
<file path=[Content_Types].xml><?xml version="1.0" encoding="utf-8"?>
<Types xmlns="http://schemas.openxmlformats.org/package/2006/content-types">
  <Override PartName="/xl/worksheets/sheet15.xml" ContentType="application/vnd.openxmlformats-officedocument.spreadsheetml.worksheet+xml"/>
  <Override PartName="/xl/worksheets/sheet24.xml" ContentType="application/vnd.openxmlformats-officedocument.spreadsheetml.worksheet+xml"/>
  <Override PartName="/xl/worksheets/sheet35.xml" ContentType="application/vnd.openxmlformats-officedocument.spreadsheetml.worksheet+xml"/>
  <Override PartName="/xl/worksheets/sheet9.xml" ContentType="application/vnd.openxmlformats-officedocument.spreadsheetml.worksheet+xml"/>
  <Override PartName="/xl/worksheets/sheet13.xml" ContentType="application/vnd.openxmlformats-officedocument.spreadsheetml.worksheet+xml"/>
  <Override PartName="/xl/worksheets/sheet22.xml" ContentType="application/vnd.openxmlformats-officedocument.spreadsheetml.worksheet+xml"/>
  <Override PartName="/xl/worksheets/sheet3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drawings/drawing6.xml" ContentType="application/vnd.openxmlformats-officedocument.drawing+xml"/>
  <Override PartName="/xl/drawings/drawing8.xml" ContentType="application/vnd.openxmlformats-officedocument.drawing+xml"/>
  <Override PartName="/xl/drawings/drawing19.xml" ContentType="application/vnd.openxmlformats-officedocument.drawing+xml"/>
  <Override PartName="/xl/worksheets/sheet7.xml" ContentType="application/vnd.openxmlformats-officedocument.spreadsheetml.worksheet+xml"/>
  <Override PartName="/xl/worksheets/sheet11.xml" ContentType="application/vnd.openxmlformats-officedocument.spreadsheetml.worksheet+xml"/>
  <Override PartName="/xl/worksheets/sheet20.xml" ContentType="application/vnd.openxmlformats-officedocument.spreadsheetml.worksheet+xml"/>
  <Override PartName="/xl/worksheets/sheet31.xml" ContentType="application/vnd.openxmlformats-officedocument.spreadsheetml.worksheet+xml"/>
  <Override PartName="/xl/drawings/drawing4.xml" ContentType="application/vnd.openxmlformats-officedocument.drawing+xml"/>
  <Override PartName="/xl/drawings/drawing17.xml" ContentType="application/vnd.openxmlformats-officedocument.drawing+xml"/>
  <Override PartName="/xl/drawings/drawing28.xml" ContentType="application/vnd.openxmlformats-officedocument.drawing+xml"/>
  <Default Extension="rels" ContentType="application/vnd.openxmlformats-package.relationships+xml"/>
  <Default Extension="xml" ContentType="application/xml"/>
  <Override PartName="/xl/worksheets/sheet5.xml" ContentType="application/vnd.openxmlformats-officedocument.spreadsheetml.worksheet+xml"/>
  <Override PartName="/xl/drawings/drawing2.xml" ContentType="application/vnd.openxmlformats-officedocument.drawing+xml"/>
  <Override PartName="/xl/drawings/drawing15.xml" ContentType="application/vnd.openxmlformats-officedocument.drawing+xml"/>
  <Override PartName="/xl/drawings/drawing26.xml" ContentType="application/vnd.openxmlformats-officedocument.drawing+xml"/>
  <Override PartName="/xl/worksheets/sheet3.xml" ContentType="application/vnd.openxmlformats-officedocument.spreadsheetml.worksheet+xml"/>
  <Override PartName="/xl/drawings/drawing13.xml" ContentType="application/vnd.openxmlformats-officedocument.drawing+xml"/>
  <Override PartName="/xl/drawings/drawing22.xml" ContentType="application/vnd.openxmlformats-officedocument.drawing+xml"/>
  <Override PartName="/xl/drawings/drawing24.xml" ContentType="application/vnd.openxmlformats-officedocument.drawing+xml"/>
  <Override PartName="/xl/drawings/drawing33.xml" ContentType="application/vnd.openxmlformats-officedocument.drawing+xml"/>
  <Override PartName="/xl/worksheets/sheet1.xml" ContentType="application/vnd.openxmlformats-officedocument.spreadsheetml.worksheet+xml"/>
  <Override PartName="/xl/externalLinks/externalLink1.xml" ContentType="application/vnd.openxmlformats-officedocument.spreadsheetml.externalLink+xml"/>
  <Override PartName="/xl/drawings/drawing11.xml" ContentType="application/vnd.openxmlformats-officedocument.drawing+xml"/>
  <Override PartName="/xl/drawings/drawing20.xml" ContentType="application/vnd.openxmlformats-officedocument.drawing+xml"/>
  <Override PartName="/xl/drawings/drawing31.xml" ContentType="application/vnd.openxmlformats-officedocument.drawing+xml"/>
  <Override PartName="/xl/worksheets/sheet19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sharedStrings.xml" ContentType="application/vnd.openxmlformats-officedocument.spreadsheetml.sharedStrings+xml"/>
  <Override PartName="/xl/drawings/drawing10.xml" ContentType="application/vnd.openxmlformats-officedocument.drawing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36.xml" ContentType="application/vnd.openxmlformats-officedocument.spreadsheetml.worksheet+xml"/>
  <Override PartName="/docProps/core.xml" ContentType="application/vnd.openxmlformats-package.core-properties+xml"/>
  <Override PartName="/xl/worksheets/sheet16.xml" ContentType="application/vnd.openxmlformats-officedocument.spreadsheetml.worksheet+xml"/>
  <Override PartName="/xl/worksheets/sheet25.xml" ContentType="application/vnd.openxmlformats-officedocument.spreadsheetml.worksheet+xml"/>
  <Override PartName="/xl/worksheets/sheet34.xml" ContentType="application/vnd.openxmlformats-officedocument.spreadsheetml.worksheet+xml"/>
  <Default Extension="bin" ContentType="application/vnd.openxmlformats-officedocument.spreadsheetml.printerSettings"/>
  <Default Extension="png" ContentType="image/png"/>
  <Override PartName="/xl/drawings/drawing9.xml" ContentType="application/vnd.openxmlformats-officedocument.drawing+xml"/>
  <Override PartName="/xl/worksheets/sheet14.xml" ContentType="application/vnd.openxmlformats-officedocument.spreadsheetml.worksheet+xml"/>
  <Override PartName="/xl/worksheets/sheet23.xml" ContentType="application/vnd.openxmlformats-officedocument.spreadsheetml.worksheet+xml"/>
  <Override PartName="/xl/worksheets/sheet32.xml" ContentType="application/vnd.openxmlformats-officedocument.spreadsheetml.worksheet+xml"/>
  <Override PartName="/xl/drawings/drawing7.xml" ContentType="application/vnd.openxmlformats-officedocument.drawing+xml"/>
  <Override PartName="/xl/drawings/drawing29.xml" ContentType="application/vnd.openxmlformats-officedocument.drawing+xml"/>
  <Override PartName="/xl/worksheets/sheet6.xml" ContentType="application/vnd.openxmlformats-officedocument.spreadsheetml.worksheet+xml"/>
  <Override PartName="/xl/worksheets/sheet8.xml" ContentType="application/vnd.openxmlformats-officedocument.spreadsheetml.worksheet+xml"/>
  <Override PartName="/xl/worksheets/sheet12.xml" ContentType="application/vnd.openxmlformats-officedocument.spreadsheetml.worksheet+xml"/>
  <Override PartName="/xl/worksheets/sheet21.xml" ContentType="application/vnd.openxmlformats-officedocument.spreadsheetml.worksheet+xml"/>
  <Override PartName="/xl/worksheets/sheet30.xml" ContentType="application/vnd.openxmlformats-officedocument.spreadsheetml.worksheet+xml"/>
  <Default Extension="jpeg" ContentType="image/jpeg"/>
  <Override PartName="/xl/drawings/drawing5.xml" ContentType="application/vnd.openxmlformats-officedocument.drawing+xml"/>
  <Override PartName="/xl/drawings/drawing18.xml" ContentType="application/vnd.openxmlformats-officedocument.drawing+xml"/>
  <Override PartName="/xl/drawings/drawing27.xml" ContentType="application/vnd.openxmlformats-officedocument.drawing+xml"/>
  <Override PartName="/xl/workbook.xml" ContentType="application/vnd.openxmlformats-officedocument.spreadsheetml.sheet.main+xml"/>
  <Override PartName="/xl/worksheets/sheet4.xml" ContentType="application/vnd.openxmlformats-officedocument.spreadsheetml.worksheet+xml"/>
  <Override PartName="/xl/worksheets/sheet10.xml" ContentType="application/vnd.openxmlformats-officedocument.spreadsheetml.worksheet+xml"/>
  <Override PartName="/xl/drawings/drawing3.xml" ContentType="application/vnd.openxmlformats-officedocument.drawing+xml"/>
  <Override PartName="/xl/drawings/drawing16.xml" ContentType="application/vnd.openxmlformats-officedocument.drawing+xml"/>
  <Override PartName="/xl/drawings/drawing25.xml" ContentType="application/vnd.openxmlformats-officedocument.drawing+xml"/>
  <Override PartName="/docProps/app.xml" ContentType="application/vnd.openxmlformats-officedocument.extended-properties+xml"/>
  <Override PartName="/xl/worksheets/sheet2.xml" ContentType="application/vnd.openxmlformats-officedocument.spreadsheetml.worksheet+xml"/>
  <Override PartName="/xl/drawings/drawing1.xml" ContentType="application/vnd.openxmlformats-officedocument.drawing+xml"/>
  <Override PartName="/xl/drawings/drawing14.xml" ContentType="application/vnd.openxmlformats-officedocument.drawing+xml"/>
  <Override PartName="/xl/drawings/drawing23.xml" ContentType="application/vnd.openxmlformats-officedocument.drawing+xml"/>
  <Override PartName="/xl/drawings/drawing32.xml" ContentType="application/vnd.openxmlformats-officedocument.drawing+xml"/>
  <Override PartName="/xl/drawings/drawing12.xml" ContentType="application/vnd.openxmlformats-officedocument.drawing+xml"/>
  <Override PartName="/xl/drawings/drawing21.xml" ContentType="application/vnd.openxmlformats-officedocument.drawing+xml"/>
  <Override PartName="/xl/drawings/drawing30.xml" ContentType="application/vnd.openxmlformats-officedocument.drawing+xml"/>
  <Override PartName="/xl/calcChain.xml" ContentType="application/vnd.openxmlformats-officedocument.spreadsheetml.calcChain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6" rupBuild="4507"/>
  <workbookPr showInkAnnotation="0"/>
  <bookViews>
    <workbookView xWindow="0" yWindow="0" windowWidth="20730" windowHeight="11760" tabRatio="937"/>
  </bookViews>
  <sheets>
    <sheet name="Инструкция" sheetId="41" r:id="rId1"/>
    <sheet name="Общ" sheetId="40" state="hidden" r:id="rId2"/>
    <sheet name="Валерия-М" sheetId="16" r:id="rId3"/>
    <sheet name="Принт-АРТ" sheetId="57" state="hidden" r:id="rId4"/>
    <sheet name="Вега" sheetId="31" r:id="rId5"/>
    <sheet name="Верона" sheetId="32" r:id="rId6"/>
    <sheet name="Виктория" sheetId="33" r:id="rId7"/>
    <sheet name="Греция" sheetId="34" r:id="rId8"/>
    <sheet name="Иероглиф" sheetId="36" r:id="rId9"/>
    <sheet name="Куба" sheetId="62" r:id="rId10"/>
    <sheet name="Лофт" sheetId="69" r:id="rId11"/>
    <sheet name="Настя" sheetId="35" r:id="rId12"/>
    <sheet name="Прага" sheetId="53" r:id="rId13"/>
    <sheet name="Ривьера" sheetId="17" r:id="rId14"/>
    <sheet name="Сити" sheetId="38" r:id="rId15"/>
    <sheet name="Техно" sheetId="37" r:id="rId16"/>
    <sheet name="Фьюжн" sheetId="67" r:id="rId17"/>
    <sheet name="Чили" sheetId="48" r:id="rId18"/>
    <sheet name="Шале" sheetId="66" r:id="rId19"/>
    <sheet name="Столешницы" sheetId="61" r:id="rId20"/>
    <sheet name="Гостиные+Прихожие" sheetId="18" r:id="rId21"/>
    <sheet name="Шкафы-купе" sheetId="64" r:id="rId22"/>
    <sheet name="Спальни" sheetId="21" r:id="rId23"/>
    <sheet name="Детские" sheetId="20" r:id="rId24"/>
    <sheet name="Кровати" sheetId="59" r:id="rId25"/>
    <sheet name="Столы и стулья" sheetId="68" r:id="rId26"/>
    <sheet name="Аксессуары для кухни, рейлинги" sheetId="56" r:id="rId27"/>
    <sheet name="Зеркала" sheetId="54" r:id="rId28"/>
    <sheet name="Матрасы" sheetId="44" r:id="rId29"/>
    <sheet name="Мойки смесители" sheetId="51" r:id="rId30"/>
    <sheet name="Навесы,плинтуса,прочее" sheetId="45" r:id="rId31"/>
    <sheet name="Ручки мебельные" sheetId="71" r:id="rId32"/>
    <sheet name="Прайс-лист" sheetId="39" state="hidden" r:id="rId33"/>
    <sheet name="Фартуки, посудосушители" sheetId="43" r:id="rId34"/>
    <sheet name="Цоколь" sheetId="49" r:id="rId35"/>
    <sheet name="загрузка" sheetId="1" state="hidden" r:id="rId36"/>
  </sheets>
  <externalReferences>
    <externalReference r:id="rId37"/>
  </externalReferences>
  <definedNames>
    <definedName name="__xlnm.Print_Area_12" localSheetId="26">#REF!</definedName>
    <definedName name="__xlnm.Print_Area_12" localSheetId="4">#REF!</definedName>
    <definedName name="__xlnm.Print_Area_12" localSheetId="5">#REF!</definedName>
    <definedName name="__xlnm.Print_Area_12" localSheetId="6">#REF!</definedName>
    <definedName name="__xlnm.Print_Area_12" localSheetId="7">#REF!</definedName>
    <definedName name="__xlnm.Print_Area_12" localSheetId="23">#REF!</definedName>
    <definedName name="__xlnm.Print_Area_12" localSheetId="8">#REF!</definedName>
    <definedName name="__xlnm.Print_Area_12" localSheetId="24">#REF!</definedName>
    <definedName name="__xlnm.Print_Area_12" localSheetId="9">#REF!</definedName>
    <definedName name="__xlnm.Print_Area_12" localSheetId="10">#REF!</definedName>
    <definedName name="__xlnm.Print_Area_12" localSheetId="29">#REF!</definedName>
    <definedName name="__xlnm.Print_Area_12" localSheetId="11">#REF!</definedName>
    <definedName name="__xlnm.Print_Area_12" localSheetId="1">#REF!</definedName>
    <definedName name="__xlnm.Print_Area_12" localSheetId="12">#REF!</definedName>
    <definedName name="__xlnm.Print_Area_12" localSheetId="3">#REF!</definedName>
    <definedName name="__xlnm.Print_Area_12" localSheetId="13">#REF!</definedName>
    <definedName name="__xlnm.Print_Area_12" localSheetId="31">#REF!</definedName>
    <definedName name="__xlnm.Print_Area_12" localSheetId="14">#REF!</definedName>
    <definedName name="__xlnm.Print_Area_12" localSheetId="22">#REF!</definedName>
    <definedName name="__xlnm.Print_Area_12" localSheetId="19">#REF!</definedName>
    <definedName name="__xlnm.Print_Area_12" localSheetId="25">#REF!</definedName>
    <definedName name="__xlnm.Print_Area_12" localSheetId="15">#REF!</definedName>
    <definedName name="__xlnm.Print_Area_12" localSheetId="33">#REF!</definedName>
    <definedName name="__xlnm.Print_Area_12" localSheetId="16">#REF!</definedName>
    <definedName name="__xlnm.Print_Area_12" localSheetId="34">#REF!</definedName>
    <definedName name="__xlnm.Print_Area_12" localSheetId="17">#REF!</definedName>
    <definedName name="__xlnm.Print_Area_12" localSheetId="18">#REF!</definedName>
    <definedName name="__xlnm.Print_Area_12" localSheetId="21">#REF!</definedName>
    <definedName name="__xlnm.Print_Area_12">#REF!</definedName>
    <definedName name="__xlnm.Print_Area_20" localSheetId="26">#REF!</definedName>
    <definedName name="__xlnm.Print_Area_20" localSheetId="4">#REF!</definedName>
    <definedName name="__xlnm.Print_Area_20" localSheetId="5">#REF!</definedName>
    <definedName name="__xlnm.Print_Area_20" localSheetId="6">#REF!</definedName>
    <definedName name="__xlnm.Print_Area_20" localSheetId="7">#REF!</definedName>
    <definedName name="__xlnm.Print_Area_20" localSheetId="23">#REF!</definedName>
    <definedName name="__xlnm.Print_Area_20" localSheetId="8">#REF!</definedName>
    <definedName name="__xlnm.Print_Area_20" localSheetId="24">#REF!</definedName>
    <definedName name="__xlnm.Print_Area_20" localSheetId="9">#REF!</definedName>
    <definedName name="__xlnm.Print_Area_20" localSheetId="10">#REF!</definedName>
    <definedName name="__xlnm.Print_Area_20" localSheetId="29">#REF!</definedName>
    <definedName name="__xlnm.Print_Area_20" localSheetId="11">#REF!</definedName>
    <definedName name="__xlnm.Print_Area_20" localSheetId="1">#REF!</definedName>
    <definedName name="__xlnm.Print_Area_20" localSheetId="12">#REF!</definedName>
    <definedName name="__xlnm.Print_Area_20" localSheetId="3">#REF!</definedName>
    <definedName name="__xlnm.Print_Area_20" localSheetId="13">#REF!</definedName>
    <definedName name="__xlnm.Print_Area_20" localSheetId="31">#REF!</definedName>
    <definedName name="__xlnm.Print_Area_20" localSheetId="14">#REF!</definedName>
    <definedName name="__xlnm.Print_Area_20" localSheetId="22">#REF!</definedName>
    <definedName name="__xlnm.Print_Area_20" localSheetId="19">#REF!</definedName>
    <definedName name="__xlnm.Print_Area_20" localSheetId="25">#REF!</definedName>
    <definedName name="__xlnm.Print_Area_20" localSheetId="15">#REF!</definedName>
    <definedName name="__xlnm.Print_Area_20" localSheetId="33">#REF!</definedName>
    <definedName name="__xlnm.Print_Area_20" localSheetId="16">#REF!</definedName>
    <definedName name="__xlnm.Print_Area_20" localSheetId="34">#REF!</definedName>
    <definedName name="__xlnm.Print_Area_20" localSheetId="17">#REF!</definedName>
    <definedName name="__xlnm.Print_Area_20" localSheetId="18">#REF!</definedName>
    <definedName name="__xlnm.Print_Area_20" localSheetId="21">#REF!</definedName>
    <definedName name="__xlnm.Print_Area_20">#REF!</definedName>
    <definedName name="__xlnm.Print_Area_25" localSheetId="26">#REF!</definedName>
    <definedName name="__xlnm.Print_Area_25" localSheetId="4">#REF!</definedName>
    <definedName name="__xlnm.Print_Area_25" localSheetId="5">#REF!</definedName>
    <definedName name="__xlnm.Print_Area_25" localSheetId="6">#REF!</definedName>
    <definedName name="__xlnm.Print_Area_25" localSheetId="7">#REF!</definedName>
    <definedName name="__xlnm.Print_Area_25" localSheetId="23">#REF!</definedName>
    <definedName name="__xlnm.Print_Area_25" localSheetId="8">#REF!</definedName>
    <definedName name="__xlnm.Print_Area_25" localSheetId="24">#REF!</definedName>
    <definedName name="__xlnm.Print_Area_25" localSheetId="9">#REF!</definedName>
    <definedName name="__xlnm.Print_Area_25" localSheetId="10">#REF!</definedName>
    <definedName name="__xlnm.Print_Area_25" localSheetId="29">#REF!</definedName>
    <definedName name="__xlnm.Print_Area_25" localSheetId="11">#REF!</definedName>
    <definedName name="__xlnm.Print_Area_25" localSheetId="1">#REF!</definedName>
    <definedName name="__xlnm.Print_Area_25" localSheetId="12">#REF!</definedName>
    <definedName name="__xlnm.Print_Area_25" localSheetId="3">#REF!</definedName>
    <definedName name="__xlnm.Print_Area_25" localSheetId="13">#REF!</definedName>
    <definedName name="__xlnm.Print_Area_25" localSheetId="31">#REF!</definedName>
    <definedName name="__xlnm.Print_Area_25" localSheetId="14">#REF!</definedName>
    <definedName name="__xlnm.Print_Area_25" localSheetId="22">#REF!</definedName>
    <definedName name="__xlnm.Print_Area_25" localSheetId="19">#REF!</definedName>
    <definedName name="__xlnm.Print_Area_25" localSheetId="25">#REF!</definedName>
    <definedName name="__xlnm.Print_Area_25" localSheetId="15">#REF!</definedName>
    <definedName name="__xlnm.Print_Area_25" localSheetId="33">#REF!</definedName>
    <definedName name="__xlnm.Print_Area_25" localSheetId="16">#REF!</definedName>
    <definedName name="__xlnm.Print_Area_25" localSheetId="34">#REF!</definedName>
    <definedName name="__xlnm.Print_Area_25" localSheetId="17">#REF!</definedName>
    <definedName name="__xlnm.Print_Area_25" localSheetId="18">#REF!</definedName>
    <definedName name="__xlnm.Print_Area_25" localSheetId="21">#REF!</definedName>
    <definedName name="__xlnm.Print_Area_25">#REF!</definedName>
    <definedName name="__xlnm.Print_Area_27" localSheetId="26">#REF!</definedName>
    <definedName name="__xlnm.Print_Area_27" localSheetId="4">#REF!</definedName>
    <definedName name="__xlnm.Print_Area_27" localSheetId="5">#REF!</definedName>
    <definedName name="__xlnm.Print_Area_27" localSheetId="6">#REF!</definedName>
    <definedName name="__xlnm.Print_Area_27" localSheetId="7">#REF!</definedName>
    <definedName name="__xlnm.Print_Area_27" localSheetId="23">#REF!</definedName>
    <definedName name="__xlnm.Print_Area_27" localSheetId="8">#REF!</definedName>
    <definedName name="__xlnm.Print_Area_27" localSheetId="24">#REF!</definedName>
    <definedName name="__xlnm.Print_Area_27" localSheetId="9">#REF!</definedName>
    <definedName name="__xlnm.Print_Area_27" localSheetId="10">#REF!</definedName>
    <definedName name="__xlnm.Print_Area_27" localSheetId="29">#REF!</definedName>
    <definedName name="__xlnm.Print_Area_27" localSheetId="11">#REF!</definedName>
    <definedName name="__xlnm.Print_Area_27" localSheetId="1">#REF!</definedName>
    <definedName name="__xlnm.Print_Area_27" localSheetId="12">#REF!</definedName>
    <definedName name="__xlnm.Print_Area_27" localSheetId="3">#REF!</definedName>
    <definedName name="__xlnm.Print_Area_27" localSheetId="13">#REF!</definedName>
    <definedName name="__xlnm.Print_Area_27" localSheetId="31">#REF!</definedName>
    <definedName name="__xlnm.Print_Area_27" localSheetId="14">#REF!</definedName>
    <definedName name="__xlnm.Print_Area_27" localSheetId="22">#REF!</definedName>
    <definedName name="__xlnm.Print_Area_27" localSheetId="19">#REF!</definedName>
    <definedName name="__xlnm.Print_Area_27" localSheetId="25">#REF!</definedName>
    <definedName name="__xlnm.Print_Area_27" localSheetId="15">#REF!</definedName>
    <definedName name="__xlnm.Print_Area_27" localSheetId="33">#REF!</definedName>
    <definedName name="__xlnm.Print_Area_27" localSheetId="16">#REF!</definedName>
    <definedName name="__xlnm.Print_Area_27" localSheetId="34">#REF!</definedName>
    <definedName name="__xlnm.Print_Area_27" localSheetId="17">#REF!</definedName>
    <definedName name="__xlnm.Print_Area_27" localSheetId="18">#REF!</definedName>
    <definedName name="__xlnm.Print_Area_27" localSheetId="21">#REF!</definedName>
    <definedName name="__xlnm.Print_Area_27">#REF!</definedName>
    <definedName name="__xlnm.Print_Area_28" localSheetId="26">#REF!</definedName>
    <definedName name="__xlnm.Print_Area_28" localSheetId="4">#REF!</definedName>
    <definedName name="__xlnm.Print_Area_28" localSheetId="5">#REF!</definedName>
    <definedName name="__xlnm.Print_Area_28" localSheetId="6">#REF!</definedName>
    <definedName name="__xlnm.Print_Area_28" localSheetId="7">#REF!</definedName>
    <definedName name="__xlnm.Print_Area_28" localSheetId="23">#REF!</definedName>
    <definedName name="__xlnm.Print_Area_28" localSheetId="8">#REF!</definedName>
    <definedName name="__xlnm.Print_Area_28" localSheetId="24">#REF!</definedName>
    <definedName name="__xlnm.Print_Area_28" localSheetId="9">#REF!</definedName>
    <definedName name="__xlnm.Print_Area_28" localSheetId="10">#REF!</definedName>
    <definedName name="__xlnm.Print_Area_28" localSheetId="29">#REF!</definedName>
    <definedName name="__xlnm.Print_Area_28" localSheetId="11">#REF!</definedName>
    <definedName name="__xlnm.Print_Area_28" localSheetId="1">#REF!</definedName>
    <definedName name="__xlnm.Print_Area_28" localSheetId="12">#REF!</definedName>
    <definedName name="__xlnm.Print_Area_28" localSheetId="3">#REF!</definedName>
    <definedName name="__xlnm.Print_Area_28" localSheetId="13">#REF!</definedName>
    <definedName name="__xlnm.Print_Area_28" localSheetId="31">#REF!</definedName>
    <definedName name="__xlnm.Print_Area_28" localSheetId="14">#REF!</definedName>
    <definedName name="__xlnm.Print_Area_28" localSheetId="22">#REF!</definedName>
    <definedName name="__xlnm.Print_Area_28" localSheetId="19">#REF!</definedName>
    <definedName name="__xlnm.Print_Area_28" localSheetId="25">#REF!</definedName>
    <definedName name="__xlnm.Print_Area_28" localSheetId="15">#REF!</definedName>
    <definedName name="__xlnm.Print_Area_28" localSheetId="33">#REF!</definedName>
    <definedName name="__xlnm.Print_Area_28" localSheetId="16">#REF!</definedName>
    <definedName name="__xlnm.Print_Area_28" localSheetId="34">#REF!</definedName>
    <definedName name="__xlnm.Print_Area_28" localSheetId="17">#REF!</definedName>
    <definedName name="__xlnm.Print_Area_28" localSheetId="18">#REF!</definedName>
    <definedName name="__xlnm.Print_Area_28" localSheetId="21">#REF!</definedName>
    <definedName name="__xlnm.Print_Area_28">#REF!</definedName>
    <definedName name="__xlnm.Print_Area_29" localSheetId="26">#REF!</definedName>
    <definedName name="__xlnm.Print_Area_29" localSheetId="4">#REF!</definedName>
    <definedName name="__xlnm.Print_Area_29" localSheetId="5">#REF!</definedName>
    <definedName name="__xlnm.Print_Area_29" localSheetId="6">#REF!</definedName>
    <definedName name="__xlnm.Print_Area_29" localSheetId="7">#REF!</definedName>
    <definedName name="__xlnm.Print_Area_29" localSheetId="23">#REF!</definedName>
    <definedName name="__xlnm.Print_Area_29" localSheetId="8">#REF!</definedName>
    <definedName name="__xlnm.Print_Area_29" localSheetId="24">#REF!</definedName>
    <definedName name="__xlnm.Print_Area_29" localSheetId="9">#REF!</definedName>
    <definedName name="__xlnm.Print_Area_29" localSheetId="10">#REF!</definedName>
    <definedName name="__xlnm.Print_Area_29" localSheetId="29">#REF!</definedName>
    <definedName name="__xlnm.Print_Area_29" localSheetId="11">#REF!</definedName>
    <definedName name="__xlnm.Print_Area_29" localSheetId="1">#REF!</definedName>
    <definedName name="__xlnm.Print_Area_29" localSheetId="12">#REF!</definedName>
    <definedName name="__xlnm.Print_Area_29" localSheetId="3">#REF!</definedName>
    <definedName name="__xlnm.Print_Area_29" localSheetId="13">#REF!</definedName>
    <definedName name="__xlnm.Print_Area_29" localSheetId="31">#REF!</definedName>
    <definedName name="__xlnm.Print_Area_29" localSheetId="14">#REF!</definedName>
    <definedName name="__xlnm.Print_Area_29" localSheetId="22">#REF!</definedName>
    <definedName name="__xlnm.Print_Area_29" localSheetId="19">#REF!</definedName>
    <definedName name="__xlnm.Print_Area_29" localSheetId="25">#REF!</definedName>
    <definedName name="__xlnm.Print_Area_29" localSheetId="15">#REF!</definedName>
    <definedName name="__xlnm.Print_Area_29" localSheetId="33">#REF!</definedName>
    <definedName name="__xlnm.Print_Area_29" localSheetId="16">#REF!</definedName>
    <definedName name="__xlnm.Print_Area_29" localSheetId="34">#REF!</definedName>
    <definedName name="__xlnm.Print_Area_29" localSheetId="17">#REF!</definedName>
    <definedName name="__xlnm.Print_Area_29" localSheetId="18">#REF!</definedName>
    <definedName name="__xlnm.Print_Area_29" localSheetId="21">#REF!</definedName>
    <definedName name="__xlnm.Print_Area_29">#REF!</definedName>
    <definedName name="__xlnm.Print_Area_30" localSheetId="26">#REF!</definedName>
    <definedName name="__xlnm.Print_Area_30" localSheetId="4">#REF!</definedName>
    <definedName name="__xlnm.Print_Area_30" localSheetId="5">#REF!</definedName>
    <definedName name="__xlnm.Print_Area_30" localSheetId="6">#REF!</definedName>
    <definedName name="__xlnm.Print_Area_30" localSheetId="7">#REF!</definedName>
    <definedName name="__xlnm.Print_Area_30" localSheetId="23">#REF!</definedName>
    <definedName name="__xlnm.Print_Area_30" localSheetId="8">#REF!</definedName>
    <definedName name="__xlnm.Print_Area_30" localSheetId="24">#REF!</definedName>
    <definedName name="__xlnm.Print_Area_30" localSheetId="9">#REF!</definedName>
    <definedName name="__xlnm.Print_Area_30" localSheetId="10">#REF!</definedName>
    <definedName name="__xlnm.Print_Area_30" localSheetId="29">#REF!</definedName>
    <definedName name="__xlnm.Print_Area_30" localSheetId="11">#REF!</definedName>
    <definedName name="__xlnm.Print_Area_30" localSheetId="1">#REF!</definedName>
    <definedName name="__xlnm.Print_Area_30" localSheetId="12">#REF!</definedName>
    <definedName name="__xlnm.Print_Area_30" localSheetId="3">#REF!</definedName>
    <definedName name="__xlnm.Print_Area_30" localSheetId="13">#REF!</definedName>
    <definedName name="__xlnm.Print_Area_30" localSheetId="31">#REF!</definedName>
    <definedName name="__xlnm.Print_Area_30" localSheetId="14">#REF!</definedName>
    <definedName name="__xlnm.Print_Area_30" localSheetId="22">#REF!</definedName>
    <definedName name="__xlnm.Print_Area_30" localSheetId="19">#REF!</definedName>
    <definedName name="__xlnm.Print_Area_30" localSheetId="25">#REF!</definedName>
    <definedName name="__xlnm.Print_Area_30" localSheetId="15">#REF!</definedName>
    <definedName name="__xlnm.Print_Area_30" localSheetId="33">#REF!</definedName>
    <definedName name="__xlnm.Print_Area_30" localSheetId="16">#REF!</definedName>
    <definedName name="__xlnm.Print_Area_30" localSheetId="34">#REF!</definedName>
    <definedName name="__xlnm.Print_Area_30" localSheetId="17">#REF!</definedName>
    <definedName name="__xlnm.Print_Area_30" localSheetId="18">#REF!</definedName>
    <definedName name="__xlnm.Print_Area_30" localSheetId="21">#REF!</definedName>
    <definedName name="__xlnm.Print_Area_30">#REF!</definedName>
    <definedName name="__xlnm.Print_Area_31" localSheetId="26">#REF!</definedName>
    <definedName name="__xlnm.Print_Area_31" localSheetId="4">#REF!</definedName>
    <definedName name="__xlnm.Print_Area_31" localSheetId="5">#REF!</definedName>
    <definedName name="__xlnm.Print_Area_31" localSheetId="6">#REF!</definedName>
    <definedName name="__xlnm.Print_Area_31" localSheetId="7">#REF!</definedName>
    <definedName name="__xlnm.Print_Area_31" localSheetId="23">#REF!</definedName>
    <definedName name="__xlnm.Print_Area_31" localSheetId="8">#REF!</definedName>
    <definedName name="__xlnm.Print_Area_31" localSheetId="24">#REF!</definedName>
    <definedName name="__xlnm.Print_Area_31" localSheetId="9">#REF!</definedName>
    <definedName name="__xlnm.Print_Area_31" localSheetId="10">#REF!</definedName>
    <definedName name="__xlnm.Print_Area_31" localSheetId="29">#REF!</definedName>
    <definedName name="__xlnm.Print_Area_31" localSheetId="11">#REF!</definedName>
    <definedName name="__xlnm.Print_Area_31" localSheetId="1">#REF!</definedName>
    <definedName name="__xlnm.Print_Area_31" localSheetId="12">#REF!</definedName>
    <definedName name="__xlnm.Print_Area_31" localSheetId="3">#REF!</definedName>
    <definedName name="__xlnm.Print_Area_31" localSheetId="13">#REF!</definedName>
    <definedName name="__xlnm.Print_Area_31" localSheetId="31">#REF!</definedName>
    <definedName name="__xlnm.Print_Area_31" localSheetId="14">#REF!</definedName>
    <definedName name="__xlnm.Print_Area_31" localSheetId="22">#REF!</definedName>
    <definedName name="__xlnm.Print_Area_31" localSheetId="19">#REF!</definedName>
    <definedName name="__xlnm.Print_Area_31" localSheetId="25">#REF!</definedName>
    <definedName name="__xlnm.Print_Area_31" localSheetId="15">#REF!</definedName>
    <definedName name="__xlnm.Print_Area_31" localSheetId="33">#REF!</definedName>
    <definedName name="__xlnm.Print_Area_31" localSheetId="16">#REF!</definedName>
    <definedName name="__xlnm.Print_Area_31" localSheetId="34">#REF!</definedName>
    <definedName name="__xlnm.Print_Area_31" localSheetId="17">#REF!</definedName>
    <definedName name="__xlnm.Print_Area_31" localSheetId="18">#REF!</definedName>
    <definedName name="__xlnm.Print_Area_31" localSheetId="21">#REF!</definedName>
    <definedName name="__xlnm.Print_Area_31">#REF!</definedName>
    <definedName name="__xlnm.Print_Area_32" localSheetId="26">#REF!</definedName>
    <definedName name="__xlnm.Print_Area_32" localSheetId="4">#REF!</definedName>
    <definedName name="__xlnm.Print_Area_32" localSheetId="5">#REF!</definedName>
    <definedName name="__xlnm.Print_Area_32" localSheetId="6">#REF!</definedName>
    <definedName name="__xlnm.Print_Area_32" localSheetId="7">#REF!</definedName>
    <definedName name="__xlnm.Print_Area_32" localSheetId="23">#REF!</definedName>
    <definedName name="__xlnm.Print_Area_32" localSheetId="8">#REF!</definedName>
    <definedName name="__xlnm.Print_Area_32" localSheetId="24">#REF!</definedName>
    <definedName name="__xlnm.Print_Area_32" localSheetId="9">#REF!</definedName>
    <definedName name="__xlnm.Print_Area_32" localSheetId="10">#REF!</definedName>
    <definedName name="__xlnm.Print_Area_32" localSheetId="29">#REF!</definedName>
    <definedName name="__xlnm.Print_Area_32" localSheetId="11">#REF!</definedName>
    <definedName name="__xlnm.Print_Area_32" localSheetId="1">#REF!</definedName>
    <definedName name="__xlnm.Print_Area_32" localSheetId="12">#REF!</definedName>
    <definedName name="__xlnm.Print_Area_32" localSheetId="3">#REF!</definedName>
    <definedName name="__xlnm.Print_Area_32" localSheetId="13">#REF!</definedName>
    <definedName name="__xlnm.Print_Area_32" localSheetId="31">#REF!</definedName>
    <definedName name="__xlnm.Print_Area_32" localSheetId="14">#REF!</definedName>
    <definedName name="__xlnm.Print_Area_32" localSheetId="22">#REF!</definedName>
    <definedName name="__xlnm.Print_Area_32" localSheetId="19">#REF!</definedName>
    <definedName name="__xlnm.Print_Area_32" localSheetId="25">#REF!</definedName>
    <definedName name="__xlnm.Print_Area_32" localSheetId="15">#REF!</definedName>
    <definedName name="__xlnm.Print_Area_32" localSheetId="33">#REF!</definedName>
    <definedName name="__xlnm.Print_Area_32" localSheetId="16">#REF!</definedName>
    <definedName name="__xlnm.Print_Area_32" localSheetId="34">#REF!</definedName>
    <definedName name="__xlnm.Print_Area_32" localSheetId="17">#REF!</definedName>
    <definedName name="__xlnm.Print_Area_32" localSheetId="18">#REF!</definedName>
    <definedName name="__xlnm.Print_Area_32" localSheetId="21">#REF!</definedName>
    <definedName name="__xlnm.Print_Area_32">#REF!</definedName>
    <definedName name="__xlnm.Print_Area_33" localSheetId="26">#REF!</definedName>
    <definedName name="__xlnm.Print_Area_33" localSheetId="4">#REF!</definedName>
    <definedName name="__xlnm.Print_Area_33" localSheetId="5">#REF!</definedName>
    <definedName name="__xlnm.Print_Area_33" localSheetId="6">#REF!</definedName>
    <definedName name="__xlnm.Print_Area_33" localSheetId="7">#REF!</definedName>
    <definedName name="__xlnm.Print_Area_33" localSheetId="23">#REF!</definedName>
    <definedName name="__xlnm.Print_Area_33" localSheetId="8">#REF!</definedName>
    <definedName name="__xlnm.Print_Area_33" localSheetId="24">#REF!</definedName>
    <definedName name="__xlnm.Print_Area_33" localSheetId="9">#REF!</definedName>
    <definedName name="__xlnm.Print_Area_33" localSheetId="10">#REF!</definedName>
    <definedName name="__xlnm.Print_Area_33" localSheetId="29">#REF!</definedName>
    <definedName name="__xlnm.Print_Area_33" localSheetId="11">#REF!</definedName>
    <definedName name="__xlnm.Print_Area_33" localSheetId="1">#REF!</definedName>
    <definedName name="__xlnm.Print_Area_33" localSheetId="12">#REF!</definedName>
    <definedName name="__xlnm.Print_Area_33" localSheetId="3">#REF!</definedName>
    <definedName name="__xlnm.Print_Area_33" localSheetId="13">#REF!</definedName>
    <definedName name="__xlnm.Print_Area_33" localSheetId="31">#REF!</definedName>
    <definedName name="__xlnm.Print_Area_33" localSheetId="14">#REF!</definedName>
    <definedName name="__xlnm.Print_Area_33" localSheetId="22">#REF!</definedName>
    <definedName name="__xlnm.Print_Area_33" localSheetId="19">#REF!</definedName>
    <definedName name="__xlnm.Print_Area_33" localSheetId="25">#REF!</definedName>
    <definedName name="__xlnm.Print_Area_33" localSheetId="15">#REF!</definedName>
    <definedName name="__xlnm.Print_Area_33" localSheetId="33">#REF!</definedName>
    <definedName name="__xlnm.Print_Area_33" localSheetId="16">#REF!</definedName>
    <definedName name="__xlnm.Print_Area_33" localSheetId="34">#REF!</definedName>
    <definedName name="__xlnm.Print_Area_33" localSheetId="17">#REF!</definedName>
    <definedName name="__xlnm.Print_Area_33" localSheetId="18">#REF!</definedName>
    <definedName name="__xlnm.Print_Area_33" localSheetId="21">#REF!</definedName>
    <definedName name="__xlnm.Print_Area_33">#REF!</definedName>
    <definedName name="__xlnm.Print_Area_37" localSheetId="26">#REF!</definedName>
    <definedName name="__xlnm.Print_Area_37" localSheetId="4">#REF!</definedName>
    <definedName name="__xlnm.Print_Area_37" localSheetId="5">#REF!</definedName>
    <definedName name="__xlnm.Print_Area_37" localSheetId="6">#REF!</definedName>
    <definedName name="__xlnm.Print_Area_37" localSheetId="7">#REF!</definedName>
    <definedName name="__xlnm.Print_Area_37" localSheetId="23">#REF!</definedName>
    <definedName name="__xlnm.Print_Area_37" localSheetId="8">#REF!</definedName>
    <definedName name="__xlnm.Print_Area_37" localSheetId="24">#REF!</definedName>
    <definedName name="__xlnm.Print_Area_37" localSheetId="9">#REF!</definedName>
    <definedName name="__xlnm.Print_Area_37" localSheetId="10">#REF!</definedName>
    <definedName name="__xlnm.Print_Area_37" localSheetId="29">#REF!</definedName>
    <definedName name="__xlnm.Print_Area_37" localSheetId="11">#REF!</definedName>
    <definedName name="__xlnm.Print_Area_37" localSheetId="1">#REF!</definedName>
    <definedName name="__xlnm.Print_Area_37" localSheetId="12">#REF!</definedName>
    <definedName name="__xlnm.Print_Area_37" localSheetId="3">#REF!</definedName>
    <definedName name="__xlnm.Print_Area_37" localSheetId="13">#REF!</definedName>
    <definedName name="__xlnm.Print_Area_37" localSheetId="31">#REF!</definedName>
    <definedName name="__xlnm.Print_Area_37" localSheetId="14">#REF!</definedName>
    <definedName name="__xlnm.Print_Area_37" localSheetId="22">#REF!</definedName>
    <definedName name="__xlnm.Print_Area_37" localSheetId="19">#REF!</definedName>
    <definedName name="__xlnm.Print_Area_37" localSheetId="25">#REF!</definedName>
    <definedName name="__xlnm.Print_Area_37" localSheetId="15">#REF!</definedName>
    <definedName name="__xlnm.Print_Area_37" localSheetId="33">#REF!</definedName>
    <definedName name="__xlnm.Print_Area_37" localSheetId="16">#REF!</definedName>
    <definedName name="__xlnm.Print_Area_37" localSheetId="34">#REF!</definedName>
    <definedName name="__xlnm.Print_Area_37" localSheetId="17">#REF!</definedName>
    <definedName name="__xlnm.Print_Area_37" localSheetId="18">#REF!</definedName>
    <definedName name="__xlnm.Print_Area_37" localSheetId="21">#REF!</definedName>
    <definedName name="__xlnm.Print_Area_37">#REF!</definedName>
    <definedName name="__xlnm.Print_Area_40" localSheetId="26">#REF!</definedName>
    <definedName name="__xlnm.Print_Area_40" localSheetId="4">#REF!</definedName>
    <definedName name="__xlnm.Print_Area_40" localSheetId="5">#REF!</definedName>
    <definedName name="__xlnm.Print_Area_40" localSheetId="6">#REF!</definedName>
    <definedName name="__xlnm.Print_Area_40" localSheetId="7">#REF!</definedName>
    <definedName name="__xlnm.Print_Area_40" localSheetId="23">#REF!</definedName>
    <definedName name="__xlnm.Print_Area_40" localSheetId="8">#REF!</definedName>
    <definedName name="__xlnm.Print_Area_40" localSheetId="24">#REF!</definedName>
    <definedName name="__xlnm.Print_Area_40" localSheetId="9">#REF!</definedName>
    <definedName name="__xlnm.Print_Area_40" localSheetId="10">#REF!</definedName>
    <definedName name="__xlnm.Print_Area_40" localSheetId="29">#REF!</definedName>
    <definedName name="__xlnm.Print_Area_40" localSheetId="11">#REF!</definedName>
    <definedName name="__xlnm.Print_Area_40" localSheetId="1">#REF!</definedName>
    <definedName name="__xlnm.Print_Area_40" localSheetId="12">#REF!</definedName>
    <definedName name="__xlnm.Print_Area_40" localSheetId="3">#REF!</definedName>
    <definedName name="__xlnm.Print_Area_40" localSheetId="13">#REF!</definedName>
    <definedName name="__xlnm.Print_Area_40" localSheetId="31">#REF!</definedName>
    <definedName name="__xlnm.Print_Area_40" localSheetId="14">#REF!</definedName>
    <definedName name="__xlnm.Print_Area_40" localSheetId="22">#REF!</definedName>
    <definedName name="__xlnm.Print_Area_40" localSheetId="19">#REF!</definedName>
    <definedName name="__xlnm.Print_Area_40" localSheetId="25">#REF!</definedName>
    <definedName name="__xlnm.Print_Area_40" localSheetId="15">#REF!</definedName>
    <definedName name="__xlnm.Print_Area_40" localSheetId="33">#REF!</definedName>
    <definedName name="__xlnm.Print_Area_40" localSheetId="16">#REF!</definedName>
    <definedName name="__xlnm.Print_Area_40" localSheetId="34">#REF!</definedName>
    <definedName name="__xlnm.Print_Area_40" localSheetId="17">#REF!</definedName>
    <definedName name="__xlnm.Print_Area_40" localSheetId="18">#REF!</definedName>
    <definedName name="__xlnm.Print_Area_40" localSheetId="21">#REF!</definedName>
    <definedName name="__xlnm.Print_Area_40">#REF!</definedName>
    <definedName name="__xlnm.Print_Area_42" localSheetId="26">#REF!</definedName>
    <definedName name="__xlnm.Print_Area_42" localSheetId="4">#REF!</definedName>
    <definedName name="__xlnm.Print_Area_42" localSheetId="5">#REF!</definedName>
    <definedName name="__xlnm.Print_Area_42" localSheetId="6">#REF!</definedName>
    <definedName name="__xlnm.Print_Area_42" localSheetId="7">#REF!</definedName>
    <definedName name="__xlnm.Print_Area_42" localSheetId="23">#REF!</definedName>
    <definedName name="__xlnm.Print_Area_42" localSheetId="8">#REF!</definedName>
    <definedName name="__xlnm.Print_Area_42" localSheetId="24">#REF!</definedName>
    <definedName name="__xlnm.Print_Area_42" localSheetId="9">#REF!</definedName>
    <definedName name="__xlnm.Print_Area_42" localSheetId="10">#REF!</definedName>
    <definedName name="__xlnm.Print_Area_42" localSheetId="29">#REF!</definedName>
    <definedName name="__xlnm.Print_Area_42" localSheetId="11">#REF!</definedName>
    <definedName name="__xlnm.Print_Area_42" localSheetId="1">#REF!</definedName>
    <definedName name="__xlnm.Print_Area_42" localSheetId="12">#REF!</definedName>
    <definedName name="__xlnm.Print_Area_42" localSheetId="3">#REF!</definedName>
    <definedName name="__xlnm.Print_Area_42" localSheetId="13">#REF!</definedName>
    <definedName name="__xlnm.Print_Area_42" localSheetId="31">#REF!</definedName>
    <definedName name="__xlnm.Print_Area_42" localSheetId="14">#REF!</definedName>
    <definedName name="__xlnm.Print_Area_42" localSheetId="22">#REF!</definedName>
    <definedName name="__xlnm.Print_Area_42" localSheetId="19">#REF!</definedName>
    <definedName name="__xlnm.Print_Area_42" localSheetId="25">#REF!</definedName>
    <definedName name="__xlnm.Print_Area_42" localSheetId="15">#REF!</definedName>
    <definedName name="__xlnm.Print_Area_42" localSheetId="33">#REF!</definedName>
    <definedName name="__xlnm.Print_Area_42" localSheetId="16">#REF!</definedName>
    <definedName name="__xlnm.Print_Area_42" localSheetId="34">#REF!</definedName>
    <definedName name="__xlnm.Print_Area_42" localSheetId="17">#REF!</definedName>
    <definedName name="__xlnm.Print_Area_42" localSheetId="18">#REF!</definedName>
    <definedName name="__xlnm.Print_Area_42" localSheetId="21">#REF!</definedName>
    <definedName name="__xlnm.Print_Area_42">#REF!</definedName>
    <definedName name="__xlnm.Print_Area_43" localSheetId="26">#REF!</definedName>
    <definedName name="__xlnm.Print_Area_43" localSheetId="4">#REF!</definedName>
    <definedName name="__xlnm.Print_Area_43" localSheetId="5">#REF!</definedName>
    <definedName name="__xlnm.Print_Area_43" localSheetId="6">#REF!</definedName>
    <definedName name="__xlnm.Print_Area_43" localSheetId="7">#REF!</definedName>
    <definedName name="__xlnm.Print_Area_43" localSheetId="23">#REF!</definedName>
    <definedName name="__xlnm.Print_Area_43" localSheetId="8">#REF!</definedName>
    <definedName name="__xlnm.Print_Area_43" localSheetId="24">#REF!</definedName>
    <definedName name="__xlnm.Print_Area_43" localSheetId="9">#REF!</definedName>
    <definedName name="__xlnm.Print_Area_43" localSheetId="10">#REF!</definedName>
    <definedName name="__xlnm.Print_Area_43" localSheetId="29">#REF!</definedName>
    <definedName name="__xlnm.Print_Area_43" localSheetId="11">#REF!</definedName>
    <definedName name="__xlnm.Print_Area_43" localSheetId="1">#REF!</definedName>
    <definedName name="__xlnm.Print_Area_43" localSheetId="12">#REF!</definedName>
    <definedName name="__xlnm.Print_Area_43" localSheetId="3">#REF!</definedName>
    <definedName name="__xlnm.Print_Area_43" localSheetId="13">#REF!</definedName>
    <definedName name="__xlnm.Print_Area_43" localSheetId="31">#REF!</definedName>
    <definedName name="__xlnm.Print_Area_43" localSheetId="14">#REF!</definedName>
    <definedName name="__xlnm.Print_Area_43" localSheetId="22">#REF!</definedName>
    <definedName name="__xlnm.Print_Area_43" localSheetId="19">#REF!</definedName>
    <definedName name="__xlnm.Print_Area_43" localSheetId="25">#REF!</definedName>
    <definedName name="__xlnm.Print_Area_43" localSheetId="15">#REF!</definedName>
    <definedName name="__xlnm.Print_Area_43" localSheetId="33">#REF!</definedName>
    <definedName name="__xlnm.Print_Area_43" localSheetId="16">#REF!</definedName>
    <definedName name="__xlnm.Print_Area_43" localSheetId="34">#REF!</definedName>
    <definedName name="__xlnm.Print_Area_43" localSheetId="17">#REF!</definedName>
    <definedName name="__xlnm.Print_Area_43" localSheetId="18">#REF!</definedName>
    <definedName name="__xlnm.Print_Area_43" localSheetId="21">#REF!</definedName>
    <definedName name="__xlnm.Print_Area_43">#REF!</definedName>
    <definedName name="__xlnm.Print_Area_44" localSheetId="26">#REF!</definedName>
    <definedName name="__xlnm.Print_Area_44" localSheetId="4">#REF!</definedName>
    <definedName name="__xlnm.Print_Area_44" localSheetId="5">#REF!</definedName>
    <definedName name="__xlnm.Print_Area_44" localSheetId="6">#REF!</definedName>
    <definedName name="__xlnm.Print_Area_44" localSheetId="7">#REF!</definedName>
    <definedName name="__xlnm.Print_Area_44" localSheetId="23">#REF!</definedName>
    <definedName name="__xlnm.Print_Area_44" localSheetId="8">#REF!</definedName>
    <definedName name="__xlnm.Print_Area_44" localSheetId="24">#REF!</definedName>
    <definedName name="__xlnm.Print_Area_44" localSheetId="9">#REF!</definedName>
    <definedName name="__xlnm.Print_Area_44" localSheetId="10">#REF!</definedName>
    <definedName name="__xlnm.Print_Area_44" localSheetId="29">#REF!</definedName>
    <definedName name="__xlnm.Print_Area_44" localSheetId="11">#REF!</definedName>
    <definedName name="__xlnm.Print_Area_44" localSheetId="1">#REF!</definedName>
    <definedName name="__xlnm.Print_Area_44" localSheetId="12">#REF!</definedName>
    <definedName name="__xlnm.Print_Area_44" localSheetId="3">#REF!</definedName>
    <definedName name="__xlnm.Print_Area_44" localSheetId="13">#REF!</definedName>
    <definedName name="__xlnm.Print_Area_44" localSheetId="31">#REF!</definedName>
    <definedName name="__xlnm.Print_Area_44" localSheetId="14">#REF!</definedName>
    <definedName name="__xlnm.Print_Area_44" localSheetId="22">#REF!</definedName>
    <definedName name="__xlnm.Print_Area_44" localSheetId="19">#REF!</definedName>
    <definedName name="__xlnm.Print_Area_44" localSheetId="25">#REF!</definedName>
    <definedName name="__xlnm.Print_Area_44" localSheetId="15">#REF!</definedName>
    <definedName name="__xlnm.Print_Area_44" localSheetId="33">#REF!</definedName>
    <definedName name="__xlnm.Print_Area_44" localSheetId="16">#REF!</definedName>
    <definedName name="__xlnm.Print_Area_44" localSheetId="34">#REF!</definedName>
    <definedName name="__xlnm.Print_Area_44" localSheetId="17">#REF!</definedName>
    <definedName name="__xlnm.Print_Area_44" localSheetId="18">#REF!</definedName>
    <definedName name="__xlnm.Print_Area_44" localSheetId="21">#REF!</definedName>
    <definedName name="__xlnm.Print_Area_44">#REF!</definedName>
    <definedName name="__xlnm.Print_Area_45" localSheetId="26">#REF!</definedName>
    <definedName name="__xlnm.Print_Area_45" localSheetId="4">#REF!</definedName>
    <definedName name="__xlnm.Print_Area_45" localSheetId="5">#REF!</definedName>
    <definedName name="__xlnm.Print_Area_45" localSheetId="6">#REF!</definedName>
    <definedName name="__xlnm.Print_Area_45" localSheetId="7">#REF!</definedName>
    <definedName name="__xlnm.Print_Area_45" localSheetId="23">#REF!</definedName>
    <definedName name="__xlnm.Print_Area_45" localSheetId="8">#REF!</definedName>
    <definedName name="__xlnm.Print_Area_45" localSheetId="24">#REF!</definedName>
    <definedName name="__xlnm.Print_Area_45" localSheetId="9">#REF!</definedName>
    <definedName name="__xlnm.Print_Area_45" localSheetId="10">#REF!</definedName>
    <definedName name="__xlnm.Print_Area_45" localSheetId="29">#REF!</definedName>
    <definedName name="__xlnm.Print_Area_45" localSheetId="11">#REF!</definedName>
    <definedName name="__xlnm.Print_Area_45" localSheetId="1">#REF!</definedName>
    <definedName name="__xlnm.Print_Area_45" localSheetId="12">#REF!</definedName>
    <definedName name="__xlnm.Print_Area_45" localSheetId="3">#REF!</definedName>
    <definedName name="__xlnm.Print_Area_45" localSheetId="13">#REF!</definedName>
    <definedName name="__xlnm.Print_Area_45" localSheetId="31">#REF!</definedName>
    <definedName name="__xlnm.Print_Area_45" localSheetId="14">#REF!</definedName>
    <definedName name="__xlnm.Print_Area_45" localSheetId="22">#REF!</definedName>
    <definedName name="__xlnm.Print_Area_45" localSheetId="19">#REF!</definedName>
    <definedName name="__xlnm.Print_Area_45" localSheetId="25">#REF!</definedName>
    <definedName name="__xlnm.Print_Area_45" localSheetId="15">#REF!</definedName>
    <definedName name="__xlnm.Print_Area_45" localSheetId="33">#REF!</definedName>
    <definedName name="__xlnm.Print_Area_45" localSheetId="16">#REF!</definedName>
    <definedName name="__xlnm.Print_Area_45" localSheetId="34">#REF!</definedName>
    <definedName name="__xlnm.Print_Area_45" localSheetId="17">#REF!</definedName>
    <definedName name="__xlnm.Print_Area_45" localSheetId="18">#REF!</definedName>
    <definedName name="__xlnm.Print_Area_45" localSheetId="21">#REF!</definedName>
    <definedName name="__xlnm.Print_Area_45">#REF!</definedName>
    <definedName name="__xlnm.Print_Area_46" localSheetId="26">#REF!</definedName>
    <definedName name="__xlnm.Print_Area_46" localSheetId="4">#REF!</definedName>
    <definedName name="__xlnm.Print_Area_46" localSheetId="5">#REF!</definedName>
    <definedName name="__xlnm.Print_Area_46" localSheetId="6">#REF!</definedName>
    <definedName name="__xlnm.Print_Area_46" localSheetId="7">#REF!</definedName>
    <definedName name="__xlnm.Print_Area_46" localSheetId="23">#REF!</definedName>
    <definedName name="__xlnm.Print_Area_46" localSheetId="8">#REF!</definedName>
    <definedName name="__xlnm.Print_Area_46" localSheetId="24">#REF!</definedName>
    <definedName name="__xlnm.Print_Area_46" localSheetId="9">#REF!</definedName>
    <definedName name="__xlnm.Print_Area_46" localSheetId="10">#REF!</definedName>
    <definedName name="__xlnm.Print_Area_46" localSheetId="29">#REF!</definedName>
    <definedName name="__xlnm.Print_Area_46" localSheetId="11">#REF!</definedName>
    <definedName name="__xlnm.Print_Area_46" localSheetId="1">#REF!</definedName>
    <definedName name="__xlnm.Print_Area_46" localSheetId="12">#REF!</definedName>
    <definedName name="__xlnm.Print_Area_46" localSheetId="3">#REF!</definedName>
    <definedName name="__xlnm.Print_Area_46" localSheetId="13">#REF!</definedName>
    <definedName name="__xlnm.Print_Area_46" localSheetId="31">#REF!</definedName>
    <definedName name="__xlnm.Print_Area_46" localSheetId="14">#REF!</definedName>
    <definedName name="__xlnm.Print_Area_46" localSheetId="22">#REF!</definedName>
    <definedName name="__xlnm.Print_Area_46" localSheetId="19">#REF!</definedName>
    <definedName name="__xlnm.Print_Area_46" localSheetId="25">#REF!</definedName>
    <definedName name="__xlnm.Print_Area_46" localSheetId="15">#REF!</definedName>
    <definedName name="__xlnm.Print_Area_46" localSheetId="33">#REF!</definedName>
    <definedName name="__xlnm.Print_Area_46" localSheetId="16">#REF!</definedName>
    <definedName name="__xlnm.Print_Area_46" localSheetId="34">#REF!</definedName>
    <definedName name="__xlnm.Print_Area_46" localSheetId="17">#REF!</definedName>
    <definedName name="__xlnm.Print_Area_46" localSheetId="18">#REF!</definedName>
    <definedName name="__xlnm.Print_Area_46" localSheetId="21">#REF!</definedName>
    <definedName name="__xlnm.Print_Area_46">#REF!</definedName>
    <definedName name="__xlnm.Print_Area_47" localSheetId="26">#REF!</definedName>
    <definedName name="__xlnm.Print_Area_47" localSheetId="4">#REF!</definedName>
    <definedName name="__xlnm.Print_Area_47" localSheetId="5">#REF!</definedName>
    <definedName name="__xlnm.Print_Area_47" localSheetId="6">#REF!</definedName>
    <definedName name="__xlnm.Print_Area_47" localSheetId="7">#REF!</definedName>
    <definedName name="__xlnm.Print_Area_47" localSheetId="23">#REF!</definedName>
    <definedName name="__xlnm.Print_Area_47" localSheetId="8">#REF!</definedName>
    <definedName name="__xlnm.Print_Area_47" localSheetId="24">#REF!</definedName>
    <definedName name="__xlnm.Print_Area_47" localSheetId="9">#REF!</definedName>
    <definedName name="__xlnm.Print_Area_47" localSheetId="10">#REF!</definedName>
    <definedName name="__xlnm.Print_Area_47" localSheetId="29">#REF!</definedName>
    <definedName name="__xlnm.Print_Area_47" localSheetId="11">#REF!</definedName>
    <definedName name="__xlnm.Print_Area_47" localSheetId="1">#REF!</definedName>
    <definedName name="__xlnm.Print_Area_47" localSheetId="12">#REF!</definedName>
    <definedName name="__xlnm.Print_Area_47" localSheetId="3">#REF!</definedName>
    <definedName name="__xlnm.Print_Area_47" localSheetId="13">#REF!</definedName>
    <definedName name="__xlnm.Print_Area_47" localSheetId="31">#REF!</definedName>
    <definedName name="__xlnm.Print_Area_47" localSheetId="14">#REF!</definedName>
    <definedName name="__xlnm.Print_Area_47" localSheetId="22">#REF!</definedName>
    <definedName name="__xlnm.Print_Area_47" localSheetId="19">#REF!</definedName>
    <definedName name="__xlnm.Print_Area_47" localSheetId="25">#REF!</definedName>
    <definedName name="__xlnm.Print_Area_47" localSheetId="15">#REF!</definedName>
    <definedName name="__xlnm.Print_Area_47" localSheetId="33">#REF!</definedName>
    <definedName name="__xlnm.Print_Area_47" localSheetId="16">#REF!</definedName>
    <definedName name="__xlnm.Print_Area_47" localSheetId="34">#REF!</definedName>
    <definedName name="__xlnm.Print_Area_47" localSheetId="17">#REF!</definedName>
    <definedName name="__xlnm.Print_Area_47" localSheetId="18">#REF!</definedName>
    <definedName name="__xlnm.Print_Area_47" localSheetId="21">#REF!</definedName>
    <definedName name="__xlnm.Print_Area_47">#REF!</definedName>
    <definedName name="__xlnm.Print_Area_48" localSheetId="26">#REF!</definedName>
    <definedName name="__xlnm.Print_Area_48" localSheetId="4">#REF!</definedName>
    <definedName name="__xlnm.Print_Area_48" localSheetId="5">#REF!</definedName>
    <definedName name="__xlnm.Print_Area_48" localSheetId="6">#REF!</definedName>
    <definedName name="__xlnm.Print_Area_48" localSheetId="7">#REF!</definedName>
    <definedName name="__xlnm.Print_Area_48" localSheetId="23">#REF!</definedName>
    <definedName name="__xlnm.Print_Area_48" localSheetId="8">#REF!</definedName>
    <definedName name="__xlnm.Print_Area_48" localSheetId="24">#REF!</definedName>
    <definedName name="__xlnm.Print_Area_48" localSheetId="9">#REF!</definedName>
    <definedName name="__xlnm.Print_Area_48" localSheetId="10">#REF!</definedName>
    <definedName name="__xlnm.Print_Area_48" localSheetId="29">#REF!</definedName>
    <definedName name="__xlnm.Print_Area_48" localSheetId="11">#REF!</definedName>
    <definedName name="__xlnm.Print_Area_48" localSheetId="1">#REF!</definedName>
    <definedName name="__xlnm.Print_Area_48" localSheetId="12">#REF!</definedName>
    <definedName name="__xlnm.Print_Area_48" localSheetId="3">#REF!</definedName>
    <definedName name="__xlnm.Print_Area_48" localSheetId="13">#REF!</definedName>
    <definedName name="__xlnm.Print_Area_48" localSheetId="31">#REF!</definedName>
    <definedName name="__xlnm.Print_Area_48" localSheetId="14">#REF!</definedName>
    <definedName name="__xlnm.Print_Area_48" localSheetId="22">#REF!</definedName>
    <definedName name="__xlnm.Print_Area_48" localSheetId="19">#REF!</definedName>
    <definedName name="__xlnm.Print_Area_48" localSheetId="25">#REF!</definedName>
    <definedName name="__xlnm.Print_Area_48" localSheetId="15">#REF!</definedName>
    <definedName name="__xlnm.Print_Area_48" localSheetId="33">#REF!</definedName>
    <definedName name="__xlnm.Print_Area_48" localSheetId="16">#REF!</definedName>
    <definedName name="__xlnm.Print_Area_48" localSheetId="34">#REF!</definedName>
    <definedName name="__xlnm.Print_Area_48" localSheetId="17">#REF!</definedName>
    <definedName name="__xlnm.Print_Area_48" localSheetId="18">#REF!</definedName>
    <definedName name="__xlnm.Print_Area_48" localSheetId="21">#REF!</definedName>
    <definedName name="__xlnm.Print_Area_48">#REF!</definedName>
    <definedName name="__xlnm.Print_Area_50" localSheetId="26">#REF!</definedName>
    <definedName name="__xlnm.Print_Area_50" localSheetId="4">#REF!</definedName>
    <definedName name="__xlnm.Print_Area_50" localSheetId="5">#REF!</definedName>
    <definedName name="__xlnm.Print_Area_50" localSheetId="6">#REF!</definedName>
    <definedName name="__xlnm.Print_Area_50" localSheetId="7">#REF!</definedName>
    <definedName name="__xlnm.Print_Area_50" localSheetId="23">#REF!</definedName>
    <definedName name="__xlnm.Print_Area_50" localSheetId="8">#REF!</definedName>
    <definedName name="__xlnm.Print_Area_50" localSheetId="24">#REF!</definedName>
    <definedName name="__xlnm.Print_Area_50" localSheetId="9">#REF!</definedName>
    <definedName name="__xlnm.Print_Area_50" localSheetId="10">#REF!</definedName>
    <definedName name="__xlnm.Print_Area_50" localSheetId="29">#REF!</definedName>
    <definedName name="__xlnm.Print_Area_50" localSheetId="11">#REF!</definedName>
    <definedName name="__xlnm.Print_Area_50" localSheetId="1">#REF!</definedName>
    <definedName name="__xlnm.Print_Area_50" localSheetId="12">#REF!</definedName>
    <definedName name="__xlnm.Print_Area_50" localSheetId="3">#REF!</definedName>
    <definedName name="__xlnm.Print_Area_50" localSheetId="13">#REF!</definedName>
    <definedName name="__xlnm.Print_Area_50" localSheetId="31">#REF!</definedName>
    <definedName name="__xlnm.Print_Area_50" localSheetId="14">#REF!</definedName>
    <definedName name="__xlnm.Print_Area_50" localSheetId="22">#REF!</definedName>
    <definedName name="__xlnm.Print_Area_50" localSheetId="19">#REF!</definedName>
    <definedName name="__xlnm.Print_Area_50" localSheetId="25">#REF!</definedName>
    <definedName name="__xlnm.Print_Area_50" localSheetId="15">#REF!</definedName>
    <definedName name="__xlnm.Print_Area_50" localSheetId="33">#REF!</definedName>
    <definedName name="__xlnm.Print_Area_50" localSheetId="16">#REF!</definedName>
    <definedName name="__xlnm.Print_Area_50" localSheetId="34">#REF!</definedName>
    <definedName name="__xlnm.Print_Area_50" localSheetId="17">#REF!</definedName>
    <definedName name="__xlnm.Print_Area_50" localSheetId="18">#REF!</definedName>
    <definedName name="__xlnm.Print_Area_50" localSheetId="21">#REF!</definedName>
    <definedName name="__xlnm.Print_Area_50">#REF!</definedName>
    <definedName name="__xlnm.Print_Area_52" localSheetId="26">#REF!</definedName>
    <definedName name="__xlnm.Print_Area_52" localSheetId="4">#REF!</definedName>
    <definedName name="__xlnm.Print_Area_52" localSheetId="5">#REF!</definedName>
    <definedName name="__xlnm.Print_Area_52" localSheetId="6">#REF!</definedName>
    <definedName name="__xlnm.Print_Area_52" localSheetId="7">#REF!</definedName>
    <definedName name="__xlnm.Print_Area_52" localSheetId="23">#REF!</definedName>
    <definedName name="__xlnm.Print_Area_52" localSheetId="8">#REF!</definedName>
    <definedName name="__xlnm.Print_Area_52" localSheetId="24">#REF!</definedName>
    <definedName name="__xlnm.Print_Area_52" localSheetId="9">#REF!</definedName>
    <definedName name="__xlnm.Print_Area_52" localSheetId="10">#REF!</definedName>
    <definedName name="__xlnm.Print_Area_52" localSheetId="29">#REF!</definedName>
    <definedName name="__xlnm.Print_Area_52" localSheetId="11">#REF!</definedName>
    <definedName name="__xlnm.Print_Area_52" localSheetId="1">#REF!</definedName>
    <definedName name="__xlnm.Print_Area_52" localSheetId="12">#REF!</definedName>
    <definedName name="__xlnm.Print_Area_52" localSheetId="3">#REF!</definedName>
    <definedName name="__xlnm.Print_Area_52" localSheetId="13">#REF!</definedName>
    <definedName name="__xlnm.Print_Area_52" localSheetId="31">#REF!</definedName>
    <definedName name="__xlnm.Print_Area_52" localSheetId="14">#REF!</definedName>
    <definedName name="__xlnm.Print_Area_52" localSheetId="22">#REF!</definedName>
    <definedName name="__xlnm.Print_Area_52" localSheetId="19">#REF!</definedName>
    <definedName name="__xlnm.Print_Area_52" localSheetId="25">#REF!</definedName>
    <definedName name="__xlnm.Print_Area_52" localSheetId="15">#REF!</definedName>
    <definedName name="__xlnm.Print_Area_52" localSheetId="33">#REF!</definedName>
    <definedName name="__xlnm.Print_Area_52" localSheetId="16">#REF!</definedName>
    <definedName name="__xlnm.Print_Area_52" localSheetId="34">#REF!</definedName>
    <definedName name="__xlnm.Print_Area_52" localSheetId="17">#REF!</definedName>
    <definedName name="__xlnm.Print_Area_52" localSheetId="18">#REF!</definedName>
    <definedName name="__xlnm.Print_Area_52" localSheetId="21">#REF!</definedName>
    <definedName name="__xlnm.Print_Area_52">#REF!</definedName>
    <definedName name="__xlnm.Print_Area_53" localSheetId="26">#REF!</definedName>
    <definedName name="__xlnm.Print_Area_53" localSheetId="4">#REF!</definedName>
    <definedName name="__xlnm.Print_Area_53" localSheetId="5">#REF!</definedName>
    <definedName name="__xlnm.Print_Area_53" localSheetId="6">#REF!</definedName>
    <definedName name="__xlnm.Print_Area_53" localSheetId="7">#REF!</definedName>
    <definedName name="__xlnm.Print_Area_53" localSheetId="23">#REF!</definedName>
    <definedName name="__xlnm.Print_Area_53" localSheetId="8">#REF!</definedName>
    <definedName name="__xlnm.Print_Area_53" localSheetId="24">#REF!</definedName>
    <definedName name="__xlnm.Print_Area_53" localSheetId="9">#REF!</definedName>
    <definedName name="__xlnm.Print_Area_53" localSheetId="10">#REF!</definedName>
    <definedName name="__xlnm.Print_Area_53" localSheetId="29">#REF!</definedName>
    <definedName name="__xlnm.Print_Area_53" localSheetId="11">#REF!</definedName>
    <definedName name="__xlnm.Print_Area_53" localSheetId="1">#REF!</definedName>
    <definedName name="__xlnm.Print_Area_53" localSheetId="12">#REF!</definedName>
    <definedName name="__xlnm.Print_Area_53" localSheetId="3">#REF!</definedName>
    <definedName name="__xlnm.Print_Area_53" localSheetId="13">#REF!</definedName>
    <definedName name="__xlnm.Print_Area_53" localSheetId="31">#REF!</definedName>
    <definedName name="__xlnm.Print_Area_53" localSheetId="14">#REF!</definedName>
    <definedName name="__xlnm.Print_Area_53" localSheetId="22">#REF!</definedName>
    <definedName name="__xlnm.Print_Area_53" localSheetId="19">#REF!</definedName>
    <definedName name="__xlnm.Print_Area_53" localSheetId="25">#REF!</definedName>
    <definedName name="__xlnm.Print_Area_53" localSheetId="15">#REF!</definedName>
    <definedName name="__xlnm.Print_Area_53" localSheetId="33">#REF!</definedName>
    <definedName name="__xlnm.Print_Area_53" localSheetId="16">#REF!</definedName>
    <definedName name="__xlnm.Print_Area_53" localSheetId="34">#REF!</definedName>
    <definedName name="__xlnm.Print_Area_53" localSheetId="17">#REF!</definedName>
    <definedName name="__xlnm.Print_Area_53" localSheetId="18">#REF!</definedName>
    <definedName name="__xlnm.Print_Area_53" localSheetId="21">#REF!</definedName>
    <definedName name="__xlnm.Print_Area_53">#REF!</definedName>
    <definedName name="_xlnm._FilterDatabase" localSheetId="35" hidden="1">загрузка!$A$3:$U$1644</definedName>
    <definedName name="_xlnm._FilterDatabase" localSheetId="1" hidden="1">Общ!$A$1035:$M$1117</definedName>
    <definedName name="_xlnm._FilterDatabase" localSheetId="32" hidden="1">'Прайс-лист'!$A$1:$N$2518</definedName>
    <definedName name="_xlnm._FilterDatabase" localSheetId="25" hidden="1">'Столы и стулья'!$A$1:$W$58</definedName>
    <definedName name="asdfedf" localSheetId="26">#REF!</definedName>
    <definedName name="asdfedf" localSheetId="24">#REF!</definedName>
    <definedName name="asdfedf" localSheetId="9">#REF!</definedName>
    <definedName name="asdfedf" localSheetId="10">#REF!</definedName>
    <definedName name="asdfedf" localSheetId="3">#REF!</definedName>
    <definedName name="asdfedf" localSheetId="31">#REF!</definedName>
    <definedName name="asdfedf" localSheetId="19">#REF!</definedName>
    <definedName name="asdfedf" localSheetId="25">#REF!</definedName>
    <definedName name="asdfedf" localSheetId="16">#REF!</definedName>
    <definedName name="asdfedf" localSheetId="18">#REF!</definedName>
    <definedName name="asdfedf" localSheetId="21">#REF!</definedName>
    <definedName name="asdfedf">#REF!</definedName>
    <definedName name="das" localSheetId="26">#REF!</definedName>
    <definedName name="das" localSheetId="4">#REF!</definedName>
    <definedName name="das" localSheetId="5">#REF!</definedName>
    <definedName name="das" localSheetId="6">#REF!</definedName>
    <definedName name="das" localSheetId="7">#REF!</definedName>
    <definedName name="das" localSheetId="23">#REF!</definedName>
    <definedName name="das" localSheetId="8">#REF!</definedName>
    <definedName name="das" localSheetId="24">#REF!</definedName>
    <definedName name="das" localSheetId="9">#REF!</definedName>
    <definedName name="das" localSheetId="10">#REF!</definedName>
    <definedName name="das" localSheetId="29">#REF!</definedName>
    <definedName name="das" localSheetId="11">#REF!</definedName>
    <definedName name="das" localSheetId="1">#REF!</definedName>
    <definedName name="das" localSheetId="12">#REF!</definedName>
    <definedName name="das" localSheetId="3">#REF!</definedName>
    <definedName name="das" localSheetId="13">#REF!</definedName>
    <definedName name="das" localSheetId="31">#REF!</definedName>
    <definedName name="das" localSheetId="14">#REF!</definedName>
    <definedName name="das" localSheetId="22">#REF!</definedName>
    <definedName name="das" localSheetId="19">#REF!</definedName>
    <definedName name="das" localSheetId="25">#REF!</definedName>
    <definedName name="das" localSheetId="15">#REF!</definedName>
    <definedName name="das" localSheetId="33">#REF!</definedName>
    <definedName name="das" localSheetId="16">#REF!</definedName>
    <definedName name="das" localSheetId="34">#REF!</definedName>
    <definedName name="das" localSheetId="17">#REF!</definedName>
    <definedName name="das" localSheetId="18">#REF!</definedName>
    <definedName name="das" localSheetId="21">#REF!</definedName>
    <definedName name="das">#REF!</definedName>
    <definedName name="АРТ_Лайн_ЛДСП" localSheetId="26">'[1]Расчёт кухни'!#REF!</definedName>
    <definedName name="АРТ_Лайн_ЛДСП" localSheetId="4">'[1]Расчёт кухни'!#REF!</definedName>
    <definedName name="АРТ_Лайн_ЛДСП" localSheetId="5">'[1]Расчёт кухни'!#REF!</definedName>
    <definedName name="АРТ_Лайн_ЛДСП" localSheetId="6">'[1]Расчёт кухни'!#REF!</definedName>
    <definedName name="АРТ_Лайн_ЛДСП" localSheetId="7">'[1]Расчёт кухни'!#REF!</definedName>
    <definedName name="АРТ_Лайн_ЛДСП" localSheetId="23">'[1]Расчёт кухни'!#REF!</definedName>
    <definedName name="АРТ_Лайн_ЛДСП" localSheetId="8">'[1]Расчёт кухни'!#REF!</definedName>
    <definedName name="АРТ_Лайн_ЛДСП" localSheetId="24">'[1]Расчёт кухни'!#REF!</definedName>
    <definedName name="АРТ_Лайн_ЛДСП" localSheetId="9">'[1]Расчёт кухни'!#REF!</definedName>
    <definedName name="АРТ_Лайн_ЛДСП" localSheetId="10">'[1]Расчёт кухни'!#REF!</definedName>
    <definedName name="АРТ_Лайн_ЛДСП" localSheetId="29">'[1]Расчёт кухни'!#REF!</definedName>
    <definedName name="АРТ_Лайн_ЛДСП" localSheetId="11">'[1]Расчёт кухни'!#REF!</definedName>
    <definedName name="АРТ_Лайн_ЛДСП" localSheetId="1">'[1]Расчёт кухни'!#REF!</definedName>
    <definedName name="АРТ_Лайн_ЛДСП" localSheetId="12">'[1]Расчёт кухни'!#REF!</definedName>
    <definedName name="АРТ_Лайн_ЛДСП" localSheetId="3">'[1]Расчёт кухни'!#REF!</definedName>
    <definedName name="АРТ_Лайн_ЛДСП" localSheetId="13">'[1]Расчёт кухни'!#REF!</definedName>
    <definedName name="АРТ_Лайн_ЛДСП" localSheetId="31">'[1]Расчёт кухни'!#REF!</definedName>
    <definedName name="АРТ_Лайн_ЛДСП" localSheetId="14">'[1]Расчёт кухни'!#REF!</definedName>
    <definedName name="АРТ_Лайн_ЛДСП" localSheetId="22">'[1]Расчёт кухни'!#REF!</definedName>
    <definedName name="АРТ_Лайн_ЛДСП" localSheetId="19">'[1]Расчёт кухни'!#REF!</definedName>
    <definedName name="АРТ_Лайн_ЛДСП" localSheetId="25">'[1]Расчёт кухни'!#REF!</definedName>
    <definedName name="АРТ_Лайн_ЛДСП" localSheetId="15">'[1]Расчёт кухни'!#REF!</definedName>
    <definedName name="АРТ_Лайн_ЛДСП" localSheetId="33">'[1]Расчёт кухни'!#REF!</definedName>
    <definedName name="АРТ_Лайн_ЛДСП" localSheetId="16">'[1]Расчёт кухни'!#REF!</definedName>
    <definedName name="АРТ_Лайн_ЛДСП" localSheetId="34">'[1]Расчёт кухни'!#REF!</definedName>
    <definedName name="АРТ_Лайн_ЛДСП" localSheetId="17">'[1]Расчёт кухни'!#REF!</definedName>
    <definedName name="АРТ_Лайн_ЛДСП" localSheetId="18">'[1]Расчёт кухни'!#REF!</definedName>
    <definedName name="АРТ_Лайн_ЛДСП" localSheetId="21">'[1]Расчёт кухни'!#REF!</definedName>
    <definedName name="АРТ_Лайн_ЛДСП">'[1]Расчёт кухни'!#REF!</definedName>
    <definedName name="Ед.изм." localSheetId="26">'[1]Расчёт кухни'!#REF!</definedName>
    <definedName name="Ед.изм." localSheetId="4">'[1]Расчёт кухни'!#REF!</definedName>
    <definedName name="Ед.изм." localSheetId="5">'[1]Расчёт кухни'!#REF!</definedName>
    <definedName name="Ед.изм." localSheetId="6">'[1]Расчёт кухни'!#REF!</definedName>
    <definedName name="Ед.изм." localSheetId="7">'[1]Расчёт кухни'!#REF!</definedName>
    <definedName name="Ед.изм." localSheetId="23">'[1]Расчёт кухни'!#REF!</definedName>
    <definedName name="Ед.изм." localSheetId="8">'[1]Расчёт кухни'!#REF!</definedName>
    <definedName name="Ед.изм." localSheetId="24">'[1]Расчёт кухни'!#REF!</definedName>
    <definedName name="Ед.изм." localSheetId="9">'[1]Расчёт кухни'!#REF!</definedName>
    <definedName name="Ед.изм." localSheetId="10">'[1]Расчёт кухни'!#REF!</definedName>
    <definedName name="Ед.изм." localSheetId="29">'[1]Расчёт кухни'!#REF!</definedName>
    <definedName name="Ед.изм." localSheetId="11">'[1]Расчёт кухни'!#REF!</definedName>
    <definedName name="Ед.изм." localSheetId="1">'[1]Расчёт кухни'!#REF!</definedName>
    <definedName name="Ед.изм." localSheetId="12">'[1]Расчёт кухни'!#REF!</definedName>
    <definedName name="Ед.изм." localSheetId="3">'[1]Расчёт кухни'!#REF!</definedName>
    <definedName name="Ед.изм." localSheetId="13">'[1]Расчёт кухни'!#REF!</definedName>
    <definedName name="Ед.изм." localSheetId="31">'[1]Расчёт кухни'!#REF!</definedName>
    <definedName name="Ед.изм." localSheetId="14">'[1]Расчёт кухни'!#REF!</definedName>
    <definedName name="Ед.изм." localSheetId="22">'[1]Расчёт кухни'!#REF!</definedName>
    <definedName name="Ед.изм." localSheetId="19">'[1]Расчёт кухни'!#REF!</definedName>
    <definedName name="Ед.изм." localSheetId="25">'[1]Расчёт кухни'!#REF!</definedName>
    <definedName name="Ед.изм." localSheetId="15">'[1]Расчёт кухни'!#REF!</definedName>
    <definedName name="Ед.изм." localSheetId="33">'[1]Расчёт кухни'!#REF!</definedName>
    <definedName name="Ед.изм." localSheetId="16">'[1]Расчёт кухни'!#REF!</definedName>
    <definedName name="Ед.изм." localSheetId="34">'[1]Расчёт кухни'!#REF!</definedName>
    <definedName name="Ед.изм." localSheetId="17">'[1]Расчёт кухни'!#REF!</definedName>
    <definedName name="Ед.изм." localSheetId="18">'[1]Расчёт кухни'!#REF!</definedName>
    <definedName name="Ед.изм." localSheetId="21">'[1]Расчёт кухни'!#REF!</definedName>
    <definedName name="Ед.изм.">'[1]Расчёт кухни'!#REF!</definedName>
    <definedName name="Массив" localSheetId="26">'[1]Расчёт кухни'!#REF!</definedName>
    <definedName name="Массив" localSheetId="4">'[1]Расчёт кухни'!#REF!</definedName>
    <definedName name="Массив" localSheetId="5">'[1]Расчёт кухни'!#REF!</definedName>
    <definedName name="Массив" localSheetId="6">'[1]Расчёт кухни'!#REF!</definedName>
    <definedName name="Массив" localSheetId="7">'[1]Расчёт кухни'!#REF!</definedName>
    <definedName name="Массив" localSheetId="23">'[1]Расчёт кухни'!#REF!</definedName>
    <definedName name="Массив" localSheetId="8">'[1]Расчёт кухни'!#REF!</definedName>
    <definedName name="Массив" localSheetId="24">'[1]Расчёт кухни'!#REF!</definedName>
    <definedName name="Массив" localSheetId="9">'[1]Расчёт кухни'!#REF!</definedName>
    <definedName name="Массив" localSheetId="10">'[1]Расчёт кухни'!#REF!</definedName>
    <definedName name="Массив" localSheetId="29">'[1]Расчёт кухни'!#REF!</definedName>
    <definedName name="Массив" localSheetId="11">'[1]Расчёт кухни'!#REF!</definedName>
    <definedName name="Массив" localSheetId="1">'[1]Расчёт кухни'!#REF!</definedName>
    <definedName name="Массив" localSheetId="12">'[1]Расчёт кухни'!#REF!</definedName>
    <definedName name="Массив" localSheetId="3">'[1]Расчёт кухни'!#REF!</definedName>
    <definedName name="Массив" localSheetId="13">'[1]Расчёт кухни'!#REF!</definedName>
    <definedName name="Массив" localSheetId="31">'[1]Расчёт кухни'!#REF!</definedName>
    <definedName name="Массив" localSheetId="14">'[1]Расчёт кухни'!#REF!</definedName>
    <definedName name="Массив" localSheetId="22">'[1]Расчёт кухни'!#REF!</definedName>
    <definedName name="Массив" localSheetId="19">'[1]Расчёт кухни'!#REF!</definedName>
    <definedName name="Массив" localSheetId="25">'[1]Расчёт кухни'!#REF!</definedName>
    <definedName name="Массив" localSheetId="15">'[1]Расчёт кухни'!#REF!</definedName>
    <definedName name="Массив" localSheetId="33">'[1]Расчёт кухни'!#REF!</definedName>
    <definedName name="Массив" localSheetId="16">'[1]Расчёт кухни'!#REF!</definedName>
    <definedName name="Массив" localSheetId="34">'[1]Расчёт кухни'!#REF!</definedName>
    <definedName name="Массив" localSheetId="17">'[1]Расчёт кухни'!#REF!</definedName>
    <definedName name="Массив" localSheetId="18">'[1]Расчёт кухни'!#REF!</definedName>
    <definedName name="Массив" localSheetId="21">'[1]Расчёт кухни'!#REF!</definedName>
    <definedName name="Массив">'[1]Расчёт кухни'!#REF!</definedName>
    <definedName name="_xlnm.Print_Area" localSheetId="4">Вега!$B$1:$EJ$94</definedName>
    <definedName name="_xlnm.Print_Area" localSheetId="5">Верона!$A$1:$EJ$94</definedName>
    <definedName name="_xlnm.Print_Area" localSheetId="23">Детские!$B$1:$DZ$65</definedName>
    <definedName name="_xlnm.Print_Area" localSheetId="27">Зеркала!$A$1:$I$6</definedName>
    <definedName name="_xlnm.Print_Area" localSheetId="3">'Принт-АРТ'!$B$1:$EJ$22</definedName>
    <definedName name="_xlnm.Print_Area" localSheetId="31">'Ручки мебельные'!$A$1:$I$170</definedName>
    <definedName name="_xlnm.Print_Area" localSheetId="14">Сити!$B$1:$EJ$94</definedName>
    <definedName name="_xlnm.Print_Area" localSheetId="22">Спальни!$B$1:$DV$77</definedName>
    <definedName name="_xlnm.Print_Area" localSheetId="15">Техно!$B$1:$EJ$94</definedName>
    <definedName name="_xlnm.Print_Area" localSheetId="33">'Фартуки, посудосушители'!$A$1:$I$40</definedName>
    <definedName name="Ответ" localSheetId="26">#REF!</definedName>
    <definedName name="Ответ" localSheetId="4">#REF!</definedName>
    <definedName name="Ответ" localSheetId="5">#REF!</definedName>
    <definedName name="Ответ" localSheetId="6">#REF!</definedName>
    <definedName name="Ответ" localSheetId="7">#REF!</definedName>
    <definedName name="Ответ" localSheetId="23">#REF!</definedName>
    <definedName name="Ответ" localSheetId="8">#REF!</definedName>
    <definedName name="Ответ" localSheetId="24">#REF!</definedName>
    <definedName name="Ответ" localSheetId="9">#REF!</definedName>
    <definedName name="Ответ" localSheetId="10">#REF!</definedName>
    <definedName name="Ответ" localSheetId="29">#REF!</definedName>
    <definedName name="Ответ" localSheetId="11">#REF!</definedName>
    <definedName name="Ответ" localSheetId="1">#REF!</definedName>
    <definedName name="Ответ" localSheetId="12">#REF!</definedName>
    <definedName name="Ответ" localSheetId="3">#REF!</definedName>
    <definedName name="Ответ" localSheetId="13">#REF!</definedName>
    <definedName name="Ответ" localSheetId="31">#REF!</definedName>
    <definedName name="Ответ" localSheetId="14">#REF!</definedName>
    <definedName name="Ответ" localSheetId="22">#REF!</definedName>
    <definedName name="Ответ" localSheetId="19">#REF!</definedName>
    <definedName name="Ответ" localSheetId="25">#REF!</definedName>
    <definedName name="Ответ" localSheetId="15">#REF!</definedName>
    <definedName name="Ответ" localSheetId="33">#REF!</definedName>
    <definedName name="Ответ" localSheetId="16">#REF!</definedName>
    <definedName name="Ответ" localSheetId="34">#REF!</definedName>
    <definedName name="Ответ" localSheetId="17">#REF!</definedName>
    <definedName name="Ответ" localSheetId="18">#REF!</definedName>
    <definedName name="Ответ" localSheetId="21">#REF!</definedName>
    <definedName name="Ответ">#REF!</definedName>
    <definedName name="р4ые56п4в" localSheetId="26">#REF!</definedName>
    <definedName name="р4ые56п4в" localSheetId="24">#REF!</definedName>
    <definedName name="р4ые56п4в" localSheetId="9">#REF!</definedName>
    <definedName name="р4ые56п4в" localSheetId="10">#REF!</definedName>
    <definedName name="р4ые56п4в" localSheetId="3">#REF!</definedName>
    <definedName name="р4ые56п4в" localSheetId="31">#REF!</definedName>
    <definedName name="р4ые56п4в" localSheetId="19">#REF!</definedName>
    <definedName name="р4ые56п4в" localSheetId="25">#REF!</definedName>
    <definedName name="р4ые56п4в" localSheetId="16">#REF!</definedName>
    <definedName name="р4ые56п4в" localSheetId="18">#REF!</definedName>
    <definedName name="р4ые56п4в" localSheetId="21">#REF!</definedName>
    <definedName name="р4ые56п4в">#REF!</definedName>
    <definedName name="Столешницы">'[1]Расчёт кухни'!$AC$38:$AV$38</definedName>
    <definedName name="Фасад">NA()</definedName>
    <definedName name="цукацу4" localSheetId="26">#REF!</definedName>
    <definedName name="цукацу4" localSheetId="24">#REF!</definedName>
    <definedName name="цукацу4" localSheetId="9">#REF!</definedName>
    <definedName name="цукацу4" localSheetId="10">#REF!</definedName>
    <definedName name="цукацу4" localSheetId="3">#REF!</definedName>
    <definedName name="цукацу4" localSheetId="31">#REF!</definedName>
    <definedName name="цукацу4" localSheetId="19">#REF!</definedName>
    <definedName name="цукацу4" localSheetId="25">#REF!</definedName>
    <definedName name="цукацу4" localSheetId="16">#REF!</definedName>
    <definedName name="цукацу4" localSheetId="18">#REF!</definedName>
    <definedName name="цукацу4" localSheetId="21">#REF!</definedName>
    <definedName name="цукацу4">#REF!</definedName>
  </definedNames>
  <calcPr calcId="125725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G170" i="71"/>
  <c r="G166"/>
  <c r="G165"/>
  <c r="G164"/>
  <c r="G163"/>
  <c r="I163" s="1"/>
  <c r="G162"/>
  <c r="G161"/>
  <c r="G157"/>
  <c r="G156"/>
  <c r="G155"/>
  <c r="G154"/>
  <c r="I154" s="1"/>
  <c r="G153"/>
  <c r="G152"/>
  <c r="G151"/>
  <c r="G150"/>
  <c r="I150" s="1"/>
  <c r="G149"/>
  <c r="G148"/>
  <c r="I148" s="1"/>
  <c r="G147"/>
  <c r="G146"/>
  <c r="I146" s="1"/>
  <c r="G145"/>
  <c r="G144"/>
  <c r="I144" s="1"/>
  <c r="G143"/>
  <c r="G142"/>
  <c r="I142" s="1"/>
  <c r="G141"/>
  <c r="G137"/>
  <c r="G136"/>
  <c r="I136" s="1"/>
  <c r="G135"/>
  <c r="G134"/>
  <c r="G133"/>
  <c r="G132"/>
  <c r="I132" s="1"/>
  <c r="G131"/>
  <c r="G130"/>
  <c r="G129"/>
  <c r="G128"/>
  <c r="I128" s="1"/>
  <c r="G127"/>
  <c r="G126"/>
  <c r="G125"/>
  <c r="G124"/>
  <c r="I124" s="1"/>
  <c r="G123"/>
  <c r="G122"/>
  <c r="G121"/>
  <c r="G120"/>
  <c r="I120" s="1"/>
  <c r="G119"/>
  <c r="G118"/>
  <c r="G117"/>
  <c r="G113"/>
  <c r="G112"/>
  <c r="G111"/>
  <c r="G110"/>
  <c r="I110" s="1"/>
  <c r="G109"/>
  <c r="G108"/>
  <c r="G107"/>
  <c r="G106"/>
  <c r="I106" s="1"/>
  <c r="G105"/>
  <c r="G104"/>
  <c r="G103"/>
  <c r="G102"/>
  <c r="I102" s="1"/>
  <c r="G101"/>
  <c r="G100"/>
  <c r="G99"/>
  <c r="G98"/>
  <c r="I98" s="1"/>
  <c r="G97"/>
  <c r="G96"/>
  <c r="G95"/>
  <c r="G94"/>
  <c r="I94" s="1"/>
  <c r="G93"/>
  <c r="G92"/>
  <c r="G91"/>
  <c r="G90"/>
  <c r="I90" s="1"/>
  <c r="G89"/>
  <c r="G88"/>
  <c r="I88" s="1"/>
  <c r="G87"/>
  <c r="G83"/>
  <c r="G82"/>
  <c r="G81"/>
  <c r="G80"/>
  <c r="I80" s="1"/>
  <c r="G79"/>
  <c r="G78"/>
  <c r="G77"/>
  <c r="G76"/>
  <c r="I76" s="1"/>
  <c r="G75"/>
  <c r="G74"/>
  <c r="G73"/>
  <c r="G72"/>
  <c r="I72" s="1"/>
  <c r="G71"/>
  <c r="G70"/>
  <c r="G69"/>
  <c r="G68"/>
  <c r="I68" s="1"/>
  <c r="G67"/>
  <c r="G66"/>
  <c r="G65"/>
  <c r="G64"/>
  <c r="I64" s="1"/>
  <c r="G63"/>
  <c r="G62"/>
  <c r="G61"/>
  <c r="G60"/>
  <c r="I60" s="1"/>
  <c r="G59"/>
  <c r="G58"/>
  <c r="G57"/>
  <c r="G53"/>
  <c r="G52"/>
  <c r="G51"/>
  <c r="G50"/>
  <c r="I50" s="1"/>
  <c r="G49"/>
  <c r="G48"/>
  <c r="I48" s="1"/>
  <c r="G47"/>
  <c r="G46"/>
  <c r="I46" s="1"/>
  <c r="G45"/>
  <c r="G44"/>
  <c r="I44" s="1"/>
  <c r="G43"/>
  <c r="G42"/>
  <c r="I42" s="1"/>
  <c r="G41"/>
  <c r="G37"/>
  <c r="G36"/>
  <c r="G35"/>
  <c r="G34"/>
  <c r="I34" s="1"/>
  <c r="G33"/>
  <c r="G32"/>
  <c r="G31"/>
  <c r="G30"/>
  <c r="I30" s="1"/>
  <c r="G7"/>
  <c r="G8"/>
  <c r="G9"/>
  <c r="G10"/>
  <c r="I10" s="1"/>
  <c r="G11"/>
  <c r="G12"/>
  <c r="G13"/>
  <c r="I13" s="1"/>
  <c r="G14"/>
  <c r="I14" s="1"/>
  <c r="G15"/>
  <c r="G16"/>
  <c r="G17"/>
  <c r="I17" s="1"/>
  <c r="G18"/>
  <c r="I18" s="1"/>
  <c r="G19"/>
  <c r="G20"/>
  <c r="G21"/>
  <c r="I21" s="1"/>
  <c r="G22"/>
  <c r="I22" s="1"/>
  <c r="G23"/>
  <c r="G24"/>
  <c r="G25"/>
  <c r="I25" s="1"/>
  <c r="G6"/>
  <c r="I6" s="1"/>
  <c r="I170"/>
  <c r="I166"/>
  <c r="I165"/>
  <c r="I164"/>
  <c r="I162"/>
  <c r="I161"/>
  <c r="I157"/>
  <c r="I156"/>
  <c r="I155"/>
  <c r="I153"/>
  <c r="I152"/>
  <c r="I151"/>
  <c r="I149"/>
  <c r="I147"/>
  <c r="I145"/>
  <c r="I143"/>
  <c r="I141"/>
  <c r="I137"/>
  <c r="I135"/>
  <c r="I134"/>
  <c r="I133"/>
  <c r="I131"/>
  <c r="I130"/>
  <c r="I129"/>
  <c r="I127"/>
  <c r="I126"/>
  <c r="I125"/>
  <c r="I123"/>
  <c r="I122"/>
  <c r="I121"/>
  <c r="I119"/>
  <c r="I118"/>
  <c r="I117"/>
  <c r="I113"/>
  <c r="I112"/>
  <c r="I111"/>
  <c r="I109"/>
  <c r="I108"/>
  <c r="I107"/>
  <c r="I105"/>
  <c r="I104"/>
  <c r="I103"/>
  <c r="I101"/>
  <c r="I100"/>
  <c r="I99"/>
  <c r="I97"/>
  <c r="I96"/>
  <c r="I95"/>
  <c r="I93"/>
  <c r="I92"/>
  <c r="I91"/>
  <c r="I89"/>
  <c r="I87"/>
  <c r="I83"/>
  <c r="I82"/>
  <c r="I81"/>
  <c r="I79"/>
  <c r="I78"/>
  <c r="I77"/>
  <c r="I75"/>
  <c r="I74"/>
  <c r="I73"/>
  <c r="I71"/>
  <c r="I70"/>
  <c r="I69"/>
  <c r="I67"/>
  <c r="I66"/>
  <c r="I65"/>
  <c r="I63"/>
  <c r="I62"/>
  <c r="I61"/>
  <c r="I59"/>
  <c r="I58"/>
  <c r="I57"/>
  <c r="I53"/>
  <c r="I52"/>
  <c r="I51"/>
  <c r="I49"/>
  <c r="I47"/>
  <c r="I45"/>
  <c r="I43"/>
  <c r="I41"/>
  <c r="I37"/>
  <c r="I36"/>
  <c r="I35"/>
  <c r="I33"/>
  <c r="I32"/>
  <c r="I31"/>
  <c r="I24"/>
  <c r="I23"/>
  <c r="I20"/>
  <c r="I19"/>
  <c r="I16"/>
  <c r="I15"/>
  <c r="I12"/>
  <c r="I11"/>
  <c r="I9"/>
  <c r="I8"/>
  <c r="I7"/>
  <c r="M2389" i="39" l="1"/>
  <c r="M2136"/>
  <c r="M2135"/>
  <c r="M2134"/>
  <c r="M1946"/>
  <c r="M1945"/>
  <c r="M1944"/>
  <c r="M1943"/>
  <c r="M1942"/>
  <c r="M1941"/>
  <c r="M1940"/>
  <c r="M1939"/>
  <c r="M1938"/>
  <c r="M1937"/>
  <c r="M1936"/>
  <c r="M1935"/>
  <c r="M1934"/>
  <c r="M1933"/>
  <c r="M1932"/>
  <c r="M1931"/>
  <c r="M1930"/>
  <c r="M1929"/>
  <c r="M1928"/>
  <c r="M1927"/>
  <c r="M1926"/>
  <c r="M1925"/>
  <c r="M1924"/>
  <c r="M1923"/>
  <c r="M1922"/>
  <c r="M1921"/>
  <c r="M1920"/>
  <c r="M1919"/>
  <c r="M1918"/>
  <c r="M1917"/>
  <c r="M1916"/>
  <c r="M1915"/>
  <c r="M1914"/>
  <c r="M1913"/>
  <c r="M1912"/>
  <c r="M1911"/>
  <c r="M1910"/>
  <c r="M1909"/>
  <c r="M1908"/>
  <c r="M1907"/>
  <c r="M1906"/>
  <c r="M1905"/>
  <c r="M1904"/>
  <c r="M1903"/>
  <c r="M1902"/>
  <c r="M1901"/>
  <c r="M1900"/>
  <c r="M1899"/>
  <c r="M1898"/>
  <c r="M1897"/>
  <c r="M1896"/>
  <c r="M1895"/>
  <c r="M1894"/>
  <c r="M1893"/>
  <c r="M1892"/>
  <c r="M1891"/>
  <c r="M1890"/>
  <c r="M1889"/>
  <c r="M1888"/>
  <c r="M1887"/>
  <c r="M1886"/>
  <c r="M1885"/>
  <c r="M1884"/>
  <c r="M1883"/>
  <c r="M1882"/>
  <c r="M1881"/>
  <c r="M1880"/>
  <c r="M1879"/>
  <c r="M1878"/>
  <c r="M1877"/>
  <c r="M1876"/>
  <c r="M1875"/>
  <c r="M1874"/>
  <c r="M1873"/>
  <c r="M1872"/>
  <c r="M1871"/>
  <c r="M1870"/>
  <c r="M1869"/>
  <c r="M1868"/>
  <c r="M1867"/>
  <c r="M1866"/>
  <c r="M1865"/>
  <c r="M1864"/>
  <c r="M1863"/>
  <c r="M1862"/>
  <c r="M1861"/>
  <c r="M1860"/>
  <c r="M1859"/>
  <c r="M1858"/>
  <c r="M1857"/>
  <c r="M1856"/>
  <c r="M1855"/>
  <c r="M1854"/>
  <c r="M1853"/>
  <c r="M1851"/>
  <c r="M1850"/>
  <c r="M1849"/>
  <c r="M1848"/>
  <c r="M1847"/>
  <c r="M1846"/>
  <c r="M1845"/>
  <c r="M1844"/>
  <c r="M1843"/>
  <c r="M1842"/>
  <c r="M1841"/>
  <c r="M1840"/>
  <c r="M1839"/>
  <c r="M1838"/>
  <c r="M1837"/>
  <c r="M1836"/>
  <c r="M1835"/>
  <c r="M1834"/>
  <c r="M1833"/>
  <c r="M1832"/>
  <c r="M1831"/>
  <c r="M1830"/>
  <c r="M1829"/>
  <c r="M1828"/>
  <c r="M1827"/>
  <c r="M1826"/>
  <c r="M1825"/>
  <c r="M1824"/>
  <c r="M1823"/>
  <c r="M1822"/>
  <c r="M1821"/>
  <c r="M1820"/>
  <c r="M1819"/>
  <c r="M1818"/>
  <c r="M1817"/>
  <c r="M1816"/>
  <c r="M1815"/>
  <c r="M1814"/>
  <c r="M1813"/>
  <c r="M1812"/>
  <c r="M1811"/>
  <c r="M1810"/>
  <c r="M1809"/>
  <c r="M1808"/>
  <c r="M1807"/>
  <c r="M1806"/>
  <c r="M1805"/>
  <c r="M1804"/>
  <c r="M1803"/>
  <c r="M1802"/>
  <c r="M1800"/>
  <c r="M1799"/>
  <c r="M1798"/>
  <c r="M1797"/>
  <c r="M1796"/>
  <c r="M1795"/>
  <c r="M1794"/>
  <c r="M1793"/>
  <c r="M1792"/>
  <c r="M1791"/>
  <c r="M1790"/>
  <c r="M1789"/>
  <c r="M1788"/>
  <c r="M1787"/>
  <c r="M1786"/>
  <c r="M1785"/>
  <c r="M1784"/>
  <c r="M1783"/>
  <c r="M1782"/>
  <c r="M1780"/>
  <c r="M1779"/>
  <c r="M1778"/>
  <c r="M1777"/>
  <c r="M1776"/>
  <c r="M1774"/>
  <c r="M1773"/>
  <c r="M1772"/>
  <c r="M1771"/>
  <c r="M1770"/>
  <c r="M1769"/>
  <c r="M1768"/>
  <c r="M1767"/>
  <c r="M1766"/>
  <c r="M1765"/>
  <c r="M1764"/>
  <c r="M1763"/>
  <c r="M1762"/>
  <c r="M1761"/>
  <c r="M1760"/>
  <c r="M1759"/>
  <c r="M1758"/>
  <c r="M1757"/>
  <c r="M1756"/>
  <c r="M1755"/>
  <c r="M1754"/>
  <c r="M1753"/>
  <c r="M1752"/>
  <c r="M1751"/>
  <c r="M1750"/>
  <c r="M1749"/>
  <c r="M1748"/>
  <c r="M1747"/>
  <c r="M1746"/>
  <c r="M1745"/>
  <c r="M1744"/>
  <c r="M1743"/>
  <c r="M1742"/>
  <c r="M1741"/>
  <c r="M1740"/>
  <c r="M1739"/>
  <c r="M1738"/>
  <c r="M1737"/>
  <c r="M1736"/>
  <c r="M1735"/>
  <c r="M1734"/>
  <c r="M1733"/>
  <c r="M1732"/>
  <c r="M1731"/>
  <c r="M1730"/>
  <c r="M1729"/>
  <c r="M1728"/>
  <c r="M1727"/>
  <c r="M1726"/>
  <c r="M1725"/>
  <c r="M1724"/>
  <c r="M1723"/>
  <c r="M1722"/>
  <c r="M1721"/>
  <c r="M1720"/>
  <c r="M1719"/>
  <c r="M1718"/>
  <c r="M1717"/>
  <c r="M1716"/>
  <c r="M1715"/>
  <c r="M1714"/>
  <c r="M1713"/>
  <c r="M1712"/>
  <c r="M1711"/>
  <c r="M1710"/>
  <c r="M1709"/>
  <c r="M1708"/>
  <c r="M1707"/>
  <c r="M1706"/>
  <c r="M1705"/>
  <c r="M1704"/>
  <c r="M1703"/>
  <c r="M1702"/>
  <c r="M1701"/>
  <c r="M1700"/>
  <c r="M1699"/>
  <c r="M1698"/>
  <c r="M1697"/>
  <c r="M1696"/>
  <c r="M1695"/>
  <c r="M1694"/>
  <c r="M1693"/>
  <c r="M1692"/>
  <c r="M1691"/>
  <c r="M1690"/>
  <c r="M1689"/>
  <c r="M1688"/>
  <c r="M1687"/>
  <c r="M1686"/>
  <c r="M1685"/>
  <c r="M1684"/>
  <c r="M1683"/>
  <c r="M1682"/>
  <c r="M1681"/>
  <c r="M1680"/>
  <c r="M1679"/>
  <c r="M1677"/>
  <c r="M1676"/>
  <c r="M1675"/>
  <c r="M1674"/>
  <c r="M1672"/>
  <c r="M1671"/>
  <c r="M1670"/>
  <c r="M1669"/>
  <c r="M1668"/>
  <c r="M1667"/>
  <c r="M1666"/>
  <c r="M1665"/>
  <c r="M1664"/>
  <c r="M1663"/>
  <c r="M1662"/>
  <c r="M1661"/>
  <c r="M1660"/>
  <c r="M1659"/>
  <c r="M1658"/>
  <c r="M1657"/>
  <c r="M1656"/>
  <c r="M1655"/>
  <c r="M1654"/>
  <c r="M1653"/>
  <c r="M1652"/>
  <c r="M1651"/>
  <c r="M1650"/>
  <c r="M1649"/>
  <c r="M1648"/>
  <c r="M1647"/>
  <c r="M1635"/>
  <c r="M1634"/>
  <c r="M1632"/>
  <c r="M1631"/>
  <c r="M1630"/>
  <c r="M1629"/>
  <c r="M1628"/>
  <c r="M1627"/>
  <c r="M1626"/>
  <c r="M1625"/>
  <c r="M1624"/>
  <c r="M1623"/>
  <c r="M1622"/>
  <c r="M1621"/>
  <c r="M1620"/>
  <c r="M1619"/>
  <c r="M1618"/>
  <c r="M1617"/>
  <c r="M1599"/>
  <c r="M1598"/>
  <c r="M1597"/>
  <c r="M1596"/>
  <c r="M1594"/>
  <c r="M1593"/>
  <c r="M1592"/>
  <c r="M1591"/>
  <c r="M1590"/>
  <c r="M1589"/>
  <c r="M1588"/>
  <c r="M1587"/>
  <c r="M1586"/>
  <c r="M1585"/>
  <c r="M1584"/>
  <c r="M1583"/>
  <c r="M1582"/>
  <c r="M1581"/>
  <c r="M1580"/>
  <c r="M1579"/>
  <c r="M1578"/>
  <c r="M1577"/>
  <c r="M1576"/>
  <c r="M1575"/>
  <c r="M1574"/>
  <c r="M1573"/>
  <c r="M1572"/>
  <c r="M1571"/>
  <c r="M1570"/>
  <c r="M1569"/>
  <c r="M1568"/>
  <c r="M1567"/>
  <c r="M1566"/>
  <c r="M1565"/>
  <c r="M1564"/>
  <c r="M1563"/>
  <c r="M1562"/>
  <c r="M1561"/>
  <c r="M1560"/>
  <c r="M1559"/>
  <c r="M1558"/>
  <c r="M1557"/>
  <c r="M1556"/>
  <c r="M1554"/>
  <c r="M1553"/>
  <c r="M1552"/>
  <c r="M1551"/>
  <c r="M1550"/>
  <c r="M1549"/>
  <c r="M1548"/>
  <c r="M1547"/>
  <c r="M1546"/>
  <c r="M1545"/>
  <c r="M1544"/>
  <c r="M1543"/>
  <c r="M1542"/>
  <c r="M1541"/>
  <c r="M1540"/>
  <c r="M1539"/>
  <c r="M1538"/>
  <c r="M1537"/>
  <c r="M1535"/>
  <c r="M1534"/>
  <c r="M1533"/>
  <c r="M1532"/>
  <c r="M1531"/>
  <c r="M1530"/>
  <c r="M1529"/>
  <c r="M1528"/>
  <c r="M1527"/>
  <c r="M1526"/>
  <c r="M1525"/>
  <c r="M1524"/>
  <c r="M1523"/>
  <c r="M1522"/>
  <c r="M1521"/>
  <c r="M1520"/>
  <c r="M1519"/>
  <c r="M1518"/>
  <c r="M1512"/>
  <c r="M1511"/>
  <c r="M1510"/>
  <c r="M1509"/>
  <c r="M1508"/>
  <c r="M1507"/>
  <c r="M1506"/>
  <c r="M1505"/>
  <c r="M1504"/>
  <c r="M1503"/>
  <c r="M1502"/>
  <c r="M1501"/>
  <c r="M1500"/>
  <c r="M1499"/>
  <c r="M1498"/>
  <c r="M1497"/>
  <c r="M1496"/>
  <c r="M1495"/>
  <c r="M1494"/>
  <c r="M1493"/>
  <c r="M1492"/>
  <c r="M1491"/>
  <c r="M1490"/>
  <c r="M1489"/>
  <c r="M1488"/>
  <c r="M1487"/>
  <c r="M1486"/>
  <c r="M1485"/>
  <c r="M1484"/>
  <c r="M1483"/>
  <c r="M1482"/>
  <c r="M1481"/>
  <c r="M1480"/>
  <c r="M1479"/>
  <c r="M1478"/>
  <c r="M1477"/>
  <c r="M1476"/>
  <c r="M1475"/>
  <c r="M1474"/>
  <c r="M1473"/>
  <c r="M1472"/>
  <c r="M1466"/>
  <c r="M1465"/>
  <c r="M1464"/>
  <c r="M1463"/>
  <c r="M1462"/>
  <c r="M1461"/>
  <c r="M1460"/>
  <c r="M1459"/>
  <c r="M1458"/>
  <c r="M1457"/>
  <c r="M1456"/>
  <c r="M1455"/>
  <c r="M1454"/>
  <c r="M1453"/>
  <c r="M1452"/>
  <c r="M1451"/>
  <c r="M1450"/>
  <c r="M1449"/>
  <c r="M1448"/>
  <c r="M1447"/>
  <c r="M1446"/>
  <c r="M1445"/>
  <c r="M1444"/>
  <c r="M1443"/>
  <c r="M1442"/>
  <c r="M1441"/>
  <c r="M1440"/>
  <c r="M1439"/>
  <c r="M1438"/>
  <c r="M1437"/>
  <c r="M1436"/>
  <c r="M1435"/>
  <c r="M1434"/>
  <c r="M1433"/>
  <c r="M1432"/>
  <c r="M1431"/>
  <c r="M1430"/>
  <c r="M1429"/>
  <c r="M1428"/>
  <c r="M1427"/>
  <c r="M1426"/>
  <c r="M1420"/>
  <c r="M1419"/>
  <c r="M1418"/>
  <c r="M1417"/>
  <c r="M1416"/>
  <c r="M1415"/>
  <c r="M1414"/>
  <c r="M1413"/>
  <c r="M1412"/>
  <c r="M1411"/>
  <c r="M1410"/>
  <c r="M1409"/>
  <c r="M1408"/>
  <c r="M1407"/>
  <c r="M1406"/>
  <c r="M1405"/>
  <c r="M1404"/>
  <c r="M1403"/>
  <c r="M1402"/>
  <c r="M1401"/>
  <c r="M1400"/>
  <c r="M1399"/>
  <c r="M1398"/>
  <c r="M1397"/>
  <c r="M1396"/>
  <c r="M1395"/>
  <c r="M1394"/>
  <c r="M1393"/>
  <c r="M1392"/>
  <c r="M1391"/>
  <c r="M1390"/>
  <c r="M1389"/>
  <c r="M1388"/>
  <c r="M1387"/>
  <c r="M1386"/>
  <c r="M1385"/>
  <c r="M1384"/>
  <c r="M1383"/>
  <c r="M1382"/>
  <c r="M1381"/>
  <c r="M1380"/>
  <c r="M1378"/>
  <c r="M1377"/>
  <c r="M1376"/>
  <c r="M1375"/>
  <c r="M1374"/>
  <c r="M1373"/>
  <c r="M1372"/>
  <c r="M1371"/>
  <c r="M1370"/>
  <c r="M1369"/>
  <c r="M1368"/>
  <c r="M1367"/>
  <c r="M1366"/>
  <c r="M1365"/>
  <c r="M1364"/>
  <c r="M1363"/>
  <c r="M1362"/>
  <c r="M1361"/>
  <c r="M1360"/>
  <c r="M1359"/>
  <c r="M1357"/>
  <c r="M1356"/>
  <c r="M1355"/>
  <c r="M1354"/>
  <c r="M1353"/>
  <c r="M1352"/>
  <c r="M1351"/>
  <c r="M1350"/>
  <c r="M1349"/>
  <c r="M1348"/>
  <c r="M1347"/>
  <c r="M1346"/>
  <c r="M1345"/>
  <c r="M1344"/>
  <c r="M1343"/>
  <c r="M1342"/>
  <c r="M1341"/>
  <c r="M1340"/>
  <c r="M1339"/>
  <c r="M1338"/>
  <c r="M1337"/>
  <c r="M1336"/>
  <c r="M1335"/>
  <c r="M1334"/>
  <c r="M1333"/>
  <c r="M1332"/>
  <c r="M1331"/>
  <c r="M1330"/>
  <c r="M1329"/>
  <c r="M1234"/>
  <c r="M1233"/>
  <c r="M1232"/>
  <c r="M1231"/>
  <c r="M1230"/>
  <c r="M1229"/>
  <c r="M1228"/>
  <c r="M1227"/>
  <c r="M1226"/>
  <c r="M1225"/>
  <c r="M1224"/>
  <c r="M1223"/>
  <c r="M1222"/>
  <c r="M1221"/>
  <c r="M1220"/>
  <c r="M1219"/>
  <c r="M1218"/>
  <c r="M1217"/>
  <c r="M1216"/>
  <c r="M1215"/>
  <c r="M1214"/>
  <c r="M1213"/>
  <c r="M1212"/>
  <c r="M1211"/>
  <c r="M1210"/>
  <c r="M1209"/>
  <c r="M1208"/>
  <c r="M1207"/>
  <c r="M1206"/>
  <c r="M1205"/>
  <c r="M1204"/>
  <c r="M1203"/>
  <c r="M1202"/>
  <c r="M1201"/>
  <c r="M1200"/>
  <c r="M1199"/>
  <c r="M1198"/>
  <c r="M1197"/>
  <c r="M1196"/>
  <c r="M1195"/>
  <c r="M1194"/>
  <c r="M1193"/>
  <c r="M1192"/>
  <c r="M1191"/>
  <c r="M1182"/>
  <c r="M1181"/>
  <c r="M1180"/>
  <c r="M1179"/>
  <c r="M1178"/>
  <c r="M1177"/>
  <c r="M1176"/>
  <c r="M1175"/>
  <c r="M1174"/>
  <c r="M1173"/>
  <c r="M1172"/>
  <c r="M1171"/>
  <c r="M1170"/>
  <c r="M1169"/>
  <c r="M1168"/>
  <c r="M1167"/>
  <c r="M1166"/>
  <c r="M1165"/>
  <c r="M1164"/>
  <c r="M1163"/>
  <c r="M1162"/>
  <c r="M1161"/>
  <c r="M1160"/>
  <c r="M1159"/>
  <c r="M1158"/>
  <c r="M1157"/>
  <c r="M1156"/>
  <c r="M1155"/>
  <c r="M1154"/>
  <c r="M1153"/>
  <c r="M1152"/>
  <c r="M1151"/>
  <c r="M1150"/>
  <c r="M1149"/>
  <c r="M1148"/>
  <c r="M1147"/>
  <c r="M1146"/>
  <c r="M1145"/>
  <c r="M1144"/>
  <c r="M1143"/>
  <c r="M1142"/>
  <c r="M1141"/>
  <c r="M1140"/>
  <c r="M1139"/>
  <c r="M1138"/>
  <c r="M1137"/>
  <c r="M1128"/>
  <c r="M1127"/>
  <c r="M1126"/>
  <c r="M1125"/>
  <c r="M1124"/>
  <c r="M1123"/>
  <c r="M1122"/>
  <c r="M1121"/>
  <c r="M1120"/>
  <c r="M1119"/>
  <c r="M1118"/>
  <c r="M1117"/>
  <c r="M1116"/>
  <c r="M1115"/>
  <c r="M1114"/>
  <c r="M1113"/>
  <c r="M1112"/>
  <c r="M1111"/>
  <c r="M1110"/>
  <c r="M1109"/>
  <c r="M1108"/>
  <c r="M1107"/>
  <c r="M1106"/>
  <c r="M1105"/>
  <c r="M1104"/>
  <c r="M1103"/>
  <c r="M1102"/>
  <c r="M1101"/>
  <c r="M1100"/>
  <c r="M1099"/>
  <c r="M1098"/>
  <c r="M1097"/>
  <c r="M1096"/>
  <c r="M1095"/>
  <c r="M1094"/>
  <c r="M1093"/>
  <c r="M1092"/>
  <c r="M1091"/>
  <c r="M1090"/>
  <c r="M1089"/>
  <c r="M1088"/>
  <c r="M1087"/>
  <c r="M1086"/>
  <c r="M1085"/>
  <c r="M1084"/>
  <c r="M1083"/>
  <c r="M1082"/>
  <c r="M1081"/>
  <c r="M1080"/>
  <c r="M1079"/>
  <c r="M1078"/>
  <c r="M1077"/>
  <c r="M1071"/>
  <c r="M1070"/>
  <c r="M1069"/>
  <c r="M1068"/>
  <c r="M1067"/>
  <c r="M1066"/>
  <c r="M1065"/>
  <c r="M1064"/>
  <c r="M1063"/>
  <c r="M1062"/>
  <c r="M1061"/>
  <c r="M1060"/>
  <c r="M1059"/>
  <c r="M1058"/>
  <c r="M1057"/>
  <c r="M1056"/>
  <c r="M1055"/>
  <c r="M1054"/>
  <c r="M1053"/>
  <c r="M1052"/>
  <c r="M1051"/>
  <c r="M1050"/>
  <c r="M1049"/>
  <c r="M1048"/>
  <c r="M1047"/>
  <c r="M1046"/>
  <c r="M1045"/>
  <c r="M1044"/>
  <c r="M1043"/>
  <c r="M1042"/>
  <c r="M1041"/>
  <c r="M1040"/>
  <c r="M1039"/>
  <c r="M1038"/>
  <c r="M1037"/>
  <c r="M1036"/>
  <c r="M1035"/>
  <c r="M1034"/>
  <c r="M1033"/>
  <c r="M1032"/>
  <c r="M1031"/>
  <c r="M1021"/>
  <c r="M1020"/>
  <c r="M1019"/>
  <c r="M1018"/>
  <c r="M1017"/>
  <c r="M1016"/>
  <c r="M1015"/>
  <c r="M1014"/>
  <c r="M1013"/>
  <c r="M1012"/>
  <c r="M1011"/>
  <c r="M1010"/>
  <c r="M1009"/>
  <c r="M1008"/>
  <c r="M1007"/>
  <c r="M1006"/>
  <c r="M1005"/>
  <c r="M1004"/>
  <c r="M1003"/>
  <c r="M1002"/>
  <c r="M1001"/>
  <c r="M1000"/>
  <c r="M999"/>
  <c r="M998"/>
  <c r="M997"/>
  <c r="M996"/>
  <c r="M995"/>
  <c r="M994"/>
  <c r="M993"/>
  <c r="M992"/>
  <c r="M991"/>
  <c r="M990"/>
  <c r="M989"/>
  <c r="M988"/>
  <c r="M987"/>
  <c r="M986"/>
  <c r="M985"/>
  <c r="M984"/>
  <c r="M983"/>
  <c r="M982"/>
  <c r="M981"/>
  <c r="M980"/>
  <c r="M979"/>
  <c r="M978"/>
  <c r="M977"/>
  <c r="M976"/>
  <c r="M975"/>
  <c r="M974"/>
  <c r="M973"/>
  <c r="M972"/>
  <c r="M971"/>
  <c r="M970"/>
  <c r="M969"/>
  <c r="M968"/>
  <c r="M967"/>
  <c r="M966"/>
  <c r="M965"/>
  <c r="M964"/>
  <c r="M963"/>
  <c r="M962"/>
  <c r="M961"/>
  <c r="M960"/>
  <c r="M959"/>
  <c r="M958"/>
  <c r="M957"/>
  <c r="M956"/>
  <c r="M955"/>
  <c r="M954"/>
  <c r="M953"/>
  <c r="M952"/>
  <c r="M951"/>
  <c r="M950"/>
  <c r="M949"/>
  <c r="M948"/>
  <c r="M947"/>
  <c r="M946"/>
  <c r="M945"/>
  <c r="M944"/>
  <c r="M943"/>
  <c r="M942"/>
  <c r="M941"/>
  <c r="M940"/>
  <c r="M931"/>
  <c r="M930"/>
  <c r="M929"/>
  <c r="M928"/>
  <c r="M927"/>
  <c r="M926"/>
  <c r="M925"/>
  <c r="M924"/>
  <c r="M923"/>
  <c r="M922"/>
  <c r="M921"/>
  <c r="M920"/>
  <c r="M919"/>
  <c r="M918"/>
  <c r="M917"/>
  <c r="M916"/>
  <c r="M915"/>
  <c r="M914"/>
  <c r="M913"/>
  <c r="M912"/>
  <c r="M911"/>
  <c r="M910"/>
  <c r="M909"/>
  <c r="M908"/>
  <c r="M907"/>
  <c r="M906"/>
  <c r="M905"/>
  <c r="M904"/>
  <c r="M903"/>
  <c r="M902"/>
  <c r="M901"/>
  <c r="M900"/>
  <c r="M899"/>
  <c r="M898"/>
  <c r="M897"/>
  <c r="M896"/>
  <c r="M895"/>
  <c r="M894"/>
  <c r="M893"/>
  <c r="M892"/>
  <c r="M891"/>
  <c r="M890"/>
  <c r="M889"/>
  <c r="M888"/>
  <c r="M887"/>
  <c r="M886"/>
  <c r="M885"/>
  <c r="M884"/>
  <c r="M883"/>
  <c r="M882"/>
  <c r="M881"/>
  <c r="M880"/>
  <c r="M879"/>
  <c r="M878"/>
  <c r="M877"/>
  <c r="M876"/>
  <c r="M875"/>
  <c r="M874"/>
  <c r="M873"/>
  <c r="M819"/>
  <c r="M818"/>
  <c r="M817"/>
  <c r="M816"/>
  <c r="M815"/>
  <c r="M814"/>
  <c r="M813"/>
  <c r="M812"/>
  <c r="M811"/>
  <c r="M810"/>
  <c r="M809"/>
  <c r="M808"/>
  <c r="M807"/>
  <c r="M806"/>
  <c r="M805"/>
  <c r="M804"/>
  <c r="M803"/>
  <c r="M802"/>
  <c r="M801"/>
  <c r="M800"/>
  <c r="M799"/>
  <c r="M798"/>
  <c r="M797"/>
  <c r="M796"/>
  <c r="M795"/>
  <c r="M794"/>
  <c r="M793"/>
  <c r="M792"/>
  <c r="M791"/>
  <c r="M790"/>
  <c r="M789"/>
  <c r="M788"/>
  <c r="M787"/>
  <c r="M786"/>
  <c r="M785"/>
  <c r="M784"/>
  <c r="M783"/>
  <c r="M782"/>
  <c r="M781"/>
  <c r="M780"/>
  <c r="M779"/>
  <c r="M778"/>
  <c r="M777"/>
  <c r="M776"/>
  <c r="M775"/>
  <c r="M774"/>
  <c r="M773"/>
  <c r="M772"/>
  <c r="M771"/>
  <c r="M770"/>
  <c r="M769"/>
  <c r="M768"/>
  <c r="M767"/>
  <c r="M766"/>
  <c r="M765"/>
  <c r="M764"/>
  <c r="M763"/>
  <c r="M762"/>
  <c r="M761"/>
  <c r="M760"/>
  <c r="M759"/>
  <c r="M758"/>
  <c r="M757"/>
  <c r="M756"/>
  <c r="M755"/>
  <c r="M754"/>
  <c r="M753"/>
  <c r="M752"/>
  <c r="M751"/>
  <c r="M750"/>
  <c r="M749"/>
  <c r="M748"/>
  <c r="M747"/>
  <c r="M746"/>
  <c r="M745"/>
  <c r="M744"/>
  <c r="M743"/>
  <c r="M742"/>
  <c r="M741"/>
  <c r="M740"/>
  <c r="M739"/>
  <c r="M738"/>
  <c r="M737"/>
  <c r="M736"/>
  <c r="M735"/>
  <c r="M734"/>
  <c r="M733"/>
  <c r="M732"/>
  <c r="M731"/>
  <c r="M730"/>
  <c r="M729"/>
  <c r="M728"/>
  <c r="M727"/>
  <c r="M726"/>
  <c r="M725"/>
  <c r="M724"/>
  <c r="M723"/>
  <c r="M722"/>
  <c r="M721"/>
  <c r="M720"/>
  <c r="M719"/>
  <c r="M718"/>
  <c r="M717"/>
  <c r="M716"/>
  <c r="M715"/>
  <c r="M714"/>
  <c r="M713"/>
  <c r="M712"/>
  <c r="M711"/>
  <c r="M710"/>
  <c r="M709"/>
  <c r="M708"/>
  <c r="M707"/>
  <c r="M706"/>
  <c r="M705"/>
  <c r="M704"/>
  <c r="M703"/>
  <c r="M702"/>
  <c r="M701"/>
  <c r="M700"/>
  <c r="M699"/>
  <c r="M698"/>
  <c r="M697"/>
  <c r="M696"/>
  <c r="M695"/>
  <c r="M694"/>
  <c r="M693"/>
  <c r="M692"/>
  <c r="M691"/>
  <c r="M690"/>
  <c r="M689"/>
  <c r="M688"/>
  <c r="M687"/>
  <c r="M686"/>
  <c r="M685"/>
  <c r="M684"/>
  <c r="M683"/>
  <c r="M682"/>
  <c r="M681"/>
  <c r="M680"/>
  <c r="M679"/>
  <c r="M678"/>
  <c r="M677"/>
  <c r="M676"/>
  <c r="M675"/>
  <c r="M674"/>
  <c r="M673"/>
  <c r="M672"/>
  <c r="M671"/>
  <c r="M670"/>
  <c r="M669"/>
  <c r="M668"/>
  <c r="M667"/>
  <c r="M666"/>
  <c r="M665"/>
  <c r="M664"/>
  <c r="M663"/>
  <c r="M662"/>
  <c r="M661"/>
  <c r="M660"/>
  <c r="M659"/>
  <c r="M658"/>
  <c r="M657"/>
  <c r="M656"/>
  <c r="M655"/>
  <c r="M654"/>
  <c r="M653"/>
  <c r="M652"/>
  <c r="M651"/>
  <c r="M650"/>
  <c r="M649"/>
  <c r="M648"/>
  <c r="M647"/>
  <c r="M646"/>
  <c r="M645"/>
  <c r="M644"/>
  <c r="M643"/>
  <c r="M642"/>
  <c r="M641"/>
  <c r="M640"/>
  <c r="M639"/>
  <c r="M638"/>
  <c r="M637"/>
  <c r="M636"/>
  <c r="M635"/>
  <c r="M634"/>
  <c r="M633"/>
  <c r="M632"/>
  <c r="M631"/>
  <c r="M630"/>
  <c r="M629"/>
  <c r="M628"/>
  <c r="M627"/>
  <c r="M626"/>
  <c r="M625"/>
  <c r="M624"/>
  <c r="M623"/>
  <c r="M622"/>
  <c r="M621"/>
  <c r="M620"/>
  <c r="M619"/>
  <c r="M618"/>
  <c r="M617"/>
  <c r="M616"/>
  <c r="M615"/>
  <c r="M614"/>
  <c r="M613"/>
  <c r="M612"/>
  <c r="M611"/>
  <c r="M610"/>
  <c r="M609"/>
  <c r="M608"/>
  <c r="M607"/>
  <c r="M606"/>
  <c r="M605"/>
  <c r="M604"/>
  <c r="M603"/>
  <c r="M602"/>
  <c r="M601"/>
  <c r="M600"/>
  <c r="M599"/>
  <c r="M598"/>
  <c r="M597"/>
  <c r="M596"/>
  <c r="M595"/>
  <c r="M594"/>
  <c r="M593"/>
  <c r="M592"/>
  <c r="M591"/>
  <c r="M590"/>
  <c r="M589"/>
  <c r="M588"/>
  <c r="M587"/>
  <c r="M586"/>
  <c r="M585"/>
  <c r="M584"/>
  <c r="M583"/>
  <c r="M582"/>
  <c r="M581"/>
  <c r="M580"/>
  <c r="M579"/>
  <c r="M578"/>
  <c r="M577"/>
  <c r="M576"/>
  <c r="M575"/>
  <c r="M574"/>
  <c r="M573"/>
  <c r="M572"/>
  <c r="M571"/>
  <c r="M570"/>
  <c r="M569"/>
  <c r="M568"/>
  <c r="M567"/>
  <c r="M566"/>
  <c r="M565"/>
  <c r="M564"/>
  <c r="M563"/>
  <c r="M562"/>
  <c r="M561"/>
  <c r="M560"/>
  <c r="M559"/>
  <c r="M558"/>
  <c r="M557"/>
  <c r="M556"/>
  <c r="M555"/>
  <c r="M554"/>
  <c r="M553"/>
  <c r="M552"/>
  <c r="M551"/>
  <c r="M550"/>
  <c r="M549"/>
  <c r="M548"/>
  <c r="M547"/>
  <c r="M546"/>
  <c r="M545"/>
  <c r="M544"/>
  <c r="M543"/>
  <c r="M542"/>
  <c r="M541"/>
  <c r="M540"/>
  <c r="M539"/>
  <c r="M538"/>
  <c r="M537"/>
  <c r="M536"/>
  <c r="M535"/>
  <c r="M534"/>
  <c r="M533"/>
  <c r="M532"/>
  <c r="M531"/>
  <c r="M530"/>
  <c r="M529"/>
  <c r="M528"/>
  <c r="M527"/>
  <c r="M526"/>
  <c r="M525"/>
  <c r="M524"/>
  <c r="M523"/>
  <c r="M522"/>
  <c r="M521"/>
  <c r="M520"/>
  <c r="M519"/>
  <c r="M518"/>
  <c r="M517"/>
  <c r="M516"/>
  <c r="M515"/>
  <c r="M514"/>
  <c r="M513"/>
  <c r="M512"/>
  <c r="M511"/>
  <c r="M510"/>
  <c r="M509"/>
  <c r="M508"/>
  <c r="M507"/>
  <c r="M506"/>
  <c r="M505"/>
  <c r="M504"/>
  <c r="M503"/>
  <c r="M502"/>
  <c r="M501"/>
  <c r="M500"/>
  <c r="M499"/>
  <c r="M498"/>
  <c r="M497"/>
  <c r="M496"/>
  <c r="M495"/>
  <c r="M494"/>
  <c r="M493"/>
  <c r="M492"/>
  <c r="M491"/>
  <c r="M490"/>
  <c r="M489"/>
  <c r="M488"/>
  <c r="M487"/>
  <c r="M486"/>
  <c r="M485"/>
  <c r="M484"/>
  <c r="M483"/>
  <c r="M482"/>
  <c r="M481"/>
  <c r="M480"/>
  <c r="M479"/>
  <c r="M478"/>
  <c r="M477"/>
  <c r="M476"/>
  <c r="M475"/>
  <c r="M474"/>
  <c r="M473"/>
  <c r="M472"/>
  <c r="M471"/>
  <c r="M470"/>
  <c r="M469"/>
  <c r="M468"/>
  <c r="M467"/>
  <c r="M466"/>
  <c r="M465"/>
  <c r="M464"/>
  <c r="M463"/>
  <c r="M462"/>
  <c r="M461"/>
  <c r="M460"/>
  <c r="M459"/>
  <c r="M458"/>
  <c r="M457"/>
  <c r="M456"/>
  <c r="M455"/>
  <c r="M454"/>
  <c r="M453"/>
  <c r="M452"/>
  <c r="M451"/>
  <c r="M450"/>
  <c r="M449"/>
  <c r="M448"/>
  <c r="M447"/>
  <c r="M446"/>
  <c r="M445"/>
  <c r="M444"/>
  <c r="M443"/>
  <c r="M442"/>
  <c r="M441"/>
  <c r="M440"/>
  <c r="M439"/>
  <c r="M438"/>
  <c r="M437"/>
  <c r="M436"/>
  <c r="M435"/>
  <c r="M434"/>
  <c r="M433"/>
  <c r="M432"/>
  <c r="M431"/>
  <c r="M430"/>
  <c r="M429"/>
  <c r="M428"/>
  <c r="M427"/>
  <c r="M426"/>
  <c r="M425"/>
  <c r="M424"/>
  <c r="M423"/>
  <c r="M422"/>
  <c r="M421"/>
  <c r="M420"/>
  <c r="M419"/>
  <c r="M418"/>
  <c r="M417"/>
  <c r="M416"/>
  <c r="M415"/>
  <c r="M414"/>
  <c r="M413"/>
  <c r="M412"/>
  <c r="M411"/>
  <c r="M410"/>
  <c r="M409"/>
  <c r="M408"/>
  <c r="M407"/>
  <c r="M406"/>
  <c r="M405"/>
  <c r="M404"/>
  <c r="M403"/>
  <c r="M402"/>
  <c r="M401"/>
  <c r="M400"/>
  <c r="M399"/>
  <c r="M398"/>
  <c r="M397"/>
  <c r="M396"/>
  <c r="M395"/>
  <c r="M394"/>
  <c r="M393"/>
  <c r="M392"/>
  <c r="M391"/>
  <c r="M390"/>
  <c r="M389"/>
  <c r="M388"/>
  <c r="M387"/>
  <c r="M386"/>
  <c r="M385"/>
  <c r="M384"/>
  <c r="M383"/>
  <c r="M382"/>
  <c r="M381"/>
  <c r="M380"/>
  <c r="M379"/>
  <c r="M378"/>
  <c r="M377"/>
  <c r="M376"/>
  <c r="M375"/>
  <c r="M374"/>
  <c r="M373"/>
  <c r="M372"/>
  <c r="M371"/>
  <c r="M370"/>
  <c r="M369"/>
  <c r="M368"/>
  <c r="M367"/>
  <c r="M366"/>
  <c r="M365"/>
  <c r="M364"/>
  <c r="M363"/>
  <c r="M362"/>
  <c r="M361"/>
  <c r="M360"/>
  <c r="M359"/>
  <c r="M358"/>
  <c r="M357"/>
  <c r="M356"/>
  <c r="M355"/>
  <c r="M354"/>
  <c r="M353"/>
  <c r="M352"/>
  <c r="M351"/>
  <c r="M350"/>
  <c r="M349"/>
  <c r="M348"/>
  <c r="M347"/>
  <c r="M346"/>
  <c r="M345"/>
  <c r="M344"/>
  <c r="M343"/>
  <c r="M342"/>
  <c r="M341"/>
  <c r="M340"/>
  <c r="M339"/>
  <c r="M338"/>
  <c r="M337"/>
  <c r="M336"/>
  <c r="M335"/>
  <c r="M334"/>
  <c r="M333"/>
  <c r="M332"/>
  <c r="M331"/>
  <c r="M330"/>
  <c r="M329"/>
  <c r="M328"/>
  <c r="M327"/>
  <c r="M326"/>
  <c r="M325"/>
  <c r="M324"/>
  <c r="M323"/>
  <c r="M322"/>
  <c r="M321"/>
  <c r="M320"/>
  <c r="M319"/>
  <c r="M318"/>
  <c r="M317"/>
  <c r="M316"/>
  <c r="M315"/>
  <c r="M314"/>
  <c r="M313"/>
  <c r="M312"/>
  <c r="M311"/>
  <c r="M310"/>
  <c r="M309"/>
  <c r="M308"/>
  <c r="M307"/>
  <c r="M306"/>
  <c r="M305"/>
  <c r="M304"/>
  <c r="M303"/>
  <c r="M302"/>
  <c r="M301"/>
  <c r="M300"/>
  <c r="M299"/>
  <c r="M298"/>
  <c r="M297"/>
  <c r="M296"/>
  <c r="M295"/>
  <c r="M294"/>
  <c r="M293"/>
  <c r="M292"/>
  <c r="M291"/>
  <c r="M290"/>
  <c r="M289"/>
  <c r="M288"/>
  <c r="M287"/>
  <c r="M286"/>
  <c r="M285"/>
  <c r="M284"/>
  <c r="M283"/>
  <c r="M282"/>
  <c r="M281"/>
  <c r="M280"/>
  <c r="M279"/>
  <c r="M278"/>
  <c r="M277"/>
  <c r="M276"/>
  <c r="M275"/>
  <c r="M274"/>
  <c r="M273"/>
  <c r="M272"/>
  <c r="M271"/>
  <c r="M270"/>
  <c r="M269"/>
  <c r="M268"/>
  <c r="M267"/>
  <c r="M266"/>
  <c r="M265"/>
  <c r="M264"/>
  <c r="M263"/>
  <c r="M262"/>
  <c r="M261"/>
  <c r="M260"/>
  <c r="M259"/>
  <c r="M258"/>
  <c r="M257"/>
  <c r="M256"/>
  <c r="M255"/>
  <c r="M254"/>
  <c r="M253"/>
  <c r="M252"/>
  <c r="M251"/>
  <c r="M250"/>
  <c r="M249"/>
  <c r="M248"/>
  <c r="M247"/>
  <c r="M246"/>
  <c r="M245"/>
  <c r="M244"/>
  <c r="M243"/>
  <c r="M242"/>
  <c r="M241"/>
  <c r="M240"/>
  <c r="M239"/>
  <c r="M238"/>
  <c r="M237"/>
  <c r="M236"/>
  <c r="M235"/>
  <c r="M234"/>
  <c r="M233"/>
  <c r="M232"/>
  <c r="M231"/>
  <c r="M230"/>
  <c r="M229"/>
  <c r="M228"/>
  <c r="M227"/>
  <c r="M226"/>
  <c r="M225"/>
  <c r="M224"/>
  <c r="M223"/>
  <c r="M222"/>
  <c r="M221"/>
  <c r="M220"/>
  <c r="M219"/>
  <c r="M218"/>
  <c r="M217"/>
  <c r="M216"/>
  <c r="M215"/>
  <c r="M214"/>
  <c r="M213"/>
  <c r="M212"/>
  <c r="M211"/>
  <c r="M210"/>
  <c r="M209"/>
  <c r="M208"/>
  <c r="M207"/>
  <c r="M206"/>
  <c r="M205"/>
  <c r="M204"/>
  <c r="M203"/>
  <c r="M202"/>
  <c r="M201"/>
  <c r="M200"/>
  <c r="M199"/>
  <c r="M198"/>
  <c r="M197"/>
  <c r="M196"/>
  <c r="M195"/>
  <c r="M194"/>
  <c r="M193"/>
  <c r="M192"/>
  <c r="M191"/>
  <c r="M190"/>
  <c r="M189"/>
  <c r="M188"/>
  <c r="M187"/>
  <c r="M186"/>
  <c r="M185"/>
  <c r="M184"/>
  <c r="M183"/>
  <c r="M182"/>
  <c r="M181"/>
  <c r="M180"/>
  <c r="M179"/>
  <c r="M178"/>
  <c r="M177"/>
  <c r="M176"/>
  <c r="M175"/>
  <c r="M174"/>
  <c r="M173"/>
  <c r="M172"/>
  <c r="M171"/>
  <c r="M170"/>
  <c r="M169"/>
  <c r="M168"/>
  <c r="M167"/>
  <c r="M166"/>
  <c r="M165"/>
  <c r="M164"/>
  <c r="M108"/>
  <c r="M107"/>
  <c r="M106"/>
  <c r="M105"/>
  <c r="M104"/>
  <c r="M103"/>
  <c r="M102"/>
  <c r="M101"/>
  <c r="M100"/>
  <c r="M99"/>
  <c r="M98"/>
  <c r="M97"/>
  <c r="M96"/>
  <c r="M95"/>
  <c r="M94"/>
  <c r="M93"/>
  <c r="M92"/>
  <c r="M91"/>
  <c r="M90"/>
  <c r="M89"/>
  <c r="M88"/>
  <c r="M87"/>
  <c r="M86"/>
  <c r="M85"/>
  <c r="M84"/>
  <c r="M83"/>
  <c r="M5"/>
  <c r="M4"/>
  <c r="M3"/>
  <c r="CW69" i="69" l="1"/>
  <c r="CW68"/>
  <c r="CI69"/>
  <c r="CI68"/>
  <c r="BU69"/>
  <c r="BU68"/>
  <c r="BG69"/>
  <c r="BG68"/>
  <c r="AE69"/>
  <c r="AE68"/>
  <c r="DY60"/>
  <c r="DY59"/>
  <c r="CI60"/>
  <c r="CI59"/>
  <c r="BG60"/>
  <c r="BG59"/>
  <c r="AE60"/>
  <c r="AE59"/>
  <c r="C60"/>
  <c r="C59"/>
  <c r="DK50"/>
  <c r="DK49"/>
  <c r="CI50"/>
  <c r="CI49"/>
  <c r="BG50"/>
  <c r="BG49"/>
  <c r="AS50"/>
  <c r="AS49"/>
  <c r="AE50"/>
  <c r="AE49"/>
  <c r="C50"/>
  <c r="C49"/>
  <c r="DY41"/>
  <c r="DY40"/>
  <c r="CW41"/>
  <c r="CW40"/>
  <c r="BU41"/>
  <c r="BU40"/>
  <c r="AS41"/>
  <c r="AS40"/>
  <c r="Q41"/>
  <c r="Q40"/>
  <c r="C41"/>
  <c r="C40"/>
  <c r="DK32"/>
  <c r="DK31"/>
  <c r="CW32"/>
  <c r="CW31"/>
  <c r="CI32"/>
  <c r="CI31"/>
  <c r="BG32"/>
  <c r="BG31"/>
  <c r="AS32"/>
  <c r="AS31"/>
  <c r="Q32"/>
  <c r="Q31"/>
  <c r="DY23"/>
  <c r="DY22"/>
  <c r="DK23"/>
  <c r="DK22"/>
  <c r="CI23"/>
  <c r="CI22"/>
  <c r="BU23"/>
  <c r="BU22"/>
  <c r="BG23"/>
  <c r="BG22"/>
  <c r="AS23"/>
  <c r="AS22"/>
  <c r="AE23"/>
  <c r="AE22"/>
  <c r="Q23"/>
  <c r="Q22"/>
  <c r="DY14"/>
  <c r="DY13"/>
  <c r="CW14"/>
  <c r="CW13"/>
  <c r="BU14"/>
  <c r="BU13"/>
  <c r="AS69"/>
  <c r="AS68"/>
  <c r="AS67"/>
  <c r="Q69"/>
  <c r="Q68"/>
  <c r="Q67"/>
  <c r="C69"/>
  <c r="C68"/>
  <c r="C67"/>
  <c r="DK60"/>
  <c r="DK59"/>
  <c r="DK58"/>
  <c r="CW60"/>
  <c r="CW59"/>
  <c r="CW58"/>
  <c r="BU60"/>
  <c r="BU59"/>
  <c r="BU58"/>
  <c r="AS58"/>
  <c r="AS59"/>
  <c r="AS60"/>
  <c r="Q60"/>
  <c r="Q59"/>
  <c r="Q58"/>
  <c r="DY50"/>
  <c r="DY49"/>
  <c r="DY48"/>
  <c r="CW50"/>
  <c r="CW49"/>
  <c r="CW48"/>
  <c r="BU50"/>
  <c r="BU49"/>
  <c r="BU48"/>
  <c r="Q50"/>
  <c r="Q49"/>
  <c r="Q48"/>
  <c r="DK41"/>
  <c r="DK40"/>
  <c r="DK39"/>
  <c r="CI41"/>
  <c r="CI40"/>
  <c r="CI39"/>
  <c r="BG41"/>
  <c r="BG40"/>
  <c r="BG39"/>
  <c r="AE41"/>
  <c r="AE40"/>
  <c r="AE39"/>
  <c r="DY32"/>
  <c r="DY31"/>
  <c r="DY30"/>
  <c r="BU32"/>
  <c r="BU31"/>
  <c r="BU30"/>
  <c r="AE32"/>
  <c r="AE31"/>
  <c r="AE30"/>
  <c r="C32"/>
  <c r="C31"/>
  <c r="C30"/>
  <c r="CW23"/>
  <c r="CW22"/>
  <c r="CW21"/>
  <c r="C23"/>
  <c r="C22"/>
  <c r="C21"/>
  <c r="DK14"/>
  <c r="DK13"/>
  <c r="DK12"/>
  <c r="CI14"/>
  <c r="CI13"/>
  <c r="CI12"/>
  <c r="BG14"/>
  <c r="BG13"/>
  <c r="BG12"/>
  <c r="AS14"/>
  <c r="AS13"/>
  <c r="AE14"/>
  <c r="AE13"/>
  <c r="Q14"/>
  <c r="Q13"/>
  <c r="C14"/>
  <c r="C13"/>
  <c r="C12"/>
  <c r="DF4"/>
  <c r="CS5" s="1"/>
  <c r="CZ4"/>
  <c r="CS4"/>
  <c r="DC3"/>
  <c r="CS3"/>
  <c r="DN3" l="1"/>
  <c r="EC4"/>
  <c r="DY3"/>
  <c r="DU4"/>
  <c r="DN4"/>
  <c r="G39" i="45"/>
  <c r="G38"/>
  <c r="G37"/>
  <c r="G36"/>
  <c r="G35"/>
  <c r="G34"/>
  <c r="G33"/>
  <c r="G32"/>
  <c r="G31"/>
  <c r="G30"/>
  <c r="K30" s="1"/>
  <c r="G29"/>
  <c r="K29" s="1"/>
  <c r="G28"/>
  <c r="K28" s="1"/>
  <c r="K39"/>
  <c r="K38"/>
  <c r="K37"/>
  <c r="K36"/>
  <c r="K35"/>
  <c r="K34"/>
  <c r="K33"/>
  <c r="K32"/>
  <c r="K31"/>
  <c r="DN5" i="69" l="1"/>
  <c r="CW69" i="66"/>
  <c r="CW68"/>
  <c r="CI69"/>
  <c r="CI68"/>
  <c r="BU69"/>
  <c r="BU68"/>
  <c r="BG69"/>
  <c r="BG68"/>
  <c r="AS69"/>
  <c r="AS68"/>
  <c r="AE69"/>
  <c r="AE68"/>
  <c r="Q69"/>
  <c r="Q68"/>
  <c r="C69"/>
  <c r="C68"/>
  <c r="DY60"/>
  <c r="DY59"/>
  <c r="DK60"/>
  <c r="DK59"/>
  <c r="CW60"/>
  <c r="CW59"/>
  <c r="CI60"/>
  <c r="CI59"/>
  <c r="BU60"/>
  <c r="BU59"/>
  <c r="BG60"/>
  <c r="BG59"/>
  <c r="AS60"/>
  <c r="AS59"/>
  <c r="AE60"/>
  <c r="AE59"/>
  <c r="Q60"/>
  <c r="Q59"/>
  <c r="C60"/>
  <c r="C59"/>
  <c r="DY50"/>
  <c r="DY49"/>
  <c r="DK50"/>
  <c r="DK49"/>
  <c r="CW50"/>
  <c r="CW49"/>
  <c r="CI50"/>
  <c r="CI49"/>
  <c r="BU50"/>
  <c r="BU49"/>
  <c r="BG50"/>
  <c r="BG49"/>
  <c r="AS50"/>
  <c r="AS49"/>
  <c r="AE50"/>
  <c r="AE49"/>
  <c r="Q50"/>
  <c r="Q49"/>
  <c r="C50"/>
  <c r="C49"/>
  <c r="DY41"/>
  <c r="DY40"/>
  <c r="DK41"/>
  <c r="DK40"/>
  <c r="CW41"/>
  <c r="CW40"/>
  <c r="CI41"/>
  <c r="CI40"/>
  <c r="BU41"/>
  <c r="BU40"/>
  <c r="BG41"/>
  <c r="BG40"/>
  <c r="AS41"/>
  <c r="AS40"/>
  <c r="AE41"/>
  <c r="AE40"/>
  <c r="Q41"/>
  <c r="Q40"/>
  <c r="C41"/>
  <c r="C40"/>
  <c r="DY32"/>
  <c r="DY31"/>
  <c r="DK32"/>
  <c r="DK31"/>
  <c r="CW32"/>
  <c r="CW31"/>
  <c r="CI32"/>
  <c r="CI31"/>
  <c r="BU32"/>
  <c r="BU31"/>
  <c r="BG32"/>
  <c r="BG31"/>
  <c r="AS32"/>
  <c r="AS31"/>
  <c r="AE32"/>
  <c r="AE31"/>
  <c r="Q32"/>
  <c r="Q31"/>
  <c r="C32"/>
  <c r="C31"/>
  <c r="DY23"/>
  <c r="DY22"/>
  <c r="DK23"/>
  <c r="DK22"/>
  <c r="CW23"/>
  <c r="CW22"/>
  <c r="CI23"/>
  <c r="CI22"/>
  <c r="BU23"/>
  <c r="BU22"/>
  <c r="BG23"/>
  <c r="BG22"/>
  <c r="AS23"/>
  <c r="AS22"/>
  <c r="AE23"/>
  <c r="AE22"/>
  <c r="Q23"/>
  <c r="Q22"/>
  <c r="C23"/>
  <c r="C22"/>
  <c r="DY14"/>
  <c r="DY13"/>
  <c r="DK14"/>
  <c r="DK13"/>
  <c r="CW14"/>
  <c r="CW13"/>
  <c r="CI14"/>
  <c r="CI13"/>
  <c r="BU14"/>
  <c r="BU13"/>
  <c r="BG14"/>
  <c r="BG13"/>
  <c r="AS14"/>
  <c r="AS13"/>
  <c r="AE14"/>
  <c r="AE13"/>
  <c r="Q14"/>
  <c r="Q13"/>
  <c r="C14"/>
  <c r="C13"/>
  <c r="DC4"/>
  <c r="CS4"/>
  <c r="DC3"/>
  <c r="CS3"/>
  <c r="CS5" s="1"/>
  <c r="CW50" i="67"/>
  <c r="CW49"/>
  <c r="CW40"/>
  <c r="CW31"/>
  <c r="CW23"/>
  <c r="CW22"/>
  <c r="CW14"/>
  <c r="CW13"/>
  <c r="CS4"/>
  <c r="DD3"/>
  <c r="CS3"/>
  <c r="CS5" s="1"/>
  <c r="DN4" i="66" l="1"/>
  <c r="DY4"/>
  <c r="DN3"/>
  <c r="DY3"/>
  <c r="Q60" i="67"/>
  <c r="Q59"/>
  <c r="AS60"/>
  <c r="AS59"/>
  <c r="BG60"/>
  <c r="BG59"/>
  <c r="BU60"/>
  <c r="BU59"/>
  <c r="CI60"/>
  <c r="CI59"/>
  <c r="DY50"/>
  <c r="DY49"/>
  <c r="BU50"/>
  <c r="BU49"/>
  <c r="AS50"/>
  <c r="AS49"/>
  <c r="Q50"/>
  <c r="Q49"/>
  <c r="C41"/>
  <c r="C40"/>
  <c r="AE41"/>
  <c r="AE40"/>
  <c r="BG41"/>
  <c r="BG40"/>
  <c r="BU41"/>
  <c r="BU40"/>
  <c r="CI41"/>
  <c r="CI40"/>
  <c r="DK41"/>
  <c r="DK40"/>
  <c r="DY41"/>
  <c r="DY40"/>
  <c r="DK32"/>
  <c r="DK31"/>
  <c r="CI32"/>
  <c r="CI31"/>
  <c r="BU32"/>
  <c r="BU31"/>
  <c r="AS32"/>
  <c r="AS31"/>
  <c r="AE32"/>
  <c r="AE31"/>
  <c r="Q32"/>
  <c r="Q31"/>
  <c r="C23"/>
  <c r="C22"/>
  <c r="Q23"/>
  <c r="Q22"/>
  <c r="AE23"/>
  <c r="AE22"/>
  <c r="AS23"/>
  <c r="AS22"/>
  <c r="BG23"/>
  <c r="BG22"/>
  <c r="CI23"/>
  <c r="CI22"/>
  <c r="DY23"/>
  <c r="DY22"/>
  <c r="DY14"/>
  <c r="DY13"/>
  <c r="BU14"/>
  <c r="BU13"/>
  <c r="AS14"/>
  <c r="AS13"/>
  <c r="AE14"/>
  <c r="AE13"/>
  <c r="Q14"/>
  <c r="Q13"/>
  <c r="AE59"/>
  <c r="C59"/>
  <c r="DK49"/>
  <c r="CI49"/>
  <c r="BG49"/>
  <c r="AE49"/>
  <c r="C49"/>
  <c r="AS40"/>
  <c r="Q40"/>
  <c r="DY31"/>
  <c r="BG31"/>
  <c r="C31"/>
  <c r="DK22"/>
  <c r="BU22"/>
  <c r="DK13"/>
  <c r="CI13"/>
  <c r="BG13"/>
  <c r="C13"/>
  <c r="DO4" l="1"/>
  <c r="DO3"/>
  <c r="DO5" s="1"/>
  <c r="DN5" i="66"/>
  <c r="DZ3" i="67"/>
  <c r="F23" i="49" l="1"/>
  <c r="F22"/>
  <c r="H22" s="1"/>
  <c r="F21"/>
  <c r="H21" s="1"/>
  <c r="F20"/>
  <c r="H20" s="1"/>
  <c r="H112" i="61"/>
  <c r="L112" s="1"/>
  <c r="H111"/>
  <c r="L111" s="1"/>
  <c r="H110"/>
  <c r="L110" s="1"/>
  <c r="H109"/>
  <c r="L109" s="1"/>
  <c r="H108"/>
  <c r="L108" s="1"/>
  <c r="H23" i="49" l="1"/>
  <c r="S79" i="68" l="1"/>
  <c r="W79" s="1"/>
  <c r="S78"/>
  <c r="W78" s="1"/>
  <c r="S77"/>
  <c r="W77" s="1"/>
  <c r="S70"/>
  <c r="W70" s="1"/>
  <c r="S69"/>
  <c r="W69" s="1"/>
  <c r="S68"/>
  <c r="S64"/>
  <c r="S63"/>
  <c r="W63" s="1"/>
  <c r="S62"/>
  <c r="S56"/>
  <c r="U56" s="1"/>
  <c r="W56" s="1"/>
  <c r="S55"/>
  <c r="U55" s="1"/>
  <c r="W55" s="1"/>
  <c r="S54"/>
  <c r="W54" s="1"/>
  <c r="S53"/>
  <c r="S52"/>
  <c r="W52" s="1"/>
  <c r="S51"/>
  <c r="W51" s="1"/>
  <c r="S50"/>
  <c r="S45"/>
  <c r="W45" s="1"/>
  <c r="S44"/>
  <c r="W44" s="1"/>
  <c r="S43"/>
  <c r="S42"/>
  <c r="W42" s="1"/>
  <c r="S41"/>
  <c r="W41" s="1"/>
  <c r="S35"/>
  <c r="W35" s="1"/>
  <c r="S34"/>
  <c r="U34" s="1"/>
  <c r="W34" s="1"/>
  <c r="S22"/>
  <c r="S15"/>
  <c r="S17"/>
  <c r="W17" s="1"/>
  <c r="S13"/>
  <c r="W13" s="1"/>
  <c r="S11"/>
  <c r="W11" s="1"/>
  <c r="S7"/>
  <c r="W7" s="1"/>
  <c r="S8"/>
  <c r="W8" s="1"/>
  <c r="S9"/>
  <c r="W9" s="1"/>
  <c r="S10"/>
  <c r="W10" s="1"/>
  <c r="S6"/>
  <c r="W6" s="1"/>
  <c r="G79"/>
  <c r="K79" s="1"/>
  <c r="G78"/>
  <c r="G77"/>
  <c r="K77" s="1"/>
  <c r="G73"/>
  <c r="K73" s="1"/>
  <c r="G72"/>
  <c r="K72" s="1"/>
  <c r="G71"/>
  <c r="G70"/>
  <c r="K70" s="1"/>
  <c r="G69"/>
  <c r="K69" s="1"/>
  <c r="G68"/>
  <c r="K68" s="1"/>
  <c r="G64"/>
  <c r="G63"/>
  <c r="K63" s="1"/>
  <c r="G62"/>
  <c r="K62" s="1"/>
  <c r="G56"/>
  <c r="I56" s="1"/>
  <c r="K56" s="1"/>
  <c r="G55"/>
  <c r="K55" s="1"/>
  <c r="G54"/>
  <c r="K54" s="1"/>
  <c r="G53"/>
  <c r="K53" s="1"/>
  <c r="G52"/>
  <c r="K52" s="1"/>
  <c r="G51"/>
  <c r="K51" s="1"/>
  <c r="G50"/>
  <c r="K50" s="1"/>
  <c r="G45"/>
  <c r="G44"/>
  <c r="K44" s="1"/>
  <c r="G43"/>
  <c r="G42"/>
  <c r="K42" s="1"/>
  <c r="G41"/>
  <c r="K41" s="1"/>
  <c r="G36"/>
  <c r="K36" s="1"/>
  <c r="G35"/>
  <c r="G34"/>
  <c r="K34" s="1"/>
  <c r="S29"/>
  <c r="W29" s="1"/>
  <c r="G29"/>
  <c r="K29" s="1"/>
  <c r="G25"/>
  <c r="K25" s="1"/>
  <c r="G24"/>
  <c r="K24" s="1"/>
  <c r="G23"/>
  <c r="G22"/>
  <c r="K22" s="1"/>
  <c r="G7"/>
  <c r="K7" s="1"/>
  <c r="G8"/>
  <c r="K8" s="1"/>
  <c r="G9"/>
  <c r="K9" s="1"/>
  <c r="G10"/>
  <c r="K10" s="1"/>
  <c r="G11"/>
  <c r="K11" s="1"/>
  <c r="G12"/>
  <c r="K12" s="1"/>
  <c r="G13"/>
  <c r="K13" s="1"/>
  <c r="G14"/>
  <c r="K14" s="1"/>
  <c r="G15"/>
  <c r="K15" s="1"/>
  <c r="G6"/>
  <c r="K6" s="1"/>
  <c r="K78"/>
  <c r="I71"/>
  <c r="K71" s="1"/>
  <c r="W68"/>
  <c r="W64"/>
  <c r="K64"/>
  <c r="W62"/>
  <c r="W53"/>
  <c r="W50"/>
  <c r="K45"/>
  <c r="W43"/>
  <c r="K43"/>
  <c r="K35"/>
  <c r="K23"/>
  <c r="W22"/>
  <c r="W15"/>
  <c r="H34" i="51" l="1"/>
  <c r="J34" s="1"/>
  <c r="G18" i="45" l="1"/>
  <c r="K18" s="1"/>
  <c r="F32" i="64" l="1"/>
  <c r="J32" s="1"/>
  <c r="F31"/>
  <c r="J31" s="1"/>
  <c r="F27"/>
  <c r="H27" s="1"/>
  <c r="J27" s="1"/>
  <c r="F26"/>
  <c r="H26" s="1"/>
  <c r="J26" s="1"/>
  <c r="F23"/>
  <c r="H23" s="1"/>
  <c r="J23" s="1"/>
  <c r="F22"/>
  <c r="H22" s="1"/>
  <c r="J22" s="1"/>
  <c r="F19"/>
  <c r="H19" s="1"/>
  <c r="F18"/>
  <c r="H18" s="1"/>
  <c r="F17"/>
  <c r="J17" s="1"/>
  <c r="F14"/>
  <c r="H14" s="1"/>
  <c r="J14" s="1"/>
  <c r="F13"/>
  <c r="H13" s="1"/>
  <c r="J13" s="1"/>
  <c r="F12"/>
  <c r="H12" s="1"/>
  <c r="J12" s="1"/>
  <c r="F11"/>
  <c r="H11" s="1"/>
  <c r="J11" s="1"/>
  <c r="F6"/>
  <c r="H6" s="1"/>
  <c r="J6" s="1"/>
  <c r="F7"/>
  <c r="H7" s="1"/>
  <c r="J7" s="1"/>
  <c r="F8"/>
  <c r="H8" s="1"/>
  <c r="J8" s="1"/>
  <c r="F5"/>
  <c r="H5" s="1"/>
  <c r="J5" s="1"/>
  <c r="J19" l="1"/>
  <c r="H17"/>
  <c r="J18"/>
  <c r="H33" i="51"/>
  <c r="J33" s="1"/>
  <c r="G6" i="45" l="1"/>
  <c r="K6" s="1"/>
  <c r="G5"/>
  <c r="K5" s="1"/>
  <c r="CI25" i="62" l="1"/>
  <c r="CI24"/>
  <c r="BG25"/>
  <c r="BG24"/>
  <c r="AE25"/>
  <c r="AE24"/>
  <c r="C25"/>
  <c r="C24"/>
  <c r="CI18"/>
  <c r="CI17"/>
  <c r="BU18"/>
  <c r="BU17"/>
  <c r="BG18"/>
  <c r="BG17"/>
  <c r="AE18"/>
  <c r="AE17"/>
  <c r="C18"/>
  <c r="C17"/>
  <c r="CW11"/>
  <c r="CW10"/>
  <c r="CI11"/>
  <c r="CI10"/>
  <c r="BU11"/>
  <c r="BU10"/>
  <c r="BG11"/>
  <c r="BG10"/>
  <c r="AE10"/>
  <c r="Q10"/>
  <c r="C10"/>
  <c r="CL3"/>
  <c r="CE3"/>
  <c r="CE4" s="1"/>
  <c r="CT3" l="1"/>
  <c r="DB3"/>
  <c r="CT4" l="1"/>
  <c r="H5" i="61" l="1"/>
  <c r="L5" s="1"/>
  <c r="H104" l="1"/>
  <c r="L104" s="1"/>
  <c r="H103"/>
  <c r="L103" s="1"/>
  <c r="H102"/>
  <c r="L102" s="1"/>
  <c r="H101"/>
  <c r="L101" s="1"/>
  <c r="H100"/>
  <c r="L100" s="1"/>
  <c r="H99"/>
  <c r="L99" s="1"/>
  <c r="H98"/>
  <c r="L98" s="1"/>
  <c r="H97"/>
  <c r="L97" s="1"/>
  <c r="H96"/>
  <c r="L96" s="1"/>
  <c r="H95"/>
  <c r="L95" s="1"/>
  <c r="H94"/>
  <c r="L94" s="1"/>
  <c r="H93"/>
  <c r="L93" s="1"/>
  <c r="H92"/>
  <c r="L92" s="1"/>
  <c r="H91"/>
  <c r="L91" s="1"/>
  <c r="H90"/>
  <c r="L90" s="1"/>
  <c r="H89"/>
  <c r="L89" s="1"/>
  <c r="H86"/>
  <c r="L86" s="1"/>
  <c r="H85"/>
  <c r="L85" s="1"/>
  <c r="H84"/>
  <c r="L84" s="1"/>
  <c r="H83"/>
  <c r="L83" s="1"/>
  <c r="H78"/>
  <c r="L78" s="1"/>
  <c r="H77"/>
  <c r="L77" s="1"/>
  <c r="H76"/>
  <c r="L76" s="1"/>
  <c r="H75"/>
  <c r="L75" s="1"/>
  <c r="H74"/>
  <c r="L74" s="1"/>
  <c r="H73"/>
  <c r="L73" s="1"/>
  <c r="H72"/>
  <c r="L72" s="1"/>
  <c r="H71"/>
  <c r="L71" s="1"/>
  <c r="H70"/>
  <c r="L70" s="1"/>
  <c r="H69"/>
  <c r="L69" s="1"/>
  <c r="H68"/>
  <c r="L68" s="1"/>
  <c r="H67"/>
  <c r="L67" s="1"/>
  <c r="H66"/>
  <c r="L66" s="1"/>
  <c r="H65"/>
  <c r="L65" s="1"/>
  <c r="H64"/>
  <c r="L64" s="1"/>
  <c r="H63"/>
  <c r="L63" s="1"/>
  <c r="H62"/>
  <c r="L62" s="1"/>
  <c r="H61"/>
  <c r="L61" s="1"/>
  <c r="H60"/>
  <c r="L60" s="1"/>
  <c r="H59"/>
  <c r="L59" s="1"/>
  <c r="H58"/>
  <c r="L58" s="1"/>
  <c r="H57"/>
  <c r="L57" s="1"/>
  <c r="H56"/>
  <c r="L56" s="1"/>
  <c r="H55"/>
  <c r="L55" s="1"/>
  <c r="H54"/>
  <c r="L54" s="1"/>
  <c r="H53"/>
  <c r="L53" s="1"/>
  <c r="H52"/>
  <c r="L52" s="1"/>
  <c r="H51"/>
  <c r="L51" s="1"/>
  <c r="H50"/>
  <c r="L50" s="1"/>
  <c r="H49"/>
  <c r="L49" s="1"/>
  <c r="H48"/>
  <c r="L48" s="1"/>
  <c r="H47"/>
  <c r="L47" s="1"/>
  <c r="H46"/>
  <c r="L46" s="1"/>
  <c r="H45"/>
  <c r="L45" s="1"/>
  <c r="H44"/>
  <c r="L44" s="1"/>
  <c r="H43"/>
  <c r="L43" s="1"/>
  <c r="H42"/>
  <c r="L42" s="1"/>
  <c r="H41"/>
  <c r="L41" s="1"/>
  <c r="H40"/>
  <c r="L40" s="1"/>
  <c r="H39"/>
  <c r="L39" s="1"/>
  <c r="H38"/>
  <c r="L38" s="1"/>
  <c r="H37"/>
  <c r="L37" s="1"/>
  <c r="H36"/>
  <c r="L36" s="1"/>
  <c r="H35"/>
  <c r="L35" s="1"/>
  <c r="H34"/>
  <c r="L34" s="1"/>
  <c r="H33"/>
  <c r="L33" s="1"/>
  <c r="H32"/>
  <c r="L32" s="1"/>
  <c r="H31"/>
  <c r="L31" s="1"/>
  <c r="H30"/>
  <c r="L30" s="1"/>
  <c r="H29"/>
  <c r="L29" s="1"/>
  <c r="H28"/>
  <c r="L28" s="1"/>
  <c r="H27"/>
  <c r="L27" s="1"/>
  <c r="H23"/>
  <c r="L23" s="1"/>
  <c r="H22"/>
  <c r="L22" s="1"/>
  <c r="H21"/>
  <c r="L21" s="1"/>
  <c r="H20"/>
  <c r="L20" s="1"/>
  <c r="H19"/>
  <c r="L19" s="1"/>
  <c r="H16"/>
  <c r="L16" s="1"/>
  <c r="H15"/>
  <c r="L15" s="1"/>
  <c r="H14"/>
  <c r="L14" s="1"/>
  <c r="H13"/>
  <c r="L13" s="1"/>
  <c r="H12"/>
  <c r="L12" s="1"/>
  <c r="H6"/>
  <c r="L6" s="1"/>
  <c r="H7"/>
  <c r="L7" s="1"/>
  <c r="H8"/>
  <c r="L8" s="1"/>
  <c r="H9"/>
  <c r="L9" s="1"/>
  <c r="DC4" i="35" l="1"/>
  <c r="CS4"/>
  <c r="DC3"/>
  <c r="CS3"/>
  <c r="CS5" s="1"/>
  <c r="C54"/>
  <c r="C53"/>
  <c r="DY45"/>
  <c r="DY44"/>
  <c r="DK45"/>
  <c r="DK44"/>
  <c r="CW45"/>
  <c r="CW44"/>
  <c r="CI45"/>
  <c r="CI44"/>
  <c r="BU45"/>
  <c r="BU44"/>
  <c r="BG45"/>
  <c r="BG44"/>
  <c r="AS45"/>
  <c r="AS44"/>
  <c r="AE45"/>
  <c r="AE44"/>
  <c r="Q45"/>
  <c r="Q44"/>
  <c r="C45"/>
  <c r="C44"/>
  <c r="G64" i="45" l="1"/>
  <c r="K64" s="1"/>
  <c r="G63"/>
  <c r="K63" s="1"/>
  <c r="G62"/>
  <c r="K62" s="1"/>
  <c r="G61"/>
  <c r="K61" s="1"/>
  <c r="G60"/>
  <c r="K60" s="1"/>
  <c r="G56"/>
  <c r="K56" s="1"/>
  <c r="G55"/>
  <c r="K55" s="1"/>
  <c r="G54"/>
  <c r="K54" s="1"/>
  <c r="G53"/>
  <c r="K53" s="1"/>
  <c r="G45"/>
  <c r="K45" s="1"/>
  <c r="G46"/>
  <c r="K46" s="1"/>
  <c r="H25" i="51" l="1"/>
  <c r="J25" s="1"/>
  <c r="CR3" i="18" l="1"/>
  <c r="BQ73"/>
  <c r="BB73"/>
  <c r="L73"/>
  <c r="G16" i="59" l="1"/>
  <c r="K16" s="1"/>
  <c r="G15"/>
  <c r="K15" s="1"/>
  <c r="G12"/>
  <c r="K12" s="1"/>
  <c r="G11"/>
  <c r="K11" s="1"/>
  <c r="G10"/>
  <c r="K10" s="1"/>
  <c r="G9"/>
  <c r="K9" s="1"/>
  <c r="G6"/>
  <c r="K6" s="1"/>
  <c r="G5"/>
  <c r="K5" s="1"/>
  <c r="I11" l="1"/>
  <c r="I10"/>
  <c r="I5"/>
  <c r="I12"/>
  <c r="I9"/>
  <c r="I6"/>
  <c r="H10" i="44"/>
  <c r="L10" s="1"/>
  <c r="CI22" i="57" l="1"/>
  <c r="CI21"/>
  <c r="BU22"/>
  <c r="BU21"/>
  <c r="DY13"/>
  <c r="DY12"/>
  <c r="DK13"/>
  <c r="DK12"/>
  <c r="AS21"/>
  <c r="EB4" s="1"/>
  <c r="CI12"/>
  <c r="DT4" s="1"/>
  <c r="C12"/>
  <c r="DN4" s="1"/>
  <c r="AS13"/>
  <c r="AS12"/>
  <c r="AE13"/>
  <c r="AE12"/>
  <c r="DF4"/>
  <c r="CZ4"/>
  <c r="CS4"/>
  <c r="DC3"/>
  <c r="CS3"/>
  <c r="CS5" s="1"/>
  <c r="DN3" l="1"/>
  <c r="DY3"/>
  <c r="DN5" l="1"/>
  <c r="CS5" i="21"/>
  <c r="CS4"/>
  <c r="CS3"/>
  <c r="CI34" l="1"/>
  <c r="BG34"/>
  <c r="Q34"/>
  <c r="AS34"/>
  <c r="C34"/>
  <c r="C33"/>
  <c r="DK26"/>
  <c r="DK25"/>
  <c r="CW26"/>
  <c r="CW25"/>
  <c r="CI26"/>
  <c r="CI25"/>
  <c r="BU26"/>
  <c r="BU25"/>
  <c r="BG26"/>
  <c r="BG25"/>
  <c r="AS26"/>
  <c r="AS25"/>
  <c r="AE26"/>
  <c r="AE25"/>
  <c r="Q26"/>
  <c r="Q25"/>
  <c r="C26"/>
  <c r="C25"/>
  <c r="AS17"/>
  <c r="DH5" l="1"/>
  <c r="CW3" i="16"/>
  <c r="DE4"/>
  <c r="CW4"/>
  <c r="DE3"/>
  <c r="Q50" l="1"/>
  <c r="C50"/>
  <c r="G41" i="56" l="1"/>
  <c r="G40"/>
  <c r="I40" s="1"/>
  <c r="G39"/>
  <c r="I39" s="1"/>
  <c r="G38"/>
  <c r="I38" s="1"/>
  <c r="G37"/>
  <c r="I37" s="1"/>
  <c r="G36"/>
  <c r="I36" s="1"/>
  <c r="G35"/>
  <c r="I35" s="1"/>
  <c r="G34"/>
  <c r="I34" s="1"/>
  <c r="G33"/>
  <c r="I33" s="1"/>
  <c r="G32"/>
  <c r="I32" s="1"/>
  <c r="G31"/>
  <c r="I31" s="1"/>
  <c r="G30"/>
  <c r="I30" s="1"/>
  <c r="G29"/>
  <c r="I29" s="1"/>
  <c r="G28"/>
  <c r="I28" s="1"/>
  <c r="G27"/>
  <c r="I27" s="1"/>
  <c r="G26"/>
  <c r="I26" s="1"/>
  <c r="G25"/>
  <c r="I25" s="1"/>
  <c r="G24"/>
  <c r="I24" s="1"/>
  <c r="G23"/>
  <c r="I23" s="1"/>
  <c r="G6"/>
  <c r="I6" s="1"/>
  <c r="G7"/>
  <c r="I7" s="1"/>
  <c r="G8"/>
  <c r="I8" s="1"/>
  <c r="G9"/>
  <c r="I9" s="1"/>
  <c r="G10"/>
  <c r="I10" s="1"/>
  <c r="G11"/>
  <c r="I11" s="1"/>
  <c r="G12"/>
  <c r="I12" s="1"/>
  <c r="G13"/>
  <c r="I13" s="1"/>
  <c r="G14"/>
  <c r="I14" s="1"/>
  <c r="G15"/>
  <c r="I15" s="1"/>
  <c r="G16"/>
  <c r="I16" s="1"/>
  <c r="G17"/>
  <c r="I17" s="1"/>
  <c r="G18"/>
  <c r="I18" s="1"/>
  <c r="G19"/>
  <c r="I19" s="1"/>
  <c r="G5"/>
  <c r="I5" s="1"/>
  <c r="I41"/>
  <c r="G37" i="43"/>
  <c r="G68" i="45"/>
  <c r="K68" s="1"/>
  <c r="G69"/>
  <c r="K69" s="1"/>
  <c r="G11"/>
  <c r="K11" s="1"/>
  <c r="CW3" i="20" l="1"/>
  <c r="G5" i="43" l="1"/>
  <c r="I5" s="1"/>
  <c r="G6"/>
  <c r="I6" s="1"/>
  <c r="G7"/>
  <c r="I7" s="1"/>
  <c r="G8"/>
  <c r="I8" s="1"/>
  <c r="G9"/>
  <c r="I9" s="1"/>
  <c r="G10"/>
  <c r="I10" s="1"/>
  <c r="G11"/>
  <c r="I11" s="1"/>
  <c r="G12"/>
  <c r="I12" s="1"/>
  <c r="G13"/>
  <c r="I13" s="1"/>
  <c r="G14"/>
  <c r="I14" s="1"/>
  <c r="G15"/>
  <c r="I15" s="1"/>
  <c r="G16"/>
  <c r="I16" s="1"/>
  <c r="G17"/>
  <c r="I17" s="1"/>
  <c r="G6" i="54" l="1"/>
  <c r="I6" s="1"/>
  <c r="G5"/>
  <c r="I5" s="1"/>
  <c r="H5" i="44" l="1"/>
  <c r="L5" s="1"/>
  <c r="H6"/>
  <c r="L6" s="1"/>
  <c r="H7"/>
  <c r="H8"/>
  <c r="H9"/>
  <c r="H11"/>
  <c r="H12"/>
  <c r="H13"/>
  <c r="H14"/>
  <c r="H15"/>
  <c r="H16"/>
  <c r="H17"/>
  <c r="H18"/>
  <c r="L18" l="1"/>
  <c r="L17"/>
  <c r="L16"/>
  <c r="L15"/>
  <c r="L14"/>
  <c r="L13"/>
  <c r="L12"/>
  <c r="L11"/>
  <c r="L9"/>
  <c r="L8"/>
  <c r="L7"/>
  <c r="BF64" i="18" l="1"/>
  <c r="BF63"/>
  <c r="AS63"/>
  <c r="AS64"/>
  <c r="AE64"/>
  <c r="Q64"/>
  <c r="C64"/>
  <c r="AE63"/>
  <c r="Q63"/>
  <c r="C63"/>
  <c r="Q17"/>
  <c r="DN5" i="48" l="1"/>
  <c r="CS4" i="37"/>
  <c r="DC3"/>
  <c r="CS3"/>
  <c r="CS5" s="1"/>
  <c r="CS5" i="38"/>
  <c r="CS4"/>
  <c r="CW5" i="48"/>
  <c r="DN4"/>
  <c r="CW4"/>
  <c r="DY3"/>
  <c r="DN3"/>
  <c r="DE3"/>
  <c r="CW3"/>
  <c r="C94"/>
  <c r="C93"/>
  <c r="AS94"/>
  <c r="AE94"/>
  <c r="Q94"/>
  <c r="AS93"/>
  <c r="AE93"/>
  <c r="Q93"/>
  <c r="CW62"/>
  <c r="CW61"/>
  <c r="BG62"/>
  <c r="BG61"/>
  <c r="DK62"/>
  <c r="CI62"/>
  <c r="BU62"/>
  <c r="DK61"/>
  <c r="CI61"/>
  <c r="BU61"/>
  <c r="AS62"/>
  <c r="AE62"/>
  <c r="Q62"/>
  <c r="C62"/>
  <c r="AS61"/>
  <c r="AE61"/>
  <c r="Q61"/>
  <c r="C61"/>
  <c r="DK54"/>
  <c r="DK53"/>
  <c r="BU54"/>
  <c r="BU53"/>
  <c r="DY54"/>
  <c r="CW54"/>
  <c r="CI54"/>
  <c r="BG54"/>
  <c r="AS54"/>
  <c r="AE54"/>
  <c r="DY53"/>
  <c r="CW53"/>
  <c r="CI53"/>
  <c r="BG53"/>
  <c r="AS53"/>
  <c r="AE53"/>
  <c r="Q54"/>
  <c r="C54"/>
  <c r="Q53"/>
  <c r="C53"/>
  <c r="DK45"/>
  <c r="DK44"/>
  <c r="CI45"/>
  <c r="CI44"/>
  <c r="BG45"/>
  <c r="BG44"/>
  <c r="DY45"/>
  <c r="CW45"/>
  <c r="BU45"/>
  <c r="AS45"/>
  <c r="DY44"/>
  <c r="CW44"/>
  <c r="BU44"/>
  <c r="AS44"/>
  <c r="AE45"/>
  <c r="Q45"/>
  <c r="C45"/>
  <c r="AE44"/>
  <c r="Q44"/>
  <c r="C44"/>
  <c r="DK37"/>
  <c r="DK36"/>
  <c r="BG37"/>
  <c r="BG36"/>
  <c r="DY37"/>
  <c r="CW37"/>
  <c r="CI37"/>
  <c r="BU37"/>
  <c r="AS37"/>
  <c r="DY36"/>
  <c r="CW36"/>
  <c r="CI36"/>
  <c r="BU36"/>
  <c r="AS36"/>
  <c r="AE37"/>
  <c r="Q37"/>
  <c r="C37"/>
  <c r="AE36"/>
  <c r="Q36"/>
  <c r="C36"/>
  <c r="DY29"/>
  <c r="DY28"/>
  <c r="CW29"/>
  <c r="CW28"/>
  <c r="BG29"/>
  <c r="BG28"/>
  <c r="Q29"/>
  <c r="Q28"/>
  <c r="DK29"/>
  <c r="CI29"/>
  <c r="BU29"/>
  <c r="AS29"/>
  <c r="AE29"/>
  <c r="C29"/>
  <c r="DK28"/>
  <c r="CI28"/>
  <c r="BU28"/>
  <c r="AS28"/>
  <c r="AE28"/>
  <c r="C28"/>
  <c r="C93" i="37"/>
  <c r="AS94"/>
  <c r="AE94"/>
  <c r="Q94"/>
  <c r="AS93"/>
  <c r="AE93"/>
  <c r="Q93"/>
  <c r="CW62"/>
  <c r="CW61"/>
  <c r="DK62"/>
  <c r="CI62"/>
  <c r="BU62"/>
  <c r="BG62"/>
  <c r="DK61"/>
  <c r="CI61"/>
  <c r="BU61"/>
  <c r="BG61"/>
  <c r="AS62"/>
  <c r="Q62"/>
  <c r="AS61"/>
  <c r="AE61"/>
  <c r="Q61"/>
  <c r="C61"/>
  <c r="DK53"/>
  <c r="BU53"/>
  <c r="DY54"/>
  <c r="CW54"/>
  <c r="CI54"/>
  <c r="BG54"/>
  <c r="AS54"/>
  <c r="AE54"/>
  <c r="DY53"/>
  <c r="CW53"/>
  <c r="CI53"/>
  <c r="BG53"/>
  <c r="AS53"/>
  <c r="AE53"/>
  <c r="Q54"/>
  <c r="C54"/>
  <c r="Q53"/>
  <c r="C53"/>
  <c r="DK44"/>
  <c r="CI44"/>
  <c r="BG44"/>
  <c r="DY45"/>
  <c r="CW45"/>
  <c r="BU45"/>
  <c r="AS45"/>
  <c r="DY44"/>
  <c r="CW44"/>
  <c r="BU44"/>
  <c r="AS44"/>
  <c r="Q45"/>
  <c r="AE44"/>
  <c r="Q44"/>
  <c r="C44"/>
  <c r="DK36"/>
  <c r="BG36"/>
  <c r="DY37"/>
  <c r="CW37"/>
  <c r="CI37"/>
  <c r="BU37"/>
  <c r="AS37"/>
  <c r="DY36"/>
  <c r="CW36"/>
  <c r="CI36"/>
  <c r="BU36"/>
  <c r="AS36"/>
  <c r="AE37"/>
  <c r="C37"/>
  <c r="AE36"/>
  <c r="Q36"/>
  <c r="C36"/>
  <c r="DY28"/>
  <c r="CW28"/>
  <c r="BG28"/>
  <c r="Q28"/>
  <c r="DK29"/>
  <c r="CI29"/>
  <c r="BU29"/>
  <c r="AS29"/>
  <c r="AE29"/>
  <c r="C29"/>
  <c r="DK28"/>
  <c r="CI28"/>
  <c r="BU28"/>
  <c r="AS28"/>
  <c r="AE28"/>
  <c r="C28"/>
  <c r="DC3" i="38"/>
  <c r="CS3"/>
  <c r="AS94"/>
  <c r="AE94"/>
  <c r="Q94"/>
  <c r="C94"/>
  <c r="AS93"/>
  <c r="AE93"/>
  <c r="Q93"/>
  <c r="C93"/>
  <c r="CW61"/>
  <c r="DK62"/>
  <c r="CI62"/>
  <c r="BU62"/>
  <c r="DK61"/>
  <c r="CI61"/>
  <c r="BU61"/>
  <c r="BG61"/>
  <c r="AS62"/>
  <c r="Q62"/>
  <c r="AS61"/>
  <c r="AE61"/>
  <c r="Q61"/>
  <c r="C61"/>
  <c r="DK53"/>
  <c r="BU53"/>
  <c r="DY54"/>
  <c r="CW54"/>
  <c r="CI54"/>
  <c r="BG54"/>
  <c r="AS54"/>
  <c r="AE54"/>
  <c r="DY53"/>
  <c r="CW53"/>
  <c r="CI53"/>
  <c r="BG53"/>
  <c r="AS53"/>
  <c r="AE53"/>
  <c r="Q54"/>
  <c r="C54"/>
  <c r="Q53"/>
  <c r="C53"/>
  <c r="DK44"/>
  <c r="CI44"/>
  <c r="BG44"/>
  <c r="DY45"/>
  <c r="CW45"/>
  <c r="BU45"/>
  <c r="AS45"/>
  <c r="DY44"/>
  <c r="CW44"/>
  <c r="BU44"/>
  <c r="AS44"/>
  <c r="Q45"/>
  <c r="AE44"/>
  <c r="Q44"/>
  <c r="C44"/>
  <c r="DK36"/>
  <c r="BG36"/>
  <c r="Q36"/>
  <c r="DY37"/>
  <c r="CW37"/>
  <c r="CI37"/>
  <c r="BU37"/>
  <c r="AS37"/>
  <c r="DY36"/>
  <c r="CW36"/>
  <c r="CI36"/>
  <c r="BU36"/>
  <c r="AS36"/>
  <c r="AE37"/>
  <c r="C37"/>
  <c r="AE36"/>
  <c r="C36"/>
  <c r="DY28"/>
  <c r="CW28"/>
  <c r="BG28"/>
  <c r="Q28"/>
  <c r="DK29"/>
  <c r="CI29"/>
  <c r="BU29"/>
  <c r="AS29"/>
  <c r="AE29"/>
  <c r="C29"/>
  <c r="DK28"/>
  <c r="CI28"/>
  <c r="BU28"/>
  <c r="AS28"/>
  <c r="AE28"/>
  <c r="C28"/>
  <c r="CI62" i="35" l="1"/>
  <c r="BU62"/>
  <c r="BG62"/>
  <c r="CI61"/>
  <c r="BU61"/>
  <c r="BG61"/>
  <c r="DK54"/>
  <c r="CW54"/>
  <c r="DK53"/>
  <c r="CW53"/>
  <c r="CI54"/>
  <c r="BU54"/>
  <c r="CI53"/>
  <c r="BU53"/>
  <c r="BG54"/>
  <c r="BG53"/>
  <c r="AS54"/>
  <c r="AE54"/>
  <c r="AS53"/>
  <c r="AE53"/>
  <c r="Q54"/>
  <c r="Q53"/>
  <c r="DY37"/>
  <c r="DK37"/>
  <c r="CW37"/>
  <c r="CI37"/>
  <c r="DY36"/>
  <c r="DK36"/>
  <c r="CW36"/>
  <c r="CI36"/>
  <c r="BU37"/>
  <c r="BG37"/>
  <c r="AS37"/>
  <c r="BU36"/>
  <c r="BG36"/>
  <c r="AS36"/>
  <c r="AE37"/>
  <c r="AE36"/>
  <c r="Q37"/>
  <c r="C37"/>
  <c r="Q36"/>
  <c r="C36"/>
  <c r="DY29"/>
  <c r="DK29"/>
  <c r="CW29"/>
  <c r="CI29"/>
  <c r="BU29"/>
  <c r="BG29"/>
  <c r="AS29"/>
  <c r="AE29"/>
  <c r="DY28"/>
  <c r="DK28"/>
  <c r="CW28"/>
  <c r="CI28"/>
  <c r="BU28"/>
  <c r="BG28"/>
  <c r="AS28"/>
  <c r="AE28"/>
  <c r="Q29"/>
  <c r="C29"/>
  <c r="Q28"/>
  <c r="C28"/>
  <c r="DY21"/>
  <c r="DK21"/>
  <c r="CW21"/>
  <c r="CI21"/>
  <c r="DY20"/>
  <c r="DK20"/>
  <c r="CW20"/>
  <c r="CI20"/>
  <c r="AS21"/>
  <c r="AS20"/>
  <c r="BU21"/>
  <c r="BG21"/>
  <c r="AE21"/>
  <c r="BU20"/>
  <c r="BG20"/>
  <c r="AE20"/>
  <c r="Q21"/>
  <c r="C21"/>
  <c r="Q20"/>
  <c r="C20"/>
  <c r="CS4" i="36"/>
  <c r="CS3"/>
  <c r="DC4"/>
  <c r="DC3"/>
  <c r="AS94"/>
  <c r="AE94"/>
  <c r="Q94"/>
  <c r="C94"/>
  <c r="AS93"/>
  <c r="AE93"/>
  <c r="Q93"/>
  <c r="C93"/>
  <c r="DK62"/>
  <c r="CW62"/>
  <c r="CI62"/>
  <c r="BU62"/>
  <c r="BG62"/>
  <c r="DK61"/>
  <c r="CW61"/>
  <c r="CI61"/>
  <c r="BU61"/>
  <c r="BG61"/>
  <c r="AS62"/>
  <c r="Q62"/>
  <c r="C62"/>
  <c r="AS61"/>
  <c r="AE61"/>
  <c r="Q61"/>
  <c r="DK54"/>
  <c r="BU54"/>
  <c r="DY54"/>
  <c r="CW54"/>
  <c r="CI54"/>
  <c r="BG54"/>
  <c r="AS54"/>
  <c r="AE54"/>
  <c r="DY53"/>
  <c r="CW53"/>
  <c r="CI53"/>
  <c r="BG53"/>
  <c r="AS53"/>
  <c r="Q54"/>
  <c r="C54"/>
  <c r="Q53"/>
  <c r="C53"/>
  <c r="DK45"/>
  <c r="DK44"/>
  <c r="CI44"/>
  <c r="BG45"/>
  <c r="DY45"/>
  <c r="CW45"/>
  <c r="BU45"/>
  <c r="AS45"/>
  <c r="DY44"/>
  <c r="CW44"/>
  <c r="BU44"/>
  <c r="AS44"/>
  <c r="AE45"/>
  <c r="Q45"/>
  <c r="C45"/>
  <c r="Q44"/>
  <c r="DK37"/>
  <c r="BG37"/>
  <c r="BG36"/>
  <c r="DY37"/>
  <c r="CW37"/>
  <c r="CI37"/>
  <c r="BU37"/>
  <c r="AS37"/>
  <c r="DY36"/>
  <c r="CW36"/>
  <c r="CI36"/>
  <c r="BU36"/>
  <c r="AS36"/>
  <c r="AE37"/>
  <c r="C37"/>
  <c r="AE36"/>
  <c r="Q36"/>
  <c r="C36"/>
  <c r="DY29"/>
  <c r="CW29"/>
  <c r="BG29"/>
  <c r="Q29"/>
  <c r="DK29"/>
  <c r="CI29"/>
  <c r="BU29"/>
  <c r="AS29"/>
  <c r="AE29"/>
  <c r="C29"/>
  <c r="DK28"/>
  <c r="CI28"/>
  <c r="BU28"/>
  <c r="AS28"/>
  <c r="AE28"/>
  <c r="C28"/>
  <c r="DC4" i="34"/>
  <c r="CS4"/>
  <c r="CS3"/>
  <c r="DC3"/>
  <c r="AS94"/>
  <c r="AE94"/>
  <c r="Q94"/>
  <c r="C94"/>
  <c r="AS93"/>
  <c r="AE93"/>
  <c r="Q93"/>
  <c r="C93"/>
  <c r="DK62"/>
  <c r="CW62"/>
  <c r="CI62"/>
  <c r="BU62"/>
  <c r="BG62"/>
  <c r="DK61"/>
  <c r="CW61"/>
  <c r="CI61"/>
  <c r="BU61"/>
  <c r="BG61"/>
  <c r="AS62"/>
  <c r="Q62"/>
  <c r="C62"/>
  <c r="AS61"/>
  <c r="AE61"/>
  <c r="Q61"/>
  <c r="DK54"/>
  <c r="BU54"/>
  <c r="DY54"/>
  <c r="CW54"/>
  <c r="CI54"/>
  <c r="BG54"/>
  <c r="AS54"/>
  <c r="AE54"/>
  <c r="DY53"/>
  <c r="CW53"/>
  <c r="CI53"/>
  <c r="BG53"/>
  <c r="AS53"/>
  <c r="Q54"/>
  <c r="C54"/>
  <c r="Q53"/>
  <c r="C53"/>
  <c r="DK45"/>
  <c r="DK44"/>
  <c r="CI44"/>
  <c r="BG45"/>
  <c r="DY45"/>
  <c r="CW45"/>
  <c r="BU45"/>
  <c r="AS45"/>
  <c r="DY44"/>
  <c r="CW44"/>
  <c r="BU44"/>
  <c r="AS44"/>
  <c r="AE45"/>
  <c r="Q45"/>
  <c r="C45"/>
  <c r="Q44"/>
  <c r="DK37"/>
  <c r="BG37"/>
  <c r="BG36"/>
  <c r="DY37"/>
  <c r="CW37"/>
  <c r="CI37"/>
  <c r="BU37"/>
  <c r="AS37"/>
  <c r="DY36"/>
  <c r="CW36"/>
  <c r="CI36"/>
  <c r="BU36"/>
  <c r="AS36"/>
  <c r="AE37"/>
  <c r="C37"/>
  <c r="AE36"/>
  <c r="Q36"/>
  <c r="C36"/>
  <c r="DY29"/>
  <c r="CW29"/>
  <c r="BG29"/>
  <c r="Q29"/>
  <c r="DK29"/>
  <c r="CI29"/>
  <c r="BU29"/>
  <c r="AS29"/>
  <c r="AE29"/>
  <c r="C29"/>
  <c r="DK28"/>
  <c r="CI28"/>
  <c r="BU28"/>
  <c r="AS28"/>
  <c r="AE28"/>
  <c r="C28"/>
  <c r="CS4" i="33"/>
  <c r="DC3"/>
  <c r="CS5" s="1"/>
  <c r="CS3"/>
  <c r="DY28"/>
  <c r="AS94"/>
  <c r="AE94"/>
  <c r="Q94"/>
  <c r="C94"/>
  <c r="AS93"/>
  <c r="AE93"/>
  <c r="Q93"/>
  <c r="C93"/>
  <c r="DK62"/>
  <c r="CW62"/>
  <c r="CI62"/>
  <c r="BU62"/>
  <c r="DK61"/>
  <c r="CW61"/>
  <c r="CI61"/>
  <c r="BU61"/>
  <c r="BG61"/>
  <c r="AE53"/>
  <c r="AS62"/>
  <c r="AE62"/>
  <c r="Q62"/>
  <c r="C62"/>
  <c r="AS61"/>
  <c r="AE61"/>
  <c r="Q61"/>
  <c r="C61"/>
  <c r="DK54"/>
  <c r="DK53"/>
  <c r="BU54"/>
  <c r="BU53"/>
  <c r="DY54"/>
  <c r="CW54"/>
  <c r="CI54"/>
  <c r="BG54"/>
  <c r="AS54"/>
  <c r="AE54"/>
  <c r="DY53"/>
  <c r="CW53"/>
  <c r="CI53"/>
  <c r="BG53"/>
  <c r="AS53"/>
  <c r="Q54"/>
  <c r="C54"/>
  <c r="Q53"/>
  <c r="C53"/>
  <c r="DK45"/>
  <c r="DK44"/>
  <c r="CI45"/>
  <c r="CI44"/>
  <c r="BG45"/>
  <c r="BG44"/>
  <c r="DY45"/>
  <c r="CW45"/>
  <c r="BU45"/>
  <c r="AS45"/>
  <c r="DY44"/>
  <c r="CW44"/>
  <c r="BU44"/>
  <c r="AS44"/>
  <c r="AE45"/>
  <c r="Q45"/>
  <c r="C45"/>
  <c r="AE44"/>
  <c r="Q44"/>
  <c r="C44"/>
  <c r="DK37"/>
  <c r="DK36"/>
  <c r="BG37"/>
  <c r="BG36"/>
  <c r="DY37"/>
  <c r="CW37"/>
  <c r="CI37"/>
  <c r="BU37"/>
  <c r="AS37"/>
  <c r="DY36"/>
  <c r="CW36"/>
  <c r="CI36"/>
  <c r="BU36"/>
  <c r="AS36"/>
  <c r="AE37"/>
  <c r="Q37"/>
  <c r="C37"/>
  <c r="AE36"/>
  <c r="Q36"/>
  <c r="C36"/>
  <c r="DY29"/>
  <c r="CW29"/>
  <c r="CW28"/>
  <c r="BG29"/>
  <c r="BG28"/>
  <c r="Q29"/>
  <c r="Q28"/>
  <c r="DK29"/>
  <c r="CI29"/>
  <c r="BU29"/>
  <c r="AS29"/>
  <c r="AE29"/>
  <c r="C29"/>
  <c r="DK28"/>
  <c r="CI28"/>
  <c r="BU28"/>
  <c r="AS28"/>
  <c r="AE28"/>
  <c r="C28"/>
  <c r="DC4" i="32" l="1"/>
  <c r="CS4"/>
  <c r="DC3"/>
  <c r="CS3"/>
  <c r="AS94"/>
  <c r="AE94"/>
  <c r="Q94"/>
  <c r="C94"/>
  <c r="AS93"/>
  <c r="AE93"/>
  <c r="Q93"/>
  <c r="C93"/>
  <c r="DK62"/>
  <c r="CW62"/>
  <c r="CI62"/>
  <c r="BU62"/>
  <c r="BG62"/>
  <c r="DK61"/>
  <c r="CW61"/>
  <c r="CI61"/>
  <c r="BU61"/>
  <c r="BG61"/>
  <c r="AE54"/>
  <c r="AS62"/>
  <c r="AE62"/>
  <c r="Q62"/>
  <c r="C62"/>
  <c r="AS61"/>
  <c r="AE61"/>
  <c r="Q61"/>
  <c r="C61"/>
  <c r="DY54"/>
  <c r="DK54"/>
  <c r="CW54"/>
  <c r="CI54"/>
  <c r="BU54"/>
  <c r="BG54"/>
  <c r="AS54"/>
  <c r="DY53"/>
  <c r="DK53"/>
  <c r="CW53"/>
  <c r="CI53"/>
  <c r="BU53"/>
  <c r="BG53"/>
  <c r="AS53"/>
  <c r="AE53"/>
  <c r="Q54"/>
  <c r="C54"/>
  <c r="Q53"/>
  <c r="C53"/>
  <c r="DY45"/>
  <c r="DK45"/>
  <c r="CW45"/>
  <c r="CI45"/>
  <c r="BU45"/>
  <c r="BG45"/>
  <c r="AS45"/>
  <c r="DY44"/>
  <c r="DK44"/>
  <c r="CW44"/>
  <c r="CI44"/>
  <c r="BU44"/>
  <c r="BG44"/>
  <c r="AS44"/>
  <c r="AE45"/>
  <c r="Q45"/>
  <c r="C45"/>
  <c r="AE44"/>
  <c r="Q44"/>
  <c r="C44"/>
  <c r="DY37"/>
  <c r="DK37"/>
  <c r="CW37"/>
  <c r="CI37"/>
  <c r="BU37"/>
  <c r="BG37"/>
  <c r="AS37"/>
  <c r="DY36"/>
  <c r="DK36"/>
  <c r="CW36"/>
  <c r="CI36"/>
  <c r="BU36"/>
  <c r="BG36"/>
  <c r="AS36"/>
  <c r="AE37"/>
  <c r="Q37"/>
  <c r="AE36"/>
  <c r="Q36"/>
  <c r="C37"/>
  <c r="C36"/>
  <c r="DY29"/>
  <c r="DK29"/>
  <c r="CW29"/>
  <c r="CI29"/>
  <c r="BU29"/>
  <c r="BG29"/>
  <c r="AS29"/>
  <c r="AE29"/>
  <c r="Q29"/>
  <c r="C29"/>
  <c r="DY28"/>
  <c r="DK28"/>
  <c r="CW28"/>
  <c r="CI28"/>
  <c r="BU28"/>
  <c r="BG28"/>
  <c r="AS28"/>
  <c r="AE28"/>
  <c r="Q28"/>
  <c r="C28"/>
  <c r="DC4" i="31"/>
  <c r="CS4"/>
  <c r="DC3"/>
  <c r="CS3"/>
  <c r="AS94"/>
  <c r="AE94"/>
  <c r="Q94"/>
  <c r="C94"/>
  <c r="AS93"/>
  <c r="AE93"/>
  <c r="Q93"/>
  <c r="C93"/>
  <c r="DK62"/>
  <c r="CW62"/>
  <c r="CI62"/>
  <c r="BU62"/>
  <c r="BG62"/>
  <c r="DK61"/>
  <c r="CW61"/>
  <c r="CI61"/>
  <c r="BU61"/>
  <c r="BG61"/>
  <c r="CW54"/>
  <c r="CW53"/>
  <c r="AS62"/>
  <c r="AE62"/>
  <c r="Q62"/>
  <c r="C62"/>
  <c r="AS61"/>
  <c r="AE61"/>
  <c r="Q61"/>
  <c r="DY54"/>
  <c r="DK54"/>
  <c r="DY53"/>
  <c r="CI54"/>
  <c r="BU54"/>
  <c r="CI53"/>
  <c r="BG54"/>
  <c r="AS54"/>
  <c r="AE54"/>
  <c r="BG53"/>
  <c r="AS53"/>
  <c r="Q54"/>
  <c r="C54"/>
  <c r="Q53"/>
  <c r="C53"/>
  <c r="DY45"/>
  <c r="DK45"/>
  <c r="CW45"/>
  <c r="CI45"/>
  <c r="BU45"/>
  <c r="BG45"/>
  <c r="DY44"/>
  <c r="DK44"/>
  <c r="CW44"/>
  <c r="CI44"/>
  <c r="BU44"/>
  <c r="AS45"/>
  <c r="AS44"/>
  <c r="AE45"/>
  <c r="Q45"/>
  <c r="Q44"/>
  <c r="C45"/>
  <c r="DY37"/>
  <c r="DK37"/>
  <c r="DY36"/>
  <c r="CW37"/>
  <c r="CI37"/>
  <c r="BU37"/>
  <c r="BG37"/>
  <c r="CW36"/>
  <c r="CI36"/>
  <c r="BU36"/>
  <c r="BG36"/>
  <c r="AS37"/>
  <c r="AS36"/>
  <c r="AE37"/>
  <c r="Q37"/>
  <c r="AE36"/>
  <c r="Q36"/>
  <c r="C37"/>
  <c r="C36"/>
  <c r="CI29"/>
  <c r="CI28"/>
  <c r="DY29"/>
  <c r="DK29"/>
  <c r="CW29"/>
  <c r="DK28"/>
  <c r="BU29"/>
  <c r="BG29"/>
  <c r="BU28"/>
  <c r="AS29"/>
  <c r="AS28"/>
  <c r="AE29"/>
  <c r="Q29"/>
  <c r="AE28"/>
  <c r="C28"/>
  <c r="C29"/>
  <c r="BU67" i="16" l="1"/>
  <c r="BU66"/>
  <c r="C99"/>
  <c r="C98"/>
  <c r="AS99"/>
  <c r="AS98"/>
  <c r="AE99"/>
  <c r="AE98"/>
  <c r="Q99"/>
  <c r="Q98"/>
  <c r="DK67"/>
  <c r="DK66"/>
  <c r="CW67"/>
  <c r="CW66"/>
  <c r="BG67"/>
  <c r="BG66"/>
  <c r="BG59"/>
  <c r="BG58"/>
  <c r="CI67"/>
  <c r="CI66"/>
  <c r="AS67"/>
  <c r="AE67"/>
  <c r="Q67"/>
  <c r="C67"/>
  <c r="AS66"/>
  <c r="AE66"/>
  <c r="Q66"/>
  <c r="C66"/>
  <c r="DY59"/>
  <c r="DK59"/>
  <c r="DY58"/>
  <c r="DK58"/>
  <c r="CW59"/>
  <c r="CW58"/>
  <c r="CI59"/>
  <c r="BU59"/>
  <c r="CI58"/>
  <c r="BU58"/>
  <c r="AS59"/>
  <c r="AS58"/>
  <c r="AE59"/>
  <c r="Q59"/>
  <c r="C59"/>
  <c r="AE58"/>
  <c r="Q58"/>
  <c r="C58"/>
  <c r="DY50"/>
  <c r="DK50"/>
  <c r="DY49"/>
  <c r="DK49"/>
  <c r="CW50"/>
  <c r="CI50"/>
  <c r="CW49"/>
  <c r="CI49"/>
  <c r="BU50"/>
  <c r="BG50"/>
  <c r="BU49"/>
  <c r="BG49"/>
  <c r="AS50"/>
  <c r="AS49"/>
  <c r="AE50"/>
  <c r="AE49"/>
  <c r="Q49"/>
  <c r="C49"/>
  <c r="DY42"/>
  <c r="DK42"/>
  <c r="DY41"/>
  <c r="DK41"/>
  <c r="CW42"/>
  <c r="CI42"/>
  <c r="BU42"/>
  <c r="BG42"/>
  <c r="CW41"/>
  <c r="CI41"/>
  <c r="BU41"/>
  <c r="BG41"/>
  <c r="AS42"/>
  <c r="AS41"/>
  <c r="AE42"/>
  <c r="Q42"/>
  <c r="AE41"/>
  <c r="Q41"/>
  <c r="C42"/>
  <c r="C41"/>
  <c r="DY34"/>
  <c r="DY33"/>
  <c r="DK34"/>
  <c r="CW34"/>
  <c r="DK33"/>
  <c r="CW33"/>
  <c r="CI34"/>
  <c r="CI33"/>
  <c r="BU34"/>
  <c r="BG34"/>
  <c r="BU33"/>
  <c r="BG33"/>
  <c r="AS34"/>
  <c r="AS33"/>
  <c r="AE34"/>
  <c r="Q34"/>
  <c r="AE33"/>
  <c r="Q33"/>
  <c r="C34"/>
  <c r="C33"/>
  <c r="DC4" i="53"/>
  <c r="CS4"/>
  <c r="DC3"/>
  <c r="CS3"/>
  <c r="AS94"/>
  <c r="AS93"/>
  <c r="AE94"/>
  <c r="AE93"/>
  <c r="Q94"/>
  <c r="Q93"/>
  <c r="C94"/>
  <c r="CW77"/>
  <c r="BU77"/>
  <c r="AS77"/>
  <c r="Q78"/>
  <c r="DY69"/>
  <c r="CW69"/>
  <c r="BU69"/>
  <c r="AS69"/>
  <c r="DK62"/>
  <c r="DK61"/>
  <c r="CW62"/>
  <c r="CW61"/>
  <c r="CI62"/>
  <c r="CI61"/>
  <c r="BU62"/>
  <c r="BU61"/>
  <c r="BG62"/>
  <c r="BG61"/>
  <c r="AE62"/>
  <c r="AS62"/>
  <c r="AS61"/>
  <c r="AE61"/>
  <c r="C61"/>
  <c r="Q62"/>
  <c r="C62"/>
  <c r="Q61"/>
  <c r="DK53"/>
  <c r="DY54"/>
  <c r="DK54"/>
  <c r="DY53"/>
  <c r="CW54"/>
  <c r="CW53"/>
  <c r="BU53"/>
  <c r="CI54"/>
  <c r="BU54"/>
  <c r="CI53"/>
  <c r="BG54"/>
  <c r="BG53"/>
  <c r="AE53"/>
  <c r="AS54"/>
  <c r="AS53"/>
  <c r="AE54"/>
  <c r="Q54"/>
  <c r="C54"/>
  <c r="Q53"/>
  <c r="C53"/>
  <c r="DY45"/>
  <c r="DK45"/>
  <c r="DY44"/>
  <c r="DK44"/>
  <c r="CI45"/>
  <c r="CW45"/>
  <c r="CW44"/>
  <c r="CI44"/>
  <c r="BG44"/>
  <c r="BU45"/>
  <c r="BG45"/>
  <c r="BU44"/>
  <c r="AS45"/>
  <c r="AS44"/>
  <c r="AE44"/>
  <c r="AE45"/>
  <c r="C45"/>
  <c r="C44"/>
  <c r="Q45"/>
  <c r="Q44"/>
  <c r="DK36"/>
  <c r="DY37"/>
  <c r="DK37"/>
  <c r="DY36"/>
  <c r="CW37"/>
  <c r="CI37"/>
  <c r="BU37"/>
  <c r="BG37"/>
  <c r="CW36"/>
  <c r="CI36"/>
  <c r="BU36"/>
  <c r="BG36"/>
  <c r="AS37"/>
  <c r="AS36"/>
  <c r="Q37"/>
  <c r="AE37"/>
  <c r="AE36"/>
  <c r="Q36"/>
  <c r="C37"/>
  <c r="C36"/>
  <c r="DY28"/>
  <c r="DY29"/>
  <c r="CW28"/>
  <c r="BG28"/>
  <c r="DK29"/>
  <c r="CW29"/>
  <c r="DK28"/>
  <c r="CI29"/>
  <c r="CI28"/>
  <c r="BU29"/>
  <c r="BU28"/>
  <c r="BG29"/>
  <c r="AS29"/>
  <c r="AS28"/>
  <c r="AE29"/>
  <c r="AE28"/>
  <c r="Q28"/>
  <c r="Q29"/>
  <c r="C29"/>
  <c r="C28"/>
  <c r="AE21"/>
  <c r="C20"/>
  <c r="DK12"/>
  <c r="CI12"/>
  <c r="BG12"/>
  <c r="CS5" l="1"/>
  <c r="BG94"/>
  <c r="BG93"/>
  <c r="C93"/>
  <c r="DY86"/>
  <c r="DK86"/>
  <c r="CW86"/>
  <c r="CI86"/>
  <c r="BU86"/>
  <c r="BG86"/>
  <c r="AS86"/>
  <c r="AE86"/>
  <c r="Q86"/>
  <c r="C86"/>
  <c r="DY85"/>
  <c r="DK85"/>
  <c r="CW85"/>
  <c r="CI85"/>
  <c r="BU85"/>
  <c r="BG85"/>
  <c r="AS85"/>
  <c r="AE85"/>
  <c r="Q85"/>
  <c r="C85"/>
  <c r="DY78"/>
  <c r="DK78"/>
  <c r="CW78"/>
  <c r="CI78"/>
  <c r="BU78"/>
  <c r="BG78"/>
  <c r="AS78"/>
  <c r="AE78"/>
  <c r="C78"/>
  <c r="DY77"/>
  <c r="DK77"/>
  <c r="CI77"/>
  <c r="BG77"/>
  <c r="AE77"/>
  <c r="Q77"/>
  <c r="C77"/>
  <c r="DY70"/>
  <c r="DK70"/>
  <c r="CW70"/>
  <c r="CI70"/>
  <c r="BU70"/>
  <c r="BG70"/>
  <c r="AS70"/>
  <c r="AE70"/>
  <c r="Q70"/>
  <c r="C70"/>
  <c r="DK69"/>
  <c r="CI69"/>
  <c r="BG69"/>
  <c r="AE69"/>
  <c r="Q69"/>
  <c r="C69"/>
  <c r="DY62"/>
  <c r="DY61"/>
  <c r="DY21"/>
  <c r="DK21"/>
  <c r="CW21"/>
  <c r="CI21"/>
  <c r="BU21"/>
  <c r="BG21"/>
  <c r="AS21"/>
  <c r="Q21"/>
  <c r="C21"/>
  <c r="DY20"/>
  <c r="DK20"/>
  <c r="CW20"/>
  <c r="CI20"/>
  <c r="BU20"/>
  <c r="BG20"/>
  <c r="AS20"/>
  <c r="AE20"/>
  <c r="Q20"/>
  <c r="DY13"/>
  <c r="DK13"/>
  <c r="CW13"/>
  <c r="CI13"/>
  <c r="BU13"/>
  <c r="BG13"/>
  <c r="AS13"/>
  <c r="AE13"/>
  <c r="Q13"/>
  <c r="C13"/>
  <c r="DY12"/>
  <c r="CW12"/>
  <c r="BU12"/>
  <c r="AS12"/>
  <c r="AE12"/>
  <c r="Q12"/>
  <c r="C12"/>
  <c r="DN4" l="1"/>
  <c r="DY4"/>
  <c r="DN3"/>
  <c r="DY3"/>
  <c r="DN5" l="1"/>
  <c r="CR4" i="18"/>
  <c r="DY12" i="35" l="1"/>
  <c r="DY13"/>
  <c r="AS62"/>
  <c r="AS61"/>
  <c r="AE62"/>
  <c r="AE61"/>
  <c r="Q62"/>
  <c r="Q61"/>
  <c r="DK13"/>
  <c r="CW13"/>
  <c r="CI13"/>
  <c r="DK12"/>
  <c r="CW12"/>
  <c r="CI12"/>
  <c r="BU13"/>
  <c r="BG13"/>
  <c r="BU12"/>
  <c r="BG12"/>
  <c r="H32" i="51" l="1"/>
  <c r="J32" s="1"/>
  <c r="H31"/>
  <c r="J31" s="1"/>
  <c r="H27"/>
  <c r="J27" s="1"/>
  <c r="H26"/>
  <c r="J26" s="1"/>
  <c r="H24"/>
  <c r="J24" s="1"/>
  <c r="H16"/>
  <c r="J16" s="1"/>
  <c r="H15"/>
  <c r="J15" s="1"/>
  <c r="H18"/>
  <c r="J18" s="1"/>
  <c r="H17"/>
  <c r="J17" s="1"/>
  <c r="H14"/>
  <c r="J14" s="1"/>
  <c r="H10" l="1"/>
  <c r="J10" s="1"/>
  <c r="H9"/>
  <c r="J9" s="1"/>
  <c r="H8"/>
  <c r="J8" s="1"/>
  <c r="H7"/>
  <c r="J7" s="1"/>
  <c r="H6"/>
  <c r="J6" s="1"/>
  <c r="H5"/>
  <c r="J5" s="1"/>
  <c r="G24" i="45" l="1"/>
  <c r="K24" s="1"/>
  <c r="G23"/>
  <c r="K23" s="1"/>
  <c r="G22"/>
  <c r="K22" s="1"/>
  <c r="C12" i="33" l="1"/>
  <c r="G18" i="43" l="1"/>
  <c r="G33" l="1"/>
  <c r="I33" s="1"/>
  <c r="G32"/>
  <c r="I32" s="1"/>
  <c r="G31"/>
  <c r="I31" s="1"/>
  <c r="G30"/>
  <c r="I30" s="1"/>
  <c r="G29"/>
  <c r="I29" s="1"/>
  <c r="G28"/>
  <c r="I28" s="1"/>
  <c r="G27"/>
  <c r="I27" s="1"/>
  <c r="G26"/>
  <c r="I26" s="1"/>
  <c r="G25"/>
  <c r="I25" s="1"/>
  <c r="G24"/>
  <c r="I24" s="1"/>
  <c r="G23"/>
  <c r="I23" s="1"/>
  <c r="I18"/>
  <c r="G40" l="1"/>
  <c r="G39"/>
  <c r="G38"/>
  <c r="F19" i="49"/>
  <c r="F18"/>
  <c r="F17"/>
  <c r="F16"/>
  <c r="F15"/>
  <c r="F14"/>
  <c r="F13"/>
  <c r="F12"/>
  <c r="F11"/>
  <c r="F10"/>
  <c r="F9"/>
  <c r="F8"/>
  <c r="F7"/>
  <c r="F6"/>
  <c r="F5"/>
  <c r="G72" i="45"/>
  <c r="G71"/>
  <c r="G70"/>
  <c r="G14"/>
  <c r="G13"/>
  <c r="G12"/>
  <c r="G52"/>
  <c r="G51"/>
  <c r="G50"/>
  <c r="G49"/>
  <c r="G48"/>
  <c r="G47"/>
  <c r="G7"/>
  <c r="H19" i="49" l="1"/>
  <c r="H18"/>
  <c r="H17"/>
  <c r="H16"/>
  <c r="H15"/>
  <c r="H14"/>
  <c r="H13"/>
  <c r="H12"/>
  <c r="H11"/>
  <c r="H10"/>
  <c r="H9"/>
  <c r="H8"/>
  <c r="H7"/>
  <c r="H6"/>
  <c r="H5"/>
  <c r="CW63" i="21" l="1"/>
  <c r="CW64"/>
  <c r="CW65"/>
  <c r="C45" l="1"/>
  <c r="C46"/>
  <c r="C47"/>
  <c r="Q45"/>
  <c r="Q46"/>
  <c r="Q47"/>
  <c r="AE45"/>
  <c r="AE46"/>
  <c r="AE47"/>
  <c r="AS45"/>
  <c r="AS46"/>
  <c r="AS47"/>
  <c r="BG45"/>
  <c r="BG46"/>
  <c r="BG47"/>
  <c r="C17" i="18" l="1"/>
  <c r="C16"/>
  <c r="BG12" i="48" l="1"/>
  <c r="C12"/>
  <c r="BG94"/>
  <c r="BG93"/>
  <c r="DY86"/>
  <c r="DK86"/>
  <c r="CW86"/>
  <c r="CI86"/>
  <c r="BU86"/>
  <c r="BG86"/>
  <c r="AS86"/>
  <c r="AE86"/>
  <c r="Q86"/>
  <c r="C86"/>
  <c r="DY85"/>
  <c r="DK85"/>
  <c r="CW85"/>
  <c r="CI85"/>
  <c r="BU85"/>
  <c r="BG85"/>
  <c r="AS85"/>
  <c r="AE85"/>
  <c r="Q85"/>
  <c r="C85"/>
  <c r="DY78"/>
  <c r="DK78"/>
  <c r="CW78"/>
  <c r="CI78"/>
  <c r="BU78"/>
  <c r="BG78"/>
  <c r="AS78"/>
  <c r="AE78"/>
  <c r="Q78"/>
  <c r="C78"/>
  <c r="DY77"/>
  <c r="DK77"/>
  <c r="CW77"/>
  <c r="CI77"/>
  <c r="BU77"/>
  <c r="BG77"/>
  <c r="AS77"/>
  <c r="AE77"/>
  <c r="Q77"/>
  <c r="C77"/>
  <c r="DY70"/>
  <c r="DK70"/>
  <c r="CW70"/>
  <c r="CI70"/>
  <c r="BU70"/>
  <c r="BG70"/>
  <c r="AS70"/>
  <c r="AE70"/>
  <c r="Q70"/>
  <c r="C70"/>
  <c r="DY69"/>
  <c r="DK69"/>
  <c r="CW69"/>
  <c r="CI69"/>
  <c r="BU69"/>
  <c r="BG69"/>
  <c r="AS69"/>
  <c r="AE69"/>
  <c r="Q69"/>
  <c r="C69"/>
  <c r="DY62"/>
  <c r="DY61"/>
  <c r="DY21"/>
  <c r="DK21"/>
  <c r="CW21"/>
  <c r="CI21"/>
  <c r="BU21"/>
  <c r="BG21"/>
  <c r="AS21"/>
  <c r="AE21"/>
  <c r="Q21"/>
  <c r="C21"/>
  <c r="DY20"/>
  <c r="DK20"/>
  <c r="CW20"/>
  <c r="CI20"/>
  <c r="BU20"/>
  <c r="BG20"/>
  <c r="AS20"/>
  <c r="AE20"/>
  <c r="Q20"/>
  <c r="C20"/>
  <c r="DY13"/>
  <c r="DK13"/>
  <c r="CW13"/>
  <c r="CI13"/>
  <c r="BU13"/>
  <c r="BG13"/>
  <c r="AS13"/>
  <c r="AE13"/>
  <c r="Q13"/>
  <c r="DY12"/>
  <c r="DK12"/>
  <c r="CW12"/>
  <c r="CI12"/>
  <c r="BU12"/>
  <c r="AS12"/>
  <c r="AE12"/>
  <c r="Q12"/>
  <c r="CL3" i="17" l="1"/>
  <c r="CE3"/>
  <c r="CE4"/>
  <c r="K14" i="45" l="1"/>
  <c r="K72" l="1"/>
  <c r="K71"/>
  <c r="K70"/>
  <c r="K13"/>
  <c r="K12"/>
  <c r="K52"/>
  <c r="K51"/>
  <c r="K50"/>
  <c r="K49"/>
  <c r="K48"/>
  <c r="K47"/>
  <c r="K7"/>
  <c r="I40" i="43" l="1"/>
  <c r="I39"/>
  <c r="I38"/>
  <c r="DY78" i="31" l="1"/>
  <c r="DY77"/>
  <c r="Q12" i="32" l="1"/>
  <c r="BU46" i="21" l="1"/>
  <c r="C12" i="37" l="1"/>
  <c r="AS13" i="34"/>
  <c r="AS12"/>
  <c r="DY13" i="32"/>
  <c r="DY12"/>
  <c r="DK13"/>
  <c r="DK12"/>
  <c r="CW13"/>
  <c r="CW12"/>
  <c r="CI13"/>
  <c r="CI12"/>
  <c r="BU13"/>
  <c r="BU12"/>
  <c r="BG13"/>
  <c r="BG12"/>
  <c r="AS13"/>
  <c r="AS12"/>
  <c r="AE13"/>
  <c r="AE12"/>
  <c r="Q13"/>
  <c r="DY85"/>
  <c r="BG94" i="31"/>
  <c r="BG93"/>
  <c r="DY86"/>
  <c r="DY85"/>
  <c r="DK86"/>
  <c r="DK85"/>
  <c r="CW86"/>
  <c r="CW85"/>
  <c r="CI86"/>
  <c r="CI85"/>
  <c r="BU86"/>
  <c r="BU85"/>
  <c r="BG86"/>
  <c r="BG85"/>
  <c r="AS86"/>
  <c r="AS85"/>
  <c r="AE86"/>
  <c r="AE85"/>
  <c r="Q86"/>
  <c r="Q85"/>
  <c r="C86"/>
  <c r="C85"/>
  <c r="DK78"/>
  <c r="DK77"/>
  <c r="CW78"/>
  <c r="CI78"/>
  <c r="CI77"/>
  <c r="BU78"/>
  <c r="BG78"/>
  <c r="BG77"/>
  <c r="AS78"/>
  <c r="AE78"/>
  <c r="AE77"/>
  <c r="Q78"/>
  <c r="Q77"/>
  <c r="C78"/>
  <c r="C77"/>
  <c r="DY70"/>
  <c r="DK70"/>
  <c r="DK69"/>
  <c r="CW70"/>
  <c r="CI70"/>
  <c r="CI69"/>
  <c r="BU70"/>
  <c r="BG70"/>
  <c r="BG69"/>
  <c r="AS70"/>
  <c r="AE70"/>
  <c r="AE69"/>
  <c r="Q70"/>
  <c r="Q69"/>
  <c r="C70"/>
  <c r="C69"/>
  <c r="DY62"/>
  <c r="DY61"/>
  <c r="DY21"/>
  <c r="DY20"/>
  <c r="DK21"/>
  <c r="DK20"/>
  <c r="CW21"/>
  <c r="CW20"/>
  <c r="CI21"/>
  <c r="CI20"/>
  <c r="BU21"/>
  <c r="BU20"/>
  <c r="AS21"/>
  <c r="AS20"/>
  <c r="DY90" i="16"/>
  <c r="CW4" i="20"/>
  <c r="CW5"/>
  <c r="CR5" i="18"/>
  <c r="CW6" i="20" l="1"/>
  <c r="CS6" i="21"/>
  <c r="CR6" i="18"/>
  <c r="CW5" i="16"/>
  <c r="AE24" i="17"/>
  <c r="CS5" i="34" l="1"/>
  <c r="CS5" i="32"/>
  <c r="CS5" i="36"/>
  <c r="CS5" i="31" l="1"/>
  <c r="C25" i="20"/>
  <c r="C17" i="16"/>
  <c r="DY91"/>
  <c r="DY83"/>
  <c r="DY82"/>
  <c r="BG99"/>
  <c r="BG98"/>
  <c r="DK91"/>
  <c r="DK90"/>
  <c r="CW91"/>
  <c r="CW90"/>
  <c r="CI91"/>
  <c r="CI90"/>
  <c r="BU91"/>
  <c r="BU90"/>
  <c r="BG91"/>
  <c r="BG90"/>
  <c r="AS91"/>
  <c r="AS90"/>
  <c r="AE91"/>
  <c r="AE90"/>
  <c r="Q91"/>
  <c r="Q90"/>
  <c r="C91"/>
  <c r="C90"/>
  <c r="DK83"/>
  <c r="DK82"/>
  <c r="CW83"/>
  <c r="CW82"/>
  <c r="CI83"/>
  <c r="CI82"/>
  <c r="BU83"/>
  <c r="BU82"/>
  <c r="BG83"/>
  <c r="BG82"/>
  <c r="AS83"/>
  <c r="AS82"/>
  <c r="AE83"/>
  <c r="AE82"/>
  <c r="Q83"/>
  <c r="Q82"/>
  <c r="C83"/>
  <c r="C82"/>
  <c r="DY75"/>
  <c r="DY74"/>
  <c r="DK75"/>
  <c r="DK74"/>
  <c r="CW75"/>
  <c r="CW74"/>
  <c r="CI75"/>
  <c r="CI74"/>
  <c r="BU75"/>
  <c r="BU74"/>
  <c r="BG75"/>
  <c r="BG74"/>
  <c r="AS75"/>
  <c r="AS74"/>
  <c r="AE75"/>
  <c r="AE74"/>
  <c r="Q75"/>
  <c r="Q74"/>
  <c r="C75"/>
  <c r="C74"/>
  <c r="DY67"/>
  <c r="DY66"/>
  <c r="DY26"/>
  <c r="DY25"/>
  <c r="DK26"/>
  <c r="DK25"/>
  <c r="CW26"/>
  <c r="CW25"/>
  <c r="CI26"/>
  <c r="CI25"/>
  <c r="BU26"/>
  <c r="BU25"/>
  <c r="BG26"/>
  <c r="BG25"/>
  <c r="AS26"/>
  <c r="AS25"/>
  <c r="AE26"/>
  <c r="AE25"/>
  <c r="Q26"/>
  <c r="Q25"/>
  <c r="C26"/>
  <c r="C25"/>
  <c r="DY18"/>
  <c r="DY17"/>
  <c r="DK18"/>
  <c r="DK17"/>
  <c r="CW18"/>
  <c r="CW17"/>
  <c r="CI18"/>
  <c r="CI17"/>
  <c r="BU18"/>
  <c r="BU17"/>
  <c r="BG18"/>
  <c r="BG17"/>
  <c r="AS18"/>
  <c r="AS17"/>
  <c r="AE18"/>
  <c r="AE17"/>
  <c r="Q18"/>
  <c r="Q17"/>
  <c r="C18"/>
  <c r="BV64" i="20"/>
  <c r="BV63"/>
  <c r="BV62"/>
  <c r="BG64"/>
  <c r="BG63"/>
  <c r="BG62"/>
  <c r="AS64"/>
  <c r="AS63"/>
  <c r="AS62"/>
  <c r="AE65"/>
  <c r="Q64"/>
  <c r="Q63"/>
  <c r="Q62"/>
  <c r="C64"/>
  <c r="C63"/>
  <c r="C62"/>
  <c r="DO55"/>
  <c r="DO54"/>
  <c r="DO53"/>
  <c r="CZ55"/>
  <c r="CZ54"/>
  <c r="CZ53"/>
  <c r="CK56"/>
  <c r="BV56"/>
  <c r="BG56"/>
  <c r="AS56"/>
  <c r="AE56"/>
  <c r="Q56"/>
  <c r="C55"/>
  <c r="C54"/>
  <c r="C53"/>
  <c r="DO45"/>
  <c r="DO44"/>
  <c r="DO43"/>
  <c r="CZ45"/>
  <c r="CZ44"/>
  <c r="CZ43"/>
  <c r="CK45"/>
  <c r="CK44"/>
  <c r="CK43"/>
  <c r="BV45"/>
  <c r="BV44"/>
  <c r="BV43"/>
  <c r="BG45"/>
  <c r="BG44"/>
  <c r="BG43"/>
  <c r="AS46"/>
  <c r="AE46"/>
  <c r="Q46"/>
  <c r="C46"/>
  <c r="CB32"/>
  <c r="BR32"/>
  <c r="CN32"/>
  <c r="CZ32"/>
  <c r="CZ26"/>
  <c r="CK26"/>
  <c r="BV26"/>
  <c r="DO32"/>
  <c r="BG32"/>
  <c r="AS32"/>
  <c r="AE32"/>
  <c r="Q32"/>
  <c r="C32"/>
  <c r="DO26"/>
  <c r="BG26"/>
  <c r="AS26"/>
  <c r="AE26"/>
  <c r="Q26"/>
  <c r="C26"/>
  <c r="BX14"/>
  <c r="BX13"/>
  <c r="AP14"/>
  <c r="AP13"/>
  <c r="BK13"/>
  <c r="CW56" i="21"/>
  <c r="CW55"/>
  <c r="CW54"/>
  <c r="BU56"/>
  <c r="BU55"/>
  <c r="BU54"/>
  <c r="BG18"/>
  <c r="BG17"/>
  <c r="CI77"/>
  <c r="CI76"/>
  <c r="CI75"/>
  <c r="BU77"/>
  <c r="BU76"/>
  <c r="BU75"/>
  <c r="BG77"/>
  <c r="BG76"/>
  <c r="BG75"/>
  <c r="AS77"/>
  <c r="AS76"/>
  <c r="AS75"/>
  <c r="AE77"/>
  <c r="AE76"/>
  <c r="AE75"/>
  <c r="Q77"/>
  <c r="Q76"/>
  <c r="Q75"/>
  <c r="C77"/>
  <c r="C76"/>
  <c r="C75"/>
  <c r="DK65"/>
  <c r="DK64"/>
  <c r="DK63"/>
  <c r="CI65"/>
  <c r="CI64"/>
  <c r="CI63"/>
  <c r="BU65"/>
  <c r="BU64"/>
  <c r="BU63"/>
  <c r="BG65"/>
  <c r="BG64"/>
  <c r="BG63"/>
  <c r="AS65"/>
  <c r="AS64"/>
  <c r="AS63"/>
  <c r="AE65"/>
  <c r="AE64"/>
  <c r="AE63"/>
  <c r="Q65"/>
  <c r="Q64"/>
  <c r="Q63"/>
  <c r="C65"/>
  <c r="C64"/>
  <c r="C63"/>
  <c r="BG56"/>
  <c r="BG55"/>
  <c r="BG54"/>
  <c r="AS56"/>
  <c r="AS55"/>
  <c r="AS54"/>
  <c r="AE56"/>
  <c r="AE55"/>
  <c r="AE54"/>
  <c r="Q56"/>
  <c r="Q55"/>
  <c r="Q54"/>
  <c r="C56"/>
  <c r="C55"/>
  <c r="C54"/>
  <c r="DK46"/>
  <c r="DK47"/>
  <c r="DK45"/>
  <c r="CW47"/>
  <c r="CW46"/>
  <c r="CW45"/>
  <c r="CI47"/>
  <c r="CI46"/>
  <c r="CI45"/>
  <c r="BU47"/>
  <c r="BU45"/>
  <c r="DK18"/>
  <c r="DK17"/>
  <c r="CW18"/>
  <c r="CW17"/>
  <c r="CI18"/>
  <c r="CI17"/>
  <c r="AS18"/>
  <c r="AE18"/>
  <c r="AE17"/>
  <c r="Q18"/>
  <c r="Q17"/>
  <c r="C18"/>
  <c r="C17"/>
  <c r="CV84" i="18"/>
  <c r="CV83"/>
  <c r="CH84"/>
  <c r="CH83"/>
  <c r="BT84"/>
  <c r="BT83"/>
  <c r="BF84"/>
  <c r="BF83"/>
  <c r="AS84"/>
  <c r="AS83"/>
  <c r="AE84"/>
  <c r="AE83"/>
  <c r="Q84"/>
  <c r="Q83"/>
  <c r="C84"/>
  <c r="C83"/>
  <c r="DG4"/>
  <c r="CH53"/>
  <c r="BV53"/>
  <c r="BB53"/>
  <c r="AO53"/>
  <c r="Q50"/>
  <c r="C50"/>
  <c r="DJ43"/>
  <c r="CV43"/>
  <c r="CH44"/>
  <c r="CH43"/>
  <c r="BT44"/>
  <c r="BT43"/>
  <c r="BF44"/>
  <c r="BF43"/>
  <c r="AS44"/>
  <c r="AS43"/>
  <c r="AE43"/>
  <c r="Q44"/>
  <c r="Q43"/>
  <c r="C44"/>
  <c r="C43"/>
  <c r="DJ33"/>
  <c r="CV33"/>
  <c r="CH33"/>
  <c r="BT33"/>
  <c r="BF33"/>
  <c r="AS33"/>
  <c r="AE33"/>
  <c r="Q33"/>
  <c r="C33"/>
  <c r="DJ27"/>
  <c r="CV27"/>
  <c r="CH27"/>
  <c r="BT27"/>
  <c r="BF27"/>
  <c r="AS27"/>
  <c r="AE27"/>
  <c r="Q27"/>
  <c r="C27"/>
  <c r="DJ17"/>
  <c r="DJ16"/>
  <c r="CV17"/>
  <c r="CV16"/>
  <c r="CH17"/>
  <c r="CH16"/>
  <c r="BT17"/>
  <c r="BT16"/>
  <c r="BF16"/>
  <c r="BF17"/>
  <c r="AS17"/>
  <c r="AS16"/>
  <c r="AE17"/>
  <c r="AE16"/>
  <c r="Q16"/>
  <c r="CI11" i="17"/>
  <c r="AS24"/>
  <c r="Q24"/>
  <c r="C24"/>
  <c r="CW17"/>
  <c r="CI17"/>
  <c r="BU17"/>
  <c r="BG17"/>
  <c r="AS17"/>
  <c r="AE17"/>
  <c r="Q17"/>
  <c r="C17"/>
  <c r="CW11"/>
  <c r="DB3" s="1"/>
  <c r="BU10"/>
  <c r="BG10"/>
  <c r="AS10"/>
  <c r="AE10"/>
  <c r="Q10"/>
  <c r="C10"/>
  <c r="C85" i="38"/>
  <c r="Q85"/>
  <c r="AS85"/>
  <c r="BG85"/>
  <c r="CI85"/>
  <c r="CW85"/>
  <c r="CW77"/>
  <c r="BU77"/>
  <c r="AS77"/>
  <c r="Q77"/>
  <c r="DY69"/>
  <c r="CW69"/>
  <c r="BU69"/>
  <c r="AS69"/>
  <c r="DY61"/>
  <c r="BG94"/>
  <c r="BG93"/>
  <c r="DY78"/>
  <c r="DY77"/>
  <c r="DY86"/>
  <c r="DY85"/>
  <c r="DK86"/>
  <c r="DK85"/>
  <c r="BU86"/>
  <c r="BU85"/>
  <c r="AE86"/>
  <c r="AE85"/>
  <c r="DK78"/>
  <c r="DK77"/>
  <c r="CI78"/>
  <c r="CI77"/>
  <c r="BG78"/>
  <c r="BG77"/>
  <c r="AE78"/>
  <c r="AE77"/>
  <c r="C78"/>
  <c r="C77"/>
  <c r="DK70"/>
  <c r="DK69"/>
  <c r="CI70"/>
  <c r="CI69"/>
  <c r="BG70"/>
  <c r="BG69"/>
  <c r="AE70"/>
  <c r="AE69"/>
  <c r="Q70"/>
  <c r="Q69"/>
  <c r="C70"/>
  <c r="C69"/>
  <c r="DY21"/>
  <c r="DY20"/>
  <c r="DK21"/>
  <c r="DK20"/>
  <c r="CW21"/>
  <c r="CW20"/>
  <c r="CI21"/>
  <c r="CI20"/>
  <c r="BU21"/>
  <c r="BU20"/>
  <c r="BG20"/>
  <c r="AS21"/>
  <c r="AS20"/>
  <c r="AE20"/>
  <c r="Q21"/>
  <c r="Q20"/>
  <c r="C20"/>
  <c r="DY13"/>
  <c r="DY12"/>
  <c r="DK12"/>
  <c r="CW13"/>
  <c r="CW12"/>
  <c r="CI12"/>
  <c r="BU13"/>
  <c r="BU12"/>
  <c r="BG12"/>
  <c r="AS13"/>
  <c r="AS12"/>
  <c r="AE13"/>
  <c r="AE12"/>
  <c r="Q13"/>
  <c r="Q12"/>
  <c r="C12"/>
  <c r="DY86" i="37"/>
  <c r="DY85"/>
  <c r="DY78"/>
  <c r="DY77"/>
  <c r="BG94"/>
  <c r="BG93"/>
  <c r="DK86"/>
  <c r="DK85"/>
  <c r="CW85"/>
  <c r="CI85"/>
  <c r="BU86"/>
  <c r="BU85"/>
  <c r="BG85"/>
  <c r="AS85"/>
  <c r="AE86"/>
  <c r="AE85"/>
  <c r="Q85"/>
  <c r="C85"/>
  <c r="DK78"/>
  <c r="DK77"/>
  <c r="CW77"/>
  <c r="CI78"/>
  <c r="CI77"/>
  <c r="BU77"/>
  <c r="BG78"/>
  <c r="BG77"/>
  <c r="AS77"/>
  <c r="AE78"/>
  <c r="AE77"/>
  <c r="Q77"/>
  <c r="C78"/>
  <c r="C77"/>
  <c r="DY69"/>
  <c r="DK70"/>
  <c r="DK69"/>
  <c r="CW69"/>
  <c r="CI70"/>
  <c r="CI69"/>
  <c r="BU69"/>
  <c r="BG70"/>
  <c r="BG69"/>
  <c r="AS69"/>
  <c r="AE70"/>
  <c r="AE69"/>
  <c r="Q70"/>
  <c r="Q69"/>
  <c r="C70"/>
  <c r="C69"/>
  <c r="DY61"/>
  <c r="DY21"/>
  <c r="DY20"/>
  <c r="DK21"/>
  <c r="DK20"/>
  <c r="CW21"/>
  <c r="CW20"/>
  <c r="CI21"/>
  <c r="CI20"/>
  <c r="BU21"/>
  <c r="BU20"/>
  <c r="BG20"/>
  <c r="AS21"/>
  <c r="AS20"/>
  <c r="AE20"/>
  <c r="Q21"/>
  <c r="Q20"/>
  <c r="C20"/>
  <c r="DY13"/>
  <c r="DY12"/>
  <c r="DK12"/>
  <c r="CW13"/>
  <c r="CW12"/>
  <c r="CI12"/>
  <c r="AS13"/>
  <c r="AS12"/>
  <c r="BU13"/>
  <c r="BU12"/>
  <c r="BG12"/>
  <c r="AE13"/>
  <c r="AE12"/>
  <c r="Q13"/>
  <c r="Q12"/>
  <c r="DG3" i="18" l="1"/>
  <c r="DN3" i="16"/>
  <c r="DY4"/>
  <c r="DY3"/>
  <c r="DH3" i="21"/>
  <c r="DH4"/>
  <c r="DN4" i="16"/>
  <c r="DL3" i="20"/>
  <c r="DN4" i="37"/>
  <c r="DN3"/>
  <c r="DY3"/>
  <c r="DN4" i="38"/>
  <c r="DN3"/>
  <c r="DY3"/>
  <c r="CT3" i="17"/>
  <c r="CT4" s="1"/>
  <c r="DL4" i="20"/>
  <c r="DG5" i="18"/>
  <c r="DL5" i="20"/>
  <c r="DY86" i="36"/>
  <c r="DY85"/>
  <c r="DY78"/>
  <c r="DY77"/>
  <c r="BG94"/>
  <c r="BG93"/>
  <c r="DK86"/>
  <c r="DK85"/>
  <c r="CW85"/>
  <c r="CI85"/>
  <c r="BU86"/>
  <c r="BU85"/>
  <c r="BG85"/>
  <c r="AS85"/>
  <c r="AE86"/>
  <c r="AE85"/>
  <c r="Q85"/>
  <c r="C85"/>
  <c r="DK78"/>
  <c r="DK77"/>
  <c r="CW78"/>
  <c r="CI78"/>
  <c r="CI77"/>
  <c r="BU78"/>
  <c r="BG78"/>
  <c r="BG77"/>
  <c r="AS78"/>
  <c r="AE78"/>
  <c r="AE77"/>
  <c r="Q77"/>
  <c r="C78"/>
  <c r="C77"/>
  <c r="C70"/>
  <c r="C69"/>
  <c r="Q70"/>
  <c r="Q69"/>
  <c r="AE70"/>
  <c r="AE69"/>
  <c r="AS70"/>
  <c r="BG70"/>
  <c r="BG69"/>
  <c r="BU70"/>
  <c r="CI70"/>
  <c r="CI69"/>
  <c r="CW70"/>
  <c r="DK70"/>
  <c r="DK69"/>
  <c r="DY70"/>
  <c r="DY62"/>
  <c r="DY61"/>
  <c r="DY21"/>
  <c r="DY20"/>
  <c r="DK21"/>
  <c r="DK20"/>
  <c r="CW21"/>
  <c r="CW20"/>
  <c r="CI21"/>
  <c r="CI20"/>
  <c r="BU21"/>
  <c r="BU20"/>
  <c r="BG21"/>
  <c r="BG20"/>
  <c r="AS21"/>
  <c r="AS20"/>
  <c r="Q21"/>
  <c r="Q20"/>
  <c r="AE20"/>
  <c r="C21"/>
  <c r="BG13"/>
  <c r="CI13"/>
  <c r="DK13"/>
  <c r="DY13"/>
  <c r="DY12"/>
  <c r="CW13"/>
  <c r="CW12"/>
  <c r="BU13"/>
  <c r="BU12"/>
  <c r="AS13"/>
  <c r="AS12"/>
  <c r="AE13"/>
  <c r="AE12"/>
  <c r="Q13"/>
  <c r="Q12"/>
  <c r="C13"/>
  <c r="C12"/>
  <c r="C62" i="35"/>
  <c r="C61"/>
  <c r="AS13"/>
  <c r="AS12"/>
  <c r="AE13"/>
  <c r="AE12"/>
  <c r="Q13"/>
  <c r="Q12"/>
  <c r="C13"/>
  <c r="DZ4" s="1"/>
  <c r="C12"/>
  <c r="DN4" s="1"/>
  <c r="DY86" i="34"/>
  <c r="DY85"/>
  <c r="DY78"/>
  <c r="DY77"/>
  <c r="BG94"/>
  <c r="BG93"/>
  <c r="DK86"/>
  <c r="DK85"/>
  <c r="CW86"/>
  <c r="CW85"/>
  <c r="CI86"/>
  <c r="CI85"/>
  <c r="BU86"/>
  <c r="BU85"/>
  <c r="BG86"/>
  <c r="BG85"/>
  <c r="AS86"/>
  <c r="AS85"/>
  <c r="AE86"/>
  <c r="AE85"/>
  <c r="Q86"/>
  <c r="Q85"/>
  <c r="C86"/>
  <c r="C85"/>
  <c r="Q77"/>
  <c r="AS78"/>
  <c r="BU78"/>
  <c r="CW78"/>
  <c r="DK78"/>
  <c r="DK77"/>
  <c r="CI78"/>
  <c r="CI77"/>
  <c r="BG78"/>
  <c r="BG77"/>
  <c r="AE78"/>
  <c r="AE77"/>
  <c r="C78"/>
  <c r="C77"/>
  <c r="AS70"/>
  <c r="BU70"/>
  <c r="CW70"/>
  <c r="DY70"/>
  <c r="DK70"/>
  <c r="DK69"/>
  <c r="CI70"/>
  <c r="CI69"/>
  <c r="BG70"/>
  <c r="BG69"/>
  <c r="AE70"/>
  <c r="AE69"/>
  <c r="Q70"/>
  <c r="Q69"/>
  <c r="C70"/>
  <c r="C69"/>
  <c r="DY62"/>
  <c r="DY61"/>
  <c r="AE20"/>
  <c r="C21"/>
  <c r="DY21"/>
  <c r="DY20"/>
  <c r="DK21"/>
  <c r="DK20"/>
  <c r="CW21"/>
  <c r="CW20"/>
  <c r="CI21"/>
  <c r="CI20"/>
  <c r="BU21"/>
  <c r="BU20"/>
  <c r="BG21"/>
  <c r="BG20"/>
  <c r="AS21"/>
  <c r="AS20"/>
  <c r="Q21"/>
  <c r="Q20"/>
  <c r="BG13"/>
  <c r="CI13"/>
  <c r="DK13"/>
  <c r="DY13"/>
  <c r="DY12"/>
  <c r="CW13"/>
  <c r="CW12"/>
  <c r="BU13"/>
  <c r="BU12"/>
  <c r="AE13"/>
  <c r="AE12"/>
  <c r="Q13"/>
  <c r="Q12"/>
  <c r="C13"/>
  <c r="C12"/>
  <c r="DY86" i="33"/>
  <c r="DY85"/>
  <c r="DY78"/>
  <c r="DY77"/>
  <c r="BG94"/>
  <c r="BG93"/>
  <c r="DK86"/>
  <c r="DK85"/>
  <c r="CW86"/>
  <c r="CW85"/>
  <c r="CI86"/>
  <c r="CI85"/>
  <c r="BU86"/>
  <c r="BU85"/>
  <c r="BG86"/>
  <c r="BG85"/>
  <c r="AS86"/>
  <c r="AS85"/>
  <c r="AE86"/>
  <c r="AE85"/>
  <c r="Q86"/>
  <c r="Q85"/>
  <c r="C86"/>
  <c r="C85"/>
  <c r="DK78"/>
  <c r="DK77"/>
  <c r="CW78"/>
  <c r="CW77"/>
  <c r="CI78"/>
  <c r="CI77"/>
  <c r="BU78"/>
  <c r="BU77"/>
  <c r="BG78"/>
  <c r="BG77"/>
  <c r="AS78"/>
  <c r="AS77"/>
  <c r="AE78"/>
  <c r="AE77"/>
  <c r="Q78"/>
  <c r="Q77"/>
  <c r="C78"/>
  <c r="C77"/>
  <c r="DY70"/>
  <c r="DY69"/>
  <c r="DK70"/>
  <c r="DK69"/>
  <c r="CW70"/>
  <c r="CW69"/>
  <c r="CI70"/>
  <c r="CI69"/>
  <c r="BU70"/>
  <c r="BU69"/>
  <c r="BG70"/>
  <c r="BG69"/>
  <c r="AS70"/>
  <c r="AS69"/>
  <c r="AE70"/>
  <c r="AE69"/>
  <c r="Q70"/>
  <c r="Q69"/>
  <c r="C70"/>
  <c r="C69"/>
  <c r="DY62"/>
  <c r="DY61"/>
  <c r="DY21"/>
  <c r="DY20"/>
  <c r="DK21"/>
  <c r="DK20"/>
  <c r="CW21"/>
  <c r="CW20"/>
  <c r="CI21"/>
  <c r="CI20"/>
  <c r="BU21"/>
  <c r="BU20"/>
  <c r="BG21"/>
  <c r="BG20"/>
  <c r="AS21"/>
  <c r="AS20"/>
  <c r="AE21"/>
  <c r="AE20"/>
  <c r="Q21"/>
  <c r="Q20"/>
  <c r="C21"/>
  <c r="C20"/>
  <c r="DY13"/>
  <c r="DY12"/>
  <c r="DK13"/>
  <c r="DK12"/>
  <c r="CW13"/>
  <c r="CW12"/>
  <c r="CI13"/>
  <c r="CI12"/>
  <c r="BU13"/>
  <c r="BU12"/>
  <c r="BG13"/>
  <c r="BG12"/>
  <c r="AS13"/>
  <c r="AS12"/>
  <c r="AE13"/>
  <c r="AE12"/>
  <c r="Q13"/>
  <c r="Q12"/>
  <c r="DY86" i="32"/>
  <c r="DY78"/>
  <c r="DY77"/>
  <c r="BG94"/>
  <c r="BG93"/>
  <c r="C86"/>
  <c r="C85"/>
  <c r="Q86"/>
  <c r="Q85"/>
  <c r="AE86"/>
  <c r="AE85"/>
  <c r="AS86"/>
  <c r="AS85"/>
  <c r="BG86"/>
  <c r="BG85"/>
  <c r="BU86"/>
  <c r="BU85"/>
  <c r="CI86"/>
  <c r="CI85"/>
  <c r="CW86"/>
  <c r="CW85"/>
  <c r="DK86"/>
  <c r="DK85"/>
  <c r="DK77"/>
  <c r="DK78"/>
  <c r="CW78"/>
  <c r="CW77"/>
  <c r="CI78"/>
  <c r="CI77"/>
  <c r="BU78"/>
  <c r="BU77"/>
  <c r="BG78"/>
  <c r="BG77"/>
  <c r="AS78"/>
  <c r="AS77"/>
  <c r="AE78"/>
  <c r="AE77"/>
  <c r="Q78"/>
  <c r="Q77"/>
  <c r="C78"/>
  <c r="C77"/>
  <c r="DY70"/>
  <c r="DY69"/>
  <c r="DK70"/>
  <c r="DK69"/>
  <c r="CW70"/>
  <c r="CW69"/>
  <c r="CI70"/>
  <c r="CI69"/>
  <c r="BU70"/>
  <c r="BU69"/>
  <c r="BG70"/>
  <c r="BG69"/>
  <c r="AS70"/>
  <c r="AS69"/>
  <c r="AE70"/>
  <c r="AE69"/>
  <c r="Q70"/>
  <c r="Q69"/>
  <c r="C70"/>
  <c r="C69"/>
  <c r="DY62"/>
  <c r="DY61"/>
  <c r="C21"/>
  <c r="C20"/>
  <c r="Q21"/>
  <c r="Q20"/>
  <c r="AE21"/>
  <c r="AE20"/>
  <c r="AS21"/>
  <c r="AS20"/>
  <c r="BG21"/>
  <c r="BG20"/>
  <c r="BU21"/>
  <c r="BU20"/>
  <c r="CI21"/>
  <c r="CI20"/>
  <c r="CW21"/>
  <c r="CW20"/>
  <c r="DK21"/>
  <c r="DK20"/>
  <c r="DY21"/>
  <c r="DY20"/>
  <c r="C12"/>
  <c r="C13"/>
  <c r="C13" i="31"/>
  <c r="C12"/>
  <c r="C21"/>
  <c r="BG21"/>
  <c r="BG20"/>
  <c r="AE21"/>
  <c r="AE20"/>
  <c r="Q21"/>
  <c r="Q20"/>
  <c r="DY13"/>
  <c r="DY12"/>
  <c r="DK13"/>
  <c r="CW13"/>
  <c r="CW12"/>
  <c r="CI13"/>
  <c r="BU13"/>
  <c r="BU12"/>
  <c r="BG13"/>
  <c r="AS13"/>
  <c r="AS12"/>
  <c r="AE13"/>
  <c r="AE12"/>
  <c r="Q13"/>
  <c r="Q12"/>
  <c r="DZ3" i="35" l="1"/>
  <c r="DN3"/>
  <c r="DN5" i="38"/>
  <c r="DN5" i="37"/>
  <c r="DY4" i="36"/>
  <c r="DN3"/>
  <c r="DY3"/>
  <c r="DN4"/>
  <c r="DN4" i="34"/>
  <c r="DY4"/>
  <c r="DN3"/>
  <c r="DY3"/>
  <c r="DY3" i="33"/>
  <c r="DN4"/>
  <c r="DN3"/>
  <c r="DY4" i="32"/>
  <c r="DN3"/>
  <c r="DY3"/>
  <c r="DN4"/>
  <c r="DY3" i="31"/>
  <c r="DN4"/>
  <c r="DY4"/>
  <c r="DN3"/>
  <c r="DN5" i="16"/>
  <c r="DL6" i="20"/>
  <c r="DH6" i="21"/>
  <c r="DG6" i="18"/>
  <c r="DN5" i="35" l="1"/>
  <c r="DN5" i="33"/>
  <c r="DN5" i="32"/>
  <c r="DN5" i="34"/>
  <c r="DN5" i="31"/>
  <c r="DN5" i="36"/>
  <c r="DM5" i="32"/>
</calcChain>
</file>

<file path=xl/sharedStrings.xml><?xml version="1.0" encoding="utf-8"?>
<sst xmlns="http://schemas.openxmlformats.org/spreadsheetml/2006/main" count="51922" uniqueCount="7963">
  <si>
    <t>Родитель</t>
  </si>
  <si>
    <t>Артикул поставщика</t>
  </si>
  <si>
    <t>Полное наименование</t>
  </si>
  <si>
    <t>Габариты(мм)
в*ш*г</t>
  </si>
  <si>
    <t>Группа склада</t>
  </si>
  <si>
    <t>Кол-во в упак.</t>
  </si>
  <si>
    <t>Вес (кг) един.</t>
  </si>
  <si>
    <t>Объем (м³) един.</t>
  </si>
  <si>
    <t>Штрихкод</t>
  </si>
  <si>
    <t>Модель</t>
  </si>
  <si>
    <t>Цвет</t>
  </si>
  <si>
    <t>Гостинные/Модель/Цвет/Изделие</t>
  </si>
  <si>
    <t>Внутреннее наполнение Альберт-5 Венге</t>
  </si>
  <si>
    <t>Альберт-5</t>
  </si>
  <si>
    <t>ВН-327</t>
  </si>
  <si>
    <t>Венге</t>
  </si>
  <si>
    <t>Комплект полок Альберт-5 ВН-327 МДФ Венге</t>
  </si>
  <si>
    <t/>
  </si>
  <si>
    <t>Внутреннее наполнение</t>
  </si>
  <si>
    <t>2003840/161</t>
  </si>
  <si>
    <t>Шкаф Альберт-5 Венге</t>
  </si>
  <si>
    <t>ШК-325</t>
  </si>
  <si>
    <t>Шкаф пристыковочный Альберт-5 ШК-325 МДФ Венге</t>
  </si>
  <si>
    <t>1882*264*264</t>
  </si>
  <si>
    <t>Шкафы</t>
  </si>
  <si>
    <t>2003838/161</t>
  </si>
  <si>
    <t>ШК-326</t>
  </si>
  <si>
    <t>Шкаф пристыковочный Альберт-5 ШК-326 МДФ Венге</t>
  </si>
  <si>
    <t>1882*264*456</t>
  </si>
  <si>
    <t>2003881/161</t>
  </si>
  <si>
    <t>Тумба Альберт-5 Дуб белёный</t>
  </si>
  <si>
    <t>ТБ-320</t>
  </si>
  <si>
    <t>Дуб белёный</t>
  </si>
  <si>
    <t>Тумба центральная Альберт-5 ТБ-320 МДФ Дуб белёный</t>
  </si>
  <si>
    <t>2135*1600*444</t>
  </si>
  <si>
    <t>Тумбы</t>
  </si>
  <si>
    <t>2003844/159</t>
  </si>
  <si>
    <t>Шкаф Альберт-5 Дуб белёный</t>
  </si>
  <si>
    <t>ШК-321</t>
  </si>
  <si>
    <t>Шкаф платяной Альберт-5 ШК-321 МДФ Дуб белёный</t>
  </si>
  <si>
    <t>1990*400*480</t>
  </si>
  <si>
    <t>2003839/159</t>
  </si>
  <si>
    <t>ШК-322</t>
  </si>
  <si>
    <t>Шкаф платяной Альберт-5 ШК-322 МДФ Дуб белёный</t>
  </si>
  <si>
    <t>1990*600*480</t>
  </si>
  <si>
    <t>2003841/159</t>
  </si>
  <si>
    <t>ШК-323</t>
  </si>
  <si>
    <t>Шкаф платяной Альберт-5 ШК-323 МДФ Дуб белёный</t>
  </si>
  <si>
    <t>1990*800*480</t>
  </si>
  <si>
    <t>2003836/159</t>
  </si>
  <si>
    <t>ШК-324</t>
  </si>
  <si>
    <t>Шкаф угловой Альберт-5 ШК-324 МДФ Дуб белёный</t>
  </si>
  <si>
    <t>2003837/159</t>
  </si>
  <si>
    <t>Внутреннее наполнение Альберт-5 Ольха</t>
  </si>
  <si>
    <t>ВН-328</t>
  </si>
  <si>
    <t>Ольха</t>
  </si>
  <si>
    <t>Комплект полок Альберт-5 ВН-328 МДФ Ольха</t>
  </si>
  <si>
    <t>2003842/163</t>
  </si>
  <si>
    <t>Шкаф Альберт-5 Ольха</t>
  </si>
  <si>
    <t>Шкаф пристыковочный Альберт-5 ШК-325 МДФ Ольха</t>
  </si>
  <si>
    <t>2003838/163</t>
  </si>
  <si>
    <t>Внутреннее наполнение Альберт-5 Орех</t>
  </si>
  <si>
    <t>Орех</t>
  </si>
  <si>
    <t>Комплект полок Альберт-5 ВН-328 МДФ Орех</t>
  </si>
  <si>
    <t>2003842/164</t>
  </si>
  <si>
    <t>Тумба Альберт-5 Орех</t>
  </si>
  <si>
    <t>Тумба центральная Альберт-5 ТБ-320 МДФ Орех</t>
  </si>
  <si>
    <t>2003844/164</t>
  </si>
  <si>
    <t>Шкаф Альберт-5 Орех</t>
  </si>
  <si>
    <t>Шкаф платяной Альберт-5 ШК-321 МДФ Орех</t>
  </si>
  <si>
    <t>2003839/164</t>
  </si>
  <si>
    <t>Шкаф платяной Альберт-5 ШК-322 МДФ Орех</t>
  </si>
  <si>
    <t>2003841/164</t>
  </si>
  <si>
    <t>Шкаф платяной Альберт-5 ШК-323 МДФ Орех</t>
  </si>
  <si>
    <t>2003836/164</t>
  </si>
  <si>
    <t>Шкаф угловой Альберт-5 ШК-324 МДФ Орех</t>
  </si>
  <si>
    <t>2003837/164</t>
  </si>
  <si>
    <t>Шкаф пристыковочный Альберт-5 ШК-325 МДФ Орех</t>
  </si>
  <si>
    <t>2003838/164</t>
  </si>
  <si>
    <t>Тумба Альберт-5 Миланский орех</t>
  </si>
  <si>
    <t>Миланский орех</t>
  </si>
  <si>
    <t>Тумба центральная Альберт-5 ТБ-320 МДФ Миланский орех</t>
  </si>
  <si>
    <t>2003844/166</t>
  </si>
  <si>
    <t>Шкаф Альберт-5 Миланский орех</t>
  </si>
  <si>
    <t>Шкаф платяной Альберт-5 ШК-321 МДФ Миланский орех</t>
  </si>
  <si>
    <t>2003839/166</t>
  </si>
  <si>
    <t>Шкаф платяной Альберт-5 ШК-322 МДФ Миланский орех</t>
  </si>
  <si>
    <t>2003841/166</t>
  </si>
  <si>
    <t>Шкаф платяной Альберт-5 ШК-323 МДФ Миланский орех</t>
  </si>
  <si>
    <t>2003836/166</t>
  </si>
  <si>
    <t>Шкаф угловой Альберт-5 ШК-324 МДФ Миланский орех</t>
  </si>
  <si>
    <t>2003837/166</t>
  </si>
  <si>
    <t>Антресоль Венеция Венге</t>
  </si>
  <si>
    <t>Венеция</t>
  </si>
  <si>
    <t>АВ-1</t>
  </si>
  <si>
    <t>Антресоль Венеция АВ-1 Венге</t>
  </si>
  <si>
    <t>500*1350*420</t>
  </si>
  <si>
    <t>Антресоль</t>
  </si>
  <si>
    <t>2002711/006</t>
  </si>
  <si>
    <t>АВ-2</t>
  </si>
  <si>
    <t>Антресоль со стеклом Венеция АВ-2 Венге</t>
  </si>
  <si>
    <t>720*1350*420</t>
  </si>
  <si>
    <t>2002772/006</t>
  </si>
  <si>
    <t>АВ-3</t>
  </si>
  <si>
    <t>Антресоль со стеклом Венеция АВ-3 Венге</t>
  </si>
  <si>
    <t>720*900*420</t>
  </si>
  <si>
    <t>2002771/006</t>
  </si>
  <si>
    <t>Бар Венеция Венге</t>
  </si>
  <si>
    <t>БР-1</t>
  </si>
  <si>
    <t>Бар Венеция БР-1 Венге</t>
  </si>
  <si>
    <t>1794*550*630</t>
  </si>
  <si>
    <t>Бар</t>
  </si>
  <si>
    <t>2002709/006</t>
  </si>
  <si>
    <t>Карниз Венеция Венге</t>
  </si>
  <si>
    <t>КР-1</t>
  </si>
  <si>
    <t>Карниз Венеция КР-1 Венге</t>
  </si>
  <si>
    <t>196*1900*330</t>
  </si>
  <si>
    <t>Карнизы</t>
  </si>
  <si>
    <t>2002707/006</t>
  </si>
  <si>
    <t>КР-2</t>
  </si>
  <si>
    <t>Карниз Венеция КР-2 Венге</t>
  </si>
  <si>
    <t>196*2400*330</t>
  </si>
  <si>
    <t>2002777/006</t>
  </si>
  <si>
    <t>КР-3</t>
  </si>
  <si>
    <t>Карниз Венеция КР-3 Венге</t>
  </si>
  <si>
    <t>196*1350*330</t>
  </si>
  <si>
    <t>2002778/006</t>
  </si>
  <si>
    <t>Полка Венеция Венге</t>
  </si>
  <si>
    <t>ПВ-1</t>
  </si>
  <si>
    <t>Полка Венеция ПВ-1 Венге</t>
  </si>
  <si>
    <t>240*900*266</t>
  </si>
  <si>
    <t>Полки</t>
  </si>
  <si>
    <t>2002779/006</t>
  </si>
  <si>
    <t>ПВ-2</t>
  </si>
  <si>
    <t>Полка Венеция ПВ-2 Венге</t>
  </si>
  <si>
    <t>240*1350*266</t>
  </si>
  <si>
    <t>2002780/006</t>
  </si>
  <si>
    <t>ПВ-3</t>
  </si>
  <si>
    <t>Полка Венеция ПВ-3 Венге</t>
  </si>
  <si>
    <t>914*800*200</t>
  </si>
  <si>
    <t>2002781/006</t>
  </si>
  <si>
    <t>Пенал Венеция Венге</t>
  </si>
  <si>
    <t>ПН-1</t>
  </si>
  <si>
    <t>Пенал универсальный Венеция ПН-1 Венге</t>
  </si>
  <si>
    <t>2050*450*630</t>
  </si>
  <si>
    <t>2002768/006</t>
  </si>
  <si>
    <t>ПН-2</t>
  </si>
  <si>
    <t>Пенал со стеклом Венеция ПН-2 Венге</t>
  </si>
  <si>
    <t>2050*450*410</t>
  </si>
  <si>
    <t>2002769/006</t>
  </si>
  <si>
    <t>ПУ-1</t>
  </si>
  <si>
    <t>Полка угловая Венеция ПУ-1 Венге</t>
  </si>
  <si>
    <t>1794*350*280</t>
  </si>
  <si>
    <t>2002776/006</t>
  </si>
  <si>
    <t>Шкаф Венеция Венге</t>
  </si>
  <si>
    <t>ПУ-2</t>
  </si>
  <si>
    <t>Шкаф пристыковочный Венеция ПУ-2 Венге</t>
  </si>
  <si>
    <t>1732*342*280</t>
  </si>
  <si>
    <t>2004319/006</t>
  </si>
  <si>
    <t>Тумба Венеция Венге</t>
  </si>
  <si>
    <t>ТБ-1</t>
  </si>
  <si>
    <t>Тумба Венеция ТБ-1 Венге</t>
  </si>
  <si>
    <t>400*1350*630</t>
  </si>
  <si>
    <t>2002710/006</t>
  </si>
  <si>
    <t>ТБ-2</t>
  </si>
  <si>
    <t>Тумба Венеция ТБ-2 Венге</t>
  </si>
  <si>
    <t>400*900*630</t>
  </si>
  <si>
    <t>2002770/006</t>
  </si>
  <si>
    <t>ШП-1</t>
  </si>
  <si>
    <t>Шкаф платяной Венеция ШП-1 Венге</t>
  </si>
  <si>
    <t>2050*900*630</t>
  </si>
  <si>
    <t>2002706/006</t>
  </si>
  <si>
    <t>ШУ-1</t>
  </si>
  <si>
    <t>Шкаф угловой Венеция ШУ-1 Венге</t>
  </si>
  <si>
    <t>2050*890*890</t>
  </si>
  <si>
    <t>2002775/006</t>
  </si>
  <si>
    <t>Полка Макарена-3 Венге</t>
  </si>
  <si>
    <t>Макарена-3</t>
  </si>
  <si>
    <t>ПЛ-303</t>
  </si>
  <si>
    <t>Полка торцевая Макарена-3 ПЛ-303 Венге</t>
  </si>
  <si>
    <t>1900*420*420</t>
  </si>
  <si>
    <t>2002931/006</t>
  </si>
  <si>
    <t>Тумба Макарена-3 Дуб белёный</t>
  </si>
  <si>
    <t>ТБ-300</t>
  </si>
  <si>
    <t>Тумба центральная Макарена-3 ТБ-300 МДФ Дуб белёный</t>
  </si>
  <si>
    <t>2000*1600*440</t>
  </si>
  <si>
    <t>2002889/059</t>
  </si>
  <si>
    <t>Шкаф Макарена-3 Дуб белёный</t>
  </si>
  <si>
    <t>ШК-301</t>
  </si>
  <si>
    <t>Шкаф бельевой Макарена-3 ШК-301 МДФ Дуб белёный</t>
  </si>
  <si>
    <t>1900*600*440</t>
  </si>
  <si>
    <t>2002890/059</t>
  </si>
  <si>
    <t>ШК-302</t>
  </si>
  <si>
    <t>Шкаф платяной Макарена-3 ШК-302 МДФ Дуб белёный</t>
  </si>
  <si>
    <t>2002935/059</t>
  </si>
  <si>
    <t>ШК-304</t>
  </si>
  <si>
    <t>Шкаф бельевой Макарена-3 ШК-304 МДФ Дуб белёный</t>
  </si>
  <si>
    <t>1900*400*440</t>
  </si>
  <si>
    <t>2002892/059</t>
  </si>
  <si>
    <t>ШК-305</t>
  </si>
  <si>
    <t>Шкаф угловой Макарена-3 ШК-305 МДФ Дуб белёный</t>
  </si>
  <si>
    <t>1900*716*716</t>
  </si>
  <si>
    <t>2002946/059</t>
  </si>
  <si>
    <t>Тумба Макарена-3 Дуб белфорд</t>
  </si>
  <si>
    <t>ТБ-310</t>
  </si>
  <si>
    <t>Дуб белфорд</t>
  </si>
  <si>
    <t>Тумба центральная Макарена-3 ТБ-310 ЛДСП Дуб белфорд</t>
  </si>
  <si>
    <t>2002939/124</t>
  </si>
  <si>
    <t>Шкаф Макарена-3 Дуб белфорд</t>
  </si>
  <si>
    <t>ШК-311</t>
  </si>
  <si>
    <t>Шкаф бельевой Макарена-3 ШК-311 ЛДСП Дуб белфорд</t>
  </si>
  <si>
    <t>2002941/124</t>
  </si>
  <si>
    <t>ШК-312</t>
  </si>
  <si>
    <t>Шкаф платяной Макарена-3 ШК-312 ЛДСП Дуб белфорд</t>
  </si>
  <si>
    <t>2002940/124</t>
  </si>
  <si>
    <t>ШК-314</t>
  </si>
  <si>
    <t>Шкаф бельевой Макарена-3 ШК-314 ЛДСП Дуб белфорд</t>
  </si>
  <si>
    <t>2002927/006</t>
  </si>
  <si>
    <t>ШК-315</t>
  </si>
  <si>
    <t>Шкаф угловой Макарена-3 ШК-315 ЛДСП Дуб белфорд</t>
  </si>
  <si>
    <t>2002945/124</t>
  </si>
  <si>
    <t>Тумба Макарена-3 Миланский орех</t>
  </si>
  <si>
    <t>Тумба центральная Макарена-3 ТБ-300 МДФ Миланский орех</t>
  </si>
  <si>
    <t>2002889/008</t>
  </si>
  <si>
    <t>Шкаф Макарена-3 Миланский орех</t>
  </si>
  <si>
    <t>Шкаф бельевой Макарена-3 ШК-301 МДФ Миланский орех</t>
  </si>
  <si>
    <t>2002890/008</t>
  </si>
  <si>
    <t>Шкаф платяной Макарена-3 ШК-302 МДФ Миланский орех</t>
  </si>
  <si>
    <t>2002935/133</t>
  </si>
  <si>
    <t>Шкаф бельевой Макарена-3 ШК-304 МДФ Миланский орех</t>
  </si>
  <si>
    <t>2002892/133</t>
  </si>
  <si>
    <t>Шкаф угловой Макарена-3 ШК-305 МДФ Миланский орех</t>
  </si>
  <si>
    <t>2002946/133</t>
  </si>
  <si>
    <t>Полка Макарена-3 Ольха 855</t>
  </si>
  <si>
    <t>Ольха 855</t>
  </si>
  <si>
    <t>Полка торцевая Макарена-3 ПЛ-303 Ольха 855</t>
  </si>
  <si>
    <t>2002931/025</t>
  </si>
  <si>
    <t>Тумба Макарена-3 Ольха 855</t>
  </si>
  <si>
    <t>Тумба центральная Макарена-3 ТБ-310 ЛДСП Ольха 855</t>
  </si>
  <si>
    <t>2002939/025</t>
  </si>
  <si>
    <t>Шкаф Макарена-3 Ольха 855</t>
  </si>
  <si>
    <t>Шкаф бельевой Макарена-3 ШК-311 ЛДСП Ольха 855</t>
  </si>
  <si>
    <t>2002941/025</t>
  </si>
  <si>
    <t>Шкаф платяной Макарена-3 ШК-312 ЛДСП Ольха 855</t>
  </si>
  <si>
    <t>2002940/025</t>
  </si>
  <si>
    <t>Шкаф бельевой Макарена-3 ШК-314 ЛДСП Ольха 855</t>
  </si>
  <si>
    <t>2002927/025</t>
  </si>
  <si>
    <t>Шкаф угловой Макарена-3 ШК-315 ЛДСП Ольха 855</t>
  </si>
  <si>
    <t>2002945/025</t>
  </si>
  <si>
    <t>Тумба Макарена-3 Орех</t>
  </si>
  <si>
    <t>Тумба центральная Макарена-3 ТБ-300 МДФ Орех</t>
  </si>
  <si>
    <t>2002889/083</t>
  </si>
  <si>
    <t>Шкаф Макарена-3 Орех</t>
  </si>
  <si>
    <t>Шкаф бельевой Макарена-3 ШК-301 МДФ Орех</t>
  </si>
  <si>
    <t>2002890/083</t>
  </si>
  <si>
    <t>Шкаф платяной Макарена-3 ШК-302 МДФ Орех</t>
  </si>
  <si>
    <t>2002935/083</t>
  </si>
  <si>
    <t>Шкаф бельевой Макарена-3 ШК-304 МДФ Орех</t>
  </si>
  <si>
    <t>2002892/083</t>
  </si>
  <si>
    <t>Шкаф угловой Макарена-3 ШК-305 МДФ Орех</t>
  </si>
  <si>
    <t>2002946/083</t>
  </si>
  <si>
    <t>Полка Макарена-3 Орех 170</t>
  </si>
  <si>
    <t>Орех 170</t>
  </si>
  <si>
    <t>Полка торцевая Макарена-3 ПЛ-303 Орех 170</t>
  </si>
  <si>
    <t>2002931/026</t>
  </si>
  <si>
    <t>Тумба Макарена-3 Орех 170</t>
  </si>
  <si>
    <t>Тумба центральная Макарена-3 ТБ-310 ЛДСП Орех 170</t>
  </si>
  <si>
    <t>2002939/026</t>
  </si>
  <si>
    <t>Шкаф Макарена-3 Орех 170</t>
  </si>
  <si>
    <t>Шкаф бельевой Макарена-3 ШК-311 ЛДСП Орех 170</t>
  </si>
  <si>
    <t>2002941/026</t>
  </si>
  <si>
    <t>Шкаф платяной Макарена-3 ШК-312 ЛДСП Орех 170</t>
  </si>
  <si>
    <t>2002940/026</t>
  </si>
  <si>
    <t>Шкаф бельевой Макарена-3 ШК-314 ЛДСП Орех 170</t>
  </si>
  <si>
    <t>2002927/026</t>
  </si>
  <si>
    <t>Шкаф угловой Макарена-3 ШК-315 ЛДСП Орех 170</t>
  </si>
  <si>
    <t>2002945/026</t>
  </si>
  <si>
    <t>Тумба Макарена-3 Ясень шимо светлый</t>
  </si>
  <si>
    <t>Ясень шимо светлый</t>
  </si>
  <si>
    <t>Тумба центральная Макарена-3 ТБ-310 ЛДСП Ясень шимо светлый</t>
  </si>
  <si>
    <t>2002939/217</t>
  </si>
  <si>
    <t>Шкаф Макарена-3 Ясень шимо светлый</t>
  </si>
  <si>
    <t>Шкаф бельевой Макарена-3 ШК-311 ЛДСП Ясень шимо светлый</t>
  </si>
  <si>
    <t>2002941/217</t>
  </si>
  <si>
    <t>Шкаф платяной Макарена-3 ШК-312 ЛДСП Ясень шимо светлый</t>
  </si>
  <si>
    <t>2002940/217</t>
  </si>
  <si>
    <t>Шкаф бельевой Макарена-3 ШК-314 ЛДСП Ясень шимо светлый</t>
  </si>
  <si>
    <t>2002927/217</t>
  </si>
  <si>
    <t>Шкаф угловой Макарена-3 ШК-315 ЛДСП Ясень шимо светлый</t>
  </si>
  <si>
    <t>2002945/217</t>
  </si>
  <si>
    <t>Полка Макарена-3 Ясень шимо темный</t>
  </si>
  <si>
    <t>Ясень шимо темный</t>
  </si>
  <si>
    <t>Полка торцевая Макарена-3 ПЛ-303 Ясень шимо темный</t>
  </si>
  <si>
    <t>2002931/218</t>
  </si>
  <si>
    <t>Стенка Марта-10 Дуб белфорд</t>
  </si>
  <si>
    <t>Марта-10</t>
  </si>
  <si>
    <t>Стенка Марта-10 ЛДСП Дуб белфорд</t>
  </si>
  <si>
    <t>1900*2700*410</t>
  </si>
  <si>
    <t>Стенки</t>
  </si>
  <si>
    <t>2005429/168</t>
  </si>
  <si>
    <t>Стенка Марта-10 Ясень шимо светлый</t>
  </si>
  <si>
    <t>Стенка Марта-10 ЛДСП Ясень шимо светлый</t>
  </si>
  <si>
    <t>2005429/217</t>
  </si>
  <si>
    <t>Стенка Марта-11 Дуб белфорд</t>
  </si>
  <si>
    <t>Марта-11</t>
  </si>
  <si>
    <t>Стенка Марта-11 ЛДСП Дуб белфорд</t>
  </si>
  <si>
    <t>2124*2800*510</t>
  </si>
  <si>
    <t>2005435/168</t>
  </si>
  <si>
    <t>Стенка Марта-11 Ясень шимо светлый</t>
  </si>
  <si>
    <t>Стенка Марта-11 ЛДСП Ясень шимо светлый</t>
  </si>
  <si>
    <t>2005435/217</t>
  </si>
  <si>
    <t xml:space="preserve">Детские/Модель/Цвет/Изделие    </t>
  </si>
  <si>
    <t>Комплект мебели Бэмби-3 Голубой металлик</t>
  </si>
  <si>
    <t>Бэмби-3</t>
  </si>
  <si>
    <t>Голубой металлик</t>
  </si>
  <si>
    <t>Комплект мебели для детской Бэмби-3 МДФ Голубой металлик 2,03м</t>
  </si>
  <si>
    <t>1950*2030*1200</t>
  </si>
  <si>
    <t>Комплекты мебели</t>
  </si>
  <si>
    <t>2002527/067</t>
  </si>
  <si>
    <t>Комплект мебели Бэмби-3 Зеленый металлик</t>
  </si>
  <si>
    <t>Зелёный металлик</t>
  </si>
  <si>
    <t>Комплект мебели для детской Бэмби-3 МДФ Зелёный металлик 2,03м</t>
  </si>
  <si>
    <t>2002527/068</t>
  </si>
  <si>
    <t>Комплект мебели Бэмби-3 Золотистый металлик</t>
  </si>
  <si>
    <t>Золотистый металлик</t>
  </si>
  <si>
    <t>Комплект мебели для детской Бэмби-3 МДФ Золотистый металликм 2,03м</t>
  </si>
  <si>
    <t>2002527/070</t>
  </si>
  <si>
    <t>Комплект мебели Бэмби-3 Оранжевый металлик</t>
  </si>
  <si>
    <t>Оранжевый металлик</t>
  </si>
  <si>
    <t>Комплект мебели для детской Бэмби-3 МДФ Оранжевый металлик 2,03м</t>
  </si>
  <si>
    <t>2002527/090</t>
  </si>
  <si>
    <t>Комплект мебели Бэмби-3 Розовый металлик</t>
  </si>
  <si>
    <t>Розовый металлик</t>
  </si>
  <si>
    <t>Комплект мебели для детской Бэмби-3 МДФ Розовый металлик 2,03м</t>
  </si>
  <si>
    <t>2002527/069</t>
  </si>
  <si>
    <t>Комплект мебели Бэмби-4М Голубой металлик</t>
  </si>
  <si>
    <t>Бэмби-4М</t>
  </si>
  <si>
    <t>Комплект мебели для детской Бэмби-4М МДФ Голубой металлик 2,03м</t>
  </si>
  <si>
    <t>2003255/067</t>
  </si>
  <si>
    <t>Комплект мебели Бэмби-4М Зеленый металлик</t>
  </si>
  <si>
    <t>Комплект мебели для детской Бэмби-4М МДФ Зелёный металлик 2,03м</t>
  </si>
  <si>
    <t>2003255/068</t>
  </si>
  <si>
    <t>Комплект мебели Бэмби-4М Золотистый металлик</t>
  </si>
  <si>
    <t>Комплект мебели для детской Бэмби-4М МДФ Золотистый металлик 2,03м</t>
  </si>
  <si>
    <t>2003255/070</t>
  </si>
  <si>
    <t>Комплект мебели Бэмби-4М Оранжевый металлик</t>
  </si>
  <si>
    <t>Комплект мебели для детской Бэмби-4М МДФ Оранжевый металлик 2,03м</t>
  </si>
  <si>
    <t>2003255/090</t>
  </si>
  <si>
    <t>Комплект мебели Бэмби-4М Розовый металлик</t>
  </si>
  <si>
    <t>Комплект мебели для детской Бэмби-4М МДФ Розовый металлик 2,03м</t>
  </si>
  <si>
    <t>2003255/069</t>
  </si>
  <si>
    <t>Антресоль Кирилл Дуб белфорд</t>
  </si>
  <si>
    <t>Кирилл</t>
  </si>
  <si>
    <t>АН-201</t>
  </si>
  <si>
    <t>Антресоль Кирилл АН-201 Дуб белфорд</t>
  </si>
  <si>
    <t>690*980*410</t>
  </si>
  <si>
    <t>2002835/124</t>
  </si>
  <si>
    <t>АН-202</t>
  </si>
  <si>
    <t>Антресоль Кирилл АН-202 Дуб белфорд</t>
  </si>
  <si>
    <t>690*1500*410</t>
  </si>
  <si>
    <t>2002877/124</t>
  </si>
  <si>
    <t>АН-203</t>
  </si>
  <si>
    <t>Антресоль Кирилл АН-203 Дуб белфорд</t>
  </si>
  <si>
    <t>690*2032*410</t>
  </si>
  <si>
    <t>2002878/124</t>
  </si>
  <si>
    <t>Комод Кирилл Дуб белфорд</t>
  </si>
  <si>
    <t>КМ-201</t>
  </si>
  <si>
    <t>Комод Кирилл КМ-201 Дуб белфорд</t>
  </si>
  <si>
    <t>932*900*630</t>
  </si>
  <si>
    <t>Комоды</t>
  </si>
  <si>
    <t>2002875/124</t>
  </si>
  <si>
    <t>Кровать Кирилл Дуб белфорд</t>
  </si>
  <si>
    <t>КР-201</t>
  </si>
  <si>
    <t>Кровать Кирилл КР-201 Дуб белфорд 0,9м</t>
  </si>
  <si>
    <t>742*2032*950</t>
  </si>
  <si>
    <t>Кровати</t>
  </si>
  <si>
    <t>2002943/124</t>
  </si>
  <si>
    <t>КР-202</t>
  </si>
  <si>
    <t>Кровать Кирилл КР-202 с ящиками Дуб белфорд 2м</t>
  </si>
  <si>
    <t>640*2032*950</t>
  </si>
  <si>
    <t>2002942/124</t>
  </si>
  <si>
    <t>КР-203</t>
  </si>
  <si>
    <t>Кровать Кирилл КР-203 2-х ярусная с ящиками Дуб белфорд 2м</t>
  </si>
  <si>
    <t>1750*2032*950</t>
  </si>
  <si>
    <t>2003018/124</t>
  </si>
  <si>
    <t>Полка Кирилл Дуб белфорд</t>
  </si>
  <si>
    <t>ПЛ-201</t>
  </si>
  <si>
    <t>Полка угловая Кирилл ПЛ-201 Дуб белфорд</t>
  </si>
  <si>
    <t>2050*560*340</t>
  </si>
  <si>
    <t>2003004/124</t>
  </si>
  <si>
    <t>Стол Кирилл Дуб белфорд</t>
  </si>
  <si>
    <t>СТ-201</t>
  </si>
  <si>
    <t>Стол компьютерный Кирилл СТ-201 Дуб белфорд</t>
  </si>
  <si>
    <t>736*980*560</t>
  </si>
  <si>
    <t>Столы</t>
  </si>
  <si>
    <t>2002834/124</t>
  </si>
  <si>
    <t>СТ-202</t>
  </si>
  <si>
    <t>Стол компьютерный Кирилл СТ-202 Дуб белфорд</t>
  </si>
  <si>
    <t>736*1500*560</t>
  </si>
  <si>
    <t>2002876/124</t>
  </si>
  <si>
    <t>СТ-203</t>
  </si>
  <si>
    <t>Стол компьютерный Кирилл СТ-203 Дуб белфорд</t>
  </si>
  <si>
    <t>736*1150*1150</t>
  </si>
  <si>
    <t>2002879/124</t>
  </si>
  <si>
    <t>Тумба Кирилл Дуб белфорд</t>
  </si>
  <si>
    <t>ТБ-201</t>
  </si>
  <si>
    <t>Тумба Кирилл ТБ-201 Дуб белфорд</t>
  </si>
  <si>
    <t>600*450*490</t>
  </si>
  <si>
    <t>2002880/124</t>
  </si>
  <si>
    <t>Шкаф Кирилл Дуб белфорд</t>
  </si>
  <si>
    <t>ШК-201</t>
  </si>
  <si>
    <t>Шкаф платяной универсальный Кирилл ШК-201 Дуб белфорд</t>
  </si>
  <si>
    <t>2002832/124</t>
  </si>
  <si>
    <t>ШК-202</t>
  </si>
  <si>
    <t>Шкаф угловой Кирилл ШК-202 Дуб белфорд</t>
  </si>
  <si>
    <t>2002885/124</t>
  </si>
  <si>
    <t>ШК-203</t>
  </si>
  <si>
    <t>Шкаф угловой Кирилл ШК-203 Дуб белфорд</t>
  </si>
  <si>
    <t>2050*670*670</t>
  </si>
  <si>
    <t>2002881/124</t>
  </si>
  <si>
    <t>ШК-204</t>
  </si>
  <si>
    <t>Шкаф бельевой универсальный Кирилл ШК-204 Дуб белфорд</t>
  </si>
  <si>
    <t>2002884/124</t>
  </si>
  <si>
    <t>Пенал Кирилл Дуб белфорд</t>
  </si>
  <si>
    <t>ШК-205</t>
  </si>
  <si>
    <t>Пенал 1 ящик Кирилл ШК-205 Дуб белфорд</t>
  </si>
  <si>
    <t>2002882/124</t>
  </si>
  <si>
    <t>ШК-206</t>
  </si>
  <si>
    <t>Пенал открытый Кирилл ШК-206 Дуб белфорд</t>
  </si>
  <si>
    <t>2050*400*340</t>
  </si>
  <si>
    <t>2002883/124</t>
  </si>
  <si>
    <t>ШК-207</t>
  </si>
  <si>
    <t>Пенал со стеклом Кирилл ШК-207 Дуб белфорд</t>
  </si>
  <si>
    <t>2002833/124</t>
  </si>
  <si>
    <t>Антресоль Роман Бирюзовый металлик</t>
  </si>
  <si>
    <t>Роман</t>
  </si>
  <si>
    <t>АН-701</t>
  </si>
  <si>
    <t>Бирюзовый металлик</t>
  </si>
  <si>
    <t>Антресоль Роман АН-701 Бирюзовый металлик</t>
  </si>
  <si>
    <t>722*1200*380</t>
  </si>
  <si>
    <t>2580047621607</t>
  </si>
  <si>
    <t>АН-702</t>
  </si>
  <si>
    <t>Антресоль Роман АН-702 Бирюзовый металлик</t>
  </si>
  <si>
    <t>722*2032*380</t>
  </si>
  <si>
    <t>2580047651604</t>
  </si>
  <si>
    <t>Комод Роман Бирюзовый металлик</t>
  </si>
  <si>
    <t>КМ-701</t>
  </si>
  <si>
    <t>Комод Роман КМ-701 с 4-мя ящиками Бирюзовый металлик</t>
  </si>
  <si>
    <t>805*800*450</t>
  </si>
  <si>
    <t>2004414/160</t>
  </si>
  <si>
    <t>КМ-702</t>
  </si>
  <si>
    <t>Комод Роман КМ-702 с 8-ю ящиками Бирюзовый металлик</t>
  </si>
  <si>
    <t>1170*800*450</t>
  </si>
  <si>
    <t>2003115/141</t>
  </si>
  <si>
    <t>Кровать Роман Бирюзовый металлик</t>
  </si>
  <si>
    <t>КР-701</t>
  </si>
  <si>
    <t>Кровать Роман КР-701 Бирюзовый металлик 2м</t>
  </si>
  <si>
    <t>720*2032*950</t>
  </si>
  <si>
    <t>2004416/160</t>
  </si>
  <si>
    <t>КР-702</t>
  </si>
  <si>
    <t>Кровать Роман КР-702 с ящиками Бирюзовый металлик 2м</t>
  </si>
  <si>
    <t>2004417/160</t>
  </si>
  <si>
    <t>КР-703</t>
  </si>
  <si>
    <t>Кровать Роман КР-703 2-х ярусная Бирюзовый металлик 2м</t>
  </si>
  <si>
    <t>2004418/160</t>
  </si>
  <si>
    <t>КР-704</t>
  </si>
  <si>
    <t>Кровать Роман КР-704 2-х уровневая Бирюзовый металлик 2м</t>
  </si>
  <si>
    <t>2004535/160</t>
  </si>
  <si>
    <t>Тумба Роман Бирюзовый металлик</t>
  </si>
  <si>
    <t>ТБ-701</t>
  </si>
  <si>
    <t>Тумба Роман ТБ-701 Бирюзовый металлик</t>
  </si>
  <si>
    <t>625*450*450</t>
  </si>
  <si>
    <t>2004410/160</t>
  </si>
  <si>
    <t>Шкаф Роман Бирюзовый металлик</t>
  </si>
  <si>
    <t>ШК-703</t>
  </si>
  <si>
    <t>Шкаф Роман ШК-703 с ящиками Бирюзовый металлик</t>
  </si>
  <si>
    <t>2070*450*380</t>
  </si>
  <si>
    <t>2004401/160</t>
  </si>
  <si>
    <t>ШК-711</t>
  </si>
  <si>
    <t>Шкаф одностворчатый Роман ШК-711 Бирюзовый металлик</t>
  </si>
  <si>
    <t>2070*450*570</t>
  </si>
  <si>
    <t>2004745/160</t>
  </si>
  <si>
    <t>ШК-712</t>
  </si>
  <si>
    <t>Шкаф 2-х створчатый Роман ШК-712 Бирюзовый металлик</t>
  </si>
  <si>
    <t>2070*900*570</t>
  </si>
  <si>
    <t>2004746/160</t>
  </si>
  <si>
    <t>ШК-715</t>
  </si>
  <si>
    <t>Шкаф угловой Роман ШК-715 Бирюзовый металлик</t>
  </si>
  <si>
    <t>2070*880*880</t>
  </si>
  <si>
    <t>2580047481607</t>
  </si>
  <si>
    <t>Антресоль Роман Голубой металлик</t>
  </si>
  <si>
    <t>Антресоль Роман АН-701 Голубой металлик</t>
  </si>
  <si>
    <t>2580047621805</t>
  </si>
  <si>
    <t>Антресоль Роман АН-702 Голубой металлик</t>
  </si>
  <si>
    <t>2580047651802</t>
  </si>
  <si>
    <t>Комод Роман Голубой металлик</t>
  </si>
  <si>
    <t>Комод Роман КМ-701 с 4-мя ящиками Голубой металлик</t>
  </si>
  <si>
    <t>2004414/180</t>
  </si>
  <si>
    <t>Комод Роман КМ-702 с 8-ю ящиками Голубой металлик</t>
  </si>
  <si>
    <t>2003115/180</t>
  </si>
  <si>
    <t>Кровать Роман Голубой металлик</t>
  </si>
  <si>
    <t>Кровать Роман КР-701 Голубой металлик 2м</t>
  </si>
  <si>
    <t>2004416/180</t>
  </si>
  <si>
    <t>Кровать Роман КР-702 с ящиками Голубой металлик 2м</t>
  </si>
  <si>
    <t>2004417/180</t>
  </si>
  <si>
    <t>Кровать Роман КР-703 2-х ярусная Голубой металлик 2м</t>
  </si>
  <si>
    <t>2004418/180</t>
  </si>
  <si>
    <t>Кровать Роман КР-704 2-х уровневая Голубой металлик 2м</t>
  </si>
  <si>
    <t>2004535/180</t>
  </si>
  <si>
    <t>Тумба Роман Голубой металлик</t>
  </si>
  <si>
    <t>Тумба Роман ТБ-701 Голубой металлик</t>
  </si>
  <si>
    <t>2004410/180</t>
  </si>
  <si>
    <t>Шкаф Роман Голубой металлик</t>
  </si>
  <si>
    <t>Шкаф Роман ШК-703 с ящиками Голубой металлик</t>
  </si>
  <si>
    <t>2004401/180</t>
  </si>
  <si>
    <t>Шкаф одностворчатый Роман ШК-711 Голубой металлик</t>
  </si>
  <si>
    <t>2004745/180</t>
  </si>
  <si>
    <t>Шкаф 2-х створчатый Роман ШК-712 Голубой металлик</t>
  </si>
  <si>
    <t>2004746/180</t>
  </si>
  <si>
    <t>Шкаф угловой Роман ШК-715 Голубой металлик</t>
  </si>
  <si>
    <t>2580047481805</t>
  </si>
  <si>
    <t xml:space="preserve">Внутреннее наполнение Роман Дуб млечный </t>
  </si>
  <si>
    <t>ВН-711 ШК-711</t>
  </si>
  <si>
    <t>Дуб млечный</t>
  </si>
  <si>
    <t>Внутреннее наполнение Роман ВН-711 ШК-711 Дуб млечный</t>
  </si>
  <si>
    <t>542*418*32</t>
  </si>
  <si>
    <t>2580047491699</t>
  </si>
  <si>
    <t>ВН-712 ШК-715</t>
  </si>
  <si>
    <t>Внутреннее наполнение Роман ВН-712 ШК-715 Дуб млечный</t>
  </si>
  <si>
    <t>868*542*32</t>
  </si>
  <si>
    <t>2580047501695</t>
  </si>
  <si>
    <t>ВН-713 ШК-711</t>
  </si>
  <si>
    <t>Внутреннее наполнение Роман ВН-713 ШК-711 Дуб млечный</t>
  </si>
  <si>
    <t>1586*434*542</t>
  </si>
  <si>
    <t>2580047511694</t>
  </si>
  <si>
    <t>ВН-714</t>
  </si>
  <si>
    <t>Блок внутренних ящиков Роман ВН-714 Дуб млечный</t>
  </si>
  <si>
    <t>516*416*480</t>
  </si>
  <si>
    <t>2580053991695</t>
  </si>
  <si>
    <t>ПЛ-701</t>
  </si>
  <si>
    <t>Надставка на прямой стол Роман ПЛ-701 Дуб млечный</t>
  </si>
  <si>
    <t>740*1200*200</t>
  </si>
  <si>
    <t>2004406/169</t>
  </si>
  <si>
    <t>ПЛ-702</t>
  </si>
  <si>
    <t>Надставка на угловой стол Роман ПЛ-702 Дуб млечный</t>
  </si>
  <si>
    <t>740*1150*1150</t>
  </si>
  <si>
    <t>2004407/169</t>
  </si>
  <si>
    <t>ПЛ-703</t>
  </si>
  <si>
    <t>Комплект настенной полки Роман ПЛ-703 Дуб млечный</t>
  </si>
  <si>
    <t>16*500*220</t>
  </si>
  <si>
    <t>2004408/169</t>
  </si>
  <si>
    <t>ПЛ-704</t>
  </si>
  <si>
    <t>Комплект настенной полки Роман ПЛ-704 Дуб млечный</t>
  </si>
  <si>
    <t>16*1000*220</t>
  </si>
  <si>
    <t>2004409/169</t>
  </si>
  <si>
    <t xml:space="preserve">Стол Роман Дуб млечный </t>
  </si>
  <si>
    <t>СТ-701</t>
  </si>
  <si>
    <t>Стол компьютерный прямой Роман СТ-701 Дуб млечный</t>
  </si>
  <si>
    <t>736*1200*560</t>
  </si>
  <si>
    <t>2004411/169</t>
  </si>
  <si>
    <t>СТ-702</t>
  </si>
  <si>
    <t>Стол компьютерный угловой Роман СТ-702 Дуб млечный</t>
  </si>
  <si>
    <t>2004412/169</t>
  </si>
  <si>
    <t xml:space="preserve">Шкаф Роман Дуб млечный </t>
  </si>
  <si>
    <t>ШК-714</t>
  </si>
  <si>
    <t>Шкаф пристыковочный Роман ШК-714 Дуб млечный</t>
  </si>
  <si>
    <t>2070*360*550</t>
  </si>
  <si>
    <t>2580047471691</t>
  </si>
  <si>
    <t>Антресоль Роман Розовый металлик</t>
  </si>
  <si>
    <t>Антресоль Роман АН-701 Розовый металлик</t>
  </si>
  <si>
    <t>2580047621911</t>
  </si>
  <si>
    <t>Антресоль Роман АН-702 Розовый металлик</t>
  </si>
  <si>
    <t>2580047651918</t>
  </si>
  <si>
    <t>Комод Роман Розовый металлик</t>
  </si>
  <si>
    <t>Комод Роман КМ-701 с 4-мя ящиками Розовый металлик</t>
  </si>
  <si>
    <t>2004414/191</t>
  </si>
  <si>
    <t>Комод Роман КМ-702 с 8-ю ящиками Розовый металлик</t>
  </si>
  <si>
    <t>2003115/191</t>
  </si>
  <si>
    <t>Кровать Роман Розовый металлик</t>
  </si>
  <si>
    <t xml:space="preserve">Кровать Роман КР-701 Розовый металлик 2м </t>
  </si>
  <si>
    <t>2004416/191</t>
  </si>
  <si>
    <t>Кровать Роман КР-702 с ящиками Розовый металлик 2м</t>
  </si>
  <si>
    <t>2004417/191</t>
  </si>
  <si>
    <t>Кровать Роман КР-703 2-х ярусная Розовый металлик 2м</t>
  </si>
  <si>
    <t>2004418/191</t>
  </si>
  <si>
    <t>Кровать Роман КР-704 2-х уровневая Розовый металлик 2м</t>
  </si>
  <si>
    <t>2004535/191</t>
  </si>
  <si>
    <t>Тумба Роман Розовый металлик</t>
  </si>
  <si>
    <t>Тумба Роман ТБ-701 Розовый металлик</t>
  </si>
  <si>
    <t>2004410/191</t>
  </si>
  <si>
    <t>Шкаф Роман Розовый металлик</t>
  </si>
  <si>
    <t>Шкаф Роман ШК-703 с ящиками Розовый металлик</t>
  </si>
  <si>
    <t>2004401/191</t>
  </si>
  <si>
    <t>Шкаф одностворчатый Роман ШК-711 Розовый металлик</t>
  </si>
  <si>
    <t>2004745/191</t>
  </si>
  <si>
    <t>Шкаф 2-х створчатый Роман ШК-712 Розовый металлик</t>
  </si>
  <si>
    <t>2004746/191</t>
  </si>
  <si>
    <t>Шкаф угловой Роман ШК-715 Розовый металлик</t>
  </si>
  <si>
    <t>2580047481911</t>
  </si>
  <si>
    <t xml:space="preserve">Каркасы/Модель/Цвет/Изделие    </t>
  </si>
  <si>
    <t>Каркас Белый</t>
  </si>
  <si>
    <t>В 300</t>
  </si>
  <si>
    <t>Белый</t>
  </si>
  <si>
    <t>Каркас верхнего шкафа В 300 Белый</t>
  </si>
  <si>
    <t>720*300*320</t>
  </si>
  <si>
    <t>Каркасы</t>
  </si>
  <si>
    <t>2580042561625</t>
  </si>
  <si>
    <t>В 400</t>
  </si>
  <si>
    <t>Каркас верхнего шкафа В 400 Белый</t>
  </si>
  <si>
    <t>720*400*320</t>
  </si>
  <si>
    <t>2580042601628</t>
  </si>
  <si>
    <t>В 500</t>
  </si>
  <si>
    <t>Каркас верхнего шкафа В 500 Белый</t>
  </si>
  <si>
    <t>720*500*320</t>
  </si>
  <si>
    <t>2580042611627</t>
  </si>
  <si>
    <t>В 600</t>
  </si>
  <si>
    <t>Каркас верхнего шкафа В 600 Белый</t>
  </si>
  <si>
    <t>720*600*320</t>
  </si>
  <si>
    <t>2580042621626</t>
  </si>
  <si>
    <t>В 800</t>
  </si>
  <si>
    <t>Каркас верхнего шкафа В 800 Белый</t>
  </si>
  <si>
    <t>720*800*320</t>
  </si>
  <si>
    <t>2580042631625</t>
  </si>
  <si>
    <t>ВБ 150</t>
  </si>
  <si>
    <t>Каркас верхнего шкафа ВБ150 Белый</t>
  </si>
  <si>
    <t>720*150*320</t>
  </si>
  <si>
    <t>2580042681620</t>
  </si>
  <si>
    <t>ВГ 500</t>
  </si>
  <si>
    <t>Каркас верхнего горизонтального шкафа ВГ 500 Белый</t>
  </si>
  <si>
    <t>358*500*320</t>
  </si>
  <si>
    <t>2580042641624</t>
  </si>
  <si>
    <t>ВГ 600</t>
  </si>
  <si>
    <t>Каркас верхнего горизонтального шкафа ВГ 600 Белый</t>
  </si>
  <si>
    <t>358*600*320</t>
  </si>
  <si>
    <t>2580042651623</t>
  </si>
  <si>
    <t>ВГ 800</t>
  </si>
  <si>
    <t>Каркас верхнего горизонтального шкафа ВГ 800 Белый</t>
  </si>
  <si>
    <t>358*800*320</t>
  </si>
  <si>
    <t>2580042661622</t>
  </si>
  <si>
    <t>ВП 400</t>
  </si>
  <si>
    <t>Каркас верхнего шкафа-пенала ВП 400 Белый</t>
  </si>
  <si>
    <t>1290*400*320</t>
  </si>
  <si>
    <t>2580042671621</t>
  </si>
  <si>
    <t>ВПУ 300</t>
  </si>
  <si>
    <t>Каркас верхней полки ВПУ 300 Белый</t>
  </si>
  <si>
    <t>720*300*300</t>
  </si>
  <si>
    <t>2580042691629</t>
  </si>
  <si>
    <t>ВТ 224</t>
  </si>
  <si>
    <t>Каркас верхнего торцевого шкафа ВТ 224 Белый</t>
  </si>
  <si>
    <t>720*224*320</t>
  </si>
  <si>
    <t>2580042711624</t>
  </si>
  <si>
    <t>ВУ 590</t>
  </si>
  <si>
    <t>Каркас верхнего углового шкафа ВУ 590 Белый</t>
  </si>
  <si>
    <t>720*592*592</t>
  </si>
  <si>
    <t>2580042701625</t>
  </si>
  <si>
    <t>М 500</t>
  </si>
  <si>
    <t>Каркас шкафа для мойки М 500 Белый</t>
  </si>
  <si>
    <t>850*500*480</t>
  </si>
  <si>
    <t>2580042501621</t>
  </si>
  <si>
    <t>М 600</t>
  </si>
  <si>
    <t>Каркас шкафа для мойки М 600 Белый</t>
  </si>
  <si>
    <t>850*600*480</t>
  </si>
  <si>
    <t>2580042511620</t>
  </si>
  <si>
    <t>М 800</t>
  </si>
  <si>
    <t>Каркас шкафа для мойки М 800 Белый</t>
  </si>
  <si>
    <t>850*800*480</t>
  </si>
  <si>
    <t>2580042521629</t>
  </si>
  <si>
    <t>Н 300</t>
  </si>
  <si>
    <t>Каркас нижнего шкафа Н 300 Белый</t>
  </si>
  <si>
    <t>850*300*480</t>
  </si>
  <si>
    <t>2580042211629</t>
  </si>
  <si>
    <t>Н 301</t>
  </si>
  <si>
    <t>Каркас нижнего шкафа с одним ящиком Н 301 Белый</t>
  </si>
  <si>
    <t>2580042261624</t>
  </si>
  <si>
    <t>Н 302</t>
  </si>
  <si>
    <t>Каркас нижнего шкафа с 2-мя ящиками Н 302 Белый</t>
  </si>
  <si>
    <t>2580042321625</t>
  </si>
  <si>
    <t>Н 303</t>
  </si>
  <si>
    <t>Каркас нижнего шкафа с 3-мя ящиками Н 303 Белый</t>
  </si>
  <si>
    <t>2580042371620</t>
  </si>
  <si>
    <t>Н 304</t>
  </si>
  <si>
    <t>Каркас нижнего шкафа с 4-мя ящиками Н 304 Белый</t>
  </si>
  <si>
    <t>2580042421622</t>
  </si>
  <si>
    <t>Н 400</t>
  </si>
  <si>
    <t>Каркас нижнего шкафа Н 400 Белый</t>
  </si>
  <si>
    <t>850*400*480</t>
  </si>
  <si>
    <t>2580042221628</t>
  </si>
  <si>
    <t>Н 401</t>
  </si>
  <si>
    <t>Каркас нижнего шкафа с одним ящиком Н 401 Белый</t>
  </si>
  <si>
    <t>2580042271623</t>
  </si>
  <si>
    <t>Н 402</t>
  </si>
  <si>
    <t>Каркас нижнего шкафа с 2-мя ящиками Н 402 Белый</t>
  </si>
  <si>
    <t>2580042331624</t>
  </si>
  <si>
    <t>Н 403</t>
  </si>
  <si>
    <t>Каркас нижнего шкафа с 3-мя ящиками Н 403 Белый</t>
  </si>
  <si>
    <t>2580042381629</t>
  </si>
  <si>
    <t>Н 404</t>
  </si>
  <si>
    <t>Каркас нижнего шкафа с 4-мя ящиками Н 404 Белый</t>
  </si>
  <si>
    <t>2580042431621</t>
  </si>
  <si>
    <t>Н 500</t>
  </si>
  <si>
    <t>Каркас нижнего шкафа Н 500 Белый</t>
  </si>
  <si>
    <t>2580042231627</t>
  </si>
  <si>
    <t>Н 501</t>
  </si>
  <si>
    <t>Каркас нижнего шкафа с одним ящиком Н 501 Белый</t>
  </si>
  <si>
    <t>2580042281622</t>
  </si>
  <si>
    <t>Н 502</t>
  </si>
  <si>
    <t>Каркас нижнего шкафа с 2-мя ящиками Н 502 Белый</t>
  </si>
  <si>
    <t>2580042341623</t>
  </si>
  <si>
    <t>Н 503</t>
  </si>
  <si>
    <t>Каркас нижнего шкафа с 3-мя ящиками Н 503 Белый</t>
  </si>
  <si>
    <t>2580042391628</t>
  </si>
  <si>
    <t>Н 504</t>
  </si>
  <si>
    <t>Каркас нижнего шкафа с 4-мя ящиками Н 504 Белый</t>
  </si>
  <si>
    <t>2580042441620</t>
  </si>
  <si>
    <t>Н 600</t>
  </si>
  <si>
    <t>Каркас нижнего шкафа Н 600 Белый</t>
  </si>
  <si>
    <t>2580042241626</t>
  </si>
  <si>
    <t>Н 601</t>
  </si>
  <si>
    <t>Каркас нижнего шкафа с одним ящиком Н 601 Белый</t>
  </si>
  <si>
    <t>2580042291621</t>
  </si>
  <si>
    <t>Н 602</t>
  </si>
  <si>
    <t>Каркас нижнего шкафа с 2-мя ящиками Н 602 Белый</t>
  </si>
  <si>
    <t>2580042351622</t>
  </si>
  <si>
    <t>Н 603</t>
  </si>
  <si>
    <t>Каркас нижнего шкафа с 3-мя ящиками Н 603 Белый</t>
  </si>
  <si>
    <t>2580042401624</t>
  </si>
  <si>
    <t>Н 604</t>
  </si>
  <si>
    <t>Каркас нижнего шкафа с 4-мя ящиками Н 604 Белый</t>
  </si>
  <si>
    <t>2580042451629</t>
  </si>
  <si>
    <t>Н 800</t>
  </si>
  <si>
    <t>Каркас нижнего шкафа Н 800 Белый</t>
  </si>
  <si>
    <t>2580042251625</t>
  </si>
  <si>
    <t>Н 801</t>
  </si>
  <si>
    <t>Каркас нижнего шкафа с одним ящиком Н 801 Белый</t>
  </si>
  <si>
    <t>2580042311626</t>
  </si>
  <si>
    <t>Н 802</t>
  </si>
  <si>
    <t>Каркас нижнего шкафа с 2-мя ящиками Н 802 Белый</t>
  </si>
  <si>
    <t>2580042361621</t>
  </si>
  <si>
    <t>Н 803</t>
  </si>
  <si>
    <t>Каркас нижнего шкафа с 3-мя ящиками Н 803 Белый</t>
  </si>
  <si>
    <t>2580042411623</t>
  </si>
  <si>
    <t>Н 804</t>
  </si>
  <si>
    <t>Каркас нижнего шкафа с 4-мя ящиками Н 804 Белый</t>
  </si>
  <si>
    <t>2580042461628</t>
  </si>
  <si>
    <t>НБ 150</t>
  </si>
  <si>
    <t>Каркас нижнего шкафа-бутылочницы НБ 150 Белый</t>
  </si>
  <si>
    <t>850*150*480</t>
  </si>
  <si>
    <t>2580042481626</t>
  </si>
  <si>
    <t>НД 600</t>
  </si>
  <si>
    <t>Каркас шкафа для духовки НД 600 Белый</t>
  </si>
  <si>
    <t>2580042491625</t>
  </si>
  <si>
    <t>НПУ 300</t>
  </si>
  <si>
    <t>Каркас нижней полки НПУ 300 Белый</t>
  </si>
  <si>
    <t>850*300*540</t>
  </si>
  <si>
    <t>2580042551626</t>
  </si>
  <si>
    <t>НТ 300</t>
  </si>
  <si>
    <t>Каркас нижнего торцевого шкафа НТ 300 Белый</t>
  </si>
  <si>
    <t>850*300*560</t>
  </si>
  <si>
    <t>2580042541627</t>
  </si>
  <si>
    <t>НУ 890</t>
  </si>
  <si>
    <t>Каркас нижнего углового шкафа (трапеция) НУ 890 Белый</t>
  </si>
  <si>
    <t>850*892*892</t>
  </si>
  <si>
    <t>2580042531628</t>
  </si>
  <si>
    <t>НУ 990</t>
  </si>
  <si>
    <t>Каркас нижнего углового шкафа НУ 990 Белый</t>
  </si>
  <si>
    <t>850*990*480</t>
  </si>
  <si>
    <t>2580042471627</t>
  </si>
  <si>
    <t>Каркас Венге</t>
  </si>
  <si>
    <t>Каркас верхнего шкафа В 300 Венге</t>
  </si>
  <si>
    <t>2580042561618</t>
  </si>
  <si>
    <t>Каркас верхнего шкафа В 400 Венге</t>
  </si>
  <si>
    <t>2580042601611</t>
  </si>
  <si>
    <t>Каркас верхнего шкафа В 500 Венге</t>
  </si>
  <si>
    <t>2580042611610</t>
  </si>
  <si>
    <t>Каркас верхнего шкафа В 600 Венге</t>
  </si>
  <si>
    <t>2580042621619</t>
  </si>
  <si>
    <t>Каркас верхнего шкафа В 800 Венге</t>
  </si>
  <si>
    <t>2580042631618</t>
  </si>
  <si>
    <t>Каркас верхнего шкафа ВБ 150 Венге</t>
  </si>
  <si>
    <t>2580042681613</t>
  </si>
  <si>
    <t>Каркас верхнего горизонтального шкафа ВГ 500 Венге</t>
  </si>
  <si>
    <t>2580042641617</t>
  </si>
  <si>
    <t>Каркас верхнего горизонтального шкафа ВГ 600 Венге</t>
  </si>
  <si>
    <t>2580042651616</t>
  </si>
  <si>
    <t>Каркас верхнего горизонтального шкафа ВГ 800 Венге</t>
  </si>
  <si>
    <t>2580042661615</t>
  </si>
  <si>
    <t>Каркас верхнего шкафа-пенала ВП 400 Венге</t>
  </si>
  <si>
    <t>2580042671614</t>
  </si>
  <si>
    <t>Каркас верхней полки ВПУ 300 Венге</t>
  </si>
  <si>
    <t>2580042691612</t>
  </si>
  <si>
    <t>Каркас верхнего торцевого шкафа ВТ 224 Венге</t>
  </si>
  <si>
    <t>2580042711617</t>
  </si>
  <si>
    <t>Каркас верхнего углового шкафа ВУ 590 Венге</t>
  </si>
  <si>
    <t>2580042701618</t>
  </si>
  <si>
    <t>Каркас шкафа для мойки М 500 Венге</t>
  </si>
  <si>
    <t>2580042501614</t>
  </si>
  <si>
    <t>Каркас шкафа для мойки М 600 Венге</t>
  </si>
  <si>
    <t>2580042511613</t>
  </si>
  <si>
    <t>Каркас шкафа для мойки М 800 Венге</t>
  </si>
  <si>
    <t>2580042521612</t>
  </si>
  <si>
    <t>Каркас нижнего шкафа Н 300 Венге</t>
  </si>
  <si>
    <t>2580042211612</t>
  </si>
  <si>
    <t>Каркас нижнего шкафа с одним ящиком Н 301 Венге</t>
  </si>
  <si>
    <t>2580042261617</t>
  </si>
  <si>
    <t>Каркас нижнего шкафа с 2-мя ящиками Н 302 Венге</t>
  </si>
  <si>
    <t>2580042321618</t>
  </si>
  <si>
    <t>Каркас нижнего шкафа с 3-мя ящиками Н 303 Венге</t>
  </si>
  <si>
    <t>2580042371613</t>
  </si>
  <si>
    <t>Каркас нижнего шкафа с 4-мя ящиками Н 304 Венге</t>
  </si>
  <si>
    <t>2580042421615</t>
  </si>
  <si>
    <t>Каркас нижнего шкафа Н 400 Венге</t>
  </si>
  <si>
    <t>2580042221611</t>
  </si>
  <si>
    <t>Каркас нижнего шкафа с одним ящиком Н 401 Венге</t>
  </si>
  <si>
    <t>2580042271616</t>
  </si>
  <si>
    <t>Каркас нижнего шкафа с 2-мя ящиками Н 402 Венге</t>
  </si>
  <si>
    <t>2580042331617</t>
  </si>
  <si>
    <t>Каркас нижнего шкафа с 3-мя ящиками Н 403 Венге</t>
  </si>
  <si>
    <t>2580042381612</t>
  </si>
  <si>
    <t>Каркас нижнего шкафа с 4-мя ящиками Н 404 Венге</t>
  </si>
  <si>
    <t>2580042431614</t>
  </si>
  <si>
    <t>Каркас нижнего шкафа Н 500 Венге</t>
  </si>
  <si>
    <t>2580042231610</t>
  </si>
  <si>
    <t>Каркас нижнего шкафа с одним ящиком Н 501 Венге</t>
  </si>
  <si>
    <t>2580042281615</t>
  </si>
  <si>
    <t>Каркас нижнего шкафа с 2-мя ящиками Н 502 Венге</t>
  </si>
  <si>
    <t>2580042341616</t>
  </si>
  <si>
    <t>Каркас нижнего шкафа с 3-мя ящиками Н 503 Венге</t>
  </si>
  <si>
    <t>2580042391611</t>
  </si>
  <si>
    <t>Каркас нижнего шкафа с 4-мя ящиками Н 504 Венге</t>
  </si>
  <si>
    <t>2580042441613</t>
  </si>
  <si>
    <t>Каркас нижнего шкафа Н 600 Венге</t>
  </si>
  <si>
    <t>2580042241619</t>
  </si>
  <si>
    <t>Каркас нижнего шкафа с одним ящиком Н 601 Венге</t>
  </si>
  <si>
    <t>2580042291614</t>
  </si>
  <si>
    <t>Каркас нижнего шкафа с 2-мя ящиками Н 602 Венге</t>
  </si>
  <si>
    <t>2580042351615</t>
  </si>
  <si>
    <t>Каркас нижнего шкафа с 3-мя ящиками Н 603 Венге</t>
  </si>
  <si>
    <t>2580042401617</t>
  </si>
  <si>
    <t>Каркас нижнего шкафа с 4-мя ящиками Н 604 Венге</t>
  </si>
  <si>
    <t>2580042451612</t>
  </si>
  <si>
    <t>Каркас нижнего шкафа Н 800 Венге</t>
  </si>
  <si>
    <t>2580042251618</t>
  </si>
  <si>
    <t>Каркас нижнего шкафа с одним ящиком Н 801 Венге</t>
  </si>
  <si>
    <t>2580042311619</t>
  </si>
  <si>
    <t>Каркас нижнего шкафа с 2-мя ящиками Н 802 Венге</t>
  </si>
  <si>
    <t>2580042361614</t>
  </si>
  <si>
    <t>Каркас нижнего шкафа с 3-мя ящиками Н 803 Венге</t>
  </si>
  <si>
    <t>2580042411616</t>
  </si>
  <si>
    <t>Каркас нижнего шкафа с 4-мя ящиками Н 804 Венге</t>
  </si>
  <si>
    <t>2580042461611</t>
  </si>
  <si>
    <t>Каркас нижнего шкафа-бутылочницы НБ 150 Венге</t>
  </si>
  <si>
    <t>2580042481619</t>
  </si>
  <si>
    <t>Каркас шкафа для духовки НД 600 Венге</t>
  </si>
  <si>
    <t>2580042491618</t>
  </si>
  <si>
    <t>Каркас нижней полки НПУ 300 Венге</t>
  </si>
  <si>
    <t>2580042551619</t>
  </si>
  <si>
    <t>Каркас нижнего торцевого шкафа НТ 300 Венге</t>
  </si>
  <si>
    <t>2580042541610</t>
  </si>
  <si>
    <t>Каркас нижнего углового шкафа (трапеция) НУ 890 Венге</t>
  </si>
  <si>
    <t>2580042531611</t>
  </si>
  <si>
    <t>Каркас нижнего углового шкафа НУ 990 Венге</t>
  </si>
  <si>
    <t>2580042471610</t>
  </si>
  <si>
    <t xml:space="preserve">Кухни/Модель/Цвет/Изделие    </t>
  </si>
  <si>
    <t>Комплект фасадов Валерия-М Белый глянец</t>
  </si>
  <si>
    <t>Валерия-М</t>
  </si>
  <si>
    <t>Ф-10 В300/Н300/ВТ224</t>
  </si>
  <si>
    <t>Белый глянец</t>
  </si>
  <si>
    <t>Комплект фасадов Валерия-М для каркаса Ф-10 В300/Н300/ВТ224 Белый глянец</t>
  </si>
  <si>
    <t>Комплекты фасадов</t>
  </si>
  <si>
    <t>2580040181788</t>
  </si>
  <si>
    <t>Ф-11 Н301</t>
  </si>
  <si>
    <t>Комплект фасадов Валерия-М для каркаса Ф-11 Н301 Белый глянец</t>
  </si>
  <si>
    <t>2580040521782</t>
  </si>
  <si>
    <t>Ф-12 Н302</t>
  </si>
  <si>
    <t>Комплект фасадов Валерия-М для каркаса Ф-12 Н302 Белый глянец</t>
  </si>
  <si>
    <t>2580041021786</t>
  </si>
  <si>
    <t>Ф-13 Н303</t>
  </si>
  <si>
    <t>Комплект фасадов Валерия-М для каркаса Ф-13 Н303 Белый глянец</t>
  </si>
  <si>
    <t>2580041081780</t>
  </si>
  <si>
    <t>Ф-14 Н304</t>
  </si>
  <si>
    <t>Комплект фасадов Валерия-М для каркаса Ф-14 Н304 Белый глянец</t>
  </si>
  <si>
    <t>2580041311788</t>
  </si>
  <si>
    <t>Ф-15 В300</t>
  </si>
  <si>
    <t>Комплект фасадов Валерия-М для каркаса Ф-15 В300 Белый глянец</t>
  </si>
  <si>
    <t>2580041351784</t>
  </si>
  <si>
    <t>Ф-20 В400/ВУ590/Н400/НТ300/НУ990</t>
  </si>
  <si>
    <t>Комплект фасадов Валерия-М для каркаса Ф-20 В400/ВУ590/Н400/НТ300/НУ990 Белый глянец</t>
  </si>
  <si>
    <t>2580040201783</t>
  </si>
  <si>
    <t>Ф-21 Н401</t>
  </si>
  <si>
    <t>Комплект фасадов Валерия-М для каркаса Ф-21 Н401 Белый глянец</t>
  </si>
  <si>
    <t>2580041381781</t>
  </si>
  <si>
    <t>Ф-22 Н402</t>
  </si>
  <si>
    <t>Комплект фасадов Валерия-М для каркаса Ф-22 Н402 Белый глянец</t>
  </si>
  <si>
    <t>2580041411785</t>
  </si>
  <si>
    <t>Ф-23 Н403</t>
  </si>
  <si>
    <t>Комплект фасадов Валерия-М для каркаса Ф-23 Н403 Белый глянец</t>
  </si>
  <si>
    <t>2580041531780</t>
  </si>
  <si>
    <t>Ф-24 Н404</t>
  </si>
  <si>
    <t>Комплект фасадов Валерия-М для каркаса Ф-24 Н404 Белый глянец</t>
  </si>
  <si>
    <t>2580041541789</t>
  </si>
  <si>
    <t>Ф-25 В400</t>
  </si>
  <si>
    <t>Комплект фасадов Валерия-М для каркаса Ф-25 В400 Белый глянец</t>
  </si>
  <si>
    <t>2580041551788</t>
  </si>
  <si>
    <t>Ф-30 В500/Н500/НМ500</t>
  </si>
  <si>
    <t>Комплект фасадов Валерия-М для каркаса Ф-30 В500/Н500/НМ500 Белый глянец</t>
  </si>
  <si>
    <t>2580040231780</t>
  </si>
  <si>
    <t>Ф-31 Н501</t>
  </si>
  <si>
    <t>Комплект фасадов Валерия-М для каркаса Ф-31 Н501 Белый глянец</t>
  </si>
  <si>
    <t>2580041561787</t>
  </si>
  <si>
    <t>Ф-32 Н502</t>
  </si>
  <si>
    <t>Комплект фасадов Валерия-М для каркаса Ф-32 Н502 Белый глянец</t>
  </si>
  <si>
    <t>2580041571786</t>
  </si>
  <si>
    <t>Ф-33 Н503</t>
  </si>
  <si>
    <t>Комплект фасадов Валерия-М для каркаса Ф-33 Н503 Белый глянец</t>
  </si>
  <si>
    <t>2580041581785</t>
  </si>
  <si>
    <t>Ф-34 Н504</t>
  </si>
  <si>
    <t>Комплект фасадов Валерия-М для каркаса Ф-34 Н504 Белый глянец</t>
  </si>
  <si>
    <t>2580041591784</t>
  </si>
  <si>
    <t>Ф-35 В500</t>
  </si>
  <si>
    <t>Комплект фасадов Валерия-М для каркаса Ф-35 В500 Белый глянец</t>
  </si>
  <si>
    <t>2580041601780</t>
  </si>
  <si>
    <t>Ф-40 В600/Н600/НМ600</t>
  </si>
  <si>
    <t>Комплект фасадов Валерия-М для каркаса Ф-40 В600/Н600/НМ600 Белый глянец</t>
  </si>
  <si>
    <t>2580040241789</t>
  </si>
  <si>
    <t>Ф-41 Н601</t>
  </si>
  <si>
    <t>Комплект фасадов Валерия-М для каркаса Ф-41 Н601 Белый глянец</t>
  </si>
  <si>
    <t>2580041611789</t>
  </si>
  <si>
    <t>Ф-42 Н602</t>
  </si>
  <si>
    <t>Комплект фасадов Валерия-М для каркаса Ф-42 Н602 Белый глянец</t>
  </si>
  <si>
    <t>2580041621788</t>
  </si>
  <si>
    <t>Ф-43 Н603</t>
  </si>
  <si>
    <t>Комплект фасадов Валерия-М для каркаса Ф-43 Н603 Белый глянец</t>
  </si>
  <si>
    <t>2580041631787</t>
  </si>
  <si>
    <t>Ф-44 Н604</t>
  </si>
  <si>
    <t>Комплект фасадов Валерия-М для каркаса Ф-44 Н604 Белый глянец</t>
  </si>
  <si>
    <t>2580041641786</t>
  </si>
  <si>
    <t>Ф-45 В600</t>
  </si>
  <si>
    <t>Комплект фасадов Валерия-М для каркаса Ф-45 В600 Белый глянец</t>
  </si>
  <si>
    <t>2580041651785</t>
  </si>
  <si>
    <t>Ф-50 В800/Н800/НМ800</t>
  </si>
  <si>
    <t>Комплект фасадов Валерия-М для каркаса Ф-50 В800/Н800/НМ800 Белый глянец</t>
  </si>
  <si>
    <t>2580040251788</t>
  </si>
  <si>
    <t>Ф-51 Н801</t>
  </si>
  <si>
    <t>Комплект фасадов Валерия-М для каркаса Ф-51 Н801 Белый глянец</t>
  </si>
  <si>
    <t>2580041661784</t>
  </si>
  <si>
    <t>Ф-52 Н802</t>
  </si>
  <si>
    <t>Комплект фасадов Валерия-М для каркаса Ф-52 Н802 Белый глянец</t>
  </si>
  <si>
    <t>2580041671783</t>
  </si>
  <si>
    <t>Ф-53 Н803</t>
  </si>
  <si>
    <t>Комплект фасадов Валерия-М для каркаса Ф-53 Н803 Белый глянец</t>
  </si>
  <si>
    <t>2580041681782</t>
  </si>
  <si>
    <t>Ф-54 Н804</t>
  </si>
  <si>
    <t>Комплект фасадов Валерия-М для каркаса Ф-54 Н804 Белый глянец</t>
  </si>
  <si>
    <t>2580041691781</t>
  </si>
  <si>
    <t>Ф-55 В800</t>
  </si>
  <si>
    <t>Комплект фасадов Валерия-М для каркаса Ф-55 В800 Белый глянец</t>
  </si>
  <si>
    <t>2580041701787</t>
  </si>
  <si>
    <t>Ф-60 НУ890</t>
  </si>
  <si>
    <t>Комплект фасадов Валерия-М для каркаса Ф-60 НУ890 Белый глянец</t>
  </si>
  <si>
    <t>2580041711786</t>
  </si>
  <si>
    <t>Ф-81 НД600</t>
  </si>
  <si>
    <t>Комплект фасадов Валерия-М для каркаса Ф-81 НД600 Белый глянец</t>
  </si>
  <si>
    <t>2580041761781</t>
  </si>
  <si>
    <t>Ф-82 НБ150</t>
  </si>
  <si>
    <t>Комплект фасадов Валерия-М для каркаса Ф-82 НБ150 Белый глянец</t>
  </si>
  <si>
    <t>2580041771780</t>
  </si>
  <si>
    <t>Ф-83 ВГ500</t>
  </si>
  <si>
    <t>Комплект фасадов Валерия-М для каркаса Ф-83 ВГ500 Белый глянец</t>
  </si>
  <si>
    <t>2580041781789</t>
  </si>
  <si>
    <t>Ф-84 ВГ500</t>
  </si>
  <si>
    <t>Комплект фасадов Валерия-М для каркаса Ф-84 ВГ500 Белый глянец</t>
  </si>
  <si>
    <t>2580041791788</t>
  </si>
  <si>
    <t>Ф-85 ВГ600</t>
  </si>
  <si>
    <t>Комплект фасадов Валерия-М для каркаса Ф-85 ВГ600 Белый глянец</t>
  </si>
  <si>
    <t>2580041801784</t>
  </si>
  <si>
    <t>Ф-86 ВГ600</t>
  </si>
  <si>
    <t>Комплект фасадов Валерия-М для каркаса Ф-86 ВГ600 Белый глянец</t>
  </si>
  <si>
    <t>2580041811783</t>
  </si>
  <si>
    <t>Ф-87 ВГ800</t>
  </si>
  <si>
    <t>Комплект фасадов Валерия-М для каркаса Ф-87 ВГ800 Белый глянец</t>
  </si>
  <si>
    <t>2580041821782</t>
  </si>
  <si>
    <t>Ф-88 ВГ800</t>
  </si>
  <si>
    <t>Комплект фасадов Валерия-М для каркаса Ф-88 ВГ800 Белый глянец</t>
  </si>
  <si>
    <t>2580041831781</t>
  </si>
  <si>
    <t>Ф-89 ВП400</t>
  </si>
  <si>
    <t>Комплект фасадов Валерия-М для каркаса Ф-89 ВП400 Белый глянец</t>
  </si>
  <si>
    <t>2580041841780</t>
  </si>
  <si>
    <t>Ф-90 ВП400</t>
  </si>
  <si>
    <t>Комплект фасадов Валерия-М для каркаса Ф-90 ВП400 Белый глянец</t>
  </si>
  <si>
    <t>2580041851789</t>
  </si>
  <si>
    <t>Комплект фасадов Валерия-М Белый глянец страйп</t>
  </si>
  <si>
    <t>Белый глянец страйп</t>
  </si>
  <si>
    <t>Комплект фасадов Валерия-М для каркаса Ф-10 В300/Н300/ВТ224 Белый глянец страйп</t>
  </si>
  <si>
    <t>2580040181849</t>
  </si>
  <si>
    <t>Комплект фасадов Валерия-М для каркаса Ф-11 Н301 Белый глянец страйп</t>
  </si>
  <si>
    <t>2580040521843</t>
  </si>
  <si>
    <t>Комплект фасадов Валерия-М для каркаса Ф-12 Н302 Белый глянец страйп</t>
  </si>
  <si>
    <t>2580041021847</t>
  </si>
  <si>
    <t>Комплект фасадов Валерия-М для каркаса Ф-13 Н303 Белый глянец страйп</t>
  </si>
  <si>
    <t>2580041081841</t>
  </si>
  <si>
    <t>Комплект фасадов Валерия-М для каркаса Ф-14 Н304 Белый глянец страйп</t>
  </si>
  <si>
    <t>2580041311849</t>
  </si>
  <si>
    <t>Комплект фасадов Валерия-М для каркаса Ф-15 В300 Белый глянец страйп</t>
  </si>
  <si>
    <t>2580041351845</t>
  </si>
  <si>
    <t>Комплект фасадов Валерия-М для каркаса Ф-20 В400/ВУ590/Н400/НТ300/НУ990 Белый глянец страйп</t>
  </si>
  <si>
    <t>2580040201844</t>
  </si>
  <si>
    <t>Комплект фасадов Валерия-М для каркаса Ф-21 Н401 Белый глянец страйп</t>
  </si>
  <si>
    <t>2580041381842</t>
  </si>
  <si>
    <t>Комплект фасадов Валерия-М для каркаса Ф-22 Н402 Белый глянец страйп</t>
  </si>
  <si>
    <t>2580041411846</t>
  </si>
  <si>
    <t>Комплект фасадов Валерия-М для каркаса Ф-23 Н403 Белый глянец страйп</t>
  </si>
  <si>
    <t>2580041531841</t>
  </si>
  <si>
    <t>Комплект фасадов Валерия-М для каркаса Ф-24 Н404 Белый глянец страйп</t>
  </si>
  <si>
    <t>2580041541840</t>
  </si>
  <si>
    <t>Комплект фасадов Валерия-М для каркаса Ф-25 В400 Белый глянец страйп</t>
  </si>
  <si>
    <t>2580041551849</t>
  </si>
  <si>
    <t>Комплект фасадов Валерия-М для каркаса Ф-30 В500/Н500/НМ500 Белый глянец страйп</t>
  </si>
  <si>
    <t>2580040231841</t>
  </si>
  <si>
    <t>Комплект фасадов Валерия-М для каркаса Ф-31 Н501 Белый глянец страйп</t>
  </si>
  <si>
    <t>2580041561848</t>
  </si>
  <si>
    <t>Комплект фасадов Валерия-М для каркаса Ф-32 Н502 Белый глянец страйп</t>
  </si>
  <si>
    <t>2580041571847</t>
  </si>
  <si>
    <t>Комплект фасадов Валерия-М для каркаса Ф-33 Н503 Белый глянец страйп</t>
  </si>
  <si>
    <t>2580041581846</t>
  </si>
  <si>
    <t>Комплект фасадов Валерия-М для каркаса Ф-34 Н504 Белый глянец страйп</t>
  </si>
  <si>
    <t>2580041591845</t>
  </si>
  <si>
    <t>Комплект фасадов Валерия-М для каркаса Ф-35 В500 Белый глянец страйп</t>
  </si>
  <si>
    <t>2580041601841</t>
  </si>
  <si>
    <t>Комплект фасадов Валерия-М для каркаса Ф-40 В600/Н600/НМ600 Белый глянец страйп</t>
  </si>
  <si>
    <t>2580040241840</t>
  </si>
  <si>
    <t>Комплект фасадов Валерия-М для каркаса Ф-41 Н601 Белый глянец страйп</t>
  </si>
  <si>
    <t>2580041611840</t>
  </si>
  <si>
    <t>Комплект фасадов Валерия-М для каркаса Ф-42 Н602 Белый глянец страйп</t>
  </si>
  <si>
    <t>2580041621849</t>
  </si>
  <si>
    <t>Комплект фасадов Валерия-М для каркаса Ф-43 Н603 Белый глянец страйп</t>
  </si>
  <si>
    <t>2580041631848</t>
  </si>
  <si>
    <t>Комплект фасадов Валерия-М для каркаса Ф-44 Н604 Белый глянец страйп</t>
  </si>
  <si>
    <t>2580041641847</t>
  </si>
  <si>
    <t>Комплект фасадов Валерия-М для каркаса Ф-45 В600 Белый глянец страйп</t>
  </si>
  <si>
    <t>2580041651846</t>
  </si>
  <si>
    <t>Комплект фасадов Валерия-М для каркаса Ф-50 В800/Н800/НМ800 Белый глянец страйп</t>
  </si>
  <si>
    <t>2580040251849</t>
  </si>
  <si>
    <t>Комплект фасадов Валерия-М для каркаса Ф-51 Н801 Белый глянец страйп</t>
  </si>
  <si>
    <t>2580041661845</t>
  </si>
  <si>
    <t>Комплект фасадов Валерия-М для каркаса Ф-52 Н802 Белый глянец страйп</t>
  </si>
  <si>
    <t>2580041671844</t>
  </si>
  <si>
    <t>Комплект фасадов Валерия-М для каркаса Ф-53 Н803 Белый глянец страйп</t>
  </si>
  <si>
    <t>2580041681843</t>
  </si>
  <si>
    <t>Комплект фасадов Валерия-М для каркаса Ф-54 Н804 Белый глянец страйп</t>
  </si>
  <si>
    <t>2580041691842</t>
  </si>
  <si>
    <t>Комплект фасадов Валерия-М для каркаса Ф-55 В800 Белый глянец страйп</t>
  </si>
  <si>
    <t>2580041701848</t>
  </si>
  <si>
    <t>Комплект фасадов Валерия-М для каркаса Ф-60 НУ890 Белый глянец страйп</t>
  </si>
  <si>
    <t>2580041711847</t>
  </si>
  <si>
    <t>Комплект фасадов Валерия-М для каркаса Ф-81 НД600 Белый глянец страйп</t>
  </si>
  <si>
    <t>2580041761842</t>
  </si>
  <si>
    <t>Комплект фасадов Валерия-М для каркаса Ф-82 НБ150 Белый глянец страйп</t>
  </si>
  <si>
    <t>2580041771841</t>
  </si>
  <si>
    <t>Комплект фасадов Валерия-М для каркаса Ф-83 ВГ500 Белый глянец страйп</t>
  </si>
  <si>
    <t>2580041781840</t>
  </si>
  <si>
    <t>Комплект фасадов Валерия-М для каркаса Ф-84 ВГ500 Белый глянец страйп</t>
  </si>
  <si>
    <t>2580041791849</t>
  </si>
  <si>
    <t>Комплект фасадов Валерия-М для каркаса Ф-85 ВГ600 Белый глянец страйп</t>
  </si>
  <si>
    <t>2580041801845</t>
  </si>
  <si>
    <t>Комплект фасадов Валерия-М для каркаса Ф-86 ВГ600 Белый глянец страйп</t>
  </si>
  <si>
    <t>2580041811844</t>
  </si>
  <si>
    <t>Комплект фасадов Валерия-М для каркаса Ф-87 ВГ800 Белый глянец страйп</t>
  </si>
  <si>
    <t>2580041821843</t>
  </si>
  <si>
    <t>Комплект фасадов Валерия-М для каркаса Ф-88 ВГ800 Белый глянец страйп</t>
  </si>
  <si>
    <t>2580041831842</t>
  </si>
  <si>
    <t>Комплект фасадов Валерия-М для каркаса Ф-89 ВП400 Белый глянец страйп</t>
  </si>
  <si>
    <t>2580041841841</t>
  </si>
  <si>
    <t>Комплект фасадов Валерия-М для каркаса Ф-90 ВП400 Белый глянец страйп</t>
  </si>
  <si>
    <t>2580041851840</t>
  </si>
  <si>
    <t>Комплект фасадов Валерия-М Белый металлик</t>
  </si>
  <si>
    <t>Белый металлик</t>
  </si>
  <si>
    <t>Комплект фасадов Валерия-М для каркаса Ф-10 В300/Н300/ВТ224 Белый металлик</t>
  </si>
  <si>
    <t>2580040181870</t>
  </si>
  <si>
    <t>Комплект фасадов Валерия-М для каркаса Ф-11 Н301 Белый металлик</t>
  </si>
  <si>
    <t>2580040521874</t>
  </si>
  <si>
    <t>Комплект фасадов Валерия-М для каркаса Ф-12 Н302 Белый металлик</t>
  </si>
  <si>
    <t>2580041021878</t>
  </si>
  <si>
    <t>Комплект фасадов Валерия-М для каркаса Ф-13 Н303 Белый металлик</t>
  </si>
  <si>
    <t>2580041081872</t>
  </si>
  <si>
    <t>Комплект фасадов Валерия-М для каркаса Ф-14 Н304 Белый металлик</t>
  </si>
  <si>
    <t>2580041311870</t>
  </si>
  <si>
    <t>Комплект фасадов Валерия-М для каркаса Ф-15 В300 Белый металлик</t>
  </si>
  <si>
    <t>2580041351876</t>
  </si>
  <si>
    <t>Комплект фасадов Валерия-М для каркаса Ф-20 В400/ВУ590/Н400/НТ300/НУ990 Белый металлик</t>
  </si>
  <si>
    <t>2580040201875</t>
  </si>
  <si>
    <t>Комплект фасадов Валерия-М для каркаса Ф-21 Н401 Белый металлик</t>
  </si>
  <si>
    <t>2580041381873</t>
  </si>
  <si>
    <t>Комплект фасадов Валерия-М для каркаса Ф-22 Н402 Белый металлик</t>
  </si>
  <si>
    <t>2580041411877</t>
  </si>
  <si>
    <t>Комплект фасадов Валерия-М для каркаса Ф-23 Н403 Белый металлик</t>
  </si>
  <si>
    <t>2580041531872</t>
  </si>
  <si>
    <t>Комплект фасадов Валерия-М для каркаса Ф-24 Н404 Белый металлик</t>
  </si>
  <si>
    <t>2580041541871</t>
  </si>
  <si>
    <t>Комплект фасадов Валерия-М для каркаса Ф-25 В400 Белый металлик</t>
  </si>
  <si>
    <t>2580041551870</t>
  </si>
  <si>
    <t>Комплект фасадов Валерия-М для каркаса Ф-30 В500/Н500/НМ500 Белый металлик</t>
  </si>
  <si>
    <t>2580040231872</t>
  </si>
  <si>
    <t>Комплект фасадов Валерия-М для каркаса Ф-31 Н501 Белый металлик</t>
  </si>
  <si>
    <t>2580041561879</t>
  </si>
  <si>
    <t>Комплект фасадов Валерия-М для каркаса Ф-32 Н502 Белый металлик</t>
  </si>
  <si>
    <t>2580041571878</t>
  </si>
  <si>
    <t>Комплект фасадов Валерия-М для каркаса Ф-33 Н503 Белый металлик</t>
  </si>
  <si>
    <t>2580041581877</t>
  </si>
  <si>
    <t>Комплект фасадов Валерия-М для каркаса Ф-34 Н504 Белый металлик</t>
  </si>
  <si>
    <t>2580041591876</t>
  </si>
  <si>
    <t>Комплект фасадов Валерия-М для каркаса Ф-35 В500 Белый металлик</t>
  </si>
  <si>
    <t>2580041601872</t>
  </si>
  <si>
    <t>Комплект фасадов Валерия-М для каркаса Ф-40 В600/Н600/НМ600 Белый металлик</t>
  </si>
  <si>
    <t>2580040241871</t>
  </si>
  <si>
    <t>Комплект фасадов Валерия-М для каркаса Ф-41 Н601 Белый металлик</t>
  </si>
  <si>
    <t>2580041611871</t>
  </si>
  <si>
    <t>Комплект фасадов Валерия-М для каркаса Ф-42 Н602 Белый металлик</t>
  </si>
  <si>
    <t>2580041621870</t>
  </si>
  <si>
    <t>Комплект фасадов Валерия-М для каркаса Ф-43 Н603 Белый металлик</t>
  </si>
  <si>
    <t>2580041631879</t>
  </si>
  <si>
    <t>Комплект фасадов Валерия-М для каркаса Ф-44 Н604 Белый металлик</t>
  </si>
  <si>
    <t>2580041641878</t>
  </si>
  <si>
    <t>Комплект фасадов Валерия-М для каркаса Ф-45 В600 Белый металлик</t>
  </si>
  <si>
    <t>2580041651877</t>
  </si>
  <si>
    <t>Комплект фасадов Валерия-М для каркаса Ф-50 В800/Н800/НМ800 Белый металлик</t>
  </si>
  <si>
    <t>2580040251870</t>
  </si>
  <si>
    <t>Комплект фасадов Валерия-М для каркаса Ф-51 Н801 Белый металлик</t>
  </si>
  <si>
    <t>2580041661876</t>
  </si>
  <si>
    <t>Комплект фасадов Валерия-М для каркаса Ф-52 Н802 Белый металлик</t>
  </si>
  <si>
    <t>2580041671875</t>
  </si>
  <si>
    <t>Комплект фасадов Валерия-М для каркаса Ф-53 Н803 Белый металлик</t>
  </si>
  <si>
    <t>2580041681874</t>
  </si>
  <si>
    <t>Комплект фасадов Валерия-М для каркаса Ф-54 Н804 Белый металлик</t>
  </si>
  <si>
    <t>2580041691873</t>
  </si>
  <si>
    <t>Комплект фасадов Валерия-М для каркаса Ф-55 В800 Белый металлик</t>
  </si>
  <si>
    <t>2580041701879</t>
  </si>
  <si>
    <t>Комплект фасадов Валерия-М для каркаса Ф-60 НУ890 Белый металлик</t>
  </si>
  <si>
    <t>2580041711878</t>
  </si>
  <si>
    <t>Комплект фасадов Валерия-М для каркаса Ф-81 НД600 Белый металлик</t>
  </si>
  <si>
    <t>2580041761873</t>
  </si>
  <si>
    <t>Комплект фасадов Валерия-М для каркаса Ф-82 НБ150 Белый металлик</t>
  </si>
  <si>
    <t>2580041771872</t>
  </si>
  <si>
    <t>Комплект фасадов Валерия-М для каркаса Ф-83 ВГ500 Белый металлик</t>
  </si>
  <si>
    <t>2580041781871</t>
  </si>
  <si>
    <t>Комплект фасадов Валерия-М для каркаса Ф-84 ВГ500 Белый металлик</t>
  </si>
  <si>
    <t>2580041791870</t>
  </si>
  <si>
    <t>Комплект фасадов Валерия-М для каркаса Ф-85 ВГ600 Белый металлик</t>
  </si>
  <si>
    <t>2580041801876</t>
  </si>
  <si>
    <t>Комплект фасадов Валерия-М для каркаса Ф-86 ВГ600 Белый металлик</t>
  </si>
  <si>
    <t>2580041811875</t>
  </si>
  <si>
    <t>Комплект фасадов Валерия-М для каркаса Ф-87 ВГ800 Белый металлик</t>
  </si>
  <si>
    <t>2580041821874</t>
  </si>
  <si>
    <t>Комплект фасадов Валерия-М для каркаса Ф-88 ВГ800 Белый металлик</t>
  </si>
  <si>
    <t>2580041831873</t>
  </si>
  <si>
    <t>Комплект фасадов Валерия-М для каркаса Ф-89 ВП400 Белый металлик</t>
  </si>
  <si>
    <t>2580041841872</t>
  </si>
  <si>
    <t>Комплект фасадов Валерия-М для каркаса Ф-90 ВП400 Белый металлик</t>
  </si>
  <si>
    <t>2580041851871</t>
  </si>
  <si>
    <t>Комплект фасадов Валерия-М Бордовый глянец</t>
  </si>
  <si>
    <t>Бордовый глянец</t>
  </si>
  <si>
    <t>Комплект фасадов Валерия-М для каркаса Ф-10 В300/Н300/ВТ224 Бордовый глянец</t>
  </si>
  <si>
    <t>2580040181795</t>
  </si>
  <si>
    <t>Комплект фасадов Валерия-М для каркаса Ф-11 Н301 Бордовый глянец</t>
  </si>
  <si>
    <t>2580040521799</t>
  </si>
  <si>
    <t>Комплект фасадов Валерия-М для каркаса Ф-12 Н302 Бордовый глянец</t>
  </si>
  <si>
    <t>2580041021793</t>
  </si>
  <si>
    <t>Комплект фасадов Валерия-М для каркаса Ф-13 Н303 Бордовый глянец</t>
  </si>
  <si>
    <t>2580041081797</t>
  </si>
  <si>
    <t>Комплект фасадов Валерия-М для каркаса Ф-14 Н304 Бордовый глянец</t>
  </si>
  <si>
    <t>2580041311795</t>
  </si>
  <si>
    <t>Комплект фасадов Валерия-М для каркаса Ф-15 В300 Бордовый глянец</t>
  </si>
  <si>
    <t>2580041351791</t>
  </si>
  <si>
    <t>Комплект фасадов Валерия-М для каркаса Ф-20 В400/ВУ590/Н400/НТ300/НУ990 Бордовый глянец</t>
  </si>
  <si>
    <t>2580040201790</t>
  </si>
  <si>
    <t>Комплект фасадов Валерия-М для каркаса Ф-21 Н401 Бордовый глянец</t>
  </si>
  <si>
    <t>2580041381798</t>
  </si>
  <si>
    <t>Комплект фасадов Валерия-М для каркаса Ф-22 Н402 Бордовый глянец</t>
  </si>
  <si>
    <t>2580041411792</t>
  </si>
  <si>
    <t>Комплект фасадов Валерия-М для каркаса Ф-23 Н403 Бордовый глянец</t>
  </si>
  <si>
    <t>2580041531797</t>
  </si>
  <si>
    <t>Комплект фасадов Валерия-М для каркаса Ф-24 Н404 Бордовый глянец</t>
  </si>
  <si>
    <t>2580041541796</t>
  </si>
  <si>
    <t>Комплект фасадов Валерия-М для каркаса Ф-25 В400 Бордовый глянец</t>
  </si>
  <si>
    <t>2580041551795</t>
  </si>
  <si>
    <t>Комплект фасадов Валерия-М для каркаса Ф-30 В500/Н500/НМ500 Бордовый глянец</t>
  </si>
  <si>
    <t>2580040231797</t>
  </si>
  <si>
    <t>Комплект фасадов Валерия-М для каркаса Ф-31 Н501 Бордовый глянец</t>
  </si>
  <si>
    <t>2580041561794</t>
  </si>
  <si>
    <t>Комплект фасадов Валерия-М для каркаса Ф-32 Н502 Бордовый глянец</t>
  </si>
  <si>
    <t>2580041571793</t>
  </si>
  <si>
    <t>Комплект фасадов Валерия-М для каркаса Ф-33 Н503 Бордовый глянец</t>
  </si>
  <si>
    <t>2580041581792</t>
  </si>
  <si>
    <t>Комплект фасадов Валерия-М для каркаса Ф-34 Н504 Бордовый глянец</t>
  </si>
  <si>
    <t>2580041591791</t>
  </si>
  <si>
    <t>Комплект фасадов Валерия-М для каркаса Ф-35 В500 Бордовый глянец</t>
  </si>
  <si>
    <t>2580041601797</t>
  </si>
  <si>
    <t>Комплект фасадов Валерия-М для каркаса Ф-40 В600/Н600/НМ600 Бордовый глянец</t>
  </si>
  <si>
    <t>2580040241796</t>
  </si>
  <si>
    <t>Комплект фасадов Валерия-М для каркаса Ф-41 Н601 Бордовый глянец</t>
  </si>
  <si>
    <t>2580041611796</t>
  </si>
  <si>
    <t>Комплект фасадов Валерия-М для каркаса Ф-42 Н602 Бордовый глянец</t>
  </si>
  <si>
    <t>2580041621795</t>
  </si>
  <si>
    <t>Комплект фасадов Валерия-М для каркаса Ф-43 Н603 Бордовый глянец</t>
  </si>
  <si>
    <t>2580041631794</t>
  </si>
  <si>
    <t>Комплект фасадов Валерия-М для каркаса Ф-44 Н604 Бордовый глянец</t>
  </si>
  <si>
    <t>2580041641793</t>
  </si>
  <si>
    <t>Комплект фасадов Валерия-М для каркаса Ф-45 В600 Бордовый глянец</t>
  </si>
  <si>
    <t>2580041651792</t>
  </si>
  <si>
    <t>Комплект фасадов Валерия-М для каркаса Ф-50 В800/Н800/НМ800 Бордовый глянец</t>
  </si>
  <si>
    <t>2580040251795</t>
  </si>
  <si>
    <t>Комплект фасадов Валерия-М для каркаса Ф-51 Н801 Бордовый глянец</t>
  </si>
  <si>
    <t>2580041661791</t>
  </si>
  <si>
    <t>Комплект фасадов Валерия-М для каркаса Ф-52 Н802 Бордовый глянец</t>
  </si>
  <si>
    <t>2580041671790</t>
  </si>
  <si>
    <t>Комплект фасадов Валерия-М для каркаса Ф-53 Н803 Бордовый глянец</t>
  </si>
  <si>
    <t>2580041681799</t>
  </si>
  <si>
    <t>Комплект фасадов Валерия-М для каркаса Ф-54 Н804 Бордовый глянец</t>
  </si>
  <si>
    <t>2580041691798</t>
  </si>
  <si>
    <t>Комплект фасадов Валерия-М для каркаса Ф-55 В800 Бордовый глянец</t>
  </si>
  <si>
    <t>2580041701794</t>
  </si>
  <si>
    <t>Комплект фасадов Валерия-М для каркаса Ф-60 НУ890 Бордовый глянец</t>
  </si>
  <si>
    <t>2580041711793</t>
  </si>
  <si>
    <t>Комплект фасадов Валерия-М для каркаса Ф-81 НД600 Бордовый глянец</t>
  </si>
  <si>
    <t>2580041761798</t>
  </si>
  <si>
    <t>Комплект фасадов Валерия-М для каркаса Ф-82 НБ150 Бордовый глянец</t>
  </si>
  <si>
    <t>2580041771797</t>
  </si>
  <si>
    <t>Комплект фасадов Валерия-М для каркаса Ф-83 ВГ500 Бордовый глянец</t>
  </si>
  <si>
    <t>2580041781796</t>
  </si>
  <si>
    <t>Комплект фасадов Валерия-М для каркаса Ф-84 ВГ500 Бордовый глянец</t>
  </si>
  <si>
    <t>2580041791795</t>
  </si>
  <si>
    <t>Комплект фасадов Валерия-М для каркаса Ф-85 ВГ600 Бордовый глянец</t>
  </si>
  <si>
    <t>2580041801791</t>
  </si>
  <si>
    <t>Комплект фасадов Валерия-М для каркаса Ф-86 ВГ600 Бордовый глянец</t>
  </si>
  <si>
    <t>2580041811790</t>
  </si>
  <si>
    <t>Комплект фасадов Валерия-М для каркаса Ф-87 ВГ800 Бордовый глянец</t>
  </si>
  <si>
    <t>2580041821799</t>
  </si>
  <si>
    <t>Комплект фасадов Валерия-М для каркаса Ф-88 ВГ800 Бордовый глянец</t>
  </si>
  <si>
    <t>2580041831798</t>
  </si>
  <si>
    <t>Комплект фасадов Валерия-М для каркаса Ф-89 ВП400 Бордовый глянец</t>
  </si>
  <si>
    <t>2580041841797</t>
  </si>
  <si>
    <t>Комплект фасадов Валерия-М для каркаса Ф-90 ВП400 Бордовый глянец</t>
  </si>
  <si>
    <t>2580041851796</t>
  </si>
  <si>
    <t>Комплект фасадов Валерия-М Венге</t>
  </si>
  <si>
    <t>Комплект фасадов Валерия-М для каркаса Ф-10 В300/Н300/ВТ224 Венге</t>
  </si>
  <si>
    <t>2580040181610</t>
  </si>
  <si>
    <t>Комплект фасадов Валерия-М для каркаса Ф-11 Н301 Венге</t>
  </si>
  <si>
    <t>2580040521614</t>
  </si>
  <si>
    <t>Комплект фасадов Валерия-М для каркаса Ф-12 Н302 Венге</t>
  </si>
  <si>
    <t>2580041021618</t>
  </si>
  <si>
    <t>Комплект фасадов Валерия-М для каркаса Ф-13 Н303 Венге</t>
  </si>
  <si>
    <t>2580041081612</t>
  </si>
  <si>
    <t>Комплект фасадов Валерия-М для каркаса Ф-14 Н304 Венге</t>
  </si>
  <si>
    <t>2580041311610</t>
  </si>
  <si>
    <t>Комплект фасадов Валерия-М для каркаса Ф-15 В300 Венге</t>
  </si>
  <si>
    <t>2580041351616</t>
  </si>
  <si>
    <t>Комплект фасадов Валерия-М для каркаса Ф-20 В400/ВУ590/Н400/НТ300/НУ990 Венге</t>
  </si>
  <si>
    <t>2580040201615</t>
  </si>
  <si>
    <t>Комплект фасадов Валерия-М для каркаса Ф-21 Н401 Венге</t>
  </si>
  <si>
    <t>2580041381613</t>
  </si>
  <si>
    <t>Комплект фасадов Валерия-М для каркаса Ф-22 Н402 Венге</t>
  </si>
  <si>
    <t>2580041411617</t>
  </si>
  <si>
    <t>Комплект фасадов Валерия-М для каркаса Ф-23 Н403 Венге</t>
  </si>
  <si>
    <t>2580041531612</t>
  </si>
  <si>
    <t>Комплект фасадов Валерия-М для каркаса Ф-24 Н404 Венге</t>
  </si>
  <si>
    <t>2580041541611</t>
  </si>
  <si>
    <t>Комплект фасадов Валерия-М для каркаса Ф-25 В400 Венге</t>
  </si>
  <si>
    <t>2580041551610</t>
  </si>
  <si>
    <t>Комплект фасадов Валерия-М для каркаса Ф-30 В500/Н500/НМ500 Венге</t>
  </si>
  <si>
    <t>2580040231612</t>
  </si>
  <si>
    <t>Комплект фасадов Валерия-М для каркаса Ф-31 Н501 Венге</t>
  </si>
  <si>
    <t>2580041561619</t>
  </si>
  <si>
    <t>Комплект фасадов Валерия-М для каркаса Ф-32 Н502 Венге</t>
  </si>
  <si>
    <t>2580041571618</t>
  </si>
  <si>
    <t>Комплект фасадов Валерия-М для каркаса Ф-33 Н503 Венге</t>
  </si>
  <si>
    <t>2580041581617</t>
  </si>
  <si>
    <t>Комплект фасадов Валерия-М для каркаса Ф-34 Н504 Венге</t>
  </si>
  <si>
    <t>2580041591616</t>
  </si>
  <si>
    <t>Комплект фасадов Валерия-М для каркаса Ф-35 В500 Венге</t>
  </si>
  <si>
    <t>2580041601612</t>
  </si>
  <si>
    <t>Комплект фасадов Валерия-М для каркаса Ф-40 В600/Н600/НМ600 Венге</t>
  </si>
  <si>
    <t>2580040241611</t>
  </si>
  <si>
    <t>Комплект фасадов Валерия-М для каркаса Ф-41 Н601 Венге</t>
  </si>
  <si>
    <t>2580041611611</t>
  </si>
  <si>
    <t>Комплект фасадов Валерия-М для каркаса Ф-42 Н602 Венге</t>
  </si>
  <si>
    <t>2580041621610</t>
  </si>
  <si>
    <t>Комплект фасадов Валерия-М для каркаса Ф-43 Н603 Венге</t>
  </si>
  <si>
    <t>2580041631619</t>
  </si>
  <si>
    <t>Комплект фасадов Валерия-М для каркаса Ф-44 Н604 Венге</t>
  </si>
  <si>
    <t>2580041641618</t>
  </si>
  <si>
    <t>Комплект фасадов Валерия-М для каркаса Ф-45 В600 Венге</t>
  </si>
  <si>
    <t>2580041651617</t>
  </si>
  <si>
    <t>Комплект фасадов Валерия-М для каркаса Ф-50 В800/Н800/НМ800 Венге</t>
  </si>
  <si>
    <t>2580040251610</t>
  </si>
  <si>
    <t>Комплект фасадов Валерия-М для каркаса Ф-51 Н801 Венге</t>
  </si>
  <si>
    <t>2580041661616</t>
  </si>
  <si>
    <t>Комплект фасадов Валерия-М для каркаса Ф-52 Н802 Венге</t>
  </si>
  <si>
    <t>2580041671615</t>
  </si>
  <si>
    <t>Комплект фасадов Валерия-М для каркаса Ф-53 Н803 Венге</t>
  </si>
  <si>
    <t>2580041681614</t>
  </si>
  <si>
    <t>Комплект фасадов Валерия-М для каркаса Ф-54 Н804 Венге</t>
  </si>
  <si>
    <t>2580041691613</t>
  </si>
  <si>
    <t>Комплект фасадов Валерия-М для каркаса Ф-55 В800 Венге</t>
  </si>
  <si>
    <t>2580041701619</t>
  </si>
  <si>
    <t>Комплект фасадов Валерия-М для каркаса Ф-60 НУ890 Венге</t>
  </si>
  <si>
    <t>2580041711618</t>
  </si>
  <si>
    <t>Комплект фасадов Валерия-М для каркаса Ф-81 НД600 Венге</t>
  </si>
  <si>
    <t>2580041761613</t>
  </si>
  <si>
    <t>Комплект фасадов Валерия-М для каркаса Ф-82 НБ150 Венге</t>
  </si>
  <si>
    <t>2580041771612</t>
  </si>
  <si>
    <t>Комплект фасадов Валерия-М для каркаса Ф-83 ВГ500 Венге</t>
  </si>
  <si>
    <t>2580041781611</t>
  </si>
  <si>
    <t>Комплект фасадов Валерия-М для каркаса Ф-84 ВГ500 Венге</t>
  </si>
  <si>
    <t>2580041791610</t>
  </si>
  <si>
    <t>Комплект фасадов Валерия-М для каркаса Ф-85 ВГ600 Венге</t>
  </si>
  <si>
    <t>2580041801616</t>
  </si>
  <si>
    <t>Комплект фасадов Валерия-М для каркаса Ф-86 ВГ600 Венге</t>
  </si>
  <si>
    <t>2580041811615</t>
  </si>
  <si>
    <t>Комплект фасадов Валерия-М для каркаса Ф-87 ВГ800 Венге</t>
  </si>
  <si>
    <t>2580041821614</t>
  </si>
  <si>
    <t>Комплект фасадов Валерия-М для каркаса Ф-88 ВГ800 Венге</t>
  </si>
  <si>
    <t>2580041831613</t>
  </si>
  <si>
    <t>Комплект фасадов Валерия-М для каркаса Ф-89 ВП400 Венге</t>
  </si>
  <si>
    <t>2580041841612</t>
  </si>
  <si>
    <t>Комплект фасадов Валерия-М для каркаса Ф-90 ВП400 Венге</t>
  </si>
  <si>
    <t>2580041851611</t>
  </si>
  <si>
    <t>Комплект фасадов Валерия-М Гранат металлик</t>
  </si>
  <si>
    <t>Гранатовый металлик</t>
  </si>
  <si>
    <t>Комплект фасадов Валерия-М для каркаса Ф-10 В300/Н300/ВТ224 Гранатовый металлик</t>
  </si>
  <si>
    <t>2580040182020</t>
  </si>
  <si>
    <t>Комплект фасадов Валерия-М для каркаса Ф-11 Н301 Гранатовый металлик</t>
  </si>
  <si>
    <t>2580040522024</t>
  </si>
  <si>
    <t>Комплект фасадов Валерия-М для каркаса Ф-12 Н302 Гранатовый металлик</t>
  </si>
  <si>
    <t>2580041022028</t>
  </si>
  <si>
    <t>Комплект фасадов Валерия-М для каркаса Ф-13 Н303 Гранатовый металлик</t>
  </si>
  <si>
    <t>2580041082022</t>
  </si>
  <si>
    <t>Комплект фасадов Валерия-М для каркаса Ф-14 Н304 Гранатовый металлик</t>
  </si>
  <si>
    <t>2580041312020</t>
  </si>
  <si>
    <t>Комплект фасадов Валерия-М для каркаса Ф-15 В300 Гранатовый металлик</t>
  </si>
  <si>
    <t>2580041352026</t>
  </si>
  <si>
    <t>Комплект фасадов Валерия-М для каркаса Ф-20 В400/ВУ590/Н400/НТ300/НУ990 Гранатовый металлик</t>
  </si>
  <si>
    <t>2580040202025</t>
  </si>
  <si>
    <t>Комплект фасадов Валерия-М для каркаса Ф-21 Н401 Гранатовый металлик</t>
  </si>
  <si>
    <t>2580041382023</t>
  </si>
  <si>
    <t>Комплект фасадов Валерия-М для каркаса Ф-22 Н402 Гранатовый металлик</t>
  </si>
  <si>
    <t>2580041412027</t>
  </si>
  <si>
    <t>Комплект фасадов Валерия-М для каркаса Ф-23 Н403 Гранатовый металлик</t>
  </si>
  <si>
    <t>2580041532022</t>
  </si>
  <si>
    <t>Комплект фасадов Валерия-М для каркаса Ф-24 Н404 Гранатовый металлик</t>
  </si>
  <si>
    <t>2580041542021</t>
  </si>
  <si>
    <t>Комплект фасадов Валерия-М для каркаса Ф-25 В400 Гранатовый металлик</t>
  </si>
  <si>
    <t>2580041552020</t>
  </si>
  <si>
    <t>Комплект фасадов Валерия-М для каркаса Ф-30 В500/Н500/НМ500 Гранатовый металлик</t>
  </si>
  <si>
    <t>2580040232022</t>
  </si>
  <si>
    <t>Комплект фасадов Валерия-М для каркаса Ф-31 Н501 Гранатовый металлик</t>
  </si>
  <si>
    <t>2580041562029</t>
  </si>
  <si>
    <t>Комплект фасадов Валерия-М для каркаса Ф-32 Н502 Гранатовый металлик</t>
  </si>
  <si>
    <t>2580041572028</t>
  </si>
  <si>
    <t>Комплект фасадов Валерия-М для каркаса Ф-33 Н503 Гранатовый металлик</t>
  </si>
  <si>
    <t>2580041582027</t>
  </si>
  <si>
    <t>Комплект фасадов Валерия-М для каркаса Ф-34 Н504 Гранатовый металлик</t>
  </si>
  <si>
    <t>2580041592026</t>
  </si>
  <si>
    <t>Комплект фасадов Валерия-М для каркаса Ф-35 В500 Гранатовый металлик</t>
  </si>
  <si>
    <t>2580041602022</t>
  </si>
  <si>
    <t>Комплект фасадов Валерия-М для каркаса Ф-40 В600/Н600/НМ600 Гранатовый металлик</t>
  </si>
  <si>
    <t>2580040242021</t>
  </si>
  <si>
    <t>Комплект фасадов Валерия-М для каркаса Ф-41 Н601 Гранатовый металлик</t>
  </si>
  <si>
    <t>2580041612021</t>
  </si>
  <si>
    <t>Комплект фасадов Валерия-М для каркаса Ф-42 Н602 Гранатовый металлик</t>
  </si>
  <si>
    <t>2580041622020</t>
  </si>
  <si>
    <t>Комплект фасадов Валерия-М для каркаса Ф-43 Н603 Гранатовый металлик</t>
  </si>
  <si>
    <t>2580041632029</t>
  </si>
  <si>
    <t>Комплект фасадов Валерия-М для каркаса Ф-44 Н604 Гранатовый металлик</t>
  </si>
  <si>
    <t>2580041642028</t>
  </si>
  <si>
    <t>Комплект фасадов Валерия-М для каркаса Ф-45 В600 Гранатовый металлик</t>
  </si>
  <si>
    <t>2580041652027</t>
  </si>
  <si>
    <t>Комплект фасадов Валерия-М для каркаса Ф-50 В800/Н800/НМ800 Гранатовый металлик</t>
  </si>
  <si>
    <t>2580040252020</t>
  </si>
  <si>
    <t>Комплект фасадов Валерия-М для каркаса Ф-51 Н801 Гранатовый металлик</t>
  </si>
  <si>
    <t>2580041662026</t>
  </si>
  <si>
    <t>Комплект фасадов Валерия-М для каркаса Ф-52 Н802 Гранатовый металлик</t>
  </si>
  <si>
    <t>2580041672025</t>
  </si>
  <si>
    <t>Комплект фасадов Валерия-М для каркаса Ф-53 Н803 Гранатовый металлик</t>
  </si>
  <si>
    <t>2580041682024</t>
  </si>
  <si>
    <t>Комплект фасадов Валерия-М для каркаса Ф-54 Н804 Гранатовый металлик</t>
  </si>
  <si>
    <t>2580041692023</t>
  </si>
  <si>
    <t>Комплект фасадов Валерия-М для каркаса Ф-55 В800 Гранатовый металлик</t>
  </si>
  <si>
    <t>2580041702029</t>
  </si>
  <si>
    <t>Комплект фасадов Валерия-М для каркаса Ф-60 НУ890 Гранатовый металлик</t>
  </si>
  <si>
    <t>2580041712028</t>
  </si>
  <si>
    <t>Комплект фасадов Валерия-М для каркаса Ф-81 НД600 Гранатовый металлик</t>
  </si>
  <si>
    <t>2580041762023</t>
  </si>
  <si>
    <t>Комплект фасадов Валерия-М для каркаса Ф-82 НБ150 Гранатовый металлик</t>
  </si>
  <si>
    <t>2580041772022</t>
  </si>
  <si>
    <t>Комплект фасадов Валерия-М для каркаса Ф-83 ВГ500 Гранатовый металлик</t>
  </si>
  <si>
    <t>2580041782021</t>
  </si>
  <si>
    <t>Комплект фасадов Валерия-М для каркаса Ф-84 ВГ500 Гранатовый металлик</t>
  </si>
  <si>
    <t>2580041792020</t>
  </si>
  <si>
    <t>Комплект фасадов Валерия-М для каркаса Ф-85 ВГ600 Гранатовый металлик</t>
  </si>
  <si>
    <t>2580041802026</t>
  </si>
  <si>
    <t>Комплект фасадов Валерия-М для каркаса Ф-86 ВГ600 Гранатовый металлик</t>
  </si>
  <si>
    <t>2580041812025</t>
  </si>
  <si>
    <t>Комплект фасадов Валерия-М для каркаса Ф-87 ВГ800 Гранатовый металлик</t>
  </si>
  <si>
    <t>2580041822024</t>
  </si>
  <si>
    <t>Комплект фасадов Валерия-М для каркаса Ф-88 ВГ800 Гранатовый металлик</t>
  </si>
  <si>
    <t>2580041832023</t>
  </si>
  <si>
    <t>Комплект фасадов Валерия-М для каркаса Ф-89 ВП400 Гранатовый металлик</t>
  </si>
  <si>
    <t>2580041842022</t>
  </si>
  <si>
    <t>Комплект фасадов Валерия-М для каркаса Ф-90 ВП400 Гранатовый металлик</t>
  </si>
  <si>
    <t>2580041852021</t>
  </si>
  <si>
    <t>Комплект фасадов Валерия-М Дуб белёный</t>
  </si>
  <si>
    <t>Комплект фасадов Валерия-М для каркаса Ф-10 В300/Н300/ВТ224 Дуб белёный</t>
  </si>
  <si>
    <t>2580040181597</t>
  </si>
  <si>
    <t>Комплект фасадов Валерия-М для каркаса Ф-11 Н301 Дуб белёный</t>
  </si>
  <si>
    <t>2580040521591</t>
  </si>
  <si>
    <t>Комплект фасадов Валерия-М для каркаса Ф-12 Н302 Дуб белёный</t>
  </si>
  <si>
    <t>2580041021595</t>
  </si>
  <si>
    <t>Комплект фасадов Валерия-М для каркаса Ф-13 Н303 Дуб белёный</t>
  </si>
  <si>
    <t>2580041081599</t>
  </si>
  <si>
    <t>Комплект фасадов Валерия-М для каркаса Ф-14 Н304 Дуб белёный</t>
  </si>
  <si>
    <t>2580041311597</t>
  </si>
  <si>
    <t>Комплект фасадов Валерия-М для каркаса Ф-15 В300 Дуб белёный</t>
  </si>
  <si>
    <t>2580041351593</t>
  </si>
  <si>
    <t>Комплект фасадов Валерия-М для каркаса Ф-20 В400/ВУ590/Н400/НТ300/НУ990 Дуб белёный</t>
  </si>
  <si>
    <t>2580040201592</t>
  </si>
  <si>
    <t>Комплект фасадов Валерия-М для каркаса Ф-21 Н401 Дуб белёный</t>
  </si>
  <si>
    <t>2580041381590</t>
  </si>
  <si>
    <t>Комплект фасадов Валерия-М для каркаса Ф-22 Н402 Дуб белёный</t>
  </si>
  <si>
    <t>2580041411594</t>
  </si>
  <si>
    <t>Комплект фасадов Валерия-М для каркаса Ф-23 Н403 Дуб белёный</t>
  </si>
  <si>
    <t>2580041531599</t>
  </si>
  <si>
    <t>Комплект фасадов Валерия-М для каркаса Ф-24 Н404 Дуб белёный</t>
  </si>
  <si>
    <t>2580041541598</t>
  </si>
  <si>
    <t>Комплект фасадов Валерия-М для каркаса Ф-25 В400 Дуб белёный</t>
  </si>
  <si>
    <t>2580041551597</t>
  </si>
  <si>
    <t>Комплект фасадов Валерия-М для каркаса Ф-30 В500/Н500/НМ500 Дуб белёный</t>
  </si>
  <si>
    <t>2580040231599</t>
  </si>
  <si>
    <t>Комплект фасадов Валерия-М для каркаса Ф-31 Н501 Дуб белёный</t>
  </si>
  <si>
    <t>2580041561596</t>
  </si>
  <si>
    <t>Комплект фасадов Валерия-М для каркаса Ф-32 Н502 Дуб белёный</t>
  </si>
  <si>
    <t>2580041571595</t>
  </si>
  <si>
    <t>Комплект фасадов Валерия-М для каркаса Ф-33 Н503 Дуб белёный</t>
  </si>
  <si>
    <t>2580041581594</t>
  </si>
  <si>
    <t>Комплект фасадов Валерия-М для каркаса Ф-34 Н504 Дуб белёный</t>
  </si>
  <si>
    <t>2580041591593</t>
  </si>
  <si>
    <t>Комплект фасадов Валерия-М для каркаса Ф-35 В500 Дуб белёный</t>
  </si>
  <si>
    <t>2580041601599</t>
  </si>
  <si>
    <t>Комплект фасадов Валерия-М для каркаса Ф-40 В600/Н600/НМ600 Дуб белёный</t>
  </si>
  <si>
    <t>2580040241598</t>
  </si>
  <si>
    <t>Комплект фасадов Валерия-М для каркаса Ф-41 Н601 Дуб белёный</t>
  </si>
  <si>
    <t>2580041611598</t>
  </si>
  <si>
    <t>Комплект фасадов Валерия-М для каркаса Ф-42 Н602 Дуб белёный</t>
  </si>
  <si>
    <t>2580041621597</t>
  </si>
  <si>
    <t>Комплект фасадов Валерия-М для каркаса Ф-43 Н603 Дуб белёный</t>
  </si>
  <si>
    <t>2580041631596</t>
  </si>
  <si>
    <t>Комплект фасадов Валерия-М для каркаса Ф-44 Н604 Дуб белёный</t>
  </si>
  <si>
    <t>2580041641595</t>
  </si>
  <si>
    <t>Комплект фасадов Валерия-М для каркаса Ф-45 В600 Дуб белёный</t>
  </si>
  <si>
    <t>2580041651594</t>
  </si>
  <si>
    <t>Комплект фасадов Валерия-М для каркаса Ф-50 В800/Н800/НМ800 Дуб белёный</t>
  </si>
  <si>
    <t>2580040251597</t>
  </si>
  <si>
    <t>Комплект фасадов Валерия-М для каркаса Ф-51 Н801 Дуб белёный</t>
  </si>
  <si>
    <t>2580041661593</t>
  </si>
  <si>
    <t>Комплект фасадов Валерия-М для каркаса Ф-52 Н802 Дуб белёный</t>
  </si>
  <si>
    <t>2580041671592</t>
  </si>
  <si>
    <t>Комплект фасадов Валерия-М для каркаса Ф-53 Н803 Дуб белёный</t>
  </si>
  <si>
    <t>2580041681591</t>
  </si>
  <si>
    <t>Комплект фасадов Валерия-М для каркаса Ф-54 Н804 Дуб белёный</t>
  </si>
  <si>
    <t>2580041691590</t>
  </si>
  <si>
    <t>Комплект фасадов Валерия-М для каркаса Ф-55 В800 Дуб белёный</t>
  </si>
  <si>
    <t>2580041701596</t>
  </si>
  <si>
    <t>Комплект фасадов Валерия-М для каркаса Ф-60 НУ890 Дуб белёный</t>
  </si>
  <si>
    <t>2580041711595</t>
  </si>
  <si>
    <t>Комплект фасадов Валерия-М для каркаса Ф-81 НД600 Дуб белёный</t>
  </si>
  <si>
    <t>2580041761590</t>
  </si>
  <si>
    <t>Комплект фасадов Валерия-М для каркаса Ф-82 НБ150 Дуб белёный</t>
  </si>
  <si>
    <t>2580041771599</t>
  </si>
  <si>
    <t>Комплект фасадов Валерия-М для каркаса Ф-83 ВГ500 Дуб белёный</t>
  </si>
  <si>
    <t>2580041781598</t>
  </si>
  <si>
    <t>Комплект фасадов Валерия-М для каркаса Ф-84 ВГ500 Дуб белёный</t>
  </si>
  <si>
    <t>2580041791597</t>
  </si>
  <si>
    <t>Комплект фасадов Валерия-М для каркаса Ф-85 ВГ600 Дуб белёный</t>
  </si>
  <si>
    <t>2580041801593</t>
  </si>
  <si>
    <t>Комплект фасадов Валерия-М для каркаса Ф-86 ВГ600 Дуб белёный</t>
  </si>
  <si>
    <t>2580041811592</t>
  </si>
  <si>
    <t>Комплект фасадов Валерия-М для каркаса Ф-87 ВГ800 Дуб белёный</t>
  </si>
  <si>
    <t>2580041821591</t>
  </si>
  <si>
    <t>Комплект фасадов Валерия-М для каркаса Ф-88 ВГ800 Дуб белёный</t>
  </si>
  <si>
    <t>2580041831590</t>
  </si>
  <si>
    <t>Комплект фасадов Валерия-М для каркаса Ф-89 ВП400 Дуб белёный</t>
  </si>
  <si>
    <t>2580041841599</t>
  </si>
  <si>
    <t>Комплект фасадов Валерия-М для каркаса Ф-90 ВП400 Дуб белёный</t>
  </si>
  <si>
    <t>2580041851598</t>
  </si>
  <si>
    <t>Комплект фасадов Валерия-М Красный глянец страйп</t>
  </si>
  <si>
    <t>Красный глянец страйп</t>
  </si>
  <si>
    <t>Комплект фасадов Валерия-М для каркаса Ф-10 В300/Н300/ВТ224 Красный глянец страйп</t>
  </si>
  <si>
    <t>2580040181856</t>
  </si>
  <si>
    <t>Комплект фасадов Валерия-М для каркаса Ф-11 Н301 Красный глянец страйп</t>
  </si>
  <si>
    <t>2580040521850</t>
  </si>
  <si>
    <t>Комплект фасадов Валерия-М для каркаса Ф-12 Н302 Красный глянец страйп</t>
  </si>
  <si>
    <t>2580041021854</t>
  </si>
  <si>
    <t>Комплект фасадов Валерия-М для каркаса Ф-13 Н303 Красный глянец страйп</t>
  </si>
  <si>
    <t>2580041081858</t>
  </si>
  <si>
    <t>Комплект фасадов Валерия-М для каркаса Ф-14 Н304 Красный глянец страйп</t>
  </si>
  <si>
    <t>2580041311856</t>
  </si>
  <si>
    <t>Комплект фасадов Валерия-М для каркаса Ф-15 В300 Красный глянец страйп</t>
  </si>
  <si>
    <t>2580041351852</t>
  </si>
  <si>
    <t>Комплект фасадов Валерия-М для каркаса Ф-20 В400/ВУ590/Н400/НТ300/НУ990 Красный глянец страйп</t>
  </si>
  <si>
    <t>2580040201851</t>
  </si>
  <si>
    <t>Комплект фасадов Валерия-М для каркаса Ф-21 Н401 Красный глянец страйп</t>
  </si>
  <si>
    <t>2580041381859</t>
  </si>
  <si>
    <t>Комплект фасадов Валерия-М для каркаса Ф-22 Н402 Красный глянец страйп</t>
  </si>
  <si>
    <t>2580041411853</t>
  </si>
  <si>
    <t>Комплект фасадов Валерия-М для каркаса Ф-23 Н403 Красный глянец страйп</t>
  </si>
  <si>
    <t>2580041531858</t>
  </si>
  <si>
    <t>Комплект фасадов Валерия-М для каркаса Ф-24 Н404 Красный глянец страйп</t>
  </si>
  <si>
    <t>2580041541857</t>
  </si>
  <si>
    <t>Комплект фасадов Валерия-М для каркаса Ф-25 В400 Красный глянец страйп</t>
  </si>
  <si>
    <t>2580041551856</t>
  </si>
  <si>
    <t>Комплект фасадов Валерия-М для каркаса Ф-30 В500/Н500/НМ500 Красный глянец страйп</t>
  </si>
  <si>
    <t>2580040231858</t>
  </si>
  <si>
    <t>Комплект фасадов Валерия-М для каркаса Ф-31 Н501 Красный глянец страйп</t>
  </si>
  <si>
    <t>2580041561855</t>
  </si>
  <si>
    <t>Комплект фасадов Валерия-М для каркаса Ф-32 Н502 Красный глянец страйп</t>
  </si>
  <si>
    <t>2580041571854</t>
  </si>
  <si>
    <t>Комплект фасадов Валерия-М для каркаса Ф-33 Н503 Красный глянец страйп</t>
  </si>
  <si>
    <t>2580041581853</t>
  </si>
  <si>
    <t>Комплект фасадов Валерия-М для каркаса Ф-34 Н504 Красный глянец страйп</t>
  </si>
  <si>
    <t>2580041591852</t>
  </si>
  <si>
    <t>Комплект фасадов Валерия-М для каркаса Ф-35 В500 Красный глянец страйп</t>
  </si>
  <si>
    <t>2580041601858</t>
  </si>
  <si>
    <t>Комплект фасадов Валерия-М для каркаса Ф-40 В600/Н600/НМ600 Красный глянец страйп</t>
  </si>
  <si>
    <t>2580040241857</t>
  </si>
  <si>
    <t>Комплект фасадов Валерия-М для каркаса Ф-41 Н601 Красный глянец страйп</t>
  </si>
  <si>
    <t>2580041611857</t>
  </si>
  <si>
    <t>Комплект фасадов Валерия-М для каркаса Ф-42 Н602 Красный глянец страйп</t>
  </si>
  <si>
    <t>2580041621856</t>
  </si>
  <si>
    <t>Комплект фасадов Валерия-М для каркаса Ф-43 Н603 Красный глянец страйп</t>
  </si>
  <si>
    <t>2580041631855</t>
  </si>
  <si>
    <t>Комплект фасадов Валерия-М для каркаса Ф-44 Н604 Красный глянец страйп</t>
  </si>
  <si>
    <t>2580041641854</t>
  </si>
  <si>
    <t>Комплект фасадов Валерия-М для каркаса Ф-45 В600 Красный глянец страйп</t>
  </si>
  <si>
    <t>2580041651853</t>
  </si>
  <si>
    <t>Комплект фасадов Валерия-М для каркаса Ф-50 В800/Н800/НМ800 Красный глянец страйп</t>
  </si>
  <si>
    <t>2580040251856</t>
  </si>
  <si>
    <t>Комплект фасадов Валерия-М для каркаса Ф-51 Н801 Красный глянец страйп</t>
  </si>
  <si>
    <t>2580041661852</t>
  </si>
  <si>
    <t>Комплект фасадов Валерия-М для каркаса Ф-52 Н802 Красный глянец страйп</t>
  </si>
  <si>
    <t>2580041671851</t>
  </si>
  <si>
    <t>Комплект фасадов Валерия-М для каркаса Ф-53 Н803 Красный глянец страйп</t>
  </si>
  <si>
    <t>2580041681850</t>
  </si>
  <si>
    <t>Комплект фасадов Валерия-М для каркаса Ф-54 Н804 Красный глянец страйп</t>
  </si>
  <si>
    <t>2580041691859</t>
  </si>
  <si>
    <t>Комплект фасадов Валерия-М для каркаса Ф-55 В800 Красный глянец страйп</t>
  </si>
  <si>
    <t>2580041701855</t>
  </si>
  <si>
    <t>Комплект фасадов Валерия-М для каркаса Ф-60 НУ890 Красный глянец страйп</t>
  </si>
  <si>
    <t>2580041711854</t>
  </si>
  <si>
    <t>Комплект фасадов Валерия-М для каркаса Ф-81 НД600 Красный глянец страйп</t>
  </si>
  <si>
    <t>2580041761859</t>
  </si>
  <si>
    <t>Комплект фасадов Валерия-М для каркаса Ф-82 НБ150 Красный глянец страйп</t>
  </si>
  <si>
    <t>2580041771858</t>
  </si>
  <si>
    <t>Комплект фасадов Валерия-М для каркаса Ф-83 ВГ500 Красный глянец страйп</t>
  </si>
  <si>
    <t>2580041781857</t>
  </si>
  <si>
    <t>Комплект фасадов Валерия-М для каркаса Ф-84 ВГ500 Красный глянец страйп</t>
  </si>
  <si>
    <t>2580041791856</t>
  </si>
  <si>
    <t>Комплект фасадов Валерия-М для каркаса Ф-85 ВГ600 Красный глянец страйп</t>
  </si>
  <si>
    <t>2580041801852</t>
  </si>
  <si>
    <t>Комплект фасадов Валерия-М для каркаса Ф-86 ВГ600 Красный глянец страйп</t>
  </si>
  <si>
    <t>2580041811851</t>
  </si>
  <si>
    <t>Комплект фасадов Валерия-М для каркаса Ф-87 ВГ800 Красный глянец страйп</t>
  </si>
  <si>
    <t>2580041821850</t>
  </si>
  <si>
    <t>Комплект фасадов Валерия-М для каркаса Ф-88 ВГ800 Красный глянец страйп</t>
  </si>
  <si>
    <t>2580041831859</t>
  </si>
  <si>
    <t>Комплект фасадов Валерия-М для каркаса Ф-89 ВП400 Красный глянец страйп</t>
  </si>
  <si>
    <t>2580041841858</t>
  </si>
  <si>
    <t>Комплект фасадов Валерия-М для каркаса Ф-90 ВП400 Красный глянец страйп</t>
  </si>
  <si>
    <t>2580041851857</t>
  </si>
  <si>
    <t>Комплект фасадов Валерия-М Лайм глянец</t>
  </si>
  <si>
    <t>Лайм глянец</t>
  </si>
  <si>
    <t>Комплект фасадов Валерия-М для каркаса Ф-10 В300/Н300/ВТ224 Лайм глянец</t>
  </si>
  <si>
    <t>2580040182235</t>
  </si>
  <si>
    <t>Комплект фасадов Валерия-М для каркаса Ф-11 Н301 Лайм глянец</t>
  </si>
  <si>
    <t>2580040522239</t>
  </si>
  <si>
    <t>Комплект фасадов Валерия-М для каркаса Ф-12 Н302 Лайм глянец</t>
  </si>
  <si>
    <t>2580041022233</t>
  </si>
  <si>
    <t>Комплект фасадов Валерия-М для каркаса Ф-13 Н303 Лайм глянец</t>
  </si>
  <si>
    <t>2580041082237</t>
  </si>
  <si>
    <t>Комплект фасадов Валерия-М для каркаса Ф-14 Н304 Лайм глянец</t>
  </si>
  <si>
    <t>2580041312235</t>
  </si>
  <si>
    <t>Комплект фасадов Валерия-М для каркаса Ф-15 В300 Лайм глянец</t>
  </si>
  <si>
    <t>2580041352231</t>
  </si>
  <si>
    <t>Комплект фасадов Валерия-М для каркаса Ф-20 В400/ВУ590/Н400/НТ300/НУ990 Лайм глянец</t>
  </si>
  <si>
    <t>2580040202230</t>
  </si>
  <si>
    <t>Комплект фасадов Валерия-М для каркаса Ф-21 Н401 Лайм глянец</t>
  </si>
  <si>
    <t>2580041382238</t>
  </si>
  <si>
    <t>Комплект фасадов Валерия-М для каркаса Ф-22 Н402 Лайм глянец</t>
  </si>
  <si>
    <t>2580041412232</t>
  </si>
  <si>
    <t>Комплект фасадов Валерия-М для каркаса Ф-23 Н403 Лайм глянец</t>
  </si>
  <si>
    <t>2580041532237</t>
  </si>
  <si>
    <t>Комплект фасадов Валерия-М для каркаса Ф-24 Н404 Лайм глянец</t>
  </si>
  <si>
    <t>2580041542236</t>
  </si>
  <si>
    <t>Комплект фасадов Валерия-М для каркаса Ф-25 В400 Лайм глянец</t>
  </si>
  <si>
    <t>2580041552235</t>
  </si>
  <si>
    <t>Комплект фасадов Валерия-М для каркаса Ф-30 В500/Н500/НМ500 Лайм глянец</t>
  </si>
  <si>
    <t>2580040232237</t>
  </si>
  <si>
    <t>Комплект фасадов Валерия-М для каркаса Ф-31 Н501 Лайм глянец</t>
  </si>
  <si>
    <t>2580041562234</t>
  </si>
  <si>
    <t>Комплект фасадов Валерия-М для каркаса Ф-32 Н502 Лайм глянец</t>
  </si>
  <si>
    <t>2580041572233</t>
  </si>
  <si>
    <t>Комплект фасадов Валерия-М для каркаса Ф-33 Н503 Лайм глянец</t>
  </si>
  <si>
    <t>2580041582232</t>
  </si>
  <si>
    <t>Комплект фасадов Валерия-М для каркаса Ф-34 Н504 Лайм глянец</t>
  </si>
  <si>
    <t>2580041592231</t>
  </si>
  <si>
    <t>Комплект фасадов Валерия-М для каркаса Ф-35 В500 Лайм глянец</t>
  </si>
  <si>
    <t>2580041602237</t>
  </si>
  <si>
    <t>Комплект фасадов Валерия-М для каркаса Ф-40 В600/Н600/НМ600 Лайм глянец</t>
  </si>
  <si>
    <t>2580040242236</t>
  </si>
  <si>
    <t>Комплект фасадов Валерия-М для каркаса Ф-41 Н601 Лайм глянец</t>
  </si>
  <si>
    <t>2580041612236</t>
  </si>
  <si>
    <t>Комплект фасадов Валерия-М для каркаса Ф-42 Н602 Лайм глянец</t>
  </si>
  <si>
    <t>2580041622235</t>
  </si>
  <si>
    <t>Комплект фасадов Валерия-М для каркаса Ф-43 Н603 Лайм глянец</t>
  </si>
  <si>
    <t>2580041632234</t>
  </si>
  <si>
    <t>Комплект фасадов Валерия-М для каркаса Ф-44 Н604 Лайм глянец</t>
  </si>
  <si>
    <t>2580041642233</t>
  </si>
  <si>
    <t>Комплект фасадов Валерия-М для каркаса Ф-45 В600 Лайм глянец</t>
  </si>
  <si>
    <t>2580041652232</t>
  </si>
  <si>
    <t>Комплект фасадов Валерия-М для каркаса Ф-50 В800/Н800/НМ800 Лайм глянец</t>
  </si>
  <si>
    <t>2580040252235</t>
  </si>
  <si>
    <t>Комплект фасадов Валерия-М для каркаса Ф-51 Н801 Лайм глянец</t>
  </si>
  <si>
    <t>2580041662231</t>
  </si>
  <si>
    <t>Комплект фасадов Валерия-М для каркаса Ф-52 Н802 Лайм глянец</t>
  </si>
  <si>
    <t>2580041672230</t>
  </si>
  <si>
    <t>Комплект фасадов Валерия-М для каркаса Ф-53 Н803 Лайм глянец</t>
  </si>
  <si>
    <t>2580041682239</t>
  </si>
  <si>
    <t>Комплект фасадов Валерия-М для каркаса Ф-54 Н804 Лайм глянец</t>
  </si>
  <si>
    <t>2580041692238</t>
  </si>
  <si>
    <t>Комплект фасадов Валерия-М для каркаса Ф-55 В800 Лайм глянец</t>
  </si>
  <si>
    <t>2580041702234</t>
  </si>
  <si>
    <t>Комплект фасадов Валерия-М для каркаса Ф-60 НУ890 Лайм глянец</t>
  </si>
  <si>
    <t>2580041712233</t>
  </si>
  <si>
    <t>Комплект фасадов Валерия-М для каркаса Ф-81 НД600 Лайм глянец</t>
  </si>
  <si>
    <t>2580041762238</t>
  </si>
  <si>
    <t>Комплект фасадов Валерия-М для каркаса Ф-82 НБ150 Лайм глянец</t>
  </si>
  <si>
    <t>2580041772237</t>
  </si>
  <si>
    <t>Комплект фасадов Валерия-М для каркаса Ф-83 ВГ500 Лайм глянец</t>
  </si>
  <si>
    <t>2580041782236</t>
  </si>
  <si>
    <t>Комплект фасадов Валерия-М для каркаса Ф-84 ВГ500 Лайм глянец</t>
  </si>
  <si>
    <t>2580041792235</t>
  </si>
  <si>
    <t>Комплект фасадов Валерия-М для каркаса Ф-85 ВГ600 Лайм глянец</t>
  </si>
  <si>
    <t>2580041802231</t>
  </si>
  <si>
    <t>Комплект фасадов Валерия-М для каркаса Ф-86 ВГ600 Лайм глянец</t>
  </si>
  <si>
    <t>2580041812230</t>
  </si>
  <si>
    <t>Комплект фасадов Валерия-М для каркаса Ф-87 ВГ800 Лайм глянец</t>
  </si>
  <si>
    <t>2580041822239</t>
  </si>
  <si>
    <t>Комплект фасадов Валерия-М для каркаса Ф-88 ВГ800 Лайм глянец</t>
  </si>
  <si>
    <t>2580041832238</t>
  </si>
  <si>
    <t>Комплект фасадов Валерия-М для каркаса Ф-89 ВП400 Лайм глянец</t>
  </si>
  <si>
    <t>2580041842237</t>
  </si>
  <si>
    <t>Комплект фасадов Валерия-М для каркаса Ф-90 ВП400 Лайм глянец</t>
  </si>
  <si>
    <t>2580041852236</t>
  </si>
  <si>
    <t>Комплект фасадов Валерия-М Оранжевый глянец</t>
  </si>
  <si>
    <t>Оранжевый глянец</t>
  </si>
  <si>
    <t>Комплект фасадов Валерия-М для каркаса Ф-10 В300/Н300/ВТ224 Оранжевый глянец</t>
  </si>
  <si>
    <t>2580040181818</t>
  </si>
  <si>
    <t>Комплект фасадов Валерия-М для каркаса Ф-11 Н301 Оранжевый глянец</t>
  </si>
  <si>
    <t>2580040521812</t>
  </si>
  <si>
    <t>Комплект фасадов Валерия-М для каркаса Ф-12 Н302 Оранжевый глянец</t>
  </si>
  <si>
    <t>2580041021816</t>
  </si>
  <si>
    <t>Комплект фасадов Валерия-М для каркаса Ф-13 Н303 Оранжевый глянец</t>
  </si>
  <si>
    <t>2580041081810</t>
  </si>
  <si>
    <t>Комплект фасадов Валерия-М для каркаса Ф-14 Н304 Оранжевый глянец</t>
  </si>
  <si>
    <t>2580041311818</t>
  </si>
  <si>
    <t>Комплект фасадов Валерия-М для каркаса Ф-15 В300 Оранжевый глянец</t>
  </si>
  <si>
    <t>2580041351814</t>
  </si>
  <si>
    <t>Комплект фасадов Валерия-М для каркаса Ф-20 В400/ВУ590/Н400/НТ300/НУ990 Оранжевый глянец</t>
  </si>
  <si>
    <t>2580040201813</t>
  </si>
  <si>
    <t>Комплект фасадов Валерия-М для каркаса Ф-21 Н401 Оранжевый глянец</t>
  </si>
  <si>
    <t>2580041381811</t>
  </si>
  <si>
    <t>Комплект фасадов Валерия-М для каркаса Ф-22 Н402 Оранжевый глянец</t>
  </si>
  <si>
    <t>2580041411815</t>
  </si>
  <si>
    <t>Комплект фасадов Валерия-М для каркаса Ф-23 Н403 Оранжевый глянец</t>
  </si>
  <si>
    <t>2580041531810</t>
  </si>
  <si>
    <t>Комплект фасадов Валерия-М для каркаса Ф-24 Н404 Оранжевый глянец</t>
  </si>
  <si>
    <t>2580041541819</t>
  </si>
  <si>
    <t>Комплект фасадов Валерия-М для каркаса Ф-25 В400 Оранжевый глянец</t>
  </si>
  <si>
    <t>2580041551818</t>
  </si>
  <si>
    <t>Комплект фасадов Валерия-М для каркаса Ф-30 В500/Н500/НМ500 Оранжевый глянец</t>
  </si>
  <si>
    <t>2580040231810</t>
  </si>
  <si>
    <t>Комплект фасадов Валерия-М для каркаса Ф-31 Н501 Оранжевый глянец</t>
  </si>
  <si>
    <t>2580041561817</t>
  </si>
  <si>
    <t>Комплект фасадов Валерия-М для каркаса Ф-32 Н502 Оранжевый глянец</t>
  </si>
  <si>
    <t>2580041571816</t>
  </si>
  <si>
    <t>Комплект фасадов Валерия-М для каркаса Ф-33 Н503 Оранжевый глянец</t>
  </si>
  <si>
    <t>2580041581815</t>
  </si>
  <si>
    <t>Комплект фасадов Валерия-М для каркаса Ф-34 Н504 Оранжевый глянец</t>
  </si>
  <si>
    <t>2580041591814</t>
  </si>
  <si>
    <t>Комплект фасадов Валерия-М для каркаса Ф-35 В500 Оранжевый глянец</t>
  </si>
  <si>
    <t>2580041601810</t>
  </si>
  <si>
    <t>Комплект фасадов Валерия-М для каркаса Ф-40 В600/Н600/НМ600 Оранжевый глянец</t>
  </si>
  <si>
    <t>2580040241819</t>
  </si>
  <si>
    <t>Комплект фасадов Валерия-М для каркаса Ф-41 Н601 Оранжевый глянец</t>
  </si>
  <si>
    <t>2580041611819</t>
  </si>
  <si>
    <t>Комплект фасадов Валерия-М для каркаса Ф-42 Н602 Оранжевый глянец</t>
  </si>
  <si>
    <t>2580041621818</t>
  </si>
  <si>
    <t>Комплект фасадов Валерия-М для каркаса Ф-43 Н603 Оранжевый глянец</t>
  </si>
  <si>
    <t>2580041631817</t>
  </si>
  <si>
    <t>Комплект фасадов Валерия-М для каркаса Ф-44 Н604 Оранжевый глянец</t>
  </si>
  <si>
    <t>2580041641816</t>
  </si>
  <si>
    <t>Комплект фасадов Валерия-М для каркаса Ф-45 В600 Оранжевый глянец</t>
  </si>
  <si>
    <t>2580041651815</t>
  </si>
  <si>
    <t>Комплект фасадов Валерия-М для каркаса Ф-50 В800/Н800/НМ800 Оранжевый глянец</t>
  </si>
  <si>
    <t>2580040251818</t>
  </si>
  <si>
    <t>Комплект фасадов Валерия-М для каркаса Ф-51 Н801 Оранжевый глянец</t>
  </si>
  <si>
    <t>2580041661814</t>
  </si>
  <si>
    <t>Комплект фасадов Валерия-М для каркаса Ф-52 Н802 Оранжевый глянец</t>
  </si>
  <si>
    <t>2580041671813</t>
  </si>
  <si>
    <t>Комплект фасадов Валерия-М для каркаса Ф-53 Н803 Оранжевый глянец</t>
  </si>
  <si>
    <t>2580041681812</t>
  </si>
  <si>
    <t>Комплект фасадов Валерия-М для каркаса Ф-54 Н804 Оранжевый глянец</t>
  </si>
  <si>
    <t>2580041691811</t>
  </si>
  <si>
    <t>Комплект фасадов Валерия-М для каркаса Ф-55 В800 Оранжевый глянец</t>
  </si>
  <si>
    <t>2580041701817</t>
  </si>
  <si>
    <t>Комплект фасадов Валерия-М для каркаса Ф-60 НУ890 Оранжевый глянец</t>
  </si>
  <si>
    <t>2580041711816</t>
  </si>
  <si>
    <t>Комплект фасадов Валерия-М для каркаса Ф-81 НД600 Оранжевый глянец</t>
  </si>
  <si>
    <t>2580041761811</t>
  </si>
  <si>
    <t>Комплект фасадов Валерия-М для каркаса Ф-82 НБ150 Оранжевый глянец</t>
  </si>
  <si>
    <t>2580041771810</t>
  </si>
  <si>
    <t>Комплект фасадов Валерия-М для каркаса Ф-83 ВГ500 Оранжевый глянец</t>
  </si>
  <si>
    <t>2580041781819</t>
  </si>
  <si>
    <t>Комплект фасадов Валерия-М для каркаса Ф-84 ВГ500 Оранжевый глянец</t>
  </si>
  <si>
    <t>2580041791818</t>
  </si>
  <si>
    <t>Комплект фасадов Валерия-М для каркаса Ф-85 ВГ600 Оранжевый глянец</t>
  </si>
  <si>
    <t>2580041801814</t>
  </si>
  <si>
    <t>Комплект фасадов Валерия-М для каркаса Ф-86 ВГ600 Оранжевый глянец</t>
  </si>
  <si>
    <t>2580041811813</t>
  </si>
  <si>
    <t>Комплект фасадов Валерия-М для каркаса Ф-87 ВГ800 Оранжевый глянец</t>
  </si>
  <si>
    <t>2580041821812</t>
  </si>
  <si>
    <t>Комплект фасадов Валерия-М для каркаса Ф-88 ВГ800 Оранжевый глянец</t>
  </si>
  <si>
    <t>2580041831811</t>
  </si>
  <si>
    <t>Комплект фасадов Валерия-М для каркаса Ф-89 ВП400 Оранжевый глянец</t>
  </si>
  <si>
    <t>2580041841810</t>
  </si>
  <si>
    <t>Комплект фасадов Валерия-М для каркаса Ф-90 ВП400 Оранжевый глянец</t>
  </si>
  <si>
    <t>2580041851819</t>
  </si>
  <si>
    <t>Комплект фасадов Валерия-М Салатовый глянец</t>
  </si>
  <si>
    <t>Салатовый глянец</t>
  </si>
  <si>
    <t>Комплект фасадов Валерия-М для каркаса Ф-10 В300/Н300/ВТ224 Салатовый глянец</t>
  </si>
  <si>
    <t>2580040181825</t>
  </si>
  <si>
    <t>Комплект фасадов Валерия-М для каркаса Ф-11 Н301 Салатовый глянец</t>
  </si>
  <si>
    <t>2580040521829</t>
  </si>
  <si>
    <t>Комплект фасадов Валерия-М для каркаса Ф-12 Н302 Салатовый глянец</t>
  </si>
  <si>
    <t>2580041021823</t>
  </si>
  <si>
    <t>Комплект фасадов Валерия-М для каркаса Ф-13 Н303 Салатовый глянец</t>
  </si>
  <si>
    <t>2580041081827</t>
  </si>
  <si>
    <t>Комплект фасадов Валерия-М для каркаса Ф-14 Н304 Салатовый глянец</t>
  </si>
  <si>
    <t>2580041311825</t>
  </si>
  <si>
    <t>Комплект фасадов Валерия-М для каркаса Ф-15 В300 Салатовый глянец</t>
  </si>
  <si>
    <t>2580041351821</t>
  </si>
  <si>
    <t>Комплект фасадов Валерия-М для каркаса Ф-20 В400/ВУ590/Н400/НТ300/НУ990 Салатовый глянец</t>
  </si>
  <si>
    <t>2580040201820</t>
  </si>
  <si>
    <t>Комплект фасадов Валерия-М для каркаса Ф-21 Н401 Салатовый глянец</t>
  </si>
  <si>
    <t>2580041381828</t>
  </si>
  <si>
    <t>Комплект фасадов Валерия-М для каркаса Ф-22 Н402 Салатовый глянец</t>
  </si>
  <si>
    <t>2580041411822</t>
  </si>
  <si>
    <t>Комплект фасадов Валерия-М для каркаса Ф-23 Н403 Салатовый глянец</t>
  </si>
  <si>
    <t>2580041531827</t>
  </si>
  <si>
    <t>Комплект фасадов Валерия-М для каркаса Ф-24 Н404 Салатовый глянец</t>
  </si>
  <si>
    <t>2580041541826</t>
  </si>
  <si>
    <t>Комплект фасадов Валерия-М для каркаса Ф-25 В400 Салатовый глянец</t>
  </si>
  <si>
    <t>2580041551825</t>
  </si>
  <si>
    <t>Комплект фасадов Валерия-М для каркаса Ф-30 В500/Н500/НМ500 Салатовый глянец</t>
  </si>
  <si>
    <t>2580040231827</t>
  </si>
  <si>
    <t>Комплект фасадов Валерия-М для каркаса Ф-31 Н501 Салатовый глянец</t>
  </si>
  <si>
    <t>2580041561824</t>
  </si>
  <si>
    <t>Комплект фасадов Валерия-М для каркаса Ф-32 Н502 Салатовый глянец</t>
  </si>
  <si>
    <t>2580041571823</t>
  </si>
  <si>
    <t>Комплект фасадов Валерия-М для каркаса Ф-33 Н503 Салатовый глянец</t>
  </si>
  <si>
    <t>2580041581822</t>
  </si>
  <si>
    <t>Комплект фасадов Валерия-М для каркаса Ф-34 Н504 Салатовый глянец</t>
  </si>
  <si>
    <t>2580041591821</t>
  </si>
  <si>
    <t>Комплект фасадов Валерия-М для каркаса Ф-35 В500 Салатовый глянец</t>
  </si>
  <si>
    <t>2580041601827</t>
  </si>
  <si>
    <t>Комплект фасадов Валерия-М для каркаса Ф-40 В600/Н600/НМ600 Салатовый глянец</t>
  </si>
  <si>
    <t>2580040241826</t>
  </si>
  <si>
    <t>Комплект фасадов Валерия-М для каркаса Ф-41 Н601 Салатовый глянец</t>
  </si>
  <si>
    <t>2580041611826</t>
  </si>
  <si>
    <t>Комплект фасадов Валерия-М для каркаса Ф-42 Н602 Салатовый глянец</t>
  </si>
  <si>
    <t>2580041621825</t>
  </si>
  <si>
    <t>Комплект фасадов Валерия-М для каркаса Ф-43 Н603 Салатовый глянец</t>
  </si>
  <si>
    <t>2580041631824</t>
  </si>
  <si>
    <t>Комплект фасадов Валерия-М для каркаса Ф-44 Н604 Салатовый глянец</t>
  </si>
  <si>
    <t>2580041641823</t>
  </si>
  <si>
    <t>Комплект фасадов Валерия-М для каркаса Ф-45 В600 Салатовый глянец</t>
  </si>
  <si>
    <t>2580041651822</t>
  </si>
  <si>
    <t>Комплект фасадов Валерия-М для каркаса Ф-50 В800/Н800/НМ800 Салатовый глянец</t>
  </si>
  <si>
    <t>2580040251825</t>
  </si>
  <si>
    <t>Комплект фасадов Валерия-М для каркаса Ф-51 Н801 Салатовый глянец</t>
  </si>
  <si>
    <t>2580041661821</t>
  </si>
  <si>
    <t>Комплект фасадов Валерия-М для каркаса Ф-52 Н802 Салатовый глянец</t>
  </si>
  <si>
    <t>2580041671820</t>
  </si>
  <si>
    <t>Комплект фасадов Валерия-М для каркаса Ф-53 Н803 Салатовый глянец</t>
  </si>
  <si>
    <t>2580041681829</t>
  </si>
  <si>
    <t>Комплект фасадов Валерия-М для каркаса Ф-54 Н804 Салатовый глянец</t>
  </si>
  <si>
    <t>2580041691828</t>
  </si>
  <si>
    <t>Комплект фасадов Валерия-М для каркаса Ф-55 В800 Салатовый глянец</t>
  </si>
  <si>
    <t>2580041701824</t>
  </si>
  <si>
    <t>Комплект фасадов Валерия-М для каркаса Ф-60 НУ890 Салатовый глянец</t>
  </si>
  <si>
    <t>2580041711823</t>
  </si>
  <si>
    <t>Комплект фасадов Валерия-М для каркаса Ф-81 НД600 Салатовый глянец</t>
  </si>
  <si>
    <t>2580041761828</t>
  </si>
  <si>
    <t>Комплект фасадов Валерия-М для каркаса Ф-82 НБ150 Салатовый глянец</t>
  </si>
  <si>
    <t>2580041771827</t>
  </si>
  <si>
    <t>Комплект фасадов Валерия-М для каркаса Ф-83 ВГ500 Салатовый глянец</t>
  </si>
  <si>
    <t>2580041781826</t>
  </si>
  <si>
    <t>Комплект фасадов Валерия-М для каркаса Ф-84 ВГ500 Салатовый глянец</t>
  </si>
  <si>
    <t>2580041791825</t>
  </si>
  <si>
    <t>Комплект фасадов Валерия-М для каркаса Ф-85 ВГ600 Салатовый глянец</t>
  </si>
  <si>
    <t>2580041801821</t>
  </si>
  <si>
    <t>Комплект фасадов Валерия-М для каркаса Ф-86 ВГ600 Салатовый глянец</t>
  </si>
  <si>
    <t>2580041811820</t>
  </si>
  <si>
    <t>Комплект фасадов Валерия-М для каркаса Ф-87 ВГ800 Салатовый глянец</t>
  </si>
  <si>
    <t>2580041821829</t>
  </si>
  <si>
    <t>Комплект фасадов Валерия-М для каркаса Ф-88 ВГ800 Салатовый глянец</t>
  </si>
  <si>
    <t>2580041831828</t>
  </si>
  <si>
    <t>Комплект фасадов Валерия-М для каркаса Ф-89 ВП400 Салатовый глянец</t>
  </si>
  <si>
    <t>2580041841827</t>
  </si>
  <si>
    <t>Комплект фасадов Валерия-М для каркаса Ф-90 ВП400 Салатовый глянец</t>
  </si>
  <si>
    <t>2580041851826</t>
  </si>
  <si>
    <t>Комплект фасадов Валерия-М Серый металлик дождь</t>
  </si>
  <si>
    <t>Серый металлик дождь</t>
  </si>
  <si>
    <t>Комплект фасадов Валерия-М для каркаса Ф-10 В300/Н300/ВТ224 Серый металлик дождь</t>
  </si>
  <si>
    <t>2580040182037</t>
  </si>
  <si>
    <t>Комплект фасадов Валерия-М для каркаса Ф-11 Н301 Серый металлик дождь</t>
  </si>
  <si>
    <t>2580040522031</t>
  </si>
  <si>
    <t>Комплект фасадов Валерия-М для каркаса Ф-12 Н302 Серый металлик дождь</t>
  </si>
  <si>
    <t>2580041022035</t>
  </si>
  <si>
    <t>Комплект фасадов Валерия-М для каркаса Ф-13 Н303 Серый металлик дождь</t>
  </si>
  <si>
    <t>2580041082039</t>
  </si>
  <si>
    <t>Комплект фасадов Валерия-М для каркаса Ф-14 Н304 Серый металлик дождь</t>
  </si>
  <si>
    <t>2580041312037</t>
  </si>
  <si>
    <t>Комплект фасадов Валерия-М для каркаса Ф-15 В300 Серый металлик дождь</t>
  </si>
  <si>
    <t>2580041352033</t>
  </si>
  <si>
    <t>Комплект фасадов Валерия-М для каркаса Ф-20 В400/ВУ590/Н400/НТ300/НУ990 Серый металлик дождь</t>
  </si>
  <si>
    <t>2580040202032</t>
  </si>
  <si>
    <t>Комплект фасадов Валерия-М для каркаса Ф-21 Н401 Серый металлик дождь</t>
  </si>
  <si>
    <t>2580041382030</t>
  </si>
  <si>
    <t>Комплект фасадов Валерия-М для каркаса Ф-22 Н402 Серый металлик дождь</t>
  </si>
  <si>
    <t>2580041412034</t>
  </si>
  <si>
    <t>Комплект фасадов Валерия-М для каркаса Ф-23 Н403 Серый металлик дождь</t>
  </si>
  <si>
    <t>2580041532039</t>
  </si>
  <si>
    <t>Комплект фасадов Валерия-М для каркаса Ф-24 Н404 Серый металлик дождь</t>
  </si>
  <si>
    <t>2580041542038</t>
  </si>
  <si>
    <t>Комплект фасадов Валерия-М для каркаса Ф-25 В400 Серый металлик дождь</t>
  </si>
  <si>
    <t>2580041552037</t>
  </si>
  <si>
    <t>Комплект фасадов Валерия-М для каркаса Ф-30 В500/Н500/НМ500 Серый металлик дождь</t>
  </si>
  <si>
    <t>2580040232039</t>
  </si>
  <si>
    <t>Комплект фасадов Валерия-М для каркаса Ф-31 Н501 Серый металлик дождь</t>
  </si>
  <si>
    <t>2580041562036</t>
  </si>
  <si>
    <t>Комплект фасадов Валерия-М для каркаса Ф-32 Н502 Серый металлик дождь</t>
  </si>
  <si>
    <t>2580041572035</t>
  </si>
  <si>
    <t>Комплект фасадов Валерия-М для каркаса Ф-33 Н503 Серый металлик дождь</t>
  </si>
  <si>
    <t>2580041582034</t>
  </si>
  <si>
    <t>Комплект фасадов Валерия-М для каркаса Ф-34 Н504 Серый металлик дождь</t>
  </si>
  <si>
    <t>2580041592033</t>
  </si>
  <si>
    <t>Комплект фасадов Валерия-М для каркаса Ф-35 В500 Серый металлик дождь</t>
  </si>
  <si>
    <t>2580041602039</t>
  </si>
  <si>
    <t>Комплект фасадов Валерия-М для каркаса Ф-40 В600/Н600/НМ600 Серый металлик дождь</t>
  </si>
  <si>
    <t>2580040242038</t>
  </si>
  <si>
    <t>Комплект фасадов Валерия-М для каркаса Ф-41 Н601 Серый металлик дождь</t>
  </si>
  <si>
    <t>2580041612038</t>
  </si>
  <si>
    <t>Комплект фасадов Валерия-М для каркаса Ф-42 Н602 Серый металлик дождь</t>
  </si>
  <si>
    <t>2580041622037</t>
  </si>
  <si>
    <t>Комплект фасадов Валерия-М для каркаса Ф-43 Н603 Серый металлик дождь</t>
  </si>
  <si>
    <t>2580041632036</t>
  </si>
  <si>
    <t>Комплект фасадов Валерия-М для каркаса Ф-44 Н604 Серый металлик дождь</t>
  </si>
  <si>
    <t>2580041642035</t>
  </si>
  <si>
    <t>Комплект фасадов Валерия-М для каркаса Ф-45 В600 Серый металлик дождь</t>
  </si>
  <si>
    <t>2580041652034</t>
  </si>
  <si>
    <t>Комплект фасадов Валерия-М для каркаса Ф-50 В800/Н800/НМ800 Серый металлик дождь</t>
  </si>
  <si>
    <t>2580040252037</t>
  </si>
  <si>
    <t>Комплект фасадов Валерия-М для каркаса Ф-51 Н801 Серый металлик дождь</t>
  </si>
  <si>
    <t>2580041662033</t>
  </si>
  <si>
    <t>Комплект фасадов Валерия-М для каркаса Ф-52 Н802 Серый металлик дождь</t>
  </si>
  <si>
    <t>2580041672032</t>
  </si>
  <si>
    <t>Комплект фасадов Валерия-М для каркаса Ф-53 Н803 Серый металлик дождь</t>
  </si>
  <si>
    <t>2580041682031</t>
  </si>
  <si>
    <t>Комплект фасадов Валерия-М для каркаса Ф-54 Н804 Серый металлик дождь</t>
  </si>
  <si>
    <t>2580041692030</t>
  </si>
  <si>
    <t>Комплект фасадов Валерия-М для каркаса Ф-55 В800 Серый металлик дождь</t>
  </si>
  <si>
    <t>2580041702036</t>
  </si>
  <si>
    <t>Комплект фасадов Валерия-М для каркаса Ф-60 НУ890 Серый металлик дождь</t>
  </si>
  <si>
    <t>2580041712035</t>
  </si>
  <si>
    <t>Комплект фасадов Валерия-М для каркаса Ф-81 НД600 Серый металлик дождь</t>
  </si>
  <si>
    <t>2580041762030</t>
  </si>
  <si>
    <t>Комплект фасадов Валерия-М для каркаса Ф-82 НБ150 Серый металлик дождь</t>
  </si>
  <si>
    <t>2580041772039</t>
  </si>
  <si>
    <t>Комплект фасадов Валерия-М для каркаса Ф-83 ВГ500 Серый металлик дождь</t>
  </si>
  <si>
    <t>2580041782038</t>
  </si>
  <si>
    <t>Комплект фасадов Валерия-М для каркаса Ф-84 ВГ500 Серый металлик дождь</t>
  </si>
  <si>
    <t>2580041792037</t>
  </si>
  <si>
    <t>Комплект фасадов Валерия-М для каркаса Ф-85 ВГ600 Серый металлик дождь</t>
  </si>
  <si>
    <t>2580041802033</t>
  </si>
  <si>
    <t>Комплект фасадов Валерия-М для каркаса Ф-86 ВГ600 Серый металлик дождь</t>
  </si>
  <si>
    <t>2580041812032</t>
  </si>
  <si>
    <t>Комплект фасадов Валерия-М для каркаса Ф-87 ВГ800 Серый металлик дождь</t>
  </si>
  <si>
    <t>2580041822031</t>
  </si>
  <si>
    <t>Комплект фасадов Валерия-М для каркаса Ф-88 ВГ800 Серый металлик дождь</t>
  </si>
  <si>
    <t>2580041832030</t>
  </si>
  <si>
    <t>Комплект фасадов Валерия-М для каркаса Ф-89 ВП400 Серый металлик дождь</t>
  </si>
  <si>
    <t>2580041842039</t>
  </si>
  <si>
    <t>Комплект фасадов Валерия-М для каркаса Ф-90 ВП400 Серый металлик дождь</t>
  </si>
  <si>
    <t>2580041852038</t>
  </si>
  <si>
    <t>Комплект фасадов Валерия-М Сизый глянец</t>
  </si>
  <si>
    <t>Сизый глянец</t>
  </si>
  <si>
    <t>Комплект фасадов Валерия-М для каркаса Ф-10 В300/Н300/ВТ224 Сизый глянец</t>
  </si>
  <si>
    <t>2580040181832</t>
  </si>
  <si>
    <t>Комплект фасадов Валерия-М для каркаса Ф-11 Н301 Сизый глянец</t>
  </si>
  <si>
    <t>2580040521836</t>
  </si>
  <si>
    <t>Комплект фасадов Валерия-М для каркаса Ф-12 Н302 Сизый глянец</t>
  </si>
  <si>
    <t>2580041021830</t>
  </si>
  <si>
    <t>Комплект фасадов Валерия-М для каркаса Ф-13 Н303 Сизый глянец</t>
  </si>
  <si>
    <t>2580041081834</t>
  </si>
  <si>
    <t>Комплект фасадов Валерия-М для каркаса Ф-14 Н304 Сизый глянец</t>
  </si>
  <si>
    <t>2580041311832</t>
  </si>
  <si>
    <t>Комплект фасадов Валерия-М для каркаса Ф-15 В300 Сизый глянец</t>
  </si>
  <si>
    <t>2580041351838</t>
  </si>
  <si>
    <t>Комплект фасадов Валерия-М для каркаса Ф-20 В400/ВУ590/Н400/НТ300/НУ990 Сизый глянец</t>
  </si>
  <si>
    <t>2580040201837</t>
  </si>
  <si>
    <t>Комплект фасадов Валерия-М для каркаса Ф-21 Н401 Сизый глянец</t>
  </si>
  <si>
    <t>2580041381835</t>
  </si>
  <si>
    <t>Комплект фасадов Валерия-М для каркаса Ф-22 Н402 Сизый глянец</t>
  </si>
  <si>
    <t>2580041411839</t>
  </si>
  <si>
    <t>Комплект фасадов Валерия-М для каркаса Ф-23 Н403 Сизый глянец</t>
  </si>
  <si>
    <t>2580041531834</t>
  </si>
  <si>
    <t>Комплект фасадов Валерия-М для каркаса Ф-24 Н404 Сизый глянец</t>
  </si>
  <si>
    <t>2580041541833</t>
  </si>
  <si>
    <t>Комплект фасадов Валерия-М для каркаса Ф-25 В400 Сизый глянец</t>
  </si>
  <si>
    <t>2580041551832</t>
  </si>
  <si>
    <t>Комплект фасадов Валерия-М для каркаса Ф-30 В500/Н500/НМ500 Сизый глянец</t>
  </si>
  <si>
    <t>2580040231834</t>
  </si>
  <si>
    <t>Комплект фасадов Валерия-М для каркаса Ф-31 Н501 Сизый глянец</t>
  </si>
  <si>
    <t>2580041561831</t>
  </si>
  <si>
    <t>Комплект фасадов Валерия-М для каркаса Ф-32 Н502 Сизый глянец</t>
  </si>
  <si>
    <t>2580041571830</t>
  </si>
  <si>
    <t>Комплект фасадов Валерия-М для каркаса Ф-33 Н503 Сизый глянец</t>
  </si>
  <si>
    <t>2580041581839</t>
  </si>
  <si>
    <t>Комплект фасадов Валерия-М для каркаса Ф-34 Н504 Сизый глянец</t>
  </si>
  <si>
    <t>2580041591838</t>
  </si>
  <si>
    <t>Комплект фасадов Валерия-М для каркаса Ф-35 В500 Сизый глянец</t>
  </si>
  <si>
    <t>2580041601834</t>
  </si>
  <si>
    <t>Комплект фасадов Валерия-М для каркаса Ф-40 В600/Н600/НМ600 Сизый глянец</t>
  </si>
  <si>
    <t>2580040241833</t>
  </si>
  <si>
    <t>Комплект фасадов Валерия-М для каркаса Ф-41 Н601 Сизый глянец</t>
  </si>
  <si>
    <t>2580041611833</t>
  </si>
  <si>
    <t>Комплект фасадов Валерия-М для каркаса Ф-42 Н602 Сизый глянец</t>
  </si>
  <si>
    <t>2580041621832</t>
  </si>
  <si>
    <t>Комплект фасадов Валерия-М для каркаса Ф-43 Н603 Сизый глянец</t>
  </si>
  <si>
    <t>2580041631831</t>
  </si>
  <si>
    <t>Комплект фасадов Валерия-М для каркаса Ф-44 Н604 Сизый глянец</t>
  </si>
  <si>
    <t>2580041641830</t>
  </si>
  <si>
    <t>Комплект фасадов Валерия-М для каркаса Ф-45 В600 Сизый глянец</t>
  </si>
  <si>
    <t>2580041651839</t>
  </si>
  <si>
    <t>Комплект фасадов Валерия-М для каркаса Ф-50 В800/Н800/НМ800 Сизый глянец</t>
  </si>
  <si>
    <t>2580040251832</t>
  </si>
  <si>
    <t>Комплект фасадов Валерия-М для каркаса Ф-51 Н801 Сизый глянец</t>
  </si>
  <si>
    <t>2580041661838</t>
  </si>
  <si>
    <t>Комплект фасадов Валерия-М для каркаса Ф-52 Н802 Сизый глянец</t>
  </si>
  <si>
    <t>2580041671837</t>
  </si>
  <si>
    <t>Комплект фасадов Валерия-М для каркаса Ф-53 Н803 Сизый глянец</t>
  </si>
  <si>
    <t>2580041681836</t>
  </si>
  <si>
    <t>Комплект фасадов Валерия-М для каркаса Ф-54 Н804 Сизый глянец</t>
  </si>
  <si>
    <t>2580041691835</t>
  </si>
  <si>
    <t>Комплект фасадов Валерия-М для каркаса Ф-55 В800 Сизый глянец</t>
  </si>
  <si>
    <t>2580041701831</t>
  </si>
  <si>
    <t>Комплект фасадов Валерия-М для каркаса Ф-60 НУ890 Сизый глянец</t>
  </si>
  <si>
    <t>2580041711830</t>
  </si>
  <si>
    <t>Комплект фасадов Валерия-М для каркаса Ф-81 НД600 Сизый глянец</t>
  </si>
  <si>
    <t>2580041761835</t>
  </si>
  <si>
    <t>Комплект фасадов Валерия-М для каркаса Ф-82 НБ150 Сизый глянец</t>
  </si>
  <si>
    <t>2580041771834</t>
  </si>
  <si>
    <t>Комплект фасадов Валерия-М для каркаса Ф-83 ВГ500 Сизый глянец</t>
  </si>
  <si>
    <t>2580041781833</t>
  </si>
  <si>
    <t>Комплект фасадов Валерия-М для каркаса Ф-84 ВГ500 Сизый глянец</t>
  </si>
  <si>
    <t>2580041791832</t>
  </si>
  <si>
    <t>Комплект фасадов Валерия-М для каркаса Ф-85 ВГ600 Сизый глянец</t>
  </si>
  <si>
    <t>2580041801838</t>
  </si>
  <si>
    <t>Комплект фасадов Валерия-М для каркаса Ф-86 ВГ600 Сизый глянец</t>
  </si>
  <si>
    <t>2580041811837</t>
  </si>
  <si>
    <t>Комплект фасадов Валерия-М для каркаса Ф-87 ВГ800 Сизый глянец</t>
  </si>
  <si>
    <t>2580041821836</t>
  </si>
  <si>
    <t>Комплект фасадов Валерия-М для каркаса Ф-88 ВГ800 Сизый глянец</t>
  </si>
  <si>
    <t>2580041831835</t>
  </si>
  <si>
    <t>Комплект фасадов Валерия-М для каркаса Ф-89 ВП400 Сизый глянец</t>
  </si>
  <si>
    <t>2580041841834</t>
  </si>
  <si>
    <t>Комплект фасадов Валерия-М для каркаса Ф-90 ВП400 Сизый глянец</t>
  </si>
  <si>
    <t>2580041851833</t>
  </si>
  <si>
    <t>Комплект фасадов Валерия-М Черный глянец страйп</t>
  </si>
  <si>
    <t>Чёрный глянец страйп</t>
  </si>
  <si>
    <t>Комплект фасадов Валерия-М для каркаса Ф-10 В300/Н300/ВТ224 Чёрный глянец страйп</t>
  </si>
  <si>
    <t>2580040181863</t>
  </si>
  <si>
    <t>Комплект фасадов Валерия-М для каркаса Ф-11 Н301 Чёрный глянец страйп</t>
  </si>
  <si>
    <t>2580040521867</t>
  </si>
  <si>
    <t>Комплект фасадов Валерия-М для каркаса Ф-12 Н302 Чёрный глянец страйп</t>
  </si>
  <si>
    <t>2580041021861</t>
  </si>
  <si>
    <t>Комплект фасадов Валерия-М для каркаса Ф-13 Н303 Чёрный глянец страйп</t>
  </si>
  <si>
    <t>2580041081865</t>
  </si>
  <si>
    <t>Комплект фасадов Валерия-М для каркаса Ф-14 Н304 Чёрный глянец страйп</t>
  </si>
  <si>
    <t>2580041311863</t>
  </si>
  <si>
    <t>Комплект фасадов Валерия-М для каркаса Ф-15 В300 Чёрный глянец страйп</t>
  </si>
  <si>
    <t>2580041351869</t>
  </si>
  <si>
    <t>Комплект фасадов Валерия-М для каркаса Ф-20 В400/ВУ590/Н400/НТ300/НУ990 Чёрный глянец страйп</t>
  </si>
  <si>
    <t>2580040201868</t>
  </si>
  <si>
    <t>Комплект фасадов Валерия-М для каркаса Ф-21 Н401 Чёрный глянец страйп</t>
  </si>
  <si>
    <t>2580041381866</t>
  </si>
  <si>
    <t>Комплект фасадов Валерия-М для каркаса Ф-22 Н402 Чёрный глянец страйп</t>
  </si>
  <si>
    <t>2580041411860</t>
  </si>
  <si>
    <t>Комплект фасадов Валерия-М для каркаса Ф-23 Н403 Чёрный глянец страйп</t>
  </si>
  <si>
    <t>2580041531865</t>
  </si>
  <si>
    <t>Комплект фасадов Валерия-М для каркаса Ф-24 Н404 Чёрный глянец страйп</t>
  </si>
  <si>
    <t>2580041541864</t>
  </si>
  <si>
    <t>Комплект фасадов Валерия-М для каркаса Ф-25 В400 Чёрный глянец страйп</t>
  </si>
  <si>
    <t>2580041551863</t>
  </si>
  <si>
    <t>Комплект фасадов Валерия-М для каркаса Ф-30 В500/Н500/НМ500 Чёрный глянец страйп</t>
  </si>
  <si>
    <t>2580040231865</t>
  </si>
  <si>
    <t>Комплект фасадов Валерия-М для каркаса Ф-31 Н501 Чёрный глянец страйп</t>
  </si>
  <si>
    <t>2580041561862</t>
  </si>
  <si>
    <t>Комплект фасадов Валерия-М для каркаса Ф-32 Н502 Чёрный глянец страйп</t>
  </si>
  <si>
    <t>2580041571861</t>
  </si>
  <si>
    <t>Комплект фасадов Валерия-М для каркаса Ф-33 Н503 Чёрный глянец страйп</t>
  </si>
  <si>
    <t>2580041581860</t>
  </si>
  <si>
    <t>Комплект фасадов Валерия-М для каркаса Ф-34 Н504 Чёрный глянец страйп</t>
  </si>
  <si>
    <t>2580041591869</t>
  </si>
  <si>
    <t>Комплект фасадов Валерия-М для каркаса Ф-35 В500 Чёрный глянец страйп</t>
  </si>
  <si>
    <t>2580041601865</t>
  </si>
  <si>
    <t>Комплект фасадов Валерия-М для каркаса Ф-40 В600/Н600/НМ600 Чёрный глянец страйп</t>
  </si>
  <si>
    <t>2580040241864</t>
  </si>
  <si>
    <t>Комплект фасадов Валерия-М для каркаса Ф-41 Н601 Чёрный глянец страйп</t>
  </si>
  <si>
    <t>2580041611864</t>
  </si>
  <si>
    <t>Комплект фасадов Валерия-М для каркаса Ф-42 Н602 Чёрный глянец страйп</t>
  </si>
  <si>
    <t>2580041621863</t>
  </si>
  <si>
    <t>Комплект фасадов Валерия-М для каркаса Ф-43 Н603 Чёрный глянец страйп</t>
  </si>
  <si>
    <t>2580041631862</t>
  </si>
  <si>
    <t>Комплект фасадов Валерия-М для каркаса Ф-44 Н604 Чёрный глянец страйп</t>
  </si>
  <si>
    <t>2580041641861</t>
  </si>
  <si>
    <t>Комплект фасадов Валерия-М для каркаса Ф-45 В600 Чёрный глянец страйп</t>
  </si>
  <si>
    <t>2580041651860</t>
  </si>
  <si>
    <t>Комплект фасадов Валерия-М для каркаса Ф-50 В800/Н800/НМ800 Чёрный глянец страйп</t>
  </si>
  <si>
    <t>2580040251863</t>
  </si>
  <si>
    <t>Комплект фасадов Валерия-М для каркаса Ф-51 Н801 Чёрный глянец страйп</t>
  </si>
  <si>
    <t>2580041661869</t>
  </si>
  <si>
    <t>Комплект фасадов Валерия-М для каркаса Ф-52 Н802 Чёрный глянец страйп</t>
  </si>
  <si>
    <t>2580041671868</t>
  </si>
  <si>
    <t>Комплект фасадов Валерия-М для каркаса Ф-53 Н803 Чёрный глянец страйп</t>
  </si>
  <si>
    <t>2580041681867</t>
  </si>
  <si>
    <t>Комплект фасадов Валерия-М для каркаса Ф-54 Н804 Чёрный глянец страйп</t>
  </si>
  <si>
    <t>2580041691866</t>
  </si>
  <si>
    <t>Комплект фасадов Валерия-М для каркаса Ф-55 В800 Чёрный глянец страйп</t>
  </si>
  <si>
    <t>2580041701862</t>
  </si>
  <si>
    <t>Комплект фасадов Валерия-М для каркаса Ф-60 НУ890 Чёрный глянец страйп</t>
  </si>
  <si>
    <t>2580041711861</t>
  </si>
  <si>
    <t>Комплект фасадов Валерия-М для каркаса Ф-81 НД600 Чёрный глянец страйп</t>
  </si>
  <si>
    <t>2580041761866</t>
  </si>
  <si>
    <t>Комплект фасадов Валерия-М для каркаса Ф-82 НБ150 Чёрный глянец страйп</t>
  </si>
  <si>
    <t>2580041771865</t>
  </si>
  <si>
    <t>Комплект фасадов Валерия-М для каркаса Ф-83 ВГ500 Чёрный глянец страйп</t>
  </si>
  <si>
    <t>2580041781864</t>
  </si>
  <si>
    <t>Комплект фасадов Валерия-М для каркаса Ф-84 ВГ500 Чёрный глянец страйп</t>
  </si>
  <si>
    <t>2580041791863</t>
  </si>
  <si>
    <t>Комплект фасадов Валерия-М для каркаса Ф-85 ВГ600 Чёрный глянец страйп</t>
  </si>
  <si>
    <t>2580041801869</t>
  </si>
  <si>
    <t>Комплект фасадов Валерия-М для каркаса Ф-86 ВГ600 Чёрный глянец страйп</t>
  </si>
  <si>
    <t>2580041811868</t>
  </si>
  <si>
    <t>Комплект фасадов Валерия-М для каркаса Ф-87 ВГ800 Чёрный глянец страйп</t>
  </si>
  <si>
    <t>2580041821867</t>
  </si>
  <si>
    <t>Комплект фасадов Валерия-М для каркаса Ф-88 ВГ800 Чёрный глянец страйп</t>
  </si>
  <si>
    <t>2580041831866</t>
  </si>
  <si>
    <t>Комплект фасадов Валерия-М для каркаса Ф-89 ВП400 Чёрный глянец страйп</t>
  </si>
  <si>
    <t>2580041841865</t>
  </si>
  <si>
    <t>Комплект фасадов Валерия-М для каркаса Ф-90 ВП400 Чёрный глянец страйп</t>
  </si>
  <si>
    <t>2580041851864</t>
  </si>
  <si>
    <t>Комплект фасадов Валерия-М Черный металлик</t>
  </si>
  <si>
    <t>Чёрный металлик</t>
  </si>
  <si>
    <t>Комплект фасадов Валерия-М для каркаса Ф-10 В300/Н300/ВТ224 Чёрный металлик</t>
  </si>
  <si>
    <t>2580040181948</t>
  </si>
  <si>
    <t>Комплект фасадов Валерия-М для каркаса Ф-11 Н301 Чёрный металлик</t>
  </si>
  <si>
    <t>2580040521942</t>
  </si>
  <si>
    <t>Комплект фасадов Валерия-М для каркаса Ф-12 Н302 Чёрный металлик</t>
  </si>
  <si>
    <t>2580041021946</t>
  </si>
  <si>
    <t>Комплект фасадов Валерия-М для каркаса Ф-13 Н303 Чёрный металлик</t>
  </si>
  <si>
    <t>2580041081940</t>
  </si>
  <si>
    <t>Комплект фасадов Валерия-М для каркаса Ф-14 Н304 Чёрный металлик</t>
  </si>
  <si>
    <t>2580041311948</t>
  </si>
  <si>
    <t>Комплект фасадов Валерия-М для каркаса Ф-15 В300 Чёрный металлик</t>
  </si>
  <si>
    <t>2580041351944</t>
  </si>
  <si>
    <t>Комплект фасадов Валерия-М для каркаса Ф-20 В400/ВУ590/Н400/НТ300/НУ990 Чёрный металлик</t>
  </si>
  <si>
    <t>2580040201943</t>
  </si>
  <si>
    <t>Комплект фасадов Валерия-М для каркаса Ф-21 Н401 Чёрный металлик</t>
  </si>
  <si>
    <t>2580041381941</t>
  </si>
  <si>
    <t>Комплект фасадов Валерия-М для каркаса Ф-22 Н402 Чёрный металлик</t>
  </si>
  <si>
    <t>2580041411945</t>
  </si>
  <si>
    <t>Комплект фасадов Валерия-М для каркаса Ф-23 Н403 Чёрный металлик</t>
  </si>
  <si>
    <t>2580041531940</t>
  </si>
  <si>
    <t>Комплект фасадов Валерия-М для каркаса Ф-24 Н404 Чёрный металлик</t>
  </si>
  <si>
    <t>2580041541949</t>
  </si>
  <si>
    <t>Комплект фасадов Валерия-М для каркаса Ф-25 В400 Чёрный металлик</t>
  </si>
  <si>
    <t>2580041551948</t>
  </si>
  <si>
    <t>Комплект фасадов Валерия-М для каркаса Ф-30 В500/Н500/НМ500 Чёрный металлик</t>
  </si>
  <si>
    <t>2580040231940</t>
  </si>
  <si>
    <t>Комплект фасадов Валерия-М для каркаса Ф-31 Н501 Чёрный металлик</t>
  </si>
  <si>
    <t>2580041561947</t>
  </si>
  <si>
    <t>Комплект фасадов Валерия-М для каркаса Ф-32 Н502 Чёрный металлик</t>
  </si>
  <si>
    <t>2580041571946</t>
  </si>
  <si>
    <t>Комплект фасадов Валерия-М для каркаса Ф-33 Н503 Чёрный металлик</t>
  </si>
  <si>
    <t>2580041581945</t>
  </si>
  <si>
    <t>Комплект фасадов Валерия-М для каркаса Ф-34 Н504 Чёрный металлик</t>
  </si>
  <si>
    <t>2580041591944</t>
  </si>
  <si>
    <t>Комплект фасадов Валерия-М для каркаса Ф-35 В500 Чёрный металлик</t>
  </si>
  <si>
    <t>2580041601940</t>
  </si>
  <si>
    <t>Комплект фасадов Валерия-М для каркаса Ф-40 В600/Н600/НМ600 Чёрный металлик</t>
  </si>
  <si>
    <t>2580040241949</t>
  </si>
  <si>
    <t>Комплект фасадов Валерия-М для каркаса Ф-41 Н601 Чёрный металлик</t>
  </si>
  <si>
    <t>2580041611949</t>
  </si>
  <si>
    <t>Комплект фасадов Валерия-М для каркаса Ф-42 Н602 Чёрный металлик</t>
  </si>
  <si>
    <t>2580041621948</t>
  </si>
  <si>
    <t>Комплект фасадов Валерия-М для каркаса Ф-43 Н603 Чёрный металлик</t>
  </si>
  <si>
    <t>2580041631947</t>
  </si>
  <si>
    <t>Комплект фасадов Валерия-М для каркаса Ф-44 Н604 Чёрный металлик</t>
  </si>
  <si>
    <t>2580041641946</t>
  </si>
  <si>
    <t>Комплект фасадов Валерия-М для каркаса Ф-45 В600 Чёрный металлик</t>
  </si>
  <si>
    <t>2580041651945</t>
  </si>
  <si>
    <t>Комплект фасадов Валерия-М для каркаса Ф-50 В800/Н800/НМ800 Чёрный металлик</t>
  </si>
  <si>
    <t>2580040251948</t>
  </si>
  <si>
    <t>Комплект фасадов Валерия-М для каркаса Ф-51 Н801 Чёрный металлик</t>
  </si>
  <si>
    <t>2580041661944</t>
  </si>
  <si>
    <t>Комплект фасадов Валерия-М для каркаса Ф-52 Н802 Чёрный металлик</t>
  </si>
  <si>
    <t>2580041671943</t>
  </si>
  <si>
    <t>Комплект фасадов Валерия-М для каркаса Ф-53 Н803 Чёрный металлик</t>
  </si>
  <si>
    <t>2580041681942</t>
  </si>
  <si>
    <t>Комплект фасадов Валерия-М для каркаса Ф-54 Н804 Чёрный металлик</t>
  </si>
  <si>
    <t>2580041691941</t>
  </si>
  <si>
    <t>Комплект фасадов Валерия-М для каркаса Ф-55 В800 Чёрный металлик</t>
  </si>
  <si>
    <t>2580041701947</t>
  </si>
  <si>
    <t>Комплект фасадов Валерия-М для каркаса Ф-60 НУ890 Чёрный металлик</t>
  </si>
  <si>
    <t>2580041711946</t>
  </si>
  <si>
    <t>Комплект фасадов Валерия-М для каркаса Ф-81 НД600 Чёрный металлик</t>
  </si>
  <si>
    <t>2580041761941</t>
  </si>
  <si>
    <t>Комплект фасадов Валерия-М для каркаса Ф-82 НБ150 Чёрный металлик</t>
  </si>
  <si>
    <t>2580041771940</t>
  </si>
  <si>
    <t>Комплект фасадов Валерия-М для каркаса Ф-83 ВГ500 Чёрный металлик</t>
  </si>
  <si>
    <t>2580041781949</t>
  </si>
  <si>
    <t>Комплект фасадов Валерия-М для каркаса Ф-84 ВГ500 Чёрный металлик</t>
  </si>
  <si>
    <t>2580041791948</t>
  </si>
  <si>
    <t>Комплект фасадов Валерия-М для каркаса Ф-85 ВГ600 Чёрный металлик</t>
  </si>
  <si>
    <t>2580041801944</t>
  </si>
  <si>
    <t>Комплект фасадов Валерия-М для каркаса Ф-86 ВГ600 Чёрный металлик</t>
  </si>
  <si>
    <t>2580041811943</t>
  </si>
  <si>
    <t>Комплект фасадов Валерия-М для каркаса Ф-87 ВГ800 Чёрный металлик</t>
  </si>
  <si>
    <t>2580041821942</t>
  </si>
  <si>
    <t>Комплект фасадов Валерия-М для каркаса Ф-88 ВГ800 Чёрный металлик</t>
  </si>
  <si>
    <t>2580041831941</t>
  </si>
  <si>
    <t>Комплект фасадов Валерия-М для каркаса Ф-89 ВП400 Чёрный металлик</t>
  </si>
  <si>
    <t>2580041841940</t>
  </si>
  <si>
    <t>Комплект фасадов Валерия-М для каркаса Ф-90 ВП400 Чёрный металлик</t>
  </si>
  <si>
    <t>2580041851949</t>
  </si>
  <si>
    <t>Комплект фасадов Валерия-М Черный металлик дождь</t>
  </si>
  <si>
    <t>Чёрный металлик дождь</t>
  </si>
  <si>
    <t>Комплект фасадов Валерия-М для каркаса Ф-10 В300/Н300/ВТ224 Чёрный металлик дождь</t>
  </si>
  <si>
    <t>2580040182044</t>
  </si>
  <si>
    <t>Комплект фасадов Валерия-М для каркаса Ф-11 Н301 Чёрный металлик дождь</t>
  </si>
  <si>
    <t>2580040522048</t>
  </si>
  <si>
    <t>Комплект фасадов Валерия-М для каркаса Ф-12 Н302 Чёрный металлик дождь</t>
  </si>
  <si>
    <t>2580041022042</t>
  </si>
  <si>
    <t>Комплект фасадов Валерия-М для каркаса Ф-13 Н303 Чёрный металлик дождь</t>
  </si>
  <si>
    <t>2580041082046</t>
  </si>
  <si>
    <t>Комплект фасадов Валерия-М для каркаса Ф-14 Н304 Чёрный металлик дождь</t>
  </si>
  <si>
    <t>2580041312044</t>
  </si>
  <si>
    <t>Комплект фасадов Валерия-М для каркаса Ф-15 В300 Чёрный металлик дождь</t>
  </si>
  <si>
    <t>2580041352040</t>
  </si>
  <si>
    <t>Комплект фасадов Валерия-М для каркаса Ф-20 В400/ВУ590/Н400/НТ300/НУ990 Чёрный металлик дождь</t>
  </si>
  <si>
    <t>2580040202049</t>
  </si>
  <si>
    <t>Комплект фасадов Валерия-М для каркаса Ф-21 Н401 Чёрный металлик дождь</t>
  </si>
  <si>
    <t>2580041382047</t>
  </si>
  <si>
    <t>Комплект фасадов Валерия-М для каркаса Ф-22 Н402 Чёрный металлик дождь</t>
  </si>
  <si>
    <t>2580041412041</t>
  </si>
  <si>
    <t>Комплект фасадов Валерия-М для каркаса Ф-23 Н403 Чёрный металлик дождь</t>
  </si>
  <si>
    <t>2580041532046</t>
  </si>
  <si>
    <t>Комплект фасадов Валерия-М для каркаса Ф-24 Н404 Чёрный металлик дождь</t>
  </si>
  <si>
    <t>2580041542045</t>
  </si>
  <si>
    <t>Комплект фасадов Валерия-М для каркаса Ф-25 В400 Чёрный металлик дождь</t>
  </si>
  <si>
    <t>2580041552044</t>
  </si>
  <si>
    <t>Комплект фасадов Валерия-М для каркаса Ф-30 В500/Н500/НМ500 Чёрный металлик дождь</t>
  </si>
  <si>
    <t>2580040232046</t>
  </si>
  <si>
    <t>Комплект фасадов Валерия-М для каркаса Ф-31 Н501 Чёрный металлик дождь</t>
  </si>
  <si>
    <t>2580041562043</t>
  </si>
  <si>
    <t>Комплект фасадов Валерия-М для каркаса Ф-32 Н502 Чёрный металлик дождь</t>
  </si>
  <si>
    <t>2580041572042</t>
  </si>
  <si>
    <t>Комплект фасадов Валерия-М для каркаса Ф-33 Н503 Чёрный металлик дождь</t>
  </si>
  <si>
    <t>2580041582041</t>
  </si>
  <si>
    <t>Комплект фасадов Валерия-М для каркаса Ф-34 Н504 Чёрный металлик дождь</t>
  </si>
  <si>
    <t>2580041592040</t>
  </si>
  <si>
    <t>Комплект фасадов Валерия-М для каркаса Ф-35 В500 Чёрный металлик дождь</t>
  </si>
  <si>
    <t>2580041602046</t>
  </si>
  <si>
    <t>Комплект фасадов Валерия-М для каркаса Ф-40 В600/Н600/НМ600 Чёрный металлик дождь</t>
  </si>
  <si>
    <t>2580040242045</t>
  </si>
  <si>
    <t>Комплект фасадов Валерия-М для каркаса Ф-41 Н601 Чёрный металлик дождь</t>
  </si>
  <si>
    <t>2580041612045</t>
  </si>
  <si>
    <t>Комплект фасадов Валерия-М для каркаса Ф-42 Н602 Чёрный металлик дождь</t>
  </si>
  <si>
    <t>2580041622044</t>
  </si>
  <si>
    <t>Комплект фасадов Валерия-М для каркаса Ф-43 Н603 Чёрный металлик дождь</t>
  </si>
  <si>
    <t>2580041632043</t>
  </si>
  <si>
    <t>Комплект фасадов Валерия-М для каркаса Ф-44 Н604 Чёрный металлик дождь</t>
  </si>
  <si>
    <t>2580041642042</t>
  </si>
  <si>
    <t>Комплект фасадов Валерия-М для каркаса Ф-45 В600 Чёрный металлик дождь</t>
  </si>
  <si>
    <t>2580041652041</t>
  </si>
  <si>
    <t>Комплект фасадов Валерия-М для каркаса Ф-50 В800/Н800/НМ800 Чёрный металлик дождь</t>
  </si>
  <si>
    <t>2580040252044</t>
  </si>
  <si>
    <t>Комплект фасадов Валерия-М для каркаса Ф-51 Н801 Чёрный металлик дождь</t>
  </si>
  <si>
    <t>2580041662040</t>
  </si>
  <si>
    <t>Комплект фасадов Валерия-М для каркаса Ф-52 Н802 Чёрный металлик дождь</t>
  </si>
  <si>
    <t>2580041672049</t>
  </si>
  <si>
    <t>Комплект фасадов Валерия-М для каркаса Ф-53 Н803 Чёрный металлик дождь</t>
  </si>
  <si>
    <t>2580041682048</t>
  </si>
  <si>
    <t>Комплект фасадов Валерия-М для каркаса Ф-54 Н804 Чёрный металлик дождь</t>
  </si>
  <si>
    <t>2580041692047</t>
  </si>
  <si>
    <t>Комплект фасадов Валерия-М для каркаса Ф-55 В800 Чёрный металлик дождь</t>
  </si>
  <si>
    <t>2580041702043</t>
  </si>
  <si>
    <t>Комплект фасадов Валерия-М для каркаса Ф-60 НУ890 Чёрный металлик дождь</t>
  </si>
  <si>
    <t>2580041712042</t>
  </si>
  <si>
    <t>Комплект фасадов Валерия-М для каркаса Ф-81 НД600 Чёрный металлик дождь</t>
  </si>
  <si>
    <t>2580041762047</t>
  </si>
  <si>
    <t>Комплект фасадов Валерия-М для каркаса Ф-82 НБ150 Чёрный металлик дождь</t>
  </si>
  <si>
    <t>2580041772046</t>
  </si>
  <si>
    <t>Комплект фасадов Валерия-М для каркаса Ф-83 ВГ500 Чёрный металлик дождь</t>
  </si>
  <si>
    <t>2580041782045</t>
  </si>
  <si>
    <t>Комплект фасадов Валерия-М для каркаса Ф-84 ВГ500 Чёрный металлик дождь</t>
  </si>
  <si>
    <t>2580041792044</t>
  </si>
  <si>
    <t>Комплект фасадов Валерия-М для каркаса Ф-85 ВГ600 Чёрный металлик дождь</t>
  </si>
  <si>
    <t>2580041802040</t>
  </si>
  <si>
    <t>Комплект фасадов Валерия-М для каркаса Ф-86 ВГ600 Чёрный металлик дождь</t>
  </si>
  <si>
    <t>2580041812049</t>
  </si>
  <si>
    <t>Комплект фасадов Валерия-М для каркаса Ф-87 ВГ800 Чёрный металлик дождь</t>
  </si>
  <si>
    <t>2580041822048</t>
  </si>
  <si>
    <t>Комплект фасадов Валерия-М для каркаса Ф-88 ВГ800 Чёрный металлик дождь</t>
  </si>
  <si>
    <t>2580041832047</t>
  </si>
  <si>
    <t>Комплект фасадов Валерия-М для каркаса Ф-89 ВП400 Чёрный металлик дождь</t>
  </si>
  <si>
    <t>2580041842046</t>
  </si>
  <si>
    <t>Комплект фасадов Валерия-М для каркаса Ф-90 ВП400 Чёрный металлик дождь</t>
  </si>
  <si>
    <t>2580041852045</t>
  </si>
  <si>
    <t>Комплект фасадов Вега Белый металлик</t>
  </si>
  <si>
    <t>Вега</t>
  </si>
  <si>
    <t>Ф-10 В300/Н300/ВТ230</t>
  </si>
  <si>
    <t>Комплект фасадов Вега для каркаса Ф-10 В300/Н300/ВТ230 Белый металлик</t>
  </si>
  <si>
    <t>2580052881874</t>
  </si>
  <si>
    <t>Ф-15 В 300</t>
  </si>
  <si>
    <t>Комплект фасадов Вега для каркаса Ф-15 В 300 Белый металлик</t>
  </si>
  <si>
    <t>2580056371876</t>
  </si>
  <si>
    <t>Комплект фасадов Вега для каркаса Ф-20 В400/ВУ590/Н400/НТ300/НУ990 Белый металлик</t>
  </si>
  <si>
    <t>2580052941875</t>
  </si>
  <si>
    <t>Комплект фасадов Вега для каркаса Ф-25 В400 Белый металлик</t>
  </si>
  <si>
    <t>2580052991870</t>
  </si>
  <si>
    <t>Комплект фасадов Вега для каркаса Ф-30 В500/Н500/НМ500 Белый металлик</t>
  </si>
  <si>
    <t>2580053001875</t>
  </si>
  <si>
    <t>Комплект фасадов Вега для каркаса Ф-35 В500 Белый металлик</t>
  </si>
  <si>
    <t>2580056581879</t>
  </si>
  <si>
    <t>Комплект фасадов Вега для каркаса Ф-40 В600/Н600/НМ600 Белый металлик</t>
  </si>
  <si>
    <t>2580053061879</t>
  </si>
  <si>
    <t>Ф-45 Н605</t>
  </si>
  <si>
    <t>Комплект фасадов Вега для каркаса Ф-45 Н605 Белый металлик</t>
  </si>
  <si>
    <t>2580056461874</t>
  </si>
  <si>
    <t>Комплект фасадов Вега для каркаса Ф-50 В800/Н800/НМ800 Белый металлик</t>
  </si>
  <si>
    <t>2580053121870</t>
  </si>
  <si>
    <t>Комплект фасадов Вега для каркаса Ф-55 В800 Белый металлик</t>
  </si>
  <si>
    <t>2580053171875</t>
  </si>
  <si>
    <t>Комплект фасадов Вега для каркаса Ф-83 ВГ500 Белый металлик</t>
  </si>
  <si>
    <t>2580053211878</t>
  </si>
  <si>
    <t>Комплект фасадов Вега для каркаса Ф-84 ВГ500 Белый металлик</t>
  </si>
  <si>
    <t>2580056521875</t>
  </si>
  <si>
    <t>Комплект фасадов Вега для каркаса Ф-85 ВГ600 Белый металлик</t>
  </si>
  <si>
    <t>2580053231876</t>
  </si>
  <si>
    <t>Комплект фасадов Вега для каркаса Ф-86 ВГ600 Белый металлик</t>
  </si>
  <si>
    <t>2580056531874</t>
  </si>
  <si>
    <t>Комплект фасадов Вега для каркаса Ф-87 ВГ800 Белый металлик</t>
  </si>
  <si>
    <t>2580056541873</t>
  </si>
  <si>
    <t>Комплект фасадов Вега для каркаса Ф-88 ВГ800 Белый металлик</t>
  </si>
  <si>
    <t>2580056551872</t>
  </si>
  <si>
    <t>Комплект фасадов Вега для каркаса Ф-89 ВП400 Белый металлик</t>
  </si>
  <si>
    <t>2580053271872</t>
  </si>
  <si>
    <t>Комплект фасадов Вега для каркаса Ф-90 ВП400 Белый металлик</t>
  </si>
  <si>
    <t>2580053281871</t>
  </si>
  <si>
    <t>Комплект фасадов Вега Салатовый металлик</t>
  </si>
  <si>
    <t>Салатовый металлик</t>
  </si>
  <si>
    <t>Комплект фасадов Вега для каркаса Ф-10 В300/Н300/ВТ230 Салатовый металлик</t>
  </si>
  <si>
    <t>2580052882154</t>
  </si>
  <si>
    <t>Комплект фасадов Вега для каркаса Ф-11 Н301 Салатовый металлик</t>
  </si>
  <si>
    <t>2580056332150</t>
  </si>
  <si>
    <t>Комплект фасадов Вега для каркаса Ф-12 Н302 Салатовый металлик</t>
  </si>
  <si>
    <t>2580056342159</t>
  </si>
  <si>
    <t>Комплект фасадов Вега для каркаса Ф-13 Н303 Салатовый металлик</t>
  </si>
  <si>
    <t>2580056352158</t>
  </si>
  <si>
    <t>Комплект фасадов Вега для каркаса Ф-14 Н304 Салатовый металлик</t>
  </si>
  <si>
    <t>2580056362157</t>
  </si>
  <si>
    <t>Комплект фасадов Вега для каркаса Ф-15 В 300 Салатовый металлик</t>
  </si>
  <si>
    <t>2580056372156</t>
  </si>
  <si>
    <t>Комплект фасадов Вега для каркаса Ф-20 В400/ВУ590/Н400/НТ300/НУ990 Салатовый металлик</t>
  </si>
  <si>
    <t>2580052942155</t>
  </si>
  <si>
    <t>Комплект фасадов Вега для каркаса Ф-21 Н401 Салатовый металлик</t>
  </si>
  <si>
    <t>2580056382155</t>
  </si>
  <si>
    <t>Комплект фасадов Вега для каркаса Ф-22 Н402 Салатовый металлик</t>
  </si>
  <si>
    <t>2580056392154</t>
  </si>
  <si>
    <t>Комплект фасадов Вега для каркаса Ф-23 Н403 Салатовый металлик</t>
  </si>
  <si>
    <t>2580056402150</t>
  </si>
  <si>
    <t>Комплект фасадов Вега для каркаса Ф-24 Н404 Салатовый металлик</t>
  </si>
  <si>
    <t>2580054252153</t>
  </si>
  <si>
    <t>Комплект фасадов Вега для каркаса Ф-25 В400 Салатовый металлик</t>
  </si>
  <si>
    <t>2580052992150</t>
  </si>
  <si>
    <t>Комплект фасадов Вега для каркаса Ф-30 В500/Н500/НМ500 Салатовый металлик</t>
  </si>
  <si>
    <t>2580053002155</t>
  </si>
  <si>
    <t>Комплект фасадов Вега для каркаса Ф-31 Н501 Салатовый металлик</t>
  </si>
  <si>
    <t>2580056412159</t>
  </si>
  <si>
    <t>Комплект фасадов Вега для каркаса Ф-32 Н502 Салатовый металлик</t>
  </si>
  <si>
    <t>2580056422158</t>
  </si>
  <si>
    <t>Комплект фасадов Вега для каркаса Ф-33 Н503 Салатовый металлик</t>
  </si>
  <si>
    <t>2580056562151</t>
  </si>
  <si>
    <t>Комплект фасадов Вега для каркаса Ф-34 Н504 Салатовый металлик</t>
  </si>
  <si>
    <t>2580056572150</t>
  </si>
  <si>
    <t>Комплект фасадов Вега для каркаса Ф-35 В500 Салатовый металлик</t>
  </si>
  <si>
    <t>2580056582159</t>
  </si>
  <si>
    <t>Комплект фасадов Вега для каркаса Ф-40 В600/Н600/НМ600 Салатовый металлик</t>
  </si>
  <si>
    <t>2580053062159</t>
  </si>
  <si>
    <t>Комплект фасадов Вега для каркаса Ф-41 Н601 Салатовый металлик</t>
  </si>
  <si>
    <t>2580053072158</t>
  </si>
  <si>
    <t>Комплект фасадов Вега для каркаса Ф-42 Н602 Салатовый металлик</t>
  </si>
  <si>
    <t>2580056432157</t>
  </si>
  <si>
    <t>Комплект фасадов Вега для каркаса Ф-43 Н603 Салатовый металлик</t>
  </si>
  <si>
    <t>2580056442156</t>
  </si>
  <si>
    <t>Комплект фасадов Вега для каркаса Ф-44 Н604 Салатовый металлик</t>
  </si>
  <si>
    <t>2580056452155</t>
  </si>
  <si>
    <t>Комплект фасадов Вега для каркаса Ф-45 Н605 Салатовый металлик</t>
  </si>
  <si>
    <t>2580056462154</t>
  </si>
  <si>
    <t>Комплект фасадов Вега для каркаса Ф-50 В800/Н800/НМ800 Салатовый металлик</t>
  </si>
  <si>
    <t>2580053122150</t>
  </si>
  <si>
    <t>Комплект фасадов Вега для каркаса Ф-51 Н801 Салатовый металлик</t>
  </si>
  <si>
    <t>2580053132159</t>
  </si>
  <si>
    <t>Комплект фасадов Вега для каркаса Ф-52 Н802 Салатовый металлик</t>
  </si>
  <si>
    <t>2580056472153</t>
  </si>
  <si>
    <t>Комплект фасадов Вега для каркаса Ф-53 Н803 Салатовый металлик</t>
  </si>
  <si>
    <t>2580056482152</t>
  </si>
  <si>
    <t>Комплект фасадов Вега для каркаса Ф-54 Н804 Салатовый металлик</t>
  </si>
  <si>
    <t>2580056492151</t>
  </si>
  <si>
    <t>Комплект фасадов Вега для каркаса Ф-55 В800 Салатовый металлик</t>
  </si>
  <si>
    <t>2580053172155</t>
  </si>
  <si>
    <t>Комплект фасадов Вега для каркаса Ф-60 НУ890 Салатовый металлик</t>
  </si>
  <si>
    <t>2580053182154</t>
  </si>
  <si>
    <t>Комплект фасадов Вега для каркаса Ф-81 НД600 Салатовый металлик</t>
  </si>
  <si>
    <t>2580056502157</t>
  </si>
  <si>
    <t>Комплект фасадов Вега для каркаса Ф-82 НБ150 Салатовый металлик</t>
  </si>
  <si>
    <t>2580056512156</t>
  </si>
  <si>
    <t>Комплект фасадов Вега для каркаса Ф-83 ВГ500 Салатовый металлик</t>
  </si>
  <si>
    <t>2580053212158</t>
  </si>
  <si>
    <t>Комплект фасадов Вега для каркаса Ф-84 ВГ500 Салатовый металлик</t>
  </si>
  <si>
    <t>2580056522155</t>
  </si>
  <si>
    <t>Комплект фасадов Вега для каркаса Ф-85 ВГ600 Салатовый металлик</t>
  </si>
  <si>
    <t>2580053232156</t>
  </si>
  <si>
    <t>Комплект фасадов Вега для каркаса Ф-86 ВГ600 Салатовый металлик</t>
  </si>
  <si>
    <t>2580056532154</t>
  </si>
  <si>
    <t>Комплект фасадов Вега для каркаса Ф-87 ВГ800 Салатовый металлик</t>
  </si>
  <si>
    <t>2580056542153</t>
  </si>
  <si>
    <t>Комплект фасадов Вега для каркаса Ф-88 ВГ800 Салатовый металлик</t>
  </si>
  <si>
    <t>2580056552152</t>
  </si>
  <si>
    <t>Комплект фасадов Вега для каркаса Ф-89 ВП400 Салатовый металлик</t>
  </si>
  <si>
    <t>2580053272152</t>
  </si>
  <si>
    <t>Комплект фасадов Вега для каркаса Ф-90 ВП400 Салатовый металлик</t>
  </si>
  <si>
    <t>2580053282151</t>
  </si>
  <si>
    <t>Комплект фасадов Виктория Белый сандал</t>
  </si>
  <si>
    <t>Виктория</t>
  </si>
  <si>
    <t>Белый сандал</t>
  </si>
  <si>
    <t>Комплект фасадов Виктория для каркаса Ф-10 В300/Н300/ВТ230 Белый сандал</t>
  </si>
  <si>
    <t>2580046722107</t>
  </si>
  <si>
    <t>Комплект фасадов Виктория для каркаса Ф-11 Н301 Белый сандал</t>
  </si>
  <si>
    <t>2580046742105</t>
  </si>
  <si>
    <t>Комплект фасадов Виктория для каркаса Ф-12 Н302 Белый сандал</t>
  </si>
  <si>
    <t>2580046752104</t>
  </si>
  <si>
    <t>Комплект фасадов Виктория для каркаса Ф-13 Н303 Белый сандал</t>
  </si>
  <si>
    <t>2580046762103</t>
  </si>
  <si>
    <t>Комплект фасадов Виктория для каркаса Ф-14 Н304 Белый сандал</t>
  </si>
  <si>
    <t>2580046772102</t>
  </si>
  <si>
    <t>Комплект фасадов Виктория для каркаса Ф-15 В300 Белый сандал</t>
  </si>
  <si>
    <t>2580046782101</t>
  </si>
  <si>
    <t>Комплект фасадов Виктория для каркаса Ф-20 В400/ВУ590/Н400/НТ300/НУ990 Белый сандал</t>
  </si>
  <si>
    <t>2580046792100</t>
  </si>
  <si>
    <t>Комплект фасадов Виктория для каркаса Ф-21 Н401 Белый сандал</t>
  </si>
  <si>
    <t>2580046802106</t>
  </si>
  <si>
    <t>Комплект фасадов Виктория для каркаса Ф-22 Н402 Белый сандал</t>
  </si>
  <si>
    <t>2580046812105</t>
  </si>
  <si>
    <t>Комплект фасадов Виктория для каркаса Ф-23 Н403 Белый сандал</t>
  </si>
  <si>
    <t>2580046822104</t>
  </si>
  <si>
    <t>Комплект фасадов Виктория для каркаса Ф-24 Н404 Белый сандал</t>
  </si>
  <si>
    <t>2580046832103</t>
  </si>
  <si>
    <t>Комплект фасадов Виктория для каркаса Ф-25 В400 Белый сандал</t>
  </si>
  <si>
    <t>2580046842102</t>
  </si>
  <si>
    <t>Комплект фасадов Виктория для каркаса Ф-30 В500/Н500/НМ500 Белый сандал</t>
  </si>
  <si>
    <t>2580046852101</t>
  </si>
  <si>
    <t>Комплект фасадов Виктория для каркаса Ф-31 Н501 Белый сандал</t>
  </si>
  <si>
    <t>2580046862100</t>
  </si>
  <si>
    <t>Комплект фасадов Виктория для каркаса Ф-32 Н502 Белый сандал</t>
  </si>
  <si>
    <t>2580046872109</t>
  </si>
  <si>
    <t>Комплект фасадов Виктория для каркаса Ф-33 Н503 Белый сандал</t>
  </si>
  <si>
    <t>2580046882108</t>
  </si>
  <si>
    <t>Комплект фасадов Виктория для каркаса Ф-34 Н504 Белый сандал</t>
  </si>
  <si>
    <t>2580046892107</t>
  </si>
  <si>
    <t>Комплект фасадов Виктория для каркаса Ф-35 В500 Белый сандал</t>
  </si>
  <si>
    <t>2580046902103</t>
  </si>
  <si>
    <t>Комплект фасадов Виктория для каркаса Ф-40 В600/Н600/НМ600 Белый сандал</t>
  </si>
  <si>
    <t>2580046912102</t>
  </si>
  <si>
    <t>Комплект фасадов Виктория для каркаса Ф-41 Н601 Белый сандал</t>
  </si>
  <si>
    <t>2580046922101</t>
  </si>
  <si>
    <t>Комплект фасадов Виктория для каркаса Ф-42 Н602 Белый сандал</t>
  </si>
  <si>
    <t>2580046932100</t>
  </si>
  <si>
    <t>Комплект фасадов Виктория для каркаса Ф-43 Н603 Белый сандал</t>
  </si>
  <si>
    <t>2580046942109</t>
  </si>
  <si>
    <t>Комплект фасадов Виктория для каркаса Ф-44 Н604 Белый сандал</t>
  </si>
  <si>
    <t>2580046952108</t>
  </si>
  <si>
    <t>Комплект фасадов Виктория для каркаса Ф-45 В600 Белый сандал</t>
  </si>
  <si>
    <t>2580046962107</t>
  </si>
  <si>
    <t>Комплект фасадов Виктория для каркаса Ф-50 В800/Н800/НМ800 Белый сандал</t>
  </si>
  <si>
    <t>2580046972106</t>
  </si>
  <si>
    <t>Комплект фасадов Виктория для каркаса Ф-51 Н801 Белый сандал</t>
  </si>
  <si>
    <t>2580046982105</t>
  </si>
  <si>
    <t>Комплект фасадов Виктория для каркаса Ф-52 Н802 Белый сандал</t>
  </si>
  <si>
    <t>2580046992104</t>
  </si>
  <si>
    <t>Комплект фасадов Виктория для каркаса Ф-53 Н803 Белый сандал</t>
  </si>
  <si>
    <t>2580047002109</t>
  </si>
  <si>
    <t>Комплект фасадов Виктория для каркаса Ф-54 Н804 Белый сандал</t>
  </si>
  <si>
    <t>2580047012108</t>
  </si>
  <si>
    <t>Комплект фасадов Виктория для каркаса Ф-55 В800 Белый сандал</t>
  </si>
  <si>
    <t>2580047022107</t>
  </si>
  <si>
    <t>Комплект фасадов Виктория для каркаса Ф-60 НУ890 Белый сандал</t>
  </si>
  <si>
    <t>2580047032106</t>
  </si>
  <si>
    <t>Комплект фасадов Виктория для каркаса Ф-81 НД600 Белый сандал</t>
  </si>
  <si>
    <t>2580047042105</t>
  </si>
  <si>
    <t>Комплект фасадов Виктория для каркаса Ф-82 НБ150 Белый сандал</t>
  </si>
  <si>
    <t>2580047052104</t>
  </si>
  <si>
    <t>Комплект фасадов Виктория для каркаса Ф-83 ВГ500 Белый сандал</t>
  </si>
  <si>
    <t>2580047062103</t>
  </si>
  <si>
    <t>Комплект фасадов Виктория для каркаса Ф-84 ВГ500 Белый сандал</t>
  </si>
  <si>
    <t>2580047072102</t>
  </si>
  <si>
    <t>Комплект фасадов Виктория для каркаса Ф-85 ВГ600 Белый сандал</t>
  </si>
  <si>
    <t>2580047082101</t>
  </si>
  <si>
    <t>Комплект фасадов Виктория для каркаса Ф-86 ВГ600 Белый сандал</t>
  </si>
  <si>
    <t>2580047092100</t>
  </si>
  <si>
    <t>Комплект фасадов Виктория для каркаса Ф-87 ВГ800 Белый сандал</t>
  </si>
  <si>
    <t>2580047102106</t>
  </si>
  <si>
    <t>Комплект фасадов Виктория для каркаса Ф-88 ВГ800 Белый сандал</t>
  </si>
  <si>
    <t>2580047112105</t>
  </si>
  <si>
    <t>Комплект фасадов Виктория для каркаса Ф-89 ВП400 Белый сандал</t>
  </si>
  <si>
    <t>2580047122104</t>
  </si>
  <si>
    <t>Комплект фасадов Виктория для каркаса Ф-90 ВП400 Белый сандал</t>
  </si>
  <si>
    <t>2580047132103</t>
  </si>
  <si>
    <t>Комплект фасадов Виктория Серый сандал</t>
  </si>
  <si>
    <t>Серый сандал</t>
  </si>
  <si>
    <t>Комплект фасадов Виктория для каркаса Ф-10 В300/Н300/ВТ230 Серый сандал</t>
  </si>
  <si>
    <t>2580046722114</t>
  </si>
  <si>
    <t>Комплект фасадов Виктория для каркаса Ф-11 Н301 Серый сандал</t>
  </si>
  <si>
    <t>2580046742112</t>
  </si>
  <si>
    <t>Комплект фасадов Виктория для каркаса Ф-12 Н302 Серый сандал</t>
  </si>
  <si>
    <t>2580046752111</t>
  </si>
  <si>
    <t>Комплект фасадов Виктория для каркаса Ф-13 Н303 Серый сандал</t>
  </si>
  <si>
    <t>2580046762110</t>
  </si>
  <si>
    <t>Комплект фасадов Виктория для каркаса Ф-14 Н304 Серый сандал</t>
  </si>
  <si>
    <t>2580046772119</t>
  </si>
  <si>
    <t>Комплект фасадов Виктория для каркаса Ф-15 В300 Серый сандал</t>
  </si>
  <si>
    <t>2580046782118</t>
  </si>
  <si>
    <t>Комплект фасадов Виктория для каркаса Ф-20 В400/ВУ590/Н400/НТ300/НУ990 Серый сандал</t>
  </si>
  <si>
    <t>2580046792117</t>
  </si>
  <si>
    <t>Комплект фасадов Виктория для каркаса Ф-21 Н401 Серый сандал</t>
  </si>
  <si>
    <t>2580046802113</t>
  </si>
  <si>
    <t>Комплект фасадов Виктория для каркаса Ф-22 Н402 Серый сандал</t>
  </si>
  <si>
    <t>2580046812112</t>
  </si>
  <si>
    <t>Комплект фасадов Виктория для каркаса Ф-23 Н403 Серый сандал</t>
  </si>
  <si>
    <t>2580046822111</t>
  </si>
  <si>
    <t>Комплект фасадов Виктория для каркаса Ф-24 Н404 Серый сандал</t>
  </si>
  <si>
    <t>2580046832110</t>
  </si>
  <si>
    <t>Комплект фасадов Виктория для каркаса Ф-25 В400 Серый сандал</t>
  </si>
  <si>
    <t>2580046842119</t>
  </si>
  <si>
    <t>Комплект фасадов Виктория для каркаса Ф-30 В500/Н500/НМ500 Серый сандал</t>
  </si>
  <si>
    <t>2580046852118</t>
  </si>
  <si>
    <t>Комплект фасадов Виктория для каркаса Ф-31 Н501 Серый сандал</t>
  </si>
  <si>
    <t>2580046862117</t>
  </si>
  <si>
    <t>Комплект фасадов Виктория для каркаса Ф-32 Н502 Серый сандал</t>
  </si>
  <si>
    <t>2580046872116</t>
  </si>
  <si>
    <t>Комплект фасадов Виктория для каркаса Ф-33 Н503 Серый сандал</t>
  </si>
  <si>
    <t>2580046882115</t>
  </si>
  <si>
    <t>Комплект фасадов Виктория для каркаса Ф-34 Н504 Серый сандал</t>
  </si>
  <si>
    <t>2580046892114</t>
  </si>
  <si>
    <t>Комплект фасадов Виктория для каркаса Ф-35 В500 Серый сандал</t>
  </si>
  <si>
    <t>2580046902110</t>
  </si>
  <si>
    <t>Комплект фасадов Виктория для каркаса Ф-40 В600/Н600/НМ600 Серый сандал</t>
  </si>
  <si>
    <t>2580046912119</t>
  </si>
  <si>
    <t>Комплект фасадов Виктория для каркаса Ф-41 Н601 Серый сандал</t>
  </si>
  <si>
    <t>2580046922118</t>
  </si>
  <si>
    <t>Комплект фасадов Виктория для каркаса Ф-42 Н602 Серый сандал</t>
  </si>
  <si>
    <t>2580046932117</t>
  </si>
  <si>
    <t>Комплект фасадов Виктория для каркаса Ф-43 Н603 Серый сандал</t>
  </si>
  <si>
    <t>2580046942116</t>
  </si>
  <si>
    <t>Комплект фасадов Виктория для каркаса Ф-44 Н604 Серый сандал</t>
  </si>
  <si>
    <t>2580046952115</t>
  </si>
  <si>
    <t>Комплект фасадов Виктория для каркаса Ф-45 В600 Серый сандал</t>
  </si>
  <si>
    <t>2580046962114</t>
  </si>
  <si>
    <t>Комплект фасадов Виктория для каркаса Ф-50 В800/Н800/НМ800 Серый сандал</t>
  </si>
  <si>
    <t>2580046972113</t>
  </si>
  <si>
    <t>Комплект фасадов Виктория для каркаса Ф-51 Н801 Серый сандал</t>
  </si>
  <si>
    <t>2580046982112</t>
  </si>
  <si>
    <t>Комплект фасадов Виктория для каркаса Ф-52 Н802 Серый сандал</t>
  </si>
  <si>
    <t>2580046992111</t>
  </si>
  <si>
    <t>Комплект фасадов Виктория для каркаса Ф-53 Н803 Серый сандал</t>
  </si>
  <si>
    <t>2580047002116</t>
  </si>
  <si>
    <t>Комплект фасадов Виктория для каркаса Ф-54 Н804 Серый сандал</t>
  </si>
  <si>
    <t>2580047012115</t>
  </si>
  <si>
    <t>Комплект фасадов Виктория для каркаса Ф-55 В800 Серый сандал</t>
  </si>
  <si>
    <t>2580047022114</t>
  </si>
  <si>
    <t>Комплект фасадов Виктория для каркаса Ф-60 НУ890 Серый сандал</t>
  </si>
  <si>
    <t>2580047032113</t>
  </si>
  <si>
    <t>Комплект фасадов Виктория для каркаса Ф-81 НД600 Серый сандал</t>
  </si>
  <si>
    <t>2580047042112</t>
  </si>
  <si>
    <t>Комплект фасадов Виктория для каркаса Ф-82 НБ150 Серый сандал</t>
  </si>
  <si>
    <t>2580047052111</t>
  </si>
  <si>
    <t>Комплект фасадов Виктория для каркаса Ф-83 ВГ500 Серый сандал</t>
  </si>
  <si>
    <t>2580047062110</t>
  </si>
  <si>
    <t>Комплект фасадов Виктория для каркаса Ф-84 ВГ500 Серый сандал</t>
  </si>
  <si>
    <t>2580047072119</t>
  </si>
  <si>
    <t>Комплект фасадов Виктория для каркаса Ф-85 ВГ600 Серый сандал</t>
  </si>
  <si>
    <t>2580047082118</t>
  </si>
  <si>
    <t>Комплект фасадов Виктория для каркаса Ф-86 ВГ600 Серый сандал</t>
  </si>
  <si>
    <t>2580047092117</t>
  </si>
  <si>
    <t>Комплект фасадов Виктория для каркаса Ф-87 ВГ800 Серый сандал</t>
  </si>
  <si>
    <t>2580047102113</t>
  </si>
  <si>
    <t>Комплект фасадов Виктория для каркаса Ф-88 ВГ800 Серый сандал</t>
  </si>
  <si>
    <t>2580047112112</t>
  </si>
  <si>
    <t>Комплект фасадов Виктория для каркаса Ф-89 ВП400 Серый сандал</t>
  </si>
  <si>
    <t>2580047122111</t>
  </si>
  <si>
    <t>Комплект фасадов Виктория для каркаса Ф-90 ВП400 Серый сандал</t>
  </si>
  <si>
    <t>2580047132110</t>
  </si>
  <si>
    <t>Комплект фасадов Греция Белый металлик</t>
  </si>
  <si>
    <t>Греция</t>
  </si>
  <si>
    <t>Комплект фасадов Греция для каркаса Ф-10 В300/Н300/ВТ230 Белый металлик</t>
  </si>
  <si>
    <t>2580044761870</t>
  </si>
  <si>
    <t>Комплект фасадов Греция для каркаса Ф-15 В300 Белый металлик</t>
  </si>
  <si>
    <t>2580044811872</t>
  </si>
  <si>
    <t>Комплект фасадов Греция для каркаса Ф-20 В400/ВУ590/Н400/НТ300/НУ990 Белый металлик</t>
  </si>
  <si>
    <t>2580044821871</t>
  </si>
  <si>
    <t>Комплект фасадов Греция для каркаса Ф-25 В400 Белый металлик</t>
  </si>
  <si>
    <t>2580044871876</t>
  </si>
  <si>
    <t>Комплект фасадов Греция для каркаса Ф-30 В500/Н500/НМ500 Белый металлик</t>
  </si>
  <si>
    <t>2580044881875</t>
  </si>
  <si>
    <t>Комплект фасадов Греция для каркаса Ф-35 В500 Белый металлик</t>
  </si>
  <si>
    <t>2580044931877</t>
  </si>
  <si>
    <t>Комплект фасадов Греция для каркаса Ф-40 В600/Н600/НМ600 Белый металлик</t>
  </si>
  <si>
    <t>2580044941876</t>
  </si>
  <si>
    <t>Комплект фасадов Греция для каркаса Ф-45 В600 Белый металлик</t>
  </si>
  <si>
    <t>2580044991871</t>
  </si>
  <si>
    <t>Комплект фасадов Греция для каркаса Ф-50 В800/Н800/НМ800 Белый металлик</t>
  </si>
  <si>
    <t>2580045001876</t>
  </si>
  <si>
    <t>Комплект фасадов Греция для каркаса Ф-55 В800 Белый металлик</t>
  </si>
  <si>
    <t>2580045051871</t>
  </si>
  <si>
    <t>Комплект фасадов Греция для каркаса Ф-83 ВГ500 Белый металлик</t>
  </si>
  <si>
    <t>2580045091877</t>
  </si>
  <si>
    <t>Комплект фасадов Греция для каркаса Ф-84 ВГ500 Белый металлик</t>
  </si>
  <si>
    <t>2580045101873</t>
  </si>
  <si>
    <t>Комплект фасадов Греция для каркаса Ф-85 ВГ600 Белый металлик</t>
  </si>
  <si>
    <t>2580045111872</t>
  </si>
  <si>
    <t>Комплект фасадов Греция для каркаса Ф-86 ВГ600 Белый металлик</t>
  </si>
  <si>
    <t>2580045121871</t>
  </si>
  <si>
    <t>Комплект фасадов Греция для каркаса Ф-87 ВГ800 Белый металлик</t>
  </si>
  <si>
    <t>2580045131870</t>
  </si>
  <si>
    <t>Комплект фасадов Греция для каркаса Ф-88 ВГ800 Белый металлик</t>
  </si>
  <si>
    <t>2580045141879</t>
  </si>
  <si>
    <t>Комплект фасадов Греция для каркаса Ф-89 ВП400 Белый металлик</t>
  </si>
  <si>
    <t>2580045151878</t>
  </si>
  <si>
    <t>Комплект фасадов Греция для каркаса Ф-90 ВП400 Белый металлик</t>
  </si>
  <si>
    <t>2580045161877</t>
  </si>
  <si>
    <t>Комплект фасадов Греция Гранатовый металлик</t>
  </si>
  <si>
    <t>Комплект фасадов Греция для каркаса Ф-10 В300/Н300/ВТ230 Гранатовый металлик</t>
  </si>
  <si>
    <t>2580044762020</t>
  </si>
  <si>
    <t>Комплект фасадов Греция для каркаса Ф-11 Н301 Гранатовый металлик</t>
  </si>
  <si>
    <t>2580044772029</t>
  </si>
  <si>
    <t>Комплект фасадов Греция для каркаса Ф-12 Н302 Гранатовый металлик</t>
  </si>
  <si>
    <t>2580044782028</t>
  </si>
  <si>
    <t>Комплект фасадов Греция для каркаса Ф-13 Н303 Гранатовый металлик</t>
  </si>
  <si>
    <t>2580044792027</t>
  </si>
  <si>
    <t>Комплект фасадов Греция для каркаса Ф-14 Н304 Гранатовый металлик</t>
  </si>
  <si>
    <t>2580044802023</t>
  </si>
  <si>
    <t>Комплект фасадов Греция для каркаса Ф-20 В400/ВУ590/Н400/НТ300/НУ990 Гранатовый металлик</t>
  </si>
  <si>
    <t>2580044822021</t>
  </si>
  <si>
    <t>Комплект фасадов Греция для каркаса Ф-21 Н401 Гранатовый металлик</t>
  </si>
  <si>
    <t>2580044832020</t>
  </si>
  <si>
    <t>Комплект фасадов Греция для каркаса Ф-22 Н402 Гранатовый металлик</t>
  </si>
  <si>
    <t>2580044842029</t>
  </si>
  <si>
    <t>Комплект фасадов Греция для каркаса Ф-23 Н403 Гранатовый металлик</t>
  </si>
  <si>
    <t>2580044852028</t>
  </si>
  <si>
    <t>Комплект фасадов Греция для каркаса Ф-24 Н404 Гранатовый металлик</t>
  </si>
  <si>
    <t>2580044862027</t>
  </si>
  <si>
    <t>Комплект фасадов Греция для каркаса Ф-30 В500/Н500/НМ500 Гранатовый металлик</t>
  </si>
  <si>
    <t>2580044882025</t>
  </si>
  <si>
    <t>Комплект фасадов Греция для каркаса Ф-31 Н501 Гранатовый металлик</t>
  </si>
  <si>
    <t>2580044892024</t>
  </si>
  <si>
    <t>Комплект фасадов Греция для каркаса Ф-32 Н502 Гранатовый металлик</t>
  </si>
  <si>
    <t>2580044902020</t>
  </si>
  <si>
    <t>Комплект фасадов Греция для каркаса Ф-33 Н503 Гранатовый металлик</t>
  </si>
  <si>
    <t>2580044912029</t>
  </si>
  <si>
    <t>Комплект фасадов Греция для каркаса Ф-34 Н504 Гранатовый металлик</t>
  </si>
  <si>
    <t>2580044922028</t>
  </si>
  <si>
    <t>Комплект фасадов Греция для каркаса Ф-40 В600/Н600/НМ600 Гранатовый металлик</t>
  </si>
  <si>
    <t>2580044942026</t>
  </si>
  <si>
    <t>Комплект фасадов Греция для каркаса Ф-41 Н601 Гранатовый металлик</t>
  </si>
  <si>
    <t>2580044952025</t>
  </si>
  <si>
    <t>Комплект фасадов Греция для каркаса Ф-42 Н602 Гранатовый металлик</t>
  </si>
  <si>
    <t>2580044962024</t>
  </si>
  <si>
    <t>Комплект фасадов Греция для каркаса Ф-43 Н603 Гранатовый металлик</t>
  </si>
  <si>
    <t>2580044972023</t>
  </si>
  <si>
    <t>Комплект фасадов Греция для каркаса Ф-44 Н604 Гранатовый металлик</t>
  </si>
  <si>
    <t>2580044982022</t>
  </si>
  <si>
    <t>Комплект фасадов Греция для каркаса Ф-50 В800/Н800/НМ800 Гранатовый металлик</t>
  </si>
  <si>
    <t>2580045002026</t>
  </si>
  <si>
    <t>Комплект фасадов Греция для каркаса Ф-51 Н801 Гранатовый металлик</t>
  </si>
  <si>
    <t>2580045012025</t>
  </si>
  <si>
    <t>Комплект фасадов Греция для каркаса Ф-52 Н802 Гранатовый металлик</t>
  </si>
  <si>
    <t>2580045022024</t>
  </si>
  <si>
    <t>Комплект фасадов Греция для каркаса Ф-53 Н803 Гранатовый металлик</t>
  </si>
  <si>
    <t>2580045032023</t>
  </si>
  <si>
    <t>Комплект фасадов Греция для каркаса Ф-54 Н804 Гранатовый металлик</t>
  </si>
  <si>
    <t>2580045042022</t>
  </si>
  <si>
    <t>Комплект фасадов Греция для каркаса Ф-60 НУ890 Гранатовый металлик</t>
  </si>
  <si>
    <t>2580045062020</t>
  </si>
  <si>
    <t>Комплект фасадов Греция для каркаса Ф-81 НД600 Гранатовый металлик</t>
  </si>
  <si>
    <t>2580045072029</t>
  </si>
  <si>
    <t>Комплект фасадов Греция для каркаса Ф-82 НБ150 Гранатовый металлик</t>
  </si>
  <si>
    <t>2580045082028</t>
  </si>
  <si>
    <t>Комплект фасадов Греция для каркаса Ф-83 ВГ500 Гранатовый металлик</t>
  </si>
  <si>
    <t>2580045092027</t>
  </si>
  <si>
    <t>Комплект фасадов Греция для каркаса Ф-84 ВГ500 Гранатовый металлик</t>
  </si>
  <si>
    <t>2580045102023</t>
  </si>
  <si>
    <t>Комплект фасадов Греция для каркаса Ф-85 ВГ600 Гранатовый металлик</t>
  </si>
  <si>
    <t>2580045112022</t>
  </si>
  <si>
    <t>Комплект фасадов Греция для каркаса Ф-86 ВГ600 Гранатовый металлик</t>
  </si>
  <si>
    <t>2580045122021</t>
  </si>
  <si>
    <t>Комплект фасадов Греция для каркаса Ф-87 ВГ800 Гранатовый металлик</t>
  </si>
  <si>
    <t>2580045132020</t>
  </si>
  <si>
    <t>Комплект фасадов Греция для каркаса Ф-88 ВГ800 Гранатовый металлик</t>
  </si>
  <si>
    <t>2580045142029</t>
  </si>
  <si>
    <t>Комплект фасадов Иероглиф Сиреневый металлик</t>
  </si>
  <si>
    <t>Иероглиф</t>
  </si>
  <si>
    <t>Ф-10 В300/Н300</t>
  </si>
  <si>
    <t>Сиреневый металлик</t>
  </si>
  <si>
    <t>Комплект фасадов Иероглиф для каркаса Ф-10 В300/Н300 Сиреневый металлик</t>
  </si>
  <si>
    <t>2580060231937</t>
  </si>
  <si>
    <t>Комплект фасадов Иероглиф для каркаса Ф-15 В300 Сиреневый металлик</t>
  </si>
  <si>
    <t>2580060281932</t>
  </si>
  <si>
    <t>Комплект фасадов Иероглиф для каркаса Ф-20 В400/ВУ590/Н400/НТ300/НУ990 Сиреневый металлик</t>
  </si>
  <si>
    <t>2580060291931</t>
  </si>
  <si>
    <t>Комплект фасадов Иероглиф для каркаса Ф-25 В400 Сиреневый металлик</t>
  </si>
  <si>
    <t>2580060341933</t>
  </si>
  <si>
    <t>Комплект фасадов Иероглиф для каркаса Ф-30 В500/Н500/НМ500 Сиреневый металлик</t>
  </si>
  <si>
    <t>2580060351932</t>
  </si>
  <si>
    <t>Комплект фасадов Иероглиф для каркаса Ф-35 В500 Сиреневый металлик</t>
  </si>
  <si>
    <t>2580060401934</t>
  </si>
  <si>
    <t>Комплект фасадов Иероглиф для каркаса Ф-40 В600/Н600/НМ600 Сиреневый металлик</t>
  </si>
  <si>
    <t>2580060411933</t>
  </si>
  <si>
    <t>Комплект фасадов Иероглиф для каркаса Ф-45 В600 Сиреневый металлик</t>
  </si>
  <si>
    <t>2580060461938</t>
  </si>
  <si>
    <t>Комплект фасадов Иероглиф для каркаса Ф-50 В800/Н800/НМ800 Сиреневый металлик</t>
  </si>
  <si>
    <t>2580060471937</t>
  </si>
  <si>
    <t>Комплект фасадов Иероглиф для каркаса Ф-55 В800 Сиреневый металлик</t>
  </si>
  <si>
    <t>2580060521939</t>
  </si>
  <si>
    <t>Комплект фасадов Иероглиф для каркаса Ф-83 ВГ500 Сиреневый металлик</t>
  </si>
  <si>
    <t>2580060561935</t>
  </si>
  <si>
    <t>Комплект фасадов Иероглиф для каркаса Ф-84 ВГ500 Сиреневый металлик</t>
  </si>
  <si>
    <t>2580060571934</t>
  </si>
  <si>
    <t>Комплект фасадов Иероглиф для каркаса Ф-85 ВГ600 Сиреневый металлик</t>
  </si>
  <si>
    <t>2580060581933</t>
  </si>
  <si>
    <t>Комплект фасадов Иероглиф для каркаса Ф-86 ВГ600 Сиреневый металлик</t>
  </si>
  <si>
    <t>2580060591932</t>
  </si>
  <si>
    <t>Комплект фасадов Иероглиф для каркаса Ф-87 ВГ800 Сиреневый металлик</t>
  </si>
  <si>
    <t>2580060601938</t>
  </si>
  <si>
    <t>Комплект фасадов Иероглиф для каркаса Ф-88 ВГ800 Сиреневый металлик</t>
  </si>
  <si>
    <t>2580060611937</t>
  </si>
  <si>
    <t>Комплект фасадов Иероглиф для каркаса Ф-89 ВП400 Сиреневый металлик</t>
  </si>
  <si>
    <t>2580060621936</t>
  </si>
  <si>
    <t>Комплект фасадов Иероглиф для каркаса Ф-90 ВП400 Сиреневый металлик</t>
  </si>
  <si>
    <t>2580060631935</t>
  </si>
  <si>
    <t>Комплект фасадов Иероглиф Черный металлик</t>
  </si>
  <si>
    <t>Комплект фасадов Иероглиф для каркаса Ф-10 В300/Н300 Чёрный металлик</t>
  </si>
  <si>
    <t>2580060231944</t>
  </si>
  <si>
    <t>Комплект фасадов Иероглиф для каркаса Ф-11 Н301 Чёрный металлик</t>
  </si>
  <si>
    <t>2580060241943</t>
  </si>
  <si>
    <t>Комплект фасадов Иероглиф для каркаса Ф-12 Н302 Чёрный металлик</t>
  </si>
  <si>
    <t>2580060251942</t>
  </si>
  <si>
    <t>Комплект фасадов Иероглиф для каркаса Ф-13 Н303 Чёрный металлик</t>
  </si>
  <si>
    <t>2580060261941</t>
  </si>
  <si>
    <t>Комплект фасадов Иероглиф для каркаса Ф-14 Н304 Чёрный металлик</t>
  </si>
  <si>
    <t>2580060271940</t>
  </si>
  <si>
    <t>Комплект фасадов Иероглиф для каркаса Ф-20 В400/ВУ590/Н400/НТ300/НУ990 Чёрный металлик</t>
  </si>
  <si>
    <t>2580060291948</t>
  </si>
  <si>
    <t>Комплект фасадов Иероглиф для каркаса Ф-21 Н401 Чёрный металлик</t>
  </si>
  <si>
    <t>2580060301944</t>
  </si>
  <si>
    <t>Комплект фасадов Иероглиф для каркаса Ф-22 Н402 Чёрный металлик</t>
  </si>
  <si>
    <t>2580060311943</t>
  </si>
  <si>
    <t>Комплект фасадов Иероглиф для каркаса Ф-23 Н403 Чёрный металлик</t>
  </si>
  <si>
    <t>2580060321942</t>
  </si>
  <si>
    <t>Комплект фасадов Иероглиф для каркаса Ф-24 Н404 Чёрный металлик</t>
  </si>
  <si>
    <t>2580060331941</t>
  </si>
  <si>
    <t>Комплект фасадов Иероглиф для каркаса Ф-30 В500/Н500/НМ500 Чёрный металлик</t>
  </si>
  <si>
    <t>2580060351949</t>
  </si>
  <si>
    <t>Комплект фасадов Иероглиф для каркаса Ф-31 Н501 Чёрный металлик</t>
  </si>
  <si>
    <t>2580060361948</t>
  </si>
  <si>
    <t>Комплект фасадов Иероглиф для каркаса Ф-32 Н502 Чёрный металлик</t>
  </si>
  <si>
    <t>2580060371947</t>
  </si>
  <si>
    <t>Комплект фасадов Иероглиф для каркаса Ф-33 Н503 Чёрный металлик</t>
  </si>
  <si>
    <t>2580060381946</t>
  </si>
  <si>
    <t>Комплект фасадов Иероглиф для каркаса Ф-34 Н504 Чёрный металлик</t>
  </si>
  <si>
    <t>2580060391945</t>
  </si>
  <si>
    <t>Комплект фасадов Иероглиф для каркаса Ф-40 В600/Н600/НМ600 Чёрный металлик</t>
  </si>
  <si>
    <t>2580060411940</t>
  </si>
  <si>
    <t>Комплект фасадов Иероглиф для каркаса Ф-41 Н601 Чёрный металлик</t>
  </si>
  <si>
    <t>2580060421949</t>
  </si>
  <si>
    <t>Комплект фасадов Иероглиф для каркаса Ф-42 Н602 Чёрный металлик</t>
  </si>
  <si>
    <t>2580060431948</t>
  </si>
  <si>
    <t>Комплект фасадов Иероглиф для каркаса Ф-43 Н603 Чёрный металлик</t>
  </si>
  <si>
    <t>2580060441947</t>
  </si>
  <si>
    <t>Комплект фасадов Иероглиф для каркаса Ф-44 Н604 Чёрный металлик</t>
  </si>
  <si>
    <t>2580060451946</t>
  </si>
  <si>
    <t>Комплект фасадов Иероглиф для каркаса Ф-50 В800/Н800/НМ800 Чёрный металлик</t>
  </si>
  <si>
    <t>2580060471944</t>
  </si>
  <si>
    <t>Комплект фасадов Иероглиф для каркаса Ф-51 Н801 Чёрный металлик</t>
  </si>
  <si>
    <t>2580060481943</t>
  </si>
  <si>
    <t>Комплект фасадов Иероглиф для каркаса Ф-52 Н802 Чёрный металлик</t>
  </si>
  <si>
    <t>2580060491942</t>
  </si>
  <si>
    <t>Комплект фасадов Иероглиф для каркаса Ф-53 Н803 Чёрный металлик</t>
  </si>
  <si>
    <t>2580060501948</t>
  </si>
  <si>
    <t>Комплект фасадов Иероглиф для каркаса Ф-54 Н804 Чёрный металлик</t>
  </si>
  <si>
    <t>2580060511947</t>
  </si>
  <si>
    <t>Комплект фасадов Иероглиф для каркаса Ф-60 НУ890 Чёрный металлик</t>
  </si>
  <si>
    <t>2580060531945</t>
  </si>
  <si>
    <t>Комплект фасадов Иероглиф для каркаса Ф-81 НД600 Чёрный металлик</t>
  </si>
  <si>
    <t>2580060541944</t>
  </si>
  <si>
    <t>Комплект фасадов Иероглиф для каркаса Ф-82 НБ150 Чёрный металлик</t>
  </si>
  <si>
    <t>2580060551943</t>
  </si>
  <si>
    <t>Комплект корпуса Настя Антарес</t>
  </si>
  <si>
    <t>Настя</t>
  </si>
  <si>
    <t>ШВПУ 300</t>
  </si>
  <si>
    <t>Антарес</t>
  </si>
  <si>
    <t>Шкаф верхний пенал угловой Настя ШВПУ 300 МДФ Антарес</t>
  </si>
  <si>
    <t>2000704/134</t>
  </si>
  <si>
    <t>ШНПУ 300 Л</t>
  </si>
  <si>
    <t>Шкаф нижний пенал угловой левый Настя ШНПУ 300 Л МДФ Антарес</t>
  </si>
  <si>
    <t>2002128/059</t>
  </si>
  <si>
    <t>ШНПУ 300 П</t>
  </si>
  <si>
    <t>Шкаф верхний пенал угловой правый Настя ШНПУ 300 П МДФ Антарес</t>
  </si>
  <si>
    <t>2002127/134</t>
  </si>
  <si>
    <t>Комплект корпуса Настя Береза</t>
  </si>
  <si>
    <t>ШВ 300</t>
  </si>
  <si>
    <t>Береза</t>
  </si>
  <si>
    <t>Шкаф верхний Настя ШВ 300 МДФ Береза</t>
  </si>
  <si>
    <t>715*300*280</t>
  </si>
  <si>
    <t>2000691/003</t>
  </si>
  <si>
    <t>ШВ 400</t>
  </si>
  <si>
    <t>Шкаф верхний Настя ШВ 400 МДФ Береза</t>
  </si>
  <si>
    <t>715*400*280</t>
  </si>
  <si>
    <t>2000692/003</t>
  </si>
  <si>
    <t>ШВ 450</t>
  </si>
  <si>
    <t>Шкаф верхний Настя ШВ 450 МДФ Береза</t>
  </si>
  <si>
    <t>715*450*280</t>
  </si>
  <si>
    <t>2002763/003</t>
  </si>
  <si>
    <t>ШВ 500</t>
  </si>
  <si>
    <t>Шкаф верхний Настя ШВ 500 МДФ Береза</t>
  </si>
  <si>
    <t>715*500*280</t>
  </si>
  <si>
    <t>2000693/003</t>
  </si>
  <si>
    <t>ШВ 600</t>
  </si>
  <si>
    <t>Шкаф верхний Настя ШВ 600 МДФ Береза</t>
  </si>
  <si>
    <t>715*600*280</t>
  </si>
  <si>
    <t>2000694/003</t>
  </si>
  <si>
    <t>ШВ 800</t>
  </si>
  <si>
    <t>Шкаф верхний Настя ШВ 800 МДФ Береза</t>
  </si>
  <si>
    <t>715*800*280</t>
  </si>
  <si>
    <t>2000695/003</t>
  </si>
  <si>
    <t>ШВВ 500</t>
  </si>
  <si>
    <t>Шкаф верхний Настя ШВВ 500 МДФ Береза</t>
  </si>
  <si>
    <t>300*500*280</t>
  </si>
  <si>
    <t>2000696/003</t>
  </si>
  <si>
    <t>ШВВ 600</t>
  </si>
  <si>
    <t>Шкаф верхний Настя ШВВ 600 МДФ Береза</t>
  </si>
  <si>
    <t>300*600*280</t>
  </si>
  <si>
    <t>2000697/003</t>
  </si>
  <si>
    <t>ШВП 300</t>
  </si>
  <si>
    <t>Шкаф верхний правый Настя ШВП 300 МДФ Береза</t>
  </si>
  <si>
    <t>1290*300*280</t>
  </si>
  <si>
    <t>2000698/003</t>
  </si>
  <si>
    <t>ШВП 400</t>
  </si>
  <si>
    <t>Шкаф верхний правый Настя ШВП 400 МДФ Береза</t>
  </si>
  <si>
    <t>1290*400*280</t>
  </si>
  <si>
    <t>2000699/003</t>
  </si>
  <si>
    <t>ШВП 500</t>
  </si>
  <si>
    <t>Шкаф верхний правый Настя ШВП 500 МДФ Береза</t>
  </si>
  <si>
    <t>1290*500*280</t>
  </si>
  <si>
    <t>2000700/003</t>
  </si>
  <si>
    <t>ШВП 600</t>
  </si>
  <si>
    <t>Шкаф верхний правый Настя ШВП 600 МДФ Береза</t>
  </si>
  <si>
    <t>1290*600*280</t>
  </si>
  <si>
    <t>2000701/003</t>
  </si>
  <si>
    <t>ШВПС 400</t>
  </si>
  <si>
    <t>Шкаф верхний правый стекло Настя ШВПС 400 МДФ Береза</t>
  </si>
  <si>
    <t>2000702/003</t>
  </si>
  <si>
    <t>ШВПС 500</t>
  </si>
  <si>
    <t>Шкаф верхний правый стекло Настя ШВПС 500 МДФ Береза</t>
  </si>
  <si>
    <t>2000703/003</t>
  </si>
  <si>
    <t>Шкаф верхний правый угловой Настя ШВПУ 300 МДФ Береза</t>
  </si>
  <si>
    <t>2000704/003</t>
  </si>
  <si>
    <t>ШВС 400</t>
  </si>
  <si>
    <t>Шкаф верхний стекло Настя ШВС 400 МДФ Береза</t>
  </si>
  <si>
    <t>2000705/003</t>
  </si>
  <si>
    <t>ШВС 500</t>
  </si>
  <si>
    <t>Шкаф верхний стекло Настя ШВС 500 МДФ Береза</t>
  </si>
  <si>
    <t>2000706/003</t>
  </si>
  <si>
    <t>ШВС 600</t>
  </si>
  <si>
    <t>Шкаф верхний стекло Настя ШВС 600 МДФ Береза</t>
  </si>
  <si>
    <t>2003490/003</t>
  </si>
  <si>
    <t>ШВС 800</t>
  </si>
  <si>
    <t>Шкаф верхний стекло Настя ШВС 800 МДФ Береза</t>
  </si>
  <si>
    <t>2000707/003</t>
  </si>
  <si>
    <t>ШВУ 550</t>
  </si>
  <si>
    <t>Шкаф верхний угловой Настя ШВУ 550 МДФ Береза</t>
  </si>
  <si>
    <t>715*(550*550)*280</t>
  </si>
  <si>
    <t>2000708/003</t>
  </si>
  <si>
    <t>ШВУС 550</t>
  </si>
  <si>
    <t>Шкаф верхний угловой стекло Настя ШВУС 550 МДФ Береза</t>
  </si>
  <si>
    <t>2001905/003</t>
  </si>
  <si>
    <t>ШН 300</t>
  </si>
  <si>
    <t>Шкаф нижний Настя ШН 300 МДФ Береза</t>
  </si>
  <si>
    <t>2000005/003</t>
  </si>
  <si>
    <t>ШН 400</t>
  </si>
  <si>
    <t>Шкаф нижний Настя ШН 400 МДФ Береза</t>
  </si>
  <si>
    <t>2000006/003</t>
  </si>
  <si>
    <t>ШН 450</t>
  </si>
  <si>
    <t>Шкаф нижний Настя ШН 450 МДФ Береза</t>
  </si>
  <si>
    <t>850*450*480</t>
  </si>
  <si>
    <t>2002169/003</t>
  </si>
  <si>
    <t>ШН 500</t>
  </si>
  <si>
    <t>Шкаф нижний Настя ШН 500 МДФ Береза</t>
  </si>
  <si>
    <t>2000007/003</t>
  </si>
  <si>
    <t>ШН 600</t>
  </si>
  <si>
    <t>Шкаф нижний Настя ШН 600 МДФ Береза</t>
  </si>
  <si>
    <t>2000008/003</t>
  </si>
  <si>
    <t>ШН 800</t>
  </si>
  <si>
    <t>Шкаф нижний Настя ШН 800 МДФ Береза</t>
  </si>
  <si>
    <t>2000009/003</t>
  </si>
  <si>
    <t>ШН1Я 400</t>
  </si>
  <si>
    <t>Шкаф нижний Настя ШН1Я 400 с одним ящиком МДФ Береза</t>
  </si>
  <si>
    <t>2000010/003</t>
  </si>
  <si>
    <t>ШН2Я 600</t>
  </si>
  <si>
    <t>Шкаф нижний Настя ШН2Я 600 с 2-мя ящиками МДФ Береза</t>
  </si>
  <si>
    <t>2000011/003</t>
  </si>
  <si>
    <t>ШН2Я 800</t>
  </si>
  <si>
    <t>Шкаф нижний Настя ШН2Я 800 с 2-мя ящиками МДФ Береза</t>
  </si>
  <si>
    <t>2000012/003</t>
  </si>
  <si>
    <t>ШНД 600</t>
  </si>
  <si>
    <t>Шкаф нижний духовой Настя ШНД 600 МДФ Береза</t>
  </si>
  <si>
    <t>850*(600*600)*480</t>
  </si>
  <si>
    <t>2002173/003</t>
  </si>
  <si>
    <t>ШНМ 500</t>
  </si>
  <si>
    <t>Шкаф нижний мойка Настя ШНМ 500 МДФ Береза</t>
  </si>
  <si>
    <t>2000013/003</t>
  </si>
  <si>
    <t>ШНМ 600</t>
  </si>
  <si>
    <t>Шкаф нижний мойка Настя ШНМ 600 МДФ Береза</t>
  </si>
  <si>
    <t>2000014/003</t>
  </si>
  <si>
    <t>ШНМ 800</t>
  </si>
  <si>
    <t>Шкаф нижний мойка Настя ШНМ 800 МДФ Береза</t>
  </si>
  <si>
    <t>2000015/003</t>
  </si>
  <si>
    <t>Шкаф нижний пенал угловой левый Настя ШНПУ 300 Л МДФ Береза</t>
  </si>
  <si>
    <t>2002128/003</t>
  </si>
  <si>
    <t>Шкаф нижний пенал угловой правый Настя ШНПУ 300 П МДФ Береза</t>
  </si>
  <si>
    <t>2002127/003</t>
  </si>
  <si>
    <t>ШНУ 1050</t>
  </si>
  <si>
    <t>Шкаф нижний угловой Настя ШНУ 1050 МДФ Береза</t>
  </si>
  <si>
    <t>850*(1050*600)*480</t>
  </si>
  <si>
    <t>2002172/003</t>
  </si>
  <si>
    <t>ШНУ 850</t>
  </si>
  <si>
    <t>Шкаф нижний угловой Настя ШНУ 850 МДФ Береза</t>
  </si>
  <si>
    <t>850*(850*850)*480</t>
  </si>
  <si>
    <t>2000017/003</t>
  </si>
  <si>
    <t>ШНЯ 300</t>
  </si>
  <si>
    <t>Шкаф нижний Настя ШНЯ 300 с ящиком МДФ Береза</t>
  </si>
  <si>
    <t>2000018/003</t>
  </si>
  <si>
    <t>ШНЯ 400</t>
  </si>
  <si>
    <t>Шкаф нижний Настя ШНЯ 400 с ящиком МДФ Береза</t>
  </si>
  <si>
    <t>2000019/003</t>
  </si>
  <si>
    <t>ШНЯ 500</t>
  </si>
  <si>
    <t>Шкаф нижний Настя ШНЯ 500 с ящиком МДФ Береза</t>
  </si>
  <si>
    <t>2000020/003</t>
  </si>
  <si>
    <t>ШНЯ 600</t>
  </si>
  <si>
    <t>Шкаф нижний Настя ШНЯ 600 с ящиком МДФ Береза</t>
  </si>
  <si>
    <t>2000021/003</t>
  </si>
  <si>
    <t>Комплект корпуса Настя Кедр глянец</t>
  </si>
  <si>
    <t>Кедр глянец</t>
  </si>
  <si>
    <t>Шкаф верхний Настя ШВ 300 МДФ Кедр глянец</t>
  </si>
  <si>
    <t>2000691/005</t>
  </si>
  <si>
    <t>Шкаф верхний Настя ШВ 400 МДФ Кедр глянец</t>
  </si>
  <si>
    <t>2000692/005</t>
  </si>
  <si>
    <t>Шкаф верхний Настя ШВ 450 МДФ Кедр глянец</t>
  </si>
  <si>
    <t>2002763/005</t>
  </si>
  <si>
    <t>Шкаф верхний Настя ШВ 500 МДФ Кедр глянец</t>
  </si>
  <si>
    <t>2000693/005</t>
  </si>
  <si>
    <t>Шкаф верхний Настя ШВ 600 МДФ Кедр глянец</t>
  </si>
  <si>
    <t>2000694/005</t>
  </si>
  <si>
    <t>Шкаф верхний Настя ШВ 800 МДФ Кедр глянец</t>
  </si>
  <si>
    <t>2000695/005</t>
  </si>
  <si>
    <t>Шкаф верхний Настя ШВВ 500 МДФ Кедр глянец</t>
  </si>
  <si>
    <t>2000696/005</t>
  </si>
  <si>
    <t>Шкаф верхний Настя ШВВ 600 МДФ Кедр глянец</t>
  </si>
  <si>
    <t>2000697/005</t>
  </si>
  <si>
    <t>Шкаф верхний правый Настя ШВП 300 МДФ Кедр глянец</t>
  </si>
  <si>
    <t>2000698/005</t>
  </si>
  <si>
    <t>Шкаф верхний правый Настя ШВП 400 МДФ Кедр глянец</t>
  </si>
  <si>
    <t>2000699/005</t>
  </si>
  <si>
    <t>Шкаф верхний правый Настя ШВП 500 МДФ Кедр глянец</t>
  </si>
  <si>
    <t>2000700/005</t>
  </si>
  <si>
    <t>Шкаф верхний правый Настя ШВП 600 МДФ Кедр глянец</t>
  </si>
  <si>
    <t>2000701/005</t>
  </si>
  <si>
    <t>Шкаф верхний правый стекло Настя ШВПС 400 МДФ Кедр глянец</t>
  </si>
  <si>
    <t>2000702/005</t>
  </si>
  <si>
    <t>Шкаф верхний правый стекло Настя ШВПС 500 МДФ Кедр глянец</t>
  </si>
  <si>
    <t>2000703/005</t>
  </si>
  <si>
    <t>Шкаф верхний правый угловой Настя ШВПУ 300 МДФ Кедр глянец</t>
  </si>
  <si>
    <t>2000704/005</t>
  </si>
  <si>
    <t>Шкаф верхний стекло Настя ШВС 400 МДФ Кедр глянец</t>
  </si>
  <si>
    <t>2000705/005</t>
  </si>
  <si>
    <t>Шкаф верхний стекло Настя ШВС 500 МДФ Кедр глянец</t>
  </si>
  <si>
    <t>2000706/005</t>
  </si>
  <si>
    <t>Шкаф верхний стекло Настя ШВС 600 МДФ Кедр глянец</t>
  </si>
  <si>
    <t>2003490/005</t>
  </si>
  <si>
    <t>Шкаф верхний стекло Настя ШВС 800 МДФ Кедр глянец</t>
  </si>
  <si>
    <t>2000707/005</t>
  </si>
  <si>
    <t>Шкаф верхний угловой Настя ШВУ 550 МДФ Кедр глянец</t>
  </si>
  <si>
    <t>2000708/005</t>
  </si>
  <si>
    <t>Шкаф верхний угловой стекло Настя ШВУС 550 МДФ Кедр глянец</t>
  </si>
  <si>
    <t>2001905/005</t>
  </si>
  <si>
    <t>Шкаф нижний Настя ШН 300 МДФ Кедр глянец</t>
  </si>
  <si>
    <t>2000005/005</t>
  </si>
  <si>
    <t>Шкаф нижний Настя ШН 400 МДФ Кедр глянец</t>
  </si>
  <si>
    <t>2000006/005</t>
  </si>
  <si>
    <t>Шкаф нижний Настя ШН 450 МДФ Кедр глянец</t>
  </si>
  <si>
    <t>2002169/005</t>
  </si>
  <si>
    <t>Шкаф нижний Настя ШН 500 МДФ Кедр глянец</t>
  </si>
  <si>
    <t>2000007/005</t>
  </si>
  <si>
    <t>Шкаф нижний Настя ШН 600 МДФ Кедр глянец</t>
  </si>
  <si>
    <t>2000008/005</t>
  </si>
  <si>
    <t>Шкаф нижний Настя ШН 800 МДФ Кедр глянец</t>
  </si>
  <si>
    <t>2000009/005</t>
  </si>
  <si>
    <t>Шкаф нижний Настя ШН1Я 400 с одним ящиком МДФ Кедр глянец</t>
  </si>
  <si>
    <t>2000010/005</t>
  </si>
  <si>
    <t>Шкаф нижний Настя ШН2Я 600 с 2-мя ящиками МДФ Кедр глянец</t>
  </si>
  <si>
    <t>2000011/005</t>
  </si>
  <si>
    <t>Шкаф нижний Настя ШН2Я 800 с 2-мя ящиками МДФ Кедр глянец</t>
  </si>
  <si>
    <t>2000012/005</t>
  </si>
  <si>
    <t>Шкаф нижний духовой Настя ШНД 600 МДФ Кедр глянец</t>
  </si>
  <si>
    <t>2002173/005</t>
  </si>
  <si>
    <t>Шкаф нижний мойка Настя ШНМ 500 МДФ Кедр глянец</t>
  </si>
  <si>
    <t>2000013/005</t>
  </si>
  <si>
    <t>Шкаф нижний мойка Настя ШНМ 600 МДФ Кедр глянец</t>
  </si>
  <si>
    <t>2000014/005</t>
  </si>
  <si>
    <t>Шкаф нижний мойка Настя ШНМ 800 МДФ Кедр глянец</t>
  </si>
  <si>
    <t>2000015/005</t>
  </si>
  <si>
    <t>Шкаф нижний пенал угловой левый Настя ШНПУ 300 Л МДФ Кедр глянец</t>
  </si>
  <si>
    <t>2002128/005</t>
  </si>
  <si>
    <t>Шкаф нижний пенал угловой правый Настя ШНПУ 300 П МДФ Кедр глянец</t>
  </si>
  <si>
    <t>2002127/005</t>
  </si>
  <si>
    <t>Шкаф нижний угловой Настя ШНУ 1050 МДФ Кедр глянец</t>
  </si>
  <si>
    <t>2002172/005</t>
  </si>
  <si>
    <t>Шкаф нижний угловой Настя ШНУ 850 МДФ Кедр глянец</t>
  </si>
  <si>
    <t>2000017/005</t>
  </si>
  <si>
    <t>Шкаф нижний Настя ШНЯ 300 с ящиком МДФ Кедр глянец</t>
  </si>
  <si>
    <t>2000018/005</t>
  </si>
  <si>
    <t>Шкаф нижний Настя ШНЯ 400 с ящиком МДФ Кедр глянец</t>
  </si>
  <si>
    <t>2000019/005</t>
  </si>
  <si>
    <t>Шкаф нижний Настя ШНЯ 500 с ящиком МДФ Кедр глянец</t>
  </si>
  <si>
    <t>2000020/005</t>
  </si>
  <si>
    <t>Шкаф нижний Настя ШНЯ 600 с ящиком МДФ Кедр глянец</t>
  </si>
  <si>
    <t>2000021/005</t>
  </si>
  <si>
    <t>Комплект корпуса Настя Ольха оксфорд</t>
  </si>
  <si>
    <t>Ольха оксфорд</t>
  </si>
  <si>
    <t>Шкаф верхний Настя ШВ 300 МДФ Ольха оксфорд</t>
  </si>
  <si>
    <t>2000691/011</t>
  </si>
  <si>
    <t>Шкаф верхний Настя ШВ 400 МДФ Ольха оксфорд</t>
  </si>
  <si>
    <t>2000692/011</t>
  </si>
  <si>
    <t>Шкаф верхний Настя ШВ 450 МДФ Ольха оксфорд</t>
  </si>
  <si>
    <t>2002763/011</t>
  </si>
  <si>
    <t>Шкаф верхний Настя ШВ 500 МДФ Ольха оксфорд</t>
  </si>
  <si>
    <t>2000693/011</t>
  </si>
  <si>
    <t>Шкаф верхний Настя ШВ 600 МДФ Ольха оксфорд</t>
  </si>
  <si>
    <t>2000694/011</t>
  </si>
  <si>
    <t>Шкаф верхний Настя ШВ 800 МДФ Ольха оксфорд</t>
  </si>
  <si>
    <t>2000695/011</t>
  </si>
  <si>
    <t>Шкаф верхний Настя ШВВ 500 МДФ Ольха оксфорд</t>
  </si>
  <si>
    <t>2000696/011</t>
  </si>
  <si>
    <t>Шкаф верхний Настя ШВВ 600 МДФ Ольха оксфорд</t>
  </si>
  <si>
    <t>2000697/011</t>
  </si>
  <si>
    <t>Шкаф верхний правый Настя ШВП 300 МДФ Ольха оксфорд</t>
  </si>
  <si>
    <t>2000698/011</t>
  </si>
  <si>
    <t>Шкаф верхний правый Настя ШВП 400 МДФ Ольха оксфорд</t>
  </si>
  <si>
    <t>2000699/011</t>
  </si>
  <si>
    <t>Шкаф верхний правый Настя ШВП 500 МДФ Ольха оксфорд</t>
  </si>
  <si>
    <t>2000700/011</t>
  </si>
  <si>
    <t>Шкаф верхний правый Настя ШВП 600 МДФ Ольха оксфорд</t>
  </si>
  <si>
    <t>2000701/011</t>
  </si>
  <si>
    <t>Шкаф верхний правый стекло Настя ШВПС 400 МДФ Ольха оксфорд</t>
  </si>
  <si>
    <t>2000702/011</t>
  </si>
  <si>
    <t>Шкаф верхний правый стекло Настя ШВПС 500 МДФ Ольха оксфорд</t>
  </si>
  <si>
    <t>2000703/011</t>
  </si>
  <si>
    <t>Шкаф верхний правый угловой Настя ШВПУ 300 МДФ Ольха оксфорд</t>
  </si>
  <si>
    <t>2000704/011</t>
  </si>
  <si>
    <t>Шкаф верхний стекло Настя ШВС 400 МДФ Ольха оксфорд</t>
  </si>
  <si>
    <t>2000705/011</t>
  </si>
  <si>
    <t>Шкаф верхний стекло Настя ШВС 500 МДФ Ольха оксфорд</t>
  </si>
  <si>
    <t>2000706/011</t>
  </si>
  <si>
    <t>Шкаф верхний стекло Настя ШВС 600 МДФ Ольха оксфорд</t>
  </si>
  <si>
    <t>2003490/011</t>
  </si>
  <si>
    <t>Шкаф верхний стекло Настя ШВС 800 МДФ Ольха оксфорд</t>
  </si>
  <si>
    <t>2000707/011</t>
  </si>
  <si>
    <t>Шкаф верхний угловой Настя ШВУ 550 МДФ Ольха оксфорд</t>
  </si>
  <si>
    <t>2000708/011</t>
  </si>
  <si>
    <t>Шкаф верхний угловой стекло Настя ШВУС 550 МДФ Ольха оксфорд</t>
  </si>
  <si>
    <t>2001905/011</t>
  </si>
  <si>
    <t>Шкаф нижний Настя ШН 300 МДФ Ольха оксфорд</t>
  </si>
  <si>
    <t>2000005/011</t>
  </si>
  <si>
    <t>Шкаф нижний Настя ШН 400 МДФ Ольха оксфорд</t>
  </si>
  <si>
    <t>2000006/011</t>
  </si>
  <si>
    <t>Шкаф нижний Настя ШН 450 МДФ Ольха оксфорд</t>
  </si>
  <si>
    <t>2002169/011</t>
  </si>
  <si>
    <t>Шкаф нижний Настя ШН 500 МДФ Ольха оксфорд</t>
  </si>
  <si>
    <t>2000007/011</t>
  </si>
  <si>
    <t>Шкаф нижний Настя ШН 600 МДФ Ольха оксфорд</t>
  </si>
  <si>
    <t>2000008/011</t>
  </si>
  <si>
    <t>Шкаф нижний Настя ШН 800 МДФ Ольха оксфорд</t>
  </si>
  <si>
    <t>2000009/011</t>
  </si>
  <si>
    <t>Шкаф нижний Настя ШН1Я 400 с одним ящиком МДФ Ольха оксфорд</t>
  </si>
  <si>
    <t>2000010/011</t>
  </si>
  <si>
    <t>Шкаф нижний Настя ШН2Я 600 с 2-мя ящиками МДФ Ольха оксфорд</t>
  </si>
  <si>
    <t>2000011/011</t>
  </si>
  <si>
    <t>Шкаф нижний Настя ШН2Я 800 с 2-мя ящиками МДФ Ольха оксфорд</t>
  </si>
  <si>
    <t>2000012/011</t>
  </si>
  <si>
    <t>Шкаф нижний духовой Настя ШНД 600 МДФ Ольха оксфорд</t>
  </si>
  <si>
    <t>2002173/011</t>
  </si>
  <si>
    <t>Шкаф нижний мойка Настя ШНМ 500 МДФ Ольха оксфорд</t>
  </si>
  <si>
    <t>2000013/011</t>
  </si>
  <si>
    <t>Шкаф нижний мойка Настя ШНМ 600 МДФ Ольха оксфорд</t>
  </si>
  <si>
    <t>2000014/011</t>
  </si>
  <si>
    <t>Шкаф нижний мойка Настя ШНМ 800 МДФ Ольха оксфорд</t>
  </si>
  <si>
    <t>2000015/011</t>
  </si>
  <si>
    <t>Шкаф нижний пенал угловой левый Настя ШНПУ 300 Л МДФ Ольха оксфорд</t>
  </si>
  <si>
    <t>2002128/011</t>
  </si>
  <si>
    <t>Шкаф нижний пенал угловой правый Настя ШНПУ 300 П МДФ Ольха оксфорд</t>
  </si>
  <si>
    <t>2002127/011</t>
  </si>
  <si>
    <t>Шкаф нижний угловой Настя ШНУ 1050 МДФ Ольха оксфорд</t>
  </si>
  <si>
    <t>2002172/011</t>
  </si>
  <si>
    <t>Шкаф нижний угловой Настя ШНУ 850 МДФ Ольха оксфорд</t>
  </si>
  <si>
    <t>2000017/011</t>
  </si>
  <si>
    <t>Шкаф нижний Настя ШНЯ 300 с ящиком МДФ Ольха оксфорд</t>
  </si>
  <si>
    <t>2000018/011</t>
  </si>
  <si>
    <t>Шкаф нижний Настя ШНЯ 400 с ящиком МДФ Ольха оксфорд</t>
  </si>
  <si>
    <t>2000019/011</t>
  </si>
  <si>
    <t>Шкаф нижний Настя ШНЯ 500 с ящиком МДФ Ольха оксфорд</t>
  </si>
  <si>
    <t>2000020/011</t>
  </si>
  <si>
    <t>Шкаф нижний Настя ШНЯ 600 с ящиком МДФ Ольха оксфорд</t>
  </si>
  <si>
    <t>2000021/011</t>
  </si>
  <si>
    <t>Комплект корпуса Ривьера Венге</t>
  </si>
  <si>
    <t>Ривьера</t>
  </si>
  <si>
    <t>Шкаф верхний стекло Ривьера ШВС 400 ЛДСП Венге</t>
  </si>
  <si>
    <t>2004670/006</t>
  </si>
  <si>
    <t>Шкаф верхний стекло Ривьера ШВС 800 ЛДСП Венге</t>
  </si>
  <si>
    <t>2004781/006</t>
  </si>
  <si>
    <t>Комплект корпуса Ривьера Дуб млечный</t>
  </si>
  <si>
    <t>Шкаф верхний Ривьера ШВ 300 ЛДСП Дуб млечный</t>
  </si>
  <si>
    <t>2003244/059</t>
  </si>
  <si>
    <t>Шкаф верхний Ривьера ШВ 400 ЛДСП Дуб млечный</t>
  </si>
  <si>
    <t>2003251/059</t>
  </si>
  <si>
    <t>Шкаф верхний Ривьера ШВ 500 ЛДСП Дуб млечный</t>
  </si>
  <si>
    <t>2003245/059</t>
  </si>
  <si>
    <t>Шкаф верхний Ривьера ШВ 600 ЛДСП Дуб млечный</t>
  </si>
  <si>
    <t>2003246/059</t>
  </si>
  <si>
    <t>Шкаф верхний Ривьера ШВ 800 ЛДСП Дуб млечный</t>
  </si>
  <si>
    <t>2003247/059</t>
  </si>
  <si>
    <t>Шкаф верхний пенал Ривьера ШВП 400 ЛДСП Дуб млечный</t>
  </si>
  <si>
    <t>2003249/059</t>
  </si>
  <si>
    <t>Шкаф верхний угловой Ривьера ШВУ 550 ЛДСП Дуб млечный</t>
  </si>
  <si>
    <t>2003248/059</t>
  </si>
  <si>
    <t>Шкаф нижний Ривьера ШН 300 ЛДСП Дуб млечный</t>
  </si>
  <si>
    <t>2003233/059</t>
  </si>
  <si>
    <t>Шкаф нижний Ривьера ШН 400 ЛДСП Дуб млечный</t>
  </si>
  <si>
    <t>2003234/059</t>
  </si>
  <si>
    <t>Шкаф нижний Ривьера ШН 500 ЛДСП Дуб млечный</t>
  </si>
  <si>
    <t>2003235/059</t>
  </si>
  <si>
    <t>Шкаф нижний Ривьера ШН 600 ЛДСП Дуб млечный</t>
  </si>
  <si>
    <t>2003236/059</t>
  </si>
  <si>
    <t>Шкаф нижний Ривьера ШН 800 ЛДСП Дуб млечный</t>
  </si>
  <si>
    <t>2003237/059</t>
  </si>
  <si>
    <t>Шкаф нижний Ривьера ШН2Я 800 с 2-мя ящиками ЛДСП Дуб млечный</t>
  </si>
  <si>
    <t>2003240/059</t>
  </si>
  <si>
    <t>Шкаф нижний мойка Ривьера ШНМ 500 ЛДСП Дуб млечный</t>
  </si>
  <si>
    <t>2003241/059</t>
  </si>
  <si>
    <t>Шкаф нижний мойка Ривьера ШНМ 600 ЛДСП Дуб млечный</t>
  </si>
  <si>
    <t>2003242/059</t>
  </si>
  <si>
    <t>Шкаф нижний мойка Ривьера ШНМ 800 ЛДСП Дуб млечный</t>
  </si>
  <si>
    <t>2003243/059</t>
  </si>
  <si>
    <t>Шкаф нижний угловой Ривьера ШНУ 850 ЛДСП Дуб млечный</t>
  </si>
  <si>
    <t>2003239/059</t>
  </si>
  <si>
    <t>Шкаф нижний Ривьера ШНЯ 400 с ящиком ЛДСП Дуб млечный</t>
  </si>
  <si>
    <t>2003238/059</t>
  </si>
  <si>
    <t>Комплект фасадов Сити Анегри</t>
  </si>
  <si>
    <t>Сити</t>
  </si>
  <si>
    <t>Анегри</t>
  </si>
  <si>
    <t>Комплект фасадов Сити для каркаса Ф-10 В300/Н300/ВТ230 Анегри</t>
  </si>
  <si>
    <t>2580045801711</t>
  </si>
  <si>
    <t>Комплект фасадов Сити для каркаса Ф-11 Н301 Анегри</t>
  </si>
  <si>
    <t>2580045861715</t>
  </si>
  <si>
    <t>Комплект фасадов Сити для каркаса Ф-12 Н302 Анегри</t>
  </si>
  <si>
    <t>2580045871714</t>
  </si>
  <si>
    <t>Комплект фасадов Сити для каркаса Ф-13 Н303 Анегри</t>
  </si>
  <si>
    <t>2580045881713</t>
  </si>
  <si>
    <t>Комплект фасадов Сити для каркаса Ф-14 Н304 Анегри</t>
  </si>
  <si>
    <t>2580045891712</t>
  </si>
  <si>
    <t>Комплект фасадов Сити для каркаса Ф-15 В300 Анегри</t>
  </si>
  <si>
    <t>2580045901718</t>
  </si>
  <si>
    <t>Комплект фасадов Сити для каркаса Ф-20 В400/ВУ590/Н400/НТ300/НУ990 Анегри</t>
  </si>
  <si>
    <t>2580045811710</t>
  </si>
  <si>
    <t>Комплект фасадов Сити для каркаса Ф-21 Н401 Анегри</t>
  </si>
  <si>
    <t>2580045931715</t>
  </si>
  <si>
    <t>Комплект фасадов Сити для каркаса Ф-22 Н402 Анегри</t>
  </si>
  <si>
    <t>2580045941714</t>
  </si>
  <si>
    <t>Комплект фасадов Сити для каркаса Ф-23 Н403 Анегри</t>
  </si>
  <si>
    <t>2580045951713</t>
  </si>
  <si>
    <t>Комплект фасадов Сити для каркаса Ф-24 Н404 Анегри</t>
  </si>
  <si>
    <t>2580045961712</t>
  </si>
  <si>
    <t>Комплект фасадов Сити для каркаса Ф-25 В400 Анегри</t>
  </si>
  <si>
    <t>2580045971711</t>
  </si>
  <si>
    <t>Комплект фасадов Сити для каркаса Ф-30 В500/Н500/НМ500 Анегри</t>
  </si>
  <si>
    <t>2580045821719</t>
  </si>
  <si>
    <t>Комплект фасадов Сити для каркаса Ф-31 Н501 Анегри</t>
  </si>
  <si>
    <t>2580045991719</t>
  </si>
  <si>
    <t>Комплект фасадов Сити для каркаса Ф-32 Н502 Анегри</t>
  </si>
  <si>
    <t>2580046001714</t>
  </si>
  <si>
    <t>Комплект фасадов Сити для каркаса Ф-33 Н503 Анегри</t>
  </si>
  <si>
    <t>2580046011713</t>
  </si>
  <si>
    <t>Комплект фасадов Сити для каркаса Ф-34 Н504 Анегри</t>
  </si>
  <si>
    <t>2580046021712</t>
  </si>
  <si>
    <t>Комплект фасадов Сити для каркаса Ф-35 В500 Анегри</t>
  </si>
  <si>
    <t>2580046031711</t>
  </si>
  <si>
    <t>Комплект фасадов Сити для каркаса Ф-40 В600/Н600/НМ600 Анегри</t>
  </si>
  <si>
    <t>2580045831718</t>
  </si>
  <si>
    <t>Комплект фасадов Сити для каркаса Ф-41 Н601 Анегри</t>
  </si>
  <si>
    <t>2580046061718</t>
  </si>
  <si>
    <t>Комплект фасадов Сити для каркаса Ф-42 Н602 Анегри</t>
  </si>
  <si>
    <t>2580046081716</t>
  </si>
  <si>
    <t>Комплект фасадов Сити для каркаса Ф-43 Н603 Анегри</t>
  </si>
  <si>
    <t>2580046091715</t>
  </si>
  <si>
    <t>Комплект фасадов Сити для каркаса Ф-44 Н604 Анегри</t>
  </si>
  <si>
    <t>2580046101711</t>
  </si>
  <si>
    <t>Комплект фасадов Сити для каркаса Ф-45 В600 Анегри</t>
  </si>
  <si>
    <t>2580046111710</t>
  </si>
  <si>
    <t>Комплект фасадов Сити для каркаса Ф-50 В800/Н800/НМ800 Анегри</t>
  </si>
  <si>
    <t>2580045841717</t>
  </si>
  <si>
    <t>Комплект фасадов Сити для каркаса Ф-51 Н801 Анегри</t>
  </si>
  <si>
    <t>2580046131718</t>
  </si>
  <si>
    <t>Комплект фасадов Сити для каркаса Ф-52 Н802 Анегри</t>
  </si>
  <si>
    <t>2580046141717</t>
  </si>
  <si>
    <t>Комплект фасадов Сити для каркаса Ф-53 Н803 Анегри</t>
  </si>
  <si>
    <t>2580046171714</t>
  </si>
  <si>
    <t>Комплект фасадов Сити для каркаса Ф-54 Н804 Анегри</t>
  </si>
  <si>
    <t>2580046181713</t>
  </si>
  <si>
    <t>Комплект фасадов Сити для каркаса Ф-55 В800 Анегри</t>
  </si>
  <si>
    <t>2580046191712</t>
  </si>
  <si>
    <t>Комплект фасадов Сити для каркаса Ф-60 НУ890 Анегри</t>
  </si>
  <si>
    <t>2580045851716</t>
  </si>
  <si>
    <t>Комплект фасадов Сити для каркаса Ф-81 НД600 Анегри</t>
  </si>
  <si>
    <t>2580046211717</t>
  </si>
  <si>
    <t>Комплект фасадов Сити для каркаса Ф-82 НБ150 Анегри</t>
  </si>
  <si>
    <t>2580046221716</t>
  </si>
  <si>
    <t>Комплект фасадов Сити для каркаса Ф-83 ВГ500 Анегри</t>
  </si>
  <si>
    <t>2580046231715</t>
  </si>
  <si>
    <t>Комплект фасадов Сити для каркаса Ф-84 ВГ500 Анегри</t>
  </si>
  <si>
    <t>2580046241714</t>
  </si>
  <si>
    <t>Комплект фасадов Сити для каркаса Ф-85 ВГ600 Анегри</t>
  </si>
  <si>
    <t>2580046251713</t>
  </si>
  <si>
    <t>Комплект фасадов Сити для каркаса Ф-86 ВГ600 Анегри</t>
  </si>
  <si>
    <t>2580046261712</t>
  </si>
  <si>
    <t>Комплект фасадов Сити для каркаса Ф-87 ВГ800 Анегри</t>
  </si>
  <si>
    <t>2580046271711</t>
  </si>
  <si>
    <t>Комплект фасадов Сити для каркаса Ф-88 ВГ800 Анегри</t>
  </si>
  <si>
    <t>2580046281710</t>
  </si>
  <si>
    <t>Комплект фасадов Сити для каркаса Ф-89 ВП400 Анегри</t>
  </si>
  <si>
    <t>2580046291719</t>
  </si>
  <si>
    <t>Комплект фасадов Сити для каркаса Ф-90 ВП400 Анегри</t>
  </si>
  <si>
    <t>2580046301715</t>
  </si>
  <si>
    <t>Комплект фасадов Техно Оранжевый металлик</t>
  </si>
  <si>
    <t>Техно</t>
  </si>
  <si>
    <t>Комплект фасадов Техно для каркаса Ф-10 В300/Н300 Оранжевый металлик</t>
  </si>
  <si>
    <t>2580052721903</t>
  </si>
  <si>
    <t>Комплект фасадов Техно для каркаса Ф-11 Н301 Оранжевый металлик</t>
  </si>
  <si>
    <t>2580056071905</t>
  </si>
  <si>
    <t>Комплект фасадов Техно для каркаса Ф-12 Н302 Оранжевый металлик</t>
  </si>
  <si>
    <t>2580056081904</t>
  </si>
  <si>
    <t>Комплект фасадов Техно для каркаса Ф-13 Н303 Оранжевый металлик</t>
  </si>
  <si>
    <t>2580056091903</t>
  </si>
  <si>
    <t>Комплект фасадов Техно для каркаса Ф-14 Н304 Оранжевый металлик</t>
  </si>
  <si>
    <t>2580056101909</t>
  </si>
  <si>
    <t>Комплект фасадов Техно для каркаса Ф-15 В300 Оранжевый металлик</t>
  </si>
  <si>
    <t>2580056111908</t>
  </si>
  <si>
    <t>Ф-20 В400/ВУ590/Н400</t>
  </si>
  <si>
    <t>Комплект фасадов Техно для каркаса Ф-20 В400/ВУ590/Н400 Оранжевый металлик</t>
  </si>
  <si>
    <t>2580052761909</t>
  </si>
  <si>
    <t>Комплект фасадов Техно для каркаса Ф-21 Н401 Оранжевый металлик</t>
  </si>
  <si>
    <t>2580056121907</t>
  </si>
  <si>
    <t>Комплект фасадов Техно для каркаса Ф-22 Н402 Оранжевый металлик</t>
  </si>
  <si>
    <t>2580056131906</t>
  </si>
  <si>
    <t>Комплект фасадов Техно для каркаса Ф-23 Н403 Оранжевый металлик</t>
  </si>
  <si>
    <t>2580056141905</t>
  </si>
  <si>
    <t>Комплект фасадов Техно для каркаса Ф-24 Н404 Оранжевый металлик</t>
  </si>
  <si>
    <t>2580052791906</t>
  </si>
  <si>
    <t>Комплект фасадов Техно для каркаса Ф-25 В400 Оранжевый металлик</t>
  </si>
  <si>
    <t>2580052781907</t>
  </si>
  <si>
    <t>Комплект фасадов Техно для каркаса Ф-30 В500/Н500/НМ500 Оранжевый металлик</t>
  </si>
  <si>
    <t>2580052801902</t>
  </si>
  <si>
    <t>Ф-30 Н501</t>
  </si>
  <si>
    <t>Комплект фасадов Техно для каркаса Ф-30 Н501 Оранжевый металлик</t>
  </si>
  <si>
    <t>2580056151904</t>
  </si>
  <si>
    <t>Комплект фасадов Техно для каркаса Ф-32 Н502 Оранжевый металлик</t>
  </si>
  <si>
    <t>2580056161903</t>
  </si>
  <si>
    <t>Комплект фасадов Техно для каркаса Ф-33 Н503 Оранжевый металлик</t>
  </si>
  <si>
    <t>2580056171902</t>
  </si>
  <si>
    <t>Комплект фасадов Техно для каркаса Ф-34 Н504 Оранжевый металлик</t>
  </si>
  <si>
    <t>2580056191900</t>
  </si>
  <si>
    <t>Комплект фасадов Техно для каркаса Ф-35 В500 Оранжевый металлик</t>
  </si>
  <si>
    <t>2580056181901</t>
  </si>
  <si>
    <t>Ф-40 В600/Н600</t>
  </si>
  <si>
    <t>Комплект фасадов Техно для каркаса Ф-40 В600/Н600 Оранжевый металлик</t>
  </si>
  <si>
    <t>2580052731902</t>
  </si>
  <si>
    <t>Комплект фасадов Техно для каркаса Ф-41 Н601 Оранжевый металлик</t>
  </si>
  <si>
    <t>2580052811901</t>
  </si>
  <si>
    <t>Комплект фасадов Техно для каркаса Ф-42 Н602 Оранжевый металлик</t>
  </si>
  <si>
    <t>2580053891902</t>
  </si>
  <si>
    <t>Комплект фасадов Техно для каркаса Ф-43 Н603 Оранжевый металлик</t>
  </si>
  <si>
    <t>2580056201906</t>
  </si>
  <si>
    <t>Комплект фасадов Техно для каркаса Ф-44 Н604 Оранжевый металлик</t>
  </si>
  <si>
    <t>2580056211905</t>
  </si>
  <si>
    <t>Комплект фасадов Техно для каркаса Ф-45 В600 Оранжевый металлик</t>
  </si>
  <si>
    <t>2580053911907</t>
  </si>
  <si>
    <t>Ф-50 В800/Н800</t>
  </si>
  <si>
    <t>Комплект фасадов Техно для каркаса Ф-50 В800/Н800 Оранжевый металлик</t>
  </si>
  <si>
    <t>2580052751900</t>
  </si>
  <si>
    <t>Комплект фасадов Техно для каркаса Ф-51 Н801 Оранжевый металлик</t>
  </si>
  <si>
    <t>2580052821900</t>
  </si>
  <si>
    <t>Комплект фасадов Техно для каркаса Ф-52 Н802 Оранжевый металлик</t>
  </si>
  <si>
    <t>2580056221904</t>
  </si>
  <si>
    <t>Комплект фасадов Техно для каркаса Ф-53 Н803 Оранжевый металлик</t>
  </si>
  <si>
    <t>2580056231903</t>
  </si>
  <si>
    <t>Комплект фасадов Техно для каркаса Ф-54 Н804 Оранжевый металлик</t>
  </si>
  <si>
    <t>2580056241902</t>
  </si>
  <si>
    <t>Комплект фасадов Техно для каркаса Ф-55 В800 Оранжевый металлик</t>
  </si>
  <si>
    <t>2580052741901</t>
  </si>
  <si>
    <t>Комплект фасадов Техно для каркаса Ф-60 НУ890 Оранжевый металлик</t>
  </si>
  <si>
    <t>2580052771908</t>
  </si>
  <si>
    <t>Комплект фасадов Техно для каркаса Ф-81 НД600 Оранжевый металлик</t>
  </si>
  <si>
    <t>2580056251901</t>
  </si>
  <si>
    <t>Комплект фасадов Техно для каркаса Ф-82 НБ150 Оранжевый металлик</t>
  </si>
  <si>
    <t>2580056261900</t>
  </si>
  <si>
    <t>Комплект фасадов Техно для каркаса Ф-83 ВГ500 Оранжевый металлик</t>
  </si>
  <si>
    <t>2580052831909</t>
  </si>
  <si>
    <t>Комплект фасадов Техно для каркаса Ф-84 ВГ500 Оранжевый металлик</t>
  </si>
  <si>
    <t>2580056271909</t>
  </si>
  <si>
    <t>Комплект фасадов Техно для каркаса Ф-85 ВГ600 Оранжевый металлик</t>
  </si>
  <si>
    <t>2580052841908</t>
  </si>
  <si>
    <t>Комплект фасадов Техно для каркаса Ф-86 ВГ600 Оранжевый металлик</t>
  </si>
  <si>
    <t>2580056281908</t>
  </si>
  <si>
    <t>Комплект фасадов Техно для каркаса Ф-87 ВГ800 Оранжевый металлик</t>
  </si>
  <si>
    <t>2580056291907</t>
  </si>
  <si>
    <t>Комплект фасадов Техно для каркаса Ф-88 ВГ800 Оранжевый металлик</t>
  </si>
  <si>
    <t>2580056301903</t>
  </si>
  <si>
    <t>Комплект фасадов Техно для каркаса Ф-89 ВП400 Оранжевый металлик</t>
  </si>
  <si>
    <t>2580052851907</t>
  </si>
  <si>
    <t>Комплект фасадов Техно для каркаса Ф-90 ВП400 Оранжевый металлик</t>
  </si>
  <si>
    <t>2580052861906</t>
  </si>
  <si>
    <t>Комплект корпуса Чили Дуб белёный</t>
  </si>
  <si>
    <t>Чили</t>
  </si>
  <si>
    <t>Шкаф верхний Чили ШВ 300 МДФ Дуб белёный</t>
  </si>
  <si>
    <t>2002860/059</t>
  </si>
  <si>
    <t>Шкаф верхний Чили ШВ 400 МДФ Дуб белёный</t>
  </si>
  <si>
    <t>2002874/059</t>
  </si>
  <si>
    <t>Шкаф верхний Чили ШВ 500 МДФ Дуб белёный</t>
  </si>
  <si>
    <t>2002667/059</t>
  </si>
  <si>
    <t>Шкаф верхний Чили ШВ 600 МДФ Дуб белёный</t>
  </si>
  <si>
    <t>2002669/059</t>
  </si>
  <si>
    <t>Шкаф верхний Чили ШВ 800 МДФ Дуб белёный</t>
  </si>
  <si>
    <t>2002677/059</t>
  </si>
  <si>
    <t>Шкаф верхний Чили ШВВ 500 МДФ Дуб белёный</t>
  </si>
  <si>
    <t>2002930/059</t>
  </si>
  <si>
    <t>Шкаф верхний Чили ШВВ 600 МДФ Дуб белёный</t>
  </si>
  <si>
    <t>2003026/059</t>
  </si>
  <si>
    <t>Шкаф верхний пенал Чили ШВП 400 МДФ Дуб белёный</t>
  </si>
  <si>
    <t>2002674/059</t>
  </si>
  <si>
    <t>Шкаф верхний пенал стекло Чили ШВПС 400 МДФ Дуб белёный</t>
  </si>
  <si>
    <t>2002675/059</t>
  </si>
  <si>
    <t>Шкаф верхний стекло Чили ШВС 400 МДФ Дуб белёный</t>
  </si>
  <si>
    <t>2002672/059</t>
  </si>
  <si>
    <t>Шкаф верхний стекло Чили ШВС 600 МДФ Дуб белёный</t>
  </si>
  <si>
    <t>2002861/059</t>
  </si>
  <si>
    <t>Шкаф верхний стекло Чили ШВС 800 МДФ Дуб белёный</t>
  </si>
  <si>
    <t>2002678/059</t>
  </si>
  <si>
    <t>Шкаф верхний угловой Чили ШВУ 550 МДФ Дуб белёный</t>
  </si>
  <si>
    <t>2002840/059</t>
  </si>
  <si>
    <t>Шкаф верхний угловой стекло Чили ШВУС 550 МДФ Дуб белёный</t>
  </si>
  <si>
    <t>2002841/059</t>
  </si>
  <si>
    <t>Шкаф нижний Чили ШН 300 МДФ Дуб белёный</t>
  </si>
  <si>
    <t>2002859/059</t>
  </si>
  <si>
    <t>Шкаф нижний Чили ШН 400 МДФ Дуб белёный</t>
  </si>
  <si>
    <t>2002673/059</t>
  </si>
  <si>
    <t>Шкаф нижний Чили ШН 600 МДФ Дуб белёный</t>
  </si>
  <si>
    <t>2002668/059</t>
  </si>
  <si>
    <t>Шкаф нижний Чили ШН 800 МДФ Дуб белёный</t>
  </si>
  <si>
    <t>2002679/059</t>
  </si>
  <si>
    <t>Шкаф нижний духовой Чили ШНД 600 МДФ Дуб белёный</t>
  </si>
  <si>
    <t>2003025/059</t>
  </si>
  <si>
    <t>Шкаф нижний мойка Чили ШНМ 500 МДФ Дуб белёный</t>
  </si>
  <si>
    <t>2002666/059</t>
  </si>
  <si>
    <t>Шкаф нижний мойка Чили ШНМ 600 МДФ Дуб белёный</t>
  </si>
  <si>
    <t>2002670/059</t>
  </si>
  <si>
    <t>Шкаф нижний Чили ШНМ 800 МДФ Дуб белёный</t>
  </si>
  <si>
    <t>2002676/059</t>
  </si>
  <si>
    <t>Шкаф нижний угловой Чили ШНУ 850 МДФ Дуб белёный</t>
  </si>
  <si>
    <t>2002858/059</t>
  </si>
  <si>
    <t>Шкаф нижний Чили ШНЯ 300 с ящиком МДФ Дуб белёный</t>
  </si>
  <si>
    <t>2002929/059</t>
  </si>
  <si>
    <t>Шкаф нижний Чили ШНЯ 400 с ящиком МДФ Дуб белёный</t>
  </si>
  <si>
    <t>2002671/059</t>
  </si>
  <si>
    <t xml:space="preserve">Прихожие/Модель/Цвет/Изделие    </t>
  </si>
  <si>
    <t>Вешалка Машенька Венге</t>
  </si>
  <si>
    <t>Машенька</t>
  </si>
  <si>
    <t>ВШ-100</t>
  </si>
  <si>
    <t>Вешалка Машенька ВШ-100 ЛДСП Венге</t>
  </si>
  <si>
    <t>1420*800*150</t>
  </si>
  <si>
    <t>Вешалки</t>
  </si>
  <si>
    <t>2005356/161</t>
  </si>
  <si>
    <t>Зеркало Машенька Венге</t>
  </si>
  <si>
    <t>ЗР-100</t>
  </si>
  <si>
    <t>Зеркало настенное Машенька ЗР-100 ЛДСП Венге</t>
  </si>
  <si>
    <t>1120*400*20</t>
  </si>
  <si>
    <t>Зеркала</t>
  </si>
  <si>
    <t>2005355/161</t>
  </si>
  <si>
    <t>Шкаф Машенька Венге</t>
  </si>
  <si>
    <t>ШК-104</t>
  </si>
  <si>
    <t>Шкаф пристыковочный Машенька ШК-104 ЛДСП Венге</t>
  </si>
  <si>
    <t>2020*380*380</t>
  </si>
  <si>
    <t>2005352/161</t>
  </si>
  <si>
    <t>Тумба Машенька Дуб белфорд</t>
  </si>
  <si>
    <t>ТБ-100</t>
  </si>
  <si>
    <t>Тумба Машенька ТБ-100 с ящиком ЛДСП Дуб белфорд</t>
  </si>
  <si>
    <t>870*400*380</t>
  </si>
  <si>
    <t>2005353/168</t>
  </si>
  <si>
    <t>ТБ-101</t>
  </si>
  <si>
    <t>Тумба Машенька ТБ-101 ЛДСП Дуб белфорд</t>
  </si>
  <si>
    <t>550*800*380</t>
  </si>
  <si>
    <t>2005354/168</t>
  </si>
  <si>
    <t>Пенал Машенька Дуб белфорд</t>
  </si>
  <si>
    <t>ШК-100</t>
  </si>
  <si>
    <t>Пенал Машенька ШК-100 ЛДСП Дуб белфорд</t>
  </si>
  <si>
    <t>2020*400*380</t>
  </si>
  <si>
    <t>2005269/168</t>
  </si>
  <si>
    <t>Шкаф Машенька Дуб белфорд</t>
  </si>
  <si>
    <t>ШК-101</t>
  </si>
  <si>
    <t>Шкаф одностворчатый бельевой Машенька ШК-101 ЛДСП Дуб белфорд</t>
  </si>
  <si>
    <t>2005350/168</t>
  </si>
  <si>
    <t>ШК-102</t>
  </si>
  <si>
    <t>Шкаф 2-х створчатый Машенька ШК-102 ЛДСП Дуб белфорд</t>
  </si>
  <si>
    <t>2020*800*380</t>
  </si>
  <si>
    <t>2005351/168</t>
  </si>
  <si>
    <t>Тумба Машенька Ясень шимо светлый</t>
  </si>
  <si>
    <t>Тумба Машенька ТБ-100  с ящиком ЛДСП Ясень шимо светлый</t>
  </si>
  <si>
    <t>2005353/217</t>
  </si>
  <si>
    <t>Тумба Машенька ТБ-101 ЛДСП Ясень шимо светлый</t>
  </si>
  <si>
    <t>2005354/217</t>
  </si>
  <si>
    <t>Пенал Машенька Ясень шимо светлый</t>
  </si>
  <si>
    <t>Пенал Машенька ШК-100 ЛДСП Ясень шимо светлый</t>
  </si>
  <si>
    <t>2005269/217</t>
  </si>
  <si>
    <t>Шкаф Машенька Ясень шимо светлый</t>
  </si>
  <si>
    <t>Шкаф одностворчатый бельевой Машенька ШК-101 ЛДСП Ясень шимо светлый</t>
  </si>
  <si>
    <t>2005350/217</t>
  </si>
  <si>
    <t>Шкаф 2-х створчатый Машенька ШК-102 ЛДСП Ясень шимо светлый</t>
  </si>
  <si>
    <t>2005351/217</t>
  </si>
  <si>
    <t>Вешалка Машенька Ясень шимо темный</t>
  </si>
  <si>
    <t>Ясень шимо тёмный</t>
  </si>
  <si>
    <t>Вешалка Машенька ВШ-100 ЛДСП Ясень шимо тёмный</t>
  </si>
  <si>
    <t>2005356/218</t>
  </si>
  <si>
    <t>Зеркало Машенька Ясень шимо темный</t>
  </si>
  <si>
    <t>Зеркало настенное Машенька ЗР-100 ЛДСП Ясень шимо тёмный</t>
  </si>
  <si>
    <t>2005355/218</t>
  </si>
  <si>
    <t>Шкаф Машенька Ясень шимо темный</t>
  </si>
  <si>
    <t>Шкаф пристыковочный Машенька ШК-104 ЛДСП Ясень шимо тёмный</t>
  </si>
  <si>
    <t>2005352/218</t>
  </si>
  <si>
    <t xml:space="preserve">Спальни/Модель/Цвет/Изделие    </t>
  </si>
  <si>
    <t>Комод Бася Дуб белфорд</t>
  </si>
  <si>
    <t>Бася</t>
  </si>
  <si>
    <t>КМ-551</t>
  </si>
  <si>
    <t>Комод Бася КМ-551 с 3-мя ящиками ЛДСП Дуб белфорд</t>
  </si>
  <si>
    <t>820*800*418</t>
  </si>
  <si>
    <t>2005361/168</t>
  </si>
  <si>
    <t>КМ-552</t>
  </si>
  <si>
    <t>Комод Бася КМ-552 с 2-мя дверками и ящиком ЛДСП Дуб белфорд</t>
  </si>
  <si>
    <t>2005366/168</t>
  </si>
  <si>
    <t>КМ-553</t>
  </si>
  <si>
    <t>Комод Бася КМ-553 с 3-мя ящиками и дверкой ЛДСП Дуб белфорд</t>
  </si>
  <si>
    <t>2005371/168</t>
  </si>
  <si>
    <t>КМ-554</t>
  </si>
  <si>
    <t>Комод Бася КМ-554 с 4-мя ящиками ЛДСП Дуб белфорд</t>
  </si>
  <si>
    <t>1050*800*418</t>
  </si>
  <si>
    <t>2580053761687</t>
  </si>
  <si>
    <t>Кровать Бася Дуб белфорд</t>
  </si>
  <si>
    <t>КР-551</t>
  </si>
  <si>
    <t>Кровать Бася КР-551 ЛДСП Дуб белфорд 1,4м</t>
  </si>
  <si>
    <t>700*1452*2032</t>
  </si>
  <si>
    <t>2005369/168</t>
  </si>
  <si>
    <t>КР-552</t>
  </si>
  <si>
    <t>Кровать Бася КР-552 с закроватным модулем ЛДСП Дуб белфорд 1,6м</t>
  </si>
  <si>
    <t>1020*2352*2232</t>
  </si>
  <si>
    <t>2005367/168</t>
  </si>
  <si>
    <t>КР-553</t>
  </si>
  <si>
    <t>Кровать Бася КР-553 ЛДСП Дуб белфорд 1,6м</t>
  </si>
  <si>
    <t>700*1652*2032</t>
  </si>
  <si>
    <t>2005375/168</t>
  </si>
  <si>
    <t>КР-554</t>
  </si>
  <si>
    <t>Кровать Бася КР-554 ЛДСП Дуб белфорд 1,2м</t>
  </si>
  <si>
    <t>700*1252*2032</t>
  </si>
  <si>
    <t>2005805/168</t>
  </si>
  <si>
    <t>КР-555</t>
  </si>
  <si>
    <t>Кровать Бася КР-555 ЛДСП Дуб белфорд 0,9м</t>
  </si>
  <si>
    <t>700*952*2032</t>
  </si>
  <si>
    <t>2005806/168</t>
  </si>
  <si>
    <t>КР-556</t>
  </si>
  <si>
    <t>Кровать Бася КР-556 ЛДСП Дуб белфорд 0,8м</t>
  </si>
  <si>
    <t>700*852*2032</t>
  </si>
  <si>
    <t>2005807/168</t>
  </si>
  <si>
    <t>Стол Бася Дуб белфорд</t>
  </si>
  <si>
    <t>СТ-551</t>
  </si>
  <si>
    <t>Стол макияжный Бася СТ-551 ЛДСП Дуб белфорд</t>
  </si>
  <si>
    <t>1580*820*430</t>
  </si>
  <si>
    <t>2005365/168</t>
  </si>
  <si>
    <t>Тумба Бася Дуб белфорд</t>
  </si>
  <si>
    <t>ТБ-551</t>
  </si>
  <si>
    <t>Тумба прикроватная Бася ТБ-551 ЛДСП Дуб белфорд</t>
  </si>
  <si>
    <t>420*350*380</t>
  </si>
  <si>
    <t>2005374/168</t>
  </si>
  <si>
    <t>Шкаф-купе Бася Дуб белфорд</t>
  </si>
  <si>
    <t>ШК-551</t>
  </si>
  <si>
    <t>Шкаф-купе Бася ШК-551 ЛДСП Дуб белфорд</t>
  </si>
  <si>
    <t>2020*1300*520</t>
  </si>
  <si>
    <t>Шкафы-купе</t>
  </si>
  <si>
    <t>2005364/168</t>
  </si>
  <si>
    <t>Комод Бася Ясень шимо светлый</t>
  </si>
  <si>
    <t>Комод Бася КМ-551 с 3-мя ящиками ЛДСП Ясень шимо светлый</t>
  </si>
  <si>
    <t>2005361/217</t>
  </si>
  <si>
    <t>Комод Бася КМ-552 с 2-мя дверками и ящиком ЛДСП Ясень шимо светлый</t>
  </si>
  <si>
    <t>2005366/217</t>
  </si>
  <si>
    <t>Комод Бася КМ-553 с 3-мя ящиками и дверкой ЛДСП Ясень шимо светлый</t>
  </si>
  <si>
    <t>2005371/217</t>
  </si>
  <si>
    <t>Комод Бася КМ-554 с 4-мя ящиками ЛДСП Ясень шимо светлый</t>
  </si>
  <si>
    <t>2580053762172</t>
  </si>
  <si>
    <t>Кровать Бася Ясень шимо светлый</t>
  </si>
  <si>
    <t>Кровать Бася КР-551 ЛДСП Ясень шимо светлый 1,4м</t>
  </si>
  <si>
    <t>2005369/217</t>
  </si>
  <si>
    <t xml:space="preserve">Кровать Бася КР-552 с закроватным модулем ЛДСП Ясень шимо светлый 1,6м </t>
  </si>
  <si>
    <t>2005367/217</t>
  </si>
  <si>
    <t>Кровать Бася КР-553 ЛДСП Ясень шимо светлый 1,6м</t>
  </si>
  <si>
    <t>2005375/217</t>
  </si>
  <si>
    <t>Кровать Бася КР-554 ЛДСП Ясень шимо светлый 1,2м</t>
  </si>
  <si>
    <t>2005805/217</t>
  </si>
  <si>
    <t>Кровать Бася КР-555 ЛДСП Ясень шимо светлый 0,9м</t>
  </si>
  <si>
    <t>2005806/217</t>
  </si>
  <si>
    <t>Кровать Бася КР-556  ЛДСП Ясень шимо светлый 0,8м</t>
  </si>
  <si>
    <t>2005807/217</t>
  </si>
  <si>
    <t>Стол Бася Ясень шимо светлый</t>
  </si>
  <si>
    <t>Стол макияжный Бася СТ-551 ЛДСП Ясень шимо светлый</t>
  </si>
  <si>
    <t>2005365/217</t>
  </si>
  <si>
    <t>Тумба Бася Ясень шимо светлый</t>
  </si>
  <si>
    <t>Тумба прикроватная Бася ТБ-551 ЛДСП Ясень шимо светлый</t>
  </si>
  <si>
    <t>2005374/217</t>
  </si>
  <si>
    <t>Шкаф-купе Бася Ясень шимо светлый</t>
  </si>
  <si>
    <t>Шкаф-купе Бася ШК-551 ЛДСП Ясень шимо светлый</t>
  </si>
  <si>
    <t>2005364/217</t>
  </si>
  <si>
    <t>Комплект мебели для спальни Гармония Перламутр</t>
  </si>
  <si>
    <t>Гармония</t>
  </si>
  <si>
    <t>Перламутр</t>
  </si>
  <si>
    <t>Комплект мебели для спальни Гармония МДФ Перламутр 1,6м</t>
  </si>
  <si>
    <t>2001486/017</t>
  </si>
  <si>
    <t>Комплект мебели для спальни Гармония Ясень шимо светлый</t>
  </si>
  <si>
    <t>Комплект мебели для спальни Гармония МДФ Ясень шимо светлый 1,6м</t>
  </si>
  <si>
    <t>2001486/217</t>
  </si>
  <si>
    <t>Комплект мебели для спальни Камелия Перламутр</t>
  </si>
  <si>
    <t>Камелия</t>
  </si>
  <si>
    <t>Комплект мебели для спальни Камелия МДФ Перламутр 1,6м</t>
  </si>
  <si>
    <t>2001499/017</t>
  </si>
  <si>
    <t>Комплект мебели для спальни Камелия Ясень шимо светлый</t>
  </si>
  <si>
    <t>Комплект мебели для спальни Камелия МДФ Ясень шимо светлый 1,6м</t>
  </si>
  <si>
    <t>2001499/217</t>
  </si>
  <si>
    <t>Банкетка Фиеста-М Венге</t>
  </si>
  <si>
    <t>Фиеста-М</t>
  </si>
  <si>
    <t>БК-501</t>
  </si>
  <si>
    <t>Банкетка Фиеста-М БК-501 МДФ Венге</t>
  </si>
  <si>
    <t>490*450*330</t>
  </si>
  <si>
    <t>Банкетка</t>
  </si>
  <si>
    <t>2580036641616</t>
  </si>
  <si>
    <t>Внутреннее наполнение Фиеста-М Венге</t>
  </si>
  <si>
    <t>ВН-501</t>
  </si>
  <si>
    <t>Внутреннее наполнение Фиеста-М ВН-501 МДФ Венге</t>
  </si>
  <si>
    <t>16*418*550</t>
  </si>
  <si>
    <t>2580038141619</t>
  </si>
  <si>
    <t>ВН-502</t>
  </si>
  <si>
    <t>Внутреннее наполнение Фиеста-М ВН-502 МДФ Венге</t>
  </si>
  <si>
    <t>16*868*550</t>
  </si>
  <si>
    <t>2580038151618</t>
  </si>
  <si>
    <t>ВН-503</t>
  </si>
  <si>
    <t>Внутреннее наполнение Фиеста-М ВН-503 МДФ Венге</t>
  </si>
  <si>
    <t>1586*860*550</t>
  </si>
  <si>
    <t>2580038161617</t>
  </si>
  <si>
    <t>ВН-504</t>
  </si>
  <si>
    <t>Блок внутренних ящиков Фиеста-М ВН-504 МДФ Венге</t>
  </si>
  <si>
    <t>2580038171616</t>
  </si>
  <si>
    <t>Стеллаж Фиеста-М Венге</t>
  </si>
  <si>
    <t>ШК-506</t>
  </si>
  <si>
    <t>Стеллаж торцевой Фиеста-М ШК-506 МДФ Венге</t>
  </si>
  <si>
    <t>2580036401616</t>
  </si>
  <si>
    <t>Зеркало Фиеста-М Дуб белёный</t>
  </si>
  <si>
    <t>ВН-505</t>
  </si>
  <si>
    <t>Зеркало для комода Фиеста-М ВН-505 МДФ Дуб белёный</t>
  </si>
  <si>
    <t>980*860</t>
  </si>
  <si>
    <t>2580038181592</t>
  </si>
  <si>
    <t>ЗР-501</t>
  </si>
  <si>
    <t>Зеркало навесное Фиеста-М ЗР-501 МДФ Дуб белёный</t>
  </si>
  <si>
    <t>1060*730</t>
  </si>
  <si>
    <t>2580036561594</t>
  </si>
  <si>
    <t>Комод Фиеста-М Дуб белёный</t>
  </si>
  <si>
    <t>КМ-501</t>
  </si>
  <si>
    <t>Комод Фиеста-М КМ-501 с 5-ю ящиками МДФ Дуб белёный</t>
  </si>
  <si>
    <t>990*910*450</t>
  </si>
  <si>
    <t>2580036511599</t>
  </si>
  <si>
    <t>КМ-502</t>
  </si>
  <si>
    <t>Комод Фиеста-М КМ-502 с 6-ю ящиками МДФ Дуб белёный</t>
  </si>
  <si>
    <t>1170*610*550</t>
  </si>
  <si>
    <t>2580036521598</t>
  </si>
  <si>
    <t>КМ-504</t>
  </si>
  <si>
    <t>Комод Фиеста-М КМ-504 с 4-мя ящиками МДФ Дуб белёный</t>
  </si>
  <si>
    <t>805*910*450</t>
  </si>
  <si>
    <t>2580038351599</t>
  </si>
  <si>
    <t>Кровать Фиеста-М Дуб белёный</t>
  </si>
  <si>
    <t>КР-501</t>
  </si>
  <si>
    <t>Кровать Фиеста-М КР-501 МДФ Дуб белёный 1,4м</t>
  </si>
  <si>
    <t>950*1450*2032</t>
  </si>
  <si>
    <t>2580036581592</t>
  </si>
  <si>
    <t>КР-502</t>
  </si>
  <si>
    <t>Кровать Фиеста-М КР-502 МДФ Дуб белёный 1,6м</t>
  </si>
  <si>
    <t>950*1650*2032</t>
  </si>
  <si>
    <t>2580036591591</t>
  </si>
  <si>
    <t>КР-503</t>
  </si>
  <si>
    <t>Кровать Фиеста-М КР-503 с ящиками МДФ Дуб белёный 1,4м</t>
  </si>
  <si>
    <t>2580036601597</t>
  </si>
  <si>
    <t>КР-504</t>
  </si>
  <si>
    <t>Кровать Фиеста-М КР-504 с ящиками МДФ Дуб белёный 1,6м</t>
  </si>
  <si>
    <t>2580036611596</t>
  </si>
  <si>
    <t>КР-505</t>
  </si>
  <si>
    <t>Кровать Фиеста-М КР-505 с прикроватным блоком МДФ Дуб белёный 1,4м</t>
  </si>
  <si>
    <t>1020*1450*2300</t>
  </si>
  <si>
    <t>2580036621595</t>
  </si>
  <si>
    <t>КР-506</t>
  </si>
  <si>
    <t>Кровать Фиеста-М КР-506 с прикроватным блоком МДФ Дуб белёный 1,6м</t>
  </si>
  <si>
    <t>1020*1650*2300</t>
  </si>
  <si>
    <t>2580036631594</t>
  </si>
  <si>
    <t>Стол Фиеста-М Дуб белёный</t>
  </si>
  <si>
    <t>СТ-502</t>
  </si>
  <si>
    <t>Стол макияжный Фиеста-М СТ-502 с зеркалом МДФ Дуб белёный</t>
  </si>
  <si>
    <t>1785*1100*380</t>
  </si>
  <si>
    <t>2580036551595</t>
  </si>
  <si>
    <t>Тумба Фиеста-М Дуб белёный</t>
  </si>
  <si>
    <t>ТБ-501</t>
  </si>
  <si>
    <t>Тумба прикроватная Фиеста-М ТБ-501 с дверцей МДФ Дуб белёный</t>
  </si>
  <si>
    <t>540*410*380</t>
  </si>
  <si>
    <t>2580036651592</t>
  </si>
  <si>
    <t>ТБ-502</t>
  </si>
  <si>
    <t>Тумба прикроватная Фиеста-М ТБ-502 с ящиками МДФ Дуб белёный</t>
  </si>
  <si>
    <t>570*410*380</t>
  </si>
  <si>
    <t>2580036661591</t>
  </si>
  <si>
    <t>ТБ-503</t>
  </si>
  <si>
    <t>Тумба к прикроватному блоку Фиеста-М ТБ-503 МДФ Дуб белёный</t>
  </si>
  <si>
    <t>1020*400*380</t>
  </si>
  <si>
    <t>2580036671590</t>
  </si>
  <si>
    <t>Шкаф Фиеста-М Дуб белёный</t>
  </si>
  <si>
    <t>ШК-501</t>
  </si>
  <si>
    <t>Шкаф одностворчатый платяной Фиеста-М ШК-501 МДФ Дуб белёный</t>
  </si>
  <si>
    <t>2580036341592</t>
  </si>
  <si>
    <t>ШК-502</t>
  </si>
  <si>
    <t>Шкаф 2-х створчатый платяной Фиеста-М ШК-502 МДФ Дуб белёный</t>
  </si>
  <si>
    <t>2070*900*520</t>
  </si>
  <si>
    <t>2580036361590</t>
  </si>
  <si>
    <t>ШК-505</t>
  </si>
  <si>
    <t>Шкаф угловой Фиеста-М ШК-505 МДФ Дуб белёный</t>
  </si>
  <si>
    <t>3070*880*880</t>
  </si>
  <si>
    <t>2580036391597</t>
  </si>
  <si>
    <t>ШК-507</t>
  </si>
  <si>
    <t>Шкаф одностворчатый платяной Фиеста-М ШК-507 с 1 зеркалом МДФ Дуб белёный</t>
  </si>
  <si>
    <t>2580036411592</t>
  </si>
  <si>
    <t>ШК-508</t>
  </si>
  <si>
    <t>Шкаф 2-х створчатый платяной Фиеста-М ШК-508 с 2-мя зеркалами МДФ Дуб белёный</t>
  </si>
  <si>
    <t>2580036421591</t>
  </si>
  <si>
    <t>ШК-510</t>
  </si>
  <si>
    <t>Шкаф одностворчатый платяной Фиеста-М ШК-510 с ящиками и 1 зеркалом МДФ Дуб белёный</t>
  </si>
  <si>
    <t>2580036441599</t>
  </si>
  <si>
    <t>ШК-513</t>
  </si>
  <si>
    <t>Шкаф 2-х створчатый платяной Фиеста-М ШК-513 с ящиками и 2-мя зеркалами МДФ Дуб белёный</t>
  </si>
  <si>
    <t>2580036471596</t>
  </si>
  <si>
    <t>ШК-517</t>
  </si>
  <si>
    <t>Шкаф 2-х створчатый платяной Фиеста-М ШК-517 с 1 зеркалом МДФ Дуб белёный</t>
  </si>
  <si>
    <t>2580038101590</t>
  </si>
  <si>
    <t>ШК-518</t>
  </si>
  <si>
    <t>Шкаф одностворчатый платяной Фиеста-М ШК-518 с ящиками МДФ Дуб белёный</t>
  </si>
  <si>
    <t>2580038111599</t>
  </si>
  <si>
    <t>ШК-519</t>
  </si>
  <si>
    <t>Шкаф 2-х створчатый платяной Фиеста-М ШК-519 с ящиками МДФ Дуб белёный</t>
  </si>
  <si>
    <t>2580038121598</t>
  </si>
  <si>
    <t>ШК-520</t>
  </si>
  <si>
    <t>Шкаф 2-х створчатый платяной Фиеста-М ШК-520 с ящиками и 1 зеркалом МДФ Дуб белёный</t>
  </si>
  <si>
    <t>2070*900*870</t>
  </si>
  <si>
    <t>2580038131597</t>
  </si>
  <si>
    <t xml:space="preserve">Банкетка Фиеста-М Дуб млечный  </t>
  </si>
  <si>
    <t>Банкетка Фиеста-М БК-501 МДФ Дуб млечный</t>
  </si>
  <si>
    <t>2580036641692</t>
  </si>
  <si>
    <t xml:space="preserve">Внутреннее наполнение Фиеста-М Дуб млечный  </t>
  </si>
  <si>
    <t>Внутреннее наполнение Фиеста-М ВН-501 МДФ Дуб млечный</t>
  </si>
  <si>
    <t>2580038141695</t>
  </si>
  <si>
    <t>Внутреннее наполнение Фиеста-М ВН-502 МДФ Дуб млечный</t>
  </si>
  <si>
    <t>2580038151694</t>
  </si>
  <si>
    <t>Внутреннее наполнение Фиеста-М ВН-503 МДФ Дуб млечный</t>
  </si>
  <si>
    <t>2580038161693</t>
  </si>
  <si>
    <t>Блок внутренних ящиков Фиеста-М ВН-504 МДФ Дуб млечный</t>
  </si>
  <si>
    <t>2580038171692</t>
  </si>
  <si>
    <t xml:space="preserve">Стеллаж Фиеста-М Дуб млечный  </t>
  </si>
  <si>
    <t>Стеллаж торцевой Фиеста-М ШК-506 МДФ Дуб млечный</t>
  </si>
  <si>
    <t>2580036401692</t>
  </si>
  <si>
    <t>Зеркало Фиеста-М Кедр глянец</t>
  </si>
  <si>
    <t>Зеркало для комода Фиеста-М ВН-505 МДФ Кедр глянец</t>
  </si>
  <si>
    <t>2580038181677</t>
  </si>
  <si>
    <t>Зеркало навесное Фиеста-М ЗР-501 МДФ Кедр глянец</t>
  </si>
  <si>
    <t>2580036561679</t>
  </si>
  <si>
    <t>Комод Фиеста-М Кедр глянец</t>
  </si>
  <si>
    <t>Комод Фиеста-М КМ-501 с 5-ю ящиками МДФ Кедр глянец</t>
  </si>
  <si>
    <t>2580036511674</t>
  </si>
  <si>
    <t>Комод Фиеста-М КМ-502 с 6-ю ящиками МДФ Кедр глянец</t>
  </si>
  <si>
    <t>2580036521673</t>
  </si>
  <si>
    <t>Комод Фиеста-М КМ-504 с 4-мя ящиками МДФ Кедр глянец</t>
  </si>
  <si>
    <t>2580038351674</t>
  </si>
  <si>
    <t>Кровать Фиеста-М Кедр глянец</t>
  </si>
  <si>
    <t>Кровать Фиеста-М КР-501 МДФ Кедр глянец 1,4м</t>
  </si>
  <si>
    <t>2580036581677</t>
  </si>
  <si>
    <t>Кровать Фиеста-М КР-502 МДФ Кедр глянец 1,6м</t>
  </si>
  <si>
    <t>2580036591676</t>
  </si>
  <si>
    <t>Кровать Фиеста-М КР-503 с ящиками МДФ Кедр глянец 1,4м</t>
  </si>
  <si>
    <t>2580036601672</t>
  </si>
  <si>
    <t>Кровать Фиеста-М КР-504 с ящиками МДФ Кедр глянец 1,6м</t>
  </si>
  <si>
    <t>2580036611671</t>
  </si>
  <si>
    <t>Кровать Фиеста-М КР-505 с прикроватным блоком МДФ Кедр глянец 1,4м</t>
  </si>
  <si>
    <t>2580036621670</t>
  </si>
  <si>
    <t>Кровать Фиеста-М КР-506 с прикроватным блоком МДФ Кедр глянец 1,6м</t>
  </si>
  <si>
    <t>2580036631679</t>
  </si>
  <si>
    <t>Стол Фиеста-М Кедр глянец</t>
  </si>
  <si>
    <t>Стол макияжный Фиеста-М СТ-502 с зеркалом МДФ Кедр глянец</t>
  </si>
  <si>
    <t>2580036551670</t>
  </si>
  <si>
    <t>Тумба Фиеста-М Кедр глянец</t>
  </si>
  <si>
    <t>Тумба прикроватная Фиеста-М ТБ-501 с дверцей МДФ Кедр глянец</t>
  </si>
  <si>
    <t>2580036651677</t>
  </si>
  <si>
    <t>Тумба прикроватная Фиеста-М ТБ-502 с ящиками МДФ Кедр глянец</t>
  </si>
  <si>
    <t>2580036661676</t>
  </si>
  <si>
    <t>Тумба к прикроватному блоку Фиеста-М ТБ-503 МДФ Кедр глянец</t>
  </si>
  <si>
    <t>2580036671675</t>
  </si>
  <si>
    <t>Шкаф Фиеста-М Кедр глянец</t>
  </si>
  <si>
    <t>Шкаф одностворчатый платяной Фиеста-М ШК-501 МДФ Кедр глянец</t>
  </si>
  <si>
    <t>2580036341677</t>
  </si>
  <si>
    <t>Шкаф 2-х створчатый платяной Фиеста-М ШК-502 МДФ Кедр глянец</t>
  </si>
  <si>
    <t>2580036361675</t>
  </si>
  <si>
    <t>Шкаф угловой Фиеста-М ШК-505 МДФ Кедр глянец</t>
  </si>
  <si>
    <t>2580036391672</t>
  </si>
  <si>
    <t>Шкаф одностворчатый платяной Фиеста-М ШК-507 с 1 зеркалом МДФ Кедр глянец</t>
  </si>
  <si>
    <t>2580036411677</t>
  </si>
  <si>
    <t>Шкаф 2-х створчатый платяной Фиеста-М ШК-508 с 2-мя зеркалами МДФ Кедр глянец</t>
  </si>
  <si>
    <t>2580036421676</t>
  </si>
  <si>
    <t>Шкаф одностворчатый платяной Фиеста-М ШК-510 с ящиками и 1 зеркалом МДФ Кедр глянец</t>
  </si>
  <si>
    <t>2580036441674</t>
  </si>
  <si>
    <t>Шкаф 2-х створчатый платяной Фиеста-М ШК-513 с ящиками и 2-мя зеркалами МДФ Кедр глянец</t>
  </si>
  <si>
    <t>2580036471671</t>
  </si>
  <si>
    <t>Шкаф 2-х створчатый платяной Фиеста-М ШК-517 с 1 зеркалом МДФ Кедр глянец</t>
  </si>
  <si>
    <t>2580038101675</t>
  </si>
  <si>
    <t>Шкаф одностворчатый платяной Фиеста-М ШК-518 с ящиками МДФ Кедр глянец</t>
  </si>
  <si>
    <t>2580038111674</t>
  </si>
  <si>
    <t>Шкаф 2-х створчатый платяной Фиеста-М ШК-519 с ящиками МДФ Кедр глянец</t>
  </si>
  <si>
    <t>2580038121673</t>
  </si>
  <si>
    <t>Шкаф 2-х створчатый платяной Фиеста-М ШК-520 с ящиками и 1 зеркалом МДФ Кедр глянец</t>
  </si>
  <si>
    <t>2580038131672</t>
  </si>
  <si>
    <t>Банкетка Фиеста-М Ольха</t>
  </si>
  <si>
    <t>Банкетка Фиеста-М БК-501 МДФ Ольха</t>
  </si>
  <si>
    <t>2580036641630</t>
  </si>
  <si>
    <t>Внутреннее наполнение Фиеста-М Ольха</t>
  </si>
  <si>
    <t>Внутреннее наполнение Фиеста-М ВН-501 МДФ Ольха</t>
  </si>
  <si>
    <t>2580038141633</t>
  </si>
  <si>
    <t>Внутреннее наполнение Фиеста-М ВН-502 МДФ Ольха</t>
  </si>
  <si>
    <t>2580038151632</t>
  </si>
  <si>
    <t>Внутреннее наполнение Фиеста-М ВН-503 МДФ Ольха</t>
  </si>
  <si>
    <t>2580038161631</t>
  </si>
  <si>
    <t>Блок внутренних ящиков Фиеста-М ВН-504 МДФ Ольха</t>
  </si>
  <si>
    <t>2580038171630</t>
  </si>
  <si>
    <t>Стеллаж Фиеста-М Ольха</t>
  </si>
  <si>
    <t>Стеллаж торцевой Фиеста-М ШК-506 МДФ Ольха</t>
  </si>
  <si>
    <t>2580036401630</t>
  </si>
  <si>
    <t>Банкетка Фиеста-М Орех</t>
  </si>
  <si>
    <t>Банкетка Фиеста-М БК-501 МДФ Орех</t>
  </si>
  <si>
    <t>2580036641647</t>
  </si>
  <si>
    <t>Внутреннее наполнение Фиеста-М Орех</t>
  </si>
  <si>
    <t>Внутреннее наполнение Фиеста-М ВН-501 МДФ Орех</t>
  </si>
  <si>
    <t>2580038141640</t>
  </si>
  <si>
    <t>Внутреннее наполнение Фиеста-М ВН-502 МДФ Орех</t>
  </si>
  <si>
    <t>2580038151649</t>
  </si>
  <si>
    <t>Внутреннее наполнение Фиеста-М ВН-503 МДФ Орех</t>
  </si>
  <si>
    <t>2580038161648</t>
  </si>
  <si>
    <t>Блок внутренних ящиков Фиеста-М ВН-504 МДФ Орех</t>
  </si>
  <si>
    <t>2580038171647</t>
  </si>
  <si>
    <t>Стеллаж Фиеста-М Орех</t>
  </si>
  <si>
    <t>Стеллаж торцевой Фиеста-М ШК-506 МДФ Орех</t>
  </si>
  <si>
    <t>2580036401647</t>
  </si>
  <si>
    <t>Зеркало Фиеста-М Миланский орех</t>
  </si>
  <si>
    <t>Зеркало для комода Фиеста-М ВН-505 МДФ Миланский орех</t>
  </si>
  <si>
    <t>2580038181660</t>
  </si>
  <si>
    <t>Зеркало навесное Фиеста-М ЗР-501 МДФ Миланский орех</t>
  </si>
  <si>
    <t>2580036561662</t>
  </si>
  <si>
    <t>Комод Фиеста-М Миланский орех</t>
  </si>
  <si>
    <t>Комод Фиеста-М КМ-501 с 5-ю ящиками МДФ Миланский орех</t>
  </si>
  <si>
    <t>2580036511667</t>
  </si>
  <si>
    <t>Комод Фиеста-М КМ-502 с 6-ю ящиками МДФ Миланский орех</t>
  </si>
  <si>
    <t>2580036521666</t>
  </si>
  <si>
    <t>Комод Фиеста-М КМ-504 с 4-мя ящиками МДФ Миланский орех</t>
  </si>
  <si>
    <t>2580038351667</t>
  </si>
  <si>
    <t>Кровать Фиеста-М Миланский орех</t>
  </si>
  <si>
    <t>Кровать Фиеста-М КР-501 МДФ Миланский орех 1,4м</t>
  </si>
  <si>
    <t>2580036581660</t>
  </si>
  <si>
    <t>Кровать Фиеста-М КР-502 МДФ Миланский орех 1,6м</t>
  </si>
  <si>
    <t>2580036591669</t>
  </si>
  <si>
    <t>Кровать Фиеста-М КР-503 с ящиками МДФ Миланский орех 1,4м</t>
  </si>
  <si>
    <t>2580036601665</t>
  </si>
  <si>
    <t>Кровать Фиеста-М КР-504 с ящиками МДФ Миланский орех 1,6м</t>
  </si>
  <si>
    <t>2580036611664</t>
  </si>
  <si>
    <t>Кровать Фиеста-М КР-505 с прикроватным блоком МДФ Миланский орех 1,4м</t>
  </si>
  <si>
    <t>2580036621663</t>
  </si>
  <si>
    <t>Кровать Фиеста-М КР-506 с прикроватным блоком МДФ Миланский орех 1,6м</t>
  </si>
  <si>
    <t>2580036631662</t>
  </si>
  <si>
    <t>Стол Фиеста-М Миланский орех</t>
  </si>
  <si>
    <t>Стол макияжный Фиеста-М СТ-502 с зеркалом  МДФ Миланский орех</t>
  </si>
  <si>
    <t>2580036551663</t>
  </si>
  <si>
    <t>Тумба Фиеста-М Миланский орех</t>
  </si>
  <si>
    <t>Тумба прикроватная Фиеста-М ТБ-501 с дверцей МДФ Миланский орех</t>
  </si>
  <si>
    <t>2580036651660</t>
  </si>
  <si>
    <t>Тумба прикроватная Фиеста-М ТБ-502 с ящиками МДФ Миланский орех</t>
  </si>
  <si>
    <t>2580036661669</t>
  </si>
  <si>
    <t>Тумба к прикроватному блоку Фиеста-М ТБ-503 МДФ Миланский орех</t>
  </si>
  <si>
    <t>2580036671668</t>
  </si>
  <si>
    <t>Шкаф Фиеста-М Миланский орех</t>
  </si>
  <si>
    <t>Шкаф одностворчатый платяной Фиеста-М ШК-501 МДФ Миланский орех</t>
  </si>
  <si>
    <t>2580036341660</t>
  </si>
  <si>
    <t>Шкаф 2-х створчатый платяной Фиеста-М ШК-502 МДФ Миланский орех</t>
  </si>
  <si>
    <t>2580036361668</t>
  </si>
  <si>
    <t>Шкаф угловой Фиеста-М ШК-505 МДФ Миланский орех</t>
  </si>
  <si>
    <t>2580036391665</t>
  </si>
  <si>
    <t>Шкаф одностворчатый платяной Фиеста-М ШК-507 с 1 зеркалом МДФ Миланский орех</t>
  </si>
  <si>
    <t>2580036411660</t>
  </si>
  <si>
    <t>Шкаф 2-х створчатый платяной Фиеста-М ШК-508 с 2-мя зеркалами МДФ Миланский орех</t>
  </si>
  <si>
    <t>2580036421669</t>
  </si>
  <si>
    <t>Шкаф одностворчатый платяной Фиеста-М ШК-510 с ящиками и 1 зеркалом МДФ Миланский орех</t>
  </si>
  <si>
    <t>2580036441667</t>
  </si>
  <si>
    <t>Шкаф 2-х створчатый платяной Фиеста-М ШК-513 с ящиками и 2-мя зеркалами МДФ Миланский орех</t>
  </si>
  <si>
    <t>2580036471664</t>
  </si>
  <si>
    <t>Шкаф 2-х створчатый платяной Фиеста-М ШК-517 с 1 зеркалом МДФ Миланский орех</t>
  </si>
  <si>
    <t>2580038101668</t>
  </si>
  <si>
    <t>Шкаф одностворчатый платяной Фиеста-М ШК-518 с ящиками МДФ Миланский орех</t>
  </si>
  <si>
    <t>2580038111667</t>
  </si>
  <si>
    <t>Шкаф 2-х створчатый платяной Фиеста-М ШК-519 с ящиками МДФ Миланский орех</t>
  </si>
  <si>
    <t>2580038121666</t>
  </si>
  <si>
    <t>Шкаф 2-х створчатый платяной Фиеста-М ШК-520 с ящиками и 1 зеркалом МДФ Миланский орех</t>
  </si>
  <si>
    <t>2580038131665</t>
  </si>
  <si>
    <t>Зеркало Фиеста-М Перламутр глянец</t>
  </si>
  <si>
    <t>Перламутровый глянец</t>
  </si>
  <si>
    <t>Зеркало для комода Фиеста-М ВН-505 МДФ Перламутровый глянец</t>
  </si>
  <si>
    <t>2580038181653</t>
  </si>
  <si>
    <t>Зеркало навесное Фиеста-М ЗР-501 МДФ Перламутровый глянец</t>
  </si>
  <si>
    <t>2580036561655</t>
  </si>
  <si>
    <t>Комод Фиеста-М Перламутр глянец</t>
  </si>
  <si>
    <t>Комод Фиеста-М КМ-501 с 5-ю ящиками МДФ Перламутровый глянец</t>
  </si>
  <si>
    <t>2580036511650</t>
  </si>
  <si>
    <t>Комод Фиеста-М КМ-502 с 6-ю ящиками МДФ Перламутровый глянец</t>
  </si>
  <si>
    <t>2580036521659</t>
  </si>
  <si>
    <t>Комод Фиеста-М КМ-504 с 4-мя ящиками МДФ Перламутровый глянец</t>
  </si>
  <si>
    <t>2580038351650</t>
  </si>
  <si>
    <t>Кровать Фиеста-М Перламутр глянец</t>
  </si>
  <si>
    <t>Кровать Фиеста-М КР-501 МДФ Перламутровый глянец 1,4м</t>
  </si>
  <si>
    <t>2580036581653</t>
  </si>
  <si>
    <t>Кровать Фиеста-М КР-502 МДФ Перламутровый глянец 1,6м</t>
  </si>
  <si>
    <t>2580036591652</t>
  </si>
  <si>
    <t>Кровать Фиеста-М КР-503 с ящиками МДФ Перламутровый глянец 1,4м</t>
  </si>
  <si>
    <t>2580036601658</t>
  </si>
  <si>
    <t>Кровать Фиеста-М КР-504 с ящиками4 МДФ Перламутровый глянец 1,6м</t>
  </si>
  <si>
    <t>2580036611657</t>
  </si>
  <si>
    <t>Кровать Фиеста-М КР-505 с прикроватным блоком МДФ Перламутровый глянец 1,4м</t>
  </si>
  <si>
    <t>2580036621656</t>
  </si>
  <si>
    <t>Кровать Фиеста-М КР-506 с прикроватным блоком МДФ Перламутровый глянец 1,6м</t>
  </si>
  <si>
    <t>2580036631655</t>
  </si>
  <si>
    <t>Стол Фиеста-М Перламутр глянец</t>
  </si>
  <si>
    <t>Стол макияжный Фиеста-М СТ-502 с зеркалом МДФ Перламутровый глянец</t>
  </si>
  <si>
    <t>2580036551656</t>
  </si>
  <si>
    <t>Тумба Фиеста-М Перламутр глянец</t>
  </si>
  <si>
    <t>Тумба прикроватная Фиеста-М ТБ-501 с дверцей МДФ Перламутровый глянец</t>
  </si>
  <si>
    <t>2580036651653</t>
  </si>
  <si>
    <t>Тумба прикроватная Фиеста-М ТБ-502 с ящиками МДФ Перламутровый глянец</t>
  </si>
  <si>
    <t>2580036661652</t>
  </si>
  <si>
    <t>Тумба к прикроватному блоку Фиеста-М ТБ-503 МДФ Перламутровый глянец</t>
  </si>
  <si>
    <t>2580036671651</t>
  </si>
  <si>
    <t>Шкаф Фиеста-М Перламутр глянец</t>
  </si>
  <si>
    <t>Шкаф одностворчатый платяной Фиеста-М ШК-501 МДФ Перламутровый глянец</t>
  </si>
  <si>
    <t>2580036341653</t>
  </si>
  <si>
    <t>Шкаф 2-х створчатый платяной Фиеста-М ШК-502 МДФ Перламутровый глянец</t>
  </si>
  <si>
    <t>2580036361651</t>
  </si>
  <si>
    <t>Шкаф угловой Фиеста-М ШК-505 МДФ Перламутровый глянец</t>
  </si>
  <si>
    <t>2580036391658</t>
  </si>
  <si>
    <t>Шкаф одностворчатый платяной Фиеста-М ШК-507 с 1 зеркалом МДФ Перламутровый глянец</t>
  </si>
  <si>
    <t>2580036411653</t>
  </si>
  <si>
    <t>Шкаф 2-х створчатый платяной Фиеста-М ШК-508 с 2-мя зеркалами МДФ Перламутровый глянец</t>
  </si>
  <si>
    <t>2580036421652</t>
  </si>
  <si>
    <t>Шкаф одностворчатый платяной Фиеста-М ШК-510 с ящиками и 1 зеркалом МДФ Перламутровый глянец</t>
  </si>
  <si>
    <t>2580036441650</t>
  </si>
  <si>
    <t>Шкаф 2-х створчатый платяной Фиеста-М ШК-513 с ящиками и 2-мя зеркалами МДФ Перламутровый глянец</t>
  </si>
  <si>
    <t>2580036471657</t>
  </si>
  <si>
    <t>Шкаф 2-х створчатый платяной Фиеста-М ШК-517 с 1 зеркалом МДФ Перламутровый глянец</t>
  </si>
  <si>
    <t>2580038101651</t>
  </si>
  <si>
    <t>Шкаф одностворчатый платяной Фиеста-М ШК-518 с ящиками МДФ Перламутровый глянец</t>
  </si>
  <si>
    <t>2580038111650</t>
  </si>
  <si>
    <t>Шкаф 2-х створчатый платяной Фиеста-М ШК-519 с ящиками МДФ Перламутровый глянец</t>
  </si>
  <si>
    <t>2580038121659</t>
  </si>
  <si>
    <t>Шкаф 2-х створчатый платяной Фиеста-М ШК-520 с ящиками и 1 зеркалом МДФ Перламутровый глянец</t>
  </si>
  <si>
    <t>2580038131658</t>
  </si>
  <si>
    <t xml:space="preserve">Столешницы/Модель/Цвет/Изделие    </t>
  </si>
  <si>
    <t>Столешница Антарес</t>
  </si>
  <si>
    <t xml:space="preserve"> </t>
  </si>
  <si>
    <t>Столешницы</t>
  </si>
  <si>
    <t>СТ-1200</t>
  </si>
  <si>
    <t>Столешница СТ-1200 Антарес</t>
  </si>
  <si>
    <t>1200*600*28</t>
  </si>
  <si>
    <t>2580046541708</t>
  </si>
  <si>
    <t>СТ-1400</t>
  </si>
  <si>
    <t>Столешница СТ-1400 Антарес</t>
  </si>
  <si>
    <t>1400*600*28</t>
  </si>
  <si>
    <t>2580045361703</t>
  </si>
  <si>
    <t>СТ-1600</t>
  </si>
  <si>
    <t>Столешница СТ-1600 Антарес</t>
  </si>
  <si>
    <t>1600*600*28</t>
  </si>
  <si>
    <t>2580045371702</t>
  </si>
  <si>
    <t>СТ-1800</t>
  </si>
  <si>
    <t>Столешница СТ-1800 Антарес</t>
  </si>
  <si>
    <t>1800*600*28</t>
  </si>
  <si>
    <t>2580045381701</t>
  </si>
  <si>
    <t>СТ-2000</t>
  </si>
  <si>
    <t>Столешница СТ-2000 Антарес</t>
  </si>
  <si>
    <t>2000*600*28</t>
  </si>
  <si>
    <t>2580046691700</t>
  </si>
  <si>
    <t>СТ-300 Н300/Н301/Н302/Н303/Н304</t>
  </si>
  <si>
    <t>Столешница СТ-300 Н300/Н301/Н302/Н303/Н304 Антарес</t>
  </si>
  <si>
    <t>300*600*28</t>
  </si>
  <si>
    <t>2580043391702</t>
  </si>
  <si>
    <t>СТ-400 Н400/Н401/Н402/Н403/Н404</t>
  </si>
  <si>
    <t>Столешница СТ-400 Н400/Н401/Н402/Н403/Н404 Антарес</t>
  </si>
  <si>
    <t>400*600*28</t>
  </si>
  <si>
    <t>2580043401708</t>
  </si>
  <si>
    <t>СТ-500 Н500/Н501/Н502/Н503/Н504</t>
  </si>
  <si>
    <t>Столешница СТ-500 Н500/Н501/Н502/Н503/Н504 Антарес</t>
  </si>
  <si>
    <t>500*600*28</t>
  </si>
  <si>
    <t>2580043411707</t>
  </si>
  <si>
    <t>СТ-600 Н600/Н601/Н602/Н603/Н604</t>
  </si>
  <si>
    <t>Столешница СТ-600 Н600/Н601/Н602/Н603/Н604 Антарес</t>
  </si>
  <si>
    <t>600*600*28</t>
  </si>
  <si>
    <t>2580043431705</t>
  </si>
  <si>
    <t>СТ-800 Н800/Н801/Н802/Н803/Н804</t>
  </si>
  <si>
    <t>Столешница СТ-800 Н800/Н801/Н802/Н803/Н804 Антарес</t>
  </si>
  <si>
    <t>800*600*28</t>
  </si>
  <si>
    <t>2580043421706</t>
  </si>
  <si>
    <t>Столешница Порфир</t>
  </si>
  <si>
    <t>Порфир</t>
  </si>
  <si>
    <t>Столешница СТ-1200 Порфир</t>
  </si>
  <si>
    <t>2580046542071</t>
  </si>
  <si>
    <t>Столешница СТ-1400 Порфир</t>
  </si>
  <si>
    <t>2580045362076</t>
  </si>
  <si>
    <t>Столешница СТ-1600 Порфир</t>
  </si>
  <si>
    <t>2580045372075</t>
  </si>
  <si>
    <t>Столешница СТ-1800 Порфир</t>
  </si>
  <si>
    <t>2580045382074</t>
  </si>
  <si>
    <t>Столешница СТ-2000 Порфир</t>
  </si>
  <si>
    <t>2580046692073</t>
  </si>
  <si>
    <t>Столешница СТ-300 Н300/Н301/Н302/Н303/Н304 Порфир</t>
  </si>
  <si>
    <t>2580043392075</t>
  </si>
  <si>
    <t>Столешница СТ-400 Н400/Н401/Н402/Н403/Н404 Порфир</t>
  </si>
  <si>
    <t>2580043402071</t>
  </si>
  <si>
    <t>Столешница СТ-500 Н500/Н501/Н502/Н503/Н504 Порфир</t>
  </si>
  <si>
    <t>2580043412070</t>
  </si>
  <si>
    <t>Столешница СТ-600 Н600/Н601/Н602/Н603/Н604 Порфир</t>
  </si>
  <si>
    <t>2580043432078</t>
  </si>
  <si>
    <t>Столешница СТ-800 Н800/Н801/Н802/Н803/Н804 Порфир</t>
  </si>
  <si>
    <t>2580043422079</t>
  </si>
  <si>
    <t>Столешница Риголетто светлый</t>
  </si>
  <si>
    <t>Риголетто светлый</t>
  </si>
  <si>
    <t>Столешница СТ-1200 Риголетто светлый</t>
  </si>
  <si>
    <t>2580046542064</t>
  </si>
  <si>
    <t>Столешница СТ-1400 Риголетто светлый</t>
  </si>
  <si>
    <t>2580045362069</t>
  </si>
  <si>
    <t>Столешница СТ-1600 Риголетто светлый</t>
  </si>
  <si>
    <t>2580045372068</t>
  </si>
  <si>
    <t>Столешница СТ-1800 Риголетто светлый</t>
  </si>
  <si>
    <t>2580045382067</t>
  </si>
  <si>
    <t>Столешница СТ-2000 Риголетто светлый</t>
  </si>
  <si>
    <t>2580046692066</t>
  </si>
  <si>
    <t>Столешница СТ-300 Н300/Н301/Н302/Н303/Н304 Риголетто светлый</t>
  </si>
  <si>
    <t>2580043392068</t>
  </si>
  <si>
    <t>Столешница СТ-400 Н400/Н401/Н402/Н403/Н404 Риголетто светлый</t>
  </si>
  <si>
    <t>2580043402064</t>
  </si>
  <si>
    <t>Столешница СТ-500 Н500/Н501/Н502/Н503/Н504 Риголетто светлый</t>
  </si>
  <si>
    <t>2580043412063</t>
  </si>
  <si>
    <t>Столешница СТ-600 Н600/Н601/Н602/Н603/Н604 Риголетто светлый</t>
  </si>
  <si>
    <t>2580043432061</t>
  </si>
  <si>
    <t>Столешница СТ-800 Н800/Н801/Н802/Н803/Н804 Риголетто светлый</t>
  </si>
  <si>
    <t>2580043422062</t>
  </si>
  <si>
    <t>СТ-150 НБ150</t>
  </si>
  <si>
    <t>Столешница для каркаса СТ-150 НБ150 Антарес</t>
  </si>
  <si>
    <t>150*600*28</t>
  </si>
  <si>
    <t>2580043441704</t>
  </si>
  <si>
    <t>СТ-990 НУ990</t>
  </si>
  <si>
    <t>Столешница для каркаса СТ-990 НУ990 Антарес</t>
  </si>
  <si>
    <t>990*600*28</t>
  </si>
  <si>
    <t>2580043461702</t>
  </si>
  <si>
    <t>СТ-ПУ300L НПУ300</t>
  </si>
  <si>
    <t>Столешница для каркаса СТ-ПУ300L НПУ300 Антарес</t>
  </si>
  <si>
    <t>2580043491709</t>
  </si>
  <si>
    <t>СТ-ПУ300R НПУ300</t>
  </si>
  <si>
    <t>Столешница для каркаса СТ-ПУ300R НПУ300 Антарес</t>
  </si>
  <si>
    <t>2580043501705</t>
  </si>
  <si>
    <t>СТ-Т300L НТ300</t>
  </si>
  <si>
    <t>Столешница для каркаса СТ-Т300L НТ300 Антарес</t>
  </si>
  <si>
    <t>298*600*28</t>
  </si>
  <si>
    <t>2580043471701</t>
  </si>
  <si>
    <t>СТ-Т300R НТ300</t>
  </si>
  <si>
    <t>Столешница для каркаса СТ-Т300R НТ300 Антарес</t>
  </si>
  <si>
    <t>2580043481700</t>
  </si>
  <si>
    <t>СТ-У890 НУ890</t>
  </si>
  <si>
    <t>Столешница для каркаса СТ-У890 НУ890 Антарес</t>
  </si>
  <si>
    <t>892*892*28</t>
  </si>
  <si>
    <t>2580043451703</t>
  </si>
  <si>
    <t>Столешница для каркаса СТ-150 НБ150 Порфир</t>
  </si>
  <si>
    <t>2580043442077</t>
  </si>
  <si>
    <t>Столешница для каркаса СТ-990 НУ990 Порфир</t>
  </si>
  <si>
    <t>2580043462075</t>
  </si>
  <si>
    <t>Столешница для каркаса СТ-ПУ300L НПУ300 Порфир</t>
  </si>
  <si>
    <t>2580043492072</t>
  </si>
  <si>
    <t>Столешница для каркаса СТ-ПУ300R НПУ300 Порфир</t>
  </si>
  <si>
    <t>2580043502078</t>
  </si>
  <si>
    <t>Столешница для каркаса СТ-Т300L НТ300 Порфир</t>
  </si>
  <si>
    <t>2580043472074</t>
  </si>
  <si>
    <t>Столешница для каркаса СТ-Т300R НТ300 Порфир</t>
  </si>
  <si>
    <t>2580043482073</t>
  </si>
  <si>
    <t>Столешница для каркаса СТ-У890 НУ890 Порфир</t>
  </si>
  <si>
    <t>2580043452076</t>
  </si>
  <si>
    <t>Столешница для каркаса СТ-150 НБ150 Риголетто светлый</t>
  </si>
  <si>
    <t>2580043442060</t>
  </si>
  <si>
    <t>Столешница для каркаса СТ-990 НУ990 Риголетто светлый</t>
  </si>
  <si>
    <t>2580043462068</t>
  </si>
  <si>
    <t>Столешница для каркаса СТ-ПУ300L НПУ300 Риголетто светлый</t>
  </si>
  <si>
    <t>2580043492065</t>
  </si>
  <si>
    <t>Столешница для каркаса СТ-ПУ300R НПУ300 Риголетто светлый</t>
  </si>
  <si>
    <t>2580043502061</t>
  </si>
  <si>
    <t>Столешница для каркаса СТ-Т300L НТ300 Риголетто светлый</t>
  </si>
  <si>
    <t>2580043472067</t>
  </si>
  <si>
    <t>Столешница для каркаса СТ-Т300R НТ300 Риголетто светлый</t>
  </si>
  <si>
    <t>2580043482066</t>
  </si>
  <si>
    <t>Столешница для каркаса СТ-У890 НУ890 Риголетто светлый</t>
  </si>
  <si>
    <t>2580043452069</t>
  </si>
  <si>
    <t xml:space="preserve">Шкафы-купе/Модель/Цвет/Изделие    </t>
  </si>
  <si>
    <t>Шкаф-купе Фаворит Дуб белфорд</t>
  </si>
  <si>
    <t>Фаворит</t>
  </si>
  <si>
    <t>Шкаф-купе Фаворит ЛДСП Дуб белфорд</t>
  </si>
  <si>
    <t>2100*1700*578</t>
  </si>
  <si>
    <t>2005268/168</t>
  </si>
  <si>
    <t>Шкаф-купе Фаворит Ясень шимо светлый</t>
  </si>
  <si>
    <t>Шкаф-купе Фаворит ЛДСП Ясень шимо светлый</t>
  </si>
  <si>
    <t>2005268/217</t>
  </si>
  <si>
    <t>Закупка с 25.05.2015, руб. (с НДС)</t>
  </si>
  <si>
    <t>Сурская мебель</t>
  </si>
  <si>
    <t>Шкаф-купе</t>
  </si>
  <si>
    <t>Комплект фасадов для каркаса</t>
  </si>
  <si>
    <t>Кухни/Модель/Цвет/Изделие</t>
  </si>
  <si>
    <t>Шкаф верхний</t>
  </si>
  <si>
    <t>Шкаф верхний правый</t>
  </si>
  <si>
    <t>Шкаф верхний правый стекло</t>
  </si>
  <si>
    <t>Шкаф верхний пенал угловой</t>
  </si>
  <si>
    <t>Шкаф верхний стекло</t>
  </si>
  <si>
    <t>Шкаф верхний угловой</t>
  </si>
  <si>
    <t>Шкаф верхний угловой стекло</t>
  </si>
  <si>
    <t>Шкаф нижний</t>
  </si>
  <si>
    <t>Шкаф нижний с 1 ящиком</t>
  </si>
  <si>
    <t>Шкаф нижний с 2-мя ящиками</t>
  </si>
  <si>
    <t>Шкаф нижний духовой</t>
  </si>
  <si>
    <t>Шкаф нижний мойка</t>
  </si>
  <si>
    <t>Шкаф нижний пенал угловой левый</t>
  </si>
  <si>
    <t>Шкаф верхний пенал угловой правый</t>
  </si>
  <si>
    <t>Шкаф нижний угловой</t>
  </si>
  <si>
    <t>Шкаф нижний ящик</t>
  </si>
  <si>
    <t>Шкаф нижний с ящиком</t>
  </si>
  <si>
    <t>Комплект полок</t>
  </si>
  <si>
    <t>Шкаф пристыковочный</t>
  </si>
  <si>
    <t>Тумба центральная</t>
  </si>
  <si>
    <t>Шкаф платяной</t>
  </si>
  <si>
    <t>Шкаф угловой</t>
  </si>
  <si>
    <t>Антресоль со стеклом</t>
  </si>
  <si>
    <t>Карниз</t>
  </si>
  <si>
    <t>Полка</t>
  </si>
  <si>
    <t>Пенал универсальный</t>
  </si>
  <si>
    <t>Пенал со стеклом</t>
  </si>
  <si>
    <t>Полка угловая</t>
  </si>
  <si>
    <t>Тумба</t>
  </si>
  <si>
    <t>Полка торцевая</t>
  </si>
  <si>
    <t>Шкаф бельевой</t>
  </si>
  <si>
    <t>Стенка</t>
  </si>
  <si>
    <t>Комод с 3-мя ящиками</t>
  </si>
  <si>
    <t>Комод с 2-мя дверками и ящиком</t>
  </si>
  <si>
    <t>Комод с 3-мя ящиками и дверкой</t>
  </si>
  <si>
    <t>Комод с 4-мя ящиками</t>
  </si>
  <si>
    <t>Кровать 1,4м</t>
  </si>
  <si>
    <t xml:space="preserve">Кровать с закроватным модулем 1,6м </t>
  </si>
  <si>
    <t>Кровать 1,6м</t>
  </si>
  <si>
    <t>Кровать 1,2м</t>
  </si>
  <si>
    <t>Кровать 0,9м</t>
  </si>
  <si>
    <t>Кровать 0,8м</t>
  </si>
  <si>
    <t>Стол макияжный</t>
  </si>
  <si>
    <t>Тумба прикроватная</t>
  </si>
  <si>
    <t>Блок внутренних ящиков</t>
  </si>
  <si>
    <t>Стеллаж торцевой</t>
  </si>
  <si>
    <t>Зеркало для комода</t>
  </si>
  <si>
    <t>Зеркало навесное</t>
  </si>
  <si>
    <t>Комод с 5-ю ящиками</t>
  </si>
  <si>
    <t>Комод с 6-ю ящиками</t>
  </si>
  <si>
    <t>Кровать с ящиками 1,4м</t>
  </si>
  <si>
    <t>Кровать с ящиками 1,6м</t>
  </si>
  <si>
    <t>Кровать с прикроватным блоком 1,4м</t>
  </si>
  <si>
    <t>Кровать с прикроватным блоком 1,6м</t>
  </si>
  <si>
    <t>Стол макияжный с зеркалом</t>
  </si>
  <si>
    <t>Тумба прикроватная с дверцей</t>
  </si>
  <si>
    <t>Тумба прикроватная с ящиками</t>
  </si>
  <si>
    <t>Тумба к прикроватному блоку</t>
  </si>
  <si>
    <t>Шкаф одностворчатый платяной</t>
  </si>
  <si>
    <t>Шкаф 2-х створчатый платяной</t>
  </si>
  <si>
    <t>Шкаф одностворчатый платяной с 1 зеркалом</t>
  </si>
  <si>
    <t>Шкаф 2-х створчатый платяной с 2-мя зеркалами</t>
  </si>
  <si>
    <t>Шкаф одностворчатый платяной с ящиками и 1 зеркалом</t>
  </si>
  <si>
    <t>Шкаф 2-х створчатый платяной с ящиками и 2-мя зеркалами</t>
  </si>
  <si>
    <t>Шкаф 2-х створчатый платяной с 1 зеркалом</t>
  </si>
  <si>
    <t>Шкаф одностворчатый платяной с ящиками</t>
  </si>
  <si>
    <t>Шкаф 2-х створчатый платяной с ящиками</t>
  </si>
  <si>
    <t>Шкаф 2-х створчатый платяной с ящиками и 1 зеркалом</t>
  </si>
  <si>
    <t>Вешалка</t>
  </si>
  <si>
    <t>Зеркало настенное</t>
  </si>
  <si>
    <t>Тумба с ящиком</t>
  </si>
  <si>
    <t>Пенал</t>
  </si>
  <si>
    <t>Шкаф одностворчатый бельевой</t>
  </si>
  <si>
    <t>Шкаф 2-х створчатый</t>
  </si>
  <si>
    <t>Комплект мебели для спальни 1,6м</t>
  </si>
  <si>
    <t>Комод</t>
  </si>
  <si>
    <t>Кровать с ящиками</t>
  </si>
  <si>
    <t>Кровать 2-х ярусная с ящиками</t>
  </si>
  <si>
    <t>Стол компьютерный</t>
  </si>
  <si>
    <t>Шкаф платяной универсальный</t>
  </si>
  <si>
    <t>Шкаф бельевой универсальный</t>
  </si>
  <si>
    <t>Пенал с 1 ящиком</t>
  </si>
  <si>
    <t>Пенал открытый</t>
  </si>
  <si>
    <t>Комод с 8-ю ящиками</t>
  </si>
  <si>
    <t>Кровать 2м</t>
  </si>
  <si>
    <t>Кровать с ящиками 2м</t>
  </si>
  <si>
    <t>Кровать 2-х ярусная 2м</t>
  </si>
  <si>
    <t>Кровать 2-х уровневая 2м</t>
  </si>
  <si>
    <t>Шкаф с ящиками</t>
  </si>
  <si>
    <t>Шкаф одностворчатый</t>
  </si>
  <si>
    <t>Надставка на прямой стол</t>
  </si>
  <si>
    <t>Надставка на угловой стол</t>
  </si>
  <si>
    <t>Комплект настенной полки</t>
  </si>
  <si>
    <t>Стол компьютерный прямой</t>
  </si>
  <si>
    <t>Стол компьютерный угловой</t>
  </si>
  <si>
    <t>Комплект мебели для детской 2,03м</t>
  </si>
  <si>
    <t>КР-557</t>
  </si>
  <si>
    <t>КР-558</t>
  </si>
  <si>
    <t>Кровать Бася КР-557 ЛДСП Дуб белфорд 1,4м</t>
  </si>
  <si>
    <t>Кровать Бася КР-557 ЛДСП Ясень шимо светлый 1,4м</t>
  </si>
  <si>
    <t>Кровать Бася КР-558 ЛДСП Дуб белфорд 1,6м</t>
  </si>
  <si>
    <t>Штрих поставщика</t>
  </si>
  <si>
    <t>Шкаф нижний Настя ШН1Я 400 с 1 ящиком МДФ Береза</t>
  </si>
  <si>
    <t>Шкаф нижний Настя ШН1Я 400 с 1 ящиком МДФ Ольха оксфорд</t>
  </si>
  <si>
    <t>Шкаф нижний Настя ШН1Я 400 с 1 ящиком МДФ Кедр глянец</t>
  </si>
  <si>
    <t>Пенал Кирилл ШК-205 с 1 ящиком Дуб белфорд</t>
  </si>
  <si>
    <t>В300/Н300/ВТ230</t>
  </si>
  <si>
    <t>Ф-40 В600/Н600/HM600</t>
  </si>
  <si>
    <t>ЗРК-505</t>
  </si>
  <si>
    <t>Комплект фасадов Валерия-М для каркаса Ф-10 В300/Н300/ВТ230 Белый глянец</t>
  </si>
  <si>
    <t>Комплект фасадов Валерия-М для каркаса Ф-10 В300/Н300/ВТ230 Белый глянец страйп</t>
  </si>
  <si>
    <t>Комплект фасадов Валерия-М для каркаса Ф-10 В300/Н300/ВТ230 Бордовый глянец</t>
  </si>
  <si>
    <t>Комплект фасадов Валерия-М для каркаса Ф-10 В300/Н300/ВТ230 Венге</t>
  </si>
  <si>
    <t>Комплект фасадов Валерия-М для каркаса Ф-10 В300/Н300/ВТ230 Дуб белёный</t>
  </si>
  <si>
    <t>Комплект фасадов Валерия-М для каркаса Ф-10 В300/Н300/ВТ230 Красный глянец страйп</t>
  </si>
  <si>
    <t>Комплект фасадов Валерия-М для каркаса Ф-10 В300/Н300/ВТ230 Лайм глянец</t>
  </si>
  <si>
    <t>Комплект фасадов Валерия-М для каркаса Ф-10 В300/Н300/ВТ230 Оранжевый глянец</t>
  </si>
  <si>
    <t>Комплект фасадов Валерия-М для каркаса Ф-10 В300/Н300/ВТ230 Салатовый глянец</t>
  </si>
  <si>
    <t>Комплект фасадов Валерия-М для каркаса Ф-10 В300/Н300/ВТ230 Сизый глянец</t>
  </si>
  <si>
    <t>Комплект фасадов Валерия-М для каркаса Ф-10 В300/Н300/ВТ230 Чёрный глянец страйп</t>
  </si>
  <si>
    <t>Комплект фасадов Валерия-М для каркаса Ф-10 В300/Н300/ВТ230 Белый металлик</t>
  </si>
  <si>
    <t>Комплект фасадов Валерия-М для каркаса Ф-10 В300/Н300/ВТ230 Гранатовый металлик</t>
  </si>
  <si>
    <t>Комплект фасадов Валерия-М для каркаса Ф-10 В300/Н300/ВТ230 Серый металлик дождь</t>
  </si>
  <si>
    <t>Комплект фасадов Валерия-М для каркаса Ф-10 В300/Н300/ВТ230 Чёрный металлик</t>
  </si>
  <si>
    <t>Комплект фасадов Валерия-М для каркаса Ф-10 В300/Н300/ВТ230 Чёрный металлик дождь</t>
  </si>
  <si>
    <t>Комплект фасадов Иероглиф для каркаса Ф-10 В300/Н300/ВТ230 Сиреневый металлик</t>
  </si>
  <si>
    <t>Комплект фасадов Иероглиф для каркаса Ф-10 В300/Н300/ВТ230 Чёрный металлик</t>
  </si>
  <si>
    <t>Шкаф верхний вытяжка Настя ШВВ 500 МДФ Береза</t>
  </si>
  <si>
    <t>Шкаф верхний вытяжка Настя ШВВ 500 МДФ Ольха оксфорд</t>
  </si>
  <si>
    <t>Шкаф верхний вытяжка Настя ШВВ 500 МДФ Кедр глянец</t>
  </si>
  <si>
    <t>Шкаф верхний вытяжка Настя ШВВ 600 МДФ Береза</t>
  </si>
  <si>
    <t>Шкаф верхний вытяжка Настя ШВВ 600 МДФ Ольха оксфорд</t>
  </si>
  <si>
    <t>Шкаф верхний вытяжка Настя ШВВ 600 МДФ Кедр глянец</t>
  </si>
  <si>
    <t>Шкаф верхний пенал Настя ШВП 300 МДФ Береза</t>
  </si>
  <si>
    <t>Шкаф верхний пенал Настя ШВП 300 МДФ Ольха оксфорд</t>
  </si>
  <si>
    <t>Шкаф верхний пенал Настя ШВП 300 МДФ Кедр глянец</t>
  </si>
  <si>
    <t>Шкаф верхний пенал Настя ШВП 400 МДФ Береза</t>
  </si>
  <si>
    <t>Шкаф верхний пенал Настя ШВП 400 МДФ Ольха оксфорд</t>
  </si>
  <si>
    <t>Шкаф верхний пенал Настя ШВП 400 МДФ Кедр глянец</t>
  </si>
  <si>
    <t>Шкаф верхний пенал Настя ШВП 500 МДФ Береза</t>
  </si>
  <si>
    <t>Шкаф верхний пенал Настя ШВП 500 МДФ Ольха оксфорд</t>
  </si>
  <si>
    <t>Шкаф верхний пенал Настя ШВП 500 МДФ Кедр глянец</t>
  </si>
  <si>
    <t>Шкаф верхний пенал Настя ШВП 600 МДФ Береза</t>
  </si>
  <si>
    <t>Шкаф верхний пенал Настя ШВП 600 МДФ Ольха оксфорд</t>
  </si>
  <si>
    <t>Шкаф верхний пенал Настя ШВП 600 МДФ Кедр глянец</t>
  </si>
  <si>
    <t>Шкаф верхний пенал стекло Настя ШВПС 400 МДФ Береза</t>
  </si>
  <si>
    <t>Шкаф верхний пенал стекло Настя ШВПС 400 МДФ Ольха оксфорд</t>
  </si>
  <si>
    <t>Шкаф верхний пенал стекло Настя ШВПС 400 МДФ Кедр глянец</t>
  </si>
  <si>
    <t>Шкаф верхний пенал стекло Настя ШВПС 500 МДФ Береза</t>
  </si>
  <si>
    <t>Шкаф верхний пенал стекло Настя ШВПС 500 МДФ Ольха оксфорд</t>
  </si>
  <si>
    <t>Шкаф верхний пенал стекло Настя ШВПС 500 МДФ Кедр глянец</t>
  </si>
  <si>
    <t>Шкаф верхний полка угловой Настя ШВПУ 300 МДФ Антарес</t>
  </si>
  <si>
    <t>Шкаф верхний полка угловой Настя ШВПУ 300 МДФ Береза</t>
  </si>
  <si>
    <t>Шкаф верхний полка угловой Настя ШВПУ 300 МДФ Ольха оксфорд</t>
  </si>
  <si>
    <t>Шкаф верхний полка угловой Настя ШВПУ 300 МДФ Кедр глянец</t>
  </si>
  <si>
    <t>Шкаф нижний полка угловой левый Настя ШНПУ 300 Л МДФ Антарес</t>
  </si>
  <si>
    <t>Шкаф нижний полка угловой левый Настя ШНПУ 300 Л МДФ Береза</t>
  </si>
  <si>
    <t>Шкаф нижний полка угловой левый Настя ШНПУ 300 Л МДФ Ольха оксфорд</t>
  </si>
  <si>
    <t>Шкаф нижний полка угловой левый Настя ШНПУ 300 Л МДФ Кедр глянец</t>
  </si>
  <si>
    <t>Шкаф верхний полка угловой правый Настя ШНПУ 300 П МДФ Антарес</t>
  </si>
  <si>
    <t>Шкаф нижний полка угловой правый Настя ШНПУ 300 П МДФ Береза</t>
  </si>
  <si>
    <t>Шкаф нижний полка угловой правый Настя ШНПУ 300 П МДФ Ольха оксфорд</t>
  </si>
  <si>
    <t>Шкаф нижний полка угловой правый Настя ШНПУ 300 П МДФ Кедр глянец</t>
  </si>
  <si>
    <t>Комплект фасадов Техно для каркаса Ф-10 В300/Н300/ВТ230 Оранжевый металлик</t>
  </si>
  <si>
    <t>Комплект фасадов Техно для каркаса Ф-40 В600/Н600/HM600 Оранжевый металлик</t>
  </si>
  <si>
    <t>Комплект фасадов Техно для каркаса Ф-50 В800/Н800/НМ800 Оранжевый металлик</t>
  </si>
  <si>
    <t>Кровать Бася КР-552 с закроватным модулем ЛДСП Ясень шимо светлый 1,6м</t>
  </si>
  <si>
    <t>Зеркало для комода Фиеста-М ЗРК-505 МДФ Дуб белёный</t>
  </si>
  <si>
    <t>Зеркало для комода Фиеста-М ЗРК-505 МДФ Кедр глянец</t>
  </si>
  <si>
    <t>Зеркало для комода Фиеста-М ЗРК-505 МДФ Миланский орех</t>
  </si>
  <si>
    <t>Зеркало для комода Фиеста-М ЗРК-505 МДФ Перламутровый глянец</t>
  </si>
  <si>
    <t>Кровать Фиеста-М КР-504 с ящиками МДФ Перламутровый глянец 1,6м</t>
  </si>
  <si>
    <t>Кровать Роман КР-701 Розовый металлик 2м</t>
  </si>
  <si>
    <t>Фасад</t>
  </si>
  <si>
    <t>Модуль №5</t>
  </si>
  <si>
    <t>Модуль №6</t>
  </si>
  <si>
    <t>Модуль №9</t>
  </si>
  <si>
    <t>нет</t>
  </si>
  <si>
    <t>Модуль №12</t>
  </si>
  <si>
    <t>Модуль №13</t>
  </si>
  <si>
    <t>Модуль №20</t>
  </si>
  <si>
    <t>Модуль №21</t>
  </si>
  <si>
    <t>Модуль №26</t>
  </si>
  <si>
    <t>Модуль №27</t>
  </si>
  <si>
    <t>Модуль №29</t>
  </si>
  <si>
    <t>Модуль №30</t>
  </si>
  <si>
    <t>Модуль №31</t>
  </si>
  <si>
    <t>Модуль №32</t>
  </si>
  <si>
    <t>Модуль №33</t>
  </si>
  <si>
    <t>Модуль №34</t>
  </si>
  <si>
    <t>Модуль №35</t>
  </si>
  <si>
    <t>Модуль №37</t>
  </si>
  <si>
    <t>Шкаф верхний однодверный глухой</t>
  </si>
  <si>
    <t>Шкаф нижний однодверный глухой</t>
  </si>
  <si>
    <t>Шкаф верхний двухверный глухой</t>
  </si>
  <si>
    <t>Шкаф верхний пенал глухой</t>
  </si>
  <si>
    <t>Шкаф верхний пенал стекло</t>
  </si>
  <si>
    <t>Шкаф верхний однодверный стекло</t>
  </si>
  <si>
    <t>Шкаф верхний двухдверный стекло</t>
  </si>
  <si>
    <t>Шкаф нижний двухдверный глухой</t>
  </si>
  <si>
    <t>850*800*400</t>
  </si>
  <si>
    <t>Шкаф нижний мойка однодверный</t>
  </si>
  <si>
    <t>Шкаф нижний мойка двухдверный</t>
  </si>
  <si>
    <t>Шкаф нижний мойка Чили ШНМ 800 МДФ Дуб белёный</t>
  </si>
  <si>
    <t>Шкаф нижни угловой однодверный</t>
  </si>
  <si>
    <t>Комплект полок в шкаф 400</t>
  </si>
  <si>
    <t>Комплект полок в шкаф 600</t>
  </si>
  <si>
    <t>Центральная секция</t>
  </si>
  <si>
    <t>Шкаф платяной 400 однодверный</t>
  </si>
  <si>
    <t>Шкаф платяной 600 двухдверный</t>
  </si>
  <si>
    <t>Шкаф платяной 800 двухдверный</t>
  </si>
  <si>
    <t>Шкаф угловой 800 однодверный</t>
  </si>
  <si>
    <t>Шкаф пристыковочный 264</t>
  </si>
  <si>
    <t>Шкаф пристыковочный 456</t>
  </si>
  <si>
    <t>Гостинная "Марта-10"</t>
  </si>
  <si>
    <t>Гостинная "Марта-11"</t>
  </si>
  <si>
    <t>Ф-10</t>
  </si>
  <si>
    <t>Комплект фасадов для каркасов В300/Н300/ВТ230</t>
  </si>
  <si>
    <t>Ф-11</t>
  </si>
  <si>
    <t xml:space="preserve">Комплект фасадов для каркаса Н301 </t>
  </si>
  <si>
    <t>Комплект фасадов для каркаса Н302</t>
  </si>
  <si>
    <t>Комплект фасадов для каркаса Н303</t>
  </si>
  <si>
    <t>Ф-13</t>
  </si>
  <si>
    <t>Комплект фасадов для каркаса Н304</t>
  </si>
  <si>
    <t>Ф-15</t>
  </si>
  <si>
    <t>Ф-20</t>
  </si>
  <si>
    <t>Ф-21</t>
  </si>
  <si>
    <t xml:space="preserve">Комплект фасадов для каркаса Н403 </t>
  </si>
  <si>
    <t>Ф-23</t>
  </si>
  <si>
    <t>Комплект фасадов для каркаса Н404</t>
  </si>
  <si>
    <t>Ф-25</t>
  </si>
  <si>
    <t>Комплект фасадов для каркаса В500/Н500/НМ500</t>
  </si>
  <si>
    <t>Ф-30</t>
  </si>
  <si>
    <t xml:space="preserve">Комплект фасадов для каркаса Н501 </t>
  </si>
  <si>
    <t>Ф-31</t>
  </si>
  <si>
    <t>Комплект фасадов для каркаса Н502</t>
  </si>
  <si>
    <t>Комплект фасадов для каркаса Н503</t>
  </si>
  <si>
    <t>Ф-33</t>
  </si>
  <si>
    <t>Комплект фасадов для каркаса Н504</t>
  </si>
  <si>
    <t>Ф-35</t>
  </si>
  <si>
    <t>Комплект фасадов для каркаса В600/Н600/НМ600</t>
  </si>
  <si>
    <t>Ф-40</t>
  </si>
  <si>
    <t>Комплект фасадов для каркаса Н603</t>
  </si>
  <si>
    <t>Ф-43</t>
  </si>
  <si>
    <t>Комплект фасадов для каркаса Н604</t>
  </si>
  <si>
    <t>Ф-45</t>
  </si>
  <si>
    <t>Комплект фасадов для каркаса В800/Н800/НМ800</t>
  </si>
  <si>
    <t>Ф-50</t>
  </si>
  <si>
    <t>Комплект фасадов для каркаса Н801</t>
  </si>
  <si>
    <t>Ф-51</t>
  </si>
  <si>
    <t xml:space="preserve">Комплект фасадов для каркаса Н802 </t>
  </si>
  <si>
    <t>Модуль №1</t>
  </si>
  <si>
    <t>Каркас верхнего шкафа</t>
  </si>
  <si>
    <t>Каркас нижнегно шкафа</t>
  </si>
  <si>
    <t>ВТ 230</t>
  </si>
  <si>
    <t>Каркас верхнего торцевого шкафа</t>
  </si>
  <si>
    <t>Каркас</t>
  </si>
  <si>
    <t>Модуль №2</t>
  </si>
  <si>
    <t>Каркас нижнегно шкафа с одним ящиком</t>
  </si>
  <si>
    <t>Модуль №3</t>
  </si>
  <si>
    <t>Модуль №4</t>
  </si>
  <si>
    <t>Каркас нижнегно шкафа с 2-мя ящиками</t>
  </si>
  <si>
    <t>Каркас нижнегно шкафа с 3-мя ящиками</t>
  </si>
  <si>
    <t>Каркас нижнегно шкафа с 4-мя ящиками</t>
  </si>
  <si>
    <t>Модуль №7</t>
  </si>
  <si>
    <t>Каркас верхнего углового шкафа</t>
  </si>
  <si>
    <t>Каркас нижнего торцевого шкафа</t>
  </si>
  <si>
    <t>Каркас нижнего углового шкафа</t>
  </si>
  <si>
    <t>Модуль №8</t>
  </si>
  <si>
    <t>Модуль №10</t>
  </si>
  <si>
    <t>Модуль №11</t>
  </si>
  <si>
    <t>НМ 500</t>
  </si>
  <si>
    <t>Каркас нижнегно шкафа для мойки</t>
  </si>
  <si>
    <t>Модуль №14</t>
  </si>
  <si>
    <t>Модуль №15</t>
  </si>
  <si>
    <t>Модуль №16</t>
  </si>
  <si>
    <t>Модуль №17</t>
  </si>
  <si>
    <t>Модуль №18</t>
  </si>
  <si>
    <t>Модуль №19</t>
  </si>
  <si>
    <t>НМ 600</t>
  </si>
  <si>
    <t>Модуль №22</t>
  </si>
  <si>
    <t>Модуль №23</t>
  </si>
  <si>
    <t>Комплект фасадов для каркаса В600</t>
  </si>
  <si>
    <t>Модуль №24</t>
  </si>
  <si>
    <t>Модуль №25</t>
  </si>
  <si>
    <t>НМ 800</t>
  </si>
  <si>
    <t>Модуль №28</t>
  </si>
  <si>
    <t>Комплект фасадов для каркаса Н803</t>
  </si>
  <si>
    <t>Ф-53</t>
  </si>
  <si>
    <t>Комплект фасадов  для каркаса Н804</t>
  </si>
  <si>
    <t>Ф-55</t>
  </si>
  <si>
    <t xml:space="preserve">Комплект фасадов для каркаса НУ890 </t>
  </si>
  <si>
    <t>Ф-60</t>
  </si>
  <si>
    <t>Комплект фасадов для каркаса НД600</t>
  </si>
  <si>
    <t>Ф-81</t>
  </si>
  <si>
    <t>Комплект фасадов для каркаса НБ150</t>
  </si>
  <si>
    <t>Ф-82</t>
  </si>
  <si>
    <t xml:space="preserve">Комплект фасадов для каркаса ВГ500 </t>
  </si>
  <si>
    <t>Ф-83</t>
  </si>
  <si>
    <t>Ф-84</t>
  </si>
  <si>
    <t xml:space="preserve">Комплект фасадов для каркаса ВГ600 </t>
  </si>
  <si>
    <t xml:space="preserve"> Ф-85 </t>
  </si>
  <si>
    <t xml:space="preserve"> Ф-86 </t>
  </si>
  <si>
    <t>Комплект фасадов для каркаса ВГ800</t>
  </si>
  <si>
    <t xml:space="preserve"> Ф-87</t>
  </si>
  <si>
    <t>Комплект фасадов для каркаса ВГС800</t>
  </si>
  <si>
    <t xml:space="preserve"> Ф-88</t>
  </si>
  <si>
    <t xml:space="preserve">Комплект фасадов для каркаса В800 </t>
  </si>
  <si>
    <t>Каркас нижнего углового шкафа (трапеция)</t>
  </si>
  <si>
    <t>Каркас нижнего шкафа для духовки</t>
  </si>
  <si>
    <t>Каркас верхнего горизонтального шкафа</t>
  </si>
  <si>
    <t>Комплект фасадов для каркаса ВГ500</t>
  </si>
  <si>
    <t>Каркас верхнего шкафа-пенала</t>
  </si>
  <si>
    <t xml:space="preserve">Комплект фасадов со стеклом для каркаса В300 </t>
  </si>
  <si>
    <t>Комплект фасадов со стеклом для каркаса В400/ВУ590</t>
  </si>
  <si>
    <t xml:space="preserve">Комплект фасадов со стеклом для каркаса В500 </t>
  </si>
  <si>
    <t>Комплект фасадов для каркаса ВГ600</t>
  </si>
  <si>
    <t>Модуль №36</t>
  </si>
  <si>
    <t xml:space="preserve">Кухня "Вега" </t>
  </si>
  <si>
    <t>Шкаф нижний с ящиками</t>
  </si>
  <si>
    <t>Шкаф нижний Чили ШНЯ 300 с ящиками МДФ Дуб белёный</t>
  </si>
  <si>
    <t>Шкаф нижний Чили ШНЯ 400 с ящиками МДФ Дуб белёный</t>
  </si>
  <si>
    <t>Детские "Кирилл"</t>
  </si>
  <si>
    <t>Тумба центральная МДФ</t>
  </si>
  <si>
    <t>Тумба центральная ЛДСП</t>
  </si>
  <si>
    <t>Шкаф бельевой МДФ</t>
  </si>
  <si>
    <t>Шкаф платяной МДФ</t>
  </si>
  <si>
    <t>Шкаф угловой МДФ</t>
  </si>
  <si>
    <t>Шкаф бельевой ЛДСП</t>
  </si>
  <si>
    <t>Шкаф платяной ЛДСП</t>
  </si>
  <si>
    <t>Шкаф угловой ЛДСП</t>
  </si>
  <si>
    <t>Стенка Марта-10 ЛДСП</t>
  </si>
  <si>
    <t>Стенка Марта-11 ЛДСП</t>
  </si>
  <si>
    <t>Детские "Бэмби-4М"</t>
  </si>
  <si>
    <t>Детские "Роман"</t>
  </si>
  <si>
    <t>ВН-711</t>
  </si>
  <si>
    <t>ВН-712</t>
  </si>
  <si>
    <t>ВН-713</t>
  </si>
  <si>
    <t>Внутреннее наполнение к ШК-711</t>
  </si>
  <si>
    <t>Копмлект настенной полки</t>
  </si>
  <si>
    <t>Шкаф-купе Фаворит</t>
  </si>
  <si>
    <t>Прихожая "Машенька"</t>
  </si>
  <si>
    <t>Тумба однодвкерная с ящиком</t>
  </si>
  <si>
    <t>Тумба двухдверная</t>
  </si>
  <si>
    <t>Шкаф 2-х створчатый бельевой</t>
  </si>
  <si>
    <t>Спальни "Бася"</t>
  </si>
  <si>
    <t>Кровать с закроватным модулем 1,6м</t>
  </si>
  <si>
    <t>Спальни "Фиеста-М"</t>
  </si>
  <si>
    <t>Комплект мебели для спальни Гармония 1,6м</t>
  </si>
  <si>
    <t>Комплект мебели для спальни Камелия 1,6м</t>
  </si>
  <si>
    <t>Комплект мебели для детской Бэмби-4М (2,03м)</t>
  </si>
  <si>
    <t>ДЕТСКИЕ</t>
  </si>
  <si>
    <t>Столешница для каркаса</t>
  </si>
  <si>
    <t>Кухня "Виктория"</t>
  </si>
  <si>
    <t>Кухня "Греция"</t>
  </si>
  <si>
    <t>Кухня "Иероглиф"</t>
  </si>
  <si>
    <t>Кухня "Техно"</t>
  </si>
  <si>
    <t>Кухня "Сити"</t>
  </si>
  <si>
    <t>ГОСТИНЫЕ</t>
  </si>
  <si>
    <t>СПАЛЬНИ</t>
  </si>
  <si>
    <t>Кухня "Настя"</t>
  </si>
  <si>
    <t>Кухня "Верона"</t>
  </si>
  <si>
    <t>Ясень золото</t>
  </si>
  <si>
    <t>Берёза</t>
  </si>
  <si>
    <t>Каркас верхнего торцевого шкафа ВТ 230 Белый</t>
  </si>
  <si>
    <t>Каркас верхнего торцевого шкафа ВТ 230 Венге</t>
  </si>
  <si>
    <t>Каркас нижнего шкафа для мойки НМ 500 Белый</t>
  </si>
  <si>
    <t>Каркас нижнего шкафа для мойки НМ 500 Венге</t>
  </si>
  <si>
    <t>Каркас нижнего шкафа для мойки НМ 600 Белый</t>
  </si>
  <si>
    <t>Каркас нижнего шкафа для мойки НМ 600 Венге</t>
  </si>
  <si>
    <t>Каркас нижнего шкафа для мойки НМ 800 Белый</t>
  </si>
  <si>
    <t>Каркас нижнего шкафа для мойки НМ 800 Венге</t>
  </si>
  <si>
    <t>Каркас нижнего шкафа для духовки НД 600 Белый</t>
  </si>
  <si>
    <t>Каркас нижнего шкафа для духовки НД 600 Венге</t>
  </si>
  <si>
    <t>Каркас верхней полки</t>
  </si>
  <si>
    <t>Каркас нижнего шкафа для мойки</t>
  </si>
  <si>
    <t>Каркас нижнего шкафа</t>
  </si>
  <si>
    <t>Каркас нижнего шкафа с одним ящиком</t>
  </si>
  <si>
    <t>Каркас нижнего шкафа с 2-мя ящиками</t>
  </si>
  <si>
    <t>Каркас нижнего шкафа с 3-мя ящиками</t>
  </si>
  <si>
    <t>Каркас нижнего шкафа с 4-мя ящиками</t>
  </si>
  <si>
    <t>Каркас нижнего шкафа-бутылочницы</t>
  </si>
  <si>
    <t>Каркас шкафа для духовки</t>
  </si>
  <si>
    <t>Каркас нижней полки</t>
  </si>
  <si>
    <t>Модуль №38</t>
  </si>
  <si>
    <t>Модуль №39</t>
  </si>
  <si>
    <t>Каркас верхней полки угловой</t>
  </si>
  <si>
    <t>Каркас верхней полки угловой ВПУ 300 Белый</t>
  </si>
  <si>
    <t>Каркас верхней полки угловой ВПУ 300 Венге</t>
  </si>
  <si>
    <t>Каркас верхнего шкафа бутылочница</t>
  </si>
  <si>
    <t>Каркас нижнего шкафа бутылочницы НБ 150 Белый</t>
  </si>
  <si>
    <t>Каркас нижнего шкафа бутылочницы НБ 150 Венге</t>
  </si>
  <si>
    <t>Каркас верхнего шкафа бутылочницы ВБ 150 Белый</t>
  </si>
  <si>
    <t>Каркас верхнего шкафа бутылочницы ВБ 150 Венге</t>
  </si>
  <si>
    <t>Каркас нижнего шкафа бутылочницы</t>
  </si>
  <si>
    <t>Модуль №40</t>
  </si>
  <si>
    <t>Каркас нижней полки угловой</t>
  </si>
  <si>
    <t>Каркас нижней полки угловой НПУ 300 Белый</t>
  </si>
  <si>
    <t>Цена (опт) БАЗА 1С</t>
  </si>
  <si>
    <t>Комплект фасадов Валерия-М со стеклом для каркаса Ф-15 В300 Белый глянец</t>
  </si>
  <si>
    <t>Комплект фасадов Валерия-М со стеклом для каркаса Ф-15 В300 Белый глянец страйп</t>
  </si>
  <si>
    <t>Комплект фасадов Валерия-М со стеклом для каркаса Ф-15 В300 Бордовый глянец</t>
  </si>
  <si>
    <t>Комплект фасадов Валерия-М со стеклом для каркаса Ф-15 В300 Венге</t>
  </si>
  <si>
    <t>Комплект фасадов Валерия-М со стеклом для каркаса Ф-15 В300 Дуб белёный</t>
  </si>
  <si>
    <t>Комплект фасадов Валерия-М со стеклом для каркаса Ф-15 В300 Красный глянец страйп</t>
  </si>
  <si>
    <t>Комплект фасадов Валерия-М со стеклом для каркаса Ф-15 В300 Лайм глянец</t>
  </si>
  <si>
    <t>Комплект фасадов Валерия-М со стеклом для каркаса Ф-15 В300 Оранжевый глянец</t>
  </si>
  <si>
    <t>Комплект фасадов Валерия-М со стеклом для каркаса Ф-15 В300 Салатовый глянец</t>
  </si>
  <si>
    <t>Комплект фасадов Валерия-М со стеклом для каркаса Ф-15 В300 Сизый глянец</t>
  </si>
  <si>
    <t>Комплект фасадов Валерия-М со стеклом для каркаса Ф-15 В300 Чёрный глянец страйп</t>
  </si>
  <si>
    <t>Комплект фасадов Валерия-М со стеклом для каркаса Ф-15 В300 Белый металлик</t>
  </si>
  <si>
    <t>Комплект фасадов Валерия-М со стеклом для каркаса Ф-15 В300 Гранатовый металлик</t>
  </si>
  <si>
    <t>Комплект фасадов Валерия-М со стеклом для каркаса Ф-15 В300 Серый металлик дождь</t>
  </si>
  <si>
    <t>Комплект фасадов Валерия-М со стеклом для каркаса Ф-15 В300 Чёрный металлик</t>
  </si>
  <si>
    <t>Комплект фасадов Валерия-М со стеклом для каркаса Ф-15 В300 Чёрный металлик дождь</t>
  </si>
  <si>
    <t>Комплект фасадов Валерия-М со стеклом для каркаса Ф-25 В400/ВУ590 Белый глянец</t>
  </si>
  <si>
    <t>Ф-25 В400/ВУ590</t>
  </si>
  <si>
    <t>Комплект фасадов Валерия-М со стеклом для каркаса Ф-25 В400/ВУ590 Белый глянец страйп</t>
  </si>
  <si>
    <t>Комплект фасадов Валерия-М со стеклом для каркаса Ф-25 В400/ВУ590 Бордовый глянец</t>
  </si>
  <si>
    <t>Комплект фасадов Валерия-М со стеклом для каркаса Ф-25 В400/ВУ590 Венге</t>
  </si>
  <si>
    <t>Комплект фасадов Валерия-М со стеклом для каркаса Ф-25 В400/ВУ590 Дуб белёный</t>
  </si>
  <si>
    <t>Комплект фасадов Валерия-М со стеклом для каркаса Ф-25 В400/ВУ590 Красный глянец страйп</t>
  </si>
  <si>
    <t>Комплект фасадов Валерия-М со стеклом для каркаса Ф-25 В400/ВУ590 Лайм глянец</t>
  </si>
  <si>
    <t>Комплект фасадов Валерия-М со стеклом для каркаса Ф-25 В400/ВУ590 Оранжевый глянец</t>
  </si>
  <si>
    <t>Комплект фасадов Валерия-М со стеклом для каркаса Ф-25 В400/ВУ590 Салатовый глянец</t>
  </si>
  <si>
    <t>Комплект фасадов Валерия-М со стеклом для каркаса Ф-25 В400/ВУ590 Сизый глянец</t>
  </si>
  <si>
    <t>Комплект фасадов Валерия-М со стеклом для каркаса Ф-25 В400/ВУ590 Чёрный глянец страйп</t>
  </si>
  <si>
    <t>Комплект фасадов Валерия-М со стеклом для каркаса Ф-25 В400/ВУ590 Белый металлик</t>
  </si>
  <si>
    <t>Комплект фасадов Валерия-М со стеклом для каркаса Ф-25 В400/ВУ590 Гранатовый металлик</t>
  </si>
  <si>
    <t>Комплект фасадов Валерия-М со стеклом для каркаса Ф-25 В400/ВУ590 Серый металлик дождь</t>
  </si>
  <si>
    <t>Комплект фасадов Валерия-М со стеклом для каркаса Ф-25 В400/ВУ590 Чёрный металлик</t>
  </si>
  <si>
    <t>Комплект фасадов Валерия-М со стеклом для каркаса Ф-25 В400/ВУ590 Чёрный металлик дождь</t>
  </si>
  <si>
    <t>Комплект фасадов Валерия-М со стеклом для каркаса Ф-35 В500 Белый глянец</t>
  </si>
  <si>
    <t>Комплект фасадов Валерия-М со стеклом для каркаса Ф-35 В500 Белый глянец страйп</t>
  </si>
  <si>
    <t>Комплект фасадов Валерия-М со стеклом для каркаса Ф-35 В500 Бордовый глянец</t>
  </si>
  <si>
    <t>Комплект фасадов Валерия-М со стеклом для каркаса Ф-35 В500 Венге</t>
  </si>
  <si>
    <t>Комплект фасадов Валерия-М со стеклом для каркаса Ф-35 В500 Дуб белёный</t>
  </si>
  <si>
    <t>Комплект фасадов Валерия-М со стеклом для каркаса Ф-35 В500 Красный глянец страйп</t>
  </si>
  <si>
    <t>Комплект фасадов Валерия-М со стеклом для каркаса Ф-35 В500 Лайм глянец</t>
  </si>
  <si>
    <t>Комплект фасадов Валерия-М со стеклом для каркаса Ф-35 В500 Оранжевый глянец</t>
  </si>
  <si>
    <t>Комплект фасадов Валерия-М со стеклом для каркаса Ф-35 В500 Салатовый глянец</t>
  </si>
  <si>
    <t>Комплект фасадов Валерия-М со стеклом для каркаса Ф-35 В500 Сизый глянец</t>
  </si>
  <si>
    <t>Комплект фасадов Валерия-М со стеклом для каркаса Ф-35 В500 Чёрный глянец страйп</t>
  </si>
  <si>
    <t>Комплект фасадов Валерия-М со стеклом для каркаса Ф-35 В500 Белый металлик</t>
  </si>
  <si>
    <t>Комплект фасадов Валерия-М со стеклом для каркаса Ф-35 В500 Гранатовый металлик</t>
  </si>
  <si>
    <t>Комплект фасадов Валерия-М со стеклом для каркаса Ф-35 В500 Серый металлик дождь</t>
  </si>
  <si>
    <t>Комплект фасадов Валерия-М со стеклом для каркаса Ф-35 В500 Чёрный металлик</t>
  </si>
  <si>
    <t>Комплект фасадов Валерия-М со стеклом для каркаса Ф-35 В500 Чёрный металлик дождь</t>
  </si>
  <si>
    <t>Комплект фасадов Валерия-М со стеклом для каркаса Ф-45 В600 Белый глянец</t>
  </si>
  <si>
    <t>Комплект фасадов Валерия-М со стеклом для каркаса Ф-45 В600 Белый глянец страйп</t>
  </si>
  <si>
    <t>Комплект фасадов Валерия-М со стеклом для каркаса Ф-45 В600 Бордовый глянец</t>
  </si>
  <si>
    <t>Комплект фасадов Валерия-М со стеклом для каркаса Ф-45 В600 Венге</t>
  </si>
  <si>
    <t>Комплект фасадов Валерия-М со стеклом для каркаса Ф-45 В600 Дуб белёный</t>
  </si>
  <si>
    <t>Комплект фасадов Валерия-М со стеклом для каркаса Ф-45 В600 Красный глянец страйп</t>
  </si>
  <si>
    <t>Комплект фасадов Валерия-М со стеклом для каркаса Ф-45 В600 Лайм глянец</t>
  </si>
  <si>
    <t>Комплект фасадов Валерия-М со стеклом для каркаса Ф-45 В600 Оранжевый глянец</t>
  </si>
  <si>
    <t>Комплект фасадов Валерия-М со стеклом для каркаса Ф-45 В600 Салатовый глянец</t>
  </si>
  <si>
    <t>Комплект фасадов Валерия-М со стеклом для каркаса Ф-45 В600 Сизый глянец</t>
  </si>
  <si>
    <t>Комплект фасадов Валерия-М со стеклом для каркаса Ф-45 В600 Чёрный глянец страйп</t>
  </si>
  <si>
    <t>Комплект фасадов Валерия-М со стеклом для каркаса Ф-45 В600 Белый металлик</t>
  </si>
  <si>
    <t>Комплект фасадов Валерия-М со стеклом для каркаса Ф-45 В600 Гранатовый металлик</t>
  </si>
  <si>
    <t>Комплект фасадов Валерия-М со стеклом для каркаса Ф-45 В600 Серый металлик дождь</t>
  </si>
  <si>
    <t>Комплект фасадов Валерия-М со стеклом для каркаса Ф-45 В600 Чёрный металлик</t>
  </si>
  <si>
    <t>Комплект фасадов Валерия-М со стеклом для каркаса Ф-45 В600 Чёрный металлик дождь</t>
  </si>
  <si>
    <t>Комплект фасадов Валерия-М со стеклом для каркаса Ф-55 В800 Белый глянец</t>
  </si>
  <si>
    <t>Комплект фасадов Валерия-М со стеклом для каркаса Ф-55 В800 Белый глянец страйп</t>
  </si>
  <si>
    <t>Комплект фасадов Валерия-М со стеклом для каркаса Ф-55 В800 Бордовый глянец</t>
  </si>
  <si>
    <t>Комплект фасадов Валерия-М со стеклом для каркаса Ф-55 В800 Венге</t>
  </si>
  <si>
    <t>Комплект фасадов Валерия-М со стеклом для каркаса Ф-55 В800 Дуб белёный</t>
  </si>
  <si>
    <t>Комплект фасадов Валерия-М со стеклом для каркаса Ф-55 В800 Красный глянец страйп</t>
  </si>
  <si>
    <t>Комплект фасадов Валерия-М со стеклом для каркаса Ф-55 В800 Лайм глянец</t>
  </si>
  <si>
    <t>Комплект фасадов Валерия-М со стеклом для каркаса Ф-55 В800 Оранжевый глянец</t>
  </si>
  <si>
    <t>Комплект фасадов Валерия-М со стеклом для каркаса Ф-55 В800 Салатовый глянец</t>
  </si>
  <si>
    <t>Комплект фасадов Валерия-М со стеклом для каркаса Ф-55 В800 Сизый глянец</t>
  </si>
  <si>
    <t>Комплект фасадов Валерия-М со стеклом для каркаса Ф-55 В800 Чёрный глянец страйп</t>
  </si>
  <si>
    <t>Комплект фасадов Валерия-М со стеклом для каркаса Ф-55 В800 Белый металлик</t>
  </si>
  <si>
    <t>Комплект фасадов Валерия-М со стеклом для каркаса Ф-55 В800 Гранатовый металлик</t>
  </si>
  <si>
    <t>Комплект фасадов Валерия-М со стеклом для каркаса Ф-55 В800 Серый металлик дождь</t>
  </si>
  <si>
    <t>Комплект фасадов Валерия-М со стеклом для каркаса Ф-55 В800 Чёрный металлик</t>
  </si>
  <si>
    <t>Комплект фасадов Валерия-М со стеклом для каркаса Ф-55 В800 Чёрный металлик дождь</t>
  </si>
  <si>
    <t>Комплект фасадов Валерия-М со стеклом для каркаса Ф-84 ВГ500 Белый глянец</t>
  </si>
  <si>
    <t>Комплект фасадов Валерия-М со стеклом для каркаса Ф-84 ВГ500 Белый глянец страйп</t>
  </si>
  <si>
    <t>Комплект фасадов Валерия-М со стеклом для каркаса Ф-84 ВГ500 Бордовый глянец</t>
  </si>
  <si>
    <t>Комплект фасадов Валерия-М со стеклом для каркаса Ф-84 ВГ500 Венге</t>
  </si>
  <si>
    <t>Комплект фасадов Валерия-М со стеклом для каркаса Ф-84 ВГ500 Дуб белёный</t>
  </si>
  <si>
    <t>Комплект фасадов Валерия-М со стеклом для каркаса Ф-84 ВГ500 Красный глянец страйп</t>
  </si>
  <si>
    <t>Комплект фасадов Валерия-М со стеклом для каркаса Ф-84 ВГ500 Лайм глянец</t>
  </si>
  <si>
    <t>Комплект фасадов Валерия-М со стеклом для каркаса Ф-84 ВГ500 Оранжевый глянец</t>
  </si>
  <si>
    <t>Комплект фасадов Валерия-М со стеклом для каркаса Ф-84 ВГ500 Салатовый глянец</t>
  </si>
  <si>
    <t>Комплект фасадов Валерия-М со стеклом для каркаса Ф-84 ВГ500 Сизый глянец</t>
  </si>
  <si>
    <t>Комплект фасадов Валерия-М со стеклом для каркаса Ф-84 ВГ500 Чёрный глянец страйп</t>
  </si>
  <si>
    <t>Комплект фасадов Валерия-М со стеклом для каркаса Ф-84 ВГ500 Белый металлик</t>
  </si>
  <si>
    <t>Комплект фасадов Валерия-М со стеклом для каркаса Ф-84 ВГ500 Гранатовый металлик</t>
  </si>
  <si>
    <t>Комплект фасадов Валерия-М со стеклом для каркаса Ф-84 ВГ500 Серый металлик дождь</t>
  </si>
  <si>
    <t>Комплект фасадов Валерия-М со стеклом для каркаса Ф-84 ВГ500 Чёрный металлик</t>
  </si>
  <si>
    <t>Комплект фасадов Валерия-М со стеклом для каркаса Ф-84 ВГ500 Чёрный металлик дождь</t>
  </si>
  <si>
    <t>Комплект фасадов Валерия-М со стеклом для каркаса Ф-86 ВГ600 Белый глянец</t>
  </si>
  <si>
    <t>Комплект фасадов Валерия-М со стеклом для каркаса Ф-86 ВГ600 Белый глянец страйп</t>
  </si>
  <si>
    <t>Комплект фасадов Валерия-М со стеклом для каркаса Ф-86 ВГ600 Бордовый глянец</t>
  </si>
  <si>
    <t>Комплект фасадов Валерия-М со стеклом для каркаса Ф-86 ВГ600 Венге</t>
  </si>
  <si>
    <t>Комплект фасадов Валерия-М со стеклом для каркаса Ф-86 ВГ600 Дуб белёный</t>
  </si>
  <si>
    <t>Комплект фасадов Валерия-М со стеклом для каркаса Ф-86 ВГ600 Красный глянец страйп</t>
  </si>
  <si>
    <t>Комплект фасадов Валерия-М со стеклом для каркаса Ф-86 ВГ600 Лайм глянец</t>
  </si>
  <si>
    <t>Комплект фасадов Валерия-М со стеклом для каркаса Ф-86 ВГ600 Оранжевый глянец</t>
  </si>
  <si>
    <t>Комплект фасадов Валерия-М со стеклом для каркаса Ф-86 ВГ600 Салатовый глянец</t>
  </si>
  <si>
    <t>Комплект фасадов Валерия-М со стеклом для каркаса Ф-86 ВГ600 Сизый глянец</t>
  </si>
  <si>
    <t>Комплект фасадов Валерия-М со стеклом для каркаса Ф-86 ВГ600 Чёрный глянец страйп</t>
  </si>
  <si>
    <t>Комплект фасадов Валерия-М со стеклом для каркаса Ф-86 ВГ600 Белый металлик</t>
  </si>
  <si>
    <t>Комплект фасадов Валерия-М со стеклом для каркаса Ф-86 ВГ600 Гранатовый металлик</t>
  </si>
  <si>
    <t>Комплект фасадов Валерия-М со стеклом для каркаса Ф-86 ВГ600 Серый металлик дождь</t>
  </si>
  <si>
    <t>Комплект фасадов Валерия-М со стеклом для каркаса Ф-86 ВГ600 Чёрный металлик</t>
  </si>
  <si>
    <t>Комплект фасадов Валерия-М со стеклом для каркаса Ф-86 ВГ600 Чёрный металлик дождь</t>
  </si>
  <si>
    <t>Комплект фасадов Валерия-М со стеклом для каркаса Ф-88 ВГ800 Белый глянец</t>
  </si>
  <si>
    <t>Комплект фасадов Валерия-М со стеклом для каркаса Ф-88 ВГ800 Белый глянец страйп</t>
  </si>
  <si>
    <t>Комплект фасадов Валерия-М со стеклом для каркаса Ф-88 ВГ800 Бордовый глянец</t>
  </si>
  <si>
    <t>Комплект фасадов Валерия-М со стеклом для каркаса Ф-88 ВГ800 Венге</t>
  </si>
  <si>
    <t>Комплект фасадов Валерия-М со стеклом для каркаса Ф-88 ВГ800 Дуб белёный</t>
  </si>
  <si>
    <t>Комплект фасадов Валерия-М со стеклом для каркаса Ф-88 ВГ800 Красный глянец страйп</t>
  </si>
  <si>
    <t>Комплект фасадов Валерия-М со стеклом для каркаса Ф-88 ВГ800 Лайм глянец</t>
  </si>
  <si>
    <t>Комплект фасадов Валерия-М со стеклом для каркаса Ф-88 ВГ800 Оранжевый глянец</t>
  </si>
  <si>
    <t>Комплект фасадов Валерия-М со стеклом для каркаса Ф-88 ВГ800 Салатовый глянец</t>
  </si>
  <si>
    <t>Комплект фасадов Валерия-М со стеклом для каркаса Ф-88 ВГ800 Сизый глянец</t>
  </si>
  <si>
    <t>Комплект фасадов Валерия-М со стеклом для каркаса Ф-88 ВГ800 Чёрный глянец страйп</t>
  </si>
  <si>
    <t>Комплект фасадов Валерия-М со стеклом для каркаса Ф-88 ВГ800 Белый металлик</t>
  </si>
  <si>
    <t>Комплект фасадов Валерия-М со стеклом для каркаса Ф-88 ВГ800 Гранатовый металлик</t>
  </si>
  <si>
    <t>Комплект фасадов Валерия-М со стеклом для каркаса Ф-88 ВГ800 Серый металлик дождь</t>
  </si>
  <si>
    <t>Комплект фасадов Валерия-М со стеклом для каркаса Ф-88 ВГ800 Чёрный металлик</t>
  </si>
  <si>
    <t>Комплект фасадов Валерия-М со стеклом для каркаса Ф-88 ВГ800 Чёрный металлик дождь</t>
  </si>
  <si>
    <t>Комплект фасадов Валерия-М со стеклом для каркаса Ф-90 ВП400 Белый глянец</t>
  </si>
  <si>
    <t>Комплект фасадов Валерия-М со стеклом для каркаса Ф-90 ВП400 Белый глянец страйп</t>
  </si>
  <si>
    <t>Комплект фасадов Валерия-М со стеклом для каркаса Ф-90 ВП400 Бордовый глянец</t>
  </si>
  <si>
    <t>Комплект фасадов Валерия-М со стеклом для каркаса Ф-90 ВП400 Венге</t>
  </si>
  <si>
    <t>Комплект фасадов Валерия-М со стеклом для каркаса Ф-90 ВП400 Дуб белёный</t>
  </si>
  <si>
    <t>Комплект фасадов Валерия-М со стеклом для каркаса Ф-90 ВП400 Красный глянец страйп</t>
  </si>
  <si>
    <t>Комплект фасадов Валерия-М со стеклом для каркаса Ф-90 ВП400 Лайм глянец</t>
  </si>
  <si>
    <t>Комплект фасадов Валерия-М со стеклом для каркаса Ф-90 ВП400 Оранжевый глянец</t>
  </si>
  <si>
    <t>Комплект фасадов Валерия-М со стеклом для каркаса Ф-90 ВП400 Салатовый глянец</t>
  </si>
  <si>
    <t>Комплект фасадов Валерия-М со стеклом для каркаса Ф-90 ВП400 Сизый глянец</t>
  </si>
  <si>
    <t>Комплект фасадов Валерия-М со стеклом для каркаса Ф-90 ВП400 Чёрный глянец страйп</t>
  </si>
  <si>
    <t>Комплект фасадов Валерия-М со стеклом для каркаса Ф-90 ВП400 Белый металлик</t>
  </si>
  <si>
    <t>Комплект фасадов Валерия-М со стеклом для каркаса Ф-90 ВП400 Гранатовый металлик</t>
  </si>
  <si>
    <t>Комплект фасадов Валерия-М со стеклом для каркаса Ф-90 ВП400 Серый металлик дождь</t>
  </si>
  <si>
    <t>Комплект фасадов Валерия-М со стеклом для каркаса Ф-90 ВП400 Чёрный металлик</t>
  </si>
  <si>
    <t>Комплект фасадов Валерия-М со стеклом для каркаса Ф-90 ВП400 Чёрный металлик дождь</t>
  </si>
  <si>
    <t>Комплект фасадов Вега со стеклом для каркаса Ф-15 В300 Белый металлик</t>
  </si>
  <si>
    <t>Комплект фасадов Вега со стеклом для каркаса Ф-15 В300 Салатовый металлик</t>
  </si>
  <si>
    <t>Комплект фасадов Вега со стеклом для каркаса Ф-25 В400/ВУ590 Белый металлик</t>
  </si>
  <si>
    <t>Комплект фасадов Вега со стеклом для каркаса Ф-25 В400/ВУ590 Салатовый металлик</t>
  </si>
  <si>
    <t>Комплект фасадов Вега со стеклом для каркаса Ф-35 В500 Белый металлик</t>
  </si>
  <si>
    <t>Комплект фасадов Вега со стеклом для каркаса Ф-35 В500 Салатовый металлик</t>
  </si>
  <si>
    <t>Комплект фасадов Вега со стеклом для каркаса Ф-45 В600 Белый металлик</t>
  </si>
  <si>
    <t>Комплект фасадов Вега со стеклом для каркаса Ф-45 В600 Салатовый металлик</t>
  </si>
  <si>
    <t>Комплект фасадов Вега со стеклом для каркаса Ф-55 В800 Белый металлик</t>
  </si>
  <si>
    <t>Комплект фасадов Вега со стеклом для каркаса Ф-55 В800 Салатовый металлик</t>
  </si>
  <si>
    <t>Комплект фасадов Вега со стеклом для каркаса Ф-84 ВГ500 Белый металлик</t>
  </si>
  <si>
    <t>Комплект фасадов Вега со стеклом для каркаса Ф-84 ВГ500 Салатовый металлик</t>
  </si>
  <si>
    <t>Комплект фасадов Вега со стеклом для каркаса Ф-86 ВГ600 Белый металлик</t>
  </si>
  <si>
    <t>Комплект фасадов Вега со стеклом для каркаса Ф-86 ВГ600 Салатовый металлик</t>
  </si>
  <si>
    <t>Комплект фасадов Вега со стеклом для каркаса Ф-88 ВГ800 Белый металлик</t>
  </si>
  <si>
    <t>Комплект фасадов Вега со стеклом для каркаса Ф-88 ВГ800 Салатовый металлик</t>
  </si>
  <si>
    <t>Комплект фасадов Вега со стеклом для каркаса Ф-90 ВП400 Белый металлик</t>
  </si>
  <si>
    <t>Комплект фасадов Вега со стеклом для каркаса Ф-90 ВП400 Салатовый металлик</t>
  </si>
  <si>
    <t>Комплект фасадов Виктория со стеклом для каркаса Ф-15 В300 Белый сандал</t>
  </si>
  <si>
    <t>Комплект фасадов Виктория со стеклом для каркаса Ф-15 В300 Серый сандал</t>
  </si>
  <si>
    <t>Комплект фасадов Виктория со стеклом для каркаса Ф-25 В400/ВУ590 Белый сандал</t>
  </si>
  <si>
    <t>Комплект фасадов Виктория со стеклом для каркаса Ф-25 В400/ВУ590 Серый сандал</t>
  </si>
  <si>
    <t>Комплект фасадов Виктория со стеклом для каркаса Ф-35 В500 Белый сандал</t>
  </si>
  <si>
    <t>Комплект фасадов Виктория со стеклом для каркаса Ф-35 В500 Серый сандал</t>
  </si>
  <si>
    <t>Комплект фасадов Виктория со стеклом для каркаса Ф-45 В600 Белый сандал</t>
  </si>
  <si>
    <t>Комплект фасадов Виктория со стеклом для каркаса Ф-45 В600 Серый сандал</t>
  </si>
  <si>
    <t>Комплект фасадов Виктория со стеклом для каркаса Ф-55 В800 Белый сандал</t>
  </si>
  <si>
    <t>Комплект фасадов Виктория со стеклом для каркаса Ф-55 В800 Серый сандал</t>
  </si>
  <si>
    <t>Комплект фасадов Виктория со стеклом для каркаса Ф-84 ВГ500 Белый сандал</t>
  </si>
  <si>
    <t>Комплект фасадов Виктория со стеклом для каркаса Ф-84 ВГ500 Серый сандал</t>
  </si>
  <si>
    <t>Комплект фасадов Виктория со стеклом для каркаса Ф-86 ВГ600 Белый сандал</t>
  </si>
  <si>
    <t>Комплект фасадов Виктория со стеклом для каркаса Ф-86 ВГ600 Серый сандал</t>
  </si>
  <si>
    <t>Комплект фасадов Виктория со стеклом для каркаса Ф-88 ВГ800 Белый сандал</t>
  </si>
  <si>
    <t>Комплект фасадов Виктория со стеклом для каркаса Ф-88 ВГ800 Серый сандал</t>
  </si>
  <si>
    <t>Комплект фасадов Виктория со стеклом для каркаса Ф-90 ВП400 Белый сандал</t>
  </si>
  <si>
    <t>Комплект фасадов Виктория со стеклом для каркаса Ф-90 ВП400 Серый сандал</t>
  </si>
  <si>
    <t>Комплект фасадов Греция со стеклом для каркаса Ф-15 В300 Белый металлик</t>
  </si>
  <si>
    <t>Комплект фасадов Греция со стеклом для каркаса Ф-25 В400/ВУ590 Белый металлик</t>
  </si>
  <si>
    <t>Комплект фасадов Греция со стеклом для каркаса Ф-35 В500 Белый металлик</t>
  </si>
  <si>
    <t>Комплект фасадов Греция со стеклом для каркаса Ф-45 В600 Белый металлик</t>
  </si>
  <si>
    <t>Комплект фасадов Греция со стеклом для каркаса Ф-55 В800 Белый металлик</t>
  </si>
  <si>
    <t>Комплект фасадов Греция со стеклом для каркаса Ф-84 ВГ500 Белый металлик</t>
  </si>
  <si>
    <t>Комплект фасадов Греция со стеклом для каркаса Ф-84 ВГ500 Гранатовый металлик</t>
  </si>
  <si>
    <t>Комплект фасадов Греция со стеклом для каркаса Ф-86 ВГ600 Белый металлик</t>
  </si>
  <si>
    <t>Комплект фасадов Греция со стеклом для каркаса Ф-86 ВГ600 Гранатовый металлик</t>
  </si>
  <si>
    <t>Комплект фасадов Греция со стеклом для каркаса Ф-88 ВГ800 Белый металлик</t>
  </si>
  <si>
    <t>Комплект фасадов Греция со стеклом для каркаса Ф-88 ВГ800 Гранатовый металлик</t>
  </si>
  <si>
    <t>Комплект фасадов Греция со стеклом для каркаса Ф-90 ВП400 Белый металлик</t>
  </si>
  <si>
    <t>Комплект фасадов Иероглиф со стеклом для каркаса Ф-15 В300 Сиреневый металлик</t>
  </si>
  <si>
    <t>Комплект фасадов Иероглиф со стеклом для каркаса Ф-25 В400/ВУ590 Сиреневый металлик</t>
  </si>
  <si>
    <t>Комплект фасадов Иероглиф со стеклом для каркаса Ф-35 В500 Сиреневый металлик</t>
  </si>
  <si>
    <t>Комплект фасадов Иероглиф со стеклом для каркаса Ф-45 В600 Сиреневый металлик</t>
  </si>
  <si>
    <t>Комплект фасадов Иероглиф со стеклом для каркаса Ф-55 В800 Сиреневый металлик</t>
  </si>
  <si>
    <t>Комплект фасадов Иероглиф со стеклом для каркаса Ф-84 ВГ500 Сиреневый металлик</t>
  </si>
  <si>
    <t>Комплект фасадов Иероглиф со стеклом для каркаса Ф-86 ВГ600 Сиреневый металлик</t>
  </si>
  <si>
    <t>Комплект фасадов Иероглиф со стеклом для каркаса Ф-88 ВГ800 Сиреневый металлик</t>
  </si>
  <si>
    <t>Комплект фасадов Иероглиф со стеклом для каркаса Ф-90 ВП400 Сиреневый металлик</t>
  </si>
  <si>
    <t>Шкаф верхний пенал</t>
  </si>
  <si>
    <t>Шкаф нижний Настя ШНЯ 300 с ящиками МДФ Береза</t>
  </si>
  <si>
    <t>Шкаф нижний Настя ШНЯ 300 с ящиками МДФ Ольха оксфорд</t>
  </si>
  <si>
    <t>Шкаф нижний Настя ШНЯ 300 с ящиками МДФ Кедр глянец</t>
  </si>
  <si>
    <t>Шкаф нижний Настя ШНЯ 400 с ящиками МДФ Береза</t>
  </si>
  <si>
    <t>Шкаф нижний Настя ШНЯ 400 с ящиками МДФ Ольха оксфорд</t>
  </si>
  <si>
    <t>Шкаф нижний Настя ШНЯ 400 с ящиками МДФ Кедр глянец</t>
  </si>
  <si>
    <t>Шкаф нижний Настя ШНЯ 500 с ящиками МДФ Береза</t>
  </si>
  <si>
    <t>Шкаф нижний Настя ШНЯ 500 с ящиками МДФ Ольха оксфорд</t>
  </si>
  <si>
    <t>Шкаф нижний Настя ШНЯ 500 с ящиками МДФ Кедр глянец</t>
  </si>
  <si>
    <t>Шкаф нижний Настя ШНЯ 600 с ящиками МДФ Береза</t>
  </si>
  <si>
    <t>Шкаф нижний Настя ШНЯ 600 с ящиками МДФ Ольха оксфорд</t>
  </si>
  <si>
    <t>Шкаф нижний Настя ШНЯ 600 с ящиками МДФ Кедр глянец</t>
  </si>
  <si>
    <t>Комплект фасадов Настя Берёза</t>
  </si>
  <si>
    <t>Комплект фасадов Настя для каркаса Ф-10 В300/Н300/ВТ230 Берёза</t>
  </si>
  <si>
    <t>2580063041724</t>
  </si>
  <si>
    <t>Комплект фасадов Настя для каркаса Ф-11 Н301 Берёза</t>
  </si>
  <si>
    <t>2580063051723</t>
  </si>
  <si>
    <t>Комплект фасадов Настя для каркаса Ф-12 Н302 Берёза</t>
  </si>
  <si>
    <t>2580063061722</t>
  </si>
  <si>
    <t>Комплект фасадов Настя для каркаса Ф-13 Н303 Берёза</t>
  </si>
  <si>
    <t>2580063071721</t>
  </si>
  <si>
    <t>Комплект фасадов Настя для каркаса Ф-14 Н304 Берёза</t>
  </si>
  <si>
    <t>2580063081720</t>
  </si>
  <si>
    <t>Комплект фасадов со стеклом для каркаса</t>
  </si>
  <si>
    <t>Комплект фасадов Настя со стеклом для каркаса Ф-15 В300 Берёза</t>
  </si>
  <si>
    <t>2580063091729</t>
  </si>
  <si>
    <t>Комплект фасадов Настя для каркаса Ф-20 В400/ВУ590/Н400/НТ300/НУ990 Берёза</t>
  </si>
  <si>
    <t>2580063101725</t>
  </si>
  <si>
    <t>Комплект фасадов Настя для каркаса Ф-21 Н401 Берёза</t>
  </si>
  <si>
    <t>2580063111724</t>
  </si>
  <si>
    <t>Комплект фасадов Настя для каркаса Ф-22 Н402 Берёза</t>
  </si>
  <si>
    <t>2580063121723</t>
  </si>
  <si>
    <t>Комплект фасадов Настя для каркаса Ф-23 Н403 Берёза</t>
  </si>
  <si>
    <t>2580063131722</t>
  </si>
  <si>
    <t>Комплект фасадов Настя для каркаса Ф-24 Н404 Берёза</t>
  </si>
  <si>
    <t>2580063141721</t>
  </si>
  <si>
    <t>Комплект фасадов Настя со стеклом для каркаса Ф-25 В400 Берёза</t>
  </si>
  <si>
    <t>2580063151720</t>
  </si>
  <si>
    <t>Комплект фасадов Настя для каркаса Ф-30 В500/Н500/НМ500 Берёза</t>
  </si>
  <si>
    <t>2580063161729</t>
  </si>
  <si>
    <t>Комплект фасадов Настя для каркаса Ф-31 Н501 Берёза</t>
  </si>
  <si>
    <t>2580063171728</t>
  </si>
  <si>
    <t>Комплект фасадов Настя для каркаса Ф-32 Н502 Берёза</t>
  </si>
  <si>
    <t>2580063181727</t>
  </si>
  <si>
    <t>Комплект фасадов Настя для каркаса Ф-33 Н503 Берёза</t>
  </si>
  <si>
    <t>2580063191726</t>
  </si>
  <si>
    <t>Комплект фасадов Настя для каркаса Ф-34 Н504 Берёза</t>
  </si>
  <si>
    <t>2580063201722</t>
  </si>
  <si>
    <t>Комплект фасадов Настя со стеклом для каркаса Ф-35 В500 Берёза</t>
  </si>
  <si>
    <t>2580063211721</t>
  </si>
  <si>
    <t>Комплект фасадов Настя для каркаса Ф-40 В600/Н600/НМ600 Берёза</t>
  </si>
  <si>
    <t>2580063221720</t>
  </si>
  <si>
    <t>Комплект фасадов Настя для каркаса Ф-41 Н601 Берёза</t>
  </si>
  <si>
    <t>2580063231729</t>
  </si>
  <si>
    <t>Комплект фасадов Настя для каркаса Ф-42 Н602 Берёза</t>
  </si>
  <si>
    <t>2580063241728</t>
  </si>
  <si>
    <t>Комплект фасадов Настя для каркаса Ф-43 Н603 Берёза</t>
  </si>
  <si>
    <t>2580063251727</t>
  </si>
  <si>
    <t>Комплект фасадов Настя для каркаса Ф-44 Н604 Берёза</t>
  </si>
  <si>
    <t>2580063261726</t>
  </si>
  <si>
    <t>Комплект фасадов Настя со стеклом для каркаса Ф-45 В600 Берёза</t>
  </si>
  <si>
    <t>2580063271725</t>
  </si>
  <si>
    <t>Комплект фасадов Настя для каркаса Ф-50 В800/Н800/НМ800 Берёза</t>
  </si>
  <si>
    <t>2580063281724</t>
  </si>
  <si>
    <t>Комплект фасадов Настя для каркаса Ф-51 Н801 Берёза</t>
  </si>
  <si>
    <t>2580063291723</t>
  </si>
  <si>
    <t>Комплект фасадов Настя для каркаса Ф-52 Н802 Берёза</t>
  </si>
  <si>
    <t>2580063301729</t>
  </si>
  <si>
    <t>Комплект фасадов Настя для каркаса Ф-53 Н803 Берёза</t>
  </si>
  <si>
    <t>2580063311728</t>
  </si>
  <si>
    <t>Комплект фасадов Настя для каркаса Ф-54 Н804 Берёза</t>
  </si>
  <si>
    <t>2580063321727</t>
  </si>
  <si>
    <t>Комплект фасадов Настя со стеклом для каркаса Ф-55 В800 Берёза</t>
  </si>
  <si>
    <t>2580063331726</t>
  </si>
  <si>
    <t>Комплект фасадов Настя для каркаса Ф-60 НУ890 Берёза</t>
  </si>
  <si>
    <t>2580063341725</t>
  </si>
  <si>
    <t>Комплект фасадов Настя для каркаса Ф-81 НД600 Берёза</t>
  </si>
  <si>
    <t>2580063351724</t>
  </si>
  <si>
    <t>Комплект фасадов Настя для каркаса Ф-82 НБ150 Берёза</t>
  </si>
  <si>
    <t>2580063361723</t>
  </si>
  <si>
    <t>Комплект фасадов Настя для каркаса Ф-83 ВГ500 Берёза</t>
  </si>
  <si>
    <t>2580063371722</t>
  </si>
  <si>
    <t>Комплект фасадов Настя со стеклом для каркаса Ф-84 ВГ500 Берёза</t>
  </si>
  <si>
    <t>2580063381721</t>
  </si>
  <si>
    <t>Комплект фасадов Настя для каркаса Ф-85 ВГ600 Берёза</t>
  </si>
  <si>
    <t>2580063391720</t>
  </si>
  <si>
    <t>Комплект фасадов Настя со стеклом для каркаса Ф-86 ВГ600 Берёза</t>
  </si>
  <si>
    <t>2580063401726</t>
  </si>
  <si>
    <t>Комплект фасадов Настя для каркаса Ф-87 ВГ800 Берёза</t>
  </si>
  <si>
    <t>2580063411725</t>
  </si>
  <si>
    <t>Комплект фасадов Настя со стеклом для каркаса Ф-88 ВГ800 Берёза</t>
  </si>
  <si>
    <t>2580063421724</t>
  </si>
  <si>
    <t>Комплект фасадов Настя для каркаса Ф-89 ВП400 Берёза</t>
  </si>
  <si>
    <t>2580063431723</t>
  </si>
  <si>
    <t>Комплект фасадов Настя со стеклом для каркаса Ф-90 ВП400 Берёза</t>
  </si>
  <si>
    <t>2580063441722</t>
  </si>
  <si>
    <t>Комплект фасадов Настя Миланский орех</t>
  </si>
  <si>
    <t>Комплект фасадов Настя для каркаса Ф-10 В300/Н300/ВТ230 Миланский орех</t>
  </si>
  <si>
    <t>2580063041663</t>
  </si>
  <si>
    <t>Комплект фасадов Настя для каркаса Ф-11 Н301 Миланский орех</t>
  </si>
  <si>
    <t>2580063051662</t>
  </si>
  <si>
    <t>Комплект фасадов Настя для каркаса Ф-12 Н302 Миланский орех</t>
  </si>
  <si>
    <t>2580063061661</t>
  </si>
  <si>
    <t>Комплект фасадов Настя для каркаса Ф-13 Н303 Миланский орех</t>
  </si>
  <si>
    <t>2580063071660</t>
  </si>
  <si>
    <t>Комплект фасадов Настя для каркаса Ф-14 Н304 Миланский орех</t>
  </si>
  <si>
    <t>2580063081669</t>
  </si>
  <si>
    <t>Комплект фасадов Настя со стеклом для каркаса Ф-15 В300 Миланский орех</t>
  </si>
  <si>
    <t>2580063091668</t>
  </si>
  <si>
    <t>Комплект фасадов Настя для каркаса Ф-20 В400/ВУ590/Н400/НТ300/НУ990 Миланский орех</t>
  </si>
  <si>
    <t>2580063101664</t>
  </si>
  <si>
    <t>Комплект фасадов Настя для каркаса Ф-21 Н401 Миланский орех</t>
  </si>
  <si>
    <t>2580063111663</t>
  </si>
  <si>
    <t>Комплект фасадов Настя для каркаса Ф-22 Н402 Миланский орех</t>
  </si>
  <si>
    <t>2580063121662</t>
  </si>
  <si>
    <t>Комплект фасадов Настя для каркаса Ф-23 Н403 Миланский орех</t>
  </si>
  <si>
    <t>2580063131661</t>
  </si>
  <si>
    <t>Комплект фасадов Настя для каркаса Ф-24 Н404 Миланский орех</t>
  </si>
  <si>
    <t>2580063141660</t>
  </si>
  <si>
    <t>Комплект фасадов Настя со стеклом для каркаса Ф-25 В400 Миланский орех</t>
  </si>
  <si>
    <t>2580063151669</t>
  </si>
  <si>
    <t>Комплект фасадов Настя для каркаса Ф-30 В500/Н500/НМ500 Миланский орех</t>
  </si>
  <si>
    <t>2580063161668</t>
  </si>
  <si>
    <t>Комплект фасадов Настя для каркаса Ф-31 Н501 Миланский орех</t>
  </si>
  <si>
    <t>2580063171667</t>
  </si>
  <si>
    <t>Комплект фасадов Настя для каркаса Ф-32 Н502 Миланский орех</t>
  </si>
  <si>
    <t>2580063181666</t>
  </si>
  <si>
    <t>Комплект фасадов Настя для каркаса Ф-33 Н503 Миланский орех</t>
  </si>
  <si>
    <t>2580063191665</t>
  </si>
  <si>
    <t>Комплект фасадов Настя для каркаса Ф-34 Н504 Миланский орех</t>
  </si>
  <si>
    <t>2580063201661</t>
  </si>
  <si>
    <t>Комплект фасадов Настя со стеклом для каркаса Ф-35 В500 Миланский орех</t>
  </si>
  <si>
    <t>2580063211660</t>
  </si>
  <si>
    <t>Комплект фасадов Настя для каркаса Ф-40 В600/Н600/НМ600 Миланский орех</t>
  </si>
  <si>
    <t>2580063221669</t>
  </si>
  <si>
    <t>Комплект фасадов Настя для каркаса Ф-41 Н601 Миланский орех</t>
  </si>
  <si>
    <t>2580063231668</t>
  </si>
  <si>
    <t>Комплект фасадов Настя для каркаса Ф-42 Н602 Миланский орех</t>
  </si>
  <si>
    <t>2580063241667</t>
  </si>
  <si>
    <t>Комплект фасадов Настя для каркаса Ф-43 Н603 Миланский орех</t>
  </si>
  <si>
    <t>2580063251666</t>
  </si>
  <si>
    <t>Комплект фасадов Настя для каркаса Ф-44 Н604 Миланский орех</t>
  </si>
  <si>
    <t>2580063261665</t>
  </si>
  <si>
    <t>Комплект фасадов Настя со стеклом для каркаса Ф-45 В600 Миланский орех</t>
  </si>
  <si>
    <t>2580063271664</t>
  </si>
  <si>
    <t>Комплект фасадов Настя для каркаса Ф-50 В800/Н800/НМ800 Миланский орех</t>
  </si>
  <si>
    <t>2580063281663</t>
  </si>
  <si>
    <t>Комплект фасадов Настя для каркаса Ф-51 Н801 Миланский орех</t>
  </si>
  <si>
    <t>2580063291662</t>
  </si>
  <si>
    <t>Комплект фасадов Настя для каркаса Ф-52 Н802 Миланский орех</t>
  </si>
  <si>
    <t>2580063301668</t>
  </si>
  <si>
    <t>Комплект фасадов Настя для каркаса Ф-53 Н803 Миланский орех</t>
  </si>
  <si>
    <t>2580063311667</t>
  </si>
  <si>
    <t>Комплект фасадов Настя для каркаса Ф-54 Н804 Миланский орех</t>
  </si>
  <si>
    <t>2580063321666</t>
  </si>
  <si>
    <t>Комплект фасадов Настя со стеклом для каркаса Ф-55 В800 Миланский орех</t>
  </si>
  <si>
    <t>2580063331665</t>
  </si>
  <si>
    <t>Комплект фасадов Настя для каркаса Ф-60 НУ890 Миланский орех</t>
  </si>
  <si>
    <t>2580063341664</t>
  </si>
  <si>
    <t>Комплект фасадов Настя для каркаса Ф-81 НД600 Миланский орех</t>
  </si>
  <si>
    <t>2580063351663</t>
  </si>
  <si>
    <t>Комплект фасадов Настя для каркаса Ф-82 НБ150 Миланский орех</t>
  </si>
  <si>
    <t>2580063361662</t>
  </si>
  <si>
    <t>Комплект фасадов Настя для каркаса Ф-83 ВГ500 Миланский орех</t>
  </si>
  <si>
    <t>2580063371661</t>
  </si>
  <si>
    <t>Комплект фасадов Настя со стеклом для каркаса Ф-84 ВГ500 Миланский орех</t>
  </si>
  <si>
    <t>2580063381660</t>
  </si>
  <si>
    <t>Комплект фасадов Настя для каркаса Ф-85 ВГ600 Миланский орех</t>
  </si>
  <si>
    <t>2580063391669</t>
  </si>
  <si>
    <t>Комплект фасадов Настя со стеклом для каркаса Ф-86 ВГ600 Миланский орех</t>
  </si>
  <si>
    <t>2580063401665</t>
  </si>
  <si>
    <t>Комплект фасадов Настя для каркаса Ф-87 ВГ800 Миланский орех</t>
  </si>
  <si>
    <t>2580063411664</t>
  </si>
  <si>
    <t>Комплект фасадов Настя со стеклом для каркаса Ф-88 ВГ800 Миланский орех</t>
  </si>
  <si>
    <t>2580063421663</t>
  </si>
  <si>
    <t>Комплект фасадов Настя для каркаса Ф-89 ВП400 Миланский орех</t>
  </si>
  <si>
    <t>2580063431662</t>
  </si>
  <si>
    <t>Комплект фасадов Настя со стеклом для каркаса Ф-90 ВП400 Миланский орех</t>
  </si>
  <si>
    <t>2580063441661</t>
  </si>
  <si>
    <t>Комплект фасадов Верона Ясень золото</t>
  </si>
  <si>
    <t>Комплект фасадов Верона для каркаса Ф-10 В300/Н300/ВТ230 Ясень золото</t>
  </si>
  <si>
    <t>2580064572333</t>
  </si>
  <si>
    <t>Верона</t>
  </si>
  <si>
    <t>Комплект фасадов Верона для каркаса Ф-11 Н301 Ясень золото</t>
  </si>
  <si>
    <t>2580064582332</t>
  </si>
  <si>
    <t>Комплект фасадов Верона для каркаса Ф-12 Н302 Ясень золото</t>
  </si>
  <si>
    <t>2580064592331</t>
  </si>
  <si>
    <t>Комплект фасадов Верона для каркаса Ф-13 Н303 Ясень золото</t>
  </si>
  <si>
    <t>2580064602337</t>
  </si>
  <si>
    <t>Комплект фасадов Верона для каркаса Ф-14 Н304 Ясень золото</t>
  </si>
  <si>
    <t>2580064612336</t>
  </si>
  <si>
    <t>Комплект фасадов Верона со стеклом для каркаса Ф-15 В300 Ясень золото</t>
  </si>
  <si>
    <t>2580064622335</t>
  </si>
  <si>
    <t>Комплект фасадов Верона для каркаса Ф-20 В400/ВУ590/Н400/НТ300/НУ990 Ясень золото</t>
  </si>
  <si>
    <t>2580064632334</t>
  </si>
  <si>
    <t>Комплект фасадов Верона для каркаса Ф-21 Н401 Ясень золото</t>
  </si>
  <si>
    <t>2580064642333</t>
  </si>
  <si>
    <t>Комплект фасадов Верона для каркаса Ф-22 Н402 Ясень золото</t>
  </si>
  <si>
    <t>2580064652332</t>
  </si>
  <si>
    <t>Комплект фасадов Верона для каркаса Ф-23 Н403 Ясень золото</t>
  </si>
  <si>
    <t>2580064662331</t>
  </si>
  <si>
    <t>Комплект фасадов Верона для каркаса Ф-24 Н404 Ясень золото</t>
  </si>
  <si>
    <t>2580064672330</t>
  </si>
  <si>
    <t>Комплект фасадов Верона со стеклом для каркаса Ф-25 В400 Ясень золото</t>
  </si>
  <si>
    <t>2580064682339</t>
  </si>
  <si>
    <t>Комплект фасадов Верона для каркаса Ф-30 В500/Н500/НМ500 Ясень золото</t>
  </si>
  <si>
    <t>2580064692338</t>
  </si>
  <si>
    <t>Комплект фасадов Верона для каркаса Ф-31 Н501 Ясень золото</t>
  </si>
  <si>
    <t>2580064702334</t>
  </si>
  <si>
    <t>Комплект фасадов Верона для каркаса Ф-32 Н502 Ясень золото</t>
  </si>
  <si>
    <t>2580064712333</t>
  </si>
  <si>
    <t>Комплект фасадов Верона для каркаса Ф-33 Н503 Ясень золото</t>
  </si>
  <si>
    <t>2580064722332</t>
  </si>
  <si>
    <t>Комплект фасадов Верона для каркаса Ф-34 Н504 Ясень золото</t>
  </si>
  <si>
    <t>2580064732331</t>
  </si>
  <si>
    <t>Комплект фасадов Верона со стеклом для каркаса Ф-35 В500 Ясень золото</t>
  </si>
  <si>
    <t>2580064742330</t>
  </si>
  <si>
    <t>Комплект фасадов Верона для каркаса Ф-40 В600/Н600/НМ600 Ясень золото</t>
  </si>
  <si>
    <t>2580064752339</t>
  </si>
  <si>
    <t>Комплект фасадов Верона для каркаса Ф-41 Н601 Ясень золото</t>
  </si>
  <si>
    <t>2580064762338</t>
  </si>
  <si>
    <t>Комплект фасадов Верона для каркаса Ф-42 Н602 Ясень золото</t>
  </si>
  <si>
    <t>2580064772337</t>
  </si>
  <si>
    <t>Комплект фасадов Верона для каркаса Ф-43 Н603 Ясень золото</t>
  </si>
  <si>
    <t>2580064782336</t>
  </si>
  <si>
    <t>Комплект фасадов Верона для каркаса Ф-44 Н604 Ясень золото</t>
  </si>
  <si>
    <t>2580064792335</t>
  </si>
  <si>
    <t>Комплект фасадов Верона со стеклом для каркаса Ф-45 В600 Ясень золото</t>
  </si>
  <si>
    <t>2580064802331</t>
  </si>
  <si>
    <t>Комплект фасадов Верона для каркаса Ф-50 В800/Н800/НМ800 Ясень золото</t>
  </si>
  <si>
    <t>2580064812330</t>
  </si>
  <si>
    <t>Комплект фасадов Верона для каркаса Ф-51 Н801 Ясень золото</t>
  </si>
  <si>
    <t>2580064822339</t>
  </si>
  <si>
    <t>Комплект фасадов Верона для каркаса Ф-52 Н802 Ясень золото</t>
  </si>
  <si>
    <t>2580064832338</t>
  </si>
  <si>
    <t>Комплект фасадов Верона для каркаса Ф-53 Н803 Ясень золото</t>
  </si>
  <si>
    <t>2580064842337</t>
  </si>
  <si>
    <t>Комплект фасадов Верона для каркаса Ф-54 Н804 Ясень золото</t>
  </si>
  <si>
    <t>2580064852336</t>
  </si>
  <si>
    <t>Комплект фасадов Верона со стеклом для каркаса Ф-55 В800 Ясень золото</t>
  </si>
  <si>
    <t>2580064862335</t>
  </si>
  <si>
    <t>Комплект фасадов Верона для каркаса Ф-60 НУ890 Ясень золото</t>
  </si>
  <si>
    <t>2580064872334</t>
  </si>
  <si>
    <t>Комплект фасадов Верона для каркаса Ф-81 НД600 Ясень золото</t>
  </si>
  <si>
    <t>2580064882333</t>
  </si>
  <si>
    <t>Комплект фасадов Верона для каркаса Ф-82 НБ150 Ясень золото</t>
  </si>
  <si>
    <t>2580064892332</t>
  </si>
  <si>
    <t>Комплект фасадов Верона для каркаса Ф-83 ВГ500 Ясень золото</t>
  </si>
  <si>
    <t>2580064902338</t>
  </si>
  <si>
    <t>Комплект фасадов Верона со стеклом для каркаса Ф-84 ВГ500 Ясень золото</t>
  </si>
  <si>
    <t>2580064912337</t>
  </si>
  <si>
    <t>Комплект фасадов Верона для каркаса Ф-85 ВГ600 Ясень золото</t>
  </si>
  <si>
    <t>2580064922336</t>
  </si>
  <si>
    <t>Комплект фасадов Верона со стеклом для каркаса Ф-86 ВГ600 Ясень золото</t>
  </si>
  <si>
    <t>2580064932335</t>
  </si>
  <si>
    <t>Комплект фасадов Верона для каркаса Ф-87 ВГ800 Ясень золото</t>
  </si>
  <si>
    <t>2580064942334</t>
  </si>
  <si>
    <t>Комплект фасадов Верона со стеклом для каркаса Ф-88 ВГ800 Ясень золото</t>
  </si>
  <si>
    <t>2580064952333</t>
  </si>
  <si>
    <t>Комплект фасадов Верона для каркаса Ф-89 ВП400 Ясень золото</t>
  </si>
  <si>
    <t>2580064962332</t>
  </si>
  <si>
    <t>Комплект фасадов Верона со стеклом для каркаса Ф-90 ВП400 Ясень золото</t>
  </si>
  <si>
    <t>2580064972331</t>
  </si>
  <si>
    <t>Комплект фасадов Верона Ясень шимо светлый</t>
  </si>
  <si>
    <t>Комплект фасадов Верона для каркаса Ф-10 В300/Н300/ВТ230 Ясень шимо светлый</t>
  </si>
  <si>
    <t>2580064572173</t>
  </si>
  <si>
    <t>Комплект фасадов Верона для каркаса Ф-11 Н301 Ясень шимо светлый</t>
  </si>
  <si>
    <t>2580064582172</t>
  </si>
  <si>
    <t>Комплект фасадов Верона для каркаса Ф-12 Н302 Ясень шимо светлый</t>
  </si>
  <si>
    <t>2580064592171</t>
  </si>
  <si>
    <t>Комплект фасадов Верона для каркаса Ф-13 Н303 Ясень шимо светлый</t>
  </si>
  <si>
    <t>2580064602177</t>
  </si>
  <si>
    <t>Комплект фасадов Верона для каркаса Ф-14 Н304 Ясень шимо светлый</t>
  </si>
  <si>
    <t>2580064612176</t>
  </si>
  <si>
    <t>Комплект фасадов Верона со стеклом для каркаса Ф-15 В300 Ясень шимо светлый</t>
  </si>
  <si>
    <t>2580064622175</t>
  </si>
  <si>
    <t>Комплект фасадов Верона для каркаса Ф-20 В400/ВУ590/Н400/НТ300/НУ990 Ясень шимо светлый</t>
  </si>
  <si>
    <t>2580064632174</t>
  </si>
  <si>
    <t>Комплект фасадов Верона для каркаса Ф-21 Н401 Ясень шимо светлый</t>
  </si>
  <si>
    <t>2580064642173</t>
  </si>
  <si>
    <t>Комплект фасадов Верона для каркаса Ф-22 Н402 Ясень шимо светлый</t>
  </si>
  <si>
    <t>2580064652172</t>
  </si>
  <si>
    <t>Комплект фасадов Верона для каркаса Ф-23 Н403 Ясень шимо светлый</t>
  </si>
  <si>
    <t>2580064662171</t>
  </si>
  <si>
    <t>Комплект фасадов Верона для каркаса Ф-24 Н404 Ясень шимо светлый</t>
  </si>
  <si>
    <t>2580064672170</t>
  </si>
  <si>
    <t>Комплект фасадов Верона со стеклом для каркаса Ф-25 В400 Ясень шимо светлый</t>
  </si>
  <si>
    <t>2580064682179</t>
  </si>
  <si>
    <t>Комплект фасадов Верона для каркаса Ф-30 В500/Н500/НМ500 Ясень шимо светлый</t>
  </si>
  <si>
    <t>2580064692178</t>
  </si>
  <si>
    <t>Комплект фасадов Верона для каркаса Ф-31 Н501 Ясень шимо светлый</t>
  </si>
  <si>
    <t>2580064702174</t>
  </si>
  <si>
    <t>Комплект фасадов Верона для каркаса Ф-32 Н502 Ясень шимо светлый</t>
  </si>
  <si>
    <t>2580064712173</t>
  </si>
  <si>
    <t>Комплект фасадов Верона для каркаса Ф-33 Н503 Ясень шимо светлый</t>
  </si>
  <si>
    <t>2580064722172</t>
  </si>
  <si>
    <t>Комплект фасадов Верона для каркаса Ф-34 Н504 Ясень шимо светлый</t>
  </si>
  <si>
    <t>2580064732171</t>
  </si>
  <si>
    <t>Комплект фасадов Верона со стеклом для каркаса Ф-35 В500 Ясень шимо светлый</t>
  </si>
  <si>
    <t>2580064742170</t>
  </si>
  <si>
    <t>Комплект фасадов Верона для каркаса Ф-40 В600/Н600/НМ600 Ясень шимо светлый</t>
  </si>
  <si>
    <t>2580064752179</t>
  </si>
  <si>
    <t>Комплект фасадов Верона для каркаса Ф-41 Н601 Ясень шимо светлый</t>
  </si>
  <si>
    <t>2580064762178</t>
  </si>
  <si>
    <t>Комплект фасадов Верона для каркаса Ф-42 Н602 Ясень шимо светлый</t>
  </si>
  <si>
    <t>2580064772177</t>
  </si>
  <si>
    <t>Комплект фасадов Верона для каркаса Ф-43 Н603 Ясень шимо светлый</t>
  </si>
  <si>
    <t>2580064782176</t>
  </si>
  <si>
    <t>Комплект фасадов Верона для каркаса Ф-44 Н604 Ясень шимо светлый</t>
  </si>
  <si>
    <t>2580064792175</t>
  </si>
  <si>
    <t>Комплект фасадов Верона со стеклом для каркаса Ф-45 В600 Ясень шимо светлый</t>
  </si>
  <si>
    <t>2580064802171</t>
  </si>
  <si>
    <t>Комплект фасадов Верона для каркаса Ф-50 В800/Н800/НМ800 Ясень шимо светлый</t>
  </si>
  <si>
    <t>2580064812170</t>
  </si>
  <si>
    <t>Комплект фасадов Верона для каркаса Ф-51 Н801 Ясень шимо светлый</t>
  </si>
  <si>
    <t>2580064822179</t>
  </si>
  <si>
    <t>Комплект фасадов Верона для каркаса Ф-52 Н802 Ясень шимо светлый</t>
  </si>
  <si>
    <t>2580064832178</t>
  </si>
  <si>
    <t>Комплект фасадов Верона для каркаса Ф-53 Н803 Ясень шимо светлый</t>
  </si>
  <si>
    <t>2580064842177</t>
  </si>
  <si>
    <t>Комплект фасадов Верона для каркаса Ф-54 Н804 Ясень шимо светлый</t>
  </si>
  <si>
    <t>2580064852176</t>
  </si>
  <si>
    <t>Комплект фасадов Верона со стеклом для каркаса Ф-55 В800 Ясень шимо светлый</t>
  </si>
  <si>
    <t>2580064862175</t>
  </si>
  <si>
    <t>Комплект фасадов Верона для каркаса Ф-60 НУ890 Ясень шимо светлый</t>
  </si>
  <si>
    <t>2580064872174</t>
  </si>
  <si>
    <t>Комплект фасадов Верона для каркаса Ф-81 НД600 Ясень шимо светлый</t>
  </si>
  <si>
    <t>2580064882173</t>
  </si>
  <si>
    <t>Комплект фасадов Верона для каркаса Ф-82 НБ150 Ясень шимо светлый</t>
  </si>
  <si>
    <t>2580064892172</t>
  </si>
  <si>
    <t>Комплект фасадов Верона для каркаса Ф-83 ВГ500 Ясень шимо светлый</t>
  </si>
  <si>
    <t>2580064902178</t>
  </si>
  <si>
    <t>Комплект фасадов Верона со стеклом для каркаса Ф-84 ВГ500 Ясень шимо светлый</t>
  </si>
  <si>
    <t>2580064912177</t>
  </si>
  <si>
    <t>Комплект фасадов Верона для каркаса Ф-85 ВГ600 Ясень шимо светлый</t>
  </si>
  <si>
    <t>2580064922176</t>
  </si>
  <si>
    <t>Комплект фасадов Верона со стеклом для каркаса Ф-86 ВГ600 Ясень шимо светлый</t>
  </si>
  <si>
    <t>2580064932175</t>
  </si>
  <si>
    <t>Комплект фасадов Верона для каркаса Ф-87 ВГ800 Ясень шимо светлый</t>
  </si>
  <si>
    <t>2580064942174</t>
  </si>
  <si>
    <t>Комплект фасадов Верона со стеклом для каркаса Ф-88 ВГ800 Ясень шимо светлый</t>
  </si>
  <si>
    <t>2580064952173</t>
  </si>
  <si>
    <t>Комплект фасадов Верона для каркаса Ф-89 ВП400 Ясень шимо светлый</t>
  </si>
  <si>
    <t>2580064962172</t>
  </si>
  <si>
    <t>Комплект фасадов Верона со стеклом для каркаса Ф-90 ВП400 Ясень шимо светлый</t>
  </si>
  <si>
    <t>2580064972171</t>
  </si>
  <si>
    <t>Шкаф нижний Ривьера ШНЯ 400 с ящиками ЛДСП Дуб млечный</t>
  </si>
  <si>
    <t>Комплект фасадов Сити со стеклом для каркаса Ф-15 В300 Анегри</t>
  </si>
  <si>
    <t>Комплект фасадов Сити со стеклом для каркаса Ф-25 В400/ВУ590 Анегри</t>
  </si>
  <si>
    <t>Комплект фасадов Сити со стеклом для каркаса Ф-35 В500 Анегри</t>
  </si>
  <si>
    <t>Комплект фасадов Сити со стеклом для каркаса Ф-45 В600 Анегри</t>
  </si>
  <si>
    <t>Комплект фасадов Сити со стеклом для каркаса Ф-55 В800 Анегри</t>
  </si>
  <si>
    <t>Комплект фасадов Сити со стеклом для каркаса Ф-84 ВГ500 Анегри</t>
  </si>
  <si>
    <t>Комплект фасадов Сити со стеклом для каркаса Ф-86 ВГ600 Анегри</t>
  </si>
  <si>
    <t>Комплект фасадов Сити со стеклом для каркаса Ф-88 ВГ800 Анегри</t>
  </si>
  <si>
    <t>Комплект фасадов Сити со стеклом для каркаса Ф-90 ВП400 Анегри</t>
  </si>
  <si>
    <t>Комплект фасадов Техно со стеклом для каркаса Ф-15 В300 Оранжевый металлик</t>
  </si>
  <si>
    <t>Комплект фасадов Техно со стеклом для каркаса Ф-25 В400/ВУ590 Оранжевый металлик</t>
  </si>
  <si>
    <t xml:space="preserve">Ф-25 В400/ВУ590 </t>
  </si>
  <si>
    <t>Комплект фасадов Техно со стеклом для каркаса Ф-35 В500 Оранжевый металлик</t>
  </si>
  <si>
    <t>Комплект фасадов Техно со стеклом для каркаса Ф-45 В600 Оранжевый металлик</t>
  </si>
  <si>
    <t>Комплект фасадов Техно со стеклом для каркаса Ф-55 В800 Оранжевый металлик</t>
  </si>
  <si>
    <t>Комплект фасадов Техно со стеклом для каркаса Ф-84 ВГ500 Оранжевый металлик</t>
  </si>
  <si>
    <t>Комплект фасадов Техно со стеклом для каркаса Ф-86 ВГ600 Оранжевый металлик</t>
  </si>
  <si>
    <t>Комплект фасадов Техно со стеклом для каркаса Ф-88 ВГ800 Оранжевый металлик</t>
  </si>
  <si>
    <t>Комплект фасадов Техно со стеклом для каркаса Ф-90 ВП400 Оранжевый металлик</t>
  </si>
  <si>
    <t>Комплект полок Альберт-5 ВН-328 МДФ Венге</t>
  </si>
  <si>
    <t>2003842/161</t>
  </si>
  <si>
    <t>Шкаф пристыковочный Альберт-5 ШК-326 МДФ Ольха</t>
  </si>
  <si>
    <t>2003881/163</t>
  </si>
  <si>
    <t>Шкаф пристыковочный Альберт-5 ШК-326 МДФ Орех</t>
  </si>
  <si>
    <t>2003881/164</t>
  </si>
  <si>
    <t>Полка угловая Венеция ПУ-2 Венге</t>
  </si>
  <si>
    <t>Кровать Бася КР-554 ЛДСП Дуб белфорд 0,8м</t>
  </si>
  <si>
    <t>Кровать Бася КР-554 ЛДСП Ясень шимо светлый 0,8м</t>
  </si>
  <si>
    <t>Кровать Бася КР-556 ЛДСП Дуб белфорд 1,2м</t>
  </si>
  <si>
    <t>Кровать Бася КР-556  ЛДСП Ясень шимо светлый 1,2м</t>
  </si>
  <si>
    <t>Кровать Бася КР-558 ЛДСП Ясень шимо светлый 1,6м</t>
  </si>
  <si>
    <t>Каркас нижней полки угловой НПУ 300 Венге</t>
  </si>
  <si>
    <t>Комплект фасадов Техно для каркаса Ф-31 Н501 Оранжевый металлик</t>
  </si>
  <si>
    <t>Кухни</t>
  </si>
  <si>
    <t>Гостиные</t>
  </si>
  <si>
    <t>Спальни</t>
  </si>
  <si>
    <t>Прихожие</t>
  </si>
  <si>
    <t>Детские</t>
  </si>
  <si>
    <t>Группа товаров</t>
  </si>
  <si>
    <t>Артикул</t>
  </si>
  <si>
    <t>Кол-во</t>
  </si>
  <si>
    <t>Цена</t>
  </si>
  <si>
    <t>ИТОГО:</t>
  </si>
  <si>
    <t>Кухня "Валерия"</t>
  </si>
  <si>
    <t>Цвета отделок:</t>
  </si>
  <si>
    <t>Корпус/Каркас</t>
  </si>
  <si>
    <t>Кол-во к заказу</t>
  </si>
  <si>
    <t>Сумма по заказу</t>
  </si>
  <si>
    <t>Цвет отделки:</t>
  </si>
  <si>
    <r>
      <rPr>
        <b/>
        <sz val="12"/>
        <color rgb="FFFF0000"/>
        <rFont val="Arial"/>
        <family val="2"/>
        <charset val="204"/>
      </rPr>
      <t xml:space="preserve">ВНИМАНИЕ! </t>
    </r>
    <r>
      <rPr>
        <sz val="12"/>
        <color theme="1"/>
        <rFont val="Arial"/>
        <family val="2"/>
        <charset val="204"/>
      </rPr>
      <t>Если в поле цена стоит "нет" - значит в данной коллекции не предусмотрен модуль в указанном цвете.</t>
    </r>
  </si>
  <si>
    <t>В содержании наводим курсором на наименование нужной категории мебели  и щёлкаем по нему. При этом Вы переходите на  соответствующий  прайс-лист  данной  продукции</t>
  </si>
  <si>
    <r>
      <t>Автосумма на общее количество и итоговую сумму по выбранной Вами позиции из всего раздела</t>
    </r>
    <r>
      <rPr>
        <i/>
        <sz val="14"/>
        <rFont val="Calibri"/>
        <family val="2"/>
        <charset val="204"/>
        <scheme val="minor"/>
      </rPr>
      <t xml:space="preserve"> </t>
    </r>
  </si>
  <si>
    <t>В каждом разделе есть цена за соответствующие цвета отделок фасада и каркаса предлагаемых в коллекции изделий. В модульных кухнях можете выбрать на своё усмотрение цвет каркаса: Белый или Венге (на примере им соответсвуют цены обвененные в красные и зелёные кружочки). Или цвет фасада (на примере это цены, обведенные в желтный и синий кружочек).</t>
  </si>
  <si>
    <t>спальное место под матрас*: 1600*2000</t>
  </si>
  <si>
    <t>спальное место под матрас*: 800*2000</t>
  </si>
  <si>
    <t>спальное место под матрас*: 900*2000</t>
  </si>
  <si>
    <t>спальное место под матрас*: 1200*2000</t>
  </si>
  <si>
    <t>спальное место под матрас*: 1400*2000</t>
  </si>
  <si>
    <t>спальное место под матрас*: 800*2000/ 800*1950</t>
  </si>
  <si>
    <r>
      <t xml:space="preserve">Золотистый металлик </t>
    </r>
    <r>
      <rPr>
        <sz val="12"/>
        <color rgb="FFFF0000"/>
        <rFont val="Arial"/>
        <family val="2"/>
        <charset val="204"/>
      </rPr>
      <t>*</t>
    </r>
  </si>
  <si>
    <r>
      <t xml:space="preserve">Оранжевый металлик </t>
    </r>
    <r>
      <rPr>
        <sz val="12"/>
        <color rgb="FFFF0000"/>
        <rFont val="Arial"/>
        <family val="2"/>
        <charset val="204"/>
      </rPr>
      <t>*</t>
    </r>
  </si>
  <si>
    <t>В каждом разделе есть цена за соответствующий цвет отделки предлагаемых в коллекции изделий. Соответствующие цвета отделок залиты в ценах своим тоном (пример: Ольха 855 - серый тон заливки, Орех 170 - нежно голубой тон заливки и т.д.). На примере Гостинные "Макарена-3" есть во множестве цветовых отделок. Каждому цвету - указана цена (Венге обведен красным квадратом - соответсвует цена в ПЛ-303 1180руб; Ольха 855 - обведен оранжевым квадратом - цена в ПЛ-303 = 1180руб., а цена ТБ-310  = 4180руб.)</t>
  </si>
  <si>
    <t>Уважаемые клиенты, почти в каждом разделе есть дополнительная информация, на которую стоит обращать внимание, при начале работы с прайс-листом!</t>
  </si>
  <si>
    <r>
      <rPr>
        <b/>
        <sz val="14"/>
        <color rgb="FFFF0000"/>
        <rFont val="Arial"/>
        <family val="2"/>
        <charset val="204"/>
      </rPr>
      <t>ВНИМАНИЕ!</t>
    </r>
    <r>
      <rPr>
        <sz val="14"/>
        <rFont val="Arial"/>
        <family val="2"/>
        <charset val="204"/>
      </rPr>
      <t xml:space="preserve"> </t>
    </r>
    <r>
      <rPr>
        <b/>
        <sz val="14"/>
        <rFont val="Arial"/>
        <family val="2"/>
        <charset val="204"/>
      </rPr>
      <t>1)</t>
    </r>
    <r>
      <rPr>
        <sz val="14"/>
        <rFont val="Arial"/>
        <family val="2"/>
        <charset val="204"/>
      </rPr>
      <t xml:space="preserve"> К кроватям указаны габаритные размеры в мм спального место под матрас. В цену комплекта не входит стоимость матраса! </t>
    </r>
    <r>
      <rPr>
        <b/>
        <sz val="14"/>
        <rFont val="Arial"/>
        <family val="2"/>
        <charset val="204"/>
      </rPr>
      <t>2)</t>
    </r>
    <r>
      <rPr>
        <sz val="14"/>
        <rFont val="Arial"/>
        <family val="2"/>
        <charset val="204"/>
      </rPr>
      <t xml:space="preserve"> Цвета отделок отмеченные знаком </t>
    </r>
    <r>
      <rPr>
        <sz val="14"/>
        <color rgb="FFFF0000"/>
        <rFont val="Arial"/>
        <family val="2"/>
        <charset val="204"/>
      </rPr>
      <t>*</t>
    </r>
    <r>
      <rPr>
        <sz val="14"/>
        <rFont val="Arial"/>
        <family val="2"/>
        <charset val="204"/>
      </rPr>
      <t xml:space="preserve"> (звездочка) поставляются под заказ! Остальные цвета - по наличию на складе. Уточняйте всю информацию у вашего менеджера.</t>
    </r>
  </si>
  <si>
    <t xml:space="preserve">Оранжевый глянец </t>
  </si>
  <si>
    <t>Рекламная продукция</t>
  </si>
  <si>
    <t>ТБ-00</t>
  </si>
  <si>
    <t>180*100</t>
  </si>
  <si>
    <t>2003819/000</t>
  </si>
  <si>
    <t>Тумба ТБ-00 с образцами материалов отделок</t>
  </si>
  <si>
    <t>Кровать 0,9м с ящиками</t>
  </si>
  <si>
    <t>Фото</t>
  </si>
  <si>
    <t>Номенклатура</t>
  </si>
  <si>
    <t>Статус</t>
  </si>
  <si>
    <t>Сумма заказа</t>
  </si>
  <si>
    <t>Кровать 0,9м 2-х ярусная с ящиками</t>
  </si>
  <si>
    <t xml:space="preserve">Кровать 2-х уровневая </t>
  </si>
  <si>
    <r>
      <t>Во всех разделах прайс-листа, вводя в колонку  количество нужное Вам количество данного элемента в желаемой вам цветовой отделке, и атоматом в верхней части будет суммироваться общее количество штук и сумма в рублях по выбранной Вами позиции</t>
    </r>
    <r>
      <rPr>
        <i/>
        <sz val="14"/>
        <rFont val="Calibri"/>
        <family val="2"/>
        <charset val="204"/>
        <scheme val="minor"/>
      </rPr>
      <t xml:space="preserve"> </t>
    </r>
  </si>
  <si>
    <t>Комплектующие</t>
  </si>
  <si>
    <t>Фартуки</t>
  </si>
  <si>
    <t>Посудосушители</t>
  </si>
  <si>
    <t>500*275</t>
  </si>
  <si>
    <t>600*275</t>
  </si>
  <si>
    <t>800*275</t>
  </si>
  <si>
    <t>Посудосушитель 2-х уровневый 500 с 2-мя пластиковыми поддонами Хром</t>
  </si>
  <si>
    <t>Посудосушитель 2-х уровневый 600 с 2-мя пластиковыми поддонами Хром</t>
  </si>
  <si>
    <t>Посудосушитель 2-х уровневый 800 с 2-мя пластиковыми поддонами Хром</t>
  </si>
  <si>
    <t>Планки</t>
  </si>
  <si>
    <t>Размеры, мм</t>
  </si>
  <si>
    <t>Матрасы</t>
  </si>
  <si>
    <t>Характеристики</t>
  </si>
  <si>
    <t>150*70</t>
  </si>
  <si>
    <t>Навесы</t>
  </si>
  <si>
    <t>Навес для кухни регулируемый универсальный N-1 Белый</t>
  </si>
  <si>
    <t>Навес для кухни регулируемый универсальный N-1 Бежевый</t>
  </si>
  <si>
    <t>37*17*86</t>
  </si>
  <si>
    <t>Рейка для навесов Глянец</t>
  </si>
  <si>
    <t>Плинтуса</t>
  </si>
  <si>
    <t>Плинтус для столешницы  LB 37 Антарес</t>
  </si>
  <si>
    <t>Плинтус для столешницы  LB 37 Алюминий</t>
  </si>
  <si>
    <t>Плинтус для столешницы  LB 37 Сахара</t>
  </si>
  <si>
    <t>Уголок для плинтуса внутренний  Алюминий</t>
  </si>
  <si>
    <t>Уголок для плинтуса внутренний  Чёрный</t>
  </si>
  <si>
    <t>Заглушка для плинтуса Алюминий</t>
  </si>
  <si>
    <t>Заглушка для плинтуса Чёрный</t>
  </si>
  <si>
    <t>3000*20*35</t>
  </si>
  <si>
    <t>40*50*38</t>
  </si>
  <si>
    <t>38*24*9</t>
  </si>
  <si>
    <t>Петли</t>
  </si>
  <si>
    <t xml:space="preserve">Петля накладная с чашкой 35, под углом 105 гр., c доводчиком </t>
  </si>
  <si>
    <t xml:space="preserve">Петля накладная с чашкой 35, под углом 95 гр., с  доводчиком </t>
  </si>
  <si>
    <t>25*62*112</t>
  </si>
  <si>
    <t>35*62*90</t>
  </si>
  <si>
    <t>Амортизатор накладной Серый</t>
  </si>
  <si>
    <t>14*46*65</t>
  </si>
  <si>
    <t>Уплотнитель самоклеющийся для шкафов купе 4433 Серый</t>
  </si>
  <si>
    <t>Уплотнитель самоклеющийся для шкафов купе 4433 Коричневый</t>
  </si>
  <si>
    <t>275*7 п.м.</t>
  </si>
  <si>
    <t>Прочее</t>
  </si>
  <si>
    <t>Ручки мебельные</t>
  </si>
  <si>
    <t>37*144*20</t>
  </si>
  <si>
    <t>24*128*20</t>
  </si>
  <si>
    <t>26*32</t>
  </si>
  <si>
    <t>24*25</t>
  </si>
  <si>
    <t>22*138*16</t>
  </si>
  <si>
    <t>27*105,6*12</t>
  </si>
  <si>
    <t>20*108*8</t>
  </si>
  <si>
    <t>22*136*15</t>
  </si>
  <si>
    <t>23*118*11</t>
  </si>
  <si>
    <t>5*146*35</t>
  </si>
  <si>
    <t>31,5*116*12</t>
  </si>
  <si>
    <t>30*130*12</t>
  </si>
  <si>
    <t>Ручка скоба мебельная С501 AE CD 96 мм с керам. вставкой "Мрамор" Бронза/Светло-кремовая керамика</t>
  </si>
  <si>
    <t>Ручка скоба мебельная С514 AE WGF 96 мм с керам. вставкой "Художест.рамка" Бронза/Белая керамика</t>
  </si>
  <si>
    <t>Ручка кнопка мебельная С802 AE CD с керам. вставкой "Мрамор" Бронза/Светло-кремовая керамика</t>
  </si>
  <si>
    <t>Ручка кнопка мебельная С814М AE WGF с керам. вставкой "Художест. рамка" Бронза/Белая керамика</t>
  </si>
  <si>
    <t>Ручка кнопка мебельная F3101 AE Бронза</t>
  </si>
  <si>
    <t>Ручка скоба мебельная 5075-02 96 мм МатНикель</t>
  </si>
  <si>
    <t>Ручка скоба мебельная 5077-02 96 мм МатНикель</t>
  </si>
  <si>
    <t>Ручка скоба мебельная 5001-06 96 мм Хром</t>
  </si>
  <si>
    <t>Ручка скоба мебельная RS005 СР 96 мм Хром</t>
  </si>
  <si>
    <t>Ручка скоба мебельная RS011 СР 96 мм Хром</t>
  </si>
  <si>
    <t>Ручка реллинг мебельная 054 96 мм Хром/МатАлюминий</t>
  </si>
  <si>
    <t>Ручка реллинг мебельная 055 96 мм Хром/МатАлюминий</t>
  </si>
  <si>
    <t>Ручка мебельная V 075-02 96 мм МатХром</t>
  </si>
  <si>
    <t>Петля полунакладная с чашкой 35, под углом 95 гр., с доводчиком (для угловых корпусов)</t>
  </si>
  <si>
    <t>38*60*90</t>
  </si>
  <si>
    <t>Кухня "Чили"</t>
  </si>
  <si>
    <t>Кухни "Ривьера"</t>
  </si>
  <si>
    <t>2580066631595</t>
  </si>
  <si>
    <t>2580066641594</t>
  </si>
  <si>
    <t>2580066651593</t>
  </si>
  <si>
    <t>2580066661592</t>
  </si>
  <si>
    <t>2580066671591</t>
  </si>
  <si>
    <t>2580066681590</t>
  </si>
  <si>
    <t>2580066691599</t>
  </si>
  <si>
    <t>2580066701595</t>
  </si>
  <si>
    <t>2580066711594</t>
  </si>
  <si>
    <t>2580066721593</t>
  </si>
  <si>
    <t>2580066731592</t>
  </si>
  <si>
    <t>2580066741591</t>
  </si>
  <si>
    <t>2580066751590</t>
  </si>
  <si>
    <t>2580066761599</t>
  </si>
  <si>
    <t>2580066771598</t>
  </si>
  <si>
    <t>2580066781597</t>
  </si>
  <si>
    <t>2580066791596</t>
  </si>
  <si>
    <t>2580066801592</t>
  </si>
  <si>
    <t>2580066811591</t>
  </si>
  <si>
    <t>2580066821590</t>
  </si>
  <si>
    <t>2580066831599</t>
  </si>
  <si>
    <t>2580066841598</t>
  </si>
  <si>
    <t>2580066851597</t>
  </si>
  <si>
    <t>2580066861596</t>
  </si>
  <si>
    <t>2580066871595</t>
  </si>
  <si>
    <t>2580066881594</t>
  </si>
  <si>
    <t>2580066891593</t>
  </si>
  <si>
    <t>2580066901599</t>
  </si>
  <si>
    <t>2580066911598</t>
  </si>
  <si>
    <t>2580066921597</t>
  </si>
  <si>
    <t>2580066931596</t>
  </si>
  <si>
    <t>2580066971592</t>
  </si>
  <si>
    <t>2580066981591</t>
  </si>
  <si>
    <t>2580066991590</t>
  </si>
  <si>
    <t>2580067001595</t>
  </si>
  <si>
    <t>2580067011594</t>
  </si>
  <si>
    <t>2580067021593</t>
  </si>
  <si>
    <t>2580067031592</t>
  </si>
  <si>
    <t>2580067041591</t>
  </si>
  <si>
    <t>2580067051590</t>
  </si>
  <si>
    <t>2580067061599</t>
  </si>
  <si>
    <t>Комплект фасадов Чили для каркаса Ф-10 В300/Н300/ВТ230 Дуб белёный</t>
  </si>
  <si>
    <t>Комплект фасадов Чили для каркаса Ф-11 Н301 Дуб белёный</t>
  </si>
  <si>
    <t>Комплект фасадов Чили для каркаса Ф-12 Н302 Дуб белёный</t>
  </si>
  <si>
    <t>Комплект фасадов Чили для каркаса Ф-13 Н303 Дуб белёный</t>
  </si>
  <si>
    <t>Комплект фасадов Чили для каркаса Ф-14 Н304 Дуб белёный</t>
  </si>
  <si>
    <t>Комплект фасадов Чили со стеклом для каркаса Ф-15 В300 Дуб белёный</t>
  </si>
  <si>
    <t>Комплект фасадов Чили для каркаса Ф-20 В400/ВУ590/Н400/НТ300/НУ990 Дуб белёный</t>
  </si>
  <si>
    <t>Комплект фасадов Чили для каркаса Ф-21 Н401 Дуб белёный</t>
  </si>
  <si>
    <t>Комплект фасадов Чили для каркаса Ф-22 Н402 Дуб белёный</t>
  </si>
  <si>
    <t>Комплект фасадов Чили для каркаса Ф-23 Н403 Дуб белёный</t>
  </si>
  <si>
    <t>Комплект фасадов Чили для каркаса Ф-24 Н404 Дуб белёный</t>
  </si>
  <si>
    <t>Комплект фасадов Чили со стеклом для каркаса Ф-25 В400/ВУ590 Дуб белёный</t>
  </si>
  <si>
    <t>Комплект фасадов Чили для каркаса Ф-30 В500/Н500/НМ500 Дуб белёный</t>
  </si>
  <si>
    <t>Комплект фасадов Чили для каркаса Ф-31 Н501 Дуб белёный</t>
  </si>
  <si>
    <t>Комплект фасадов Чили для каркаса Ф-32 Н502 Дуб белёный</t>
  </si>
  <si>
    <t>Комплект фасадов Чили для каркаса Ф-33 Н503 Дуб белёный</t>
  </si>
  <si>
    <t>Комплект фасадов Чили для каркаса Ф-34 Н504 Дуб белёный</t>
  </si>
  <si>
    <t>Комплект фасадов Чили со стеклом для каркаса Ф-35 В500 Дуб белёный</t>
  </si>
  <si>
    <t>Комплект фасадов Чили для каркаса Ф-40 В600/Н600/НМ600 Дуб белёный</t>
  </si>
  <si>
    <t>Комплект фасадов Чили для каркаса Ф-41 Н601 Дуб белёный</t>
  </si>
  <si>
    <t>Комплект фасадов Чили для каркаса Ф-42 Н602 Дуб белёный</t>
  </si>
  <si>
    <t>Комплект фасадов Чили для каркаса Ф-43 Н603 Дуб белёный</t>
  </si>
  <si>
    <t>Комплект фасадов Чили для каркаса Ф-44 Н604 Дуб белёный</t>
  </si>
  <si>
    <t>Комплект фасадов Чили со стеклом для каркаса Ф-45 В600 Дуб белёный</t>
  </si>
  <si>
    <t>Комплект фасадов Чили для каркаса Ф-50 В800/Н800/НМ800 Дуб белёный</t>
  </si>
  <si>
    <t>Комплект фасадов Чили для каркаса Ф-51 Н801 Дуб белёный</t>
  </si>
  <si>
    <t>Комплект фасадов Чили для каркаса Ф-52 Н802 Дуб белёный</t>
  </si>
  <si>
    <t>Комплект фасадов Чили для каркаса Ф-53 Н803 Дуб белёный</t>
  </si>
  <si>
    <t>Комплект фасадов Чили для каркаса Ф-54 Н804 Дуб белёный</t>
  </si>
  <si>
    <t>Комплект фасадов Чили со стеклом для каркаса Ф-55 В800 Дуб белёный</t>
  </si>
  <si>
    <t>Комплект фасадов Чили для каркаса Ф-60 НУ890 Дуб белёный</t>
  </si>
  <si>
    <t>Комплект фасадов Чили для каркаса Ф-81 НД600 Дуб белёный</t>
  </si>
  <si>
    <t>Комплект фасадов Чили для каркаса Ф-82 НБ150 Дуб белёный</t>
  </si>
  <si>
    <t>Комплект фасадов Чили для каркаса Ф-83 ВГ500 Дуб белёный</t>
  </si>
  <si>
    <t>Комплект фасадов Чили со стеклом для каркаса Ф-84 ВГ500 Дуб белёный</t>
  </si>
  <si>
    <t>Комплект фасадов Чили для каркаса Ф-85 ВГ600 Дуб белёный</t>
  </si>
  <si>
    <t>Комплект фасадов Чили со стеклом для каркаса Ф-86 ВГ600 Дуб белёный</t>
  </si>
  <si>
    <t>Комплект фасадов Чили для каркаса Ф-87 ВГ800 Дуб белёный</t>
  </si>
  <si>
    <t>Комплект фасадов Чили со стеклом для каркаса Ф-88 ВГ800 Дуб белёный</t>
  </si>
  <si>
    <t>Комплект фасадов Чили для каркаса Ф-89 ВП400 Дуб белёный</t>
  </si>
  <si>
    <t>Комплект фасадов Чили со стеклом для каркаса Ф-90 ВП400 Дуб белёный</t>
  </si>
  <si>
    <t>Комплект полок Альберт-5 ВН-327 МДФ Ольха</t>
  </si>
  <si>
    <t>2003840/163</t>
  </si>
  <si>
    <t>NEW</t>
  </si>
  <si>
    <t>Уплотнитель для цоколя из ДСП 16 мм</t>
  </si>
  <si>
    <t>3000*5*23</t>
  </si>
  <si>
    <t>Внутреннее наполнение к ШК-712</t>
  </si>
  <si>
    <t>Блок внутренних ящиков для ШК-711, ШК-712</t>
  </si>
  <si>
    <t>Цоколь</t>
  </si>
  <si>
    <t>Цоколь ПВХ Алюминий</t>
  </si>
  <si>
    <t>Цоколь ПВХ Белый</t>
  </si>
  <si>
    <t>Цоколь ПВХ Венге</t>
  </si>
  <si>
    <t>Угол для цоколя ПВХ 135 гр. Алюминий</t>
  </si>
  <si>
    <t>Угол для цоколя ПВХ 135 гр. Белый</t>
  </si>
  <si>
    <t>Угол для цоколя ПВХ 135 гр. Венге</t>
  </si>
  <si>
    <t>Угол для цоколя ПВХ 90 гр. Алюминий</t>
  </si>
  <si>
    <t>Угол для цоколя ПВХ 90 гр. Белый</t>
  </si>
  <si>
    <t>Угол для цоколя ПВХ 90 гр. Венге</t>
  </si>
  <si>
    <t>Заглушка торцевая для цоколя ПВХ Алюминий</t>
  </si>
  <si>
    <t>Заглушка торцевая для цоколя ПВХ Белый</t>
  </si>
  <si>
    <t>Заглушка торцевая для цоколя ПВХ Венге</t>
  </si>
  <si>
    <t>Соединительный элемент для цоколя ПВХ 180 гр. Алюминий</t>
  </si>
  <si>
    <t>Соединительный элемент для цоколя ПВХ 180 гр. Белый</t>
  </si>
  <si>
    <t>Соединительный элемент для цоколя ПВХ 180 гр. Венге</t>
  </si>
  <si>
    <t>4000*95*13</t>
  </si>
  <si>
    <t>95*22*12</t>
  </si>
  <si>
    <t>97*40*28</t>
  </si>
  <si>
    <t>95*16*15</t>
  </si>
  <si>
    <t>УТ000027799</t>
  </si>
  <si>
    <t>УТ000027826</t>
  </si>
  <si>
    <t>УТ000027829</t>
  </si>
  <si>
    <t>Заглушка для плинтуса Черный</t>
  </si>
  <si>
    <t>УТ000029989</t>
  </si>
  <si>
    <t>УТ000029990</t>
  </si>
  <si>
    <t>УТ000029991</t>
  </si>
  <si>
    <t>УТ000027768</t>
  </si>
  <si>
    <t>Матрас Flex Standart Белый 1600*2000</t>
  </si>
  <si>
    <t>УТ000027789</t>
  </si>
  <si>
    <t>УТ000027788</t>
  </si>
  <si>
    <t>УТ000027797</t>
  </si>
  <si>
    <t>Петля накладная с чашкой 35, под углом 105 гр., c доводчиком</t>
  </si>
  <si>
    <t>УТ000027798</t>
  </si>
  <si>
    <t>Петля накладная с чашкой 35, под углом 95 гр., c доводчиком</t>
  </si>
  <si>
    <t>УТ000028538</t>
  </si>
  <si>
    <t>УТ000027824</t>
  </si>
  <si>
    <t>УТ000027827</t>
  </si>
  <si>
    <t>УТ000028076</t>
  </si>
  <si>
    <t>УТ000027763</t>
  </si>
  <si>
    <t>УТ000027764</t>
  </si>
  <si>
    <t>УТ000027765</t>
  </si>
  <si>
    <t>УТ000027790</t>
  </si>
  <si>
    <t>УТ000027808</t>
  </si>
  <si>
    <t>УТ000027802</t>
  </si>
  <si>
    <t>УТ000027804</t>
  </si>
  <si>
    <t>УТ000027816</t>
  </si>
  <si>
    <t>УТ000027821</t>
  </si>
  <si>
    <t>УТ000027820</t>
  </si>
  <si>
    <t>УТ000028006</t>
  </si>
  <si>
    <t>УТ000027810</t>
  </si>
  <si>
    <t>УТ000027812</t>
  </si>
  <si>
    <t>УТ000027814</t>
  </si>
  <si>
    <t>УТ000027815</t>
  </si>
  <si>
    <t>УТ000027800</t>
  </si>
  <si>
    <t>УТ000027801</t>
  </si>
  <si>
    <t>УТ000029986</t>
  </si>
  <si>
    <t>УТ000029987</t>
  </si>
  <si>
    <t>УТ000029988</t>
  </si>
  <si>
    <t>УТ000029985</t>
  </si>
  <si>
    <t>УТ000029984</t>
  </si>
  <si>
    <t>УТ000029983</t>
  </si>
  <si>
    <t>УТ000029980</t>
  </si>
  <si>
    <t>УТ000029981</t>
  </si>
  <si>
    <t>УТ000029982</t>
  </si>
  <si>
    <t>УТ000027825</t>
  </si>
  <si>
    <t>Уголок для плинтуса внутренний Алюминий</t>
  </si>
  <si>
    <t>УТ000027828</t>
  </si>
  <si>
    <t>Уголок для плинтуса внутренний Черный</t>
  </si>
  <si>
    <t>УТ000029992</t>
  </si>
  <si>
    <t>УТ000027823</t>
  </si>
  <si>
    <t>УТ000027822</t>
  </si>
  <si>
    <t>УТ000026979</t>
  </si>
  <si>
    <t>УТ000029979</t>
  </si>
  <si>
    <t>УТ000029977</t>
  </si>
  <si>
    <t>УТ000029978</t>
  </si>
  <si>
    <t>УТ000029512</t>
  </si>
  <si>
    <t>Стенд информационный "BRAVO мебель" ПВХ 910*1100 (с 8-ью карманами) (151001)</t>
  </si>
  <si>
    <t>Кровать-машина "Вираж" Зелёный 500*750*1700</t>
  </si>
  <si>
    <t>500*750*1700</t>
  </si>
  <si>
    <t>УТ000030972</t>
  </si>
  <si>
    <t>УТ000030975</t>
  </si>
  <si>
    <t>Кровать-машина "Леди" Розовый 500*750*1700</t>
  </si>
  <si>
    <t>УТ000030973</t>
  </si>
  <si>
    <t>Кровать-машина "Пилот" Синий 500*750*1700</t>
  </si>
  <si>
    <t>УТ000030974</t>
  </si>
  <si>
    <t>Кровать-машина "Старт" Красный 500*750*1700</t>
  </si>
  <si>
    <t>УТ000030976</t>
  </si>
  <si>
    <t>Пластиковые колеса для кровати-машины</t>
  </si>
  <si>
    <t>УТ000030977</t>
  </si>
  <si>
    <t>Светодиодная подсветка для кровати-машины</t>
  </si>
  <si>
    <t>Кровать-машина "Вираж" Зелёный</t>
  </si>
  <si>
    <t xml:space="preserve">Кровать-машина "Леди" Розовый </t>
  </si>
  <si>
    <t>Кровать-машина "Старт" Красный</t>
  </si>
  <si>
    <t>Кровать-машина "Пилот" Синий</t>
  </si>
  <si>
    <t>Скидка</t>
  </si>
  <si>
    <t>Цена со скидкой</t>
  </si>
  <si>
    <t>Опора кухонная цокольная регулируемая неразборная Чёрная 100*60</t>
  </si>
  <si>
    <t>УТ000031247</t>
  </si>
  <si>
    <t>Опора кухонная цокольная регулируемая разборная Чёрная 100*60</t>
  </si>
  <si>
    <t>УТ000031248</t>
  </si>
  <si>
    <t>Клипса пластиковая для крепления опоры Чёрная</t>
  </si>
  <si>
    <t>УТ000031249</t>
  </si>
  <si>
    <t xml:space="preserve">Опора кухонная цокольная регулируемая неразборная Чёрная </t>
  </si>
  <si>
    <t>100*60</t>
  </si>
  <si>
    <t xml:space="preserve">Опора кухонная цокольная регулируемая разборная Чёрная </t>
  </si>
  <si>
    <t>Фартук для кухни "Венеция" 610*2440*3</t>
  </si>
  <si>
    <t>Фартук для кухни "Капли росы" 610*2440*3</t>
  </si>
  <si>
    <t>Фартук для кухни "Кофе" 610*2440*3</t>
  </si>
  <si>
    <t>Фартук для кухни "Лайм" 610*2440*3</t>
  </si>
  <si>
    <t>Фартук для кухни "Нью-Йорк" 610*2440*3</t>
  </si>
  <si>
    <t>Фартук для кухни "Орхидея" 610*2440*3</t>
  </si>
  <si>
    <t>Фартук для кухни "Перцы" 610*2440*3</t>
  </si>
  <si>
    <t>Фартук для кухни "Рим" 610*2440*3</t>
  </si>
  <si>
    <t>Фартук для кухни "Ромашки" 610*2440*3</t>
  </si>
  <si>
    <t>Фартук для кухни "Узоры" 610*2440*3</t>
  </si>
  <si>
    <t>Фартук для кухни "Цветущий сад" 610*2440*3</t>
  </si>
  <si>
    <t>Фартук для кухни "Ягодный микс" 610*2440*3</t>
  </si>
  <si>
    <t>УТ000031280</t>
  </si>
  <si>
    <t>УТ000031277</t>
  </si>
  <si>
    <t>УТ000031275</t>
  </si>
  <si>
    <t>УТ000031270</t>
  </si>
  <si>
    <t>УТ000031278</t>
  </si>
  <si>
    <t>УТ000031282</t>
  </si>
  <si>
    <t>УТ000031281</t>
  </si>
  <si>
    <t>УТ000031279</t>
  </si>
  <si>
    <t>УТ000031273</t>
  </si>
  <si>
    <t>УТ000031274</t>
  </si>
  <si>
    <t>УТ000031283</t>
  </si>
  <si>
    <t>УТ000031276</t>
  </si>
  <si>
    <t xml:space="preserve">Фартук для кухни "Капли росы" </t>
  </si>
  <si>
    <t>610*2440*3</t>
  </si>
  <si>
    <t xml:space="preserve">Фартук для кухни "Венеция" </t>
  </si>
  <si>
    <t xml:space="preserve">Фартук для кухни "Кофе" </t>
  </si>
  <si>
    <t xml:space="preserve">Фартук для кухни "Лайм" </t>
  </si>
  <si>
    <t xml:space="preserve">Фартук для кухни "Нью-Йорк" </t>
  </si>
  <si>
    <t xml:space="preserve">Фартук для кухни "Орхидея" </t>
  </si>
  <si>
    <t xml:space="preserve">Фартук для кухни "Перцы" </t>
  </si>
  <si>
    <t xml:space="preserve">Фартук для кухни "Рим" </t>
  </si>
  <si>
    <t xml:space="preserve">Фартук для кухни "Ромашки" </t>
  </si>
  <si>
    <t xml:space="preserve">Фартук для кухни "Узоры" </t>
  </si>
  <si>
    <t xml:space="preserve">Фартук для кухни "Цветущий сад" </t>
  </si>
  <si>
    <t xml:space="preserve">Фартук для кухни "Ягодный микс" </t>
  </si>
  <si>
    <t>Ручка скоба мебельная 9052-08 96 мм Бронза</t>
  </si>
  <si>
    <t>Ручка скоба мебельная F481 96 мм Бронза</t>
  </si>
  <si>
    <t>УТ000031173</t>
  </si>
  <si>
    <t>УТ000031171</t>
  </si>
  <si>
    <t>Ручка реллинг мебельная 054 128 мм Хром/МатАлюминий</t>
  </si>
  <si>
    <t>Ручка реллинг мебельная 055 128 мм Хром/МатАлюминий</t>
  </si>
  <si>
    <t>УТ000031174</t>
  </si>
  <si>
    <t>УТ000031175</t>
  </si>
  <si>
    <t>Ручка кнопка мебельная F480 AE Бронза</t>
  </si>
  <si>
    <t>УТ000031172</t>
  </si>
  <si>
    <t>31,5*140*12</t>
  </si>
  <si>
    <t>30*161*12</t>
  </si>
  <si>
    <t>37*110*21</t>
  </si>
  <si>
    <t>36*60*21</t>
  </si>
  <si>
    <t>25*120*25</t>
  </si>
  <si>
    <t>Планка для стенпанели соединительная Н-образная ПВХ Белый 2500*3</t>
  </si>
  <si>
    <t>Планка для стенпанели торцевая ПВХ Белый 2500*3</t>
  </si>
  <si>
    <t>Планка для стенпанели угловая ПВХ Белый 2500*3</t>
  </si>
  <si>
    <t>УТ000031546</t>
  </si>
  <si>
    <t>УТ000031544</t>
  </si>
  <si>
    <t>УТ000031545</t>
  </si>
  <si>
    <t>Планка для стенпанели соединительная Н-образная ПВХ Белый</t>
  </si>
  <si>
    <t xml:space="preserve"> 2500*3</t>
  </si>
  <si>
    <t xml:space="preserve">Планка для стенпанели торцевая ПВХ Белый </t>
  </si>
  <si>
    <t>Планка для стенпанели угловая ПВХ Белый</t>
  </si>
  <si>
    <t>Арматура для моек</t>
  </si>
  <si>
    <t>Выпуск с латунным винтом СКМГ (в комплекте с сифоном и гофросифоном 1 ½’’)</t>
  </si>
  <si>
    <t>Выпуск с переливом СКБПГ (в комплекте с сифоном и гофросифоном 3 ½’’)</t>
  </si>
  <si>
    <t>Комплект крепежей к накладным мойкам КНМБ (в упак.)</t>
  </si>
  <si>
    <t>Врезные</t>
  </si>
  <si>
    <t>Мойка врезная CLM760.435-GT5K 1R Матовый металл 760*435 (чаша справа)</t>
  </si>
  <si>
    <t>Мойка врезная CLM760.435-GT5K 2 L Матовый металл 760*435 (чаша слева)</t>
  </si>
  <si>
    <t>Мойка врезная COM777.488-GT5K 2C Матовый металл 777*488</t>
  </si>
  <si>
    <t>Мойка врезная FAD490-GT5K 0C Матовый металл 490*370</t>
  </si>
  <si>
    <t>Мойка врезная FAD760.470-GT5K 1R Матовый металл 760*470 (чаша справа)</t>
  </si>
  <si>
    <t>Мойка врезная FAD760.470-GT5K 2L Матовый металл 760*470 (чаша слева)</t>
  </si>
  <si>
    <t>Накладные</t>
  </si>
  <si>
    <t>Мойка накладная STD500.600---5C 0C- Матовый металл 500*600</t>
  </si>
  <si>
    <t>Мойка накладная STD600.600---5C 0L- Матовый металл 600*600 (чаша слева)</t>
  </si>
  <si>
    <t>Мойка накладная STD600.600---5C 0R- Матовый металл 600*600 (чаша справа)</t>
  </si>
  <si>
    <t>Мойка накладная STD800.600---5C 0L- Матовый металл 800*600 (чаша слева)</t>
  </si>
  <si>
    <t>Мойка накладная STD800.600---5C 0R- Матовый металл 800*600 (чаша справа)</t>
  </si>
  <si>
    <t>УТ000031458</t>
  </si>
  <si>
    <t>УТ000031454</t>
  </si>
  <si>
    <t>УТ000031451</t>
  </si>
  <si>
    <t>УТ000031413</t>
  </si>
  <si>
    <t>УТ000031415</t>
  </si>
  <si>
    <t>УТ000031418</t>
  </si>
  <si>
    <t>УТ000031404</t>
  </si>
  <si>
    <t>УТ000031408</t>
  </si>
  <si>
    <t>УТ000031411</t>
  </si>
  <si>
    <t>УТ000031421</t>
  </si>
  <si>
    <t>УТ000031427</t>
  </si>
  <si>
    <t>УТ000031425</t>
  </si>
  <si>
    <t>УТ000031434</t>
  </si>
  <si>
    <t>УТ000031431</t>
  </si>
  <si>
    <t>Смесители</t>
  </si>
  <si>
    <t>Смеситель для кухни 42104 CR Хром</t>
  </si>
  <si>
    <t>Смеситель для кухни 42104 STCR МатХром</t>
  </si>
  <si>
    <t>УТ000031438</t>
  </si>
  <si>
    <t>УТ000031442</t>
  </si>
  <si>
    <t>Аксессуары для кухни, рейлинги</t>
  </si>
  <si>
    <t>Уголок С90 Хром (90 гр.)</t>
  </si>
  <si>
    <t>УТ000031486</t>
  </si>
  <si>
    <t>УТ000031489</t>
  </si>
  <si>
    <t>УТ000031482</t>
  </si>
  <si>
    <t>УТ000031475</t>
  </si>
  <si>
    <t>Мойки врезные</t>
  </si>
  <si>
    <t>490*370</t>
  </si>
  <si>
    <t>760*470</t>
  </si>
  <si>
    <t xml:space="preserve">760*435 </t>
  </si>
  <si>
    <t>Мойка врезная CLM760.435-GT5K 2 L Матовый металл (чаша слева)</t>
  </si>
  <si>
    <t>Мойка врезная COM777.488-GT5K 2C Матовый металл</t>
  </si>
  <si>
    <t>777*488</t>
  </si>
  <si>
    <t>ЗАКАЗ</t>
  </si>
  <si>
    <t>Размер мойки: Ø 490 мм                           Размер чаши: Ø 370 мм                           Глубина чаши: 140 мм                    Расположение чаши: по центру               Перелив для воды: в чаше                       Размер выпуска: большой (3 ½’’)             Толщина металла: 0,5 мм                      Материал: нержавеющая сталь                Ширина тумбы: от 45 см                      Арматура: СКБПГ или S701            Комплектация: крепежи, уплотнительная лента</t>
  </si>
  <si>
    <t>Размер мойки: 760*470 мм                        Размер чаши: Ø 360 мм                           Глубина чаши: 140 мм                    Расположение чаши: правая                   Перелив для воды: в чаше                       Размер выпуска: большой (3 ½’’)             Толщина металла: 0,5 мм                      Материал: нержавеющая сталь                Ширина тумбы: от 45 см                      Арматура: СКБПГ или S701            Комплектация: крепежи, уплотнительная лента</t>
  </si>
  <si>
    <t>Размер мойки: 760*470 мм                        Размер чаши: Ø 360 мм                           Глубина чаши: 140 мм                    Расположение чаши: левая                    Перелив для воды: в чаше                       Размер выпуска: большой (3 ½’’)             Толщина металла: 0,5 мм                      Материал: нержавеющая сталь                Ширина тумбы: от 45 см                      Арматура: СКБПГ или S701            Комплектация: крепежи, уплотнительная лента</t>
  </si>
  <si>
    <t>Размер мойки: 760*435 мм                        Размер чаши: 340*375 мм                           Глубина чаши: 140 мм                    Расположение чаши: правая                   Перелив для воды: в чаше                       Размер выпуска: большой (3 ½’’)             Толщина металла: 0,5 мм                      Материал: нержавеющая сталь                Ширина тумбы: от 45 см                      Арматура: СКБПГ или S701            Комплектация: крепежи, уплотнительная лента</t>
  </si>
  <si>
    <t>Размер мойки: 760*435 мм                        Размер чаши: 340*375 мм                           Глубина чаши: 140 мм                    Расположение чаши: левая                    Перелив для воды: в чаше                       Размер выпуска: большой (3 ½’’)             Толщина металла: 0,5 мм                      Материал: нержавеющая сталь                Ширина тумбы: от 45 см                      Арматура: СКБПГ или S701            Комплектация: крепежи, уплотнительная лента</t>
  </si>
  <si>
    <t>Размер мойки: 777*488 мм                        Размер чаши: 350*400 мм                           Глубина чаши: 170 мм                    Расположение чаши: по центру                    Перелив для воды: в чаше (отверстие под смеситель справа)                                   Размер выпуска: большой (3 ½’’)             Толщина металла: 0,5 мм                      Материал: нержавеющая сталь                Ширина тумбы: от 45 см                      Арматура: СКБПГ или S701            Комплектация: крепежи, уплотнительная лента</t>
  </si>
  <si>
    <t>Мойки накладные</t>
  </si>
  <si>
    <t>500*600</t>
  </si>
  <si>
    <t>600*600</t>
  </si>
  <si>
    <t>800*600</t>
  </si>
  <si>
    <t>Размер мойки: 500*600 мм                          Размер чаши: 360*400 мм                           Глубина чаши: 150 мм                    Расположение чаши: по центру               Перелив для воды: без перелива                       Размер выпуска: малый (1 ½’’)                Толщина металла: 0,5 мм                      Материал: нержавеющая сталь                Ширина тумбы: 50 см                          Арматура: СКМ                               Особенности: улог не заварен</t>
  </si>
  <si>
    <t>Размер мойки: 600*600 мм                          Размер чаши: 350*400 мм                           Глубина чаши: 150 мм                    Расположение чаши: правая                   Перелив для воды: без перелива                       Размер выпуска: малый (1 ½’’)                Толщина металла: 0,5 мм                      Материал: нержавеющая сталь                Ширина тумбы: 60 см                          Арматура: СКМ                               Особенности: улог не заварен</t>
  </si>
  <si>
    <t>Размер мойки: 600*600 мм                          Размер чаши: 350*400 мм                           Глубина чаши: 150 мм                    Расположение чаши: левая                    Перелив для воды: без перелива                       Размер выпуска: малый (1 ½’’)                Толщина металла: 0,5 мм                      Материал: нержавеющая сталь                Ширина тумбы: 60 см                          Арматура: СКМ                               Особенности: улог не заварен</t>
  </si>
  <si>
    <t>Размер мойки: 800*600 мм                          Размер чаши: 360*360 мм                           Глубина чаши: 150 мм                    Расположение чаши: правая                   Перелив для воды: без перелива                       Размер выпуска: малый (1 ½’’)                Толщина металла: 0,5 мм                      Материал: нержавеющая сталь                Ширина тумбы: 80 см                          Арматура: СКМ                               Особенности: улог не заварен</t>
  </si>
  <si>
    <t>Размер мойки: 800*600 мм                          Размер чаши: 360*360 мм                           Глубина чаши: 150 мм                    Расположение чаши: левая                    Перелив для воды: без перелива                       Размер выпуска: малый (1 ½’’)                Толщина металла: 0,5 мм                      Материал: нержавеющая сталь                Ширина тумбы: 80 см                          Арматура: СКМ                               Особенности: улог не заварен</t>
  </si>
  <si>
    <t>Выпуск малый с латунным винтом в комплекте с сифоном и гофросифоном подходит для одночашевых моек со сливным отверстием диаметром 1 ½’’. Выход 40 мм. Производство Россия.</t>
  </si>
  <si>
    <t>Выпуск большой в комплекте с сифоном и гофросифоном подходит для одночашевых моек со сливным отверстием диаметром 3 ½’’ с дополнительным переливом для воды - в чаше или крыле. Выход 40 мм. Производство Китай.</t>
  </si>
  <si>
    <t>Выпуск большой в комплекте с сифоном и гофросифоном подходит для одночашевых моек со сливным отверстием диаметром 3 ½’’ с дополнительным переливом для воды - в чаше или крыле. Выход 40 мм. Производство Россия.</t>
  </si>
  <si>
    <t>Комплект крепежей к накладным мойкам в блистерной упаковке предназначен для закрепления накладных кухонных моек на тумбе. Дополнительно: иллюстрированная инструкция по монтажу, 4 крепежных винта-самореза.</t>
  </si>
  <si>
    <t xml:space="preserve">Мойка врезная FAD490-GT5K 0C           Матовый металл </t>
  </si>
  <si>
    <t>Мойка врезная FAD760.470-GT5K 1R    Матовый металл (чаша справа)</t>
  </si>
  <si>
    <t>Мойка врезная FAD760.470-GT5K 2L    Матовый металл (чаша слева)</t>
  </si>
  <si>
    <t>Мойка врезная CLM760.435-GT5K 1R    Матовый металл (чаша справа)</t>
  </si>
  <si>
    <t>145*245</t>
  </si>
  <si>
    <t xml:space="preserve">Кухонный однорычажный смеситель с низким поворотным изливом. Диаметр отверстия для установки: ø 35 мм - керамический картридж 
стабилизирующая пластина. Материао: латунь. </t>
  </si>
  <si>
    <t xml:space="preserve">Кухонный однорычажный смеситель с высоким поворотным изливом. Диаметр отверстия для установки: ø 35 мм - керамический картридж 
стабилизирующая пластина. Материао: латунь. </t>
  </si>
  <si>
    <t>Аксессуары для кухни, реулинги</t>
  </si>
  <si>
    <t>Трубка P 600 Хром</t>
  </si>
  <si>
    <t>Трубка P 1000 Хром</t>
  </si>
  <si>
    <t>Трубка P 1200 Хром</t>
  </si>
  <si>
    <t>2006282/168</t>
  </si>
  <si>
    <t>2006282/217</t>
  </si>
  <si>
    <t>2006283/168</t>
  </si>
  <si>
    <t>2006283/217</t>
  </si>
  <si>
    <t>Оптовые цены с 01.02.2016</t>
  </si>
  <si>
    <t>Подвесной баннер "Комплект мебели для 1-ой квартиры" 600*1800 (без цен)</t>
  </si>
  <si>
    <t>Подвесной баннер "Комплект мебели для 2-ой квартиры" 600*1800 (без цен)</t>
  </si>
  <si>
    <t>УТ000031677</t>
  </si>
  <si>
    <t>УТ000031857</t>
  </si>
  <si>
    <t>УТ000031858</t>
  </si>
  <si>
    <t>Комплект фасадов Прага для каркаса Ф-10 В300/Н300/ВТ230 Белое дерево</t>
  </si>
  <si>
    <t>Комплект фасадов Прага для каркаса Ф-11 Н301 Белое дерево</t>
  </si>
  <si>
    <t>Комплект фасадов Прага для каркаса Ф-12 Н302 Белое дерево</t>
  </si>
  <si>
    <t>Комплект фасадов Прага для каркаса Ф-13 Н303 Белое дерево</t>
  </si>
  <si>
    <t>Комплект фасадов Прага для каркаса Ф-14 Н304 Белое дерево</t>
  </si>
  <si>
    <t>Комплект фасадов Прага со стеклом для каркаса Ф-15 В300 Белое дерево</t>
  </si>
  <si>
    <t>Комплект фасадов Прага для каркаса Ф-20 В400/ВУ590/Н400/ШП400/НТ300/НУ990 Белое дерево</t>
  </si>
  <si>
    <t>Комплект фасадов Прага для каркаса Ф-21 Н401/ШП401 Белое дерево</t>
  </si>
  <si>
    <t>Комплект фасадов Прага для каркаса Ф-22 Н402/ШП402 Белое дерево</t>
  </si>
  <si>
    <t>Комплект фасадов Прага для каркаса Ф-23 Н403 Белое дерево</t>
  </si>
  <si>
    <t>Комплект фасадов Прага для каркаса Ф-24 Н404 Белое дерево</t>
  </si>
  <si>
    <t>Комплект фасадов Прага со стеклом для каркаса Ф-25 В400/ВУ590 Белое дерево</t>
  </si>
  <si>
    <t>Комплект фасадов Прага для каркаса Ф-30 В500/Н500/НМ500 Белое дерево</t>
  </si>
  <si>
    <t>Комплект фасадов Прага для каркаса Ф-31 Н501 Белое дерево</t>
  </si>
  <si>
    <t>Комплект фасадов Прага для каркаса Ф-32 Н502 Белое дерево</t>
  </si>
  <si>
    <t>Комплект фасадов Прага для каркаса Ф-33 Н503 Белое дерево</t>
  </si>
  <si>
    <t>Комплект фасадов Прага для каркаса Ф-34 Н504 Белое дерево</t>
  </si>
  <si>
    <t>Комплект фасадов Прага со стеклом для каркаса Ф-35 В500 Белое дерево</t>
  </si>
  <si>
    <t>Комплект фасадов Прага для каркаса Ф-40 В600/Н600/НМ600 Белое дерево</t>
  </si>
  <si>
    <t>Комплект фасадов Прага для каркаса Ф-41М Н601М/ШП601 Белое дерево</t>
  </si>
  <si>
    <t>Комплект фасадов Прага для каркаса Ф-42 Н602/ШП602 Белое дерево</t>
  </si>
  <si>
    <t>Комплект фасадов Прага для каркаса Ф-43 Н603 Белое дерево</t>
  </si>
  <si>
    <t>Комплект фасадов Прага для каркаса Ф-44 Н604 Белое дерево</t>
  </si>
  <si>
    <t>Комплект фасадов Прага со стеклом для каркаса Ф-45 В600 Белое дерево</t>
  </si>
  <si>
    <t>Комплект фасадов Прага для каркаса Ф-46 ШП601/ШП602 Белое дерево</t>
  </si>
  <si>
    <t>Комплект фасадов Прага для каркаса Ф-47 ШП 600 Белое дерево</t>
  </si>
  <si>
    <t>Комплект фасадов Прага для каркаса Ф-50 В800/Н800/НМ800 Белое дерево</t>
  </si>
  <si>
    <t>Комплект фасадов Прага для каркаса Ф-51 Н801 Белое дерево</t>
  </si>
  <si>
    <t>Комплект фасадов Прага для каркаса Ф-52 Н802 Белое дерево</t>
  </si>
  <si>
    <t>Комплект фасадов Прага для каркаса Ф-53 Н803 Белое дерево</t>
  </si>
  <si>
    <t>Комплект фасадов Прага для каркаса Ф-54 Н804 Белое дерево</t>
  </si>
  <si>
    <t>Комплект фасадов Прага со стеклом для каркаса Ф-55 В800 Белое дерево</t>
  </si>
  <si>
    <t>Комплект фасадов Прага для каркаса Ф-60 НУ890 Белое дерево</t>
  </si>
  <si>
    <t>Комплект фасадов Прага для каркаса Ф-81 НД600 Белое дерево</t>
  </si>
  <si>
    <t>Комплект фасадов Прага для каркаса Ф-82 НБ150 Белое дерево</t>
  </si>
  <si>
    <t>Комплект фасадов Прага для каркаса Ф-83 ВГ500 Белое дерево</t>
  </si>
  <si>
    <t>Комплект фасадов Прага со стеклом для каркаса Ф-84 ВГ500 Белое дерево</t>
  </si>
  <si>
    <t>Комплект фасадов Прага для каркаса Ф-85 ВГ600 Белое дерево</t>
  </si>
  <si>
    <t>Комплект фасадов Прага со стеклом для каркаса Ф-86 ВГ600 Белое дерево</t>
  </si>
  <si>
    <t>Комплект фасадов Прага для каркаса Ф-87 ВГ800 Белое дерево</t>
  </si>
  <si>
    <t>Комплект фасадов Прага со стеклом для каркаса Ф-88 ВГ800 Белое дерево</t>
  </si>
  <si>
    <t>Комплект фасадов Прага для каркаса Ф-91 ШП400/ШП401/ШП402 Белое дерево</t>
  </si>
  <si>
    <t>Комплект фасадов Прага для каркаса Ф-10 В300/Н300/ВТ230 Венге</t>
  </si>
  <si>
    <t>Комплект фасадов Прага для каркаса Ф-11 Н301 Венге</t>
  </si>
  <si>
    <t>Комплект фасадов Прага для каркаса Ф-12 Н302 Венге</t>
  </si>
  <si>
    <t>Комплект фасадов Прага для каркаса Ф-13 Н303 Венге</t>
  </si>
  <si>
    <t>Комплект фасадов Прага для каркаса Ф-14 Н304 Венге</t>
  </si>
  <si>
    <t>Комплект фасадов Прага со стеклом для каркаса Ф-15 В300 Венге</t>
  </si>
  <si>
    <t>Комплект фасадов Прага для каркаса Ф-20 В400/ВУ590/Н400/ШП400/НТ300/НУ990 Венге</t>
  </si>
  <si>
    <t>Комплект фасадов Прага для каркаса Ф-21 Н401/ШП401 Венге</t>
  </si>
  <si>
    <t>Комплект фасадов Прага для каркаса Ф-22 Н402/ШП402 Венге</t>
  </si>
  <si>
    <t>Комплект фасадов Прага для каркаса Ф-23 Н403 Венге</t>
  </si>
  <si>
    <t>Комплект фасадов Прага для каркаса Ф-24 Н404 Венге</t>
  </si>
  <si>
    <t>Комплект фасадов Прага со стеклом для каркаса Ф-25 В400/ВУ590 Венге</t>
  </si>
  <si>
    <t>Комплект фасадов Прага для каркаса Ф-30 В500/Н500/НМ500 Венге</t>
  </si>
  <si>
    <t>Комплект фасадов Прага для каркаса Ф-31 Н501 Венге</t>
  </si>
  <si>
    <t>Комплект фасадов Прага для каркаса Ф-32 Н502 Венге</t>
  </si>
  <si>
    <t>Комплект фасадов Прага для каркаса Ф-33 Н503 Венге</t>
  </si>
  <si>
    <t>Комплект фасадов Прага для каркаса Ф-34 Н504 Венге</t>
  </si>
  <si>
    <t>Комплект фасадов Прага со стеклом для каркаса Ф-35 В500 Венге</t>
  </si>
  <si>
    <t>Комплект фасадов Прага для каркаса Ф-40 В600/Н600/НМ600 Венге</t>
  </si>
  <si>
    <t>Комплект фасадов Прага для каркаса Ф-41М Н601М/ШП601 Венге</t>
  </si>
  <si>
    <t>Комплект фасадов Прага для каркаса Ф-42 Н602/ШП602 Венге</t>
  </si>
  <si>
    <t>Комплект фасадов Прага для каркаса Ф-43 Н603 Венге</t>
  </si>
  <si>
    <t>Комплект фасадов Прага для каркаса Ф-44 Н604 Венге</t>
  </si>
  <si>
    <t>Комплект фасадов Прага со стеклом для каркаса Ф-45 В600 Венге</t>
  </si>
  <si>
    <t>Комплект фасадов Прага для каркаса Ф-46 ШП601/ШП602 Венге</t>
  </si>
  <si>
    <t>Комплект фасадов Прага для каркаса Ф-47 ШП 600 Венге</t>
  </si>
  <si>
    <t>Комплект фасадов Прага для каркаса Ф-50 В800/Н800/НМ800 Венге</t>
  </si>
  <si>
    <t>Комплект фасадов Прага для каркаса Ф-51 Н801 Венге</t>
  </si>
  <si>
    <t>Комплект фасадов Прага для каркаса Ф-52 Н802 Венге</t>
  </si>
  <si>
    <t>Комплект фасадов Прага для каркаса Ф-53 Н803 Венге</t>
  </si>
  <si>
    <t>Комплект фасадов Прага для каркаса Ф-54 Н804 Венге</t>
  </si>
  <si>
    <t>Комплект фасадов Прага со стеклом для каркаса Ф-55 В800 Венге</t>
  </si>
  <si>
    <t>Комплект фасадов Прага для каркаса Ф-60 НУ890 Венге</t>
  </si>
  <si>
    <t>Комплект фасадов Прага для каркаса Ф-81 НД600 Венге</t>
  </si>
  <si>
    <t>Комплект фасадов Прага для каркаса Ф-82 НБ150 Венге</t>
  </si>
  <si>
    <t>Комплект фасадов Прага для каркаса Ф-83 ВГ500 Венге</t>
  </si>
  <si>
    <t>Комплект фасадов Прага со стеклом для каркаса Ф-84 ВГ500 Венге</t>
  </si>
  <si>
    <t>Комплект фасадов Прага для каркаса Ф-85 ВГ600 Венге</t>
  </si>
  <si>
    <t>Комплект фасадов Прага со стеклом для каркаса Ф-86 ВГ600 Венге</t>
  </si>
  <si>
    <t>Комплект фасадов Прага для каркаса Ф-87 ВГ800 Венге</t>
  </si>
  <si>
    <t>Комплект фасадов Прага со стеклом для каркаса Ф-88 ВГ800 Венге</t>
  </si>
  <si>
    <t>Комплект фасадов Прага для каркаса Ф-91 ШП400/ШП401/ШП402 Венге</t>
  </si>
  <si>
    <t>2580074522359</t>
  </si>
  <si>
    <t>2580074532358</t>
  </si>
  <si>
    <t>2580074542357</t>
  </si>
  <si>
    <t>2580074552356</t>
  </si>
  <si>
    <t>2580074562355</t>
  </si>
  <si>
    <t>2580074572354</t>
  </si>
  <si>
    <t>2580074582353</t>
  </si>
  <si>
    <t>2580074592352</t>
  </si>
  <si>
    <t>2580074602358</t>
  </si>
  <si>
    <t>2580074612357</t>
  </si>
  <si>
    <t>2580074622356</t>
  </si>
  <si>
    <t>2580074632355</t>
  </si>
  <si>
    <t>2580074642354</t>
  </si>
  <si>
    <t>2580074652353</t>
  </si>
  <si>
    <t>2580074662352</t>
  </si>
  <si>
    <t>2580074672351</t>
  </si>
  <si>
    <t>2580074682350</t>
  </si>
  <si>
    <t>2580074792356</t>
  </si>
  <si>
    <t>2580074802352</t>
  </si>
  <si>
    <t>2580074812351</t>
  </si>
  <si>
    <t>2580074822350</t>
  </si>
  <si>
    <t>2580074832359</t>
  </si>
  <si>
    <t>2580074842358</t>
  </si>
  <si>
    <t>2580074852357</t>
  </si>
  <si>
    <t>2580074862356</t>
  </si>
  <si>
    <t>2580076342351</t>
  </si>
  <si>
    <t>2580074872355</t>
  </si>
  <si>
    <t>2580074882354</t>
  </si>
  <si>
    <t>2580074892353</t>
  </si>
  <si>
    <t>2580074902359</t>
  </si>
  <si>
    <t>2580074912358</t>
  </si>
  <si>
    <t>2580074922357</t>
  </si>
  <si>
    <t>2580074932356</t>
  </si>
  <si>
    <t>2580074972352</t>
  </si>
  <si>
    <t>2580074982351</t>
  </si>
  <si>
    <t>2580074992350</t>
  </si>
  <si>
    <t>2580075002355</t>
  </si>
  <si>
    <t>2580075012354</t>
  </si>
  <si>
    <t>2580075022353</t>
  </si>
  <si>
    <t>2580075032352</t>
  </si>
  <si>
    <t>2580075042351</t>
  </si>
  <si>
    <t>2580075072358</t>
  </si>
  <si>
    <t>2580074521611</t>
  </si>
  <si>
    <t>2580074531610</t>
  </si>
  <si>
    <t>2580074541619</t>
  </si>
  <si>
    <t>2580074551618</t>
  </si>
  <si>
    <t>2580074561617</t>
  </si>
  <si>
    <t>2580074571616</t>
  </si>
  <si>
    <t>2580074591614</t>
  </si>
  <si>
    <t>2580074611619</t>
  </si>
  <si>
    <t>2580074621618</t>
  </si>
  <si>
    <t>2580074631617</t>
  </si>
  <si>
    <t>2580074671613</t>
  </si>
  <si>
    <t>2580074681612</t>
  </si>
  <si>
    <t>2580074581615</t>
  </si>
  <si>
    <t>2580074601610</t>
  </si>
  <si>
    <t>2580074641616</t>
  </si>
  <si>
    <t>2580074651615</t>
  </si>
  <si>
    <t>2580074661614</t>
  </si>
  <si>
    <t>2580074791618</t>
  </si>
  <si>
    <t>2580074801614</t>
  </si>
  <si>
    <t>2580074811613</t>
  </si>
  <si>
    <t>2580074821612</t>
  </si>
  <si>
    <t>2580074831611</t>
  </si>
  <si>
    <t>2580074841610</t>
  </si>
  <si>
    <t>2580074851619</t>
  </si>
  <si>
    <t>2580074861618</t>
  </si>
  <si>
    <t>2580076341613</t>
  </si>
  <si>
    <t>2580074871617</t>
  </si>
  <si>
    <t>2580074881616</t>
  </si>
  <si>
    <t>2580074891615</t>
  </si>
  <si>
    <t>2580074901611</t>
  </si>
  <si>
    <t>2580074911610</t>
  </si>
  <si>
    <t>2580074921619</t>
  </si>
  <si>
    <t>2580074931618</t>
  </si>
  <si>
    <t>2580074971614</t>
  </si>
  <si>
    <t>2580074981613</t>
  </si>
  <si>
    <t>2580074991612</t>
  </si>
  <si>
    <t>2580075001617</t>
  </si>
  <si>
    <t>2580075011616</t>
  </si>
  <si>
    <t>2580075021615</t>
  </si>
  <si>
    <t>2580075031614</t>
  </si>
  <si>
    <t>2580075041613</t>
  </si>
  <si>
    <t>2580075071610</t>
  </si>
  <si>
    <t>Прага</t>
  </si>
  <si>
    <t>Белое дерево</t>
  </si>
  <si>
    <t>Ф-20 В400/ВУ590/Н400/ШП400/НТ300/НУ990</t>
  </si>
  <si>
    <t>Ф-21 Н401/ШП401</t>
  </si>
  <si>
    <t>Ф-22 Н402/ШП402</t>
  </si>
  <si>
    <t>Ф-42 Н602/ШП602</t>
  </si>
  <si>
    <t>Ф-46 ШП601/ШП602</t>
  </si>
  <si>
    <t>Ф-47 ШП600</t>
  </si>
  <si>
    <t>Ф-91 ШП400/ШП401/ШП402</t>
  </si>
  <si>
    <t>Ф-41М Н601М/ШП601</t>
  </si>
  <si>
    <t>Комплект фасадов Валерия-М для каркаса Ф-41М Н601М/ШП601 Белый глянец</t>
  </si>
  <si>
    <t>Комплект фасадов Валерия-М для каркаса Ф-41М Н601М/ШП601 Бордовый глянец</t>
  </si>
  <si>
    <t>Комплект фасадов Валерия-М для каркаса Ф-41М Н601М/ШП601 Венге</t>
  </si>
  <si>
    <t>Комплект фасадов Валерия-М для каркаса Ф-41М Н601М/ШП601 Дуб белёный</t>
  </si>
  <si>
    <t>Комплект фасадов Валерия-М для каркаса Ф-41М Н601М/ШП601 Лайм глянец</t>
  </si>
  <si>
    <t>Комплект фасадов Валерия-М для каркаса Ф-41М Н601М/ШП601 Оранжевый глянец</t>
  </si>
  <si>
    <t>Комплект фасадов Валерия-М для каркаса Ф-41М Н601М/ШП601 Салатовый глянец</t>
  </si>
  <si>
    <t>Комплект фасадов Валерия-М для каркаса Ф-41М Н601М/ШП601 Сизый глянец</t>
  </si>
  <si>
    <t>Комплект фасадов Валерия-М для каркаса Ф-41М Н601М/ШП601 Белый металлик</t>
  </si>
  <si>
    <t>Комплект фасадов Валерия-М для каркаса Ф-41М Н601М/ШП601 Гранатовый металлик</t>
  </si>
  <si>
    <t>Комплект фасадов Валерия-М для каркаса Ф-41М Н601М/ШП601 Серый металлик дождь</t>
  </si>
  <si>
    <t>Комплект фасадов Валерия-М для каркаса Ф-41М Н601М/ШП601 Чёрный металлик</t>
  </si>
  <si>
    <t>Комплект фасадов Валерия-М для каркаса Ф-41М Н601М/ШП601 Чёрный металлик дождь</t>
  </si>
  <si>
    <t>Комплект фасадов Валерия-М для каркаса Ф-46 ШП601/ШП602 Белый глянец</t>
  </si>
  <si>
    <t>Комплект фасадов Валерия-М для каркаса Ф-46 ШП601/ШП602 Бордовый глянец</t>
  </si>
  <si>
    <t>Комплект фасадов Валерия-М для каркаса Ф-46 ШП601/ШП602 Венге</t>
  </si>
  <si>
    <t>Комплект фасадов Валерия-М для каркаса Ф-46 ШП601/ШП602 Дуб белёный</t>
  </si>
  <si>
    <t>Комплект фасадов Валерия-М для каркаса Ф-46 ШП601/ШП602 Лайм глянец</t>
  </si>
  <si>
    <t>Комплект фасадов Валерия-М для каркаса Ф-46 ШП601/ШП602 Оранжевый глянец</t>
  </si>
  <si>
    <t>Комплект фасадов Валерия-М для каркаса Ф-46 ШП601/ШП602 Салатовый глянец</t>
  </si>
  <si>
    <t>Комплект фасадов Валерия-М для каркаса Ф-46 ШП601/ШП602 Сизый глянец</t>
  </si>
  <si>
    <t>Комплект фасадов Валерия-М для каркаса Ф-46 ШП601/ШП602 Белый металлик</t>
  </si>
  <si>
    <t>Комплект фасадов Валерия-М для каркаса Ф-46 ШП601/ШП602 Гранатовый металлик</t>
  </si>
  <si>
    <t>Комплект фасадов Валерия-М для каркаса Ф-46 ШП601/ШП602 Серый металлик дождь</t>
  </si>
  <si>
    <t>Комплект фасадов Валерия-М для каркаса Ф-46 ШП601/ШП602 Чёрный металлик</t>
  </si>
  <si>
    <t>Комплект фасадов Валерия-М для каркаса Ф-46 ШП601/ШП602 Чёрный металлик дождь</t>
  </si>
  <si>
    <t>Комплект фасадов Валерия-М для каркаса Ф-47 ШП600 Белый глянец</t>
  </si>
  <si>
    <t>Комплект фасадов Валерия-М для каркаса Ф-47 ШП600 Бордовый глянец</t>
  </si>
  <si>
    <t>Комплект фасадов Валерия-М для каркаса Ф-47 ШП600 Венге</t>
  </si>
  <si>
    <t>Комплект фасадов Валерия-М для каркаса Ф-47 ШП600 Дуб белёный</t>
  </si>
  <si>
    <t>Комплект фасадов Валерия-М для каркаса Ф-47 ШП600 Лайм глянец</t>
  </si>
  <si>
    <t>Комплект фасадов Валерия-М для каркаса Ф-47 ШП600 Оранжевый глянец</t>
  </si>
  <si>
    <t>Комплект фасадов Валерия-М для каркаса Ф-47 ШП600 Салатовый глянец</t>
  </si>
  <si>
    <t>Комплект фасадов Валерия-М для каркаса Ф-47 ШП600 Сизый глянец</t>
  </si>
  <si>
    <t>Комплект фасадов Валерия-М для каркаса Ф-47 ШП600 Белый металлик</t>
  </si>
  <si>
    <t>Комплект фасадов Валерия-М для каркаса Ф-47 ШП600 Гранатовый металлик</t>
  </si>
  <si>
    <t>Комплект фасадов Валерия-М для каркаса Ф-47 ШП600 Серый металлик дождь</t>
  </si>
  <si>
    <t>Комплект фасадов Валерия-М для каркаса Ф-47 ШП600 Чёрный металлик</t>
  </si>
  <si>
    <t>Комплект фасадов Валерия-М для каркаса Ф-47 ШП600 Чёрный металлик дождь</t>
  </si>
  <si>
    <t>Комплект фасадов Валерия-М для каркаса Ф-91 ШП400/ШП401/ШП402 Белый глянец</t>
  </si>
  <si>
    <t>Комплект фасадов Валерия-М для каркаса Ф-91 ШП400/ШП401/ШП402 Бордовый глянец</t>
  </si>
  <si>
    <t>Комплект фасадов Валерия-М для каркаса Ф-91 ШП400/ШП401/ШП402 Венге</t>
  </si>
  <si>
    <t>Комплект фасадов Валерия-М для каркаса Ф-91 ШП400/ШП401/ШП402 Дуб белёный</t>
  </si>
  <si>
    <t>Комплект фасадов Валерия-М для каркаса Ф-91 ШП400/ШП401/ШП402 Лайм глянец</t>
  </si>
  <si>
    <t>Комплект фасадов Валерия-М для каркаса Ф-91 ШП400/ШП401/ШП402 Оранжевый глянец</t>
  </si>
  <si>
    <t>Комплект фасадов Валерия-М для каркаса Ф-91 ШП400/ШП401/ШП402 Салатовый глянец</t>
  </si>
  <si>
    <t>Комплект фасадов Валерия-М для каркаса Ф-91 ШП400/ШП401/ШП402 Сизый глянец</t>
  </si>
  <si>
    <t>Комплект фасадов Валерия-М для каркаса Ф-91 ШП400/ШП401/ШП402 Белый металлик</t>
  </si>
  <si>
    <t>Комплект фасадов Валерия-М для каркаса Ф-91 ШП400/ШП401/ШП402 Гранатовый металлик</t>
  </si>
  <si>
    <t>Комплект фасадов Валерия-М для каркаса Ф-91 ШП400/ШП401/ШП402 Серый металлик дождь</t>
  </si>
  <si>
    <t>Комплект фасадов Валерия-М для каркаса Ф-91 ШП400/ШП401/ШП402 Чёрный металлик</t>
  </si>
  <si>
    <t>Комплект фасадов Валерия-М для каркаса Ф-91 ШП400/ШП401/ШП402 Чёрный металлик дождь</t>
  </si>
  <si>
    <t>2580073941786</t>
  </si>
  <si>
    <t>2580073941793</t>
  </si>
  <si>
    <t>2580073941618</t>
  </si>
  <si>
    <t>2580073941595</t>
  </si>
  <si>
    <t>2580073942233</t>
  </si>
  <si>
    <t>2580073941816</t>
  </si>
  <si>
    <t>2580073941823</t>
  </si>
  <si>
    <t>2580073941830</t>
  </si>
  <si>
    <t>2580073941878</t>
  </si>
  <si>
    <t>2580073942028</t>
  </si>
  <si>
    <t>2580073942035</t>
  </si>
  <si>
    <t>2580073941946</t>
  </si>
  <si>
    <t>2580073942042</t>
  </si>
  <si>
    <t>2580072981783</t>
  </si>
  <si>
    <t>2580072981790</t>
  </si>
  <si>
    <t>2580072981615</t>
  </si>
  <si>
    <t>2580072981592</t>
  </si>
  <si>
    <t>2580072982230</t>
  </si>
  <si>
    <t>2580072981813</t>
  </si>
  <si>
    <t>2580072981820</t>
  </si>
  <si>
    <t>2580072981837</t>
  </si>
  <si>
    <t>2580072981875</t>
  </si>
  <si>
    <t>2580072982025</t>
  </si>
  <si>
    <t>2580072982032</t>
  </si>
  <si>
    <t>2580072981943</t>
  </si>
  <si>
    <t>2580072982049</t>
  </si>
  <si>
    <t>2580076441788</t>
  </si>
  <si>
    <t>2580076441795</t>
  </si>
  <si>
    <t>2580076441610</t>
  </si>
  <si>
    <t>2580076441597</t>
  </si>
  <si>
    <t>2580076442235</t>
  </si>
  <si>
    <t>2580076441818</t>
  </si>
  <si>
    <t>2580076441825</t>
  </si>
  <si>
    <t>2580076441832</t>
  </si>
  <si>
    <t>2580076441870</t>
  </si>
  <si>
    <t>2580076442020</t>
  </si>
  <si>
    <t>2580076442037</t>
  </si>
  <si>
    <t>2580076441948</t>
  </si>
  <si>
    <t>2580076442044</t>
  </si>
  <si>
    <t>2580072991782</t>
  </si>
  <si>
    <t>2580072991799</t>
  </si>
  <si>
    <t>2580072991614</t>
  </si>
  <si>
    <t>2580072991591</t>
  </si>
  <si>
    <t>2580072992239</t>
  </si>
  <si>
    <t>2580072991812</t>
  </si>
  <si>
    <t>2580072991829</t>
  </si>
  <si>
    <t>2580072991836</t>
  </si>
  <si>
    <t>2580072991874</t>
  </si>
  <si>
    <t>2580072992024</t>
  </si>
  <si>
    <t>2580072992031</t>
  </si>
  <si>
    <t>2580072991942</t>
  </si>
  <si>
    <t>2580072992048</t>
  </si>
  <si>
    <t>Комплект фасадов Вега для каркаса Ф-41М Н601М/ШП601 Салатовый металлик</t>
  </si>
  <si>
    <t>Комплект фасадов Вега для каркаса Ф-46 ШП601/ШП602 Белый металлик</t>
  </si>
  <si>
    <t>Комплект фасадов Вега для каркаса Ф-46 ШП601/ШП602 Салатовый металлик</t>
  </si>
  <si>
    <t>Комплект фасадов Вега для каркаса Ф-47 ШП600 Белый металлик</t>
  </si>
  <si>
    <t>Комплект фасадов Вега для каркаса Ф-47 ШП600 Салатовый металлик</t>
  </si>
  <si>
    <t>Комплект фасадов Вега для каркаса Ф-91 ШП400/ШП401/ШП402 Белый металлик</t>
  </si>
  <si>
    <t>Комплект фасадов Вега для каркаса Ф-91 ШП400/ШП401/ШП402 Салатовый металлик</t>
  </si>
  <si>
    <t>2580073962156</t>
  </si>
  <si>
    <t>2580073001879</t>
  </si>
  <si>
    <t>2580073002159</t>
  </si>
  <si>
    <t>2580076451879</t>
  </si>
  <si>
    <t>2580076452159</t>
  </si>
  <si>
    <t>2580073011878</t>
  </si>
  <si>
    <t>2580073012158</t>
  </si>
  <si>
    <t>Комплект фасадов Верона для каркаса Ф-41М Н601М/ШП601 Ясень золото</t>
  </si>
  <si>
    <t>Комплект фасадов Верона для каркаса Ф-46 ШП601/ШП602 Ясень золото</t>
  </si>
  <si>
    <t>Комплект фасадов Верона для каркаса Ф-47 ШП600 Ясень золото</t>
  </si>
  <si>
    <t>Комплект фасадов Верона для каркаса Ф-91 ШП400/ШП401/ШП402 Ясень золото</t>
  </si>
  <si>
    <t>Комплект фасадов Верона для каркаса Ф-41М Н601М/ШП601 Ясень шимо светлый</t>
  </si>
  <si>
    <t>Комплект фасадов Верона для каркаса Ф-46 ШП601/ШП602 Ясень шимо светлый</t>
  </si>
  <si>
    <t>Комплект фасадов Верона для каркаса Ф-47 ШП600 Ясень шимо светлый</t>
  </si>
  <si>
    <t>Комплект фасадов Верона для каркаса Ф-91 ШП400/ШП401/ШП402 Ясень шимо светлый</t>
  </si>
  <si>
    <t>2580073972339</t>
  </si>
  <si>
    <t>2580073022331</t>
  </si>
  <si>
    <t>2580076462332</t>
  </si>
  <si>
    <t>2580073032330</t>
  </si>
  <si>
    <t>2580073972179</t>
  </si>
  <si>
    <t>2580073022171</t>
  </si>
  <si>
    <t>2580076462172</t>
  </si>
  <si>
    <t>2580073032170</t>
  </si>
  <si>
    <t>Комплект фасадов Виктория для каркаса Ф-41М Н601М/ШП601 Белый сандал</t>
  </si>
  <si>
    <t>Комплект фасадов Виктория для каркаса Ф-46 ШП601/ШП602 Белый сандал</t>
  </si>
  <si>
    <t>Комплект фасадов Виктория для каркаса Ф-47 ШП600 Белый сандал</t>
  </si>
  <si>
    <t>Комплект фасадов Виктория для каркаса Ф-91 ШП400/ШП401/ШП402 Белый сандал</t>
  </si>
  <si>
    <t>2580073982109</t>
  </si>
  <si>
    <t>2580071922107</t>
  </si>
  <si>
    <t>2580076472102</t>
  </si>
  <si>
    <t>2580071952104</t>
  </si>
  <si>
    <t>Комплект фасадов Греция для каркаса Ф-41М Н601М/ШП601 Гранатовый металлик</t>
  </si>
  <si>
    <t>Комплект фасадов Греция для каркаса Ф-46 ШП601/ШП602 Белый металлик</t>
  </si>
  <si>
    <t>Комплект фасадов Греция для каркаса Ф-46 ШП601/ШП602 Гранатовый металлик</t>
  </si>
  <si>
    <t>Комплект фасадов Греция для каркаса Ф-47 ШП600 Белый металлик</t>
  </si>
  <si>
    <t>Комплект фасадов Греция для каркаса Ф-47 ШП600 Гранатовый металлик</t>
  </si>
  <si>
    <t>Комплект фасадов Греция со стеклом для каркаса Ф-91 ШП400/ШП401/ШП402 Белый металлик</t>
  </si>
  <si>
    <t>Комплект фасадов Греция со стеклом для каркаса Ф-91 ШП400/ШП401/ШП402 Гранатовый металлик</t>
  </si>
  <si>
    <t>2580073992023</t>
  </si>
  <si>
    <t>2580073041875</t>
  </si>
  <si>
    <t>2580073042025</t>
  </si>
  <si>
    <t>2580076481876</t>
  </si>
  <si>
    <t>2580076482026</t>
  </si>
  <si>
    <t>2580073051874</t>
  </si>
  <si>
    <t>2580073052024</t>
  </si>
  <si>
    <t>Комплект фасадов Иероглиф для каркаса Ф-41М Н601М/ШП601 Чёрный металлик</t>
  </si>
  <si>
    <t>Комплект фасадов Иероглиф для каркаса Ф-46 ШП601/ШП602 Сиреневый металлик</t>
  </si>
  <si>
    <t>Комплект фасадов Иероглиф для каркаса Ф-46 ШП601/ШП602 Чёрный металлик</t>
  </si>
  <si>
    <t>Комплект фасадов Иероглиф для каркаса Ф-47 ШП600 Сиреневый металлик</t>
  </si>
  <si>
    <t>Комплект фасадов Иероглиф для каркаса Ф-47 ШП600 Чёрный металлик</t>
  </si>
  <si>
    <t>Комплект фасадов Иероглиф для каркаса Ф-91 ШП400/ШП401/ШП402 Сиреневый металлик</t>
  </si>
  <si>
    <t>Комплект фасадов Иероглиф для каркаса Ф-91 ШП400/ШП401/ШП402 Чёрный металлик</t>
  </si>
  <si>
    <t>2580074001946</t>
  </si>
  <si>
    <t>2580073061934</t>
  </si>
  <si>
    <t>2580073061941</t>
  </si>
  <si>
    <t>2580076491936</t>
  </si>
  <si>
    <t>2580076491943</t>
  </si>
  <si>
    <t>2580073071933</t>
  </si>
  <si>
    <t>2580073071940</t>
  </si>
  <si>
    <t>Комплект фасадов Настя для каркаса Ф-41М Н601М/ШП601 Берёза</t>
  </si>
  <si>
    <t>Комплект фасадов Настя для каркаса Ф-46 ШП601/ШП602 Берёза</t>
  </si>
  <si>
    <t>Комплект фасадов Настя для каркаса Ф-47 ШП600 Берёза</t>
  </si>
  <si>
    <t>Комплект фасадов Настя для каркаса Ф-91 ШП400/ШП401/ШП402 Берёза</t>
  </si>
  <si>
    <t>Комплект фасадов Настя для каркаса Ф-41М Н601М/ШП601 Миланский орех</t>
  </si>
  <si>
    <t>Комплект фасадов Настя для каркаса Ф-46 ШП601/ШП602 Миланский орех</t>
  </si>
  <si>
    <t>Комплект фасадов Настя для каркаса Ф-47 ШП600 Миланский орех</t>
  </si>
  <si>
    <t>Комплект фасадов Настя для каркаса Ф-91 ШП400/ШП401/ШП402 Миланский орех</t>
  </si>
  <si>
    <t>2580074011723</t>
  </si>
  <si>
    <t>2580073081727</t>
  </si>
  <si>
    <t>2580076501727</t>
  </si>
  <si>
    <t>2580073091726</t>
  </si>
  <si>
    <t>2580074011662</t>
  </si>
  <si>
    <t>2580073081666</t>
  </si>
  <si>
    <t>2580076501666</t>
  </si>
  <si>
    <t>2580073091665</t>
  </si>
  <si>
    <t>Комплект фасадов Чили для каркаса Ф-41М Н601М/ШП601 Дуб белёный</t>
  </si>
  <si>
    <t>Комплект фасадов Чили для каркаса Ф-46 ШП601/ШП602 Дуб белёный</t>
  </si>
  <si>
    <t>Комплект фасадов Чили для каркаса Ф-47 ШП600 Дуб белёный</t>
  </si>
  <si>
    <t>Комплект фасадов Чили для каркаса Ф-91 ШП400/ШП401/ШП402 Дуб белёный</t>
  </si>
  <si>
    <t>2580074051590</t>
  </si>
  <si>
    <t>2580073161597</t>
  </si>
  <si>
    <t>2580076541594</t>
  </si>
  <si>
    <t>2580073171596</t>
  </si>
  <si>
    <t>Комплект фасадов Сити для каркаса Ф-41М Н601М/ШП601 Анегри</t>
  </si>
  <si>
    <t>Комплект фасадов Сити для каркаса Ф-46 ШП601/ШП602 Анегри</t>
  </si>
  <si>
    <t>Комплект фасадов Сити для каркаса Ф-47 ШП 600 Анегри</t>
  </si>
  <si>
    <t>Комплект фасадов Сити для каркаса Ф-91 ШП400/ШП401/ШП402 Анегри</t>
  </si>
  <si>
    <t>2580074021715</t>
  </si>
  <si>
    <t>2580073101715</t>
  </si>
  <si>
    <t>2580076511719</t>
  </si>
  <si>
    <t>2580073111714</t>
  </si>
  <si>
    <t>Комплект фасадов Техно для каркаса Ф-41М Н601М/ШП601 Оранжевый металлик</t>
  </si>
  <si>
    <t>Комплект фасадов Техно для каркаса Ф-46 ШП601/ШП602 Оранжевый металлик</t>
  </si>
  <si>
    <t>Комплект фасадов Техно для каркаса Ф-47 ШП600 Оранжевый металлик</t>
  </si>
  <si>
    <t>Комплект фасадов Техно для каркаса Ф-91 ШП400/ШП401/ШП402 Оранжевый металлик</t>
  </si>
  <si>
    <t>2580074041904</t>
  </si>
  <si>
    <t>2580073141902</t>
  </si>
  <si>
    <t>2580076531908</t>
  </si>
  <si>
    <t>2580073151901</t>
  </si>
  <si>
    <t>Каркас шкафа-пенала ШП 400 Белый</t>
  </si>
  <si>
    <t>Каркас шкафа-пенала ШП 400 Венге</t>
  </si>
  <si>
    <t>Каркас шкафа-пенала с одним ящиком ШП 401 Белый</t>
  </si>
  <si>
    <t>Каркас шкафа-пенала с одним ящиком ШП 401 Венге</t>
  </si>
  <si>
    <t>Каркас шкафа-пенала с 2-мя ящиками ШП 402 Белый</t>
  </si>
  <si>
    <t>Каркас шкафа-пенала с 2-мя ящиками ШП 402 Венге</t>
  </si>
  <si>
    <t>Каркас шкафа-пенала ШП 600 Белый</t>
  </si>
  <si>
    <t>Каркас шкафа-пенала ШП 600 Венге</t>
  </si>
  <si>
    <t>Каркас шкафа-пенала с одним ящиком ШП 601 Белый</t>
  </si>
  <si>
    <t>Каркас шкафа-пенала с одним ящиком ШП 601 Венге</t>
  </si>
  <si>
    <t>Каркас шкафа-пенала с 2-мя ящиками ШП 602 Белый</t>
  </si>
  <si>
    <t>Каркас шкафа-пенала с 2-мя ящиками ШП 602 Венге</t>
  </si>
  <si>
    <t>Каркас нижнего шкафа с одним ящиком Н 601М Белый</t>
  </si>
  <si>
    <t>Каркас нижнего шкафа с одним ящиком Н 601М Венге</t>
  </si>
  <si>
    <t>2580071781629</t>
  </si>
  <si>
    <t>2580071781612</t>
  </si>
  <si>
    <t>2580071791628</t>
  </si>
  <si>
    <t>2580071791611</t>
  </si>
  <si>
    <t>2580071801624</t>
  </si>
  <si>
    <t>2580071801617</t>
  </si>
  <si>
    <t>2580071811623</t>
  </si>
  <si>
    <t>2580071811616</t>
  </si>
  <si>
    <t>2580071821622</t>
  </si>
  <si>
    <t>2580071821615</t>
  </si>
  <si>
    <t>2580071831621</t>
  </si>
  <si>
    <t>2580071831614</t>
  </si>
  <si>
    <t>2580073921627</t>
  </si>
  <si>
    <t>2580073921610</t>
  </si>
  <si>
    <t>ШП 400</t>
  </si>
  <si>
    <t>ШП 401</t>
  </si>
  <si>
    <t>ШП 402</t>
  </si>
  <si>
    <t>ШП 600</t>
  </si>
  <si>
    <t>ШП 601</t>
  </si>
  <si>
    <t>ШП 602</t>
  </si>
  <si>
    <t>Н 601М</t>
  </si>
  <si>
    <t>2132*400*570</t>
  </si>
  <si>
    <t>2132*600*570</t>
  </si>
  <si>
    <t>Кухня "Прага"</t>
  </si>
  <si>
    <t>ШП400</t>
  </si>
  <si>
    <t>Комплект фасадов для каркаса Н401/ШП401</t>
  </si>
  <si>
    <t>Каркас шкафа-пенала</t>
  </si>
  <si>
    <t>Каркас шкафа-пенала с одним ящиком</t>
  </si>
  <si>
    <t>Каркас шкафа-пенала с 2-мя ящиками</t>
  </si>
  <si>
    <t>Комплект фасадов для каркаса В400/ВУ590/Н400/ ШП400/НТ300/НУ990</t>
  </si>
  <si>
    <t xml:space="preserve">Комплект фасадов для каркаса Н402/ШП402 </t>
  </si>
  <si>
    <t>Ф-41М</t>
  </si>
  <si>
    <t>Комплект фасадов для каркаса Н602/ШП602</t>
  </si>
  <si>
    <t>Ф-46</t>
  </si>
  <si>
    <t xml:space="preserve">Комплект фасадов для каркаса ШП601/ШП602 </t>
  </si>
  <si>
    <t>Ф-47</t>
  </si>
  <si>
    <t xml:space="preserve">Комплект фасадов для каркаса ШП 600 </t>
  </si>
  <si>
    <t>Модуль №41</t>
  </si>
  <si>
    <t>Модуль №42</t>
  </si>
  <si>
    <t xml:space="preserve"> Ф-91</t>
  </si>
  <si>
    <t>Комплект фасадов для каркаса ШП400/ШП401/ ШП402</t>
  </si>
  <si>
    <t>Комплект фасадов для каркаса Н601М/ШП601</t>
  </si>
  <si>
    <t>Комплект фасадов для каркаса Н402/ШП402</t>
  </si>
  <si>
    <t>Комплект фасадов для каркаса ШП600</t>
  </si>
  <si>
    <t>Ф-91</t>
  </si>
  <si>
    <t>Ибица</t>
  </si>
  <si>
    <t>Стенка Ибица ЛДСП Дуб белфорд</t>
  </si>
  <si>
    <t>Стенка Ибица ЛДСП Ясень шимо светлый</t>
  </si>
  <si>
    <t>2007625/168</t>
  </si>
  <si>
    <t>2007625/238</t>
  </si>
  <si>
    <t>1644*1514*386</t>
  </si>
  <si>
    <t>Рошель</t>
  </si>
  <si>
    <t>ТБ-800</t>
  </si>
  <si>
    <t>ШК-801</t>
  </si>
  <si>
    <t>ШК-802</t>
  </si>
  <si>
    <t>ШК-803</t>
  </si>
  <si>
    <t>ШК-804</t>
  </si>
  <si>
    <t>Тумба центральная Рошель ТБ-800 ЛДСП Дуб белфорд</t>
  </si>
  <si>
    <t>Шкаф бельевой одностворчатый Рошель ШК-801 ЛДСП Дуб белфорд</t>
  </si>
  <si>
    <t>Шкаф платяной двухстворчатый Рошель ШК-802 с ящиками ЛДСП Дуб белфорд</t>
  </si>
  <si>
    <t>Шкаф трехстворчатый Рошель ШК-803 с ящиками ЛДСП Дуб белфорд</t>
  </si>
  <si>
    <t>Шкаф угловой Рошель ШК-804 ЛДСП Дуб белфорд</t>
  </si>
  <si>
    <t>Тумба центральная Рошель ТБ-800 ЛДСП Ясень шимо светлый</t>
  </si>
  <si>
    <t>Шкаф бельевой одностворчатый Рошель ШК-801 ЛДСП Ясень шимо светлый</t>
  </si>
  <si>
    <t>Шкаф платяной двухстворчатый Рошель ШК-802 с ящиками ЛДСП Ясень шимо светлый</t>
  </si>
  <si>
    <t>Шкаф трехстворчатый Рошель ШК-803 с ящиками ЛДСП Ясень шимо светлый</t>
  </si>
  <si>
    <t>Шкаф угловой Рошель ШК-804 ЛДСП Ясень шимо светлый</t>
  </si>
  <si>
    <t>2120*2000*450</t>
  </si>
  <si>
    <t>2120*400*446</t>
  </si>
  <si>
    <t>2120*800*446</t>
  </si>
  <si>
    <t>2120*1200*446</t>
  </si>
  <si>
    <t>2120*720*720</t>
  </si>
  <si>
    <t>2007631/236</t>
  </si>
  <si>
    <t>2007667/236</t>
  </si>
  <si>
    <t>2007668/236</t>
  </si>
  <si>
    <t>2007670/236</t>
  </si>
  <si>
    <t>2007671/236</t>
  </si>
  <si>
    <t>2007631/238</t>
  </si>
  <si>
    <t>2007667/238</t>
  </si>
  <si>
    <t>2007668/238</t>
  </si>
  <si>
    <t>2007670/238</t>
  </si>
  <si>
    <t>2007671/238</t>
  </si>
  <si>
    <t>Стенка Ибица ЛДСП</t>
  </si>
  <si>
    <t>Шкаф бельевой одностворчатый ЛДСП</t>
  </si>
  <si>
    <t>Шкаф платяной двухстворчатый с ящиками ЛДСП</t>
  </si>
  <si>
    <t xml:space="preserve">Шкаф трехстворчатый с ящиками ЛДСП </t>
  </si>
  <si>
    <t>Шкаф угловойЛДСП</t>
  </si>
  <si>
    <t>Гостиная "Альберт-5"</t>
  </si>
  <si>
    <t>Гостиная "Венеция"</t>
  </si>
  <si>
    <t>Гостиная "Макарена-3"</t>
  </si>
  <si>
    <t>Гостиная "Рошель"</t>
  </si>
  <si>
    <t>УТ000031526</t>
  </si>
  <si>
    <t>УТ000031527</t>
  </si>
  <si>
    <t>УТ000031530</t>
  </si>
  <si>
    <t>УТ000031528</t>
  </si>
  <si>
    <t>УТ000031529</t>
  </si>
  <si>
    <t>УТ000031518</t>
  </si>
  <si>
    <t>УТ000031517</t>
  </si>
  <si>
    <t>УТ000031522</t>
  </si>
  <si>
    <t>УТ000031521</t>
  </si>
  <si>
    <t>УТ000031520</t>
  </si>
  <si>
    <t>УТ000031519</t>
  </si>
  <si>
    <t>УТ000031524</t>
  </si>
  <si>
    <t>УТ000031523</t>
  </si>
  <si>
    <t>УТ000031525</t>
  </si>
  <si>
    <t>УТ000031417</t>
  </si>
  <si>
    <t>УТ000031416</t>
  </si>
  <si>
    <t>УТ000031412</t>
  </si>
  <si>
    <t>УТ000031414</t>
  </si>
  <si>
    <t>УТ000031432</t>
  </si>
  <si>
    <t>УТ000031433</t>
  </si>
  <si>
    <t>УТ000031428</t>
  </si>
  <si>
    <t>УТ000031429</t>
  </si>
  <si>
    <t>УТ000031430</t>
  </si>
  <si>
    <t>УТ000031448</t>
  </si>
  <si>
    <t>УТ000031449</t>
  </si>
  <si>
    <t>УТ000031443</t>
  </si>
  <si>
    <t>УТ000031445</t>
  </si>
  <si>
    <t>УТ000031447</t>
  </si>
  <si>
    <t>УТ000031455</t>
  </si>
  <si>
    <t>УТ000031457</t>
  </si>
  <si>
    <t>УТ000031459</t>
  </si>
  <si>
    <t>УТ000031461</t>
  </si>
  <si>
    <t>УТ000031462</t>
  </si>
  <si>
    <t>УТ000031463</t>
  </si>
  <si>
    <t>УТ000031484</t>
  </si>
  <si>
    <t>УТ000031480</t>
  </si>
  <si>
    <t>УТ000031483</t>
  </si>
  <si>
    <t>УТ000031481</t>
  </si>
  <si>
    <t>УТ000031508</t>
  </si>
  <si>
    <t>УТ000031513</t>
  </si>
  <si>
    <t>УТ000031514</t>
  </si>
  <si>
    <t>УТ000031516</t>
  </si>
  <si>
    <t>УТ000031515</t>
  </si>
  <si>
    <t>УТ000031409</t>
  </si>
  <si>
    <t>УТ000031407</t>
  </si>
  <si>
    <t>УТ000031405</t>
  </si>
  <si>
    <t>УТ000031410</t>
  </si>
  <si>
    <t>УТ000031406</t>
  </si>
  <si>
    <t>УТ000031469</t>
  </si>
  <si>
    <t>УТ000031473</t>
  </si>
  <si>
    <t>УТ000031465</t>
  </si>
  <si>
    <t>УТ000031472</t>
  </si>
  <si>
    <t>УТ000031467</t>
  </si>
  <si>
    <t>УТ000031466</t>
  </si>
  <si>
    <t>УТ000031470</t>
  </si>
  <si>
    <t>УТ000031471</t>
  </si>
  <si>
    <t>УТ000031491</t>
  </si>
  <si>
    <t>УТ000031497</t>
  </si>
  <si>
    <t>УТ000031487</t>
  </si>
  <si>
    <t>УТ000031495</t>
  </si>
  <si>
    <t>УТ000031490</t>
  </si>
  <si>
    <t>УТ000031488</t>
  </si>
  <si>
    <t>УТ000031493</t>
  </si>
  <si>
    <t>УТ000031494</t>
  </si>
  <si>
    <t>УТ000031424</t>
  </si>
  <si>
    <t>УТ000031426</t>
  </si>
  <si>
    <t>УТ000031420</t>
  </si>
  <si>
    <t>УТ000031422</t>
  </si>
  <si>
    <t>УТ000031423</t>
  </si>
  <si>
    <t>УТ000031440</t>
  </si>
  <si>
    <t>УТ000031441</t>
  </si>
  <si>
    <t>УТ000031436</t>
  </si>
  <si>
    <t>УТ000031437</t>
  </si>
  <si>
    <t>УТ000031439</t>
  </si>
  <si>
    <t>УТ000031452</t>
  </si>
  <si>
    <t>УТ000031453</t>
  </si>
  <si>
    <t>УТ000031394</t>
  </si>
  <si>
    <t>УТ000031393</t>
  </si>
  <si>
    <t>УТ000031392</t>
  </si>
  <si>
    <t>УТ000031390</t>
  </si>
  <si>
    <t>УТ000031396</t>
  </si>
  <si>
    <t>УТ000031395</t>
  </si>
  <si>
    <t>УТ000031391</t>
  </si>
  <si>
    <t>УТ000031478</t>
  </si>
  <si>
    <t>УТ000031474</t>
  </si>
  <si>
    <t>УТ000031477</t>
  </si>
  <si>
    <t>УТ000031476</t>
  </si>
  <si>
    <t>УТ000031502</t>
  </si>
  <si>
    <t>УТ000031499</t>
  </si>
  <si>
    <t>УТ000031501</t>
  </si>
  <si>
    <t>УТ000031500</t>
  </si>
  <si>
    <t>УТ000031505</t>
  </si>
  <si>
    <t>УТ000031506</t>
  </si>
  <si>
    <t>УТ000031509</t>
  </si>
  <si>
    <t>УТ000031510</t>
  </si>
  <si>
    <t>УТ000031512</t>
  </si>
  <si>
    <t>УТ000031511</t>
  </si>
  <si>
    <t>УТ000031402</t>
  </si>
  <si>
    <t>УТ000031399</t>
  </si>
  <si>
    <t>УТ000031397</t>
  </si>
  <si>
    <t>УТ000031403</t>
  </si>
  <si>
    <t>УТ000031398</t>
  </si>
  <si>
    <t>Ручка кнопка</t>
  </si>
  <si>
    <t>Ручка кнопка мебельная К-14 Дуб венге (36)/Металлик</t>
  </si>
  <si>
    <t>Ручка кнопка мебельная К-14 Светлый венге (43)/Металлик</t>
  </si>
  <si>
    <t>Ручка кнопка мебельная К-16 Антик (40)</t>
  </si>
  <si>
    <t>Ручка кнопка мебельная К-16 Металлик (3)</t>
  </si>
  <si>
    <t>Ручка кнопка мебельная К-16 Хром (28)</t>
  </si>
  <si>
    <t>Ручка кнопка мебельная К-6 Золото (35)</t>
  </si>
  <si>
    <t>Ручка кнопка мебельная К-6 Металлик (3)</t>
  </si>
  <si>
    <t>Ручка кнопка мебельная К-7 Золото (35)</t>
  </si>
  <si>
    <t>Ручка кнопка мебельная К-7 Металлик (3)</t>
  </si>
  <si>
    <t>Ручка кнопка мебельная К-7 Никель (18)</t>
  </si>
  <si>
    <t>Ручка кнопка мебельная К-7 Хром (28)</t>
  </si>
  <si>
    <t>Ручка кнопка мебельная К-8 Золото (35)</t>
  </si>
  <si>
    <t>Ручка кнопка мебельная К-8 Металлик (3)</t>
  </si>
  <si>
    <t>Ручка кнопка мебельная К-9 Хром (28)</t>
  </si>
  <si>
    <t>Ручка реллинг</t>
  </si>
  <si>
    <t>Ручка рейлинг мебельная С-15 128 мм Металлик</t>
  </si>
  <si>
    <t>Ручка рейлинг мебельная С-15 128 мм Хром</t>
  </si>
  <si>
    <t>Ручка рейлинг мебельная С-15 96 мм Металлик</t>
  </si>
  <si>
    <t>Ручка рейлинг мебельная С-15 96 мм Хром</t>
  </si>
  <si>
    <t>Ручка скоба</t>
  </si>
  <si>
    <t>Ручка скоба мебельная С-16 128 мм Венге/Хром</t>
  </si>
  <si>
    <t>Ручка скоба мебельная С-16 128 мм Клён/Хром</t>
  </si>
  <si>
    <t>Ручка скоба мебельная С-16 128 мм Металлик</t>
  </si>
  <si>
    <t>Ручка скоба мебельная С-16 128 мм Металлик/Хром</t>
  </si>
  <si>
    <t>Ручка скоба мебельная С-16 128 мм Светлый шимо/Хром</t>
  </si>
  <si>
    <t>Ручка скоба мебельная С-18 128 мм Венге/Хром</t>
  </si>
  <si>
    <t>Ручка скоба мебельная С-18 128 мм Клён/Хром</t>
  </si>
  <si>
    <t>Ручка скоба мебельная С-18 128 мм Металлик</t>
  </si>
  <si>
    <t>Ручка скоба мебельная С-18 128 мм Металлик/Хром</t>
  </si>
  <si>
    <t>Ручка скоба мебельная С-18 128 мм Светлый шимо/Хром</t>
  </si>
  <si>
    <t>Ручка скоба мебельная С-19 128 мм Венге/Металлик</t>
  </si>
  <si>
    <t>Ручка скоба мебельная С-19 128 мм Металлик/Венге</t>
  </si>
  <si>
    <t>Ручка скоба мебельная С-20 128 мм Дуб венге (36)/Металлик</t>
  </si>
  <si>
    <t>Ручка скоба мебельная С-20 128 мм Светлый венге (43)/Металлик</t>
  </si>
  <si>
    <t>Ручка скоба мебельная С-21 128 мм Дуб венге (36)/Металлик</t>
  </si>
  <si>
    <t>Ручка скоба мебельная С-21 128 мм Светлый венге (43)/Металлик</t>
  </si>
  <si>
    <t>Ручка скоба мебельная С-24 128 мм Графит (42)</t>
  </si>
  <si>
    <t>Ручка скоба мебельная С-24 128 мм Жёлтый (3)</t>
  </si>
  <si>
    <t>Ручка скоба мебельная С-24 128 мм Золотой металлик (41)</t>
  </si>
  <si>
    <t>Ручка скоба мебельная С-24 128 мм Тёмный антик (40)</t>
  </si>
  <si>
    <t>Ручка скоба мебельная С-30 128 мм Металлик/Хром</t>
  </si>
  <si>
    <t>Ручка скоба мебельная С-31 128 мм Металлик</t>
  </si>
  <si>
    <t>Ручка скоба мебельная С-31 128 мм Металлик/Венге</t>
  </si>
  <si>
    <t>Ручка скоба мебельная С-31 128 мм Металлик/Зеркало</t>
  </si>
  <si>
    <t>Ручка скоба мебельная С-31 128 мм Металлик/Клён</t>
  </si>
  <si>
    <t>Ручка скоба мебельная С-7 128 мм Дуб венге (36)</t>
  </si>
  <si>
    <t>Ручка скоба мебельная С-7 128 мм Золото (29)</t>
  </si>
  <si>
    <t>Ручка скоба мебельная С-7 128 мм Металлик (3)</t>
  </si>
  <si>
    <t>Ручка скоба мебельная С-7 128 мм Светлый венге (43)</t>
  </si>
  <si>
    <t>Ручка скоба мебельная С-7 128 мм Хром (28)</t>
  </si>
  <si>
    <t>Ручка скоба мебельная С-24 32 мм Бирюзовый (8)</t>
  </si>
  <si>
    <t>Ручка скоба мебельная С-24 32 мм Графит (42)</t>
  </si>
  <si>
    <t>Ручка скоба мебельная С-24 32 мм Жёлтый (3)</t>
  </si>
  <si>
    <t>Ручка скоба мебельная С-24 32 мм Золотой металлик (41)</t>
  </si>
  <si>
    <t>Ручка скоба мебельная С-24 32 мм Красный (6)</t>
  </si>
  <si>
    <t>Ручка скоба мебельная С-24 32 мм Оранжевый (4)</t>
  </si>
  <si>
    <t>Ручка скоба мебельная С-24 32 мм Синий (9)</t>
  </si>
  <si>
    <t>Ручка скоба мебельная С-24 32 мм Тёмный антик (40)</t>
  </si>
  <si>
    <t>Ручка скоба мебельная С-25 32 мм Бирюзовый (8)</t>
  </si>
  <si>
    <t>Ручка скоба мебельная С-25 32 мм Графит (42)</t>
  </si>
  <si>
    <t>Ручка скоба мебельная С-25 32 мм Жёлтый (3)</t>
  </si>
  <si>
    <t>Ручка скоба мебельная С-25 32 мм Золотой металлик (41)</t>
  </si>
  <si>
    <t>Ручка скоба мебельная С-25 32 мм Красный (6)</t>
  </si>
  <si>
    <t>Ручка скоба мебельная С-25 32 мм Оранжевый (4)</t>
  </si>
  <si>
    <t>Ручка скоба мебельная С-25 32 мм Синий (9)</t>
  </si>
  <si>
    <t>Ручка скоба мебельная С-25 32 мм Тёмный антик (40)</t>
  </si>
  <si>
    <t>Ручка скоба мебельная С-16 96 мм Венге/Хром</t>
  </si>
  <si>
    <t>Ручка скоба мебельная С-16 96 мм Клён/Хром</t>
  </si>
  <si>
    <t>Ручка скоба мебельная С-16 96 мм Металлик</t>
  </si>
  <si>
    <t>Ручка скоба мебельная С-16 96 мм Металлик/Хром</t>
  </si>
  <si>
    <t>Ручка скоба мебельная С-16 96 мм Светлый шимо/Хром</t>
  </si>
  <si>
    <t>Ручка скоба мебельная С-18 96 мм Венге/Хром</t>
  </si>
  <si>
    <t>Ручка скоба мебельная С-18 96 мм Клён/Хром</t>
  </si>
  <si>
    <t>Ручка скоба мебельная С-18 96 мм Металлик</t>
  </si>
  <si>
    <t>Ручка скоба мебельная С-18 96 мм Металлик/Хром</t>
  </si>
  <si>
    <t>Ручка скоба мебельная С-18 96 мм Светлый шимо/Хром</t>
  </si>
  <si>
    <t>Ручка скоба мебельная С-19 96 мм Венге/Металлик</t>
  </si>
  <si>
    <t>Ручка скоба мебельная С-19 96 мм Металлик/Венге</t>
  </si>
  <si>
    <t>Ручка скоба мебельная С-2 96 мм Дуб венге (36)/Золото</t>
  </si>
  <si>
    <t>Ручка скоба мебельная С-2 96 мм Дуб венге (36)/Хром</t>
  </si>
  <si>
    <t>Ручка скоба мебельная С-2 96 мм Золото</t>
  </si>
  <si>
    <t>Ручка скоба мебельная С-2 96 мм Металлик (3)</t>
  </si>
  <si>
    <t>Ручка скоба мебельная С-2 96 мм Светлый венге (43)/Золото</t>
  </si>
  <si>
    <t>Ручка скоба мебельная С-2 96 мм Светлый венге (43)/Хром</t>
  </si>
  <si>
    <t>Ручка скоба мебельная С-2 96 мм Хром</t>
  </si>
  <si>
    <t>Ручка скоба мебельная С-24 96 мм Графит (42)</t>
  </si>
  <si>
    <t>Ручка скоба мебельная С-24 96 мм Жёлтый (3)</t>
  </si>
  <si>
    <t>Ручка скоба мебельная С-24 96 мм Золотой металлик (41)</t>
  </si>
  <si>
    <t>Ручка скоба мебельная С-24 96 мм Тёмный антик (40)</t>
  </si>
  <si>
    <t>Ручка скоба мебельная С-25 96 мм Графит (42)</t>
  </si>
  <si>
    <t>Ручка скоба мебельная С-25 96 мм Жёлтый (3)</t>
  </si>
  <si>
    <t>Ручка скоба мебельная С-25 96 мм Золотой металлик (41)</t>
  </si>
  <si>
    <t>Ручка скоба мебельная С-25 96 мм Тёмный антик (40)</t>
  </si>
  <si>
    <t>Ручка скоба мебельная С-30 96 мм Металлик</t>
  </si>
  <si>
    <t>Ручка скоба мебельная С-30 96 мм Металлик/Чёрный</t>
  </si>
  <si>
    <t>Ручка скоба мебельная С-31 96 мм Металлик</t>
  </si>
  <si>
    <t>Ручка скоба мебельная С-31 96 мм Металлик/Венге</t>
  </si>
  <si>
    <t>Ручка скоба мебельная С-31 96 мм Металлик/Зеркало</t>
  </si>
  <si>
    <t>Ручка скоба мебельная С-31 96 мм Металлик/Клён</t>
  </si>
  <si>
    <t>Ручка скоба мебельная С-7 96 мм Дуб венге (36)</t>
  </si>
  <si>
    <t>Ручка скоба мебельная С-7 96 мм Золото (29)</t>
  </si>
  <si>
    <t>Ручка скоба мебельная С-7 96 мм Металлик (3)</t>
  </si>
  <si>
    <t>Ручка скоба мебельная С-7 96 мм Светлый венге (43)</t>
  </si>
  <si>
    <t>Ручка скоба мебельная С-7 96 мм Хром (28)</t>
  </si>
  <si>
    <t>20*30*30</t>
  </si>
  <si>
    <t xml:space="preserve">Ручка кнопка мебельная К-14 </t>
  </si>
  <si>
    <t>Дуб венге (36)/ Металлик</t>
  </si>
  <si>
    <t>Светлый венге (43)/ Металлик</t>
  </si>
  <si>
    <t>Ручка кнопка мебельная К-16</t>
  </si>
  <si>
    <t xml:space="preserve"> Антик (40)</t>
  </si>
  <si>
    <t xml:space="preserve"> Металлик (3)</t>
  </si>
  <si>
    <t xml:space="preserve"> Хром (28)</t>
  </si>
  <si>
    <t>32*18*38</t>
  </si>
  <si>
    <t>Ручка кнопка мебельная К-6</t>
  </si>
  <si>
    <t xml:space="preserve"> Золото (35)</t>
  </si>
  <si>
    <t>Металлик (3)</t>
  </si>
  <si>
    <t>Никель (18)</t>
  </si>
  <si>
    <t>Ручка кнопка мебельная К-7</t>
  </si>
  <si>
    <t>43*43*24</t>
  </si>
  <si>
    <t>Ручка кнопка мебельная К-8</t>
  </si>
  <si>
    <t>Ручка кнопка мебельная К-9</t>
  </si>
  <si>
    <t>25*50*50</t>
  </si>
  <si>
    <t>47*47*21</t>
  </si>
  <si>
    <t>Золото (35)</t>
  </si>
  <si>
    <t>19*69*17</t>
  </si>
  <si>
    <t xml:space="preserve">Ручка кнопка мебельная С802 AE CD с керам. вставкой "Мрамор" </t>
  </si>
  <si>
    <t>Бронза/Светло-кремовая керамика</t>
  </si>
  <si>
    <t xml:space="preserve">Ручка кнопка мебельная С814М AE WGF с керам. вставкой "Художест. рамка" </t>
  </si>
  <si>
    <t>Бронза/Белая керамика</t>
  </si>
  <si>
    <t>AE Бронза</t>
  </si>
  <si>
    <t xml:space="preserve">Ручка кнопка мебельная F480 </t>
  </si>
  <si>
    <t xml:space="preserve">Ручка рейлинг мебельная С-15 96 мм </t>
  </si>
  <si>
    <t>Металлик</t>
  </si>
  <si>
    <t>Хром</t>
  </si>
  <si>
    <t>Ручка рейлинг мебельная С-15 128 мм</t>
  </si>
  <si>
    <t>28*136*12</t>
  </si>
  <si>
    <t>28*160*12</t>
  </si>
  <si>
    <t>Хром/МатАлюминий</t>
  </si>
  <si>
    <t xml:space="preserve">Ручка скоба мебельная С-2 96 мм </t>
  </si>
  <si>
    <t>Дуб венге (36)/Золото</t>
  </si>
  <si>
    <t>Дуб венге (36)/Хром</t>
  </si>
  <si>
    <t>Золото</t>
  </si>
  <si>
    <t>Светлый венге (43)/ Золото</t>
  </si>
  <si>
    <t>Светлый венге (43)/ Хром</t>
  </si>
  <si>
    <t>28*120*13</t>
  </si>
  <si>
    <t xml:space="preserve">Ручка скоба мебельная С-7 96 мм </t>
  </si>
  <si>
    <t>Дуб венге (36)</t>
  </si>
  <si>
    <t>Золото (29)</t>
  </si>
  <si>
    <t>Светлый венге (43)</t>
  </si>
  <si>
    <t>Хром (28)</t>
  </si>
  <si>
    <t xml:space="preserve">Ручка скоба мебельная С-7 128 мм </t>
  </si>
  <si>
    <t>Ручка скоба мебельная С-7 128 мм</t>
  </si>
  <si>
    <t xml:space="preserve"> Золото (29)</t>
  </si>
  <si>
    <t>28*130*10</t>
  </si>
  <si>
    <t>30*162*10</t>
  </si>
  <si>
    <t xml:space="preserve">Ручка скоба мебельная С-16 96 мм </t>
  </si>
  <si>
    <t>Венге/Хром</t>
  </si>
  <si>
    <t>Ручка скоба мебельная С-16 96 мм</t>
  </si>
  <si>
    <t xml:space="preserve"> Клён/Хром</t>
  </si>
  <si>
    <t>Металлик/Хром</t>
  </si>
  <si>
    <t>Светлый шимо/Хром</t>
  </si>
  <si>
    <t xml:space="preserve">Ручка скоба мебельная С-16 128 мм </t>
  </si>
  <si>
    <t>29*128*22</t>
  </si>
  <si>
    <t>29*148*22</t>
  </si>
  <si>
    <t xml:space="preserve">Ручка скоба мебельная С-18 96 мм </t>
  </si>
  <si>
    <t>Клён/Хром</t>
  </si>
  <si>
    <t>24*105*17</t>
  </si>
  <si>
    <t>24*148*17</t>
  </si>
  <si>
    <t xml:space="preserve">Ручка скоба мебельная С-19 96 мм </t>
  </si>
  <si>
    <t>Венге/Металлик</t>
  </si>
  <si>
    <t>Металлик/Венге</t>
  </si>
  <si>
    <t xml:space="preserve">Ручка скоба мебельная С-20 128 мм </t>
  </si>
  <si>
    <t>Ручка скоба мебельная С-16 128 мм</t>
  </si>
  <si>
    <t>Ручка скоба мебельная С-18 128 мм</t>
  </si>
  <si>
    <t xml:space="preserve">Ручка скоба мебельная С-18 128 мм </t>
  </si>
  <si>
    <t>Ручка скоба мебельная С-19 128 мм</t>
  </si>
  <si>
    <t xml:space="preserve">Ручка скоба мебельная С-19 128 мм </t>
  </si>
  <si>
    <t>Ручка скоба мебельная С-21 128 мм</t>
  </si>
  <si>
    <t xml:space="preserve">Ручка скоба мебельная С-21 128 мм </t>
  </si>
  <si>
    <t>32*153*19</t>
  </si>
  <si>
    <t>32*163*19</t>
  </si>
  <si>
    <t xml:space="preserve">Ручка скоба мебельная С-24 32 мм </t>
  </si>
  <si>
    <t>Бирюзовый (8)</t>
  </si>
  <si>
    <t>Графит (42)</t>
  </si>
  <si>
    <t>Жёлтый (3)</t>
  </si>
  <si>
    <t>Золотой металлик (41)</t>
  </si>
  <si>
    <t>Красный (6)</t>
  </si>
  <si>
    <t>Оранжевый (4)</t>
  </si>
  <si>
    <t>Синий (9)</t>
  </si>
  <si>
    <t>Тёмный антик (40)</t>
  </si>
  <si>
    <t xml:space="preserve">Ручка скоба мебельная С-24 96 мм </t>
  </si>
  <si>
    <t xml:space="preserve">Ручка скоба мебельная С-24 128 мм </t>
  </si>
  <si>
    <t>Ручка скоба мебельная С-24 96 мм</t>
  </si>
  <si>
    <t>Ручка скоба мебельная С-24 128 мм</t>
  </si>
  <si>
    <t>24*40*12</t>
  </si>
  <si>
    <t>24*104*12</t>
  </si>
  <si>
    <t>24*136*12</t>
  </si>
  <si>
    <t xml:space="preserve">Ручка скоба мебельная С-25 32 мм </t>
  </si>
  <si>
    <t>Ручка скоба мебельная С-25 32 мм</t>
  </si>
  <si>
    <t xml:space="preserve"> Тёмный антик (40)</t>
  </si>
  <si>
    <t xml:space="preserve">Ручка скоба мебельная С-25 96 мм </t>
  </si>
  <si>
    <t>Ручка скоба мебельная С-25 96 мм</t>
  </si>
  <si>
    <t>20*44*10</t>
  </si>
  <si>
    <t>20*108*10</t>
  </si>
  <si>
    <t xml:space="preserve">Ручка скоба мебельная С-30 96 мм </t>
  </si>
  <si>
    <t xml:space="preserve">Ручка скоба мебельная С-30 128 мм </t>
  </si>
  <si>
    <t>Ручка скоба мебельная С-30 96 мм</t>
  </si>
  <si>
    <t xml:space="preserve"> Металлик/Чёрный</t>
  </si>
  <si>
    <t>30*108*25</t>
  </si>
  <si>
    <t>30*132*25</t>
  </si>
  <si>
    <t xml:space="preserve">Ручка скоба мебельная С-31 96 мм </t>
  </si>
  <si>
    <t>Ручка скоба мебельная С-31 128 мм</t>
  </si>
  <si>
    <t>Металлик/Зеркало</t>
  </si>
  <si>
    <t>Металлик/Клён</t>
  </si>
  <si>
    <t>25*107*25</t>
  </si>
  <si>
    <t>25*132*25</t>
  </si>
  <si>
    <t xml:space="preserve">Ручка скоба мебельная С501 AE CD 96 мм с керам. вставкой "Мрамор" </t>
  </si>
  <si>
    <t xml:space="preserve">Ручка скоба мебельная С514 AE WGF 96 мм с керам. вставкой "Художест.рамка" </t>
  </si>
  <si>
    <t xml:space="preserve">Ручка скоба мебельная 9052-08 96 мм </t>
  </si>
  <si>
    <t>Бронза</t>
  </si>
  <si>
    <t xml:space="preserve">Ручка скоба мебельная F481 96 мм </t>
  </si>
  <si>
    <t xml:space="preserve">Ручка скоба мебельная 5075-02 96 мм </t>
  </si>
  <si>
    <t>МатНикель</t>
  </si>
  <si>
    <t xml:space="preserve">Ручка скоба мебельная 5077-02 96 мм </t>
  </si>
  <si>
    <t xml:space="preserve">Ручка скоба мебельная 5001-06 96 мм </t>
  </si>
  <si>
    <t>Ручка скоба мебельная RS005 СР 96 мм</t>
  </si>
  <si>
    <t xml:space="preserve">Ручка мебельная V 075-02 96 мм </t>
  </si>
  <si>
    <t>МатХром</t>
  </si>
  <si>
    <t>Ручка скоба мебельная RS011 СР 96 мм</t>
  </si>
  <si>
    <t>УТ000032333</t>
  </si>
  <si>
    <t>УТ000032334</t>
  </si>
  <si>
    <t>УТ000032329</t>
  </si>
  <si>
    <t>УТ000032330</t>
  </si>
  <si>
    <t>УТ000032328</t>
  </si>
  <si>
    <t>УТ000032322</t>
  </si>
  <si>
    <t>УТ000032323</t>
  </si>
  <si>
    <t>УТ000032331</t>
  </si>
  <si>
    <t>УТ000032332</t>
  </si>
  <si>
    <t>УТ000032326</t>
  </si>
  <si>
    <t>УТ000032327</t>
  </si>
  <si>
    <t>УТ000032324</t>
  </si>
  <si>
    <t>УТ000032325</t>
  </si>
  <si>
    <t>Матрас "Baby Balance" 150*700*1600</t>
  </si>
  <si>
    <t>Матрас "Baby Optima" 210*700*1600</t>
  </si>
  <si>
    <t>Матрас "Bravo Classic" 210*1400*2000</t>
  </si>
  <si>
    <t>Матрас "Bravo Classic" 210*1600*2000</t>
  </si>
  <si>
    <t>Матрас "Bravo Classic" 210*900*2000</t>
  </si>
  <si>
    <t>Матрас "Bravo Comfort" 180*1400*2000</t>
  </si>
  <si>
    <t>Матрас "Bravo Comfort" 180*1600*2000</t>
  </si>
  <si>
    <t>Матрас "Bravo Elite" 250*1400*2000</t>
  </si>
  <si>
    <t>Матрас "Bravo Elite" 250*1600*2000</t>
  </si>
  <si>
    <t>Матрас "Bravo Flex" 160*1400*2000</t>
  </si>
  <si>
    <t>Матрас "Bravo Flex" 160*1600*2000</t>
  </si>
  <si>
    <t>Матрас "Bravo Flex" 160*800*2000</t>
  </si>
  <si>
    <t>Матрас "Bravo Flex" 160*900*2000</t>
  </si>
  <si>
    <t>Матрас "Baby Balance"</t>
  </si>
  <si>
    <t xml:space="preserve"> 150*700*1600</t>
  </si>
  <si>
    <t>Основа: пружинный блок Боннель
Max вес на 1 спальное место, кг: 70
Жесткость сторон: средняя           
Трансформация, градус: 10°
Срок службы матраса, лет: 5
Гарантия, лет: 1,5</t>
  </si>
  <si>
    <t xml:space="preserve">Матрас "Baby Optima" </t>
  </si>
  <si>
    <t>210*700*1600</t>
  </si>
  <si>
    <t>Основа: независимый пружинный блок TFK (500 пружин на 1м2)
Max вес на 1 спальное место, кг: 70
Жесткость сторон: низкая           
Трансформация, градус: 10°
Срок службы матраса, лет: 5
Гарантия, лет: 1,5</t>
  </si>
  <si>
    <t xml:space="preserve">Матрас "Bravo Classic" </t>
  </si>
  <si>
    <t>210*900*2000</t>
  </si>
  <si>
    <t>Основа: независимый пружинный блок TFK (500 пружин на 1м2)
Max вес на 1 спальное место, кг: 130
Жесткость сторон: средняя           
Трансформация, градус: 10°
Срок службы матраса, лет: 10
Гарантия, лет: 1,5</t>
  </si>
  <si>
    <t>210*1400*2000</t>
  </si>
  <si>
    <t>210*1600*2000</t>
  </si>
  <si>
    <t xml:space="preserve">Матрас "Bravo Comfort" </t>
  </si>
  <si>
    <t>180*1400*2000</t>
  </si>
  <si>
    <t>Основа: пружинный блок Боннель
Max вес на 1 спальное место, кг: 110
Жесткость сторон: средняя           
Трансформация, градус: 10°
Срок службы матраса, лет: 5
Гарантия, лет: 1,5</t>
  </si>
  <si>
    <t>180*1600*2000</t>
  </si>
  <si>
    <t>Матрас "Bravo Elite"</t>
  </si>
  <si>
    <t xml:space="preserve"> 250*1400*2000</t>
  </si>
  <si>
    <t>Основа: независимый пружинный блок TFK (500 пружин на 1м2)
Max вес на 1 спальное место, кг: 140
Жесткость сторон: высокая          
Трансформация, градус: 10°
Срок службы матраса, лет: 10
Гарантия, лет: 1,5</t>
  </si>
  <si>
    <t xml:space="preserve"> 250*1600*2000</t>
  </si>
  <si>
    <t xml:space="preserve">Матрас "Bravo Flex" </t>
  </si>
  <si>
    <t>160*800*2000</t>
  </si>
  <si>
    <t>Основа: беспружинный
Max вес на 1 спальное место, кг: 90
Жесткость сторон: средняя          
Трансформация, градус: 10°
Срок службы матраса, лет: 5
Гарантия, лет: 1,5</t>
  </si>
  <si>
    <t>160*900*2000</t>
  </si>
  <si>
    <t>160*1400*2000</t>
  </si>
  <si>
    <t>160*1600*2000</t>
  </si>
  <si>
    <r>
      <t>Бордовый глянец</t>
    </r>
    <r>
      <rPr>
        <b/>
        <sz val="12"/>
        <color rgb="FFFF0000"/>
        <rFont val="Arial"/>
        <family val="2"/>
        <charset val="204"/>
      </rPr>
      <t>*</t>
    </r>
  </si>
  <si>
    <r>
      <t>Сизый глянец</t>
    </r>
    <r>
      <rPr>
        <b/>
        <sz val="12"/>
        <color rgb="FFFF0000"/>
        <rFont val="Arial"/>
        <family val="2"/>
        <charset val="204"/>
      </rPr>
      <t>*</t>
    </r>
  </si>
  <si>
    <r>
      <t>Салатовый глянец</t>
    </r>
    <r>
      <rPr>
        <b/>
        <sz val="12"/>
        <color rgb="FFFF0000"/>
        <rFont val="Arial"/>
        <family val="2"/>
        <charset val="204"/>
      </rPr>
      <t>*</t>
    </r>
  </si>
  <si>
    <r>
      <t>Чёрный металлик дождь</t>
    </r>
    <r>
      <rPr>
        <b/>
        <sz val="12"/>
        <color rgb="FFFF0000"/>
        <rFont val="Arial"/>
        <family val="2"/>
        <charset val="204"/>
      </rPr>
      <t>*</t>
    </r>
  </si>
  <si>
    <r>
      <t>Чёрный металлик</t>
    </r>
    <r>
      <rPr>
        <b/>
        <sz val="12"/>
        <color rgb="FFFF0000"/>
        <rFont val="Arial"/>
        <family val="2"/>
        <charset val="204"/>
      </rPr>
      <t>*</t>
    </r>
  </si>
  <si>
    <r>
      <t>Черный глянец страйп</t>
    </r>
    <r>
      <rPr>
        <b/>
        <sz val="12"/>
        <color rgb="FFFF0000"/>
        <rFont val="Arial"/>
        <family val="2"/>
        <charset val="204"/>
      </rPr>
      <t>*</t>
    </r>
  </si>
  <si>
    <r>
      <t>Салатовый металик</t>
    </r>
    <r>
      <rPr>
        <b/>
        <sz val="12"/>
        <color rgb="FFFF0000"/>
        <rFont val="Arial"/>
        <family val="2"/>
        <charset val="204"/>
      </rPr>
      <t>*</t>
    </r>
  </si>
  <si>
    <r>
      <t>Белый металик</t>
    </r>
    <r>
      <rPr>
        <b/>
        <sz val="12"/>
        <color rgb="FFFF0000"/>
        <rFont val="Arial"/>
        <family val="2"/>
        <charset val="204"/>
      </rPr>
      <t>*</t>
    </r>
  </si>
  <si>
    <r>
      <t>Сиреневый металлик</t>
    </r>
    <r>
      <rPr>
        <b/>
        <sz val="12"/>
        <color rgb="FFFF0000"/>
        <rFont val="Arial"/>
        <family val="2"/>
        <charset val="204"/>
      </rPr>
      <t>*</t>
    </r>
  </si>
  <si>
    <r>
      <t>Черный металлик</t>
    </r>
    <r>
      <rPr>
        <b/>
        <sz val="12"/>
        <color rgb="FFFF0000"/>
        <rFont val="Arial"/>
        <family val="2"/>
        <charset val="204"/>
      </rPr>
      <t>*</t>
    </r>
  </si>
  <si>
    <r>
      <t>Оранжевый металлик</t>
    </r>
    <r>
      <rPr>
        <b/>
        <sz val="12"/>
        <color rgb="FFFF0000"/>
        <rFont val="Arial"/>
        <family val="2"/>
        <charset val="204"/>
      </rPr>
      <t>*</t>
    </r>
    <r>
      <rPr>
        <sz val="11"/>
        <rFont val="Arial"/>
        <family val="2"/>
        <charset val="204"/>
      </rPr>
      <t xml:space="preserve"> </t>
    </r>
  </si>
  <si>
    <r>
      <t>Дуб белёный</t>
    </r>
    <r>
      <rPr>
        <b/>
        <sz val="12"/>
        <color rgb="FFFF0000"/>
        <rFont val="Arial"/>
        <family val="2"/>
        <charset val="204"/>
      </rPr>
      <t>*</t>
    </r>
  </si>
  <si>
    <r>
      <t>Ф-12</t>
    </r>
    <r>
      <rPr>
        <b/>
        <sz val="12"/>
        <color rgb="FFFF0000"/>
        <rFont val="Arial"/>
        <family val="2"/>
        <charset val="204"/>
      </rPr>
      <t>*</t>
    </r>
  </si>
  <si>
    <r>
      <t>Ф-14</t>
    </r>
    <r>
      <rPr>
        <b/>
        <sz val="12"/>
        <color rgb="FFFF0000"/>
        <rFont val="Arial"/>
        <family val="2"/>
        <charset val="204"/>
      </rPr>
      <t>*</t>
    </r>
  </si>
  <si>
    <r>
      <t>Н 302</t>
    </r>
    <r>
      <rPr>
        <b/>
        <sz val="12"/>
        <color rgb="FFFF0000"/>
        <rFont val="Arial"/>
        <family val="2"/>
        <charset val="204"/>
      </rPr>
      <t>*</t>
    </r>
  </si>
  <si>
    <r>
      <t>Н 304</t>
    </r>
    <r>
      <rPr>
        <b/>
        <sz val="12"/>
        <color rgb="FFFF0000"/>
        <rFont val="Arial"/>
        <family val="2"/>
        <charset val="204"/>
      </rPr>
      <t>*</t>
    </r>
  </si>
  <si>
    <r>
      <t>Ф-22</t>
    </r>
    <r>
      <rPr>
        <b/>
        <sz val="12"/>
        <color rgb="FFFF0000"/>
        <rFont val="Arial"/>
        <family val="2"/>
        <charset val="204"/>
      </rPr>
      <t>*</t>
    </r>
  </si>
  <si>
    <r>
      <t>Н 402</t>
    </r>
    <r>
      <rPr>
        <b/>
        <sz val="12"/>
        <color rgb="FFFF0000"/>
        <rFont val="Arial"/>
        <family val="2"/>
        <charset val="204"/>
      </rPr>
      <t>*</t>
    </r>
  </si>
  <si>
    <r>
      <t>Ф-24</t>
    </r>
    <r>
      <rPr>
        <b/>
        <sz val="12"/>
        <color rgb="FFFF0000"/>
        <rFont val="Arial"/>
        <family val="2"/>
        <charset val="204"/>
      </rPr>
      <t>*</t>
    </r>
  </si>
  <si>
    <r>
      <t>Н 404</t>
    </r>
    <r>
      <rPr>
        <b/>
        <sz val="12"/>
        <color rgb="FFFF0000"/>
        <rFont val="Arial"/>
        <family val="2"/>
        <charset val="204"/>
      </rPr>
      <t>*</t>
    </r>
  </si>
  <si>
    <r>
      <t>Ф-32</t>
    </r>
    <r>
      <rPr>
        <b/>
        <sz val="12"/>
        <color rgb="FFFF0000"/>
        <rFont val="Arial"/>
        <family val="2"/>
        <charset val="204"/>
      </rPr>
      <t>*</t>
    </r>
  </si>
  <si>
    <r>
      <t>Н 502</t>
    </r>
    <r>
      <rPr>
        <b/>
        <sz val="12"/>
        <color rgb="FFFF0000"/>
        <rFont val="Arial"/>
        <family val="2"/>
        <charset val="204"/>
      </rPr>
      <t>*</t>
    </r>
  </si>
  <si>
    <r>
      <t>Ф-34</t>
    </r>
    <r>
      <rPr>
        <b/>
        <sz val="12"/>
        <color rgb="FFFF0000"/>
        <rFont val="Arial"/>
        <family val="2"/>
        <charset val="204"/>
      </rPr>
      <t>*</t>
    </r>
  </si>
  <si>
    <r>
      <t>Н 504</t>
    </r>
    <r>
      <rPr>
        <b/>
        <sz val="12"/>
        <color rgb="FFFF0000"/>
        <rFont val="Arial"/>
        <family val="2"/>
        <charset val="204"/>
      </rPr>
      <t>*</t>
    </r>
  </si>
  <si>
    <r>
      <t>Ф-42</t>
    </r>
    <r>
      <rPr>
        <b/>
        <sz val="12"/>
        <color rgb="FFFF0000"/>
        <rFont val="Arial"/>
        <family val="2"/>
        <charset val="204"/>
      </rPr>
      <t>*</t>
    </r>
  </si>
  <si>
    <r>
      <t>Н 602</t>
    </r>
    <r>
      <rPr>
        <b/>
        <sz val="12"/>
        <color rgb="FFFF0000"/>
        <rFont val="Arial"/>
        <family val="2"/>
        <charset val="204"/>
      </rPr>
      <t>*</t>
    </r>
  </si>
  <si>
    <r>
      <t>Ф-44</t>
    </r>
    <r>
      <rPr>
        <b/>
        <sz val="12"/>
        <color rgb="FFFF0000"/>
        <rFont val="Arial"/>
        <family val="2"/>
        <charset val="204"/>
      </rPr>
      <t>*</t>
    </r>
  </si>
  <si>
    <r>
      <t>Н 604</t>
    </r>
    <r>
      <rPr>
        <b/>
        <sz val="12"/>
        <color rgb="FFFF0000"/>
        <rFont val="Arial"/>
        <family val="2"/>
        <charset val="204"/>
      </rPr>
      <t>*</t>
    </r>
  </si>
  <si>
    <r>
      <t>Ф-52</t>
    </r>
    <r>
      <rPr>
        <b/>
        <sz val="12"/>
        <color rgb="FFFF0000"/>
        <rFont val="Arial"/>
        <family val="2"/>
        <charset val="204"/>
      </rPr>
      <t>*</t>
    </r>
  </si>
  <si>
    <r>
      <t>Н 802</t>
    </r>
    <r>
      <rPr>
        <b/>
        <sz val="14"/>
        <color rgb="FFFF0000"/>
        <rFont val="Arial"/>
        <family val="2"/>
        <charset val="204"/>
      </rPr>
      <t>*</t>
    </r>
  </si>
  <si>
    <r>
      <t>Ф-54</t>
    </r>
    <r>
      <rPr>
        <b/>
        <sz val="12"/>
        <color rgb="FFFF0000"/>
        <rFont val="Arial"/>
        <family val="2"/>
        <charset val="204"/>
      </rPr>
      <t>*</t>
    </r>
  </si>
  <si>
    <r>
      <t>Н 804</t>
    </r>
    <r>
      <rPr>
        <b/>
        <sz val="12"/>
        <color rgb="FFFF0000"/>
        <rFont val="Arial"/>
        <family val="2"/>
        <charset val="204"/>
      </rPr>
      <t>*</t>
    </r>
  </si>
  <si>
    <r>
      <t>ШП 402</t>
    </r>
    <r>
      <rPr>
        <b/>
        <sz val="12"/>
        <color rgb="FFFF0000"/>
        <rFont val="Arial"/>
        <family val="2"/>
        <charset val="204"/>
      </rPr>
      <t>*</t>
    </r>
  </si>
  <si>
    <r>
      <rPr>
        <b/>
        <sz val="11"/>
        <color rgb="FFFF0000"/>
        <rFont val="Arial"/>
        <family val="2"/>
        <charset val="204"/>
      </rPr>
      <t>ВНИМАНИЕ!</t>
    </r>
    <r>
      <rPr>
        <sz val="11"/>
        <rFont val="Arial"/>
        <family val="2"/>
        <charset val="204"/>
      </rPr>
      <t xml:space="preserve"> </t>
    </r>
    <r>
      <rPr>
        <b/>
        <sz val="11"/>
        <rFont val="Arial"/>
        <family val="2"/>
        <charset val="204"/>
      </rPr>
      <t>1)</t>
    </r>
    <r>
      <rPr>
        <sz val="11"/>
        <rFont val="Arial"/>
        <family val="2"/>
        <charset val="204"/>
      </rPr>
      <t xml:space="preserve"> Цвета отделок отмеченные знаком </t>
    </r>
    <r>
      <rPr>
        <b/>
        <sz val="12"/>
        <color rgb="FFFF0000"/>
        <rFont val="Arial"/>
        <family val="2"/>
        <charset val="204"/>
      </rPr>
      <t>*</t>
    </r>
    <r>
      <rPr>
        <sz val="11"/>
        <rFont val="Arial"/>
        <family val="2"/>
        <charset val="204"/>
      </rPr>
      <t xml:space="preserve"> (звездочка) поставляются под заказ! </t>
    </r>
    <r>
      <rPr>
        <b/>
        <sz val="11"/>
        <rFont val="Arial"/>
        <family val="2"/>
        <charset val="204"/>
      </rPr>
      <t>2)</t>
    </r>
    <r>
      <rPr>
        <sz val="11"/>
        <rFont val="Arial"/>
        <family val="2"/>
        <charset val="204"/>
      </rPr>
      <t xml:space="preserve"> Фасады и каркасы отмеченные знаком </t>
    </r>
    <r>
      <rPr>
        <sz val="14"/>
        <color rgb="FFFF0000"/>
        <rFont val="Arial"/>
        <family val="2"/>
        <charset val="204"/>
      </rPr>
      <t>*</t>
    </r>
    <r>
      <rPr>
        <sz val="11"/>
        <rFont val="Arial"/>
        <family val="2"/>
        <charset val="204"/>
      </rPr>
      <t xml:space="preserve"> (звездочка) поставляются под заказ!                Уточняйте всю информацию у вашего менеджера</t>
    </r>
  </si>
  <si>
    <r>
      <t>ШП 602</t>
    </r>
    <r>
      <rPr>
        <b/>
        <sz val="12"/>
        <color rgb="FFFF0000"/>
        <rFont val="Arial"/>
        <family val="2"/>
        <charset val="204"/>
      </rPr>
      <t>*</t>
    </r>
  </si>
  <si>
    <r>
      <rPr>
        <b/>
        <sz val="11"/>
        <color rgb="FFFF0000"/>
        <rFont val="Arial"/>
        <family val="2"/>
        <charset val="204"/>
      </rPr>
      <t>ВНИМАНИЕ!</t>
    </r>
    <r>
      <rPr>
        <sz val="11"/>
        <rFont val="Arial"/>
        <family val="2"/>
        <charset val="204"/>
      </rPr>
      <t xml:space="preserve">  Фасады и каркасы отмеченные знаком </t>
    </r>
    <r>
      <rPr>
        <b/>
        <sz val="12"/>
        <color rgb="FFFF0000"/>
        <rFont val="Arial"/>
        <family val="2"/>
        <charset val="204"/>
      </rPr>
      <t>*</t>
    </r>
    <r>
      <rPr>
        <sz val="11"/>
        <rFont val="Arial"/>
        <family val="2"/>
        <charset val="204"/>
      </rPr>
      <t xml:space="preserve"> (звездочка) поставляются под заказ!                                        Уточняйте всю информацию у вашего менеджера</t>
    </r>
  </si>
  <si>
    <r>
      <rPr>
        <b/>
        <sz val="11"/>
        <color rgb="FFFF0000"/>
        <rFont val="Arial"/>
        <family val="2"/>
        <charset val="204"/>
      </rPr>
      <t>ВНИМАНИЕ!</t>
    </r>
    <r>
      <rPr>
        <sz val="11"/>
        <rFont val="Arial"/>
        <family val="2"/>
        <charset val="204"/>
      </rPr>
      <t xml:space="preserve">  Фасады и каркасы отмеченные знаком</t>
    </r>
    <r>
      <rPr>
        <b/>
        <sz val="14"/>
        <color rgb="FFFF0000"/>
        <rFont val="Arial"/>
        <family val="2"/>
        <charset val="204"/>
      </rPr>
      <t xml:space="preserve"> * </t>
    </r>
    <r>
      <rPr>
        <sz val="11"/>
        <rFont val="Arial"/>
        <family val="2"/>
        <charset val="204"/>
      </rPr>
      <t>(звездочка) поставляются под заказ!                                        Уточняйте всю информацию у вашего менеджера</t>
    </r>
  </si>
  <si>
    <r>
      <rPr>
        <b/>
        <sz val="11"/>
        <color rgb="FFFF0000"/>
        <rFont val="Arial"/>
        <family val="2"/>
        <charset val="204"/>
      </rPr>
      <t xml:space="preserve">ВНИМАНИЕ! </t>
    </r>
    <r>
      <rPr>
        <sz val="11"/>
        <rFont val="Arial"/>
        <family val="2"/>
        <charset val="204"/>
      </rPr>
      <t xml:space="preserve">Фасады и каркасы отмеченные знаком </t>
    </r>
    <r>
      <rPr>
        <b/>
        <sz val="12"/>
        <color rgb="FFFF0000"/>
        <rFont val="Arial"/>
        <family val="2"/>
        <charset val="204"/>
      </rPr>
      <t>*</t>
    </r>
    <r>
      <rPr>
        <sz val="11"/>
        <rFont val="Arial"/>
        <family val="2"/>
        <charset val="204"/>
      </rPr>
      <t xml:space="preserve"> (звездочка) поставляются под заказ!                Уточняйте всю информацию у вашего менеджера</t>
    </r>
  </si>
  <si>
    <r>
      <t>Н 304</t>
    </r>
    <r>
      <rPr>
        <b/>
        <sz val="10"/>
        <color rgb="FFFF0000"/>
        <rFont val="Arial"/>
        <family val="2"/>
        <charset val="204"/>
      </rPr>
      <t>*</t>
    </r>
  </si>
  <si>
    <r>
      <rPr>
        <b/>
        <sz val="14"/>
        <color rgb="FFFF0000"/>
        <rFont val="Arial"/>
        <family val="2"/>
        <charset val="204"/>
      </rPr>
      <t>ВНИМАНИЕ!</t>
    </r>
    <r>
      <rPr>
        <sz val="14"/>
        <rFont val="Arial"/>
        <family val="2"/>
        <charset val="204"/>
      </rPr>
      <t xml:space="preserve"> </t>
    </r>
    <r>
      <rPr>
        <sz val="14"/>
        <rFont val="Arial"/>
        <family val="2"/>
        <charset val="204"/>
      </rPr>
      <t xml:space="preserve">Цвета отделок отмеченные знаком </t>
    </r>
    <r>
      <rPr>
        <sz val="14"/>
        <color rgb="FFFF0000"/>
        <rFont val="Arial"/>
        <family val="2"/>
        <charset val="204"/>
      </rPr>
      <t>*</t>
    </r>
    <r>
      <rPr>
        <sz val="14"/>
        <rFont val="Arial"/>
        <family val="2"/>
        <charset val="204"/>
      </rPr>
      <t xml:space="preserve"> (звездочка) поставляются под заказ! Остальные цвета - по наличию на складе. Уточняйте всю информацию у вашего менеджера.</t>
    </r>
  </si>
  <si>
    <r>
      <t>Ольха 855</t>
    </r>
    <r>
      <rPr>
        <b/>
        <sz val="14"/>
        <color rgb="FFFF0000"/>
        <rFont val="Arial"/>
        <family val="2"/>
        <charset val="204"/>
      </rPr>
      <t>*</t>
    </r>
  </si>
  <si>
    <r>
      <t>Спальни "Гармония"</t>
    </r>
    <r>
      <rPr>
        <b/>
        <sz val="18"/>
        <color rgb="FFFF0000"/>
        <rFont val="Arial"/>
        <family val="2"/>
        <charset val="204"/>
      </rPr>
      <t>*</t>
    </r>
  </si>
  <si>
    <r>
      <t>Спальни "Камелия"</t>
    </r>
    <r>
      <rPr>
        <b/>
        <sz val="18"/>
        <color rgb="FFFF0000"/>
        <rFont val="Arial"/>
        <family val="2"/>
        <charset val="204"/>
      </rPr>
      <t>*</t>
    </r>
  </si>
  <si>
    <r>
      <t>Гармония</t>
    </r>
    <r>
      <rPr>
        <b/>
        <sz val="14"/>
        <color rgb="FFFF0000"/>
        <rFont val="Arial"/>
        <family val="2"/>
        <charset val="204"/>
      </rPr>
      <t>*</t>
    </r>
    <r>
      <rPr>
        <b/>
        <sz val="12"/>
        <rFont val="Arial"/>
        <family val="2"/>
        <charset val="204"/>
      </rPr>
      <t>, Камелия</t>
    </r>
    <r>
      <rPr>
        <b/>
        <sz val="14"/>
        <color rgb="FFFF0000"/>
        <rFont val="Arial"/>
        <family val="2"/>
        <charset val="204"/>
      </rPr>
      <t>*</t>
    </r>
  </si>
  <si>
    <r>
      <t>Ольха</t>
    </r>
    <r>
      <rPr>
        <b/>
        <sz val="14"/>
        <color rgb="FFFF0000"/>
        <rFont val="Arial"/>
        <family val="2"/>
        <charset val="204"/>
      </rPr>
      <t>*</t>
    </r>
  </si>
  <si>
    <r>
      <rPr>
        <b/>
        <sz val="14"/>
        <color rgb="FFFF0000"/>
        <rFont val="Arial"/>
        <family val="2"/>
        <charset val="204"/>
      </rPr>
      <t>ВНИМАНИЕ!</t>
    </r>
    <r>
      <rPr>
        <sz val="14"/>
        <rFont val="Arial"/>
        <family val="2"/>
        <charset val="204"/>
      </rPr>
      <t xml:space="preserve"> 1) К кроватям указаны габаритные размеры в мм спального место под матрас. В цену комплекта не входит стоимость матраса! 2) Композиции и цвета отделок отмеченные знаком</t>
    </r>
    <r>
      <rPr>
        <b/>
        <sz val="14"/>
        <color rgb="FFFF0000"/>
        <rFont val="Arial"/>
        <family val="2"/>
        <charset val="204"/>
      </rPr>
      <t xml:space="preserve"> *</t>
    </r>
    <r>
      <rPr>
        <sz val="14"/>
        <rFont val="Arial"/>
        <family val="2"/>
        <charset val="204"/>
      </rPr>
      <t xml:space="preserve"> (звездочка) поставляются под заказ!                                       Уточняйте всю информацию у вашего менеджера</t>
    </r>
  </si>
  <si>
    <t>АКЦИЯ</t>
  </si>
  <si>
    <t>Венге Премиум</t>
  </si>
  <si>
    <t>2005376/168</t>
  </si>
  <si>
    <t>2005376/217</t>
  </si>
  <si>
    <t>УТ000032738</t>
  </si>
  <si>
    <t>Экспозитор мебельных ручек 900*500 (160321) (компл. 2 шт.)</t>
  </si>
  <si>
    <t>УТ000032952</t>
  </si>
  <si>
    <t>Лента "Новинка" Зелёный</t>
  </si>
  <si>
    <t>УТ000032951</t>
  </si>
  <si>
    <t>Лента "Хит продаж" Синий</t>
  </si>
  <si>
    <t xml:space="preserve">Зеркало настенное с фацетом Серебро </t>
  </si>
  <si>
    <t>150*55</t>
  </si>
  <si>
    <t>УТ000018853</t>
  </si>
  <si>
    <t xml:space="preserve">Зеркало настенное с подсветкой Серебро </t>
  </si>
  <si>
    <t>УТ000018854</t>
  </si>
  <si>
    <t>Зеркало настенное с фацетом Серебро 150*55</t>
  </si>
  <si>
    <t>Зеркало настенное с подсветкой Серебро 150*55</t>
  </si>
  <si>
    <t>УТ000033231</t>
  </si>
  <si>
    <t>Фартук для кухни "Висящие сады" 600*3000*1,5</t>
  </si>
  <si>
    <t>УТ000033232</t>
  </si>
  <si>
    <t>Фартук для кухни "Восточные узоры" 600*3000*1,5</t>
  </si>
  <si>
    <t>УТ000033233</t>
  </si>
  <si>
    <t>Фартук для кухни "Выпечка" 600*3000*1,5</t>
  </si>
  <si>
    <t>УТ000033234</t>
  </si>
  <si>
    <t>Фартук для кухни "Галька" 600*3000*1,5</t>
  </si>
  <si>
    <t>УТ000033235</t>
  </si>
  <si>
    <t>Фартук для кухни "Герберы" 600*3000*1,5</t>
  </si>
  <si>
    <t>УТ000033236</t>
  </si>
  <si>
    <t>Фартук для кухни "Жемчуг" 600*3000*1,5</t>
  </si>
  <si>
    <t>УТ000033237</t>
  </si>
  <si>
    <t>Фартук для кухни "Кофейные зёрна" 600*3000*1,5</t>
  </si>
  <si>
    <t>УТ000033238</t>
  </si>
  <si>
    <t>Фартук для кухни "Маки" 600*3000*1,5</t>
  </si>
  <si>
    <t>УТ000033239</t>
  </si>
  <si>
    <t>Фартук для кухни "Мозаика" 600*3000*1,5</t>
  </si>
  <si>
    <t>УТ000033240</t>
  </si>
  <si>
    <t>Фартук для кухни "Ночной город" 600*3000*1,5</t>
  </si>
  <si>
    <t>УТ000033241</t>
  </si>
  <si>
    <t>Фартук для кухни "Ротанг" 600*3000*1,5</t>
  </si>
  <si>
    <t>УТ000033242</t>
  </si>
  <si>
    <t>Фартук для кухни "Уличное кафе" 600*3000*1,5</t>
  </si>
  <si>
    <t>УТ000033243</t>
  </si>
  <si>
    <t>Фартук для кухни "Экспрессо" 600*3000*1,5</t>
  </si>
  <si>
    <t xml:space="preserve">Фартук для кухни "Висящие сады" </t>
  </si>
  <si>
    <t>600*3000*1,5</t>
  </si>
  <si>
    <t xml:space="preserve">Фартук для кухни "Восточные узоры" </t>
  </si>
  <si>
    <t xml:space="preserve">Фартук для кухни "Выпечка" </t>
  </si>
  <si>
    <t xml:space="preserve">Фартук для кухни "Галька" </t>
  </si>
  <si>
    <t xml:space="preserve">Фартук для кухни "Герберы" </t>
  </si>
  <si>
    <t xml:space="preserve">Фартук для кухни "Жемчуг" </t>
  </si>
  <si>
    <t xml:space="preserve">Фартук для кухни "Кофейные зёрна" </t>
  </si>
  <si>
    <t xml:space="preserve">Фартук для кухни "Маки" </t>
  </si>
  <si>
    <t xml:space="preserve">Фартук для кухни "Мозаика" </t>
  </si>
  <si>
    <t xml:space="preserve">Фартук для кухни "Ночной город" </t>
  </si>
  <si>
    <t xml:space="preserve">Фартук для кухни "Ротанг" </t>
  </si>
  <si>
    <t xml:space="preserve">Фартук для кухни "Уличное кафе" </t>
  </si>
  <si>
    <t xml:space="preserve">Фартук для кухни "Экспрессо" </t>
  </si>
  <si>
    <t>УТ000032335</t>
  </si>
  <si>
    <t>Столы и стулья</t>
  </si>
  <si>
    <t xml:space="preserve">Стол обеденный квадратный Stockholm T-1 Organic </t>
  </si>
  <si>
    <t>750*900*900</t>
  </si>
  <si>
    <t>УТ000032895</t>
  </si>
  <si>
    <t xml:space="preserve">Стол обеденный круглый Rotterdam T-1 Organic </t>
  </si>
  <si>
    <t>750*900</t>
  </si>
  <si>
    <t>УТ000032893</t>
  </si>
  <si>
    <t xml:space="preserve">Табурет квадратный Helsinki T-1 Organic </t>
  </si>
  <si>
    <t>443*340*340</t>
  </si>
  <si>
    <t>УТ000032892</t>
  </si>
  <si>
    <t xml:space="preserve">Табурет круглый Copenhagen S-1 Chocolate/Wenge </t>
  </si>
  <si>
    <t>453*330</t>
  </si>
  <si>
    <t>УТ000032890</t>
  </si>
  <si>
    <t>Табурет круглый Copenhagen S-1 Сappuccino/Organic</t>
  </si>
  <si>
    <t xml:space="preserve"> 453*330</t>
  </si>
  <si>
    <t>УТ000032891</t>
  </si>
  <si>
    <t xml:space="preserve">Табурет круглый Copenhagen T-1 Organic </t>
  </si>
  <si>
    <t>443*330</t>
  </si>
  <si>
    <t>УТ000032889</t>
  </si>
  <si>
    <t xml:space="preserve">Табурет круглый Copenhagen T-2 Organic </t>
  </si>
  <si>
    <t>УТ000032888</t>
  </si>
  <si>
    <t xml:space="preserve">Стол детский круглый York R-2/T-1 Organic </t>
  </si>
  <si>
    <t>520*600</t>
  </si>
  <si>
    <t>УТ000032869</t>
  </si>
  <si>
    <t xml:space="preserve">Стол детский круглый York R-2/T-1 Pink/Organic </t>
  </si>
  <si>
    <t>УТ000032870</t>
  </si>
  <si>
    <t xml:space="preserve">Стол детский круглый York R-2/T-1 Sky/Organic </t>
  </si>
  <si>
    <t>УТ000032871</t>
  </si>
  <si>
    <t xml:space="preserve">Стол детский прямоугольный Stanford R-2/T-1 Organic </t>
  </si>
  <si>
    <t>520*600*440</t>
  </si>
  <si>
    <t>УТ000032876</t>
  </si>
  <si>
    <t xml:space="preserve">Стол детский прямоугольный Stanford R-2/T-1 Pink/Organic </t>
  </si>
  <si>
    <t>УТ000032877</t>
  </si>
  <si>
    <t xml:space="preserve">Стол детский прямоугольный Stanford R-2/T-1 Sky/Organic </t>
  </si>
  <si>
    <t>УТ000032878</t>
  </si>
  <si>
    <t xml:space="preserve">Стул детский Harvard R-2/T-1 Organic </t>
  </si>
  <si>
    <t>590*300*325</t>
  </si>
  <si>
    <t>УТ000032882</t>
  </si>
  <si>
    <t xml:space="preserve">Стул детский Harvard R-2/T-1 Pink/Organic </t>
  </si>
  <si>
    <t>УТ000032883</t>
  </si>
  <si>
    <t>Стул детский Harvard R-2/T-1 Sky/Organic</t>
  </si>
  <si>
    <t xml:space="preserve"> 590*300*325</t>
  </si>
  <si>
    <t>УТ000032884</t>
  </si>
  <si>
    <t xml:space="preserve">Стул детский Oxford R-2/T-1 Organic </t>
  </si>
  <si>
    <t>554*300*270</t>
  </si>
  <si>
    <t>УТ000032879</t>
  </si>
  <si>
    <t>Стул детский Oxford R-2/T-1 Pink/Organic</t>
  </si>
  <si>
    <t xml:space="preserve"> 554*300*270</t>
  </si>
  <si>
    <t>УТ000032880</t>
  </si>
  <si>
    <t xml:space="preserve">Стул детский Oxford R-2/T-1 Sky/Organic </t>
  </si>
  <si>
    <t>УТ000032881</t>
  </si>
  <si>
    <t xml:space="preserve">Табурет детский круглый Cambridge R-2/T-1 Organic </t>
  </si>
  <si>
    <t>300*260</t>
  </si>
  <si>
    <t>УТ000032885</t>
  </si>
  <si>
    <t xml:space="preserve">Табурет детский круглый Cambridge R-2/T-1 Pink/Organic </t>
  </si>
  <si>
    <t>300*270</t>
  </si>
  <si>
    <t>УТ000032886</t>
  </si>
  <si>
    <t xml:space="preserve">Табурет детский круглый Cambridge R-2/T-1 Sky/Organic </t>
  </si>
  <si>
    <t>УТ000032887</t>
  </si>
  <si>
    <t xml:space="preserve">Стол садовый круглый Romantic Chocolate </t>
  </si>
  <si>
    <t>750*720</t>
  </si>
  <si>
    <t>УТ000033178</t>
  </si>
  <si>
    <t>Стол садовый круглый Romantic Ice</t>
  </si>
  <si>
    <t xml:space="preserve"> 750*720</t>
  </si>
  <si>
    <t>УТ000033180</t>
  </si>
  <si>
    <t xml:space="preserve">Стол садовый круглый Romantic Ivory </t>
  </si>
  <si>
    <t>УТ000033179</t>
  </si>
  <si>
    <t xml:space="preserve">Стул садовый круглый Romantic Chocolate </t>
  </si>
  <si>
    <t>940*440*390</t>
  </si>
  <si>
    <t>УТ000033182</t>
  </si>
  <si>
    <t xml:space="preserve">Стул садовый круглый Romantic Ice </t>
  </si>
  <si>
    <t>УТ000033184</t>
  </si>
  <si>
    <t xml:space="preserve">Стул садовый круглый Romantic Ivory </t>
  </si>
  <si>
    <t>УТ000033183</t>
  </si>
  <si>
    <t>10.1.06 Столы и стулья</t>
  </si>
  <si>
    <t>10.1.06.01 Для столовой</t>
  </si>
  <si>
    <t>1. Столы</t>
  </si>
  <si>
    <t>Стол обеденный квадратный Stockholm T-1 Organic 750*900*900</t>
  </si>
  <si>
    <t>Стол обеденный круглый Rotterdam T-1 Organic 750*900</t>
  </si>
  <si>
    <t>2. Основания для столов</t>
  </si>
  <si>
    <t>УТ000033256</t>
  </si>
  <si>
    <t>Опоры для обеденного стола Scandi Organic 730*100*20 (компл. 4 шт., с крепежом)</t>
  </si>
  <si>
    <t>УТ000033257</t>
  </si>
  <si>
    <t>Опоры для обеденного стола Scandi Wenge 730*100*20 (компл. 4 шт., с крепежом)</t>
  </si>
  <si>
    <t>4. Стулья</t>
  </si>
  <si>
    <t>Табурет квадратный Helsinki T-1 Organic 443*340*340</t>
  </si>
  <si>
    <t>Табурет круглый Copenhagen S-1 Chocolate/Wenge 453*330</t>
  </si>
  <si>
    <t>Табурет круглый Copenhagen S-1 Сappuccino/Organic 453*330</t>
  </si>
  <si>
    <t>Табурет круглый Copenhagen T-1 Organic 443*330</t>
  </si>
  <si>
    <t>Табурет круглый Copenhagen T-2 Organic 443*330</t>
  </si>
  <si>
    <t>10.1.06.03 Для сада</t>
  </si>
  <si>
    <t>Садовые столы</t>
  </si>
  <si>
    <t>Стол садовый круглый Romantic Chocolate 750*720</t>
  </si>
  <si>
    <t>Стол садовый круглый Romantic Ice 750*720</t>
  </si>
  <si>
    <t>Стол садовый круглый Romantic Ivory 750*720</t>
  </si>
  <si>
    <t>Садовые стулья</t>
  </si>
  <si>
    <t>Стул садовый круглый Romantic Chocolate 940*440*390</t>
  </si>
  <si>
    <t>Стул садовый круглый Romantic Ice 940*440*390</t>
  </si>
  <si>
    <t>Стул садовый круглый Romantic Ivory 940*440*390</t>
  </si>
  <si>
    <t>10.1.06.04 Детские</t>
  </si>
  <si>
    <t>Детские столы</t>
  </si>
  <si>
    <t>Стол детский круглый York R-2/T-1 Organic 520*600</t>
  </si>
  <si>
    <t>Стол детский круглый York R-2/T-1 Pink/Organic 520*600</t>
  </si>
  <si>
    <t>Стол детский круглый York R-2/T-1 Sky/Organic 520*600</t>
  </si>
  <si>
    <t>Стол детский прямоугольный Stanford R-2/T-1 Organic 520*600*440</t>
  </si>
  <si>
    <t>Стол детский прямоугольный Stanford R-2/T-1 Pink/Organic 520*600*440</t>
  </si>
  <si>
    <t>Стол детский прямоугольный Stanford R-2/T-1 Sky/Organic 520*600*440</t>
  </si>
  <si>
    <t>УТ000032866</t>
  </si>
  <si>
    <t>Детские стулья</t>
  </si>
  <si>
    <t>Стул детский Harvard R-2/T-1 Organic 590*300*325</t>
  </si>
  <si>
    <t>Стул детский Harvard R-2/T-1 Pink/Organic 590*300*325</t>
  </si>
  <si>
    <t>Стул детский Harvard R-2/T-1 Sky/Organic 590*300*325</t>
  </si>
  <si>
    <t>Стул детский Oxford R-2/T-1 Organic 554*300*270</t>
  </si>
  <si>
    <t>Стул детский Oxford R-2/T-1 Pink/Organic 554*300*270</t>
  </si>
  <si>
    <t>Стул детский Oxford R-2/T-1 Sky/Organic 554*300*270</t>
  </si>
  <si>
    <t>Табурет детский круглый Cambridge R-2/T-1 Organic 300*260</t>
  </si>
  <si>
    <t>Табурет детский круглый Cambridge R-2/T-1 Pink/Organic 300*270</t>
  </si>
  <si>
    <t>Табурет детский круглый Cambridge R-2/T-1 Sky/Organic 300*270</t>
  </si>
  <si>
    <t>УТ000033551</t>
  </si>
  <si>
    <t>Лента "Выгодная покупка" Бордовый</t>
  </si>
  <si>
    <t>УТ000033552</t>
  </si>
  <si>
    <t>УТ000033553</t>
  </si>
  <si>
    <t>УТ000033536</t>
  </si>
  <si>
    <t>Крючок мебельный одинарный Хром 90*30*47</t>
  </si>
  <si>
    <t>УТ000033537</t>
  </si>
  <si>
    <t>Крючок мебельный двойной Хром 70*60*25</t>
  </si>
  <si>
    <t>УТ000033535</t>
  </si>
  <si>
    <t>Посудосушитель настольный с поддоном Хром 112*490*330</t>
  </si>
  <si>
    <t>УТ000033146</t>
  </si>
  <si>
    <t>Петля вкладная с чашкой 35, под углом 105 гр., с доводчиком тип А (для шкафов купе)</t>
  </si>
  <si>
    <t>15,3*37*55</t>
  </si>
  <si>
    <t xml:space="preserve">Крючок мебельный одинарный Хром </t>
  </si>
  <si>
    <t>90*30*47</t>
  </si>
  <si>
    <t xml:space="preserve">Крючок мебельный двойной Хром </t>
  </si>
  <si>
    <t>70*60*25</t>
  </si>
  <si>
    <t xml:space="preserve">Посудосушитель настольный с поддоном Хром </t>
  </si>
  <si>
    <t>112*490*330</t>
  </si>
  <si>
    <t>Лента "Акция" Красный</t>
  </si>
  <si>
    <t>Лента "Распродажа" Алый</t>
  </si>
  <si>
    <t>УТ000033494</t>
  </si>
  <si>
    <t>УТ000033532</t>
  </si>
  <si>
    <t>Лоток для столовых приборов Металлик 5*340*490</t>
  </si>
  <si>
    <t>УТ000033533</t>
  </si>
  <si>
    <t>Лоток для столовых приборов Металлик 5*440*490</t>
  </si>
  <si>
    <t>УТ000033534</t>
  </si>
  <si>
    <t>Лоток для столовых приборов Металлик 5*540*490</t>
  </si>
  <si>
    <t>УТ000033518</t>
  </si>
  <si>
    <t>Полка одноярусная малая Хром 100*200*155</t>
  </si>
  <si>
    <t>УТ000033517</t>
  </si>
  <si>
    <t>Полка одноярусная Хром 240*275*155</t>
  </si>
  <si>
    <t>УТ000033521</t>
  </si>
  <si>
    <t>Полка 2-х ярусная малая Хром 280*200*110</t>
  </si>
  <si>
    <t>УТ000033514</t>
  </si>
  <si>
    <t>Полка угловая одноярусная малая Хром 250*205*205</t>
  </si>
  <si>
    <t>УТ000033515</t>
  </si>
  <si>
    <t>Полка угловая 2-х ярусная малая Хром 440*230*230</t>
  </si>
  <si>
    <t>УТ000033516</t>
  </si>
  <si>
    <t>Полка для специй одноярусная Хром 250*350*105</t>
  </si>
  <si>
    <t>УТ000033522</t>
  </si>
  <si>
    <t>Полка для специй 2-х ярусная Хром 350*358*85</t>
  </si>
  <si>
    <t>УТ000033519</t>
  </si>
  <si>
    <t>Полка одноярусная с держателем под полотенца Хром 300*395*215</t>
  </si>
  <si>
    <t>УТ000033513</t>
  </si>
  <si>
    <t>Полка для бумажного полотенца Хром 120*300*200</t>
  </si>
  <si>
    <t>УТ000033527</t>
  </si>
  <si>
    <t>Полка навесная для кружек Хром 340*245*90</t>
  </si>
  <si>
    <t>УТ000033520</t>
  </si>
  <si>
    <t>Полка одноярусная с подставкой для 4-х кружек Хром 265*390*173</t>
  </si>
  <si>
    <t>УТ000033526</t>
  </si>
  <si>
    <t>Полка навесная для фужеров Хром 100*235*250</t>
  </si>
  <si>
    <t>УТ000033512</t>
  </si>
  <si>
    <t>Полка для 4-х крышек Хром 420*215*115</t>
  </si>
  <si>
    <t>УТ000033525</t>
  </si>
  <si>
    <t>Полка навесная для ножей и досок Хром 320*230*140</t>
  </si>
  <si>
    <t>УТ000033523</t>
  </si>
  <si>
    <t>Полка навесная с 2-мя стаканами Хром 270*217*120</t>
  </si>
  <si>
    <t>УТ000033524</t>
  </si>
  <si>
    <t>Полка навесная с 6-ью ёмкостями для специй Хром 240*230*113</t>
  </si>
  <si>
    <t>УТ000033528</t>
  </si>
  <si>
    <t>Банки для специй Хром 140*40 (компл. 5шт)</t>
  </si>
  <si>
    <t>УТ000033529</t>
  </si>
  <si>
    <t>Стакан навесной для столовых приборов Хром 260*135*105</t>
  </si>
  <si>
    <t>УТ000033531</t>
  </si>
  <si>
    <t>Подставка под ложку Хром 195*100*110</t>
  </si>
  <si>
    <t>УТ000033530</t>
  </si>
  <si>
    <t>Сушка для столовых приборов Хром 200*180*110 (универс.)</t>
  </si>
  <si>
    <t>УТ000033511</t>
  </si>
  <si>
    <t>Комплект крючков малых Хром 60*30*20 (5 шт.)</t>
  </si>
  <si>
    <t>УТ000033509</t>
  </si>
  <si>
    <t>Крючок большой Хром 70*40*4</t>
  </si>
  <si>
    <t>УТ000033510</t>
  </si>
  <si>
    <t>Крючок двойной Хром 65*55*45</t>
  </si>
  <si>
    <t>Трубка P 600 d=16мм Хром</t>
  </si>
  <si>
    <t>Трубка P 1000 d=16мм Хром</t>
  </si>
  <si>
    <t>Трубка P 1200 d=16мм Хром</t>
  </si>
  <si>
    <t>УТ000033505</t>
  </si>
  <si>
    <t>Трубка P 3000 Хром d=16мм</t>
  </si>
  <si>
    <t>Уголок С90 Хром (90 гр.)</t>
  </si>
  <si>
    <t>УТ000033508</t>
  </si>
  <si>
    <t>Держатель для рейлингов Модерн Хром 50*20*30</t>
  </si>
  <si>
    <t>УТ000033507</t>
  </si>
  <si>
    <t>Заглушка для рейлингов Модерн Хром 20*20*40</t>
  </si>
  <si>
    <t>УТ000033506</t>
  </si>
  <si>
    <t>Муфта для соединения труб Черный 10*10*25</t>
  </si>
  <si>
    <t xml:space="preserve">Лоток для столовых приборов Металлик </t>
  </si>
  <si>
    <t>5*340*490</t>
  </si>
  <si>
    <t>5*440*490</t>
  </si>
  <si>
    <t>5*540*490</t>
  </si>
  <si>
    <t xml:space="preserve">Полка одноярусная малая Хром </t>
  </si>
  <si>
    <t>100*200*155</t>
  </si>
  <si>
    <t xml:space="preserve">Полка одноярусная Хром </t>
  </si>
  <si>
    <t>240*275*155</t>
  </si>
  <si>
    <t xml:space="preserve">Полка 2-х ярусная малая Хром </t>
  </si>
  <si>
    <t>280*200*110</t>
  </si>
  <si>
    <t>Полка угловая одноярусная малая Хром</t>
  </si>
  <si>
    <t xml:space="preserve"> 250*205*205</t>
  </si>
  <si>
    <t xml:space="preserve">Полка угловая 2-х ярусная малая Хром </t>
  </si>
  <si>
    <t>440*230*230</t>
  </si>
  <si>
    <t xml:space="preserve">Полка для специй одноярусная Хром </t>
  </si>
  <si>
    <t>250*350*105</t>
  </si>
  <si>
    <t xml:space="preserve">Полка для специй 2-х ярусная Хром </t>
  </si>
  <si>
    <t>350*358*85</t>
  </si>
  <si>
    <t xml:space="preserve">Полка одноярусная с держателем под полотенца Хром </t>
  </si>
  <si>
    <t>300*395*215</t>
  </si>
  <si>
    <t xml:space="preserve">Полка для бумажного полотенца Хром </t>
  </si>
  <si>
    <t>120*300*200</t>
  </si>
  <si>
    <t xml:space="preserve">Полка навесная для кружек Хром </t>
  </si>
  <si>
    <t>340*245*90</t>
  </si>
  <si>
    <t xml:space="preserve">Полка одноярусная с подставкой для 4-х кружек Хром </t>
  </si>
  <si>
    <t>265*390*173</t>
  </si>
  <si>
    <t xml:space="preserve">Полка навесная для фужеров Хром </t>
  </si>
  <si>
    <t>100*235*250</t>
  </si>
  <si>
    <t xml:space="preserve">Полка для 4-х крышек Хром </t>
  </si>
  <si>
    <t>420*215*115</t>
  </si>
  <si>
    <t xml:space="preserve">Полка навесная для ножей и досок Хром </t>
  </si>
  <si>
    <t>320*230*140</t>
  </si>
  <si>
    <t xml:space="preserve">Полка навесная с 2-мя стаканами Хром </t>
  </si>
  <si>
    <t>270*217*120</t>
  </si>
  <si>
    <t>Полка навесная с 6-ью ёмкостями для специй Хром</t>
  </si>
  <si>
    <t xml:space="preserve"> 240*230*113</t>
  </si>
  <si>
    <t>Банки для специй Хром (компл. 5шт)</t>
  </si>
  <si>
    <t>140*40</t>
  </si>
  <si>
    <t xml:space="preserve">Стакан навесной для столовых приборов Хром </t>
  </si>
  <si>
    <t>260*135*105</t>
  </si>
  <si>
    <t xml:space="preserve">Подставка под ложку Хром </t>
  </si>
  <si>
    <t>195*100*110</t>
  </si>
  <si>
    <t>Сушка для столовых приборов Хром (универс.)</t>
  </si>
  <si>
    <t xml:space="preserve">200*180*110 </t>
  </si>
  <si>
    <t>Комплект крючков малых Хром (5 шт.)</t>
  </si>
  <si>
    <t xml:space="preserve">60*30*20 </t>
  </si>
  <si>
    <t xml:space="preserve">Крючок большой Хром </t>
  </si>
  <si>
    <t>70*40*4</t>
  </si>
  <si>
    <t xml:space="preserve">Крючок двойной Хром </t>
  </si>
  <si>
    <t>65*55*45</t>
  </si>
  <si>
    <t>d=16мм</t>
  </si>
  <si>
    <t>Трубка P 3000 Хром</t>
  </si>
  <si>
    <t>16*140*60</t>
  </si>
  <si>
    <t xml:space="preserve">Держатель для рейлингов Модерн Хром </t>
  </si>
  <si>
    <t>50*20*30</t>
  </si>
  <si>
    <t xml:space="preserve">Заглушка для рейлингов Модерн Хром </t>
  </si>
  <si>
    <t>20*20*40</t>
  </si>
  <si>
    <t xml:space="preserve">Муфта для соединения труб Черный </t>
  </si>
  <si>
    <t>10*10*25</t>
  </si>
  <si>
    <t>2007730/161</t>
  </si>
  <si>
    <t>АН-552</t>
  </si>
  <si>
    <t>Антресоль 2-х створчатая Бася АН-552 ЛДСП Дуб белфорд</t>
  </si>
  <si>
    <t>432*800*490</t>
  </si>
  <si>
    <t>2007730/218</t>
  </si>
  <si>
    <t>Антресоль 2-х створчатая Бася АН-552 ЛДСП Ясень шимо светлый</t>
  </si>
  <si>
    <t>2007731/161</t>
  </si>
  <si>
    <t>АН-553</t>
  </si>
  <si>
    <t>Антресоль 3-х створчатая Бася АН-553 ЛДСП Дуб белфорд</t>
  </si>
  <si>
    <t>432*1200*490</t>
  </si>
  <si>
    <t>2007731/218</t>
  </si>
  <si>
    <t>Антресоль 3-х створчатая Бася АН-553 ЛДСП Ясень шимо светлый</t>
  </si>
  <si>
    <t>2007727/161</t>
  </si>
  <si>
    <t>ШК-552</t>
  </si>
  <si>
    <t>Шкаф 2-х створчатый платяной Бася ШК-552 ЛДСП Дуб белфорд</t>
  </si>
  <si>
    <t>1980*800*490</t>
  </si>
  <si>
    <t>2007727/218</t>
  </si>
  <si>
    <t>Шкаф 2-х створчатый платяной Бася ШК-552 ЛДСП Ясень шимо светлый</t>
  </si>
  <si>
    <t>2007728/161</t>
  </si>
  <si>
    <t>ШК-553</t>
  </si>
  <si>
    <t>Шкаф 2-х створчатый Бася ШК-553 ЛДСП Дуб белфорд</t>
  </si>
  <si>
    <t>2007728/218</t>
  </si>
  <si>
    <t>Шкаф 2-х створчатый Бася ШК-553 ЛДСП Ясень шимо светлый</t>
  </si>
  <si>
    <t>2007729/161</t>
  </si>
  <si>
    <t>ШК-554</t>
  </si>
  <si>
    <t>Шкаф 3-х створчатый Бася ШК-554 ЛДСП Дуб белфорд</t>
  </si>
  <si>
    <t>1980*1200*490</t>
  </si>
  <si>
    <t>2007729/218</t>
  </si>
  <si>
    <t>Шкаф 3-х створчатый Бася ШК-554 ЛДСП Ясень шимо светлый</t>
  </si>
  <si>
    <t xml:space="preserve">Антресоль 2-х створчатая </t>
  </si>
  <si>
    <t xml:space="preserve">Антресоль 3-х створчатая </t>
  </si>
  <si>
    <t>Шкаф 3-х створчатый</t>
  </si>
  <si>
    <t>УТ000033806</t>
  </si>
  <si>
    <t>УТ000033721</t>
  </si>
  <si>
    <t>Стенд "Фартуки из АБС" 1960*630 мм (160518)</t>
  </si>
  <si>
    <t>Стенд "Фартуки из ХДФ" 1800*610 мм (160127)</t>
  </si>
  <si>
    <t>2580078271789</t>
  </si>
  <si>
    <t>Принт-АРТ</t>
  </si>
  <si>
    <t>АРТ-001</t>
  </si>
  <si>
    <t>Комплект фасадов Принт АРТ-001 "Ледяной лайм" для каркасов В400+В800 Белый глянец</t>
  </si>
  <si>
    <t>2580078471783</t>
  </si>
  <si>
    <t>АРТ-004</t>
  </si>
  <si>
    <t>Комплект фасадов Принт АРТ-004 "Кофе" для каркасов В400+В800 Белый глянец</t>
  </si>
  <si>
    <t>2580078481782</t>
  </si>
  <si>
    <t>АРТ-006</t>
  </si>
  <si>
    <t>Комплект фасадов Принт АРТ-006 "Малины" для каркасов В400+В800 Белый глянец</t>
  </si>
  <si>
    <r>
      <rPr>
        <b/>
        <sz val="11"/>
        <color rgb="FFFF0000"/>
        <rFont val="Arial"/>
        <family val="2"/>
        <charset val="204"/>
      </rPr>
      <t>ВНИМАНИЕ!</t>
    </r>
    <r>
      <rPr>
        <sz val="11"/>
        <rFont val="Arial"/>
        <family val="2"/>
        <charset val="204"/>
      </rPr>
      <t xml:space="preserve"> Кухонные фасады с принтами используются только на верхних каркасах шириной 800 и 400 одновременно. Для комплектации кухни другими модулями помимо АРТ-001, 004 и 006 вы можете выбрать любую кухню из ассортимента фабрики мебели "Браво", кроме Ривьера. Уточняйте всю информацию у вашего менеджера</t>
    </r>
  </si>
  <si>
    <t>Фасады</t>
  </si>
  <si>
    <t>Ледяной лайм</t>
  </si>
  <si>
    <t>Кофе</t>
  </si>
  <si>
    <t>Малины</t>
  </si>
  <si>
    <t>Комплект фасадов Принт-АРТ "Ледяной лайм" для каркасов В400+В800</t>
  </si>
  <si>
    <t>Комплект фасадов Принт-АРТ "Кофе" для каркасов В400+В800</t>
  </si>
  <si>
    <t>Комплект фасадов Принт-АРТ "Малины" для каркасов В400+В800</t>
  </si>
  <si>
    <t>Лофт</t>
  </si>
  <si>
    <t>Cappuccino Veralinga</t>
  </si>
  <si>
    <t>УТ000033724</t>
  </si>
  <si>
    <t>Комплект фасадов Лофт Cappuccino Veralinga Ф-10</t>
  </si>
  <si>
    <t>УТ000033725</t>
  </si>
  <si>
    <t>Комплект фасадов Лофт Cappuccino Veralinga Ф-11</t>
  </si>
  <si>
    <t>УТ000033726</t>
  </si>
  <si>
    <t>Комплект фасадов Лофт Cappuccino Veralinga Ф-13</t>
  </si>
  <si>
    <t>УТ000033727</t>
  </si>
  <si>
    <t>Комплект фасадов Лофт Cappuccino Veralinga Ф-15</t>
  </si>
  <si>
    <t>УТ000033728</t>
  </si>
  <si>
    <t>Комплект фасадов Лофт Cappuccino Veralinga Ф-20</t>
  </si>
  <si>
    <t>УТ000033784</t>
  </si>
  <si>
    <t>Комплект фасадов Лофт Cappuccino Veralinga Ф-21</t>
  </si>
  <si>
    <t>УТ000033729</t>
  </si>
  <si>
    <t>Комплект фасадов Лофт Cappuccino Veralinga Ф-23</t>
  </si>
  <si>
    <t>УТ000033730</t>
  </si>
  <si>
    <t>Комплект фасадов Лофт Cappuccino Veralinga Ф-25</t>
  </si>
  <si>
    <t>УТ000033731</t>
  </si>
  <si>
    <t>Комплект фасадов Лофт Cappuccino Veralinga Ф-40</t>
  </si>
  <si>
    <t>УТ000033732</t>
  </si>
  <si>
    <t>Комплект фасадов Лофт Cappuccino Veralinga Ф-41М</t>
  </si>
  <si>
    <t>УТ000033733</t>
  </si>
  <si>
    <t>Комплект фасадов Лофт Cappuccino Veralinga Ф-43</t>
  </si>
  <si>
    <t>УТ000033734</t>
  </si>
  <si>
    <t>Комплект фасадов Лофт Cappuccino Veralinga Ф-45</t>
  </si>
  <si>
    <t>УТ000033735</t>
  </si>
  <si>
    <t>Комплект фасадов Лофт Cappuccino Veralinga Ф-46</t>
  </si>
  <si>
    <t>УТ000033736</t>
  </si>
  <si>
    <t>Комплект фасадов Лофт Cappuccino Veralinga Ф-47</t>
  </si>
  <si>
    <t>УТ000033737</t>
  </si>
  <si>
    <t>Комплект фасадов Лофт Cappuccino Veralinga Ф-50</t>
  </si>
  <si>
    <t>УТ000033738</t>
  </si>
  <si>
    <t>Комплект фасадов Лофт Cappuccino Veralinga Ф-51</t>
  </si>
  <si>
    <t>УТ000033739</t>
  </si>
  <si>
    <t>Комплект фасадов Лофт Cappuccino Veralinga Ф-53</t>
  </si>
  <si>
    <t>УТ000033740</t>
  </si>
  <si>
    <t>Комплект фасадов Лофт Cappuccino Veralinga Ф-55</t>
  </si>
  <si>
    <t>УТ000033741</t>
  </si>
  <si>
    <t>Комплект фасадов Лофт Cappuccino Veralinga Ф-60</t>
  </si>
  <si>
    <t>УТ000033785</t>
  </si>
  <si>
    <t>Комплект фасадов Лофт Cappuccino Veralinga Ф-81</t>
  </si>
  <si>
    <t>УТ000033742</t>
  </si>
  <si>
    <t>Комплект фасадов Лофт Cappuccino Veralinga Ф-82</t>
  </si>
  <si>
    <t>УТ000033786</t>
  </si>
  <si>
    <t>Ф-85</t>
  </si>
  <si>
    <t>Комплект фасадов Лофт Cappuccino Veralinga Ф-85</t>
  </si>
  <si>
    <t>УТ000033743</t>
  </si>
  <si>
    <t>Ф-86</t>
  </si>
  <si>
    <t>Комплект фасадов Лофт Cappuccino Veralinga Ф-86</t>
  </si>
  <si>
    <t>УТ000033744</t>
  </si>
  <si>
    <t>Ф-87</t>
  </si>
  <si>
    <t>Комплект фасадов Лофт Cappuccino Veralinga Ф-87</t>
  </si>
  <si>
    <t>УТ000033745</t>
  </si>
  <si>
    <t>Ф-88</t>
  </si>
  <si>
    <t>Комплект фасадов Лофт Cappuccino Veralinga Ф-88</t>
  </si>
  <si>
    <t>УТ000033746</t>
  </si>
  <si>
    <t>Комплект фасадов Лофт Cappuccino Veralinga Ф-91</t>
  </si>
  <si>
    <t>Wenge Veralinga</t>
  </si>
  <si>
    <t>УТ000033748</t>
  </si>
  <si>
    <t>Комплект фасадов Лофт Wenge Veralinga Ф-10</t>
  </si>
  <si>
    <t>УТ000033749</t>
  </si>
  <si>
    <t>Комплект фасадов Лофт Wenge Veralinga Ф-11</t>
  </si>
  <si>
    <t>УТ000033750</t>
  </si>
  <si>
    <t>Комплект фасадов Лофт Wenge Veralinga Ф-13</t>
  </si>
  <si>
    <t>УТ000033751</t>
  </si>
  <si>
    <t>Комплект фасадов Лофт Wenge Veralinga Ф-15</t>
  </si>
  <si>
    <t>УТ000033752</t>
  </si>
  <si>
    <t>Комплект фасадов Лофт Wenge Veralinga Ф-20</t>
  </si>
  <si>
    <t>УТ000033787</t>
  </si>
  <si>
    <t>Комплект фасадов Лофт Wenge Veralinga Ф-21</t>
  </si>
  <si>
    <t>УТ000033753</t>
  </si>
  <si>
    <t>Комплект фасадов Лофт Wenge Veralinga Ф-23</t>
  </si>
  <si>
    <t>УТ000033754</t>
  </si>
  <si>
    <t>Комплект фасадов Лофт Wenge Veralinga Ф-25</t>
  </si>
  <si>
    <t>УТ000033755</t>
  </si>
  <si>
    <t>Комплект фасадов Лофт Wenge Veralinga Ф-40</t>
  </si>
  <si>
    <t>УТ000033756</t>
  </si>
  <si>
    <t>Комплект фасадов Лофт Wenge Veralinga Ф-41М</t>
  </si>
  <si>
    <t>УТ000033757</t>
  </si>
  <si>
    <t>Комплект фасадов Лофт Wenge Veralinga Ф-43</t>
  </si>
  <si>
    <t>УТ000033758</t>
  </si>
  <si>
    <t>Комплект фасадов Лофт Wenge Veralinga Ф-45</t>
  </si>
  <si>
    <t>УТ000033759</t>
  </si>
  <si>
    <t>Комплект фасадов Лофт Wenge Veralinga Ф-46</t>
  </si>
  <si>
    <t>УТ000033760</t>
  </si>
  <si>
    <t>Комплект фасадов Лофт Wenge Veralinga Ф-47</t>
  </si>
  <si>
    <t>УТ000033761</t>
  </si>
  <si>
    <t>Комплект фасадов Лофт Wenge Veralinga Ф-50</t>
  </si>
  <si>
    <t>УТ000033762</t>
  </si>
  <si>
    <t>Комплект фасадов Лофт Wenge Veralinga Ф-51</t>
  </si>
  <si>
    <t>УТ000033763</t>
  </si>
  <si>
    <t>Комплект фасадов Лофт Wenge Veralinga Ф-53</t>
  </si>
  <si>
    <t>УТ000033764</t>
  </si>
  <si>
    <t>Комплект фасадов Лофт Wenge Veralinga Ф-55</t>
  </si>
  <si>
    <t>УТ000033765</t>
  </si>
  <si>
    <t>Комплект фасадов Лофт Wenge Veralinga Ф-60</t>
  </si>
  <si>
    <t>УТ000033788</t>
  </si>
  <si>
    <t>Комплект фасадов Лофт Wenge Veralinga Ф-81</t>
  </si>
  <si>
    <t>УТ000033766</t>
  </si>
  <si>
    <t>Комплект фасадов Лофт Wenge Veralinga Ф-82</t>
  </si>
  <si>
    <t>УТ000033789</t>
  </si>
  <si>
    <t>Комплект фасадов Лофт Wenge Veralinga Ф-85</t>
  </si>
  <si>
    <t>УТ000033767</t>
  </si>
  <si>
    <t>Комплект фасадов Лофт Wenge Veralinga Ф-86</t>
  </si>
  <si>
    <t>УТ000033768</t>
  </si>
  <si>
    <t>Комплект фасадов Лофт Wenge Veralinga Ф-87</t>
  </si>
  <si>
    <t>УТ000033769</t>
  </si>
  <si>
    <t>Комплект фасадов Лофт Wenge Veralinga Ф-88</t>
  </si>
  <si>
    <t>УТ000033770</t>
  </si>
  <si>
    <t>Комплект фасадов Лофт Wenge Veralinga Ф-91</t>
  </si>
  <si>
    <t>Кухня "Лофт"</t>
  </si>
  <si>
    <t>Комплект фасадов для каркаса ШП601</t>
  </si>
  <si>
    <t>Комплект фасадов для каркаса ШП400/ШП401</t>
  </si>
  <si>
    <t>УТ000033900</t>
  </si>
  <si>
    <t>Матрас "Bravo Comfort" 180*1200*2000</t>
  </si>
  <si>
    <t>180*1200*2000</t>
  </si>
  <si>
    <t>УТ000033964</t>
  </si>
  <si>
    <t>Кровать-зверята "Далматин" 500*750*1700</t>
  </si>
  <si>
    <t>УТ000033963</t>
  </si>
  <si>
    <t>Кровать-зверята "Ирбис" 500*750*1700</t>
  </si>
  <si>
    <t>Кровати-зверята</t>
  </si>
  <si>
    <t>Кровать-зверята "Далматин"</t>
  </si>
  <si>
    <t>Кровать-зверята "Ирбис"</t>
  </si>
  <si>
    <t>Кровати-машины</t>
  </si>
  <si>
    <t>Дополнительные опции</t>
  </si>
  <si>
    <t>Светодиодная подсветка</t>
  </si>
  <si>
    <t>Гостиная "Рио"</t>
  </si>
  <si>
    <t>Стенка Рио ЛДСП</t>
  </si>
  <si>
    <t>Гостиная "Ибица"</t>
  </si>
  <si>
    <t>1380*1462*350</t>
  </si>
  <si>
    <t>2007765/161</t>
  </si>
  <si>
    <t>РИО</t>
  </si>
  <si>
    <t>Стенка Рио ЛДСП Венге</t>
  </si>
  <si>
    <t>1990*786*786</t>
  </si>
  <si>
    <t>3.1 Сиденья для стульев</t>
  </si>
  <si>
    <t>УТ000033894</t>
  </si>
  <si>
    <t>УТ000033967</t>
  </si>
  <si>
    <t>УТ000033896</t>
  </si>
  <si>
    <t>УТ000033897</t>
  </si>
  <si>
    <t>Сиденье для табурета СТ-11 Cappuccino 300*30</t>
  </si>
  <si>
    <t>УТ000033968</t>
  </si>
  <si>
    <t>Сиденье для табурета СТ-11 Silver 300*30</t>
  </si>
  <si>
    <t>УТ000033898</t>
  </si>
  <si>
    <t>Сиденье для табурета СТ-11 Chocolate 300*30</t>
  </si>
  <si>
    <t>3. Каркасы для стульев</t>
  </si>
  <si>
    <t>УТ000033890</t>
  </si>
  <si>
    <t>Каркас стула VIOLA Aluminum Gloss 900*420*340 (с крепежом)</t>
  </si>
  <si>
    <t>УТ000033891</t>
  </si>
  <si>
    <t>Каркас стула FOSKA Aluminum Gloss 900*420*340 (с крепежом)</t>
  </si>
  <si>
    <t>УТ000033889</t>
  </si>
  <si>
    <t>Каркас стула NERON Aluminum Gloss 900*420*340 (с крепежом)</t>
  </si>
  <si>
    <t>УТ000033892</t>
  </si>
  <si>
    <t>Каркас стула VENUS Aluminum Gloss 890*420*340 (с крепежом)</t>
  </si>
  <si>
    <t>УТ000033893</t>
  </si>
  <si>
    <t>Каркас табурета CHICO Aluminum Gloss 440*330 (с крепежом)</t>
  </si>
  <si>
    <t>Для столовой. Столы</t>
  </si>
  <si>
    <t>Для столовой. Стулья</t>
  </si>
  <si>
    <t>Для столовой. Каркасы для стульев</t>
  </si>
  <si>
    <t>Для столовой. Сиденья для стульев</t>
  </si>
  <si>
    <t>Каркас стула VIOLA Aluminum Gloss (с крепежом)</t>
  </si>
  <si>
    <t>900*420*340</t>
  </si>
  <si>
    <t xml:space="preserve">Сиденье для стула СС-1 Cappuccino </t>
  </si>
  <si>
    <t>Каркас стула FOSKA Aluminum Gloss (с крепежом)</t>
  </si>
  <si>
    <t>Сиденье для стула СС-1 Silver</t>
  </si>
  <si>
    <t>Каркас стула NERON Aluminum Gloss (с крепежом)</t>
  </si>
  <si>
    <t>Сиденье для стула СС-1 Chocolate</t>
  </si>
  <si>
    <t>Каркас стула VENUS Aluminum Gloss (с крепежом)</t>
  </si>
  <si>
    <t xml:space="preserve">890*420*340 </t>
  </si>
  <si>
    <t xml:space="preserve">Сиденье для табурета СТ-11 Cappuccino </t>
  </si>
  <si>
    <t>300*30</t>
  </si>
  <si>
    <t>Каркас табурета CHICO Aluminum Gloss (с крепежом)</t>
  </si>
  <si>
    <t>440*330</t>
  </si>
  <si>
    <t>Сиденье для табурета СТ-11 Silver</t>
  </si>
  <si>
    <t>Сиденье для табурета СТ-11 Chocolate</t>
  </si>
  <si>
    <t>Для сада. Столы</t>
  </si>
  <si>
    <t>Для сада. Стулья</t>
  </si>
  <si>
    <t>Детские стулья и табуреты</t>
  </si>
  <si>
    <t>Сиденья табуретов выполнены из березовой фанеры высшего сорта - Т-1, из материала более низкого сорта -  Т-2, и с использованием эко кожи - S-1.</t>
  </si>
  <si>
    <t>400*360*30</t>
  </si>
  <si>
    <t>Каталог мебели "Фабрика мебели VIVAT" август 2016</t>
  </si>
  <si>
    <t>УТ000034745</t>
  </si>
  <si>
    <t>Выпуск с переливом S705 Премиум (в комплекте с сифоном и гофросифоном 3 ½’’)</t>
  </si>
  <si>
    <t>УТ000034418</t>
  </si>
  <si>
    <t>Планка для столешницы соединительная МатХром 600*28 (R9)</t>
  </si>
  <si>
    <t>УТ000034416</t>
  </si>
  <si>
    <t>Планка для столешницы торцевая универсальная МатХром 625*28 (R9)</t>
  </si>
  <si>
    <t>УТ000034415</t>
  </si>
  <si>
    <t>Планка для столешницы угловая МатХром 600*28 (R9)</t>
  </si>
  <si>
    <t>УТ000034424</t>
  </si>
  <si>
    <t>Планка для столешницы соединительная МатХром 600*38 (R9)</t>
  </si>
  <si>
    <t>УТ000034423</t>
  </si>
  <si>
    <t>Планка для столешницы торцевая универсальная МатХром 625*38 (R9)</t>
  </si>
  <si>
    <t>УТ000034419</t>
  </si>
  <si>
    <t>Планка для столешницы угловая МатХром 600*38 (R9)</t>
  </si>
  <si>
    <t>УТ000034425</t>
  </si>
  <si>
    <t>Плинтус для столешницы пластиковый прямой под вставку 3050*20*40</t>
  </si>
  <si>
    <t>УТ000034426</t>
  </si>
  <si>
    <t>Плинтус для столешницы пластиковый прямой рифленый Серебро 3050*20*40</t>
  </si>
  <si>
    <t>УТ000034429</t>
  </si>
  <si>
    <t>Комплект заглушек для плинтуса прямого Бежевый</t>
  </si>
  <si>
    <t>УТ000034428</t>
  </si>
  <si>
    <t>Комплект заглушек для плинтуса прямого Белый</t>
  </si>
  <si>
    <t>УТ000034430</t>
  </si>
  <si>
    <t>Комплект заглушек для плинтуса прямого Коричневый</t>
  </si>
  <si>
    <t>УТ000034427</t>
  </si>
  <si>
    <t>Комплект заглушек для плинтуса прямого Серый</t>
  </si>
  <si>
    <t>УТ000034404</t>
  </si>
  <si>
    <t>Кромка для плинтуса Гранитный микс 3050*32*0,6 (без клея)</t>
  </si>
  <si>
    <t>УТ000034402</t>
  </si>
  <si>
    <t>Кромка для плинтуса Антарес 3050*32*0,6 (без клея)</t>
  </si>
  <si>
    <t>УТ000034408</t>
  </si>
  <si>
    <t>Кромка для плинтуса Камень бежевый 3050*32*0,6 (без клея)</t>
  </si>
  <si>
    <t>УТ000034406</t>
  </si>
  <si>
    <t>Кромка для плинтуса Квадро 3050*32*0,6 (без клея)</t>
  </si>
  <si>
    <t>УТ000034405</t>
  </si>
  <si>
    <t>Кромка для плинтуса Порфир 3050*32*0,6 (без клея)</t>
  </si>
  <si>
    <t>УТ000034407</t>
  </si>
  <si>
    <t>Кромка для плинтуса Тростник 3050*32*0,6 (без клея)</t>
  </si>
  <si>
    <t xml:space="preserve">Плинтус для столешницы пластиковый прямой под вставку </t>
  </si>
  <si>
    <t>3050*20*40</t>
  </si>
  <si>
    <t>Плинтус для столешницы пластиковый прямой рифленый Серебро</t>
  </si>
  <si>
    <t>Кромка для плинтуса Антарес (без клея)</t>
  </si>
  <si>
    <t xml:space="preserve">3050*32*0,6 </t>
  </si>
  <si>
    <t>Кромка для плинтуса Камень бежевый (без клея)</t>
  </si>
  <si>
    <t>Кромка для плинтуса Квадро (без клея)</t>
  </si>
  <si>
    <t>Кромка для плинтуса Порфир (без клея)</t>
  </si>
  <si>
    <t>Кромка для плинтуса Тростник (без клея)</t>
  </si>
  <si>
    <t>Столешницы Hard-27U Прямая</t>
  </si>
  <si>
    <t>Столешница Hard-27U Прямая</t>
  </si>
  <si>
    <t xml:space="preserve"> Антарес </t>
  </si>
  <si>
    <t>3050*600</t>
  </si>
  <si>
    <t>УТ000034393</t>
  </si>
  <si>
    <t xml:space="preserve">Столешница Hard-27U Прямая </t>
  </si>
  <si>
    <t>Камень бежевый</t>
  </si>
  <si>
    <t>УТ000034395</t>
  </si>
  <si>
    <t>Квадро</t>
  </si>
  <si>
    <t>УТ000034396</t>
  </si>
  <si>
    <t>УТ000034397</t>
  </si>
  <si>
    <t>Тростник</t>
  </si>
  <si>
    <t>УТ000034398</t>
  </si>
  <si>
    <t>Столешницы Hard-27U Угловая</t>
  </si>
  <si>
    <t>Столешница Hard-27U Угловая</t>
  </si>
  <si>
    <t>892*892</t>
  </si>
  <si>
    <t>УТ000034327</t>
  </si>
  <si>
    <t xml:space="preserve">Столешница Hard-27U Угловая </t>
  </si>
  <si>
    <t>УТ000034329</t>
  </si>
  <si>
    <t>УТ000034330</t>
  </si>
  <si>
    <t>УТ000034331</t>
  </si>
  <si>
    <t>УТ000034332</t>
  </si>
  <si>
    <t>Кромка для столешницы (с клеем)</t>
  </si>
  <si>
    <t>УТ000034409</t>
  </si>
  <si>
    <t>УТ000034414</t>
  </si>
  <si>
    <t>УТ000034412</t>
  </si>
  <si>
    <t>УТ000034411</t>
  </si>
  <si>
    <t>УТ000034413</t>
  </si>
  <si>
    <t>Столешницы Hard-38U Прямая</t>
  </si>
  <si>
    <t>Столешница Top-38U Прямая  (влагостойкая)</t>
  </si>
  <si>
    <t>150*600</t>
  </si>
  <si>
    <t>УТ000034134</t>
  </si>
  <si>
    <t>300*600</t>
  </si>
  <si>
    <t>УТ000034135</t>
  </si>
  <si>
    <t>400*600</t>
  </si>
  <si>
    <t>УТ000034136</t>
  </si>
  <si>
    <t>УТ000034137</t>
  </si>
  <si>
    <t>УТ000034138</t>
  </si>
  <si>
    <t>УТ000034139</t>
  </si>
  <si>
    <t>990*600</t>
  </si>
  <si>
    <t>УТ000034146</t>
  </si>
  <si>
    <t>1200*600</t>
  </si>
  <si>
    <t>УТ000034140</t>
  </si>
  <si>
    <t>1400*600</t>
  </si>
  <si>
    <t>УТ000034141</t>
  </si>
  <si>
    <t>1600*600</t>
  </si>
  <si>
    <t>УТ000034142</t>
  </si>
  <si>
    <t>1800*600</t>
  </si>
  <si>
    <t>УТ000034143</t>
  </si>
  <si>
    <t>2000*600</t>
  </si>
  <si>
    <t>УТ000034144</t>
  </si>
  <si>
    <t>3000*600</t>
  </si>
  <si>
    <t>УТ000034145</t>
  </si>
  <si>
    <t>Столешница Top-38U Прямая (влагостойкая)</t>
  </si>
  <si>
    <t xml:space="preserve">Гранитный микс </t>
  </si>
  <si>
    <t>УТ000034176</t>
  </si>
  <si>
    <t>УТ000034177</t>
  </si>
  <si>
    <t>УТ000034178</t>
  </si>
  <si>
    <t>УТ000034179</t>
  </si>
  <si>
    <t>УТ000034180</t>
  </si>
  <si>
    <t>УТ000034181</t>
  </si>
  <si>
    <t>УТ000034188</t>
  </si>
  <si>
    <t>УТ000034182</t>
  </si>
  <si>
    <t>УТ000034183</t>
  </si>
  <si>
    <t>УТ000034184</t>
  </si>
  <si>
    <t>УТ000034185</t>
  </si>
  <si>
    <t>УТ000034186</t>
  </si>
  <si>
    <t>УТ000034187</t>
  </si>
  <si>
    <t>УТ000034148</t>
  </si>
  <si>
    <t>УТ000034149</t>
  </si>
  <si>
    <t>УТ000034150</t>
  </si>
  <si>
    <t>УТ000034151</t>
  </si>
  <si>
    <t>УТ000034152</t>
  </si>
  <si>
    <t>УТ000034153</t>
  </si>
  <si>
    <t>УТ000034160</t>
  </si>
  <si>
    <t>УТ000034154</t>
  </si>
  <si>
    <t>УТ000034155</t>
  </si>
  <si>
    <t>УТ000034156</t>
  </si>
  <si>
    <t>УТ000034157</t>
  </si>
  <si>
    <t>УТ000034158</t>
  </si>
  <si>
    <t>УТ000034159</t>
  </si>
  <si>
    <t xml:space="preserve"> Тростник</t>
  </si>
  <si>
    <t>УТ000034162</t>
  </si>
  <si>
    <t>УТ000034163</t>
  </si>
  <si>
    <t>УТ000034164</t>
  </si>
  <si>
    <t>УТ000034165</t>
  </si>
  <si>
    <t>УТ000034166</t>
  </si>
  <si>
    <t>УТ000034167</t>
  </si>
  <si>
    <t>УТ000034174</t>
  </si>
  <si>
    <t>УТ000034168</t>
  </si>
  <si>
    <t>УТ000034169</t>
  </si>
  <si>
    <t>УТ000034170</t>
  </si>
  <si>
    <t>УТ000034171</t>
  </si>
  <si>
    <t>УТ000034172</t>
  </si>
  <si>
    <t>УТ000034173</t>
  </si>
  <si>
    <t>Столешницы Hard-38U Угловая</t>
  </si>
  <si>
    <t>Столешница Hard-38U Угловая (влагостойкая)</t>
  </si>
  <si>
    <t>УТ000034190</t>
  </si>
  <si>
    <t>УТ000034196</t>
  </si>
  <si>
    <t>УТ000034192</t>
  </si>
  <si>
    <t>УТ000034194</t>
  </si>
  <si>
    <t>Столешницы Hard-38U Торцевая</t>
  </si>
  <si>
    <t>Столешница Top-38U Торцевая для закрытого корпуса (влагостойкая)</t>
  </si>
  <si>
    <t>300*600 Левая</t>
  </si>
  <si>
    <t>УТ000034198</t>
  </si>
  <si>
    <t>300*600 Правая</t>
  </si>
  <si>
    <t>УТ000034200</t>
  </si>
  <si>
    <t>УТ000034213</t>
  </si>
  <si>
    <t>УТ000034214</t>
  </si>
  <si>
    <t>УТ000034203</t>
  </si>
  <si>
    <t>УТ000034204</t>
  </si>
  <si>
    <t>УТ000034208</t>
  </si>
  <si>
    <t>УТ000034209</t>
  </si>
  <si>
    <t>Столешница Top-38U Торцевая для открытого корпуса (влагостойкая)</t>
  </si>
  <si>
    <t>УТ000034199</t>
  </si>
  <si>
    <t>УТ000034201</t>
  </si>
  <si>
    <t>УТ000034215</t>
  </si>
  <si>
    <t>УТ000034216</t>
  </si>
  <si>
    <t>УТ000034205</t>
  </si>
  <si>
    <t>УТ000034206</t>
  </si>
  <si>
    <t>УТ000034210</t>
  </si>
  <si>
    <t>УТ000034211</t>
  </si>
  <si>
    <t>УТ000025955</t>
  </si>
  <si>
    <t>УТ000025918</t>
  </si>
  <si>
    <t>УТ000025919</t>
  </si>
  <si>
    <t>УТ000025920</t>
  </si>
  <si>
    <t>УТ000025921</t>
  </si>
  <si>
    <t>УТ000025922</t>
  </si>
  <si>
    <t>УТ000025956</t>
  </si>
  <si>
    <t>УТ000025909</t>
  </si>
  <si>
    <t>УТ000025911</t>
  </si>
  <si>
    <t>УТ000025913</t>
  </si>
  <si>
    <t>УТ000025915</t>
  </si>
  <si>
    <t>УТ000025917</t>
  </si>
  <si>
    <t>УТ000025962</t>
  </si>
  <si>
    <t>УТ000025934</t>
  </si>
  <si>
    <t>УТ000025935</t>
  </si>
  <si>
    <t>УТ000025936</t>
  </si>
  <si>
    <t>УТ000025937</t>
  </si>
  <si>
    <t>УТ000025938</t>
  </si>
  <si>
    <t>УТ000025963</t>
  </si>
  <si>
    <t>УТ000025925</t>
  </si>
  <si>
    <t>УТ000025927</t>
  </si>
  <si>
    <t>УТ000025929</t>
  </si>
  <si>
    <t>УТ000025931</t>
  </si>
  <si>
    <t>УТ000025933</t>
  </si>
  <si>
    <t>УТ000025969</t>
  </si>
  <si>
    <t>УТ000025950</t>
  </si>
  <si>
    <t>УТ000025951</t>
  </si>
  <si>
    <t>УТ000025952</t>
  </si>
  <si>
    <t>УТ000025953</t>
  </si>
  <si>
    <t>УТ000025954</t>
  </si>
  <si>
    <t>УТ000025970</t>
  </si>
  <si>
    <t>УТ000025941</t>
  </si>
  <si>
    <t>УТ000025943</t>
  </si>
  <si>
    <t>УТ000025945</t>
  </si>
  <si>
    <t>УТ000025947</t>
  </si>
  <si>
    <t>УТ000025949</t>
  </si>
  <si>
    <t>УТ000025961</t>
  </si>
  <si>
    <t>УТ000025968</t>
  </si>
  <si>
    <t>УТ000025975</t>
  </si>
  <si>
    <t>УТ000025957</t>
  </si>
  <si>
    <t>УТ000025958</t>
  </si>
  <si>
    <t>УТ000025964</t>
  </si>
  <si>
    <t>УТ000025965</t>
  </si>
  <si>
    <t>УТ000025971</t>
  </si>
  <si>
    <t>УТ000025972</t>
  </si>
  <si>
    <t>УТ000025959</t>
  </si>
  <si>
    <t>УТ000025960</t>
  </si>
  <si>
    <t>УТ000025966</t>
  </si>
  <si>
    <t>УТ000025967</t>
  </si>
  <si>
    <t>УТ000025973</t>
  </si>
  <si>
    <t>УТ000025974</t>
  </si>
  <si>
    <t>Столешницы прямые Hard-27U</t>
  </si>
  <si>
    <t>Столешница Hard-27U Прямая Антарес 3050*600</t>
  </si>
  <si>
    <t>УТ000034394</t>
  </si>
  <si>
    <t>Столешница Hard-27U Прямая Гранитный микс 3050*600</t>
  </si>
  <si>
    <t>Столешница Hard-27U Прямая Камень бежевый 3050*600</t>
  </si>
  <si>
    <t>Столешница Hard-27U Прямая Квадро 3050*600</t>
  </si>
  <si>
    <t>Столешница Hard-27U Прямая Порфир 3050*600</t>
  </si>
  <si>
    <t>Столешница Hard-27U Прямая Тростник 3050*600</t>
  </si>
  <si>
    <t>Столешницы угловые Hard-27U</t>
  </si>
  <si>
    <t>Столешница Hard-27U Угловая Антарес 892*892</t>
  </si>
  <si>
    <t>УТ000034328</t>
  </si>
  <si>
    <t>Столешница Hard-27U Угловая Гранитный микс 892*892</t>
  </si>
  <si>
    <t>Столешница Hard-27U Угловая Камень бежевый 892*892</t>
  </si>
  <si>
    <t>Столешница Hard-27U Угловая Квадро 892*892</t>
  </si>
  <si>
    <t>Столешница Hard-27U Угловая Порфир 892*892</t>
  </si>
  <si>
    <t>Столешница Hard-27U Угловая Тростник 892*892</t>
  </si>
  <si>
    <t>Столешницы 28U</t>
  </si>
  <si>
    <t>Столешницы 38U</t>
  </si>
  <si>
    <t>Столешницы прямые</t>
  </si>
  <si>
    <t>Столешница Top-38U Прямая Антарес 150*600 (влагостойкая)</t>
  </si>
  <si>
    <t>Столешница Top-38U Прямая Антарес 300*600 (влагостойкая)</t>
  </si>
  <si>
    <t>Столешница Top-38U Прямая Антарес 400*600 (влагостойкая)</t>
  </si>
  <si>
    <t>Столешница Top-38U Прямая Антарес 500*600 (влагостойкая)</t>
  </si>
  <si>
    <t>Столешница Top-38U Прямая Антарес 600*600 (влагостойкая)</t>
  </si>
  <si>
    <t>Столешница Top-38U Прямая Антарес 800*600 (влагостойкая)</t>
  </si>
  <si>
    <t>Столешница Top-38U Прямая Антарес 990*600 (влагостойкая)</t>
  </si>
  <si>
    <t>Столешница Top-38U Прямая Антарес 1200*600 (влагостойкая)</t>
  </si>
  <si>
    <t>Столешница Top-38U Прямая Антарес 1400*600 (влагостойкая)</t>
  </si>
  <si>
    <t>Столешница Top-38U Прямая Антарес 1600*600 (влагостойкая)</t>
  </si>
  <si>
    <t>Столешница Top-38U Прямая Антарес 1800*600 (влагостойкая)</t>
  </si>
  <si>
    <t>Столешница Top-38U Прямая Антарес 2000*600 (влагостойкая)</t>
  </si>
  <si>
    <t>Столешница Top-38U Прямая Антарес 3000*600 (влагостойкая)</t>
  </si>
  <si>
    <t>Гранитный микс</t>
  </si>
  <si>
    <t>Столешница Top-38U Прямая Гранитный микс 150*600 (влагостойкая)</t>
  </si>
  <si>
    <t>Столешница Top-38U Прямая Гранитный микс 300*600 (влагостойкая)</t>
  </si>
  <si>
    <t>Столешница Top-38U Прямая Гранитный микс 400*600 (влагостойкая)</t>
  </si>
  <si>
    <t>Столешница Top-38U Прямая Гранитный микс 500*600 (влагостойкая)</t>
  </si>
  <si>
    <t>Столешница Top-38U Прямая Гранитный микс 600*600 (влагостойкая)</t>
  </si>
  <si>
    <t>Столешница Top-38U Прямая Гранитный микс 800*600 (влагостойкая)</t>
  </si>
  <si>
    <t>Столешница Top-38U Прямая Гранитный микс 990*600 (влагостойкая)</t>
  </si>
  <si>
    <t>Столешница Top-38U Прямая Гранитный микс 1200*600 (влагостойкая)</t>
  </si>
  <si>
    <t>Столешница Top-38U Прямая Гранитный микс 1400*600 (влагостойкая)</t>
  </si>
  <si>
    <t>Столешница Top-38U Прямая Гранитный микс 1600*600 (влагостойкая)</t>
  </si>
  <si>
    <t>Столешница Top-38U Прямая Гранитный микс 1800*600 (влагостойкая)</t>
  </si>
  <si>
    <t>Столешница Top-38U Прямая Гранитный микс 2000*600 (влагостойкая)</t>
  </si>
  <si>
    <t>Столешница Top-38U Прямая Гранитный микс 3000*600 (влагостойкая)</t>
  </si>
  <si>
    <t>Столешница Top-38U Прямая Порфир 150*600 (влагостойкая)</t>
  </si>
  <si>
    <t>Столешница Top-38U Прямая Порфир 300*600 (влагостойкая)</t>
  </si>
  <si>
    <t>Столешница Top-38U Прямая Порфир 400*600 (влагостойкая)</t>
  </si>
  <si>
    <t>Столешница Top-38U Прямая Порфир 500*600 (влагостойкая)</t>
  </si>
  <si>
    <t>Столешница Top-38U Прямая Порфир 600*600 (влагостойкая)</t>
  </si>
  <si>
    <t>Столешница Top-38U Прямая Порфир 800*600 (влагостойкая)</t>
  </si>
  <si>
    <t>Столешница Top-38U Прямая Порфир 990*600 (влагостойкая)</t>
  </si>
  <si>
    <t>Столешница Top-38U Прямая Порфир 1200*600 (влагостойкая)</t>
  </si>
  <si>
    <t>Столешница Top-38U Прямая Порфир 1400*600 (влагостойкая)</t>
  </si>
  <si>
    <t>Столешница Top-38U Прямая Порфир 1600*600 (влагостойкая)</t>
  </si>
  <si>
    <t>Столешница Top-38U Прямая Порфир 1800*600 (влагостойкая)</t>
  </si>
  <si>
    <t>Столешница Top-38U Прямая Порфир 2000*600 (влагостойкая)</t>
  </si>
  <si>
    <t>Столешница Top-38U Прямая Порфир 3000*600 (влагостойкая)</t>
  </si>
  <si>
    <t>Столешница Top-38U Прямая Тростник 150*600 (влагостойкая)</t>
  </si>
  <si>
    <t>Столешница Top-38U Прямая Тростник 300*600 (влагостойкая)</t>
  </si>
  <si>
    <t>Столешница Top-38U Прямая Тростник 400*600 (влагостойкая)</t>
  </si>
  <si>
    <t>Столешница Top-38U Прямая Тростник 500*600 (влагостойкая)</t>
  </si>
  <si>
    <t>Столешница Top-38U Прямая Тростник 600*600 (влагостойкая)</t>
  </si>
  <si>
    <t>Столешница Top-38U Прямая Тростник 800*600 (влагостойкая)</t>
  </si>
  <si>
    <t>Столешница Top-38U Прямая Тростник 990*600 (влагостойкая)</t>
  </si>
  <si>
    <t>Столешница Top-38U Прямая Тростник 1200*600 (влагостойкая)</t>
  </si>
  <si>
    <t>Столешница Top-38U Прямая Тростник 1400*600 (влагостойкая)</t>
  </si>
  <si>
    <t>Столешница Top-38U Прямая Тростник 1600*600 (влагостойкая)</t>
  </si>
  <si>
    <t>Столешница Top-38U Прямая Тростник 1800*600 (влагостойкая)</t>
  </si>
  <si>
    <t>Столешница Top-38U Прямая Тростник 2000*600 (влагостойкая)</t>
  </si>
  <si>
    <t>Столешница Top-38U Прямая Тростник 3000*600 (влагостойкая)</t>
  </si>
  <si>
    <t>Столешницы торцевые</t>
  </si>
  <si>
    <t>Столешница Top-38U Торцевая для закрытого корпуса Антарес 300*600 Левая (влагостойкая)</t>
  </si>
  <si>
    <t>Столешница Top-38U Торцевая для закрытого корпуса Антарес 300*600 Правая (влагостойкая)</t>
  </si>
  <si>
    <t>Столешница Top-38U Торцевая для открытого корпуса Антарес 300*600 Левая (влагостойкая)</t>
  </si>
  <si>
    <t>Столешница Top-38U Торцевая для открытого корпуса Антарес 300*600 Правая (влагостойкая)</t>
  </si>
  <si>
    <t>Столешница Top-38U Торцевая для закрытого корпуса Гранитный микс 300*600 Левая (влагостойкая)</t>
  </si>
  <si>
    <t>Столешница Top-38U Торцевая для закрытого корпуса Гранитный микс 300*600 Правая (влагостойкая)</t>
  </si>
  <si>
    <t>Столешница Top-38U Торцевая для открытого корпуса Гранитный микс 300*600 Левая (влагостойкая)</t>
  </si>
  <si>
    <t>Столешница Top-38U Торцевая для открытого корпуса Гранитный микс 300*600 Правая (влагостойкая)</t>
  </si>
  <si>
    <t>Столешница Top-38U Торцевая для закрытого корпуса Порфир 300*600 Левая (влагостойкая)</t>
  </si>
  <si>
    <t>Столешница Top-38U Торцевая для закрытого корпуса Порфир 300*600 Правая (влагостойкая)</t>
  </si>
  <si>
    <t>Столешница Top-38U Торцевая для открытого корпуса Порфир 300*600 Левая (влагостойкая)</t>
  </si>
  <si>
    <t>Столешница Top-38U Торцевая для открытого корпуса Порфир 300*600 Правая (влагостойкая)</t>
  </si>
  <si>
    <t>Столешница Top-38U Торцевая для закрытого корпуса Тростник 300*600 Левая (влагостойкая)</t>
  </si>
  <si>
    <t>Столешница Top-38U Торцевая для закрытого корпуса Тростник 300*600 Правая (влагостойкая)</t>
  </si>
  <si>
    <t>Столешница Top-38U Торцевая для открытого корпуса Тростник 300*600 Левая (влагостойкая)</t>
  </si>
  <si>
    <t>Столешница Top-38U Торцевая для открытого корпуса Тростник 300*600 Правая (влагостойкая)</t>
  </si>
  <si>
    <t>Столешницы угловые</t>
  </si>
  <si>
    <t>Столешница Hard-38U Угловая Антарес 892*892 (влагостойкая)</t>
  </si>
  <si>
    <t>Столешница Hard-38U Угловая Гранитный микс 892*892 (влагостойкая)</t>
  </si>
  <si>
    <t>Столешница Hard-38U Угловая Порфир 892*892 (влагостойкая)</t>
  </si>
  <si>
    <t>Столешница Hard-38U Угловая Тростник 892*892 (влагостойкая)</t>
  </si>
  <si>
    <t>Кромка для столешницы</t>
  </si>
  <si>
    <t>Кромка для столешницы Антарес 3050*32*0,6 (с клеем)</t>
  </si>
  <si>
    <t>УТ000034410</t>
  </si>
  <si>
    <t>Кромка для столешницы Гранитный микс 3050*32*0,6 (с клеем)</t>
  </si>
  <si>
    <t>Кромка для столешницы Камень бежевый 3050*32*0,6 (с клеем)</t>
  </si>
  <si>
    <t>Кромка для столешницы Квадро 3050*32*0,6 (с клеем)</t>
  </si>
  <si>
    <t>Кромка для столешницы Порфир 3050*32*0,6 (с клеем)</t>
  </si>
  <si>
    <t>Кромка для столешницы Тростник 3050*32*0,6 (с клеем)</t>
  </si>
  <si>
    <t>УТ000034218</t>
  </si>
  <si>
    <t>Опора для стола OC-1 регулируемая Aluminum Gloss 715*51 (с винтом М10, без фланца)</t>
  </si>
  <si>
    <t>УТ000033886</t>
  </si>
  <si>
    <t>Опора для стола OC-11 Aluminum Gloss 720 (с крепежом)</t>
  </si>
  <si>
    <t>2.1 Столешницы для столов</t>
  </si>
  <si>
    <t>Квадратная</t>
  </si>
  <si>
    <t>УТ000034286</t>
  </si>
  <si>
    <t>УТ000034288</t>
  </si>
  <si>
    <t>УТ000034290</t>
  </si>
  <si>
    <t>УТ000034287</t>
  </si>
  <si>
    <t>УТ000034289</t>
  </si>
  <si>
    <t>Круглая</t>
  </si>
  <si>
    <t>УТ000034285</t>
  </si>
  <si>
    <t>УТ000034283</t>
  </si>
  <si>
    <t>УТ000034282</t>
  </si>
  <si>
    <t>УТ000034284</t>
  </si>
  <si>
    <t>УТ000034281</t>
  </si>
  <si>
    <t>УТ000034508</t>
  </si>
  <si>
    <t>Столешница стеклянная круглого стола Oss Бронза 900*10 (с 3 фланцами OС-1)</t>
  </si>
  <si>
    <t>УТ000034507</t>
  </si>
  <si>
    <t>Столешница стеклянная круглого стола Oss Прозрачное 900*10 (с 3 фланцами OС-1)</t>
  </si>
  <si>
    <t>Прямоугольная</t>
  </si>
  <si>
    <t>УТ000034295</t>
  </si>
  <si>
    <t>УТ000034293</t>
  </si>
  <si>
    <t>УТ000034292</t>
  </si>
  <si>
    <t>УТ000034294</t>
  </si>
  <si>
    <t>УТ000034291</t>
  </si>
  <si>
    <t>УТ000034510</t>
  </si>
  <si>
    <t>Столешница стеклянная прямоугольного стола с радиусом (R7) Assen Бронза 1200*800*10 (с 4 фланцами OС-1)</t>
  </si>
  <si>
    <t>УТ000034509</t>
  </si>
  <si>
    <t>Столешница стеклянная прямоугольного стола с радиусом (R7) Assen Прозрачное 1200*800*10 (с 4 фланцами OС-1)</t>
  </si>
  <si>
    <t>Для столовой. Столешницы для столов</t>
  </si>
  <si>
    <t>Для столовой. Опоры для столов</t>
  </si>
  <si>
    <t>Необходимо приобрести столешницу и укомплектовать её опорой OC-1: для круглых столов - 3шт., для прямоугольных - 4 шт.</t>
  </si>
  <si>
    <t>Столешница стеклянная круглого стола Oss Бронза (с 3 фланцами OС-1)</t>
  </si>
  <si>
    <t>900*10</t>
  </si>
  <si>
    <t>Опора для стола OC-1 регулируемая Aluminum Gloss (с винтом М10, без фланца)</t>
  </si>
  <si>
    <t>715*51</t>
  </si>
  <si>
    <t>Столешница стеклянная круглого стола Oss Прозрачное (с 3 фланцами OС-1)</t>
  </si>
  <si>
    <t>Столешница стеклянная прямоугольного стола с радиусом (R7) Assen Бронза (с 4 фланцами OС-1)</t>
  </si>
  <si>
    <t xml:space="preserve"> 1200*800*10</t>
  </si>
  <si>
    <t>Столешница стеклянная прямоугольного стола с радиусом (R7) Assen Прозрачное  (с 4 фланцами OС-1)</t>
  </si>
  <si>
    <t>УТ000034685</t>
  </si>
  <si>
    <t>Ручка скоба мебельная С-31 96 мм Металлик/Cappuccino Veralinga</t>
  </si>
  <si>
    <t>УТ000034686</t>
  </si>
  <si>
    <t>Ручка скоба мебельная С-31 96 мм Металлик/Wenge Veralinga</t>
  </si>
  <si>
    <t>Планки для столешниц</t>
  </si>
  <si>
    <t>Планка для столешницы соединительная МатХром (R9)</t>
  </si>
  <si>
    <t>600*28</t>
  </si>
  <si>
    <t>Планка для столешницы торцевая универсальная МатХром (R9)</t>
  </si>
  <si>
    <t>625*28</t>
  </si>
  <si>
    <t>Планка для столешницы угловая МатХром (R9)</t>
  </si>
  <si>
    <t>600*38</t>
  </si>
  <si>
    <t>625*38</t>
  </si>
  <si>
    <t>Куба</t>
  </si>
  <si>
    <t>Кухни "Куба"</t>
  </si>
  <si>
    <r>
      <rPr>
        <b/>
        <sz val="12"/>
        <color rgb="FFFF0000"/>
        <rFont val="Arial"/>
        <family val="2"/>
        <charset val="204"/>
      </rPr>
      <t xml:space="preserve">ВНИМАНИЕ! </t>
    </r>
    <r>
      <rPr>
        <sz val="12"/>
        <rFont val="Arial"/>
        <family val="2"/>
        <charset val="204"/>
      </rPr>
      <t>Полки сумарный заказ "Кол-во" и "Цена"включены в поле по цвету - Боб пайн</t>
    </r>
  </si>
  <si>
    <t>Каркас/Полки</t>
  </si>
  <si>
    <t>Боб пайн</t>
  </si>
  <si>
    <t>Чёрный ясень</t>
  </si>
  <si>
    <t>ПЛ 601</t>
  </si>
  <si>
    <t>ПЛ 602</t>
  </si>
  <si>
    <t>ШВ 1200</t>
  </si>
  <si>
    <t>ШВ 401</t>
  </si>
  <si>
    <t>ШВ 601</t>
  </si>
  <si>
    <t>ШВ 602</t>
  </si>
  <si>
    <t>Шкаф верхний с 1-ой дверцей и 2-мя открытыми полками</t>
  </si>
  <si>
    <t>Шкаф верхний с 2-мя открытыми полками</t>
  </si>
  <si>
    <t>Шкаф верхний с дверцами и 2-мя открытыми полками</t>
  </si>
  <si>
    <t>200*600*216</t>
  </si>
  <si>
    <t>700*600*370</t>
  </si>
  <si>
    <t>500*1200*300</t>
  </si>
  <si>
    <t>800*400*300</t>
  </si>
  <si>
    <t>500*600*300</t>
  </si>
  <si>
    <t>800*600*300</t>
  </si>
  <si>
    <t>2008138/162</t>
  </si>
  <si>
    <t>2008137/162</t>
  </si>
  <si>
    <t>2008136/162</t>
  </si>
  <si>
    <t>2008153/247</t>
  </si>
  <si>
    <t>2008166/247</t>
  </si>
  <si>
    <t>2008158/247</t>
  </si>
  <si>
    <t>2008155/247</t>
  </si>
  <si>
    <t>2580081532495</t>
  </si>
  <si>
    <t>2008166/249</t>
  </si>
  <si>
    <t>2580081582490</t>
  </si>
  <si>
    <t>2580081552493</t>
  </si>
  <si>
    <t>ШВ 1000</t>
  </si>
  <si>
    <t>ШН 1001</t>
  </si>
  <si>
    <t>Шкаф нижний с 1-ой дверцей, 1-м ящиком и 2-мя открытыми полками</t>
  </si>
  <si>
    <t>500*1000*300</t>
  </si>
  <si>
    <t>845*400*430</t>
  </si>
  <si>
    <t>845*600*430</t>
  </si>
  <si>
    <t>845*1000*430</t>
  </si>
  <si>
    <t>2580081702478</t>
  </si>
  <si>
    <t>2008171/247</t>
  </si>
  <si>
    <t>2008141/247</t>
  </si>
  <si>
    <t>2008175/247</t>
  </si>
  <si>
    <t>2008164/247</t>
  </si>
  <si>
    <t>2580081702492</t>
  </si>
  <si>
    <t>2580081712491</t>
  </si>
  <si>
    <t>2580081412490</t>
  </si>
  <si>
    <t>2580081752497</t>
  </si>
  <si>
    <t>2580081642491</t>
  </si>
  <si>
    <t>ШН 1202</t>
  </si>
  <si>
    <t>ШНМ 1202</t>
  </si>
  <si>
    <t>Шкаф нижний с 1-ой дверцей, 2-ям ящиками и 2-мя открытыми полками</t>
  </si>
  <si>
    <t>Шкаф нижний под мойку с 1-ой дверцей, 1-м ящиком и 2-мя открытыми полками</t>
  </si>
  <si>
    <t>Шкаф нижний под мойку  с 1-ой дверцей, 2-ям ящиками и 2-мя открытыми полками</t>
  </si>
  <si>
    <t>Шкаф пенал</t>
  </si>
  <si>
    <t>845*1200*430</t>
  </si>
  <si>
    <t>1950*400*575</t>
  </si>
  <si>
    <t>2008169/247</t>
  </si>
  <si>
    <t>2008172/247</t>
  </si>
  <si>
    <t>2008173/247</t>
  </si>
  <si>
    <t>2008150/247</t>
  </si>
  <si>
    <t>2580081692496</t>
  </si>
  <si>
    <t>2580081722490</t>
  </si>
  <si>
    <t>2580081732499</t>
  </si>
  <si>
    <t>2580081502498</t>
  </si>
  <si>
    <t>Полка Куба ПЛ 601 Белый</t>
  </si>
  <si>
    <t>Полка Куба ПЛ 602 Белый</t>
  </si>
  <si>
    <t>ПЛ 1003</t>
  </si>
  <si>
    <t>Полка Куба ПЛ 1003 Белый</t>
  </si>
  <si>
    <t>400*1000*216</t>
  </si>
  <si>
    <t>Шкаф верхний Куба ШВ 1000 Боб Пайн</t>
  </si>
  <si>
    <t>Шкаф верхний Куба ШВ 1200 Боб Пайн</t>
  </si>
  <si>
    <t>Шкаф верхний Куба ШВ 401 Боб Пайн</t>
  </si>
  <si>
    <t>Шкаф верхний Куба ШВ 600 Боб Пайн</t>
  </si>
  <si>
    <t>Шкаф верхний Куба ШВ 601 Боб Пайн</t>
  </si>
  <si>
    <t>Шкаф верхний Куба ШВ 602 Боб Пайн</t>
  </si>
  <si>
    <t>Шкаф нижний Куба ШН 1001 Боб Пайн</t>
  </si>
  <si>
    <t>Шкаф нижний Куба ШН 1202 Боб Пайн</t>
  </si>
  <si>
    <t>Шкаф нижний Куба ШН 400 Боб Пайн</t>
  </si>
  <si>
    <t>Шкаф нижний Куба ШН 600 Боб Пайн</t>
  </si>
  <si>
    <t>ШНМ 1001</t>
  </si>
  <si>
    <t>Шкаф нижний мойка Куба ШНМ 1001 Боб Пайн</t>
  </si>
  <si>
    <t>Шкаф нижний мойка Куба ШНМ 1202 Боб Пайн</t>
  </si>
  <si>
    <t>Шкаф пенал Куба ШП 400 Боб Пайн</t>
  </si>
  <si>
    <t>Шкаф верхний Куба ШВ 1000 Чёрный ясень</t>
  </si>
  <si>
    <t>Шкаф верхний Куба ШВ 1200 Чёрный ясень</t>
  </si>
  <si>
    <t>Шкаф верхний Куба ШВ 401 Чёрный ясень</t>
  </si>
  <si>
    <t>Шкаф верхний Куба ШВ 600 Чёрный ясень</t>
  </si>
  <si>
    <t>Шкаф верхний Куба ШВ 601 Чёрный ясень</t>
  </si>
  <si>
    <t>Шкаф верхний Куба ШВ 602 Чёрный ясень</t>
  </si>
  <si>
    <t>Шкаф нижний Куба ШН 1001 Чёрный ясень</t>
  </si>
  <si>
    <t>Шкаф нижний Куба ШН 1202 Чёрный ясень</t>
  </si>
  <si>
    <t>Шкаф нижний Куба ШН 400 Чёрный ясень</t>
  </si>
  <si>
    <t>Шкаф нижний Куба ШН 600 Чёрный ясень</t>
  </si>
  <si>
    <t>Шкаф нижний мойка Куба ШНМ 1001 Чёрный ясень</t>
  </si>
  <si>
    <t>Шкаф нижний мойка Куба ШНМ 1202 Чёрный ясень</t>
  </si>
  <si>
    <t>Шкаф пенал Куба ШП 400 Чёрный ясень</t>
  </si>
  <si>
    <t>820*400*300</t>
  </si>
  <si>
    <t>820*600*300</t>
  </si>
  <si>
    <t>Стойка с образцами матрасов "VIVAT" 2000*500*500</t>
  </si>
  <si>
    <t>Ценникодержатель "VIVAT мебель" Огрстекло 180*100*1,5 (с креплением скотч)</t>
  </si>
  <si>
    <t>УТ000035055</t>
  </si>
  <si>
    <t>Каталог комплектующих для мебели "Фабрика мебели VIVAT" сентябрь 2016</t>
  </si>
  <si>
    <t>УТ000035128</t>
  </si>
  <si>
    <t>Ручка шариковая "VIVAT Мебель" Белый (160726)</t>
  </si>
  <si>
    <t>УТ000034830</t>
  </si>
  <si>
    <t>Тумба ENNY для образцов материалов отделки Органик 1820*334*304 (для 20 образцов)</t>
  </si>
  <si>
    <t>УТ000035126</t>
  </si>
  <si>
    <t>Навес для кухни регулируемый универсальный N-1 Бежевый (компл. 2 шт)</t>
  </si>
  <si>
    <t>УТ000035127</t>
  </si>
  <si>
    <t>Навес для кухни регулируемый универсальный N-1 Белый (компл. 2 шт)</t>
  </si>
  <si>
    <t>Смеситель для кухни 7006 CR Хром</t>
  </si>
  <si>
    <t>Смеситель для кухни 7006 CR Хром</t>
  </si>
  <si>
    <t>320*205</t>
  </si>
  <si>
    <t>D2, D3</t>
  </si>
  <si>
    <t>1. Комплекты корпуса шкафа</t>
  </si>
  <si>
    <t>УТ000035083</t>
  </si>
  <si>
    <t>D2/D3</t>
  </si>
  <si>
    <t>Дуб молочный</t>
  </si>
  <si>
    <t>Комплект боковых элементов шкафа-купе D2/D3 Дуб молочный 2200*600</t>
  </si>
  <si>
    <t>УТ000035084</t>
  </si>
  <si>
    <t>Чёрное дерево</t>
  </si>
  <si>
    <t>Комплект боковых элементов шкафа-купе D2/D3 Чёрное дерево 2200*600</t>
  </si>
  <si>
    <t>УТ000035071</t>
  </si>
  <si>
    <t>D2</t>
  </si>
  <si>
    <t>Комплект внутренних элементов шкафа-купе D2 Дуб молочный 1200*600</t>
  </si>
  <si>
    <t>УТ000035078</t>
  </si>
  <si>
    <t>Комплект внутренних элементов шкафа-купе D2 Чёрное дерево 1200*600</t>
  </si>
  <si>
    <t>УТ000035081</t>
  </si>
  <si>
    <t>D3</t>
  </si>
  <si>
    <t>Комплект внутренних элементов шкафа-купе D3 Дуб молочный 1800*600</t>
  </si>
  <si>
    <t>УТ000035082</t>
  </si>
  <si>
    <t>Комплект внутренних элементов шкафа-купе D3 Чёрное дерево 1800*600</t>
  </si>
  <si>
    <t>2. Двери-купе</t>
  </si>
  <si>
    <t>УТ000035086</t>
  </si>
  <si>
    <t>DC</t>
  </si>
  <si>
    <t>Дуб молочный/МатХром</t>
  </si>
  <si>
    <t>Дверь-купе DC Дуб молочный/МатХром 2200*600</t>
  </si>
  <si>
    <t>УТ000035088</t>
  </si>
  <si>
    <t>Чёрное дерево/МатХром</t>
  </si>
  <si>
    <t>Дверь-купе DC Чёрное дерево/МатХром 2200*600</t>
  </si>
  <si>
    <t>УТ000035089</t>
  </si>
  <si>
    <t>Reflex/МатХро</t>
  </si>
  <si>
    <t>Дверь-купе DC Reflex/МатХром 2200*600</t>
  </si>
  <si>
    <t>3. Стеллажи угловые</t>
  </si>
  <si>
    <t>УТ000035090</t>
  </si>
  <si>
    <t>S-5</t>
  </si>
  <si>
    <t>Стеллаж угловой S-5 Дуб молочный 2200*300*600</t>
  </si>
  <si>
    <t>УТ000035091</t>
  </si>
  <si>
    <t>Стеллаж угловой S-5 Чёрное дерево 2200*300*600</t>
  </si>
  <si>
    <t>4. Внутреннее наполнение</t>
  </si>
  <si>
    <t>УТ000035092</t>
  </si>
  <si>
    <t>B-2</t>
  </si>
  <si>
    <t>Модуль с 2-мя ящиками B-2 Дуб молочный 350*600*600</t>
  </si>
  <si>
    <t>УТ000035093</t>
  </si>
  <si>
    <t>Модуль с 2-мя ящиками B-2 Чёрное дерево 350*600*600</t>
  </si>
  <si>
    <t>УТ000025976</t>
  </si>
  <si>
    <t>УТ000025977</t>
  </si>
  <si>
    <t>ШКАФЫ</t>
  </si>
  <si>
    <t>Комплекты корпуса шкафа-купе D2</t>
  </si>
  <si>
    <t xml:space="preserve">Комплект боковых элементов шкафа-купе D2/D3 Дуб молочный </t>
  </si>
  <si>
    <t>2200*600</t>
  </si>
  <si>
    <t xml:space="preserve">Комплект внутренних элементов шкафа-купе D2 Дуб молочный </t>
  </si>
  <si>
    <t>Комплект боковых элементов шкафа-купе D2/D3 Чёрное дерево</t>
  </si>
  <si>
    <t>Комплект внутренних элементов шкафа-купе D2 Чёрное дерево</t>
  </si>
  <si>
    <t>Комплекты корпуса шкафа-купе D3</t>
  </si>
  <si>
    <t xml:space="preserve">Комплект внутренних элементов шкафа-купе D3 Дуб молочный </t>
  </si>
  <si>
    <t>Комплект внутренних элементов шкафа-купе D3 Чёрное дерево</t>
  </si>
  <si>
    <t>Двери-купе для шкафов D2, D3</t>
  </si>
  <si>
    <t xml:space="preserve">Дверь-купе DC Дуб молочный/МатХром </t>
  </si>
  <si>
    <t xml:space="preserve">Дверь-купе DC Чёрное дерево/МатХром </t>
  </si>
  <si>
    <t xml:space="preserve">Дверь-купе DC Reflex/МатХром </t>
  </si>
  <si>
    <t>Внутреннее наполнение для шкафов-купе D2, D3</t>
  </si>
  <si>
    <t xml:space="preserve">Модуль с 2-мя ящиками B-2    Дуб молочный </t>
  </si>
  <si>
    <t>350*600*600</t>
  </si>
  <si>
    <t>Модуль с 2-мя ящиками B-2 Чёрное дерево</t>
  </si>
  <si>
    <t>Стеллажи угловые для шкафов-купе D2, D3</t>
  </si>
  <si>
    <t xml:space="preserve">Стеллаж угловой S-5 Дуб молочный </t>
  </si>
  <si>
    <t>2200*300*600</t>
  </si>
  <si>
    <t xml:space="preserve">Стеллаж угловой S-5 Чёрное дерево </t>
  </si>
  <si>
    <t>УТ000035328</t>
  </si>
  <si>
    <t>Разметочный шаблон для петли РШП-35 80*90*14</t>
  </si>
  <si>
    <t>УТ000035329</t>
  </si>
  <si>
    <t>Разметочный шаблон для ручек РШР-160 180*100*15</t>
  </si>
  <si>
    <t>Шаблон</t>
  </si>
  <si>
    <t xml:space="preserve">Разметочный шаблон для петли РШП-35 </t>
  </si>
  <si>
    <t>80*90*14</t>
  </si>
  <si>
    <t>Шаблоны</t>
  </si>
  <si>
    <t xml:space="preserve">Разметочный шаблон для ручек РШР-160 </t>
  </si>
  <si>
    <t>180*100*15</t>
  </si>
  <si>
    <t>Ручка торцевая</t>
  </si>
  <si>
    <t>УТ000035181</t>
  </si>
  <si>
    <t>Ручка торцевая мебельная Т-1 146 мм Полир. НержСталь</t>
  </si>
  <si>
    <t>УТ000035182</t>
  </si>
  <si>
    <t>Ручка торцевая мебельная Т-1 296 мм Полир. НержСталь</t>
  </si>
  <si>
    <t>УТ000035183</t>
  </si>
  <si>
    <t>Ручка торцевая мебельная Т-1 396 мм Полир. НержСталь</t>
  </si>
  <si>
    <t>УТ000035184</t>
  </si>
  <si>
    <t>Ручка торцевая мебельная Т-1 446 мм Полир. НержСталь</t>
  </si>
  <si>
    <t>УТ000035185</t>
  </si>
  <si>
    <t>Ручка торцевая мебельная Т-1 596 мм Полир. НержСталь</t>
  </si>
  <si>
    <t>УТ000035186</t>
  </si>
  <si>
    <t>Ручка торцевая мебельная Т-1 796 мм Полир. НержСталь</t>
  </si>
  <si>
    <t>Ручка рейлинг</t>
  </si>
  <si>
    <t xml:space="preserve">Ручка рейлинг мебельная 054 96 мм </t>
  </si>
  <si>
    <t>Ручка рейлинг мебельная 054 128 мм</t>
  </si>
  <si>
    <t xml:space="preserve">Ручка рейлинг мебельная 055 96 мм </t>
  </si>
  <si>
    <t xml:space="preserve">Ручка рейлинг мебельная 055 128 мм </t>
  </si>
  <si>
    <t>Металлик/ Cappuccino Veralinga</t>
  </si>
  <si>
    <t>Металлик/ Wenge Veralinga</t>
  </si>
  <si>
    <t xml:space="preserve">Ручка торцевая мебельная Т-1 146 мм </t>
  </si>
  <si>
    <t>Полир. НержСталь</t>
  </si>
  <si>
    <t>146*18*36</t>
  </si>
  <si>
    <t xml:space="preserve">Ручка торцевая мебельная Т-1 296 мм </t>
  </si>
  <si>
    <t>296*18*36</t>
  </si>
  <si>
    <t xml:space="preserve">Ручка торцевая мебельная Т-1 396 мм </t>
  </si>
  <si>
    <t>396*18*36</t>
  </si>
  <si>
    <t>Ручка торцевая мебельная Т-1 446 мм</t>
  </si>
  <si>
    <t>446*18*36</t>
  </si>
  <si>
    <t xml:space="preserve">Ручка торцевая мебельная Т-1 596 мм </t>
  </si>
  <si>
    <t>596*18*36</t>
  </si>
  <si>
    <t xml:space="preserve">Ручка торцевая мебельная Т-1 796 мм </t>
  </si>
  <si>
    <t>796*18*36</t>
  </si>
  <si>
    <t>Brilliant</t>
  </si>
  <si>
    <t>УТ000035628</t>
  </si>
  <si>
    <t>Комплект фасадов Фьюжн Brilliant Ф-10</t>
  </si>
  <si>
    <t>УТ000035629</t>
  </si>
  <si>
    <t>Комплект фасадов Фьюжн Brilliant Ф-11</t>
  </si>
  <si>
    <t>УТ000035630</t>
  </si>
  <si>
    <t>Комплект фасадов Фьюжн Brilliant Ф-13</t>
  </si>
  <si>
    <t>УТ000035631</t>
  </si>
  <si>
    <t>Комплект фасадов Фьюжн Brilliant Ф-20</t>
  </si>
  <si>
    <t>УТ000035632</t>
  </si>
  <si>
    <t>Комплект фасадов Фьюжн Brilliant Ф-21</t>
  </si>
  <si>
    <t>УТ000035633</t>
  </si>
  <si>
    <t>Комплект фасадов Фьюжн Brilliant Ф-23</t>
  </si>
  <si>
    <t>УТ000035634</t>
  </si>
  <si>
    <t>Комплект фасадов Фьюжн Brilliant Ф-40</t>
  </si>
  <si>
    <t>УТ000035635</t>
  </si>
  <si>
    <t>Комплект фасадов Фьюжн Brilliant Ф-41М</t>
  </si>
  <si>
    <t>УТ000035637</t>
  </si>
  <si>
    <t>Комплект фасадов Фьюжн Brilliant Ф-43</t>
  </si>
  <si>
    <t>УТ000035639</t>
  </si>
  <si>
    <t>Комплект фасадов Фьюжн Brilliant Ф-46</t>
  </si>
  <si>
    <t>УТ000035640</t>
  </si>
  <si>
    <t>Комплект фасадов Фьюжн Brilliant Ф-47</t>
  </si>
  <si>
    <t>УТ000035642</t>
  </si>
  <si>
    <t>Комплект фасадов Фьюжн Brilliant Ф-50</t>
  </si>
  <si>
    <t>УТ000035645</t>
  </si>
  <si>
    <t>Комплект фасадов Фьюжн Brilliant Ф-51</t>
  </si>
  <si>
    <t>УТ000035647</t>
  </si>
  <si>
    <t>Комплект фасадов Фьюжн Brilliant Ф-53</t>
  </si>
  <si>
    <t>УТ000035648</t>
  </si>
  <si>
    <t>Комплект фасадов Фьюжн Brilliant Ф-60</t>
  </si>
  <si>
    <t>УТ000035649</t>
  </si>
  <si>
    <t>Комплект фасадов Фьюжн Brilliant Ф-81</t>
  </si>
  <si>
    <t>УТ000035650</t>
  </si>
  <si>
    <t>Комплект фасадов Фьюжн Brilliant Ф-82</t>
  </si>
  <si>
    <t>УТ000035651</t>
  </si>
  <si>
    <t>Комплект фасадов Фьюжн Brilliant Ф-85</t>
  </si>
  <si>
    <t>УТ000035652</t>
  </si>
  <si>
    <t>Комплект фасадов Фьюжн Brilliant Ф-87</t>
  </si>
  <si>
    <t>УТ000035653</t>
  </si>
  <si>
    <t>Комплект фасадов Фьюжн Brilliant Ф-91</t>
  </si>
  <si>
    <t>Шале</t>
  </si>
  <si>
    <t>Veneziano</t>
  </si>
  <si>
    <t>УТ000035518</t>
  </si>
  <si>
    <t>Комплект фасадов Шале Veneziano Ф-10</t>
  </si>
  <si>
    <t>УТ000035519</t>
  </si>
  <si>
    <t>Комплект фасадов Шале Veneziano Ф-11</t>
  </si>
  <si>
    <t>УТ000035520</t>
  </si>
  <si>
    <t>Комплект фасадов Шале Veneziano Ф-13</t>
  </si>
  <si>
    <t>УТ000035521</t>
  </si>
  <si>
    <t>Комплект фасадов Шале Veneziano Ф-15</t>
  </si>
  <si>
    <t>УТ000035522</t>
  </si>
  <si>
    <t>Комплект фасадов Шале Veneziano Ф-20</t>
  </si>
  <si>
    <t>УТ000035523</t>
  </si>
  <si>
    <t>Комплект фасадов Шале Veneziano Ф-21</t>
  </si>
  <si>
    <t>УТ000035524</t>
  </si>
  <si>
    <t>Комплект фасадов Шале Veneziano Ф-23</t>
  </si>
  <si>
    <t>УТ000035525</t>
  </si>
  <si>
    <t>Комплект фасадов Шале Veneziano Ф-25</t>
  </si>
  <si>
    <t>УТ000035526</t>
  </si>
  <si>
    <t>Комплект фасадов Шале Veneziano Ф-40</t>
  </si>
  <si>
    <t>УТ000035527</t>
  </si>
  <si>
    <t>Комплект фасадов Шале Veneziano Ф-41М</t>
  </si>
  <si>
    <t>УТ000035528</t>
  </si>
  <si>
    <t>Комплект фасадов Шале Veneziano Ф-43</t>
  </si>
  <si>
    <t>УТ000035529</t>
  </si>
  <si>
    <t>Комплект фасадов Шале Veneziano Ф-45</t>
  </si>
  <si>
    <t>УТ000035530</t>
  </si>
  <si>
    <t>Комплект фасадов Шале Veneziano Ф-46</t>
  </si>
  <si>
    <t>УТ000035531</t>
  </si>
  <si>
    <t>Комплект фасадов Шале Veneziano Ф-47</t>
  </si>
  <si>
    <t>УТ000035532</t>
  </si>
  <si>
    <t>Комплект фасадов Шале Veneziano Ф-50</t>
  </si>
  <si>
    <t>УТ000035533</t>
  </si>
  <si>
    <t>Комплект фасадов Шале Veneziano Ф-51</t>
  </si>
  <si>
    <t>УТ000035534</t>
  </si>
  <si>
    <t>Комплект фасадов Шале Veneziano Ф-53</t>
  </si>
  <si>
    <t>УТ000035535</t>
  </si>
  <si>
    <t>Комплект фасадов Шале Veneziano Ф-55</t>
  </si>
  <si>
    <t>УТ000035536</t>
  </si>
  <si>
    <t>Комплект фасадов Шале Veneziano Ф-60</t>
  </si>
  <si>
    <t>УТ000035537</t>
  </si>
  <si>
    <t>Комплект фасадов Шале Veneziano Ф-81</t>
  </si>
  <si>
    <t>УТ000035538</t>
  </si>
  <si>
    <t>Комплект фасадов Шале Veneziano Ф-82</t>
  </si>
  <si>
    <t>УТ000035539</t>
  </si>
  <si>
    <t>Комплект фасадов Шале Veneziano Ф-85</t>
  </si>
  <si>
    <t>УТ000035540</t>
  </si>
  <si>
    <t>Комплект фасадов Шале Veneziano Ф-86</t>
  </si>
  <si>
    <t>УТ000035541</t>
  </si>
  <si>
    <t>Комплект фасадов Шале Veneziano Ф-87</t>
  </si>
  <si>
    <t>УТ000035542</t>
  </si>
  <si>
    <t>Комплект фасадов Шале Veneziano Ф-88</t>
  </si>
  <si>
    <t>УТ000035543</t>
  </si>
  <si>
    <t>Комплект фасадов Шале Veneziano Ф-91</t>
  </si>
  <si>
    <t>Antico</t>
  </si>
  <si>
    <t>УТ000035483</t>
  </si>
  <si>
    <t>Комплект фасадов Шале Antico Ф-10</t>
  </si>
  <si>
    <t>УТ000035492</t>
  </si>
  <si>
    <t>Комплект фасадов Шале Antico Ф-11</t>
  </si>
  <si>
    <t>УТ000035493</t>
  </si>
  <si>
    <t>Комплект фасадов Шале Antico Ф-13</t>
  </si>
  <si>
    <t>УТ000035495</t>
  </si>
  <si>
    <t>Комплект фасадов Шале Antico Ф-15</t>
  </si>
  <si>
    <t>УТ000035496</t>
  </si>
  <si>
    <t>Комплект фасадов Шале Antico Ф-20</t>
  </si>
  <si>
    <t>УТ000035497</t>
  </si>
  <si>
    <t>Комплект фасадов Шале Antico Ф-21</t>
  </si>
  <si>
    <t>УТ000035498</t>
  </si>
  <si>
    <t>Комплект фасадов Шале Antico Ф-23</t>
  </si>
  <si>
    <t>УТ000035499</t>
  </si>
  <si>
    <t>Комплект фасадов Шале Antico Ф-25</t>
  </si>
  <si>
    <t>УТ000035500</t>
  </si>
  <si>
    <t>Комплект фасадов Шале Antico Ф-40</t>
  </si>
  <si>
    <t>УТ000035501</t>
  </si>
  <si>
    <t>Комплект фасадов Шале Antico Ф-41М</t>
  </si>
  <si>
    <t>УТ000035502</t>
  </si>
  <si>
    <t>Комплект фасадов Шале Antico Ф-43</t>
  </si>
  <si>
    <t>УТ000035503</t>
  </si>
  <si>
    <t>Комплект фасадов Шале Antico Ф-45</t>
  </si>
  <si>
    <t>УТ000035504</t>
  </si>
  <si>
    <t>Комплект фасадов Шале Antico Ф-46</t>
  </si>
  <si>
    <t>УТ000035505</t>
  </si>
  <si>
    <t>Комплект фасадов Шале Antico Ф-47</t>
  </si>
  <si>
    <t>УТ000035506</t>
  </si>
  <si>
    <t>Комплект фасадов Шале Antico Ф-50</t>
  </si>
  <si>
    <t>УТ000035507</t>
  </si>
  <si>
    <t>Комплект фасадов Шале Antico Ф-51</t>
  </si>
  <si>
    <t>УТ000035508</t>
  </si>
  <si>
    <t>Комплект фасадов Шале Antico Ф-53</t>
  </si>
  <si>
    <t>УТ000035509</t>
  </si>
  <si>
    <t>Комплект фасадов Шале Antico Ф-55</t>
  </si>
  <si>
    <t>УТ000035510</t>
  </si>
  <si>
    <t>Комплект фасадов Шале Antico Ф-60</t>
  </si>
  <si>
    <t>УТ000035511</t>
  </si>
  <si>
    <t>Комплект фасадов Шале Antico Ф-81</t>
  </si>
  <si>
    <t>УТ000035512</t>
  </si>
  <si>
    <t>Комплект фасадов Шале Antico Ф-82</t>
  </si>
  <si>
    <t>УТ000035513</t>
  </si>
  <si>
    <t>Комплект фасадов Шале Antico Ф-85</t>
  </si>
  <si>
    <t>УТ000035514</t>
  </si>
  <si>
    <t>Комплект фасадов Шале Antico Ф-86</t>
  </si>
  <si>
    <t>УТ000035515</t>
  </si>
  <si>
    <t>Комплект фасадов Шале Antico Ф-87</t>
  </si>
  <si>
    <t>УТ000035516</t>
  </si>
  <si>
    <t>Комплект фасадов Шале Antico Ф-88</t>
  </si>
  <si>
    <t>УТ000035517</t>
  </si>
  <si>
    <t>Комплект фасадов Шале Antico Ф-91</t>
  </si>
  <si>
    <t>Кухня "Шале"</t>
  </si>
  <si>
    <t>Кухня "Фьюжн"</t>
  </si>
  <si>
    <t>Смеситель для кухни 7006 SS Нержавеющая сталь</t>
  </si>
  <si>
    <t>УТ000035435</t>
  </si>
  <si>
    <t>Смеситель для кухни 7006 SS Нержавеющая сталь</t>
  </si>
  <si>
    <t>УТ000035589</t>
  </si>
  <si>
    <t>Веер декоров "Мебель VIVAT" 150*70 мм (160915)</t>
  </si>
  <si>
    <t>Snow Veralinga (только для МОСКВЫ)</t>
  </si>
  <si>
    <t>УТ000035021</t>
  </si>
  <si>
    <t>Snow Veralinga</t>
  </si>
  <si>
    <t>Комплект фасадов Лофт Snow Veralinga Ф-10</t>
  </si>
  <si>
    <t>УТ000035022</t>
  </si>
  <si>
    <t>Комплект фасадов Лофт Snow Veralinga Ф-11</t>
  </si>
  <si>
    <t>УТ000035023</t>
  </si>
  <si>
    <t>Комплект фасадов Лофт Snow Veralinga Ф-13</t>
  </si>
  <si>
    <t>УТ000035025</t>
  </si>
  <si>
    <t>Комплект фасадов Лофт Snow Veralinga Ф-15</t>
  </si>
  <si>
    <t>УТ000035026</t>
  </si>
  <si>
    <t>Комплект фасадов Лофт Snow Veralinga Ф-20</t>
  </si>
  <si>
    <t>УТ000035027</t>
  </si>
  <si>
    <t>Комплект фасадов Лофт Snow Veralinga Ф-21</t>
  </si>
  <si>
    <t>УТ000035028</t>
  </si>
  <si>
    <t>Комплект фасадов Лофт Snow Veralinga Ф-23</t>
  </si>
  <si>
    <t>УТ000035029</t>
  </si>
  <si>
    <t>Комплект фасадов Лофт Snow Veralinga Ф-25</t>
  </si>
  <si>
    <t>УТ000035030</t>
  </si>
  <si>
    <t>Комплект фасадов Лофт Snow Veralinga Ф-40</t>
  </si>
  <si>
    <t>УТ000035031</t>
  </si>
  <si>
    <t>Комплект фасадов Лофт Snow Veralinga Ф-41М</t>
  </si>
  <si>
    <t>УТ000035032</t>
  </si>
  <si>
    <t>Комплект фасадов Лофт Snow Veralinga Ф-43</t>
  </si>
  <si>
    <t>УТ000035033</t>
  </si>
  <si>
    <t>Комплект фасадов Лофт Snow Veralinga Ф-45</t>
  </si>
  <si>
    <t>УТ000035034</t>
  </si>
  <si>
    <t>Комплект фасадов Лофт Snow Veralinga Ф-46</t>
  </si>
  <si>
    <t>УТ000035035</t>
  </si>
  <si>
    <t>Комплект фасадов Лофт Snow Veralinga Ф-47</t>
  </si>
  <si>
    <t>УТ000035036</t>
  </si>
  <si>
    <t>Комплект фасадов Лофт Snow Veralinga Ф-50</t>
  </si>
  <si>
    <t>УТ000035037</t>
  </si>
  <si>
    <t>Комплект фасадов Лофт Snow Veralinga Ф-51</t>
  </si>
  <si>
    <t>УТ000035038</t>
  </si>
  <si>
    <t>Комплект фасадов Лофт Snow Veralinga Ф-53</t>
  </si>
  <si>
    <t>УТ000035039</t>
  </si>
  <si>
    <t>Комплект фасадов Лофт Snow Veralinga Ф-55</t>
  </si>
  <si>
    <t>УТ000035040</t>
  </si>
  <si>
    <t>Комплект фасадов Лофт Snow Veralinga Ф-60</t>
  </si>
  <si>
    <t>УТ000035041</t>
  </si>
  <si>
    <t>Комплект фасадов Лофт Snow Veralinga Ф-81</t>
  </si>
  <si>
    <t>УТ000035042</t>
  </si>
  <si>
    <t>Комплект фасадов Лофт Snow Veralinga Ф-82</t>
  </si>
  <si>
    <t>УТ000035043</t>
  </si>
  <si>
    <t>Комплект фасадов Лофт Snow Veralinga Ф-85</t>
  </si>
  <si>
    <t>УТ000035044</t>
  </si>
  <si>
    <t>Комплект фасадов Лофт Snow Veralinga Ф-86</t>
  </si>
  <si>
    <t>УТ000035045</t>
  </si>
  <si>
    <t>Комплект фасадов Лофт Snow Veralinga Ф-87</t>
  </si>
  <si>
    <t>УТ000035046</t>
  </si>
  <si>
    <t>Комплект фасадов Лофт Snow Veralinga Ф-88</t>
  </si>
  <si>
    <t>УТ000035047</t>
  </si>
  <si>
    <t>Комплект фасадов Лофт Snow Veralinga Ф-91</t>
  </si>
  <si>
    <t>800-15%</t>
  </si>
  <si>
    <t>880-15%</t>
  </si>
  <si>
    <t>1190-15%</t>
  </si>
  <si>
    <t>1290-15%</t>
  </si>
  <si>
    <t>860-15%</t>
  </si>
  <si>
    <t>1220-15%</t>
  </si>
  <si>
    <t>470-15%</t>
  </si>
  <si>
    <t>720-15%</t>
  </si>
  <si>
    <t>620-15%</t>
  </si>
  <si>
    <t>870-15%</t>
  </si>
  <si>
    <t>Столешница Барная</t>
  </si>
  <si>
    <t>УТ000035568</t>
  </si>
  <si>
    <t>Столешница Hard-38 Барная Антарес 1500*400 (влагостойкая)</t>
  </si>
  <si>
    <t>УТ000035570</t>
  </si>
  <si>
    <t>Столешница Hard-38 Барная Порфир 1500*400 (влагостойкая)</t>
  </si>
  <si>
    <t>УТ000035567</t>
  </si>
  <si>
    <t>Столешница Hard-38 Барная Антарес 1500*600 (влагостойкая)</t>
  </si>
  <si>
    <t>УТ000035569</t>
  </si>
  <si>
    <t>Столешница Hard-38 Барная Порфир 1500*600 (влагостойкая)</t>
  </si>
  <si>
    <t>УТ000035563</t>
  </si>
  <si>
    <t>2. Опоры для барных столешниц</t>
  </si>
  <si>
    <t>УТ000035262</t>
  </si>
  <si>
    <t>Опора для барной столешницы регулируемая Aluminum Gloss 805*51 (с фланцем)</t>
  </si>
  <si>
    <t>УТ000027774</t>
  </si>
  <si>
    <t>Матрас Orma Flex Big Белый 1600*2000</t>
  </si>
  <si>
    <t>УТ000027753</t>
  </si>
  <si>
    <t>Фартук для кухни "Белые хризантемы с бусами" SP-008</t>
  </si>
  <si>
    <t>УТ000027749</t>
  </si>
  <si>
    <t>Фартук для кухни "Гламур" EF3</t>
  </si>
  <si>
    <t>УТ000027751</t>
  </si>
  <si>
    <t>Фартук для кухни "Город" SP-002</t>
  </si>
  <si>
    <t>УТ000027760</t>
  </si>
  <si>
    <t>Фартук для кухни "Камешки с цветами" SP-034</t>
  </si>
  <si>
    <t>УТ000027748</t>
  </si>
  <si>
    <t>Фартук для кухни "Кофе" EF2</t>
  </si>
  <si>
    <t>УТ000027752</t>
  </si>
  <si>
    <t>Фартук для кухни "Ночной город" SP-003</t>
  </si>
  <si>
    <t>УТ000027758</t>
  </si>
  <si>
    <t>Фартук для кухни "Плитка ромашки" SP-023</t>
  </si>
  <si>
    <t>УТ000027756</t>
  </si>
  <si>
    <t>Фартук для кухни "Полевые ромашки" SP-019</t>
  </si>
  <si>
    <t>УТ000029513</t>
  </si>
  <si>
    <t>Фартук для кухни "Сакура" SP010</t>
  </si>
  <si>
    <t>УТ000027754</t>
  </si>
  <si>
    <t>Фартук для кухни "Свечи" SP-010</t>
  </si>
  <si>
    <t>УТ000027755</t>
  </si>
  <si>
    <t>Фартук для кухни "Солома" SP-011</t>
  </si>
  <si>
    <t>УТ000027759</t>
  </si>
  <si>
    <t>Фартук для кухни "Яблоки" SP-026</t>
  </si>
  <si>
    <t>УТ000027750</t>
  </si>
  <si>
    <t>Фартук для кухни "Ягоды" EF1</t>
  </si>
  <si>
    <t>УТ000033063</t>
  </si>
  <si>
    <t>Стол обеденный квадратный Mela Black Star 750*900*900</t>
  </si>
  <si>
    <t>УТ000033064</t>
  </si>
  <si>
    <t>Стол обеденный прямоугольный Mela Black Star 750*1200*700</t>
  </si>
  <si>
    <t>УТ000035261</t>
  </si>
  <si>
    <t>Опора для стола OC-12 регулируемая Aluminum Gloss 720 (с крепежом)</t>
  </si>
  <si>
    <t>Столешница LС квадратного стола с радиусом Белое дерево 830*830*25 (R90)</t>
  </si>
  <si>
    <t>Столешница LС квадратного стола с радиусом Медовое дерево 830*830*25 (R90)</t>
  </si>
  <si>
    <t>Столешница LС квадратного стола с радиусом Серый камень 830*830*25 (R90)</t>
  </si>
  <si>
    <t>Столешница LС квадратного стола с радиусом Черное дерево 830*830*25 (R90)</t>
  </si>
  <si>
    <t>Столешница LС квадратного стола с радиусом Черный камень 830*830*25 (R90)</t>
  </si>
  <si>
    <t>Столешница LС круглого стола Белое дерево 830*25</t>
  </si>
  <si>
    <t>Столешница LС круглого стола Медовое дерево 830*25</t>
  </si>
  <si>
    <t>Столешница LС круглого стола Серый камень 830*25</t>
  </si>
  <si>
    <t>Столешница LС круглого стола Черное дерево 830*25</t>
  </si>
  <si>
    <t>Столешница LС круглого стола Черный камень 830*25</t>
  </si>
  <si>
    <t>Столешница LС прямоугольного стола с радиусом Белое дерево 1200*800*25 (R90)</t>
  </si>
  <si>
    <t>Столешница LС прямоугольного стола с радиусом Медовое дерево 1200*800*25 (R90)</t>
  </si>
  <si>
    <t>Столешница LС прямоугольного стола с радиусом Серый камень 1200*800*25 (R90)</t>
  </si>
  <si>
    <t>Столешница LС прямоугольного стола с радиусом Черное дерево 1200*800*25 (R90)</t>
  </si>
  <si>
    <t>Столешница LС прямоугольного стола с радиусом Черный камень 1200*800*25 (R90)</t>
  </si>
  <si>
    <t>УТ000035337</t>
  </si>
  <si>
    <t>Каркас барного стула MARCO Aluminum Gloss 980*700*340 (с крепежом)</t>
  </si>
  <si>
    <t>Сиденье для стула СС-1 Cappuccino 400*360*30</t>
  </si>
  <si>
    <t>Сиденье для стула СС-1 Chocolate 400*360*30</t>
  </si>
  <si>
    <t>УТ000035264</t>
  </si>
  <si>
    <t>Сиденье для стула СС-1 Orange 400*360*30</t>
  </si>
  <si>
    <t>УТ000035263</t>
  </si>
  <si>
    <t>Сиденье для стула СС-1 Red 400*360*30</t>
  </si>
  <si>
    <t>Сиденье для стула СС-1 Silver 400*360*30</t>
  </si>
  <si>
    <t>УТ000035265</t>
  </si>
  <si>
    <t>Сиденье для табурета СТ-12 Cappuccino 300*30 (R42)</t>
  </si>
  <si>
    <t>УТ000035267</t>
  </si>
  <si>
    <t>Сиденье для табурета СТ-12 Silver 300*30 (R42)</t>
  </si>
  <si>
    <t>УТ000035269</t>
  </si>
  <si>
    <t>Сиденье для табурета СТ-12 Orange 300*30 (R42)</t>
  </si>
  <si>
    <t>УТ000035268</t>
  </si>
  <si>
    <t>Сиденье для табурета СТ-12 Red 300*30 (R42)</t>
  </si>
  <si>
    <t>УТ000035266</t>
  </si>
  <si>
    <t>Сиденье для табурета СТ-12 Chocolate 300*30 (R42)</t>
  </si>
  <si>
    <t>УТ000034301</t>
  </si>
  <si>
    <t>Сиденье для табурета СТ-12 Белое дерево 300*25 (R42)</t>
  </si>
  <si>
    <t>УТ000034299</t>
  </si>
  <si>
    <t>Сиденье для табурета СТ-12 Медовое дерево 300*25 (R42)</t>
  </si>
  <si>
    <t>УТ000034298</t>
  </si>
  <si>
    <t>Сиденье для табурета СТ-12 Серый камень 300*25 (R42)</t>
  </si>
  <si>
    <t>УТ000034300</t>
  </si>
  <si>
    <t>Сиденье для табурета СТ-12 Черное дерево 300*25 (R42)</t>
  </si>
  <si>
    <t>УТ000034296</t>
  </si>
  <si>
    <t>Сиденье для табурета СТ-12 Черный камень 300*25 (R42)</t>
  </si>
  <si>
    <t>10.1.06.02 Для гостиной</t>
  </si>
  <si>
    <t>УТ000033066</t>
  </si>
  <si>
    <t>Стол журнальный квадратный Stella Black Star 450*700*700</t>
  </si>
  <si>
    <t>УТ000033068</t>
  </si>
  <si>
    <t>Стол журнальный прямоугольный Stella Black Star 450*900*500</t>
  </si>
  <si>
    <t xml:space="preserve">Столешница LС круглого стола Белое дерево </t>
  </si>
  <si>
    <t>830*25</t>
  </si>
  <si>
    <t>Столешница LС прямоугольного стола с радиусом Белое дерево</t>
  </si>
  <si>
    <t>1200*800*25 (R90)</t>
  </si>
  <si>
    <t>Столешница LС круглого стола Медовое дерево</t>
  </si>
  <si>
    <t>Столешница LС прямоугольного стола с радиусом Медовое дерево</t>
  </si>
  <si>
    <t xml:space="preserve">Столешница LС круглого стола Серый камень </t>
  </si>
  <si>
    <t xml:space="preserve">Столешница LС прямоугольного стола с радиусом Серый камень </t>
  </si>
  <si>
    <t xml:space="preserve">Столешница LС круглого стола Черное дерево </t>
  </si>
  <si>
    <t xml:space="preserve">Столешница LС прямоугольного стола с радиусом Черное дерево </t>
  </si>
  <si>
    <t>Столешница LС круглого стола Черный камень</t>
  </si>
  <si>
    <t xml:space="preserve">Столешница LС прямоугольного стола с радиусом Черный камень </t>
  </si>
  <si>
    <t>Столешница LС квадратного стола с радиусом Белое дерево</t>
  </si>
  <si>
    <t xml:space="preserve"> 830*830*25 (R90)</t>
  </si>
  <si>
    <t>Опора для стола OC-11 Aluminum Gloss (с крепежом)</t>
  </si>
  <si>
    <t xml:space="preserve">Столешница LС квадратного стола с радиусом Медовое дерево </t>
  </si>
  <si>
    <t>Столешница LС квадратного стола с радиусом Серый камень</t>
  </si>
  <si>
    <t>Опора для стола OC-12 регулируемая Aluminum Gloss (с крепежом)</t>
  </si>
  <si>
    <t>Столешница LС квадратного стола с радиусом Черное дерево</t>
  </si>
  <si>
    <t>Столешница LС квадратного стола с радиусом Черный камень</t>
  </si>
  <si>
    <t>Опоры для обеденного стола Scandi Organic (компл. 4 шт., с крепежом)</t>
  </si>
  <si>
    <t>730*100*20</t>
  </si>
  <si>
    <t>Опоры для обеденного стола Scandi Wenge (компл. 4 шт., с крепежом)</t>
  </si>
  <si>
    <t>Необходимо приобрести каркас и укомплектовать его сиденьем в любом из цветов (на выбор).</t>
  </si>
  <si>
    <t>Сиденье для стула СС-1 Red</t>
  </si>
  <si>
    <t>Каркас барного стула MARCO Aluminum Gloss (с крепежом)</t>
  </si>
  <si>
    <t xml:space="preserve"> 980*700*340</t>
  </si>
  <si>
    <t>Для столовой. Табуреты</t>
  </si>
  <si>
    <t>Необходимо приобрести каркас и укомплектовать его сиденьем в любом из цветов (на выбор): из ЛДСП (СТ-12 в размерах 300*25 (R42)) или эко кожи (СТ-11 и СТ-12 в размерах 300*30 (R42))</t>
  </si>
  <si>
    <t>Сиденье для табурета СТ-12 Белое дерево</t>
  </si>
  <si>
    <t>300*25 (R42)</t>
  </si>
  <si>
    <t xml:space="preserve">Сиденье для табурета СТ-12 Cappuccino </t>
  </si>
  <si>
    <t>300*30 (R42)</t>
  </si>
  <si>
    <t>Сиденье для табурета СТ-12 Медовое дерево</t>
  </si>
  <si>
    <t>Сиденье для табурета СТ-12 Silver</t>
  </si>
  <si>
    <t>Сиденье для табурета СТ-12 Серый камень</t>
  </si>
  <si>
    <t>Сиденье для табурета СТ-12 Orange</t>
  </si>
  <si>
    <t>Сиденье для табурета СТ-12 Черное дерево</t>
  </si>
  <si>
    <t>Сиденье для табурета СТ-12 Red</t>
  </si>
  <si>
    <t>Сиденье для табурета СТ-12 Черный камень</t>
  </si>
  <si>
    <t>Сиденье для табурета СТ-12 Chocolate</t>
  </si>
  <si>
    <t>SALE</t>
  </si>
  <si>
    <t>Необходимо приобрести столешницу и укомплектовать её опорой OC-11, ОС-12 или Scandi на выбор</t>
  </si>
  <si>
    <t>Столешницы Hard-38U Барные</t>
  </si>
  <si>
    <t>Столешница Hard-38U Барная (влагостойкая)</t>
  </si>
  <si>
    <t>1500*400</t>
  </si>
  <si>
    <t>Опора для барной столешницы регулируемая (с фланцем)</t>
  </si>
  <si>
    <t xml:space="preserve"> Aluminum Gloss</t>
  </si>
  <si>
    <t xml:space="preserve">805*51 </t>
  </si>
  <si>
    <r>
      <rPr>
        <b/>
        <sz val="11"/>
        <color rgb="FFFF0000"/>
        <rFont val="Arial"/>
        <family val="2"/>
        <charset val="204"/>
      </rPr>
      <t>ВНИМАНИЕ!</t>
    </r>
    <r>
      <rPr>
        <sz val="11"/>
        <rFont val="Arial"/>
        <family val="2"/>
        <charset val="204"/>
      </rPr>
      <t xml:space="preserve"> Фасады в цвете Veneziano остеклены белым художественнфм сатинато "White Star", а фасады  Antico -  бронзовым художественным сатинато "Bronze Star"</t>
    </r>
  </si>
  <si>
    <t>УТ000035641</t>
  </si>
  <si>
    <t>Планка для столешницы соединительная Хром 600*28 (R9)</t>
  </si>
  <si>
    <t>УТ000035646</t>
  </si>
  <si>
    <t>Планка для столешницы соединительная Хром 600*38 (R9)</t>
  </si>
  <si>
    <t>УТ000035638</t>
  </si>
  <si>
    <t>Планка для столешницы торцевая универсальная Хром 625*28 (R9)</t>
  </si>
  <si>
    <t>УТ000035644</t>
  </si>
  <si>
    <t>Планка для столешницы торцевая универсальная Хром 625*38 (R9)</t>
  </si>
  <si>
    <t>УТ000035636</t>
  </si>
  <si>
    <t>Планка для столешницы угловая Хром 600*28 (R9)</t>
  </si>
  <si>
    <t>УТ000035643</t>
  </si>
  <si>
    <t>Планка для столешницы угловая Хром 600*38 (R9)</t>
  </si>
  <si>
    <t>УТ000035439</t>
  </si>
  <si>
    <t>Ручка скоба мебельная С-31 96 мм Металлик/Snow Veralinga</t>
  </si>
  <si>
    <t>Планка для столешницы соединительная Хром (R9)</t>
  </si>
  <si>
    <t>Планка для столешницы торцевая универсальная Хром (R9)</t>
  </si>
  <si>
    <t>Планка для столешницы угловая Хром (R9)</t>
  </si>
  <si>
    <t>Металлик/Snow Veralinga</t>
  </si>
  <si>
    <r>
      <t>Snow Veralinga</t>
    </r>
    <r>
      <rPr>
        <sz val="10"/>
        <color rgb="FFFF0000"/>
        <rFont val="Arial"/>
        <family val="2"/>
        <charset val="204"/>
      </rPr>
      <t/>
    </r>
  </si>
  <si>
    <t>1500*600</t>
  </si>
  <si>
    <t>УТ000035409</t>
  </si>
  <si>
    <t>Ручка кнопка мебельная К-50510 Хром</t>
  </si>
  <si>
    <t>УТ000035410</t>
  </si>
  <si>
    <t>Ручка кнопка мебельная К-55185 Античная бронза</t>
  </si>
  <si>
    <t>УТ000035411</t>
  </si>
  <si>
    <t>Ручка кнопка мебельная К-55189 Античная бронза</t>
  </si>
  <si>
    <t>УТ000035401</t>
  </si>
  <si>
    <t>Ручка скоба мебельная С-1034 128 мм Хром</t>
  </si>
  <si>
    <t>УТ000035399</t>
  </si>
  <si>
    <t>Ручка скоба мебельная С-1064 128 мм Хром</t>
  </si>
  <si>
    <t>УТ000035404</t>
  </si>
  <si>
    <t>Ручка скоба мебельная С-1076 128 мм Хром</t>
  </si>
  <si>
    <t>УТ000035400</t>
  </si>
  <si>
    <t>Ручка скоба мебельная С-1111 128 мм Хром</t>
  </si>
  <si>
    <t>УТ000035407</t>
  </si>
  <si>
    <t>Ручка скоба мебельная С-55173 96 мм Античная Бронза</t>
  </si>
  <si>
    <t>УТ000035405</t>
  </si>
  <si>
    <t>Ручка скоба мебельная С-55174 128 мм Античная Бронза</t>
  </si>
  <si>
    <t>УТ000035408</t>
  </si>
  <si>
    <t>Ручка скоба мебельная С-55175 96 мм Античная Бронза</t>
  </si>
  <si>
    <t>УТ000035406</t>
  </si>
  <si>
    <t>Ручка скоба мебельная С-55176 128 мм Античная Бронза</t>
  </si>
  <si>
    <t xml:space="preserve">Ручка кнопка мебельная К-50510 </t>
  </si>
  <si>
    <t>29,5*25</t>
  </si>
  <si>
    <t xml:space="preserve">Ручка кнопка мебельная К-55185 </t>
  </si>
  <si>
    <t>Античная бронза</t>
  </si>
  <si>
    <t>35,5*19</t>
  </si>
  <si>
    <t>Ручка кнопка мебельная К-55189</t>
  </si>
  <si>
    <t>35*30*22</t>
  </si>
  <si>
    <t>Ручка скоба мебельная С-1034 128 мм</t>
  </si>
  <si>
    <t>197*20*25</t>
  </si>
  <si>
    <t xml:space="preserve">Ручка скоба мебельная С-1076 128 мм </t>
  </si>
  <si>
    <t>161*14,5*24</t>
  </si>
  <si>
    <t xml:space="preserve">Ручка скоба мебельная С-1064 128 мм </t>
  </si>
  <si>
    <t>169*8*33</t>
  </si>
  <si>
    <t xml:space="preserve">Ручка скоба мебельная С-1111 128 мм </t>
  </si>
  <si>
    <t>173*25*29</t>
  </si>
  <si>
    <t xml:space="preserve">Ручка скоба мебельная С-55173 96 мм </t>
  </si>
  <si>
    <t>Античная Бронза</t>
  </si>
  <si>
    <t>130*15,5*28</t>
  </si>
  <si>
    <t>Ручка скоба мебельная С-55174 128 мм</t>
  </si>
  <si>
    <t>168*19*31,5</t>
  </si>
  <si>
    <t>Ручка скоба мебельная С-55175 96 мм</t>
  </si>
  <si>
    <t>122*17*28</t>
  </si>
  <si>
    <t xml:space="preserve">Ручка скоба мебельная С-55176 128 мм </t>
  </si>
  <si>
    <t>155*19*30</t>
  </si>
</sst>
</file>

<file path=xl/styles.xml><?xml version="1.0" encoding="utf-8"?>
<styleSheet xmlns="http://schemas.openxmlformats.org/spreadsheetml/2006/main">
  <numFmts count="5">
    <numFmt numFmtId="164" formatCode="#,##0.0000"/>
    <numFmt numFmtId="165" formatCode="0.000"/>
    <numFmt numFmtId="166" formatCode="#,##0_р_."/>
    <numFmt numFmtId="167" formatCode="#,##0.00\ &quot;₽&quot;"/>
    <numFmt numFmtId="168" formatCode="#,##0\ &quot;₽&quot;"/>
  </numFmts>
  <fonts count="62"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b/>
      <sz val="11"/>
      <name val="Arial"/>
      <family val="2"/>
      <charset val="204"/>
    </font>
    <font>
      <b/>
      <sz val="11"/>
      <color rgb="FF000000"/>
      <name val="Arial"/>
      <family val="2"/>
      <charset val="204"/>
    </font>
    <font>
      <b/>
      <sz val="11"/>
      <color theme="1"/>
      <name val="Arial"/>
      <family val="2"/>
      <charset val="204"/>
    </font>
    <font>
      <sz val="11"/>
      <color rgb="FF000000"/>
      <name val="Arial"/>
      <family val="2"/>
      <charset val="204"/>
    </font>
    <font>
      <sz val="11"/>
      <color theme="1"/>
      <name val="Arial"/>
      <family val="2"/>
      <charset val="204"/>
    </font>
    <font>
      <sz val="11"/>
      <name val="Arial"/>
      <family val="2"/>
      <charset val="204"/>
    </font>
    <font>
      <sz val="11"/>
      <color theme="0"/>
      <name val="Arial"/>
      <family val="2"/>
      <charset val="204"/>
    </font>
    <font>
      <sz val="11"/>
      <color rgb="FFFF0000"/>
      <name val="Arial"/>
      <family val="2"/>
      <charset val="204"/>
    </font>
    <font>
      <b/>
      <sz val="10"/>
      <name val="Arial"/>
      <family val="2"/>
      <charset val="204"/>
    </font>
    <font>
      <b/>
      <sz val="9"/>
      <name val="Arial"/>
      <family val="2"/>
      <charset val="204"/>
    </font>
    <font>
      <sz val="9"/>
      <name val="Arial"/>
      <family val="2"/>
      <charset val="204"/>
    </font>
    <font>
      <b/>
      <sz val="16"/>
      <name val="Arial"/>
      <family val="2"/>
      <charset val="204"/>
    </font>
    <font>
      <sz val="10"/>
      <name val="Arial"/>
      <family val="2"/>
      <charset val="204"/>
    </font>
    <font>
      <b/>
      <sz val="14"/>
      <name val="Arial"/>
      <family val="2"/>
      <charset val="204"/>
    </font>
    <font>
      <sz val="12"/>
      <name val="Arial"/>
      <family val="2"/>
      <charset val="204"/>
    </font>
    <font>
      <b/>
      <sz val="11"/>
      <color theme="1"/>
      <name val="Calibri"/>
      <family val="2"/>
      <charset val="204"/>
      <scheme val="minor"/>
    </font>
    <font>
      <sz val="8"/>
      <name val="Arial"/>
      <family val="2"/>
      <charset val="204"/>
    </font>
    <font>
      <i/>
      <sz val="11"/>
      <color rgb="FFFF0000"/>
      <name val="Arial"/>
      <family val="2"/>
      <charset val="204"/>
    </font>
    <font>
      <i/>
      <sz val="11"/>
      <color rgb="FFFF0000"/>
      <name val="Calibri"/>
      <family val="2"/>
      <charset val="204"/>
      <scheme val="minor"/>
    </font>
    <font>
      <b/>
      <sz val="11"/>
      <color rgb="FFFF0000"/>
      <name val="Arial"/>
      <family val="2"/>
      <charset val="204"/>
    </font>
    <font>
      <b/>
      <sz val="12"/>
      <name val="Arial"/>
      <family val="2"/>
      <charset val="204"/>
    </font>
    <font>
      <b/>
      <sz val="12"/>
      <color theme="1"/>
      <name val="Arial"/>
      <family val="2"/>
      <charset val="204"/>
    </font>
    <font>
      <b/>
      <sz val="12"/>
      <color rgb="FFFF0000"/>
      <name val="Arial"/>
      <family val="2"/>
      <charset val="204"/>
    </font>
    <font>
      <sz val="12"/>
      <color theme="1"/>
      <name val="Arial"/>
      <family val="2"/>
      <charset val="204"/>
    </font>
    <font>
      <sz val="16"/>
      <color theme="1"/>
      <name val="Arial"/>
      <family val="2"/>
      <charset val="204"/>
    </font>
    <font>
      <b/>
      <sz val="16"/>
      <color theme="1"/>
      <name val="Arial"/>
      <family val="2"/>
      <charset val="204"/>
    </font>
    <font>
      <b/>
      <i/>
      <sz val="14"/>
      <name val="Calibri"/>
      <family val="2"/>
      <charset val="204"/>
      <scheme val="minor"/>
    </font>
    <font>
      <i/>
      <sz val="14"/>
      <name val="Calibri"/>
      <family val="2"/>
      <charset val="204"/>
      <scheme val="minor"/>
    </font>
    <font>
      <b/>
      <i/>
      <sz val="14"/>
      <color theme="1"/>
      <name val="Calibri"/>
      <family val="2"/>
      <charset val="204"/>
      <scheme val="minor"/>
    </font>
    <font>
      <b/>
      <sz val="14"/>
      <color rgb="FFFF0000"/>
      <name val="Arial"/>
      <family val="2"/>
      <charset val="204"/>
    </font>
    <font>
      <sz val="12"/>
      <color rgb="FFFF0000"/>
      <name val="Arial"/>
      <family val="2"/>
      <charset val="204"/>
    </font>
    <font>
      <sz val="14"/>
      <color rgb="FFFF0000"/>
      <name val="Arial"/>
      <family val="2"/>
      <charset val="204"/>
    </font>
    <font>
      <b/>
      <sz val="14"/>
      <color theme="1"/>
      <name val="Calibri"/>
      <family val="2"/>
      <charset val="204"/>
      <scheme val="minor"/>
    </font>
    <font>
      <b/>
      <sz val="14"/>
      <color theme="1"/>
      <name val="Arial"/>
      <family val="2"/>
      <charset val="204"/>
    </font>
    <font>
      <sz val="14"/>
      <name val="Arial"/>
      <family val="2"/>
      <charset val="204"/>
    </font>
    <font>
      <sz val="8"/>
      <name val="Arial"/>
      <family val="2"/>
      <charset val="204"/>
    </font>
    <font>
      <sz val="3"/>
      <name val="Arial"/>
      <family val="2"/>
      <charset val="1"/>
    </font>
    <font>
      <b/>
      <sz val="8"/>
      <name val="Arial"/>
      <family val="2"/>
      <charset val="1"/>
    </font>
    <font>
      <sz val="8"/>
      <color theme="1"/>
      <name val="Arial"/>
      <family val="2"/>
      <charset val="204"/>
    </font>
    <font>
      <sz val="10"/>
      <color theme="1"/>
      <name val="Arial"/>
      <family val="2"/>
      <charset val="204"/>
    </font>
    <font>
      <b/>
      <sz val="7"/>
      <name val="Arial"/>
      <family val="2"/>
      <charset val="1"/>
    </font>
    <font>
      <sz val="7"/>
      <color theme="1"/>
      <name val="Calibri"/>
      <family val="2"/>
      <charset val="204"/>
      <scheme val="minor"/>
    </font>
    <font>
      <b/>
      <sz val="7"/>
      <name val="Arial"/>
      <family val="2"/>
      <charset val="204"/>
    </font>
    <font>
      <sz val="7"/>
      <name val="Arial"/>
      <family val="2"/>
      <charset val="204"/>
    </font>
    <font>
      <sz val="7"/>
      <color rgb="FFFF0000"/>
      <name val="Arial"/>
      <family val="2"/>
      <charset val="204"/>
    </font>
    <font>
      <sz val="18"/>
      <color theme="1"/>
      <name val="Arial"/>
      <family val="2"/>
      <charset val="204"/>
    </font>
    <font>
      <b/>
      <sz val="18"/>
      <name val="Arial"/>
      <family val="2"/>
      <charset val="204"/>
    </font>
    <font>
      <b/>
      <sz val="10"/>
      <name val="Arial"/>
      <family val="2"/>
      <charset val="1"/>
    </font>
    <font>
      <b/>
      <sz val="7"/>
      <color rgb="FFFF0000"/>
      <name val="Arial"/>
      <family val="2"/>
      <charset val="204"/>
    </font>
    <font>
      <sz val="11"/>
      <name val="Calibri"/>
      <family val="2"/>
      <charset val="204"/>
      <scheme val="minor"/>
    </font>
    <font>
      <b/>
      <sz val="7"/>
      <color rgb="FFFF0000"/>
      <name val="Arial"/>
      <family val="2"/>
      <charset val="1"/>
    </font>
    <font>
      <b/>
      <sz val="11"/>
      <color rgb="FFFF0000"/>
      <name val="Calibri"/>
      <family val="2"/>
      <charset val="204"/>
      <scheme val="minor"/>
    </font>
    <font>
      <b/>
      <sz val="3"/>
      <name val="Arial"/>
      <family val="2"/>
      <charset val="1"/>
    </font>
    <font>
      <b/>
      <sz val="10"/>
      <color rgb="FFFF0000"/>
      <name val="Arial"/>
      <family val="2"/>
      <charset val="204"/>
    </font>
    <font>
      <b/>
      <sz val="18"/>
      <color rgb="FFFF0000"/>
      <name val="Arial"/>
      <family val="2"/>
      <charset val="204"/>
    </font>
    <font>
      <i/>
      <sz val="9"/>
      <name val="Arial"/>
      <family val="2"/>
      <charset val="204"/>
    </font>
    <font>
      <sz val="9"/>
      <color theme="1"/>
      <name val="Arial"/>
      <family val="2"/>
      <charset val="204"/>
    </font>
    <font>
      <sz val="11"/>
      <color rgb="FFFF0066"/>
      <name val="Arial"/>
      <family val="2"/>
      <charset val="204"/>
    </font>
    <font>
      <b/>
      <sz val="11"/>
      <color rgb="FFFF0066"/>
      <name val="Arial"/>
      <family val="2"/>
      <charset val="204"/>
    </font>
    <font>
      <sz val="10"/>
      <color rgb="FFFF0000"/>
      <name val="Arial"/>
      <family val="2"/>
      <charset val="204"/>
    </font>
  </fonts>
  <fills count="32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rgb="FFFF99FF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theme="7" tint="0.39997558519241921"/>
        <bgColor indexed="64"/>
      </patternFill>
    </fill>
    <fill>
      <patternFill patternType="solid">
        <fgColor theme="8" tint="0.39997558519241921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7" tint="-0.249977111117893"/>
        <bgColor indexed="64"/>
      </patternFill>
    </fill>
    <fill>
      <patternFill patternType="solid">
        <fgColor rgb="FFFFCCFF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rgb="FFCCFFFF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99FF99"/>
        <bgColor indexed="64"/>
      </patternFill>
    </fill>
    <fill>
      <patternFill patternType="solid">
        <fgColor rgb="FF996600"/>
        <bgColor indexed="64"/>
      </patternFill>
    </fill>
    <fill>
      <patternFill patternType="solid">
        <fgColor rgb="FFFF0066"/>
        <bgColor indexed="64"/>
      </patternFill>
    </fill>
  </fills>
  <borders count="119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auto="1"/>
      </left>
      <right/>
      <top/>
      <bottom/>
      <diagonal/>
    </border>
    <border>
      <left/>
      <right style="thin">
        <color auto="1"/>
      </right>
      <top/>
      <bottom/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/>
      <right style="medium">
        <color indexed="64"/>
      </right>
      <top/>
      <bottom/>
      <diagonal/>
    </border>
    <border>
      <left style="medium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/>
      <right style="hair">
        <color auto="1"/>
      </right>
      <top style="thin">
        <color auto="1"/>
      </top>
      <bottom style="thin">
        <color auto="1"/>
      </bottom>
      <diagonal/>
    </border>
    <border>
      <left style="hair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medium">
        <color auto="1"/>
      </right>
      <top/>
      <bottom style="thin">
        <color indexed="64"/>
      </bottom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auto="1"/>
      </left>
      <right/>
      <top/>
      <bottom style="thin">
        <color auto="1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auto="1"/>
      </left>
      <right/>
      <top style="thin">
        <color auto="1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hair">
        <color auto="1"/>
      </right>
      <top style="thin">
        <color auto="1"/>
      </top>
      <bottom style="medium">
        <color indexed="64"/>
      </bottom>
      <diagonal/>
    </border>
    <border>
      <left style="hair">
        <color auto="1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hair">
        <color auto="1"/>
      </left>
      <right/>
      <top style="thin">
        <color auto="1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hair">
        <color auto="1"/>
      </right>
      <top style="thin">
        <color auto="1"/>
      </top>
      <bottom/>
      <diagonal/>
    </border>
    <border>
      <left style="hair">
        <color auto="1"/>
      </left>
      <right/>
      <top style="thin">
        <color auto="1"/>
      </top>
      <bottom/>
      <diagonal/>
    </border>
    <border>
      <left style="thin">
        <color auto="1"/>
      </left>
      <right/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 style="hair">
        <color auto="1"/>
      </right>
      <top/>
      <bottom style="medium">
        <color indexed="64"/>
      </bottom>
      <diagonal/>
    </border>
    <border>
      <left style="hair">
        <color auto="1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 style="thin">
        <color auto="1"/>
      </top>
      <bottom/>
      <diagonal/>
    </border>
    <border>
      <left/>
      <right style="dotted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dotted">
        <color indexed="64"/>
      </right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hair">
        <color auto="1"/>
      </left>
      <right/>
      <top style="thin">
        <color auto="1"/>
      </top>
      <bottom style="medium">
        <color indexed="64"/>
      </bottom>
      <diagonal/>
    </border>
    <border>
      <left style="medium">
        <color indexed="64"/>
      </left>
      <right style="thin">
        <color auto="1"/>
      </right>
      <top/>
      <bottom/>
      <diagonal/>
    </border>
    <border>
      <left style="thin">
        <color auto="1"/>
      </left>
      <right style="medium">
        <color indexed="64"/>
      </right>
      <top/>
      <bottom/>
      <diagonal/>
    </border>
    <border>
      <left style="hair">
        <color auto="1"/>
      </left>
      <right style="thin">
        <color auto="1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hair">
        <color indexed="64"/>
      </right>
      <top style="thin">
        <color indexed="64"/>
      </top>
      <bottom style="medium">
        <color indexed="64"/>
      </bottom>
      <diagonal/>
    </border>
    <border>
      <left style="dotted">
        <color indexed="64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dotted">
        <color indexed="64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rgb="FF000000"/>
      </top>
      <bottom/>
      <diagonal/>
    </border>
    <border>
      <left style="thin">
        <color rgb="FF000000"/>
      </left>
      <right style="thin">
        <color rgb="FF000000"/>
      </right>
      <top/>
      <bottom/>
      <diagonal/>
    </border>
    <border>
      <left/>
      <right/>
      <top/>
      <bottom style="thin">
        <color rgb="FF000000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0000"/>
      </left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 style="medium">
        <color indexed="64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 style="medium">
        <color indexed="64"/>
      </top>
      <bottom/>
      <diagonal/>
    </border>
    <border>
      <left/>
      <right style="thin">
        <color indexed="64"/>
      </right>
      <top/>
      <bottom style="thin">
        <color rgb="FF000000"/>
      </bottom>
      <diagonal/>
    </border>
    <border>
      <left style="thin">
        <color indexed="64"/>
      </left>
      <right style="thin">
        <color indexed="64"/>
      </right>
      <top/>
      <bottom style="thin">
        <color rgb="FF000000"/>
      </bottom>
      <diagonal/>
    </border>
    <border>
      <left style="hair">
        <color auto="1"/>
      </left>
      <right/>
      <top/>
      <bottom/>
      <diagonal/>
    </border>
    <border>
      <left style="hair">
        <color indexed="64"/>
      </left>
      <right style="hair">
        <color indexed="64"/>
      </right>
      <top/>
      <bottom style="medium">
        <color indexed="64"/>
      </bottom>
      <diagonal/>
    </border>
    <border>
      <left style="hair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 style="hair">
        <color auto="1"/>
      </right>
      <top/>
      <bottom style="thin">
        <color auto="1"/>
      </bottom>
      <diagonal/>
    </border>
    <border>
      <left style="thin">
        <color indexed="64"/>
      </left>
      <right style="hair">
        <color indexed="64"/>
      </right>
      <top/>
      <bottom style="thin">
        <color indexed="64"/>
      </bottom>
      <diagonal/>
    </border>
    <border>
      <left style="hair">
        <color indexed="64"/>
      </left>
      <right style="hair">
        <color indexed="64"/>
      </right>
      <top/>
      <bottom style="thin">
        <color indexed="64"/>
      </bottom>
      <diagonal/>
    </border>
    <border>
      <left style="hair">
        <color indexed="64"/>
      </left>
      <right style="medium">
        <color indexed="64"/>
      </right>
      <top/>
      <bottom style="thin">
        <color indexed="64"/>
      </bottom>
      <diagonal/>
    </border>
    <border>
      <left/>
      <right/>
      <top style="thin">
        <color rgb="FF000000"/>
      </top>
      <bottom style="thin">
        <color indexed="64"/>
      </bottom>
      <diagonal/>
    </border>
    <border>
      <left/>
      <right style="thin">
        <color indexed="64"/>
      </right>
      <top style="thin">
        <color rgb="FF000000"/>
      </top>
      <bottom style="thin">
        <color indexed="64"/>
      </bottom>
      <diagonal/>
    </border>
    <border>
      <left/>
      <right style="dotted">
        <color indexed="64"/>
      </right>
      <top style="thin">
        <color auto="1"/>
      </top>
      <bottom/>
      <diagonal/>
    </border>
    <border>
      <left/>
      <right style="dotted">
        <color indexed="64"/>
      </right>
      <top/>
      <bottom style="medium">
        <color indexed="64"/>
      </bottom>
      <diagonal/>
    </border>
    <border>
      <left style="medium">
        <color auto="1"/>
      </left>
      <right/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indexed="64"/>
      </bottom>
      <diagonal/>
    </border>
    <border>
      <left style="thin">
        <color rgb="FF000000"/>
      </left>
      <right/>
      <top style="medium">
        <color indexed="64"/>
      </top>
      <bottom/>
      <diagonal/>
    </border>
    <border>
      <left/>
      <right style="thin">
        <color rgb="FF000000"/>
      </right>
      <top style="medium">
        <color indexed="64"/>
      </top>
      <bottom/>
      <diagonal/>
    </border>
    <border>
      <left style="thin">
        <color indexed="64"/>
      </left>
      <right/>
      <top style="thin">
        <color rgb="FF000000"/>
      </top>
      <bottom/>
      <diagonal/>
    </border>
    <border>
      <left/>
      <right style="thin">
        <color indexed="64"/>
      </right>
      <top style="thin">
        <color rgb="FF000000"/>
      </top>
      <bottom/>
      <diagonal/>
    </border>
  </borders>
  <cellStyleXfs count="5">
    <xf numFmtId="0" fontId="0" fillId="0" borderId="0"/>
    <xf numFmtId="0" fontId="1" fillId="0" borderId="0"/>
    <xf numFmtId="0" fontId="14" fillId="0" borderId="0"/>
    <xf numFmtId="0" fontId="37" fillId="0" borderId="0"/>
    <xf numFmtId="0" fontId="18" fillId="0" borderId="0"/>
  </cellStyleXfs>
  <cellXfs count="1639">
    <xf numFmtId="0" fontId="0" fillId="0" borderId="0" xfId="0"/>
    <xf numFmtId="0" fontId="2" fillId="2" borderId="1" xfId="1" applyFont="1" applyFill="1" applyBorder="1" applyAlignment="1">
      <alignment horizontal="center" vertical="center" wrapText="1"/>
    </xf>
    <xf numFmtId="0" fontId="1" fillId="0" borderId="0" xfId="1" applyAlignment="1">
      <alignment horizontal="center" vertical="center"/>
    </xf>
    <xf numFmtId="0" fontId="2" fillId="2" borderId="2" xfId="1" applyFont="1" applyFill="1" applyBorder="1" applyAlignment="1">
      <alignment horizontal="center" vertical="center" wrapText="1"/>
    </xf>
    <xf numFmtId="0" fontId="3" fillId="3" borderId="2" xfId="1" applyFont="1" applyFill="1" applyBorder="1" applyAlignment="1">
      <alignment vertical="center" wrapText="1"/>
    </xf>
    <xf numFmtId="0" fontId="4" fillId="3" borderId="2" xfId="1" applyFont="1" applyFill="1" applyBorder="1" applyAlignment="1">
      <alignment horizontal="left"/>
    </xf>
    <xf numFmtId="0" fontId="3" fillId="3" borderId="2" xfId="1" applyFont="1" applyFill="1" applyBorder="1" applyAlignment="1">
      <alignment horizontal="left" vertical="center" wrapText="1"/>
    </xf>
    <xf numFmtId="0" fontId="4" fillId="3" borderId="2" xfId="1" applyNumberFormat="1" applyFont="1" applyFill="1" applyBorder="1" applyAlignment="1">
      <alignment horizontal="left" vertical="top" wrapText="1"/>
    </xf>
    <xf numFmtId="1" fontId="4" fillId="3" borderId="2" xfId="1" applyNumberFormat="1" applyFont="1" applyFill="1" applyBorder="1" applyAlignment="1">
      <alignment horizontal="right" vertical="top" wrapText="1"/>
    </xf>
    <xf numFmtId="165" fontId="4" fillId="3" borderId="2" xfId="1" applyNumberFormat="1" applyFont="1" applyFill="1" applyBorder="1" applyAlignment="1">
      <alignment horizontal="right" vertical="top" wrapText="1"/>
    </xf>
    <xf numFmtId="164" fontId="4" fillId="3" borderId="2" xfId="1" applyNumberFormat="1" applyFont="1" applyFill="1" applyBorder="1" applyAlignment="1">
      <alignment horizontal="right" vertical="top" wrapText="1"/>
    </xf>
    <xf numFmtId="0" fontId="4" fillId="3" borderId="2" xfId="1" applyNumberFormat="1" applyFont="1" applyFill="1" applyBorder="1" applyAlignment="1">
      <alignment horizontal="right" vertical="top" wrapText="1"/>
    </xf>
    <xf numFmtId="0" fontId="1" fillId="0" borderId="0" xfId="1"/>
    <xf numFmtId="0" fontId="5" fillId="4" borderId="2" xfId="1" applyFont="1" applyFill="1" applyBorder="1" applyAlignment="1">
      <alignment vertical="center" wrapText="1"/>
    </xf>
    <xf numFmtId="0" fontId="6" fillId="0" borderId="2" xfId="1" applyFont="1" applyBorder="1" applyAlignment="1">
      <alignment horizontal="left"/>
    </xf>
    <xf numFmtId="0" fontId="6" fillId="0" borderId="2" xfId="1" applyNumberFormat="1" applyFont="1" applyBorder="1" applyAlignment="1">
      <alignment horizontal="left" vertical="top" wrapText="1"/>
    </xf>
    <xf numFmtId="1" fontId="6" fillId="0" borderId="2" xfId="1" applyNumberFormat="1" applyFont="1" applyBorder="1" applyAlignment="1">
      <alignment horizontal="right" vertical="top" wrapText="1"/>
    </xf>
    <xf numFmtId="165" fontId="6" fillId="0" borderId="2" xfId="1" applyNumberFormat="1" applyFont="1" applyBorder="1" applyAlignment="1">
      <alignment horizontal="right" vertical="top" wrapText="1"/>
    </xf>
    <xf numFmtId="164" fontId="6" fillId="0" borderId="2" xfId="1" applyNumberFormat="1" applyFont="1" applyBorder="1" applyAlignment="1">
      <alignment horizontal="right" vertical="top" wrapText="1"/>
    </xf>
    <xf numFmtId="0" fontId="6" fillId="0" borderId="2" xfId="1" applyNumberFormat="1" applyFont="1" applyBorder="1" applyAlignment="1">
      <alignment horizontal="right" vertical="top" wrapText="1"/>
    </xf>
    <xf numFmtId="0" fontId="5" fillId="4" borderId="2" xfId="0" applyFont="1" applyFill="1" applyBorder="1" applyAlignment="1">
      <alignment vertical="center" wrapText="1"/>
    </xf>
    <xf numFmtId="0" fontId="6" fillId="0" borderId="2" xfId="1" applyNumberFormat="1" applyFont="1" applyFill="1" applyBorder="1" applyAlignment="1">
      <alignment horizontal="left" vertical="top" wrapText="1"/>
    </xf>
    <xf numFmtId="0" fontId="5" fillId="0" borderId="2" xfId="0" applyFont="1" applyBorder="1" applyAlignment="1">
      <alignment vertical="center" wrapText="1"/>
    </xf>
    <xf numFmtId="0" fontId="6" fillId="0" borderId="2" xfId="1" applyNumberFormat="1" applyFont="1" applyBorder="1" applyAlignment="1">
      <alignment vertical="top" wrapText="1"/>
    </xf>
    <xf numFmtId="0" fontId="6" fillId="0" borderId="2" xfId="1" applyFont="1" applyBorder="1"/>
    <xf numFmtId="0" fontId="5" fillId="0" borderId="2" xfId="1" applyFont="1" applyBorder="1" applyAlignment="1">
      <alignment horizontal="left" vertical="center" wrapText="1"/>
    </xf>
    <xf numFmtId="0" fontId="7" fillId="0" borderId="2" xfId="1" applyFont="1" applyBorder="1" applyAlignment="1">
      <alignment horizontal="left" vertical="center" wrapText="1"/>
    </xf>
    <xf numFmtId="0" fontId="7" fillId="0" borderId="2" xfId="1" applyNumberFormat="1" applyFont="1" applyBorder="1" applyAlignment="1">
      <alignment horizontal="left" vertical="top" wrapText="1"/>
    </xf>
    <xf numFmtId="0" fontId="6" fillId="0" borderId="2" xfId="1" applyNumberFormat="1" applyFont="1" applyFill="1" applyBorder="1" applyAlignment="1">
      <alignment vertical="top" wrapText="1"/>
    </xf>
    <xf numFmtId="0" fontId="7" fillId="0" borderId="2" xfId="1" applyNumberFormat="1" applyFont="1" applyBorder="1" applyAlignment="1">
      <alignment vertical="top" wrapText="1"/>
    </xf>
    <xf numFmtId="0" fontId="8" fillId="0" borderId="2" xfId="1" applyNumberFormat="1" applyFont="1" applyFill="1" applyBorder="1" applyAlignment="1">
      <alignment horizontal="right" vertical="top" wrapText="1"/>
    </xf>
    <xf numFmtId="0" fontId="6" fillId="0" borderId="2" xfId="1" applyNumberFormat="1" applyFont="1" applyFill="1" applyBorder="1" applyAlignment="1">
      <alignment horizontal="right" vertical="top" wrapText="1"/>
    </xf>
    <xf numFmtId="0" fontId="9" fillId="0" borderId="2" xfId="1" applyNumberFormat="1" applyFont="1" applyBorder="1" applyAlignment="1">
      <alignment horizontal="left" vertical="top" wrapText="1"/>
    </xf>
    <xf numFmtId="0" fontId="7" fillId="0" borderId="2" xfId="0" applyFont="1" applyBorder="1" applyAlignment="1">
      <alignment vertical="center" wrapText="1"/>
    </xf>
    <xf numFmtId="0" fontId="6" fillId="0" borderId="2" xfId="1" applyFont="1" applyFill="1" applyBorder="1"/>
    <xf numFmtId="0" fontId="5" fillId="0" borderId="2" xfId="0" applyFont="1" applyFill="1" applyBorder="1" applyAlignment="1">
      <alignment vertical="center" wrapText="1"/>
    </xf>
    <xf numFmtId="0" fontId="5" fillId="0" borderId="2" xfId="1" applyFont="1" applyBorder="1" applyAlignment="1">
      <alignment vertical="center" wrapText="1"/>
    </xf>
    <xf numFmtId="0" fontId="7" fillId="0" borderId="2" xfId="1" applyFont="1" applyBorder="1" applyAlignment="1">
      <alignment vertical="center" wrapText="1"/>
    </xf>
    <xf numFmtId="0" fontId="6" fillId="0" borderId="0" xfId="1" applyFont="1"/>
    <xf numFmtId="0" fontId="6" fillId="0" borderId="0" xfId="1" applyFont="1" applyAlignment="1">
      <alignment horizontal="left"/>
    </xf>
    <xf numFmtId="0" fontId="6" fillId="0" borderId="0" xfId="1" applyFont="1" applyAlignment="1">
      <alignment horizontal="right"/>
    </xf>
    <xf numFmtId="164" fontId="6" fillId="0" borderId="0" xfId="1" applyNumberFormat="1" applyFont="1" applyAlignment="1">
      <alignment horizontal="right"/>
    </xf>
    <xf numFmtId="3" fontId="4" fillId="3" borderId="2" xfId="1" applyNumberFormat="1" applyFont="1" applyFill="1" applyBorder="1" applyAlignment="1">
      <alignment horizontal="center" vertical="center" wrapText="1"/>
    </xf>
    <xf numFmtId="3" fontId="6" fillId="0" borderId="2" xfId="1" applyNumberFormat="1" applyFont="1" applyBorder="1" applyAlignment="1">
      <alignment horizontal="center" vertical="center" wrapText="1"/>
    </xf>
    <xf numFmtId="3" fontId="6" fillId="0" borderId="2" xfId="1" applyNumberFormat="1" applyFont="1" applyBorder="1" applyAlignment="1">
      <alignment horizontal="center" vertical="center"/>
    </xf>
    <xf numFmtId="3" fontId="6" fillId="0" borderId="0" xfId="1" applyNumberFormat="1" applyFont="1" applyAlignment="1">
      <alignment horizontal="center" vertical="center"/>
    </xf>
    <xf numFmtId="3" fontId="4" fillId="0" borderId="0" xfId="1" applyNumberFormat="1" applyFont="1" applyAlignment="1">
      <alignment horizontal="center" vertical="center"/>
    </xf>
    <xf numFmtId="49" fontId="2" fillId="5" borderId="3" xfId="1" applyNumberFormat="1" applyFont="1" applyFill="1" applyBorder="1" applyAlignment="1">
      <alignment horizontal="center" vertical="center" wrapText="1"/>
    </xf>
    <xf numFmtId="49" fontId="6" fillId="2" borderId="2" xfId="1" applyNumberFormat="1" applyFont="1" applyFill="1" applyBorder="1" applyAlignment="1">
      <alignment vertical="top" wrapText="1"/>
    </xf>
    <xf numFmtId="49" fontId="6" fillId="6" borderId="2" xfId="1" applyNumberFormat="1" applyFont="1" applyFill="1" applyBorder="1" applyAlignment="1">
      <alignment vertical="top" wrapText="1"/>
    </xf>
    <xf numFmtId="49" fontId="6" fillId="10" borderId="2" xfId="1" applyNumberFormat="1" applyFont="1" applyFill="1" applyBorder="1" applyAlignment="1">
      <alignment vertical="top" wrapText="1"/>
    </xf>
    <xf numFmtId="49" fontId="6" fillId="11" borderId="2" xfId="1" applyNumberFormat="1" applyFont="1" applyFill="1" applyBorder="1" applyAlignment="1">
      <alignment vertical="top" wrapText="1"/>
    </xf>
    <xf numFmtId="0" fontId="2" fillId="5" borderId="60" xfId="1" applyFont="1" applyFill="1" applyBorder="1" applyAlignment="1">
      <alignment horizontal="center" vertical="center" wrapText="1"/>
    </xf>
    <xf numFmtId="0" fontId="4" fillId="3" borderId="61" xfId="1" applyNumberFormat="1" applyFont="1" applyFill="1" applyBorder="1" applyAlignment="1">
      <alignment horizontal="left" vertical="top" wrapText="1"/>
    </xf>
    <xf numFmtId="0" fontId="3" fillId="3" borderId="61" xfId="1" applyFont="1" applyFill="1" applyBorder="1" applyAlignment="1">
      <alignment vertical="center" wrapText="1"/>
    </xf>
    <xf numFmtId="0" fontId="4" fillId="3" borderId="61" xfId="1" applyFont="1" applyFill="1" applyBorder="1" applyAlignment="1">
      <alignment horizontal="left"/>
    </xf>
    <xf numFmtId="0" fontId="3" fillId="3" borderId="61" xfId="1" applyFont="1" applyFill="1" applyBorder="1" applyAlignment="1">
      <alignment horizontal="left" vertical="center" wrapText="1"/>
    </xf>
    <xf numFmtId="1" fontId="4" fillId="3" borderId="61" xfId="1" applyNumberFormat="1" applyFont="1" applyFill="1" applyBorder="1" applyAlignment="1">
      <alignment horizontal="right" vertical="top" wrapText="1"/>
    </xf>
    <xf numFmtId="165" fontId="4" fillId="3" borderId="61" xfId="1" applyNumberFormat="1" applyFont="1" applyFill="1" applyBorder="1" applyAlignment="1">
      <alignment horizontal="right" vertical="top" wrapText="1"/>
    </xf>
    <xf numFmtId="164" fontId="4" fillId="3" borderId="61" xfId="1" applyNumberFormat="1" applyFont="1" applyFill="1" applyBorder="1" applyAlignment="1">
      <alignment horizontal="right" vertical="top" wrapText="1"/>
    </xf>
    <xf numFmtId="3" fontId="4" fillId="3" borderId="58" xfId="1" applyNumberFormat="1" applyFont="1" applyFill="1" applyBorder="1" applyAlignment="1">
      <alignment horizontal="center" vertical="center" wrapText="1"/>
    </xf>
    <xf numFmtId="0" fontId="6" fillId="0" borderId="61" xfId="1" applyFont="1" applyBorder="1" applyAlignment="1">
      <alignment horizontal="left"/>
    </xf>
    <xf numFmtId="0" fontId="5" fillId="0" borderId="61" xfId="0" applyFont="1" applyBorder="1" applyAlignment="1">
      <alignment vertical="center" wrapText="1"/>
    </xf>
    <xf numFmtId="0" fontId="6" fillId="0" borderId="61" xfId="1" applyNumberFormat="1" applyFont="1" applyBorder="1" applyAlignment="1">
      <alignment vertical="top" wrapText="1"/>
    </xf>
    <xf numFmtId="0" fontId="6" fillId="0" borderId="61" xfId="1" applyFont="1" applyBorder="1"/>
    <xf numFmtId="0" fontId="7" fillId="0" borderId="61" xfId="0" applyFont="1" applyBorder="1" applyAlignment="1">
      <alignment vertical="center" wrapText="1"/>
    </xf>
    <xf numFmtId="0" fontId="6" fillId="0" borderId="61" xfId="1" applyNumberFormat="1" applyFont="1" applyBorder="1" applyAlignment="1">
      <alignment horizontal="left" vertical="top" wrapText="1"/>
    </xf>
    <xf numFmtId="1" fontId="6" fillId="0" borderId="61" xfId="1" applyNumberFormat="1" applyFont="1" applyBorder="1" applyAlignment="1">
      <alignment horizontal="right" vertical="top" wrapText="1"/>
    </xf>
    <xf numFmtId="165" fontId="6" fillId="0" borderId="61" xfId="1" applyNumberFormat="1" applyFont="1" applyBorder="1" applyAlignment="1">
      <alignment horizontal="right" vertical="top" wrapText="1"/>
    </xf>
    <xf numFmtId="164" fontId="6" fillId="0" borderId="61" xfId="1" applyNumberFormat="1" applyFont="1" applyBorder="1" applyAlignment="1">
      <alignment horizontal="right" vertical="top" wrapText="1"/>
    </xf>
    <xf numFmtId="3" fontId="4" fillId="0" borderId="59" xfId="1" applyNumberFormat="1" applyFont="1" applyBorder="1" applyAlignment="1">
      <alignment horizontal="center" vertical="center"/>
    </xf>
    <xf numFmtId="3" fontId="4" fillId="12" borderId="59" xfId="1" applyNumberFormat="1" applyFont="1" applyFill="1" applyBorder="1" applyAlignment="1">
      <alignment horizontal="center" vertical="center"/>
    </xf>
    <xf numFmtId="0" fontId="6" fillId="0" borderId="61" xfId="1" applyFont="1" applyFill="1" applyBorder="1"/>
    <xf numFmtId="0" fontId="5" fillId="0" borderId="61" xfId="0" applyFont="1" applyFill="1" applyBorder="1" applyAlignment="1">
      <alignment vertical="center" wrapText="1"/>
    </xf>
    <xf numFmtId="0" fontId="19" fillId="0" borderId="61" xfId="1" applyNumberFormat="1" applyFont="1" applyBorder="1" applyAlignment="1">
      <alignment horizontal="left" vertical="top" wrapText="1"/>
    </xf>
    <xf numFmtId="0" fontId="19" fillId="0" borderId="61" xfId="0" applyFont="1" applyBorder="1" applyAlignment="1">
      <alignment vertical="center" wrapText="1"/>
    </xf>
    <xf numFmtId="0" fontId="19" fillId="0" borderId="61" xfId="1" applyFont="1" applyBorder="1" applyAlignment="1">
      <alignment vertical="center" wrapText="1"/>
    </xf>
    <xf numFmtId="0" fontId="19" fillId="0" borderId="61" xfId="1" applyNumberFormat="1" applyFont="1" applyBorder="1" applyAlignment="1">
      <alignment vertical="top" wrapText="1"/>
    </xf>
    <xf numFmtId="0" fontId="19" fillId="0" borderId="61" xfId="1" applyFont="1" applyBorder="1"/>
    <xf numFmtId="0" fontId="19" fillId="0" borderId="61" xfId="1" applyFont="1" applyBorder="1" applyAlignment="1">
      <alignment horizontal="left" vertical="center" wrapText="1"/>
    </xf>
    <xf numFmtId="1" fontId="19" fillId="0" borderId="61" xfId="1" applyNumberFormat="1" applyFont="1" applyBorder="1" applyAlignment="1">
      <alignment horizontal="right" vertical="top" wrapText="1"/>
    </xf>
    <xf numFmtId="165" fontId="19" fillId="0" borderId="61" xfId="1" applyNumberFormat="1" applyFont="1" applyBorder="1" applyAlignment="1">
      <alignment horizontal="right" vertical="top" wrapText="1"/>
    </xf>
    <xf numFmtId="164" fontId="19" fillId="0" borderId="61" xfId="1" applyNumberFormat="1" applyFont="1" applyBorder="1" applyAlignment="1">
      <alignment horizontal="right" vertical="top" wrapText="1"/>
    </xf>
    <xf numFmtId="0" fontId="20" fillId="0" borderId="0" xfId="1" applyFont="1"/>
    <xf numFmtId="0" fontId="6" fillId="2" borderId="61" xfId="1" applyNumberFormat="1" applyFont="1" applyFill="1" applyBorder="1" applyAlignment="1">
      <alignment horizontal="left" vertical="top" wrapText="1"/>
    </xf>
    <xf numFmtId="0" fontId="5" fillId="2" borderId="61" xfId="0" applyFont="1" applyFill="1" applyBorder="1" applyAlignment="1">
      <alignment vertical="center" wrapText="1"/>
    </xf>
    <xf numFmtId="0" fontId="5" fillId="2" borderId="61" xfId="1" applyFont="1" applyFill="1" applyBorder="1" applyAlignment="1">
      <alignment vertical="center" wrapText="1"/>
    </xf>
    <xf numFmtId="49" fontId="6" fillId="2" borderId="61" xfId="1" applyNumberFormat="1" applyFont="1" applyFill="1" applyBorder="1" applyAlignment="1">
      <alignment vertical="top" wrapText="1"/>
    </xf>
    <xf numFmtId="1" fontId="6" fillId="2" borderId="61" xfId="1" applyNumberFormat="1" applyFont="1" applyFill="1" applyBorder="1" applyAlignment="1">
      <alignment horizontal="right" vertical="top" wrapText="1"/>
    </xf>
    <xf numFmtId="165" fontId="6" fillId="2" borderId="61" xfId="1" applyNumberFormat="1" applyFont="1" applyFill="1" applyBorder="1" applyAlignment="1">
      <alignment horizontal="right" vertical="top" wrapText="1"/>
    </xf>
    <xf numFmtId="164" fontId="6" fillId="2" borderId="61" xfId="1" applyNumberFormat="1" applyFont="1" applyFill="1" applyBorder="1" applyAlignment="1">
      <alignment horizontal="right" vertical="top" wrapText="1"/>
    </xf>
    <xf numFmtId="0" fontId="5" fillId="0" borderId="61" xfId="1" applyFont="1" applyBorder="1" applyAlignment="1">
      <alignment vertical="center" wrapText="1"/>
    </xf>
    <xf numFmtId="0" fontId="5" fillId="0" borderId="61" xfId="1" applyFont="1" applyBorder="1" applyAlignment="1">
      <alignment horizontal="left" vertical="center" wrapText="1"/>
    </xf>
    <xf numFmtId="0" fontId="4" fillId="3" borderId="57" xfId="1" applyNumberFormat="1" applyFont="1" applyFill="1" applyBorder="1" applyAlignment="1">
      <alignment vertical="top" wrapText="1"/>
    </xf>
    <xf numFmtId="0" fontId="4" fillId="3" borderId="58" xfId="1" applyNumberFormat="1" applyFont="1" applyFill="1" applyBorder="1" applyAlignment="1">
      <alignment vertical="top" wrapText="1"/>
    </xf>
    <xf numFmtId="0" fontId="4" fillId="3" borderId="59" xfId="1" applyNumberFormat="1" applyFont="1" applyFill="1" applyBorder="1" applyAlignment="1">
      <alignment vertical="top" wrapText="1"/>
    </xf>
    <xf numFmtId="0" fontId="5" fillId="4" borderId="61" xfId="1" applyFont="1" applyFill="1" applyBorder="1" applyAlignment="1">
      <alignment vertical="center" wrapText="1"/>
    </xf>
    <xf numFmtId="0" fontId="5" fillId="4" borderId="61" xfId="0" applyFont="1" applyFill="1" applyBorder="1" applyAlignment="1">
      <alignment vertical="center" wrapText="1"/>
    </xf>
    <xf numFmtId="0" fontId="6" fillId="0" borderId="61" xfId="1" applyNumberFormat="1" applyFont="1" applyFill="1" applyBorder="1" applyAlignment="1">
      <alignment horizontal="left" vertical="top" wrapText="1"/>
    </xf>
    <xf numFmtId="0" fontId="6" fillId="2" borderId="61" xfId="1" applyFont="1" applyFill="1" applyBorder="1" applyAlignment="1">
      <alignment horizontal="left"/>
    </xf>
    <xf numFmtId="0" fontId="7" fillId="0" borderId="61" xfId="1" applyFont="1" applyBorder="1" applyAlignment="1">
      <alignment horizontal="left" vertical="center" wrapText="1"/>
    </xf>
    <xf numFmtId="0" fontId="6" fillId="0" borderId="61" xfId="1" applyNumberFormat="1" applyFont="1" applyFill="1" applyBorder="1" applyAlignment="1">
      <alignment vertical="top" wrapText="1"/>
    </xf>
    <xf numFmtId="0" fontId="6" fillId="0" borderId="61" xfId="1" applyNumberFormat="1" applyFont="1" applyBorder="1" applyAlignment="1">
      <alignment horizontal="right" vertical="top" wrapText="1"/>
    </xf>
    <xf numFmtId="0" fontId="19" fillId="0" borderId="61" xfId="1" applyNumberFormat="1" applyFont="1" applyFill="1" applyBorder="1" applyAlignment="1">
      <alignment vertical="top" wrapText="1"/>
    </xf>
    <xf numFmtId="0" fontId="7" fillId="0" borderId="61" xfId="1" applyNumberFormat="1" applyFont="1" applyBorder="1" applyAlignment="1">
      <alignment vertical="top" wrapText="1"/>
    </xf>
    <xf numFmtId="0" fontId="7" fillId="2" borderId="61" xfId="1" applyNumberFormat="1" applyFont="1" applyFill="1" applyBorder="1" applyAlignment="1">
      <alignment vertical="top" wrapText="1"/>
    </xf>
    <xf numFmtId="0" fontId="6" fillId="2" borderId="61" xfId="1" applyNumberFormat="1" applyFont="1" applyFill="1" applyBorder="1" applyAlignment="1">
      <alignment vertical="top" wrapText="1"/>
    </xf>
    <xf numFmtId="0" fontId="7" fillId="0" borderId="61" xfId="1" applyNumberFormat="1" applyFont="1" applyBorder="1" applyAlignment="1">
      <alignment horizontal="left" vertical="top" wrapText="1"/>
    </xf>
    <xf numFmtId="0" fontId="8" fillId="0" borderId="61" xfId="1" applyNumberFormat="1" applyFont="1" applyFill="1" applyBorder="1" applyAlignment="1">
      <alignment horizontal="right" vertical="top" wrapText="1"/>
    </xf>
    <xf numFmtId="0" fontId="6" fillId="0" borderId="61" xfId="1" applyNumberFormat="1" applyFont="1" applyFill="1" applyBorder="1" applyAlignment="1">
      <alignment horizontal="right" vertical="top" wrapText="1"/>
    </xf>
    <xf numFmtId="0" fontId="9" fillId="0" borderId="61" xfId="1" applyNumberFormat="1" applyFont="1" applyBorder="1" applyAlignment="1">
      <alignment horizontal="left" vertical="top" wrapText="1"/>
    </xf>
    <xf numFmtId="3" fontId="4" fillId="3" borderId="61" xfId="1" applyNumberFormat="1" applyFont="1" applyFill="1" applyBorder="1" applyAlignment="1">
      <alignment horizontal="center" vertical="center" wrapText="1"/>
    </xf>
    <xf numFmtId="49" fontId="6" fillId="14" borderId="61" xfId="1" applyNumberFormat="1" applyFont="1" applyFill="1" applyBorder="1" applyAlignment="1">
      <alignment vertical="top" wrapText="1"/>
    </xf>
    <xf numFmtId="0" fontId="5" fillId="0" borderId="61" xfId="1" applyFont="1" applyFill="1" applyBorder="1" applyAlignment="1">
      <alignment vertical="center" wrapText="1"/>
    </xf>
    <xf numFmtId="49" fontId="6" fillId="0" borderId="61" xfId="1" applyNumberFormat="1" applyFont="1" applyFill="1" applyBorder="1" applyAlignment="1">
      <alignment vertical="top" wrapText="1"/>
    </xf>
    <xf numFmtId="0" fontId="5" fillId="0" borderId="61" xfId="1" applyFont="1" applyFill="1" applyBorder="1" applyAlignment="1">
      <alignment horizontal="left" vertical="center" wrapText="1"/>
    </xf>
    <xf numFmtId="49" fontId="6" fillId="10" borderId="61" xfId="1" applyNumberFormat="1" applyFont="1" applyFill="1" applyBorder="1" applyAlignment="1">
      <alignment vertical="top" wrapText="1"/>
    </xf>
    <xf numFmtId="49" fontId="6" fillId="0" borderId="61" xfId="1" applyNumberFormat="1" applyFont="1" applyBorder="1" applyAlignment="1">
      <alignment vertical="top" wrapText="1"/>
    </xf>
    <xf numFmtId="49" fontId="19" fillId="0" borderId="61" xfId="1" applyNumberFormat="1" applyFont="1" applyBorder="1" applyAlignment="1">
      <alignment vertical="top" wrapText="1"/>
    </xf>
    <xf numFmtId="49" fontId="6" fillId="2" borderId="61" xfId="1" applyNumberFormat="1" applyFont="1" applyFill="1" applyBorder="1" applyAlignment="1">
      <alignment horizontal="left" vertical="top" wrapText="1"/>
    </xf>
    <xf numFmtId="49" fontId="19" fillId="0" borderId="61" xfId="1" applyNumberFormat="1" applyFont="1" applyBorder="1" applyAlignment="1">
      <alignment horizontal="left" vertical="top" wrapText="1"/>
    </xf>
    <xf numFmtId="49" fontId="6" fillId="6" borderId="61" xfId="1" applyNumberFormat="1" applyFont="1" applyFill="1" applyBorder="1" applyAlignment="1">
      <alignment vertical="top" wrapText="1"/>
    </xf>
    <xf numFmtId="0" fontId="19" fillId="2" borderId="61" xfId="1" applyNumberFormat="1" applyFont="1" applyFill="1" applyBorder="1" applyAlignment="1">
      <alignment horizontal="left" vertical="top" wrapText="1"/>
    </xf>
    <xf numFmtId="49" fontId="6" fillId="24" borderId="61" xfId="1" applyNumberFormat="1" applyFont="1" applyFill="1" applyBorder="1" applyAlignment="1">
      <alignment horizontal="left" vertical="top" wrapText="1"/>
    </xf>
    <xf numFmtId="49" fontId="6" fillId="21" borderId="61" xfId="1" applyNumberFormat="1" applyFont="1" applyFill="1" applyBorder="1" applyAlignment="1">
      <alignment horizontal="left" vertical="top" wrapText="1"/>
    </xf>
    <xf numFmtId="49" fontId="6" fillId="20" borderId="61" xfId="1" applyNumberFormat="1" applyFont="1" applyFill="1" applyBorder="1" applyAlignment="1">
      <alignment horizontal="left" vertical="top" wrapText="1"/>
    </xf>
    <xf numFmtId="49" fontId="6" fillId="23" borderId="61" xfId="1" applyNumberFormat="1" applyFont="1" applyFill="1" applyBorder="1" applyAlignment="1">
      <alignment horizontal="left" vertical="top" wrapText="1"/>
    </xf>
    <xf numFmtId="49" fontId="6" fillId="10" borderId="61" xfId="1" applyNumberFormat="1" applyFont="1" applyFill="1" applyBorder="1" applyAlignment="1">
      <alignment horizontal="left" vertical="top" wrapText="1"/>
    </xf>
    <xf numFmtId="49" fontId="7" fillId="26" borderId="61" xfId="1" applyNumberFormat="1" applyFont="1" applyFill="1" applyBorder="1" applyAlignment="1">
      <alignment horizontal="left" vertical="top" wrapText="1"/>
    </xf>
    <xf numFmtId="49" fontId="7" fillId="14" borderId="61" xfId="1" applyNumberFormat="1" applyFont="1" applyFill="1" applyBorder="1" applyAlignment="1">
      <alignment horizontal="left" vertical="top" wrapText="1"/>
    </xf>
    <xf numFmtId="49" fontId="7" fillId="24" borderId="61" xfId="1" applyNumberFormat="1" applyFont="1" applyFill="1" applyBorder="1" applyAlignment="1">
      <alignment horizontal="left" vertical="top" wrapText="1"/>
    </xf>
    <xf numFmtId="49" fontId="7" fillId="27" borderId="61" xfId="1" applyNumberFormat="1" applyFont="1" applyFill="1" applyBorder="1" applyAlignment="1">
      <alignment horizontal="left" vertical="top" wrapText="1"/>
    </xf>
    <xf numFmtId="0" fontId="0" fillId="0" borderId="0" xfId="0" applyProtection="1">
      <protection hidden="1"/>
    </xf>
    <xf numFmtId="0" fontId="16" fillId="0" borderId="0" xfId="2" applyFont="1" applyBorder="1" applyAlignment="1" applyProtection="1">
      <alignment horizontal="center" vertical="center" wrapText="1"/>
      <protection hidden="1"/>
    </xf>
    <xf numFmtId="0" fontId="10" fillId="0" borderId="0" xfId="2" applyFont="1" applyBorder="1" applyAlignment="1" applyProtection="1">
      <alignment horizontal="center" vertical="center"/>
      <protection hidden="1"/>
    </xf>
    <xf numFmtId="0" fontId="14" fillId="0" borderId="0" xfId="2" applyFont="1" applyBorder="1" applyAlignment="1" applyProtection="1">
      <alignment horizontal="center" vertical="center"/>
      <protection hidden="1"/>
    </xf>
    <xf numFmtId="0" fontId="7" fillId="0" borderId="14" xfId="2" applyFont="1" applyBorder="1" applyAlignment="1" applyProtection="1">
      <alignment horizontal="center" vertical="center" wrapText="1"/>
      <protection hidden="1"/>
    </xf>
    <xf numFmtId="49" fontId="18" fillId="0" borderId="0" xfId="2" applyNumberFormat="1" applyFont="1" applyBorder="1" applyAlignment="1" applyProtection="1">
      <alignment horizontal="center"/>
      <protection hidden="1"/>
    </xf>
    <xf numFmtId="49" fontId="18" fillId="6" borderId="0" xfId="2" applyNumberFormat="1" applyFont="1" applyFill="1" applyBorder="1" applyAlignment="1" applyProtection="1">
      <alignment horizontal="center"/>
      <protection hidden="1"/>
    </xf>
    <xf numFmtId="49" fontId="18" fillId="6" borderId="24" xfId="2" applyNumberFormat="1" applyFont="1" applyFill="1" applyBorder="1" applyAlignment="1" applyProtection="1">
      <alignment horizontal="center"/>
      <protection hidden="1"/>
    </xf>
    <xf numFmtId="0" fontId="7" fillId="0" borderId="0" xfId="2" applyFont="1" applyBorder="1" applyAlignment="1" applyProtection="1">
      <alignment vertical="center"/>
      <protection hidden="1"/>
    </xf>
    <xf numFmtId="0" fontId="7" fillId="0" borderId="8" xfId="2" applyFont="1" applyBorder="1" applyAlignment="1" applyProtection="1">
      <alignment horizontal="center" vertical="center" wrapText="1"/>
      <protection hidden="1"/>
    </xf>
    <xf numFmtId="0" fontId="14" fillId="0" borderId="0" xfId="2" applyFont="1" applyBorder="1" applyAlignment="1" applyProtection="1">
      <alignment horizontal="center" vertical="center" wrapText="1"/>
      <protection hidden="1"/>
    </xf>
    <xf numFmtId="49" fontId="18" fillId="0" borderId="61" xfId="2" applyNumberFormat="1" applyFont="1" applyBorder="1" applyAlignment="1" applyProtection="1">
      <alignment horizontal="center"/>
      <protection hidden="1"/>
    </xf>
    <xf numFmtId="49" fontId="18" fillId="6" borderId="32" xfId="2" applyNumberFormat="1" applyFont="1" applyFill="1" applyBorder="1" applyAlignment="1" applyProtection="1">
      <alignment horizontal="center"/>
      <protection hidden="1"/>
    </xf>
    <xf numFmtId="0" fontId="7" fillId="0" borderId="0" xfId="2" applyFont="1" applyBorder="1" applyAlignment="1" applyProtection="1">
      <alignment vertical="center" wrapText="1"/>
      <protection hidden="1"/>
    </xf>
    <xf numFmtId="0" fontId="12" fillId="0" borderId="0" xfId="2" applyFont="1" applyFill="1" applyBorder="1" applyAlignment="1" applyProtection="1">
      <alignment horizontal="center" vertical="center"/>
      <protection hidden="1"/>
    </xf>
    <xf numFmtId="0" fontId="10" fillId="0" borderId="0" xfId="2" applyFont="1" applyBorder="1" applyAlignment="1" applyProtection="1">
      <alignment horizontal="center" vertical="center" wrapText="1"/>
      <protection hidden="1"/>
    </xf>
    <xf numFmtId="0" fontId="16" fillId="0" borderId="0" xfId="2" applyFont="1" applyBorder="1" applyProtection="1">
      <protection hidden="1"/>
    </xf>
    <xf numFmtId="0" fontId="2" fillId="0" borderId="21" xfId="2" applyFont="1" applyBorder="1" applyAlignment="1" applyProtection="1">
      <alignment horizontal="center" vertical="center"/>
      <protection hidden="1"/>
    </xf>
    <xf numFmtId="0" fontId="16" fillId="0" borderId="0" xfId="2" applyFont="1" applyBorder="1" applyAlignment="1" applyProtection="1">
      <protection hidden="1"/>
    </xf>
    <xf numFmtId="0" fontId="2" fillId="0" borderId="0" xfId="2" applyFont="1" applyFill="1" applyBorder="1" applyAlignment="1" applyProtection="1">
      <alignment horizontal="center" vertical="center"/>
      <protection hidden="1"/>
    </xf>
    <xf numFmtId="0" fontId="7" fillId="0" borderId="0" xfId="2" applyFont="1" applyFill="1" applyBorder="1" applyAlignment="1" applyProtection="1">
      <alignment horizontal="center" vertical="center"/>
      <protection hidden="1"/>
    </xf>
    <xf numFmtId="0" fontId="2" fillId="0" borderId="0" xfId="2" applyFont="1" applyBorder="1" applyAlignment="1" applyProtection="1">
      <alignment vertical="center" wrapText="1"/>
      <protection hidden="1"/>
    </xf>
    <xf numFmtId="0" fontId="2" fillId="0" borderId="0" xfId="2" applyFont="1" applyFill="1" applyBorder="1" applyAlignment="1" applyProtection="1">
      <alignment horizontal="center"/>
      <protection hidden="1"/>
    </xf>
    <xf numFmtId="49" fontId="18" fillId="5" borderId="0" xfId="2" applyNumberFormat="1" applyFont="1" applyFill="1" applyBorder="1" applyAlignment="1" applyProtection="1">
      <alignment horizontal="center"/>
      <protection hidden="1"/>
    </xf>
    <xf numFmtId="0" fontId="7" fillId="0" borderId="18" xfId="2" applyFont="1" applyBorder="1" applyAlignment="1" applyProtection="1">
      <alignment vertical="center" wrapText="1"/>
      <protection hidden="1"/>
    </xf>
    <xf numFmtId="0" fontId="7" fillId="0" borderId="21" xfId="2" applyFont="1" applyBorder="1" applyAlignment="1" applyProtection="1">
      <alignment vertical="center" wrapText="1"/>
      <protection hidden="1"/>
    </xf>
    <xf numFmtId="0" fontId="7" fillId="0" borderId="0" xfId="2" applyFont="1" applyBorder="1" applyAlignment="1" applyProtection="1">
      <alignment horizontal="center" vertical="center"/>
      <protection hidden="1"/>
    </xf>
    <xf numFmtId="0" fontId="2" fillId="0" borderId="0" xfId="2" applyFont="1" applyBorder="1" applyAlignment="1" applyProtection="1">
      <alignment horizontal="center" vertical="center" wrapText="1"/>
      <protection hidden="1"/>
    </xf>
    <xf numFmtId="0" fontId="14" fillId="0" borderId="0" xfId="2" applyFont="1" applyBorder="1" applyProtection="1">
      <protection hidden="1"/>
    </xf>
    <xf numFmtId="0" fontId="4" fillId="0" borderId="0" xfId="0" applyFont="1" applyAlignment="1" applyProtection="1">
      <alignment horizontal="center" vertical="center" wrapText="1"/>
      <protection hidden="1"/>
    </xf>
    <xf numFmtId="0" fontId="4" fillId="0" borderId="0" xfId="0" applyFont="1" applyAlignment="1" applyProtection="1">
      <alignment horizontal="center" vertical="center"/>
      <protection hidden="1"/>
    </xf>
    <xf numFmtId="0" fontId="6" fillId="0" borderId="0" xfId="0" applyFont="1" applyProtection="1">
      <protection hidden="1"/>
    </xf>
    <xf numFmtId="0" fontId="14" fillId="0" borderId="0" xfId="2" applyFont="1" applyBorder="1" applyAlignment="1" applyProtection="1">
      <protection hidden="1"/>
    </xf>
    <xf numFmtId="0" fontId="25" fillId="0" borderId="0" xfId="0" applyFont="1" applyProtection="1">
      <protection hidden="1"/>
    </xf>
    <xf numFmtId="0" fontId="23" fillId="0" borderId="0" xfId="0" applyFont="1" applyAlignment="1" applyProtection="1">
      <alignment horizontal="center" vertical="center"/>
      <protection hidden="1"/>
    </xf>
    <xf numFmtId="0" fontId="22" fillId="0" borderId="0" xfId="2" applyFont="1" applyBorder="1" applyAlignment="1" applyProtection="1">
      <alignment horizontal="center" vertical="center"/>
      <protection hidden="1"/>
    </xf>
    <xf numFmtId="0" fontId="2" fillId="0" borderId="8" xfId="2" applyFont="1" applyBorder="1" applyAlignment="1" applyProtection="1">
      <alignment horizontal="center" vertical="center" wrapText="1"/>
      <protection hidden="1"/>
    </xf>
    <xf numFmtId="0" fontId="6" fillId="0" borderId="0" xfId="0" applyFont="1" applyFill="1" applyAlignment="1" applyProtection="1">
      <alignment horizontal="center" vertical="center"/>
      <protection hidden="1"/>
    </xf>
    <xf numFmtId="49" fontId="7" fillId="0" borderId="0" xfId="2" applyNumberFormat="1" applyFont="1" applyBorder="1" applyAlignment="1" applyProtection="1">
      <alignment horizontal="center" vertical="center"/>
      <protection hidden="1"/>
    </xf>
    <xf numFmtId="49" fontId="7" fillId="6" borderId="0" xfId="2" applyNumberFormat="1" applyFont="1" applyFill="1" applyBorder="1" applyAlignment="1" applyProtection="1">
      <alignment horizontal="center" vertical="center"/>
      <protection hidden="1"/>
    </xf>
    <xf numFmtId="0" fontId="7" fillId="0" borderId="7" xfId="2" applyFont="1" applyBorder="1" applyAlignment="1" applyProtection="1">
      <alignment horizontal="center" vertical="center"/>
      <protection hidden="1"/>
    </xf>
    <xf numFmtId="0" fontId="27" fillId="0" borderId="0" xfId="0" applyFont="1" applyAlignment="1" applyProtection="1">
      <alignment horizontal="center" vertical="center"/>
      <protection hidden="1"/>
    </xf>
    <xf numFmtId="0" fontId="25" fillId="0" borderId="0" xfId="0" applyFont="1" applyAlignment="1" applyProtection="1">
      <alignment horizontal="center" vertical="center" wrapText="1"/>
      <protection hidden="1"/>
    </xf>
    <xf numFmtId="49" fontId="7" fillId="0" borderId="24" xfId="2" applyNumberFormat="1" applyFont="1" applyBorder="1" applyAlignment="1" applyProtection="1">
      <alignment horizontal="center" vertical="center"/>
      <protection hidden="1"/>
    </xf>
    <xf numFmtId="0" fontId="22" fillId="0" borderId="0" xfId="2" applyFont="1" applyFill="1" applyBorder="1" applyAlignment="1" applyProtection="1">
      <alignment horizontal="center" vertical="center" wrapText="1"/>
      <protection hidden="1"/>
    </xf>
    <xf numFmtId="0" fontId="2" fillId="0" borderId="0" xfId="2" applyFont="1" applyFill="1" applyBorder="1" applyAlignment="1" applyProtection="1">
      <alignment horizontal="center" vertical="center" wrapText="1"/>
      <protection hidden="1"/>
    </xf>
    <xf numFmtId="0" fontId="7" fillId="0" borderId="0" xfId="2" applyFont="1" applyFill="1" applyBorder="1" applyAlignment="1" applyProtection="1">
      <alignment horizontal="center" vertical="center" wrapText="1"/>
      <protection hidden="1"/>
    </xf>
    <xf numFmtId="0" fontId="6" fillId="0" borderId="0" xfId="0" applyFont="1" applyFill="1" applyBorder="1" applyAlignment="1" applyProtection="1">
      <alignment horizontal="center" vertical="center" wrapText="1"/>
      <protection hidden="1"/>
    </xf>
    <xf numFmtId="49" fontId="7" fillId="0" borderId="0" xfId="2" applyNumberFormat="1" applyFont="1" applyBorder="1" applyAlignment="1" applyProtection="1">
      <alignment horizontal="center" vertical="center" wrapText="1"/>
      <protection hidden="1"/>
    </xf>
    <xf numFmtId="0" fontId="26" fillId="0" borderId="0" xfId="0" applyFont="1" applyAlignment="1" applyProtection="1">
      <alignment horizontal="center" vertical="center" wrapText="1"/>
      <protection hidden="1"/>
    </xf>
    <xf numFmtId="0" fontId="23" fillId="0" borderId="0" xfId="0" applyFont="1" applyAlignment="1" applyProtection="1">
      <alignment horizontal="center" vertical="center" wrapText="1"/>
      <protection hidden="1"/>
    </xf>
    <xf numFmtId="0" fontId="15" fillId="0" borderId="0" xfId="2" applyFont="1" applyBorder="1" applyAlignment="1" applyProtection="1">
      <alignment horizontal="center" vertical="center" wrapText="1"/>
      <protection hidden="1"/>
    </xf>
    <xf numFmtId="49" fontId="7" fillId="0" borderId="24" xfId="2" applyNumberFormat="1" applyFont="1" applyBorder="1" applyAlignment="1" applyProtection="1">
      <alignment horizontal="center" vertical="center" wrapText="1"/>
      <protection hidden="1"/>
    </xf>
    <xf numFmtId="166" fontId="7" fillId="0" borderId="7" xfId="2" applyNumberFormat="1" applyFont="1" applyBorder="1" applyAlignment="1" applyProtection="1">
      <alignment horizontal="center" vertical="center" wrapText="1"/>
      <protection hidden="1"/>
    </xf>
    <xf numFmtId="166" fontId="7" fillId="0" borderId="0" xfId="2" applyNumberFormat="1" applyFont="1" applyBorder="1" applyAlignment="1" applyProtection="1">
      <alignment horizontal="center" vertical="center" wrapText="1"/>
      <protection hidden="1"/>
    </xf>
    <xf numFmtId="0" fontId="1" fillId="0" borderId="0" xfId="1" applyProtection="1">
      <protection hidden="1"/>
    </xf>
    <xf numFmtId="3" fontId="4" fillId="0" borderId="59" xfId="1" applyNumberFormat="1" applyFont="1" applyBorder="1" applyAlignment="1" applyProtection="1">
      <alignment horizontal="center" vertical="center"/>
      <protection hidden="1"/>
    </xf>
    <xf numFmtId="3" fontId="4" fillId="0" borderId="59" xfId="1" applyNumberFormat="1" applyFont="1" applyFill="1" applyBorder="1" applyAlignment="1" applyProtection="1">
      <alignment horizontal="center" vertical="center"/>
      <protection hidden="1"/>
    </xf>
    <xf numFmtId="3" fontId="4" fillId="26" borderId="59" xfId="1" applyNumberFormat="1" applyFont="1" applyFill="1" applyBorder="1" applyAlignment="1" applyProtection="1">
      <alignment horizontal="center" vertical="center"/>
      <protection hidden="1"/>
    </xf>
    <xf numFmtId="0" fontId="4" fillId="26" borderId="57" xfId="1" applyNumberFormat="1" applyFont="1" applyFill="1" applyBorder="1" applyAlignment="1" applyProtection="1">
      <alignment vertical="top" wrapText="1"/>
      <protection hidden="1"/>
    </xf>
    <xf numFmtId="0" fontId="4" fillId="26" borderId="58" xfId="1" applyNumberFormat="1" applyFont="1" applyFill="1" applyBorder="1" applyAlignment="1" applyProtection="1">
      <alignment vertical="top" wrapText="1"/>
      <protection hidden="1"/>
    </xf>
    <xf numFmtId="0" fontId="4" fillId="3" borderId="59" xfId="1" applyNumberFormat="1" applyFont="1" applyFill="1" applyBorder="1" applyAlignment="1" applyProtection="1">
      <alignment vertical="top" wrapText="1"/>
      <protection hidden="1"/>
    </xf>
    <xf numFmtId="0" fontId="4" fillId="3" borderId="58" xfId="1" applyNumberFormat="1" applyFont="1" applyFill="1" applyBorder="1" applyAlignment="1" applyProtection="1">
      <alignment vertical="top" wrapText="1"/>
      <protection hidden="1"/>
    </xf>
    <xf numFmtId="0" fontId="6" fillId="0" borderId="0" xfId="1" applyFont="1" applyAlignment="1" applyProtection="1">
      <alignment horizontal="left"/>
      <protection hidden="1"/>
    </xf>
    <xf numFmtId="0" fontId="6" fillId="0" borderId="0" xfId="1" applyFont="1" applyFill="1" applyProtection="1">
      <protection hidden="1"/>
    </xf>
    <xf numFmtId="0" fontId="6" fillId="0" borderId="0" xfId="1" applyFont="1" applyProtection="1">
      <protection hidden="1"/>
    </xf>
    <xf numFmtId="0" fontId="6" fillId="0" borderId="0" xfId="1" applyFont="1" applyAlignment="1" applyProtection="1">
      <alignment horizontal="right"/>
      <protection hidden="1"/>
    </xf>
    <xf numFmtId="164" fontId="6" fillId="0" borderId="0" xfId="1" applyNumberFormat="1" applyFont="1" applyAlignment="1" applyProtection="1">
      <alignment horizontal="right"/>
      <protection hidden="1"/>
    </xf>
    <xf numFmtId="3" fontId="4" fillId="0" borderId="0" xfId="1" applyNumberFormat="1" applyFont="1" applyAlignment="1" applyProtection="1">
      <alignment horizontal="center" vertical="center"/>
      <protection hidden="1"/>
    </xf>
    <xf numFmtId="3" fontId="2" fillId="2" borderId="60" xfId="1" applyNumberFormat="1" applyFont="1" applyFill="1" applyBorder="1" applyAlignment="1" applyProtection="1">
      <alignment horizontal="center" vertical="center" wrapText="1"/>
      <protection locked="0"/>
    </xf>
    <xf numFmtId="3" fontId="4" fillId="3" borderId="58" xfId="1" applyNumberFormat="1" applyFont="1" applyFill="1" applyBorder="1" applyAlignment="1" applyProtection="1">
      <alignment horizontal="center" vertical="center" wrapText="1"/>
      <protection locked="0"/>
    </xf>
    <xf numFmtId="167" fontId="4" fillId="0" borderId="59" xfId="1" applyNumberFormat="1" applyFont="1" applyBorder="1" applyAlignment="1" applyProtection="1">
      <alignment horizontal="center" vertical="center"/>
      <protection hidden="1"/>
    </xf>
    <xf numFmtId="167" fontId="4" fillId="0" borderId="59" xfId="1" applyNumberFormat="1" applyFont="1" applyFill="1" applyBorder="1" applyAlignment="1" applyProtection="1">
      <alignment horizontal="center" vertical="center"/>
      <protection hidden="1"/>
    </xf>
    <xf numFmtId="167" fontId="4" fillId="26" borderId="59" xfId="1" applyNumberFormat="1" applyFont="1" applyFill="1" applyBorder="1" applyAlignment="1" applyProtection="1">
      <alignment horizontal="center" vertical="center"/>
      <protection hidden="1"/>
    </xf>
    <xf numFmtId="167" fontId="4" fillId="0" borderId="0" xfId="1" applyNumberFormat="1" applyFont="1" applyAlignment="1" applyProtection="1">
      <alignment horizontal="center" vertical="center"/>
      <protection hidden="1"/>
    </xf>
    <xf numFmtId="0" fontId="22" fillId="16" borderId="61" xfId="2" applyFont="1" applyFill="1" applyBorder="1" applyAlignment="1" applyProtection="1">
      <alignment horizontal="center" vertical="center" wrapText="1"/>
      <protection hidden="1"/>
    </xf>
    <xf numFmtId="0" fontId="23" fillId="0" borderId="0" xfId="0" applyFont="1" applyFill="1" applyAlignment="1" applyProtection="1">
      <alignment horizontal="center" vertical="center" wrapText="1"/>
      <protection hidden="1"/>
    </xf>
    <xf numFmtId="0" fontId="23" fillId="0" borderId="0" xfId="0" applyFont="1" applyFill="1" applyAlignment="1" applyProtection="1">
      <alignment horizontal="center" vertical="center"/>
      <protection hidden="1"/>
    </xf>
    <xf numFmtId="0" fontId="22" fillId="0" borderId="58" xfId="2" applyFont="1" applyBorder="1" applyAlignment="1" applyProtection="1">
      <alignment horizontal="center" vertical="center"/>
      <protection hidden="1"/>
    </xf>
    <xf numFmtId="0" fontId="22" fillId="0" borderId="0" xfId="2" applyFont="1" applyFill="1" applyBorder="1" applyAlignment="1" applyProtection="1">
      <alignment horizontal="center" vertical="center"/>
      <protection hidden="1"/>
    </xf>
    <xf numFmtId="0" fontId="7" fillId="0" borderId="0" xfId="2" applyFont="1" applyBorder="1" applyProtection="1">
      <protection hidden="1"/>
    </xf>
    <xf numFmtId="0" fontId="7" fillId="0" borderId="0" xfId="2" applyFont="1" applyBorder="1" applyAlignment="1" applyProtection="1">
      <alignment wrapText="1"/>
      <protection hidden="1"/>
    </xf>
    <xf numFmtId="0" fontId="2" fillId="5" borderId="60" xfId="1" applyFont="1" applyFill="1" applyBorder="1" applyAlignment="1" applyProtection="1">
      <alignment horizontal="center" vertical="center" wrapText="1"/>
      <protection locked="0"/>
    </xf>
    <xf numFmtId="167" fontId="2" fillId="18" borderId="60" xfId="1" applyNumberFormat="1" applyFont="1" applyFill="1" applyBorder="1" applyAlignment="1" applyProtection="1">
      <alignment horizontal="center" vertical="center" wrapText="1"/>
      <protection locked="0"/>
    </xf>
    <xf numFmtId="0" fontId="1" fillId="0" borderId="0" xfId="1" applyAlignment="1" applyProtection="1">
      <alignment horizontal="center" vertical="center"/>
      <protection locked="0"/>
    </xf>
    <xf numFmtId="167" fontId="4" fillId="3" borderId="58" xfId="1" applyNumberFormat="1" applyFont="1" applyFill="1" applyBorder="1" applyAlignment="1" applyProtection="1">
      <alignment horizontal="center" vertical="center" wrapText="1"/>
      <protection locked="0"/>
    </xf>
    <xf numFmtId="166" fontId="16" fillId="0" borderId="0" xfId="2" applyNumberFormat="1" applyFont="1" applyBorder="1" applyAlignment="1" applyProtection="1">
      <alignment horizontal="center" vertical="center" wrapText="1"/>
      <protection hidden="1"/>
    </xf>
    <xf numFmtId="166" fontId="22" fillId="0" borderId="0" xfId="2" applyNumberFormat="1" applyFont="1" applyBorder="1" applyAlignment="1" applyProtection="1">
      <alignment horizontal="center" vertical="center" wrapText="1"/>
      <protection hidden="1"/>
    </xf>
    <xf numFmtId="0" fontId="2" fillId="0" borderId="61" xfId="2" applyFont="1" applyBorder="1" applyAlignment="1" applyProtection="1">
      <alignment horizontal="center" vertical="center" wrapText="1"/>
      <protection hidden="1"/>
    </xf>
    <xf numFmtId="0" fontId="2" fillId="0" borderId="0" xfId="2" applyFont="1" applyBorder="1" applyAlignment="1" applyProtection="1">
      <alignment horizontal="center" vertical="center"/>
      <protection hidden="1"/>
    </xf>
    <xf numFmtId="0" fontId="7" fillId="0" borderId="58" xfId="2" applyFont="1" applyBorder="1" applyAlignment="1" applyProtection="1">
      <alignment horizontal="center" vertical="center" wrapText="1"/>
      <protection hidden="1"/>
    </xf>
    <xf numFmtId="0" fontId="7" fillId="0" borderId="58" xfId="2" applyFont="1" applyBorder="1" applyAlignment="1" applyProtection="1">
      <alignment horizontal="center" vertical="center"/>
      <protection hidden="1"/>
    </xf>
    <xf numFmtId="0" fontId="2" fillId="0" borderId="21" xfId="2" applyFont="1" applyBorder="1" applyAlignment="1" applyProtection="1">
      <alignment horizontal="center" vertical="center" wrapText="1"/>
      <protection hidden="1"/>
    </xf>
    <xf numFmtId="0" fontId="6" fillId="0" borderId="0" xfId="0" applyFont="1" applyAlignment="1" applyProtection="1">
      <alignment horizontal="center" vertical="center"/>
      <protection hidden="1"/>
    </xf>
    <xf numFmtId="0" fontId="7" fillId="0" borderId="7" xfId="2" applyFont="1" applyBorder="1" applyAlignment="1" applyProtection="1">
      <alignment horizontal="center" vertical="center" wrapText="1"/>
      <protection hidden="1"/>
    </xf>
    <xf numFmtId="0" fontId="7" fillId="0" borderId="0" xfId="2" applyFont="1" applyBorder="1" applyAlignment="1" applyProtection="1">
      <alignment horizontal="center" vertical="center" wrapText="1"/>
      <protection hidden="1"/>
    </xf>
    <xf numFmtId="0" fontId="15" fillId="8" borderId="0" xfId="2" applyFont="1" applyFill="1" applyBorder="1" applyAlignment="1" applyProtection="1">
      <alignment horizontal="center" vertical="center" wrapText="1"/>
      <protection hidden="1"/>
    </xf>
    <xf numFmtId="0" fontId="6" fillId="0" borderId="0" xfId="0" applyFont="1" applyAlignment="1" applyProtection="1">
      <alignment horizontal="center" vertical="center" wrapText="1"/>
      <protection hidden="1"/>
    </xf>
    <xf numFmtId="166" fontId="7" fillId="0" borderId="38" xfId="2" applyNumberFormat="1" applyFont="1" applyBorder="1" applyAlignment="1" applyProtection="1">
      <alignment horizontal="center" vertical="center" wrapText="1"/>
      <protection hidden="1"/>
    </xf>
    <xf numFmtId="0" fontId="22" fillId="0" borderId="19" xfId="2" applyFont="1" applyBorder="1" applyAlignment="1" applyProtection="1">
      <alignment horizontal="center" vertical="center" wrapText="1"/>
      <protection hidden="1"/>
    </xf>
    <xf numFmtId="0" fontId="22" fillId="0" borderId="0" xfId="2" applyFont="1" applyBorder="1" applyAlignment="1" applyProtection="1">
      <alignment horizontal="center" vertical="center" wrapText="1"/>
      <protection hidden="1"/>
    </xf>
    <xf numFmtId="0" fontId="22" fillId="0" borderId="8" xfId="2" applyFont="1" applyBorder="1" applyAlignment="1" applyProtection="1">
      <alignment horizontal="center" vertical="center" wrapText="1"/>
      <protection hidden="1"/>
    </xf>
    <xf numFmtId="0" fontId="22" fillId="0" borderId="21" xfId="2" applyFont="1" applyBorder="1" applyAlignment="1" applyProtection="1">
      <alignment horizontal="center" vertical="center" wrapText="1"/>
      <protection hidden="1"/>
    </xf>
    <xf numFmtId="0" fontId="7" fillId="0" borderId="21" xfId="2" applyFont="1" applyBorder="1" applyAlignment="1" applyProtection="1">
      <alignment horizontal="center" vertical="center"/>
      <protection hidden="1"/>
    </xf>
    <xf numFmtId="0" fontId="14" fillId="0" borderId="0" xfId="2" applyFont="1" applyFill="1" applyBorder="1" applyAlignment="1" applyProtection="1">
      <protection hidden="1"/>
    </xf>
    <xf numFmtId="0" fontId="14" fillId="0" borderId="0" xfId="2" applyFont="1" applyBorder="1" applyAlignment="1" applyProtection="1">
      <alignment vertical="center" wrapText="1"/>
      <protection hidden="1"/>
    </xf>
    <xf numFmtId="0" fontId="4" fillId="0" borderId="0" xfId="0" applyFont="1" applyProtection="1">
      <protection hidden="1"/>
    </xf>
    <xf numFmtId="0" fontId="14" fillId="0" borderId="19" xfId="2" applyFont="1" applyBorder="1" applyAlignment="1" applyProtection="1">
      <protection hidden="1"/>
    </xf>
    <xf numFmtId="0" fontId="23" fillId="0" borderId="0" xfId="0" applyFont="1" applyProtection="1">
      <protection hidden="1"/>
    </xf>
    <xf numFmtId="0" fontId="22" fillId="0" borderId="0" xfId="2" applyFont="1" applyBorder="1" applyAlignment="1" applyProtection="1">
      <protection hidden="1"/>
    </xf>
    <xf numFmtId="0" fontId="22" fillId="0" borderId="0" xfId="2" applyFont="1" applyBorder="1" applyProtection="1">
      <protection hidden="1"/>
    </xf>
    <xf numFmtId="0" fontId="6" fillId="0" borderId="0" xfId="0" applyFont="1" applyAlignment="1" applyProtection="1">
      <alignment vertical="center"/>
      <protection hidden="1"/>
    </xf>
    <xf numFmtId="0" fontId="14" fillId="0" borderId="24" xfId="2" applyFont="1" applyBorder="1" applyAlignment="1" applyProtection="1">
      <protection hidden="1"/>
    </xf>
    <xf numFmtId="0" fontId="14" fillId="0" borderId="24" xfId="2" applyFont="1" applyBorder="1" applyProtection="1">
      <protection hidden="1"/>
    </xf>
    <xf numFmtId="0" fontId="14" fillId="0" borderId="14" xfId="2" applyFont="1" applyBorder="1" applyAlignment="1" applyProtection="1">
      <protection hidden="1"/>
    </xf>
    <xf numFmtId="0" fontId="6" fillId="0" borderId="0" xfId="0" applyFont="1" applyBorder="1" applyProtection="1">
      <protection hidden="1"/>
    </xf>
    <xf numFmtId="0" fontId="6" fillId="0" borderId="24" xfId="0" applyFont="1" applyBorder="1" applyProtection="1">
      <protection hidden="1"/>
    </xf>
    <xf numFmtId="0" fontId="14" fillId="0" borderId="8" xfId="2" applyFont="1" applyBorder="1" applyAlignment="1" applyProtection="1">
      <protection hidden="1"/>
    </xf>
    <xf numFmtId="0" fontId="14" fillId="0" borderId="3" xfId="2" applyFont="1" applyBorder="1" applyProtection="1">
      <protection hidden="1"/>
    </xf>
    <xf numFmtId="0" fontId="14" fillId="0" borderId="61" xfId="2" applyFont="1" applyBorder="1" applyProtection="1">
      <protection hidden="1"/>
    </xf>
    <xf numFmtId="0" fontId="6" fillId="0" borderId="61" xfId="0" applyFont="1" applyBorder="1" applyProtection="1">
      <protection hidden="1"/>
    </xf>
    <xf numFmtId="0" fontId="14" fillId="0" borderId="32" xfId="2" applyFont="1" applyBorder="1" applyProtection="1">
      <protection hidden="1"/>
    </xf>
    <xf numFmtId="0" fontId="6" fillId="0" borderId="32" xfId="0" applyFont="1" applyBorder="1" applyProtection="1">
      <protection hidden="1"/>
    </xf>
    <xf numFmtId="0" fontId="26" fillId="0" borderId="0" xfId="0" applyFont="1" applyProtection="1">
      <protection hidden="1"/>
    </xf>
    <xf numFmtId="0" fontId="14" fillId="0" borderId="0" xfId="2" applyFont="1" applyBorder="1" applyAlignment="1" applyProtection="1">
      <alignment vertical="center"/>
      <protection hidden="1"/>
    </xf>
    <xf numFmtId="0" fontId="40" fillId="0" borderId="0" xfId="0" applyFont="1" applyProtection="1">
      <protection hidden="1"/>
    </xf>
    <xf numFmtId="0" fontId="40" fillId="0" borderId="0" xfId="0" applyFont="1" applyAlignment="1" applyProtection="1">
      <alignment vertical="center"/>
      <protection hidden="1"/>
    </xf>
    <xf numFmtId="0" fontId="6" fillId="0" borderId="61" xfId="0" applyFont="1" applyBorder="1" applyAlignment="1" applyProtection="1">
      <alignment vertical="center"/>
      <protection hidden="1"/>
    </xf>
    <xf numFmtId="0" fontId="6" fillId="0" borderId="32" xfId="0" applyFont="1" applyBorder="1" applyAlignment="1" applyProtection="1">
      <alignment vertical="center"/>
      <protection hidden="1"/>
    </xf>
    <xf numFmtId="0" fontId="25" fillId="0" borderId="0" xfId="0" applyFont="1" applyAlignment="1" applyProtection="1">
      <alignment horizontal="center" vertical="center"/>
      <protection hidden="1"/>
    </xf>
    <xf numFmtId="0" fontId="16" fillId="0" borderId="0" xfId="2" applyFont="1" applyBorder="1" applyAlignment="1" applyProtection="1">
      <alignment horizontal="center" vertical="center"/>
      <protection hidden="1"/>
    </xf>
    <xf numFmtId="0" fontId="16" fillId="0" borderId="8" xfId="2" applyFont="1" applyBorder="1" applyAlignment="1" applyProtection="1">
      <alignment horizontal="center" vertical="center" wrapText="1"/>
      <protection hidden="1"/>
    </xf>
    <xf numFmtId="0" fontId="16" fillId="0" borderId="19" xfId="2" applyFont="1" applyBorder="1" applyAlignment="1" applyProtection="1">
      <alignment horizontal="center" vertical="center"/>
      <protection hidden="1"/>
    </xf>
    <xf numFmtId="0" fontId="6" fillId="0" borderId="24" xfId="0" applyFont="1" applyBorder="1" applyAlignment="1" applyProtection="1">
      <alignment horizontal="center" vertical="center"/>
      <protection hidden="1"/>
    </xf>
    <xf numFmtId="0" fontId="16" fillId="0" borderId="14" xfId="2" applyFont="1" applyBorder="1" applyAlignment="1" applyProtection="1">
      <alignment horizontal="center" vertical="center" wrapText="1"/>
      <protection hidden="1"/>
    </xf>
    <xf numFmtId="166" fontId="16" fillId="6" borderId="8" xfId="2" applyNumberFormat="1" applyFont="1" applyFill="1" applyBorder="1" applyAlignment="1" applyProtection="1">
      <alignment horizontal="center" vertical="center" wrapText="1"/>
      <protection hidden="1"/>
    </xf>
    <xf numFmtId="0" fontId="16" fillId="0" borderId="19" xfId="2" applyFont="1" applyBorder="1" applyAlignment="1" applyProtection="1">
      <alignment horizontal="center" vertical="center" wrapText="1"/>
      <protection hidden="1"/>
    </xf>
    <xf numFmtId="0" fontId="16" fillId="0" borderId="59" xfId="2" applyFont="1" applyBorder="1" applyAlignment="1" applyProtection="1">
      <alignment horizontal="center" vertical="center" wrapText="1"/>
      <protection hidden="1"/>
    </xf>
    <xf numFmtId="0" fontId="16" fillId="0" borderId="2" xfId="2" applyFont="1" applyBorder="1" applyAlignment="1" applyProtection="1">
      <alignment horizontal="center" vertical="center" wrapText="1"/>
      <protection hidden="1"/>
    </xf>
    <xf numFmtId="0" fontId="0" fillId="0" borderId="0" xfId="0" applyAlignment="1">
      <alignment horizontal="center"/>
    </xf>
    <xf numFmtId="168" fontId="17" fillId="0" borderId="0" xfId="0" applyNumberFormat="1" applyFont="1"/>
    <xf numFmtId="49" fontId="18" fillId="0" borderId="59" xfId="2" applyNumberFormat="1" applyFont="1" applyBorder="1" applyAlignment="1" applyProtection="1">
      <alignment horizontal="center"/>
      <protection hidden="1"/>
    </xf>
    <xf numFmtId="49" fontId="18" fillId="6" borderId="39" xfId="2" applyNumberFormat="1" applyFont="1" applyFill="1" applyBorder="1" applyAlignment="1" applyProtection="1">
      <alignment horizontal="center"/>
      <protection hidden="1"/>
    </xf>
    <xf numFmtId="0" fontId="14" fillId="0" borderId="57" xfId="2" applyFont="1" applyBorder="1" applyProtection="1">
      <protection hidden="1"/>
    </xf>
    <xf numFmtId="0" fontId="14" fillId="0" borderId="37" xfId="2" applyFont="1" applyBorder="1" applyProtection="1">
      <protection hidden="1"/>
    </xf>
    <xf numFmtId="0" fontId="43" fillId="0" borderId="0" xfId="0" applyFont="1"/>
    <xf numFmtId="0" fontId="45" fillId="0" borderId="61" xfId="3" applyFont="1" applyBorder="1" applyAlignment="1">
      <alignment horizontal="center" vertical="center" wrapText="1"/>
    </xf>
    <xf numFmtId="0" fontId="46" fillId="0" borderId="61" xfId="3" applyFont="1" applyBorder="1" applyAlignment="1">
      <alignment horizontal="center" vertical="center"/>
    </xf>
    <xf numFmtId="0" fontId="45" fillId="0" borderId="61" xfId="3" applyFont="1" applyBorder="1" applyAlignment="1" applyProtection="1">
      <alignment horizontal="center" vertical="center"/>
      <protection locked="0"/>
    </xf>
    <xf numFmtId="3" fontId="44" fillId="0" borderId="61" xfId="3" applyNumberFormat="1" applyFont="1" applyBorder="1" applyAlignment="1">
      <alignment horizontal="center" vertical="center"/>
    </xf>
    <xf numFmtId="0" fontId="44" fillId="0" borderId="61" xfId="3" applyFont="1" applyBorder="1" applyAlignment="1">
      <alignment horizontal="center" vertical="center" wrapText="1"/>
    </xf>
    <xf numFmtId="0" fontId="26" fillId="0" borderId="0" xfId="0" applyFont="1" applyAlignment="1" applyProtection="1">
      <alignment horizontal="center" vertical="center"/>
      <protection hidden="1"/>
    </xf>
    <xf numFmtId="0" fontId="47" fillId="0" borderId="0" xfId="0" applyFont="1" applyAlignment="1" applyProtection="1">
      <alignment horizontal="center" vertical="center" wrapText="1"/>
      <protection hidden="1"/>
    </xf>
    <xf numFmtId="0" fontId="1" fillId="0" borderId="0" xfId="0" applyFont="1"/>
    <xf numFmtId="0" fontId="42" fillId="15" borderId="82" xfId="3" applyFont="1" applyFill="1" applyBorder="1" applyAlignment="1">
      <alignment horizontal="center" vertical="center" wrapText="1"/>
    </xf>
    <xf numFmtId="0" fontId="42" fillId="15" borderId="83" xfId="3" applyFont="1" applyFill="1" applyBorder="1" applyAlignment="1">
      <alignment horizontal="center" vertical="center" wrapText="1"/>
    </xf>
    <xf numFmtId="168" fontId="42" fillId="15" borderId="83" xfId="3" applyNumberFormat="1" applyFont="1" applyFill="1" applyBorder="1" applyAlignment="1">
      <alignment horizontal="center" vertical="center" wrapText="1"/>
    </xf>
    <xf numFmtId="0" fontId="50" fillId="0" borderId="61" xfId="3" applyFont="1" applyBorder="1" applyAlignment="1">
      <alignment horizontal="center" vertical="center"/>
    </xf>
    <xf numFmtId="0" fontId="16" fillId="0" borderId="57" xfId="2" applyFont="1" applyBorder="1" applyAlignment="1" applyProtection="1">
      <alignment horizontal="center" vertical="center" wrapText="1"/>
      <protection hidden="1"/>
    </xf>
    <xf numFmtId="0" fontId="42" fillId="15" borderId="83" xfId="3" applyFont="1" applyFill="1" applyBorder="1" applyAlignment="1">
      <alignment horizontal="center" vertical="center" wrapText="1"/>
    </xf>
    <xf numFmtId="0" fontId="39" fillId="0" borderId="0" xfId="3" applyFont="1" applyBorder="1" applyAlignment="1">
      <alignment horizontal="center" vertical="center" wrapText="1"/>
    </xf>
    <xf numFmtId="0" fontId="44" fillId="0" borderId="0" xfId="3" applyFont="1" applyBorder="1" applyAlignment="1">
      <alignment horizontal="center" vertical="center" wrapText="1"/>
    </xf>
    <xf numFmtId="0" fontId="45" fillId="0" borderId="0" xfId="3" applyFont="1" applyBorder="1" applyAlignment="1">
      <alignment horizontal="center" vertical="center" wrapText="1"/>
    </xf>
    <xf numFmtId="3" fontId="44" fillId="0" borderId="0" xfId="3" applyNumberFormat="1" applyFont="1" applyBorder="1" applyAlignment="1">
      <alignment horizontal="center" vertical="center"/>
    </xf>
    <xf numFmtId="0" fontId="45" fillId="0" borderId="0" xfId="3" applyFont="1" applyBorder="1" applyAlignment="1" applyProtection="1">
      <alignment horizontal="center" vertical="center"/>
      <protection locked="0"/>
    </xf>
    <xf numFmtId="0" fontId="38" fillId="0" borderId="24" xfId="3" applyFont="1" applyFill="1" applyBorder="1" applyAlignment="1"/>
    <xf numFmtId="0" fontId="2" fillId="0" borderId="0" xfId="2" applyFont="1" applyBorder="1" applyAlignment="1" applyProtection="1">
      <alignment horizontal="center" vertical="center"/>
      <protection hidden="1"/>
    </xf>
    <xf numFmtId="0" fontId="7" fillId="0" borderId="0" xfId="2" applyFont="1" applyBorder="1" applyAlignment="1" applyProtection="1">
      <alignment horizontal="center" vertical="center" wrapText="1"/>
      <protection hidden="1"/>
    </xf>
    <xf numFmtId="0" fontId="2" fillId="0" borderId="0" xfId="2" applyFont="1" applyBorder="1" applyAlignment="1" applyProtection="1">
      <alignment horizontal="center" vertical="center"/>
      <protection hidden="1"/>
    </xf>
    <xf numFmtId="0" fontId="16" fillId="0" borderId="0" xfId="2" applyFont="1" applyBorder="1" applyAlignment="1" applyProtection="1">
      <alignment horizontal="center" vertical="center" wrapText="1"/>
      <protection hidden="1"/>
    </xf>
    <xf numFmtId="0" fontId="6" fillId="0" borderId="0" xfId="0" applyFont="1" applyAlignment="1" applyProtection="1">
      <alignment horizontal="center" vertical="center" wrapText="1"/>
      <protection hidden="1"/>
    </xf>
    <xf numFmtId="0" fontId="7" fillId="0" borderId="0" xfId="2" applyFont="1" applyBorder="1" applyAlignment="1" applyProtection="1">
      <alignment horizontal="center" vertical="center" wrapText="1"/>
      <protection hidden="1"/>
    </xf>
    <xf numFmtId="0" fontId="42" fillId="15" borderId="83" xfId="3" applyFont="1" applyFill="1" applyBorder="1" applyAlignment="1">
      <alignment horizontal="center" vertical="center" wrapText="1"/>
    </xf>
    <xf numFmtId="0" fontId="39" fillId="0" borderId="61" xfId="3" applyFont="1" applyBorder="1" applyAlignment="1">
      <alignment horizontal="center" vertical="center" wrapText="1"/>
    </xf>
    <xf numFmtId="0" fontId="39" fillId="0" borderId="61" xfId="3" applyFont="1" applyBorder="1" applyAlignment="1">
      <alignment horizontal="center" vertical="center" wrapText="1"/>
    </xf>
    <xf numFmtId="0" fontId="42" fillId="15" borderId="83" xfId="3" applyFont="1" applyFill="1" applyBorder="1" applyAlignment="1">
      <alignment horizontal="center" vertical="center" wrapText="1"/>
    </xf>
    <xf numFmtId="0" fontId="45" fillId="0" borderId="61" xfId="3" applyFont="1" applyBorder="1" applyAlignment="1">
      <alignment horizontal="center" vertical="center"/>
    </xf>
    <xf numFmtId="0" fontId="51" fillId="0" borderId="0" xfId="0" applyFont="1"/>
    <xf numFmtId="0" fontId="45" fillId="0" borderId="0" xfId="3" applyFont="1" applyBorder="1" applyAlignment="1">
      <alignment horizontal="center" vertical="center"/>
    </xf>
    <xf numFmtId="0" fontId="42" fillId="15" borderId="92" xfId="3" applyFont="1" applyFill="1" applyBorder="1" applyAlignment="1">
      <alignment horizontal="center" vertical="center" wrapText="1"/>
    </xf>
    <xf numFmtId="0" fontId="42" fillId="15" borderId="95" xfId="3" applyFont="1" applyFill="1" applyBorder="1" applyAlignment="1">
      <alignment horizontal="center" vertical="center" wrapText="1"/>
    </xf>
    <xf numFmtId="168" fontId="42" fillId="15" borderId="92" xfId="3" applyNumberFormat="1" applyFont="1" applyFill="1" applyBorder="1" applyAlignment="1">
      <alignment horizontal="center" vertical="center" wrapText="1"/>
    </xf>
    <xf numFmtId="3" fontId="44" fillId="0" borderId="3" xfId="3" applyNumberFormat="1" applyFont="1" applyBorder="1" applyAlignment="1">
      <alignment horizontal="center" vertical="center"/>
    </xf>
    <xf numFmtId="0" fontId="44" fillId="0" borderId="94" xfId="3" applyFont="1" applyBorder="1" applyAlignment="1">
      <alignment horizontal="center" vertical="center" wrapText="1"/>
    </xf>
    <xf numFmtId="0" fontId="45" fillId="0" borderId="94" xfId="3" applyFont="1" applyBorder="1" applyAlignment="1">
      <alignment horizontal="center" vertical="center" wrapText="1"/>
    </xf>
    <xf numFmtId="0" fontId="45" fillId="0" borderId="94" xfId="3" applyFont="1" applyBorder="1" applyAlignment="1">
      <alignment horizontal="left" vertical="center" wrapText="1"/>
    </xf>
    <xf numFmtId="0" fontId="50" fillId="0" borderId="94" xfId="3" applyFont="1" applyBorder="1" applyAlignment="1">
      <alignment horizontal="center" vertical="center"/>
    </xf>
    <xf numFmtId="0" fontId="45" fillId="0" borderId="94" xfId="3" applyFont="1" applyBorder="1" applyAlignment="1">
      <alignment horizontal="center" vertical="center"/>
    </xf>
    <xf numFmtId="0" fontId="45" fillId="0" borderId="94" xfId="3" applyFont="1" applyBorder="1" applyAlignment="1" applyProtection="1">
      <alignment horizontal="center" vertical="center"/>
      <protection locked="0"/>
    </xf>
    <xf numFmtId="0" fontId="17" fillId="0" borderId="0" xfId="0" applyFont="1"/>
    <xf numFmtId="9" fontId="53" fillId="0" borderId="0" xfId="0" applyNumberFormat="1" applyFont="1"/>
    <xf numFmtId="0" fontId="42" fillId="15" borderId="83" xfId="3" applyFont="1" applyFill="1" applyBorder="1" applyAlignment="1">
      <alignment horizontal="center" vertical="center" wrapText="1"/>
    </xf>
    <xf numFmtId="0" fontId="54" fillId="0" borderId="24" xfId="3" applyFont="1" applyFill="1" applyBorder="1" applyAlignment="1"/>
    <xf numFmtId="0" fontId="50" fillId="0" borderId="0" xfId="3" applyFont="1" applyBorder="1" applyAlignment="1">
      <alignment horizontal="center" vertical="center"/>
    </xf>
    <xf numFmtId="0" fontId="7" fillId="0" borderId="0" xfId="2" applyFont="1" applyBorder="1" applyAlignment="1" applyProtection="1">
      <alignment horizontal="center" vertical="center" wrapText="1"/>
      <protection hidden="1"/>
    </xf>
    <xf numFmtId="0" fontId="6" fillId="0" borderId="96" xfId="1" applyNumberFormat="1" applyFont="1" applyBorder="1" applyAlignment="1" applyProtection="1">
      <alignment horizontal="left" vertical="top" wrapText="1"/>
      <protection hidden="1"/>
    </xf>
    <xf numFmtId="49" fontId="6" fillId="2" borderId="96" xfId="1" applyNumberFormat="1" applyFont="1" applyFill="1" applyBorder="1" applyAlignment="1" applyProtection="1">
      <alignment vertical="top" wrapText="1"/>
      <protection hidden="1"/>
    </xf>
    <xf numFmtId="0" fontId="6" fillId="0" borderId="96" xfId="1" applyNumberFormat="1" applyFont="1" applyBorder="1" applyAlignment="1" applyProtection="1">
      <alignment vertical="top" wrapText="1"/>
      <protection hidden="1"/>
    </xf>
    <xf numFmtId="1" fontId="6" fillId="0" borderId="96" xfId="1" applyNumberFormat="1" applyFont="1" applyBorder="1" applyAlignment="1" applyProtection="1">
      <alignment horizontal="right" vertical="top" wrapText="1"/>
      <protection hidden="1"/>
    </xf>
    <xf numFmtId="165" fontId="6" fillId="0" borderId="96" xfId="1" applyNumberFormat="1" applyFont="1" applyBorder="1" applyAlignment="1" applyProtection="1">
      <alignment horizontal="right" vertical="top" wrapText="1"/>
      <protection hidden="1"/>
    </xf>
    <xf numFmtId="164" fontId="6" fillId="0" borderId="96" xfId="1" applyNumberFormat="1" applyFont="1" applyBorder="1" applyAlignment="1" applyProtection="1">
      <alignment horizontal="right" vertical="top" wrapText="1"/>
      <protection hidden="1"/>
    </xf>
    <xf numFmtId="0" fontId="44" fillId="0" borderId="96" xfId="3" applyFont="1" applyBorder="1" applyAlignment="1">
      <alignment horizontal="center" vertical="center" wrapText="1"/>
    </xf>
    <xf numFmtId="0" fontId="45" fillId="0" borderId="96" xfId="3" applyFont="1" applyBorder="1" applyAlignment="1">
      <alignment horizontal="center" vertical="center" wrapText="1"/>
    </xf>
    <xf numFmtId="0" fontId="45" fillId="0" borderId="96" xfId="3" applyFont="1" applyBorder="1" applyAlignment="1">
      <alignment horizontal="center" vertical="center"/>
    </xf>
    <xf numFmtId="0" fontId="45" fillId="0" borderId="96" xfId="3" applyFont="1" applyBorder="1" applyAlignment="1" applyProtection="1">
      <alignment horizontal="center" vertical="center"/>
      <protection locked="0"/>
    </xf>
    <xf numFmtId="0" fontId="50" fillId="0" borderId="96" xfId="3" applyFont="1" applyBorder="1" applyAlignment="1">
      <alignment horizontal="center" vertical="center"/>
    </xf>
    <xf numFmtId="0" fontId="42" fillId="15" borderId="92" xfId="3" applyFont="1" applyFill="1" applyBorder="1" applyAlignment="1">
      <alignment horizontal="center" vertical="center" wrapText="1"/>
    </xf>
    <xf numFmtId="0" fontId="7" fillId="0" borderId="59" xfId="2" applyFont="1" applyBorder="1" applyAlignment="1" applyProtection="1">
      <alignment vertical="center" wrapText="1"/>
      <protection hidden="1"/>
    </xf>
    <xf numFmtId="0" fontId="24" fillId="0" borderId="0" xfId="2" applyFont="1" applyBorder="1" applyAlignment="1" applyProtection="1">
      <alignment vertical="center" wrapText="1"/>
      <protection hidden="1"/>
    </xf>
    <xf numFmtId="0" fontId="14" fillId="0" borderId="35" xfId="2" applyFont="1" applyBorder="1" applyAlignment="1" applyProtection="1">
      <alignment horizontal="center" vertical="center"/>
      <protection hidden="1"/>
    </xf>
    <xf numFmtId="0" fontId="7" fillId="0" borderId="35" xfId="2" applyFont="1" applyBorder="1" applyAlignment="1" applyProtection="1">
      <alignment horizontal="center" vertical="center"/>
      <protection hidden="1"/>
    </xf>
    <xf numFmtId="0" fontId="14" fillId="0" borderId="35" xfId="2" applyFont="1" applyBorder="1" applyProtection="1">
      <protection hidden="1"/>
    </xf>
    <xf numFmtId="168" fontId="42" fillId="15" borderId="97" xfId="3" applyNumberFormat="1" applyFont="1" applyFill="1" applyBorder="1" applyAlignment="1">
      <alignment horizontal="center" vertical="center" wrapText="1"/>
    </xf>
    <xf numFmtId="0" fontId="45" fillId="0" borderId="96" xfId="3" applyFont="1" applyBorder="1" applyAlignment="1">
      <alignment horizontal="left" vertical="center" wrapText="1"/>
    </xf>
    <xf numFmtId="168" fontId="42" fillId="15" borderId="98" xfId="3" applyNumberFormat="1" applyFont="1" applyFill="1" applyBorder="1" applyAlignment="1">
      <alignment horizontal="center" vertical="center" wrapText="1"/>
    </xf>
    <xf numFmtId="3" fontId="44" fillId="0" borderId="96" xfId="3" applyNumberFormat="1" applyFont="1" applyBorder="1" applyAlignment="1">
      <alignment horizontal="center" vertical="center"/>
    </xf>
    <xf numFmtId="0" fontId="7" fillId="0" borderId="0" xfId="2" applyFont="1" applyBorder="1" applyAlignment="1" applyProtection="1">
      <alignment horizontal="center" vertical="center" wrapText="1"/>
      <protection hidden="1"/>
    </xf>
    <xf numFmtId="49" fontId="18" fillId="0" borderId="96" xfId="2" applyNumberFormat="1" applyFont="1" applyBorder="1" applyAlignment="1" applyProtection="1">
      <alignment horizontal="center"/>
      <protection hidden="1"/>
    </xf>
    <xf numFmtId="0" fontId="2" fillId="0" borderId="0" xfId="2" applyFont="1" applyBorder="1" applyAlignment="1" applyProtection="1">
      <alignment horizontal="center" vertical="center"/>
      <protection hidden="1"/>
    </xf>
    <xf numFmtId="0" fontId="6" fillId="0" borderId="0" xfId="0" applyFont="1" applyAlignment="1" applyProtection="1">
      <alignment horizontal="center" vertical="center"/>
      <protection hidden="1"/>
    </xf>
    <xf numFmtId="0" fontId="7" fillId="0" borderId="0" xfId="2" applyFont="1" applyBorder="1" applyAlignment="1" applyProtection="1">
      <alignment horizontal="center" vertical="center" wrapText="1"/>
      <protection hidden="1"/>
    </xf>
    <xf numFmtId="0" fontId="6" fillId="0" borderId="96" xfId="1" applyFont="1" applyBorder="1" applyAlignment="1" applyProtection="1">
      <alignment horizontal="left"/>
      <protection hidden="1"/>
    </xf>
    <xf numFmtId="49" fontId="6" fillId="0" borderId="96" xfId="1" applyNumberFormat="1" applyFont="1" applyFill="1" applyBorder="1" applyAlignment="1" applyProtection="1">
      <alignment vertical="top" wrapText="1"/>
      <protection hidden="1"/>
    </xf>
    <xf numFmtId="0" fontId="6" fillId="0" borderId="96" xfId="1" applyFont="1" applyFill="1" applyBorder="1" applyProtection="1">
      <protection hidden="1"/>
    </xf>
    <xf numFmtId="0" fontId="6" fillId="0" borderId="96" xfId="1" applyNumberFormat="1" applyFont="1" applyFill="1" applyBorder="1" applyAlignment="1" applyProtection="1">
      <alignment horizontal="left" vertical="top" wrapText="1"/>
      <protection hidden="1"/>
    </xf>
    <xf numFmtId="0" fontId="5" fillId="0" borderId="96" xfId="1" applyFont="1" applyFill="1" applyBorder="1" applyAlignment="1" applyProtection="1">
      <alignment horizontal="left" vertical="center" wrapText="1"/>
      <protection hidden="1"/>
    </xf>
    <xf numFmtId="165" fontId="6" fillId="0" borderId="96" xfId="1" applyNumberFormat="1" applyFont="1" applyFill="1" applyBorder="1" applyAlignment="1" applyProtection="1">
      <alignment horizontal="right" vertical="top" wrapText="1"/>
      <protection hidden="1"/>
    </xf>
    <xf numFmtId="164" fontId="6" fillId="0" borderId="96" xfId="1" applyNumberFormat="1" applyFont="1" applyFill="1" applyBorder="1" applyAlignment="1" applyProtection="1">
      <alignment horizontal="right" vertical="top" wrapText="1"/>
      <protection hidden="1"/>
    </xf>
    <xf numFmtId="0" fontId="5" fillId="0" borderId="96" xfId="0" applyFont="1" applyBorder="1" applyAlignment="1" applyProtection="1">
      <alignment vertical="center" wrapText="1"/>
      <protection hidden="1"/>
    </xf>
    <xf numFmtId="0" fontId="6" fillId="2" borderId="96" xfId="1" applyNumberFormat="1" applyFont="1" applyFill="1" applyBorder="1" applyAlignment="1" applyProtection="1">
      <alignment vertical="top" wrapText="1"/>
      <protection hidden="1"/>
    </xf>
    <xf numFmtId="0" fontId="5" fillId="2" borderId="96" xfId="1" applyFont="1" applyFill="1" applyBorder="1" applyAlignment="1" applyProtection="1">
      <alignment vertical="center" wrapText="1"/>
      <protection hidden="1"/>
    </xf>
    <xf numFmtId="3" fontId="4" fillId="0" borderId="58" xfId="1" applyNumberFormat="1" applyFont="1" applyBorder="1" applyAlignment="1" applyProtection="1">
      <alignment horizontal="center" vertical="center"/>
      <protection hidden="1"/>
    </xf>
    <xf numFmtId="167" fontId="4" fillId="0" borderId="58" xfId="1" applyNumberFormat="1" applyFont="1" applyBorder="1" applyAlignment="1" applyProtection="1">
      <alignment horizontal="center" vertical="center"/>
      <protection hidden="1"/>
    </xf>
    <xf numFmtId="0" fontId="7" fillId="0" borderId="96" xfId="0" applyFont="1" applyBorder="1" applyAlignment="1" applyProtection="1">
      <alignment vertical="center" wrapText="1"/>
      <protection hidden="1"/>
    </xf>
    <xf numFmtId="0" fontId="6" fillId="2" borderId="58" xfId="1" applyNumberFormat="1" applyFont="1" applyFill="1" applyBorder="1" applyAlignment="1" applyProtection="1">
      <alignment vertical="top" wrapText="1"/>
      <protection hidden="1"/>
    </xf>
    <xf numFmtId="0" fontId="14" fillId="0" borderId="3" xfId="2" applyFont="1" applyBorder="1" applyAlignment="1" applyProtection="1">
      <alignment horizontal="center" vertical="center"/>
      <protection hidden="1"/>
    </xf>
    <xf numFmtId="0" fontId="2" fillId="0" borderId="0" xfId="2" applyFont="1" applyBorder="1" applyAlignment="1" applyProtection="1">
      <alignment horizontal="center" vertical="center"/>
      <protection hidden="1"/>
    </xf>
    <xf numFmtId="0" fontId="7" fillId="0" borderId="96" xfId="2" applyFont="1" applyBorder="1" applyAlignment="1" applyProtection="1">
      <alignment horizontal="center" vertical="center" wrapText="1"/>
      <protection hidden="1"/>
    </xf>
    <xf numFmtId="0" fontId="14" fillId="0" borderId="96" xfId="2" applyFont="1" applyBorder="1" applyAlignment="1" applyProtection="1">
      <alignment horizontal="center" vertical="center" wrapText="1"/>
      <protection hidden="1"/>
    </xf>
    <xf numFmtId="0" fontId="14" fillId="0" borderId="96" xfId="2" applyFont="1" applyBorder="1" applyAlignment="1" applyProtection="1">
      <alignment horizontal="center" vertical="center"/>
      <protection hidden="1"/>
    </xf>
    <xf numFmtId="0" fontId="6" fillId="0" borderId="0" xfId="0" applyFont="1" applyAlignment="1" applyProtection="1">
      <alignment horizontal="center" vertical="center"/>
      <protection hidden="1"/>
    </xf>
    <xf numFmtId="0" fontId="7" fillId="0" borderId="0" xfId="2" applyFont="1" applyBorder="1" applyAlignment="1" applyProtection="1">
      <alignment horizontal="center" vertical="center" wrapText="1"/>
      <protection hidden="1"/>
    </xf>
    <xf numFmtId="0" fontId="2" fillId="0" borderId="0" xfId="2" applyFont="1" applyBorder="1" applyAlignment="1" applyProtection="1">
      <alignment horizontal="center" vertical="center"/>
      <protection hidden="1"/>
    </xf>
    <xf numFmtId="0" fontId="14" fillId="0" borderId="96" xfId="2" applyFont="1" applyBorder="1" applyAlignment="1" applyProtection="1">
      <alignment horizontal="center" vertical="center" wrapText="1"/>
      <protection hidden="1"/>
    </xf>
    <xf numFmtId="0" fontId="7" fillId="0" borderId="96" xfId="2" applyFont="1" applyBorder="1" applyAlignment="1" applyProtection="1">
      <alignment horizontal="center" vertical="center" wrapText="1"/>
      <protection hidden="1"/>
    </xf>
    <xf numFmtId="0" fontId="14" fillId="0" borderId="96" xfId="2" applyFont="1" applyBorder="1" applyAlignment="1" applyProtection="1">
      <alignment horizontal="center" vertical="center"/>
      <protection hidden="1"/>
    </xf>
    <xf numFmtId="0" fontId="6" fillId="0" borderId="0" xfId="0" applyFont="1" applyAlignment="1" applyProtection="1">
      <alignment horizontal="center" vertical="center"/>
      <protection hidden="1"/>
    </xf>
    <xf numFmtId="0" fontId="7" fillId="0" borderId="0" xfId="2" applyFont="1" applyBorder="1" applyAlignment="1" applyProtection="1">
      <alignment horizontal="center" vertical="center" wrapText="1"/>
      <protection hidden="1"/>
    </xf>
    <xf numFmtId="49" fontId="6" fillId="6" borderId="96" xfId="1" applyNumberFormat="1" applyFont="1" applyFill="1" applyBorder="1" applyAlignment="1" applyProtection="1">
      <alignment vertical="top" wrapText="1"/>
      <protection hidden="1"/>
    </xf>
    <xf numFmtId="49" fontId="6" fillId="10" borderId="96" xfId="1" applyNumberFormat="1" applyFont="1" applyFill="1" applyBorder="1" applyAlignment="1" applyProtection="1">
      <alignment vertical="top" wrapText="1"/>
      <protection hidden="1"/>
    </xf>
    <xf numFmtId="0" fontId="14" fillId="0" borderId="35" xfId="2" applyFont="1" applyBorder="1" applyAlignment="1" applyProtection="1">
      <protection hidden="1"/>
    </xf>
    <xf numFmtId="0" fontId="14" fillId="0" borderId="96" xfId="2" applyFont="1" applyBorder="1" applyProtection="1">
      <protection hidden="1"/>
    </xf>
    <xf numFmtId="0" fontId="6" fillId="0" borderId="35" xfId="0" applyFont="1" applyBorder="1" applyProtection="1">
      <protection hidden="1"/>
    </xf>
    <xf numFmtId="0" fontId="6" fillId="0" borderId="96" xfId="0" applyFont="1" applyBorder="1" applyProtection="1">
      <protection hidden="1"/>
    </xf>
    <xf numFmtId="49" fontId="6" fillId="28" borderId="96" xfId="1" applyNumberFormat="1" applyFont="1" applyFill="1" applyBorder="1" applyAlignment="1" applyProtection="1">
      <alignment vertical="top" wrapText="1"/>
      <protection hidden="1"/>
    </xf>
    <xf numFmtId="0" fontId="11" fillId="0" borderId="0" xfId="2" applyFont="1" applyFill="1" applyBorder="1" applyAlignment="1" applyProtection="1">
      <alignment horizontal="center" vertical="center"/>
      <protection locked="0"/>
    </xf>
    <xf numFmtId="49" fontId="18" fillId="0" borderId="0" xfId="2" applyNumberFormat="1" applyFont="1" applyFill="1" applyBorder="1" applyAlignment="1" applyProtection="1">
      <alignment horizontal="center"/>
      <protection hidden="1"/>
    </xf>
    <xf numFmtId="0" fontId="14" fillId="0" borderId="0" xfId="2" applyFont="1" applyFill="1" applyBorder="1" applyProtection="1">
      <protection hidden="1"/>
    </xf>
    <xf numFmtId="0" fontId="14" fillId="0" borderId="35" xfId="2" applyFont="1" applyBorder="1" applyAlignment="1" applyProtection="1">
      <alignment horizontal="center" vertical="center" wrapText="1"/>
      <protection hidden="1"/>
    </xf>
    <xf numFmtId="0" fontId="7" fillId="0" borderId="96" xfId="2" applyFont="1" applyBorder="1" applyAlignment="1" applyProtection="1">
      <alignment horizontal="center" vertical="center" wrapText="1"/>
      <protection hidden="1"/>
    </xf>
    <xf numFmtId="0" fontId="14" fillId="0" borderId="96" xfId="2" applyFont="1" applyBorder="1" applyAlignment="1" applyProtection="1">
      <alignment horizontal="center" vertical="center" wrapText="1"/>
      <protection hidden="1"/>
    </xf>
    <xf numFmtId="0" fontId="14" fillId="0" borderId="30" xfId="2" applyFont="1" applyBorder="1" applyAlignment="1" applyProtection="1">
      <alignment horizontal="center" vertical="center"/>
      <protection hidden="1"/>
    </xf>
    <xf numFmtId="0" fontId="14" fillId="0" borderId="96" xfId="2" applyFont="1" applyBorder="1" applyAlignment="1" applyProtection="1">
      <alignment horizontal="center" vertical="center"/>
      <protection hidden="1"/>
    </xf>
    <xf numFmtId="0" fontId="2" fillId="0" borderId="0" xfId="2" applyFont="1" applyBorder="1" applyAlignment="1" applyProtection="1">
      <alignment horizontal="center" vertical="center"/>
      <protection hidden="1"/>
    </xf>
    <xf numFmtId="0" fontId="6" fillId="0" borderId="0" xfId="0" applyFont="1" applyAlignment="1" applyProtection="1">
      <alignment horizontal="center" vertical="center"/>
      <protection hidden="1"/>
    </xf>
    <xf numFmtId="0" fontId="7" fillId="0" borderId="0" xfId="2" applyFont="1" applyBorder="1" applyAlignment="1" applyProtection="1">
      <alignment horizontal="center" vertical="center" wrapText="1"/>
      <protection hidden="1"/>
    </xf>
    <xf numFmtId="0" fontId="10" fillId="0" borderId="0" xfId="2" applyFont="1" applyBorder="1" applyAlignment="1" applyProtection="1">
      <alignment vertical="center"/>
      <protection hidden="1"/>
    </xf>
    <xf numFmtId="0" fontId="7" fillId="0" borderId="96" xfId="2" applyFont="1" applyBorder="1" applyAlignment="1" applyProtection="1">
      <alignment horizontal="center" vertical="center" wrapText="1"/>
      <protection hidden="1"/>
    </xf>
    <xf numFmtId="0" fontId="14" fillId="0" borderId="96" xfId="2" applyFont="1" applyBorder="1" applyAlignment="1" applyProtection="1">
      <alignment horizontal="center" vertical="center" wrapText="1"/>
      <protection hidden="1"/>
    </xf>
    <xf numFmtId="0" fontId="14" fillId="0" borderId="96" xfId="2" applyFont="1" applyBorder="1" applyAlignment="1" applyProtection="1">
      <alignment horizontal="center" vertical="center"/>
      <protection hidden="1"/>
    </xf>
    <xf numFmtId="0" fontId="2" fillId="0" borderId="0" xfId="2" applyFont="1" applyBorder="1" applyAlignment="1" applyProtection="1">
      <alignment horizontal="center" vertical="center"/>
      <protection hidden="1"/>
    </xf>
    <xf numFmtId="0" fontId="7" fillId="0" borderId="0" xfId="2" applyFont="1" applyBorder="1" applyAlignment="1" applyProtection="1">
      <alignment horizontal="center" vertical="center" wrapText="1"/>
      <protection hidden="1"/>
    </xf>
    <xf numFmtId="0" fontId="6" fillId="0" borderId="0" xfId="0" applyFont="1" applyAlignment="1" applyProtection="1">
      <alignment horizontal="center" vertical="center"/>
      <protection hidden="1"/>
    </xf>
    <xf numFmtId="49" fontId="6" fillId="11" borderId="96" xfId="1" applyNumberFormat="1" applyFont="1" applyFill="1" applyBorder="1" applyAlignment="1" applyProtection="1">
      <alignment vertical="top" wrapText="1"/>
      <protection hidden="1"/>
    </xf>
    <xf numFmtId="49" fontId="6" fillId="11" borderId="58" xfId="1" applyNumberFormat="1" applyFont="1" applyFill="1" applyBorder="1" applyAlignment="1" applyProtection="1">
      <alignment vertical="top" wrapText="1"/>
      <protection hidden="1"/>
    </xf>
    <xf numFmtId="3" fontId="7" fillId="0" borderId="0" xfId="2" applyNumberFormat="1" applyFont="1" applyFill="1" applyBorder="1" applyAlignment="1" applyProtection="1">
      <alignment vertical="center"/>
      <protection hidden="1"/>
    </xf>
    <xf numFmtId="0" fontId="16" fillId="0" borderId="0" xfId="2" applyFont="1" applyFill="1" applyBorder="1" applyAlignment="1" applyProtection="1">
      <alignment horizontal="center" vertical="center" wrapText="1"/>
      <protection hidden="1"/>
    </xf>
    <xf numFmtId="0" fontId="6" fillId="0" borderId="0" xfId="0" applyFont="1" applyFill="1" applyBorder="1" applyProtection="1">
      <protection hidden="1"/>
    </xf>
    <xf numFmtId="0" fontId="6" fillId="0" borderId="0" xfId="0" applyFont="1" applyAlignment="1" applyProtection="1">
      <alignment horizontal="center" vertical="center"/>
      <protection hidden="1"/>
    </xf>
    <xf numFmtId="0" fontId="16" fillId="0" borderId="0" xfId="2" applyFont="1" applyBorder="1" applyAlignment="1" applyProtection="1">
      <alignment horizontal="center" vertical="center" wrapText="1"/>
      <protection hidden="1"/>
    </xf>
    <xf numFmtId="0" fontId="22" fillId="0" borderId="0" xfId="2" applyFont="1" applyBorder="1" applyAlignment="1" applyProtection="1">
      <alignment horizontal="center" vertical="center" wrapText="1"/>
      <protection hidden="1"/>
    </xf>
    <xf numFmtId="0" fontId="6" fillId="0" borderId="0" xfId="0" applyFont="1" applyAlignment="1" applyProtection="1">
      <alignment horizontal="center" vertical="center"/>
      <protection hidden="1"/>
    </xf>
    <xf numFmtId="49" fontId="6" fillId="0" borderId="96" xfId="1" applyNumberFormat="1" applyFont="1" applyFill="1" applyBorder="1" applyAlignment="1" applyProtection="1">
      <alignment horizontal="left" vertical="top" wrapText="1"/>
      <protection hidden="1"/>
    </xf>
    <xf numFmtId="0" fontId="5" fillId="0" borderId="96" xfId="1" applyFont="1" applyBorder="1" applyAlignment="1" applyProtection="1">
      <alignment horizontal="left" vertical="center" wrapText="1"/>
      <protection hidden="1"/>
    </xf>
    <xf numFmtId="49" fontId="6" fillId="2" borderId="96" xfId="1" applyNumberFormat="1" applyFont="1" applyFill="1" applyBorder="1" applyAlignment="1" applyProtection="1">
      <alignment horizontal="left" vertical="top" wrapText="1"/>
      <protection hidden="1"/>
    </xf>
    <xf numFmtId="0" fontId="6" fillId="0" borderId="37" xfId="0" applyFont="1" applyBorder="1" applyAlignment="1" applyProtection="1">
      <alignment horizontal="center" vertical="center"/>
      <protection hidden="1"/>
    </xf>
    <xf numFmtId="0" fontId="44" fillId="0" borderId="96" xfId="3" applyFont="1" applyBorder="1" applyAlignment="1">
      <alignment horizontal="center" vertical="center" wrapText="1"/>
    </xf>
    <xf numFmtId="0" fontId="45" fillId="0" borderId="96" xfId="3" applyFont="1" applyBorder="1" applyAlignment="1">
      <alignment horizontal="left" vertical="center" wrapText="1"/>
    </xf>
    <xf numFmtId="0" fontId="45" fillId="0" borderId="60" xfId="3" applyFont="1" applyBorder="1" applyAlignment="1">
      <alignment horizontal="center" vertical="center"/>
    </xf>
    <xf numFmtId="0" fontId="14" fillId="0" borderId="3" xfId="2" applyFont="1" applyBorder="1" applyAlignment="1" applyProtection="1">
      <alignment horizontal="center" vertical="center"/>
      <protection hidden="1"/>
    </xf>
    <xf numFmtId="0" fontId="2" fillId="0" borderId="0" xfId="2" applyFont="1" applyBorder="1" applyAlignment="1" applyProtection="1">
      <alignment horizontal="center" vertical="center"/>
      <protection hidden="1"/>
    </xf>
    <xf numFmtId="0" fontId="14" fillId="0" borderId="3" xfId="2" applyFont="1" applyBorder="1" applyAlignment="1" applyProtection="1">
      <alignment horizontal="center" vertical="center"/>
      <protection hidden="1"/>
    </xf>
    <xf numFmtId="9" fontId="42" fillId="15" borderId="92" xfId="3" applyNumberFormat="1" applyFont="1" applyFill="1" applyBorder="1" applyAlignment="1">
      <alignment horizontal="center" vertical="center" wrapText="1"/>
    </xf>
    <xf numFmtId="9" fontId="50" fillId="0" borderId="96" xfId="3" applyNumberFormat="1" applyFont="1" applyBorder="1" applyAlignment="1">
      <alignment horizontal="center" vertical="center"/>
    </xf>
    <xf numFmtId="0" fontId="42" fillId="15" borderId="95" xfId="4" applyFont="1" applyFill="1" applyBorder="1" applyAlignment="1">
      <alignment horizontal="center" vertical="center" wrapText="1"/>
    </xf>
    <xf numFmtId="0" fontId="42" fillId="15" borderId="92" xfId="4" applyFont="1" applyFill="1" applyBorder="1" applyAlignment="1">
      <alignment horizontal="center" vertical="center" wrapText="1"/>
    </xf>
    <xf numFmtId="168" fontId="42" fillId="15" borderId="92" xfId="4" applyNumberFormat="1" applyFont="1" applyFill="1" applyBorder="1" applyAlignment="1">
      <alignment horizontal="center" vertical="center" wrapText="1"/>
    </xf>
    <xf numFmtId="0" fontId="44" fillId="0" borderId="96" xfId="4" applyFont="1" applyBorder="1" applyAlignment="1">
      <alignment horizontal="center" vertical="center" wrapText="1"/>
    </xf>
    <xf numFmtId="0" fontId="45" fillId="0" borderId="96" xfId="4" applyFont="1" applyBorder="1" applyAlignment="1">
      <alignment horizontal="center" vertical="center" wrapText="1"/>
    </xf>
    <xf numFmtId="0" fontId="50" fillId="0" borderId="96" xfId="4" applyFont="1" applyBorder="1" applyAlignment="1">
      <alignment horizontal="center" vertical="center"/>
    </xf>
    <xf numFmtId="0" fontId="45" fillId="0" borderId="96" xfId="4" applyFont="1" applyBorder="1" applyAlignment="1">
      <alignment horizontal="center" vertical="center"/>
    </xf>
    <xf numFmtId="3" fontId="44" fillId="0" borderId="96" xfId="4" applyNumberFormat="1" applyFont="1" applyBorder="1" applyAlignment="1">
      <alignment horizontal="center" vertical="center"/>
    </xf>
    <xf numFmtId="0" fontId="45" fillId="0" borderId="96" xfId="4" applyFont="1" applyBorder="1" applyAlignment="1" applyProtection="1">
      <alignment horizontal="center" vertical="center"/>
      <protection locked="0"/>
    </xf>
    <xf numFmtId="0" fontId="4" fillId="26" borderId="96" xfId="1" applyNumberFormat="1" applyFont="1" applyFill="1" applyBorder="1" applyAlignment="1" applyProtection="1">
      <alignment horizontal="left" vertical="top" wrapText="1"/>
      <protection hidden="1"/>
    </xf>
    <xf numFmtId="0" fontId="4" fillId="3" borderId="96" xfId="1" applyFont="1" applyFill="1" applyBorder="1" applyAlignment="1" applyProtection="1">
      <alignment horizontal="left"/>
      <protection hidden="1"/>
    </xf>
    <xf numFmtId="0" fontId="3" fillId="3" borderId="96" xfId="1" applyFont="1" applyFill="1" applyBorder="1" applyAlignment="1" applyProtection="1">
      <alignment horizontal="left" vertical="center" wrapText="1"/>
      <protection hidden="1"/>
    </xf>
    <xf numFmtId="1" fontId="4" fillId="3" borderId="96" xfId="1" applyNumberFormat="1" applyFont="1" applyFill="1" applyBorder="1" applyAlignment="1" applyProtection="1">
      <alignment horizontal="right" vertical="top" wrapText="1"/>
      <protection hidden="1"/>
    </xf>
    <xf numFmtId="0" fontId="4" fillId="3" borderId="96" xfId="1" applyNumberFormat="1" applyFont="1" applyFill="1" applyBorder="1" applyAlignment="1" applyProtection="1">
      <alignment horizontal="left" vertical="top" wrapText="1"/>
      <protection hidden="1"/>
    </xf>
    <xf numFmtId="165" fontId="4" fillId="3" borderId="96" xfId="1" applyNumberFormat="1" applyFont="1" applyFill="1" applyBorder="1" applyAlignment="1" applyProtection="1">
      <alignment horizontal="right" vertical="top" wrapText="1"/>
      <protection hidden="1"/>
    </xf>
    <xf numFmtId="164" fontId="4" fillId="3" borderId="96" xfId="1" applyNumberFormat="1" applyFont="1" applyFill="1" applyBorder="1" applyAlignment="1" applyProtection="1">
      <alignment horizontal="right" vertical="top" wrapText="1"/>
      <protection hidden="1"/>
    </xf>
    <xf numFmtId="3" fontId="4" fillId="3" borderId="96" xfId="1" applyNumberFormat="1" applyFont="1" applyFill="1" applyBorder="1" applyAlignment="1" applyProtection="1">
      <alignment horizontal="center" vertical="center" wrapText="1"/>
      <protection hidden="1"/>
    </xf>
    <xf numFmtId="0" fontId="42" fillId="15" borderId="83" xfId="3" applyFont="1" applyFill="1" applyBorder="1" applyAlignment="1">
      <alignment horizontal="center" vertical="center" wrapText="1"/>
    </xf>
    <xf numFmtId="0" fontId="7" fillId="0" borderId="0" xfId="2" applyFont="1" applyBorder="1" applyAlignment="1" applyProtection="1">
      <alignment horizontal="center" vertical="center" wrapText="1"/>
      <protection hidden="1"/>
    </xf>
    <xf numFmtId="0" fontId="6" fillId="0" borderId="0" xfId="0" applyFont="1" applyAlignment="1" applyProtection="1">
      <alignment horizontal="center" vertical="center"/>
      <protection hidden="1"/>
    </xf>
    <xf numFmtId="0" fontId="6" fillId="0" borderId="0" xfId="0" applyFont="1" applyAlignment="1" applyProtection="1">
      <alignment horizontal="center" vertical="center" wrapText="1"/>
      <protection hidden="1"/>
    </xf>
    <xf numFmtId="0" fontId="6" fillId="0" borderId="21" xfId="0" applyFont="1" applyBorder="1" applyAlignment="1" applyProtection="1">
      <alignment horizontal="center" vertical="center" wrapText="1"/>
      <protection hidden="1"/>
    </xf>
    <xf numFmtId="9" fontId="42" fillId="15" borderId="92" xfId="4" applyNumberFormat="1" applyFont="1" applyFill="1" applyBorder="1" applyAlignment="1">
      <alignment horizontal="center" vertical="center" wrapText="1"/>
    </xf>
    <xf numFmtId="9" fontId="50" fillId="0" borderId="96" xfId="4" applyNumberFormat="1" applyFont="1" applyBorder="1" applyAlignment="1">
      <alignment horizontal="center" vertical="center"/>
    </xf>
    <xf numFmtId="9" fontId="17" fillId="0" borderId="0" xfId="0" applyNumberFormat="1" applyFont="1"/>
    <xf numFmtId="0" fontId="42" fillId="15" borderId="92" xfId="4" applyFont="1" applyFill="1" applyBorder="1" applyAlignment="1">
      <alignment horizontal="center" vertical="center" wrapText="1"/>
    </xf>
    <xf numFmtId="49" fontId="9" fillId="2" borderId="96" xfId="1" applyNumberFormat="1" applyFont="1" applyFill="1" applyBorder="1" applyAlignment="1" applyProtection="1">
      <alignment vertical="top" wrapText="1"/>
      <protection hidden="1"/>
    </xf>
    <xf numFmtId="0" fontId="46" fillId="0" borderId="96" xfId="4" applyFont="1" applyBorder="1" applyAlignment="1">
      <alignment horizontal="center" vertical="center"/>
    </xf>
    <xf numFmtId="0" fontId="7" fillId="0" borderId="0" xfId="2" applyFont="1" applyBorder="1" applyAlignment="1" applyProtection="1">
      <alignment horizontal="center" vertical="center" wrapText="1"/>
      <protection hidden="1"/>
    </xf>
    <xf numFmtId="0" fontId="22" fillId="0" borderId="0" xfId="2" applyFont="1" applyBorder="1" applyAlignment="1" applyProtection="1">
      <alignment horizontal="center" vertical="center" wrapText="1"/>
      <protection hidden="1"/>
    </xf>
    <xf numFmtId="0" fontId="16" fillId="0" borderId="96" xfId="2" applyFont="1" applyBorder="1" applyAlignment="1" applyProtection="1">
      <alignment horizontal="center" vertical="center" wrapText="1"/>
      <protection hidden="1"/>
    </xf>
    <xf numFmtId="0" fontId="16" fillId="0" borderId="0" xfId="2" applyFont="1" applyBorder="1" applyAlignment="1" applyProtection="1">
      <alignment horizontal="center" vertical="center" wrapText="1"/>
      <protection hidden="1"/>
    </xf>
    <xf numFmtId="0" fontId="6" fillId="0" borderId="0" xfId="0" applyFont="1" applyAlignment="1" applyProtection="1">
      <alignment horizontal="center" vertical="center" wrapText="1"/>
      <protection hidden="1"/>
    </xf>
    <xf numFmtId="0" fontId="5" fillId="4" borderId="96" xfId="1" applyFont="1" applyFill="1" applyBorder="1" applyAlignment="1" applyProtection="1">
      <alignment vertical="center" wrapText="1"/>
      <protection hidden="1"/>
    </xf>
    <xf numFmtId="0" fontId="6" fillId="2" borderId="96" xfId="1" applyNumberFormat="1" applyFont="1" applyFill="1" applyBorder="1" applyAlignment="1" applyProtection="1">
      <alignment horizontal="left" vertical="top" wrapText="1"/>
      <protection hidden="1"/>
    </xf>
    <xf numFmtId="49" fontId="7" fillId="0" borderId="37" xfId="2" applyNumberFormat="1" applyFont="1" applyBorder="1" applyAlignment="1" applyProtection="1">
      <alignment vertical="center" wrapText="1"/>
      <protection hidden="1"/>
    </xf>
    <xf numFmtId="0" fontId="2" fillId="0" borderId="0" xfId="2" applyFont="1" applyBorder="1" applyAlignment="1" applyProtection="1">
      <alignment horizontal="center" vertical="center"/>
      <protection hidden="1"/>
    </xf>
    <xf numFmtId="0" fontId="7" fillId="0" borderId="0" xfId="2" applyFont="1" applyBorder="1" applyAlignment="1" applyProtection="1">
      <alignment horizontal="center" vertical="center" wrapText="1"/>
      <protection hidden="1"/>
    </xf>
    <xf numFmtId="0" fontId="6" fillId="0" borderId="0" xfId="0" applyFont="1" applyAlignment="1" applyProtection="1">
      <alignment horizontal="center" vertical="center"/>
      <protection hidden="1"/>
    </xf>
    <xf numFmtId="0" fontId="4" fillId="3" borderId="96" xfId="1" applyNumberFormat="1" applyFont="1" applyFill="1" applyBorder="1" applyAlignment="1" applyProtection="1">
      <alignment horizontal="left" vertical="top" wrapText="1"/>
      <protection locked="0"/>
    </xf>
    <xf numFmtId="0" fontId="4" fillId="26" borderId="96" xfId="1" applyNumberFormat="1" applyFont="1" applyFill="1" applyBorder="1" applyAlignment="1" applyProtection="1">
      <alignment horizontal="left" vertical="top" wrapText="1"/>
      <protection locked="0"/>
    </xf>
    <xf numFmtId="0" fontId="3" fillId="3" borderId="96" xfId="1" applyFont="1" applyFill="1" applyBorder="1" applyAlignment="1" applyProtection="1">
      <alignment vertical="center" wrapText="1"/>
      <protection locked="0"/>
    </xf>
    <xf numFmtId="0" fontId="4" fillId="3" borderId="96" xfId="1" applyFont="1" applyFill="1" applyBorder="1" applyAlignment="1" applyProtection="1">
      <alignment horizontal="left"/>
      <protection locked="0"/>
    </xf>
    <xf numFmtId="0" fontId="3" fillId="3" borderId="96" xfId="1" applyFont="1" applyFill="1" applyBorder="1" applyAlignment="1" applyProtection="1">
      <alignment horizontal="left" vertical="center" wrapText="1"/>
      <protection locked="0"/>
    </xf>
    <xf numFmtId="1" fontId="4" fillId="3" borderId="96" xfId="1" applyNumberFormat="1" applyFont="1" applyFill="1" applyBorder="1" applyAlignment="1" applyProtection="1">
      <alignment horizontal="right" vertical="top" wrapText="1"/>
      <protection locked="0"/>
    </xf>
    <xf numFmtId="165" fontId="4" fillId="3" borderId="96" xfId="1" applyNumberFormat="1" applyFont="1" applyFill="1" applyBorder="1" applyAlignment="1" applyProtection="1">
      <alignment horizontal="right" vertical="top" wrapText="1"/>
      <protection locked="0"/>
    </xf>
    <xf numFmtId="164" fontId="4" fillId="3" borderId="96" xfId="1" applyNumberFormat="1" applyFont="1" applyFill="1" applyBorder="1" applyAlignment="1" applyProtection="1">
      <alignment horizontal="right" vertical="top" wrapText="1"/>
      <protection locked="0"/>
    </xf>
    <xf numFmtId="2" fontId="41" fillId="0" borderId="0" xfId="0" applyNumberFormat="1" applyFont="1" applyProtection="1">
      <protection hidden="1"/>
    </xf>
    <xf numFmtId="0" fontId="6" fillId="2" borderId="96" xfId="1" applyFont="1" applyFill="1" applyBorder="1" applyProtection="1">
      <protection hidden="1"/>
    </xf>
    <xf numFmtId="0" fontId="6" fillId="0" borderId="96" xfId="1" applyFont="1" applyBorder="1" applyProtection="1">
      <protection hidden="1"/>
    </xf>
    <xf numFmtId="0" fontId="10" fillId="0" borderId="45" xfId="2" applyFont="1" applyBorder="1" applyAlignment="1" applyProtection="1">
      <alignment vertical="center"/>
      <protection hidden="1"/>
    </xf>
    <xf numFmtId="49" fontId="18" fillId="0" borderId="58" xfId="2" applyNumberFormat="1" applyFont="1" applyBorder="1" applyAlignment="1" applyProtection="1">
      <alignment horizontal="center"/>
      <protection hidden="1"/>
    </xf>
    <xf numFmtId="49" fontId="18" fillId="6" borderId="38" xfId="2" applyNumberFormat="1" applyFont="1" applyFill="1" applyBorder="1" applyAlignment="1" applyProtection="1">
      <alignment horizontal="center"/>
      <protection hidden="1"/>
    </xf>
    <xf numFmtId="0" fontId="10" fillId="0" borderId="24" xfId="2" applyFont="1" applyBorder="1" applyAlignment="1" applyProtection="1">
      <alignment vertical="center"/>
      <protection hidden="1"/>
    </xf>
    <xf numFmtId="0" fontId="6" fillId="0" borderId="0" xfId="0" applyFont="1" applyBorder="1" applyAlignment="1" applyProtection="1">
      <alignment horizontal="center" vertical="center"/>
      <protection hidden="1"/>
    </xf>
    <xf numFmtId="0" fontId="45" fillId="0" borderId="60" xfId="4" applyFont="1" applyBorder="1" applyAlignment="1">
      <alignment horizontal="center" vertical="center"/>
    </xf>
    <xf numFmtId="0" fontId="44" fillId="0" borderId="96" xfId="4" applyFont="1" applyBorder="1" applyAlignment="1">
      <alignment horizontal="center" vertical="center" wrapText="1"/>
    </xf>
    <xf numFmtId="0" fontId="42" fillId="15" borderId="81" xfId="4" applyFont="1" applyFill="1" applyBorder="1" applyAlignment="1">
      <alignment horizontal="center" vertical="center" wrapText="1"/>
    </xf>
    <xf numFmtId="0" fontId="42" fillId="15" borderId="80" xfId="4" applyFont="1" applyFill="1" applyBorder="1" applyAlignment="1">
      <alignment horizontal="center" vertical="center" wrapText="1"/>
    </xf>
    <xf numFmtId="168" fontId="42" fillId="15" borderId="80" xfId="4" applyNumberFormat="1" applyFont="1" applyFill="1" applyBorder="1" applyAlignment="1">
      <alignment horizontal="center" vertical="center" wrapText="1"/>
    </xf>
    <xf numFmtId="9" fontId="52" fillId="15" borderId="80" xfId="4" applyNumberFormat="1" applyFont="1" applyFill="1" applyBorder="1" applyAlignment="1">
      <alignment horizontal="center" vertical="center" wrapText="1"/>
    </xf>
    <xf numFmtId="0" fontId="2" fillId="0" borderId="0" xfId="2" applyFont="1" applyBorder="1" applyAlignment="1" applyProtection="1">
      <alignment horizontal="center" vertical="center"/>
      <protection hidden="1"/>
    </xf>
    <xf numFmtId="0" fontId="7" fillId="0" borderId="0" xfId="2" applyFont="1" applyBorder="1" applyAlignment="1" applyProtection="1">
      <alignment horizontal="center" vertical="center" wrapText="1"/>
      <protection hidden="1"/>
    </xf>
    <xf numFmtId="0" fontId="22" fillId="0" borderId="0" xfId="2" applyFont="1" applyBorder="1" applyAlignment="1" applyProtection="1">
      <alignment horizontal="center" vertical="center" wrapText="1"/>
      <protection hidden="1"/>
    </xf>
    <xf numFmtId="0" fontId="6" fillId="0" borderId="0" xfId="0" applyFont="1" applyAlignment="1" applyProtection="1">
      <alignment horizontal="center" vertical="center"/>
      <protection hidden="1"/>
    </xf>
    <xf numFmtId="0" fontId="22" fillId="19" borderId="96" xfId="2" applyFont="1" applyFill="1" applyBorder="1" applyAlignment="1" applyProtection="1">
      <alignment vertical="center" wrapText="1"/>
      <protection hidden="1"/>
    </xf>
    <xf numFmtId="0" fontId="6" fillId="26" borderId="96" xfId="1" applyNumberFormat="1" applyFont="1" applyFill="1" applyBorder="1" applyAlignment="1" applyProtection="1">
      <alignment horizontal="left" vertical="top" wrapText="1"/>
      <protection hidden="1"/>
    </xf>
    <xf numFmtId="0" fontId="38" fillId="0" borderId="0" xfId="4" applyFont="1" applyFill="1" applyBorder="1" applyAlignment="1"/>
    <xf numFmtId="0" fontId="9" fillId="0" borderId="96" xfId="1" applyNumberFormat="1" applyFont="1" applyBorder="1" applyAlignment="1" applyProtection="1">
      <alignment vertical="top" wrapText="1"/>
      <protection hidden="1"/>
    </xf>
    <xf numFmtId="0" fontId="44" fillId="0" borderId="96" xfId="3" applyFont="1" applyBorder="1" applyAlignment="1">
      <alignment horizontal="center" vertical="center" wrapText="1"/>
    </xf>
    <xf numFmtId="0" fontId="45" fillId="0" borderId="96" xfId="3" applyFont="1" applyBorder="1" applyAlignment="1">
      <alignment horizontal="left" vertical="center" wrapText="1"/>
    </xf>
    <xf numFmtId="0" fontId="44" fillId="0" borderId="96" xfId="4" applyFont="1" applyBorder="1" applyAlignment="1">
      <alignment horizontal="center" vertical="center" wrapText="1"/>
    </xf>
    <xf numFmtId="0" fontId="42" fillId="15" borderId="83" xfId="3" applyFont="1" applyFill="1" applyBorder="1" applyAlignment="1">
      <alignment horizontal="center" vertical="center" wrapText="1"/>
    </xf>
    <xf numFmtId="3" fontId="44" fillId="0" borderId="3" xfId="4" applyNumberFormat="1" applyFont="1" applyBorder="1" applyAlignment="1">
      <alignment horizontal="center" vertical="center"/>
    </xf>
    <xf numFmtId="0" fontId="7" fillId="0" borderId="96" xfId="2" applyFont="1" applyBorder="1" applyAlignment="1" applyProtection="1">
      <alignment horizontal="center" vertical="center" wrapText="1"/>
      <protection hidden="1"/>
    </xf>
    <xf numFmtId="0" fontId="14" fillId="0" borderId="96" xfId="2" applyFont="1" applyBorder="1" applyAlignment="1" applyProtection="1">
      <alignment horizontal="center" vertical="center" wrapText="1"/>
      <protection hidden="1"/>
    </xf>
    <xf numFmtId="0" fontId="14" fillId="0" borderId="30" xfId="2" applyFont="1" applyBorder="1" applyAlignment="1" applyProtection="1">
      <alignment horizontal="center" vertical="center"/>
      <protection hidden="1"/>
    </xf>
    <xf numFmtId="0" fontId="14" fillId="0" borderId="96" xfId="2" applyFont="1" applyBorder="1" applyAlignment="1" applyProtection="1">
      <alignment horizontal="center" vertical="center"/>
      <protection hidden="1"/>
    </xf>
    <xf numFmtId="0" fontId="7" fillId="0" borderId="0" xfId="2" applyFont="1" applyBorder="1" applyAlignment="1" applyProtection="1">
      <alignment horizontal="center" vertical="center" wrapText="1"/>
      <protection hidden="1"/>
    </xf>
    <xf numFmtId="0" fontId="6" fillId="0" borderId="0" xfId="0" applyFont="1" applyAlignment="1" applyProtection="1">
      <alignment horizontal="center" vertical="center"/>
      <protection hidden="1"/>
    </xf>
    <xf numFmtId="0" fontId="6" fillId="29" borderId="96" xfId="1" applyNumberFormat="1" applyFont="1" applyFill="1" applyBorder="1" applyAlignment="1" applyProtection="1">
      <alignment vertical="top" wrapText="1"/>
      <protection hidden="1"/>
    </xf>
    <xf numFmtId="0" fontId="9" fillId="29" borderId="96" xfId="1" applyNumberFormat="1" applyFont="1" applyFill="1" applyBorder="1" applyAlignment="1" applyProtection="1">
      <alignment vertical="top" wrapText="1"/>
      <protection hidden="1"/>
    </xf>
    <xf numFmtId="0" fontId="42" fillId="15" borderId="92" xfId="4" applyFont="1" applyFill="1" applyBorder="1" applyAlignment="1">
      <alignment horizontal="center" vertical="center" wrapText="1"/>
    </xf>
    <xf numFmtId="0" fontId="44" fillId="0" borderId="96" xfId="4" applyFont="1" applyBorder="1" applyAlignment="1">
      <alignment horizontal="center" vertical="center" wrapText="1"/>
    </xf>
    <xf numFmtId="168" fontId="42" fillId="15" borderId="98" xfId="4" applyNumberFormat="1" applyFont="1" applyFill="1" applyBorder="1" applyAlignment="1">
      <alignment horizontal="center" vertical="center" wrapText="1"/>
    </xf>
    <xf numFmtId="9" fontId="42" fillId="15" borderId="3" xfId="4" applyNumberFormat="1" applyFont="1" applyFill="1" applyBorder="1" applyAlignment="1">
      <alignment horizontal="center" vertical="center" wrapText="1"/>
    </xf>
    <xf numFmtId="168" fontId="42" fillId="15" borderId="3" xfId="4" applyNumberFormat="1" applyFont="1" applyFill="1" applyBorder="1" applyAlignment="1">
      <alignment horizontal="center" vertical="center" wrapText="1"/>
    </xf>
    <xf numFmtId="0" fontId="44" fillId="0" borderId="96" xfId="4" applyFont="1" applyBorder="1" applyAlignment="1">
      <alignment vertical="center" wrapText="1"/>
    </xf>
    <xf numFmtId="0" fontId="4" fillId="0" borderId="96" xfId="1" applyNumberFormat="1" applyFont="1" applyBorder="1" applyAlignment="1" applyProtection="1">
      <alignment vertical="top" wrapText="1"/>
      <protection hidden="1"/>
    </xf>
    <xf numFmtId="0" fontId="21" fillId="0" borderId="96" xfId="1" applyNumberFormat="1" applyFont="1" applyBorder="1" applyAlignment="1" applyProtection="1">
      <alignment vertical="top" wrapText="1"/>
      <protection hidden="1"/>
    </xf>
    <xf numFmtId="0" fontId="44" fillId="0" borderId="96" xfId="4" applyFont="1" applyBorder="1" applyAlignment="1">
      <alignment horizontal="center" vertical="center" wrapText="1"/>
    </xf>
    <xf numFmtId="0" fontId="42" fillId="15" borderId="82" xfId="4" applyFont="1" applyFill="1" applyBorder="1" applyAlignment="1">
      <alignment horizontal="center" vertical="center" wrapText="1"/>
    </xf>
    <xf numFmtId="0" fontId="42" fillId="15" borderId="83" xfId="4" applyFont="1" applyFill="1" applyBorder="1" applyAlignment="1">
      <alignment horizontal="center" vertical="center" wrapText="1"/>
    </xf>
    <xf numFmtId="168" fontId="42" fillId="15" borderId="83" xfId="4" applyNumberFormat="1" applyFont="1" applyFill="1" applyBorder="1" applyAlignment="1">
      <alignment horizontal="center" vertical="center" wrapText="1"/>
    </xf>
    <xf numFmtId="0" fontId="38" fillId="0" borderId="0" xfId="3" applyFont="1" applyFill="1" applyBorder="1" applyAlignment="1"/>
    <xf numFmtId="0" fontId="7" fillId="0" borderId="0" xfId="2" applyFont="1" applyBorder="1" applyAlignment="1" applyProtection="1">
      <alignment horizontal="center" vertical="center" wrapText="1"/>
      <protection hidden="1"/>
    </xf>
    <xf numFmtId="0" fontId="7" fillId="0" borderId="8" xfId="2" applyFont="1" applyBorder="1" applyAlignment="1" applyProtection="1">
      <alignment horizontal="center" vertical="center" wrapText="1"/>
      <protection hidden="1"/>
    </xf>
    <xf numFmtId="0" fontId="16" fillId="0" borderId="0" xfId="2" applyFont="1" applyBorder="1" applyAlignment="1" applyProtection="1">
      <alignment horizontal="center" vertical="center" wrapText="1"/>
      <protection hidden="1"/>
    </xf>
    <xf numFmtId="49" fontId="18" fillId="6" borderId="0" xfId="2" applyNumberFormat="1" applyFont="1" applyFill="1" applyBorder="1" applyAlignment="1" applyProtection="1">
      <alignment horizontal="center" vertical="center"/>
      <protection hidden="1"/>
    </xf>
    <xf numFmtId="49" fontId="18" fillId="5" borderId="0" xfId="2" applyNumberFormat="1" applyFont="1" applyFill="1" applyBorder="1" applyAlignment="1" applyProtection="1">
      <alignment horizontal="center" vertical="center"/>
      <protection hidden="1"/>
    </xf>
    <xf numFmtId="1" fontId="6" fillId="0" borderId="96" xfId="1" applyNumberFormat="1" applyFont="1" applyFill="1" applyBorder="1" applyAlignment="1" applyProtection="1">
      <alignment horizontal="right" vertical="top" wrapText="1"/>
      <protection hidden="1"/>
    </xf>
    <xf numFmtId="0" fontId="5" fillId="0" borderId="96" xfId="1" applyFont="1" applyBorder="1" applyAlignment="1">
      <alignment horizontal="left" vertical="center" wrapText="1"/>
    </xf>
    <xf numFmtId="0" fontId="5" fillId="0" borderId="96" xfId="1" applyFont="1" applyFill="1" applyBorder="1" applyAlignment="1" applyProtection="1">
      <alignment vertical="center" wrapText="1"/>
      <protection hidden="1"/>
    </xf>
    <xf numFmtId="0" fontId="44" fillId="0" borderId="96" xfId="4" applyFont="1" applyBorder="1" applyAlignment="1">
      <alignment horizontal="center" vertical="center" wrapText="1"/>
    </xf>
    <xf numFmtId="0" fontId="45" fillId="0" borderId="96" xfId="4" applyFont="1" applyBorder="1" applyAlignment="1">
      <alignment horizontal="center" vertical="center" wrapText="1"/>
    </xf>
    <xf numFmtId="0" fontId="50" fillId="0" borderId="96" xfId="4" applyFont="1" applyBorder="1" applyAlignment="1">
      <alignment horizontal="center" vertical="center"/>
    </xf>
    <xf numFmtId="0" fontId="45" fillId="0" borderId="96" xfId="4" applyFont="1" applyBorder="1" applyAlignment="1">
      <alignment horizontal="center" vertical="center"/>
    </xf>
    <xf numFmtId="0" fontId="45" fillId="0" borderId="96" xfId="4" applyFont="1" applyBorder="1" applyAlignment="1">
      <alignment horizontal="center" vertical="center" wrapText="1"/>
    </xf>
    <xf numFmtId="0" fontId="50" fillId="0" borderId="96" xfId="4" applyFont="1" applyBorder="1" applyAlignment="1">
      <alignment horizontal="center" vertical="center"/>
    </xf>
    <xf numFmtId="0" fontId="45" fillId="0" borderId="96" xfId="4" applyFont="1" applyBorder="1" applyAlignment="1">
      <alignment horizontal="center" vertical="center"/>
    </xf>
    <xf numFmtId="0" fontId="45" fillId="0" borderId="96" xfId="4" applyFont="1" applyBorder="1" applyAlignment="1" applyProtection="1">
      <alignment horizontal="center" vertical="center"/>
      <protection locked="0"/>
    </xf>
    <xf numFmtId="0" fontId="45" fillId="0" borderId="96" xfId="4" applyFont="1" applyBorder="1" applyAlignment="1">
      <alignment horizontal="left" vertical="center" wrapText="1"/>
    </xf>
    <xf numFmtId="0" fontId="6" fillId="0" borderId="0" xfId="0" applyFont="1" applyAlignment="1" applyProtection="1">
      <alignment horizontal="center" vertical="center"/>
      <protection hidden="1"/>
    </xf>
    <xf numFmtId="0" fontId="42" fillId="15" borderId="80" xfId="4" applyFont="1" applyFill="1" applyBorder="1" applyAlignment="1">
      <alignment horizontal="center" vertical="center" wrapText="1"/>
    </xf>
    <xf numFmtId="0" fontId="38" fillId="0" borderId="93" xfId="4" applyFont="1" applyFill="1" applyBorder="1" applyAlignment="1">
      <alignment horizontal="center"/>
    </xf>
    <xf numFmtId="0" fontId="45" fillId="0" borderId="96" xfId="4" applyFont="1" applyBorder="1" applyAlignment="1">
      <alignment horizontal="center" vertical="center" wrapText="1"/>
    </xf>
    <xf numFmtId="0" fontId="50" fillId="0" borderId="96" xfId="4" applyFont="1" applyBorder="1" applyAlignment="1">
      <alignment horizontal="center" vertical="center"/>
    </xf>
    <xf numFmtId="0" fontId="45" fillId="0" borderId="96" xfId="4" applyFont="1" applyBorder="1" applyAlignment="1">
      <alignment horizontal="center" vertical="center"/>
    </xf>
    <xf numFmtId="3" fontId="44" fillId="0" borderId="96" xfId="4" applyNumberFormat="1" applyFont="1" applyBorder="1" applyAlignment="1">
      <alignment horizontal="center" vertical="center"/>
    </xf>
    <xf numFmtId="9" fontId="50" fillId="0" borderId="96" xfId="4" applyNumberFormat="1" applyFont="1" applyBorder="1" applyAlignment="1">
      <alignment horizontal="center" vertical="center"/>
    </xf>
    <xf numFmtId="0" fontId="45" fillId="0" borderId="96" xfId="4" applyFont="1" applyBorder="1" applyAlignment="1" applyProtection="1">
      <alignment horizontal="center" vertical="center"/>
      <protection locked="0"/>
    </xf>
    <xf numFmtId="0" fontId="44" fillId="0" borderId="96" xfId="4" applyFont="1" applyBorder="1" applyAlignment="1">
      <alignment horizontal="left" vertical="center" wrapText="1"/>
    </xf>
    <xf numFmtId="0" fontId="39" fillId="0" borderId="96" xfId="4" applyFont="1" applyBorder="1" applyAlignment="1">
      <alignment vertical="center" wrapText="1"/>
    </xf>
    <xf numFmtId="0" fontId="42" fillId="15" borderId="114" xfId="4" applyFont="1" applyFill="1" applyBorder="1" applyAlignment="1">
      <alignment horizontal="center" vertical="center" wrapText="1"/>
    </xf>
    <xf numFmtId="0" fontId="0" fillId="0" borderId="57" xfId="0" applyBorder="1" applyAlignment="1">
      <alignment horizontal="center"/>
    </xf>
    <xf numFmtId="0" fontId="44" fillId="0" borderId="96" xfId="4" applyFont="1" applyBorder="1" applyAlignment="1">
      <alignment horizontal="center" vertical="center" wrapText="1"/>
    </xf>
    <xf numFmtId="0" fontId="45" fillId="0" borderId="96" xfId="4" applyFont="1" applyBorder="1" applyAlignment="1">
      <alignment horizontal="center" vertical="center" wrapText="1"/>
    </xf>
    <xf numFmtId="0" fontId="50" fillId="0" borderId="96" xfId="4" applyFont="1" applyBorder="1" applyAlignment="1">
      <alignment horizontal="center" vertical="center"/>
    </xf>
    <xf numFmtId="0" fontId="45" fillId="0" borderId="96" xfId="4" applyFont="1" applyBorder="1" applyAlignment="1">
      <alignment horizontal="center" vertical="center"/>
    </xf>
    <xf numFmtId="3" fontId="44" fillId="0" borderId="96" xfId="4" applyNumberFormat="1" applyFont="1" applyBorder="1" applyAlignment="1">
      <alignment horizontal="center" vertical="center"/>
    </xf>
    <xf numFmtId="0" fontId="45" fillId="0" borderId="96" xfId="4" applyFont="1" applyBorder="1" applyAlignment="1" applyProtection="1">
      <alignment horizontal="center" vertical="center"/>
      <protection locked="0"/>
    </xf>
    <xf numFmtId="0" fontId="42" fillId="15" borderId="83" xfId="4" applyFont="1" applyFill="1" applyBorder="1" applyAlignment="1">
      <alignment horizontal="center" vertical="center" wrapText="1"/>
    </xf>
    <xf numFmtId="0" fontId="14" fillId="0" borderId="3" xfId="2" applyFont="1" applyBorder="1" applyAlignment="1" applyProtection="1">
      <alignment horizontal="center" vertical="center"/>
      <protection hidden="1"/>
    </xf>
    <xf numFmtId="0" fontId="7" fillId="0" borderId="96" xfId="2" applyFont="1" applyBorder="1" applyAlignment="1" applyProtection="1">
      <alignment horizontal="center" vertical="center" wrapText="1"/>
      <protection hidden="1"/>
    </xf>
    <xf numFmtId="0" fontId="14" fillId="0" borderId="96" xfId="2" applyFont="1" applyBorder="1" applyAlignment="1" applyProtection="1">
      <alignment horizontal="center" vertical="center" wrapText="1"/>
      <protection hidden="1"/>
    </xf>
    <xf numFmtId="0" fontId="2" fillId="0" borderId="0" xfId="2" applyFont="1" applyBorder="1" applyAlignment="1" applyProtection="1">
      <alignment horizontal="center" vertical="center"/>
      <protection hidden="1"/>
    </xf>
    <xf numFmtId="0" fontId="7" fillId="0" borderId="0" xfId="2" applyFont="1" applyBorder="1" applyAlignment="1" applyProtection="1">
      <alignment horizontal="center" vertical="center" wrapText="1"/>
      <protection hidden="1"/>
    </xf>
    <xf numFmtId="0" fontId="14" fillId="0" borderId="96" xfId="2" applyFont="1" applyBorder="1" applyAlignment="1" applyProtection="1">
      <alignment horizontal="center" vertical="center"/>
      <protection hidden="1"/>
    </xf>
    <xf numFmtId="0" fontId="6" fillId="0" borderId="0" xfId="0" applyFont="1" applyAlignment="1" applyProtection="1">
      <alignment horizontal="center" vertical="center"/>
      <protection hidden="1"/>
    </xf>
    <xf numFmtId="0" fontId="42" fillId="15" borderId="82" xfId="4" applyFont="1" applyFill="1" applyBorder="1" applyAlignment="1">
      <alignment horizontal="left" vertical="center" wrapText="1"/>
    </xf>
    <xf numFmtId="0" fontId="0" fillId="0" borderId="0" xfId="0" applyAlignment="1">
      <alignment horizontal="left"/>
    </xf>
    <xf numFmtId="0" fontId="2" fillId="0" borderId="0" xfId="2" applyFont="1" applyBorder="1" applyAlignment="1" applyProtection="1">
      <alignment horizontal="center" vertical="center"/>
      <protection hidden="1"/>
    </xf>
    <xf numFmtId="0" fontId="7" fillId="0" borderId="0" xfId="2" applyFont="1" applyBorder="1" applyAlignment="1" applyProtection="1">
      <alignment horizontal="center" vertical="center" wrapText="1"/>
      <protection hidden="1"/>
    </xf>
    <xf numFmtId="0" fontId="6" fillId="0" borderId="0" xfId="0" applyFont="1" applyAlignment="1" applyProtection="1">
      <alignment horizontal="center" vertical="center"/>
      <protection hidden="1"/>
    </xf>
    <xf numFmtId="0" fontId="58" fillId="0" borderId="0" xfId="0" applyFont="1" applyProtection="1">
      <protection hidden="1"/>
    </xf>
    <xf numFmtId="0" fontId="44" fillId="0" borderId="96" xfId="4" applyFont="1" applyBorder="1" applyAlignment="1">
      <alignment horizontal="center" vertical="center" wrapText="1"/>
    </xf>
    <xf numFmtId="0" fontId="45" fillId="0" borderId="96" xfId="4" applyFont="1" applyBorder="1" applyAlignment="1">
      <alignment horizontal="center" vertical="center" wrapText="1"/>
    </xf>
    <xf numFmtId="0" fontId="50" fillId="0" borderId="96" xfId="4" applyFont="1" applyBorder="1" applyAlignment="1">
      <alignment horizontal="center" vertical="center"/>
    </xf>
    <xf numFmtId="0" fontId="45" fillId="0" borderId="96" xfId="4" applyFont="1" applyBorder="1" applyAlignment="1">
      <alignment horizontal="center" vertical="center"/>
    </xf>
    <xf numFmtId="0" fontId="45" fillId="0" borderId="96" xfId="4" applyFont="1" applyBorder="1" applyAlignment="1" applyProtection="1">
      <alignment horizontal="center" vertical="center"/>
      <protection locked="0"/>
    </xf>
    <xf numFmtId="0" fontId="45" fillId="0" borderId="96" xfId="4" applyFont="1" applyBorder="1" applyAlignment="1">
      <alignment horizontal="left" vertical="center" wrapText="1"/>
    </xf>
    <xf numFmtId="0" fontId="14" fillId="0" borderId="0" xfId="2" applyFont="1" applyFill="1" applyBorder="1" applyAlignment="1" applyProtection="1">
      <alignment horizontal="center" vertical="center" wrapText="1"/>
      <protection hidden="1"/>
    </xf>
    <xf numFmtId="0" fontId="10" fillId="0" borderId="0" xfId="2" applyFont="1" applyFill="1" applyBorder="1" applyAlignment="1" applyProtection="1">
      <alignment vertical="center"/>
      <protection hidden="1"/>
    </xf>
    <xf numFmtId="0" fontId="14" fillId="0" borderId="0" xfId="2" applyFont="1" applyFill="1" applyBorder="1" applyAlignment="1" applyProtection="1">
      <alignment vertical="center"/>
      <protection hidden="1"/>
    </xf>
    <xf numFmtId="0" fontId="14" fillId="0" borderId="0" xfId="2" applyFont="1" applyFill="1" applyBorder="1" applyAlignment="1" applyProtection="1">
      <alignment horizontal="center" vertical="center"/>
      <protection hidden="1"/>
    </xf>
    <xf numFmtId="0" fontId="14" fillId="0" borderId="0" xfId="2" applyFont="1" applyFill="1" applyBorder="1" applyAlignment="1" applyProtection="1">
      <alignment vertical="center" wrapText="1"/>
      <protection hidden="1"/>
    </xf>
    <xf numFmtId="0" fontId="7" fillId="0" borderId="0" xfId="2" applyFont="1" applyFill="1" applyBorder="1" applyAlignment="1" applyProtection="1">
      <alignment vertical="center" wrapText="1"/>
      <protection hidden="1"/>
    </xf>
    <xf numFmtId="166" fontId="7" fillId="0" borderId="0" xfId="2" applyNumberFormat="1" applyFont="1" applyFill="1" applyBorder="1" applyAlignment="1" applyProtection="1">
      <alignment vertical="center"/>
      <protection hidden="1"/>
    </xf>
    <xf numFmtId="0" fontId="11" fillId="0" borderId="0" xfId="2" applyFont="1" applyFill="1" applyBorder="1" applyAlignment="1" applyProtection="1">
      <alignment vertical="center"/>
      <protection locked="0"/>
    </xf>
    <xf numFmtId="0" fontId="44" fillId="0" borderId="96" xfId="4" applyFont="1" applyBorder="1" applyAlignment="1">
      <alignment horizontal="center" vertical="center" wrapText="1"/>
    </xf>
    <xf numFmtId="0" fontId="42" fillId="15" borderId="92" xfId="4" applyFont="1" applyFill="1" applyBorder="1" applyAlignment="1">
      <alignment horizontal="center" vertical="center" wrapText="1"/>
    </xf>
    <xf numFmtId="0" fontId="45" fillId="0" borderId="96" xfId="4" applyFont="1" applyBorder="1" applyAlignment="1">
      <alignment horizontal="center" vertical="center" wrapText="1"/>
    </xf>
    <xf numFmtId="0" fontId="42" fillId="15" borderId="3" xfId="4" applyFont="1" applyFill="1" applyBorder="1" applyAlignment="1">
      <alignment horizontal="center" vertical="center" wrapText="1"/>
    </xf>
    <xf numFmtId="0" fontId="50" fillId="0" borderId="96" xfId="4" applyFont="1" applyBorder="1" applyAlignment="1">
      <alignment horizontal="center" vertical="center"/>
    </xf>
    <xf numFmtId="0" fontId="45" fillId="0" borderId="96" xfId="4" applyFont="1" applyBorder="1" applyAlignment="1">
      <alignment horizontal="center" vertical="center"/>
    </xf>
    <xf numFmtId="3" fontId="44" fillId="0" borderId="96" xfId="4" applyNumberFormat="1" applyFont="1" applyBorder="1" applyAlignment="1">
      <alignment horizontal="center" vertical="center"/>
    </xf>
    <xf numFmtId="9" fontId="50" fillId="0" borderId="96" xfId="4" applyNumberFormat="1" applyFont="1" applyBorder="1" applyAlignment="1">
      <alignment horizontal="center" vertical="center"/>
    </xf>
    <xf numFmtId="0" fontId="45" fillId="0" borderId="96" xfId="4" applyFont="1" applyBorder="1" applyAlignment="1" applyProtection="1">
      <alignment horizontal="center" vertical="center"/>
      <protection locked="0"/>
    </xf>
    <xf numFmtId="0" fontId="7" fillId="0" borderId="0" xfId="2" applyFont="1" applyBorder="1" applyAlignment="1" applyProtection="1">
      <alignment horizontal="center" vertical="center" wrapText="1"/>
      <protection hidden="1"/>
    </xf>
    <xf numFmtId="2" fontId="2" fillId="5" borderId="96" xfId="1" applyNumberFormat="1" applyFont="1" applyFill="1" applyBorder="1" applyAlignment="1" applyProtection="1">
      <alignment horizontal="center" vertical="center" wrapText="1"/>
      <protection locked="0"/>
    </xf>
    <xf numFmtId="164" fontId="2" fillId="5" borderId="96" xfId="1" applyNumberFormat="1" applyFont="1" applyFill="1" applyBorder="1" applyAlignment="1" applyProtection="1">
      <alignment horizontal="center" vertical="center" wrapText="1"/>
      <protection locked="0"/>
    </xf>
    <xf numFmtId="49" fontId="59" fillId="0" borderId="96" xfId="1" applyNumberFormat="1" applyFont="1" applyFill="1" applyBorder="1" applyAlignment="1" applyProtection="1">
      <alignment vertical="top" wrapText="1"/>
      <protection hidden="1"/>
    </xf>
    <xf numFmtId="0" fontId="59" fillId="0" borderId="96" xfId="1" applyFont="1" applyBorder="1" applyProtection="1">
      <protection hidden="1"/>
    </xf>
    <xf numFmtId="0" fontId="59" fillId="0" borderId="96" xfId="0" applyFont="1" applyBorder="1" applyAlignment="1" applyProtection="1">
      <alignment vertical="center" wrapText="1"/>
      <protection hidden="1"/>
    </xf>
    <xf numFmtId="0" fontId="59" fillId="0" borderId="96" xfId="1" applyNumberFormat="1" applyFont="1" applyBorder="1" applyAlignment="1" applyProtection="1">
      <alignment horizontal="left" vertical="top" wrapText="1"/>
      <protection hidden="1"/>
    </xf>
    <xf numFmtId="0" fontId="59" fillId="0" borderId="96" xfId="1" applyNumberFormat="1" applyFont="1" applyBorder="1" applyAlignment="1" applyProtection="1">
      <alignment vertical="top" wrapText="1"/>
      <protection hidden="1"/>
    </xf>
    <xf numFmtId="1" fontId="59" fillId="0" borderId="96" xfId="1" applyNumberFormat="1" applyFont="1" applyBorder="1" applyAlignment="1" applyProtection="1">
      <alignment horizontal="right" vertical="top" wrapText="1"/>
      <protection hidden="1"/>
    </xf>
    <xf numFmtId="165" fontId="59" fillId="0" borderId="96" xfId="1" applyNumberFormat="1" applyFont="1" applyBorder="1" applyAlignment="1" applyProtection="1">
      <alignment horizontal="right" vertical="top" wrapText="1"/>
      <protection hidden="1"/>
    </xf>
    <xf numFmtId="164" fontId="59" fillId="0" borderId="96" xfId="1" applyNumberFormat="1" applyFont="1" applyBorder="1" applyAlignment="1" applyProtection="1">
      <alignment horizontal="right" vertical="top" wrapText="1"/>
      <protection hidden="1"/>
    </xf>
    <xf numFmtId="0" fontId="59" fillId="0" borderId="96" xfId="1" applyFont="1" applyBorder="1" applyAlignment="1" applyProtection="1">
      <alignment horizontal="left"/>
      <protection hidden="1"/>
    </xf>
    <xf numFmtId="3" fontId="60" fillId="0" borderId="59" xfId="1" applyNumberFormat="1" applyFont="1" applyBorder="1" applyAlignment="1" applyProtection="1">
      <alignment horizontal="center" vertical="center"/>
      <protection hidden="1"/>
    </xf>
    <xf numFmtId="0" fontId="9" fillId="0" borderId="96" xfId="1" applyFont="1" applyBorder="1" applyAlignment="1" applyProtection="1">
      <alignment horizontal="left"/>
      <protection hidden="1"/>
    </xf>
    <xf numFmtId="0" fontId="6" fillId="26" borderId="96" xfId="1" applyFont="1" applyFill="1" applyBorder="1" applyAlignment="1" applyProtection="1">
      <alignment horizontal="left"/>
      <protection hidden="1"/>
    </xf>
    <xf numFmtId="0" fontId="6" fillId="26" borderId="96" xfId="1" applyNumberFormat="1" applyFont="1" applyFill="1" applyBorder="1" applyAlignment="1" applyProtection="1">
      <alignment vertical="top" wrapText="1"/>
      <protection hidden="1"/>
    </xf>
    <xf numFmtId="0" fontId="3" fillId="3" borderId="96" xfId="1" applyFont="1" applyFill="1" applyBorder="1" applyAlignment="1" applyProtection="1">
      <alignment vertical="center" wrapText="1"/>
      <protection hidden="1"/>
    </xf>
    <xf numFmtId="0" fontId="59" fillId="0" borderId="96" xfId="1" applyFont="1" applyFill="1" applyBorder="1" applyProtection="1">
      <protection hidden="1"/>
    </xf>
    <xf numFmtId="0" fontId="3" fillId="26" borderId="96" xfId="1" applyFont="1" applyFill="1" applyBorder="1" applyAlignment="1" applyProtection="1">
      <alignment vertical="center" wrapText="1"/>
      <protection hidden="1"/>
    </xf>
    <xf numFmtId="0" fontId="59" fillId="0" borderId="96" xfId="1" applyNumberFormat="1" applyFont="1" applyFill="1" applyBorder="1" applyAlignment="1" applyProtection="1">
      <alignment horizontal="left" vertical="top" wrapText="1"/>
      <protection hidden="1"/>
    </xf>
    <xf numFmtId="0" fontId="59" fillId="0" borderId="96" xfId="1" applyFont="1" applyFill="1" applyBorder="1" applyAlignment="1" applyProtection="1">
      <alignment horizontal="left" vertical="center" wrapText="1"/>
      <protection hidden="1"/>
    </xf>
    <xf numFmtId="0" fontId="59" fillId="0" borderId="96" xfId="1" applyFont="1" applyFill="1" applyBorder="1" applyAlignment="1" applyProtection="1">
      <alignment vertical="center" wrapText="1"/>
      <protection hidden="1"/>
    </xf>
    <xf numFmtId="1" fontId="59" fillId="0" borderId="96" xfId="1" applyNumberFormat="1" applyFont="1" applyFill="1" applyBorder="1" applyAlignment="1" applyProtection="1">
      <alignment horizontal="right" vertical="top" wrapText="1"/>
      <protection hidden="1"/>
    </xf>
    <xf numFmtId="165" fontId="59" fillId="0" borderId="96" xfId="1" applyNumberFormat="1" applyFont="1" applyFill="1" applyBorder="1" applyAlignment="1" applyProtection="1">
      <alignment horizontal="right" vertical="top" wrapText="1"/>
      <protection hidden="1"/>
    </xf>
    <xf numFmtId="164" fontId="59" fillId="0" borderId="96" xfId="1" applyNumberFormat="1" applyFont="1" applyFill="1" applyBorder="1" applyAlignment="1" applyProtection="1">
      <alignment horizontal="right" vertical="top" wrapText="1"/>
      <protection hidden="1"/>
    </xf>
    <xf numFmtId="3" fontId="21" fillId="0" borderId="59" xfId="1" applyNumberFormat="1" applyFont="1" applyBorder="1" applyAlignment="1" applyProtection="1">
      <alignment horizontal="center" vertical="center"/>
      <protection hidden="1"/>
    </xf>
    <xf numFmtId="0" fontId="5" fillId="0" borderId="96" xfId="1" applyFont="1" applyBorder="1" applyAlignment="1" applyProtection="1">
      <alignment vertical="center" wrapText="1"/>
      <protection hidden="1"/>
    </xf>
    <xf numFmtId="49" fontId="9" fillId="0" borderId="96" xfId="1" applyNumberFormat="1" applyFont="1" applyFill="1" applyBorder="1" applyAlignment="1" applyProtection="1">
      <alignment vertical="top" wrapText="1"/>
      <protection hidden="1"/>
    </xf>
    <xf numFmtId="0" fontId="9" fillId="0" borderId="96" xfId="1" applyFont="1" applyBorder="1" applyProtection="1">
      <protection hidden="1"/>
    </xf>
    <xf numFmtId="0" fontId="9" fillId="0" borderId="96" xfId="1" applyNumberFormat="1" applyFont="1" applyBorder="1" applyAlignment="1" applyProtection="1">
      <alignment horizontal="left" vertical="top" wrapText="1"/>
      <protection hidden="1"/>
    </xf>
    <xf numFmtId="0" fontId="9" fillId="0" borderId="96" xfId="1" applyFont="1" applyBorder="1" applyAlignment="1" applyProtection="1">
      <alignment horizontal="left" vertical="center" wrapText="1"/>
      <protection hidden="1"/>
    </xf>
    <xf numFmtId="0" fontId="9" fillId="0" borderId="96" xfId="1" applyFont="1" applyBorder="1" applyAlignment="1" applyProtection="1">
      <alignment vertical="center" wrapText="1"/>
      <protection hidden="1"/>
    </xf>
    <xf numFmtId="1" fontId="9" fillId="0" borderId="96" xfId="1" applyNumberFormat="1" applyFont="1" applyBorder="1" applyAlignment="1" applyProtection="1">
      <alignment horizontal="right" vertical="top" wrapText="1"/>
      <protection hidden="1"/>
    </xf>
    <xf numFmtId="165" fontId="9" fillId="0" borderId="96" xfId="1" applyNumberFormat="1" applyFont="1" applyBorder="1" applyAlignment="1" applyProtection="1">
      <alignment horizontal="right" vertical="top" wrapText="1"/>
      <protection hidden="1"/>
    </xf>
    <xf numFmtId="164" fontId="9" fillId="0" borderId="96" xfId="1" applyNumberFormat="1" applyFont="1" applyBorder="1" applyAlignment="1" applyProtection="1">
      <alignment horizontal="right" vertical="top" wrapText="1"/>
      <protection hidden="1"/>
    </xf>
    <xf numFmtId="3" fontId="21" fillId="0" borderId="59" xfId="1" applyNumberFormat="1" applyFont="1" applyFill="1" applyBorder="1" applyAlignment="1" applyProtection="1">
      <alignment horizontal="center" vertical="center"/>
      <protection hidden="1"/>
    </xf>
    <xf numFmtId="0" fontId="9" fillId="0" borderId="96" xfId="1" applyFont="1" applyFill="1" applyBorder="1" applyProtection="1">
      <protection hidden="1"/>
    </xf>
    <xf numFmtId="0" fontId="9" fillId="0" borderId="96" xfId="0" applyFont="1" applyBorder="1" applyAlignment="1" applyProtection="1">
      <alignment vertical="center" wrapText="1"/>
      <protection hidden="1"/>
    </xf>
    <xf numFmtId="0" fontId="6" fillId="0" borderId="96" xfId="1" applyFont="1" applyFill="1" applyBorder="1" applyAlignment="1" applyProtection="1">
      <alignment horizontal="left"/>
      <protection hidden="1"/>
    </xf>
    <xf numFmtId="0" fontId="7" fillId="0" borderId="96" xfId="1" applyFont="1" applyBorder="1" applyAlignment="1" applyProtection="1">
      <alignment horizontal="left" vertical="center" wrapText="1"/>
      <protection hidden="1"/>
    </xf>
    <xf numFmtId="0" fontId="6" fillId="0" borderId="96" xfId="1" applyNumberFormat="1" applyFont="1" applyFill="1" applyBorder="1" applyAlignment="1" applyProtection="1">
      <alignment vertical="top" wrapText="1"/>
      <protection hidden="1"/>
    </xf>
    <xf numFmtId="0" fontId="6" fillId="0" borderId="96" xfId="1" applyNumberFormat="1" applyFont="1" applyBorder="1" applyAlignment="1" applyProtection="1">
      <alignment horizontal="right" vertical="top" wrapText="1"/>
      <protection hidden="1"/>
    </xf>
    <xf numFmtId="0" fontId="7" fillId="0" borderId="96" xfId="1" applyNumberFormat="1" applyFont="1" applyBorder="1" applyAlignment="1" applyProtection="1">
      <alignment horizontal="left" vertical="top" wrapText="1"/>
      <protection hidden="1"/>
    </xf>
    <xf numFmtId="49" fontId="7" fillId="0" borderId="96" xfId="1" applyNumberFormat="1" applyFont="1" applyFill="1" applyBorder="1" applyAlignment="1" applyProtection="1">
      <alignment horizontal="left" vertical="top" wrapText="1"/>
      <protection hidden="1"/>
    </xf>
    <xf numFmtId="0" fontId="7" fillId="0" borderId="96" xfId="1" applyNumberFormat="1" applyFont="1" applyBorder="1" applyAlignment="1" applyProtection="1">
      <alignment vertical="top" wrapText="1"/>
      <protection hidden="1"/>
    </xf>
    <xf numFmtId="0" fontId="8" fillId="0" borderId="96" xfId="1" applyNumberFormat="1" applyFont="1" applyFill="1" applyBorder="1" applyAlignment="1" applyProtection="1">
      <alignment horizontal="right" vertical="top" wrapText="1"/>
      <protection hidden="1"/>
    </xf>
    <xf numFmtId="0" fontId="6" fillId="0" borderId="96" xfId="1" applyNumberFormat="1" applyFont="1" applyFill="1" applyBorder="1" applyAlignment="1" applyProtection="1">
      <alignment horizontal="right" vertical="top" wrapText="1"/>
      <protection hidden="1"/>
    </xf>
    <xf numFmtId="0" fontId="6" fillId="29" borderId="96" xfId="1" applyNumberFormat="1" applyFont="1" applyFill="1" applyBorder="1" applyAlignment="1" applyProtection="1">
      <alignment horizontal="left" vertical="top" wrapText="1"/>
      <protection hidden="1"/>
    </xf>
    <xf numFmtId="3" fontId="4" fillId="2" borderId="59" xfId="1" applyNumberFormat="1" applyFont="1" applyFill="1" applyBorder="1" applyAlignment="1" applyProtection="1">
      <alignment horizontal="center" vertical="center"/>
      <protection hidden="1"/>
    </xf>
    <xf numFmtId="0" fontId="39" fillId="0" borderId="0" xfId="4" applyFont="1" applyBorder="1" applyAlignment="1">
      <alignment horizontal="center" vertical="center" wrapText="1"/>
    </xf>
    <xf numFmtId="0" fontId="44" fillId="0" borderId="0" xfId="4" applyFont="1" applyBorder="1" applyAlignment="1">
      <alignment vertical="center" wrapText="1"/>
    </xf>
    <xf numFmtId="0" fontId="45" fillId="0" borderId="0" xfId="4" applyFont="1" applyBorder="1" applyAlignment="1">
      <alignment vertical="center" wrapText="1"/>
    </xf>
    <xf numFmtId="0" fontId="50" fillId="0" borderId="0" xfId="4" applyFont="1" applyBorder="1" applyAlignment="1">
      <alignment horizontal="center" vertical="center"/>
    </xf>
    <xf numFmtId="0" fontId="45" fillId="0" borderId="0" xfId="4" applyFont="1" applyBorder="1" applyAlignment="1">
      <alignment horizontal="center" vertical="center"/>
    </xf>
    <xf numFmtId="3" fontId="44" fillId="0" borderId="0" xfId="4" applyNumberFormat="1" applyFont="1" applyBorder="1" applyAlignment="1">
      <alignment horizontal="center" vertical="center"/>
    </xf>
    <xf numFmtId="9" fontId="50" fillId="0" borderId="0" xfId="4" applyNumberFormat="1" applyFont="1" applyBorder="1" applyAlignment="1">
      <alignment horizontal="center" vertical="center"/>
    </xf>
    <xf numFmtId="0" fontId="45" fillId="0" borderId="0" xfId="4" applyFont="1" applyBorder="1" applyAlignment="1" applyProtection="1">
      <alignment horizontal="center" vertical="center"/>
      <protection locked="0"/>
    </xf>
    <xf numFmtId="0" fontId="39" fillId="0" borderId="61" xfId="3" applyFont="1" applyBorder="1" applyAlignment="1">
      <alignment vertical="center" wrapText="1"/>
    </xf>
    <xf numFmtId="0" fontId="7" fillId="0" borderId="0" xfId="2" applyFont="1" applyBorder="1" applyAlignment="1" applyProtection="1">
      <alignment horizontal="center" vertical="center" wrapText="1"/>
      <protection hidden="1"/>
    </xf>
    <xf numFmtId="0" fontId="41" fillId="0" borderId="0" xfId="0" applyFont="1" applyProtection="1">
      <protection hidden="1"/>
    </xf>
    <xf numFmtId="0" fontId="44" fillId="0" borderId="96" xfId="4" applyFont="1" applyBorder="1" applyAlignment="1">
      <alignment horizontal="center" vertical="center" wrapText="1"/>
    </xf>
    <xf numFmtId="0" fontId="45" fillId="0" borderId="96" xfId="4" applyFont="1" applyBorder="1" applyAlignment="1">
      <alignment horizontal="center" vertical="center" wrapText="1"/>
    </xf>
    <xf numFmtId="3" fontId="44" fillId="0" borderId="96" xfId="4" applyNumberFormat="1" applyFont="1" applyBorder="1" applyAlignment="1">
      <alignment horizontal="center" vertical="center"/>
    </xf>
    <xf numFmtId="0" fontId="50" fillId="0" borderId="96" xfId="4" applyFont="1" applyBorder="1" applyAlignment="1">
      <alignment horizontal="center" vertical="center"/>
    </xf>
    <xf numFmtId="0" fontId="45" fillId="0" borderId="96" xfId="4" applyFont="1" applyBorder="1" applyAlignment="1">
      <alignment horizontal="center" vertical="center"/>
    </xf>
    <xf numFmtId="0" fontId="7" fillId="0" borderId="96" xfId="2" applyFont="1" applyBorder="1" applyAlignment="1" applyProtection="1">
      <alignment horizontal="center" vertical="center" wrapText="1"/>
      <protection hidden="1"/>
    </xf>
    <xf numFmtId="0" fontId="14" fillId="0" borderId="3" xfId="2" applyFont="1" applyBorder="1" applyAlignment="1" applyProtection="1">
      <alignment horizontal="center" vertical="center"/>
      <protection hidden="1"/>
    </xf>
    <xf numFmtId="0" fontId="14" fillId="0" borderId="96" xfId="2" applyFont="1" applyBorder="1" applyAlignment="1" applyProtection="1">
      <alignment horizontal="center" vertical="center" wrapText="1"/>
      <protection hidden="1"/>
    </xf>
    <xf numFmtId="0" fontId="14" fillId="0" borderId="96" xfId="2" applyFont="1" applyBorder="1" applyAlignment="1" applyProtection="1">
      <alignment horizontal="center" vertical="center"/>
      <protection hidden="1"/>
    </xf>
    <xf numFmtId="0" fontId="2" fillId="0" borderId="0" xfId="2" applyFont="1" applyBorder="1" applyAlignment="1" applyProtection="1">
      <alignment horizontal="center" vertical="center"/>
      <protection hidden="1"/>
    </xf>
    <xf numFmtId="0" fontId="7" fillId="0" borderId="0" xfId="2" applyFont="1" applyBorder="1" applyAlignment="1" applyProtection="1">
      <alignment horizontal="center" vertical="center" wrapText="1"/>
      <protection hidden="1"/>
    </xf>
    <xf numFmtId="0" fontId="6" fillId="0" borderId="0" xfId="0" applyFont="1" applyAlignment="1" applyProtection="1">
      <alignment horizontal="center" vertical="center"/>
      <protection hidden="1"/>
    </xf>
    <xf numFmtId="0" fontId="44" fillId="0" borderId="3" xfId="4" applyFont="1" applyBorder="1" applyAlignment="1">
      <alignment horizontal="center" vertical="center" wrapText="1"/>
    </xf>
    <xf numFmtId="0" fontId="50" fillId="0" borderId="96" xfId="4" applyFont="1" applyBorder="1" applyAlignment="1">
      <alignment horizontal="center" vertical="center"/>
    </xf>
    <xf numFmtId="0" fontId="39" fillId="0" borderId="96" xfId="4" applyFont="1" applyBorder="1" applyAlignment="1">
      <alignment horizontal="center" vertical="center" wrapText="1"/>
    </xf>
    <xf numFmtId="0" fontId="38" fillId="0" borderId="24" xfId="4" applyFont="1" applyFill="1" applyBorder="1" applyAlignment="1">
      <alignment horizontal="center"/>
    </xf>
    <xf numFmtId="0" fontId="42" fillId="15" borderId="92" xfId="4" applyFont="1" applyFill="1" applyBorder="1" applyAlignment="1">
      <alignment horizontal="center" vertical="center" wrapText="1"/>
    </xf>
    <xf numFmtId="0" fontId="44" fillId="0" borderId="96" xfId="4" applyFont="1" applyBorder="1" applyAlignment="1">
      <alignment horizontal="center" vertical="center" wrapText="1"/>
    </xf>
    <xf numFmtId="0" fontId="39" fillId="0" borderId="57" xfId="4" applyFont="1" applyBorder="1" applyAlignment="1">
      <alignment horizontal="center" vertical="center" wrapText="1"/>
    </xf>
    <xf numFmtId="0" fontId="45" fillId="0" borderId="3" xfId="4" applyFont="1" applyBorder="1" applyAlignment="1">
      <alignment horizontal="center" vertical="center" wrapText="1"/>
    </xf>
    <xf numFmtId="0" fontId="50" fillId="0" borderId="96" xfId="4" applyFont="1" applyBorder="1" applyAlignment="1">
      <alignment horizontal="center" vertical="center"/>
    </xf>
    <xf numFmtId="0" fontId="45" fillId="0" borderId="96" xfId="4" applyFont="1" applyBorder="1" applyAlignment="1">
      <alignment horizontal="center" vertical="center"/>
    </xf>
    <xf numFmtId="3" fontId="44" fillId="0" borderId="96" xfId="4" applyNumberFormat="1" applyFont="1" applyBorder="1" applyAlignment="1">
      <alignment horizontal="center" vertical="center"/>
    </xf>
    <xf numFmtId="0" fontId="45" fillId="0" borderId="96" xfId="4" applyFont="1" applyBorder="1" applyAlignment="1">
      <alignment horizontal="center" vertical="center" wrapText="1"/>
    </xf>
    <xf numFmtId="0" fontId="42" fillId="15" borderId="83" xfId="4" applyFont="1" applyFill="1" applyBorder="1" applyAlignment="1">
      <alignment horizontal="center" vertical="center" wrapText="1"/>
    </xf>
    <xf numFmtId="0" fontId="44" fillId="0" borderId="96" xfId="4" applyFont="1" applyBorder="1" applyAlignment="1">
      <alignment horizontal="left" vertical="center" wrapText="1"/>
    </xf>
    <xf numFmtId="0" fontId="44" fillId="0" borderId="3" xfId="4" applyFont="1" applyBorder="1" applyAlignment="1">
      <alignment horizontal="left" vertical="center" wrapText="1"/>
    </xf>
    <xf numFmtId="0" fontId="28" fillId="0" borderId="61" xfId="0" applyFont="1" applyBorder="1" applyAlignment="1" applyProtection="1">
      <alignment horizontal="center" vertical="center" wrapText="1"/>
      <protection hidden="1"/>
    </xf>
    <xf numFmtId="0" fontId="28" fillId="0" borderId="61" xfId="0" applyFont="1" applyBorder="1" applyAlignment="1" applyProtection="1">
      <alignment horizontal="center" vertical="center" wrapText="1" readingOrder="1"/>
      <protection hidden="1"/>
    </xf>
    <xf numFmtId="0" fontId="28" fillId="0" borderId="17" xfId="0" applyFont="1" applyBorder="1" applyAlignment="1" applyProtection="1">
      <alignment horizontal="center" vertical="center" wrapText="1" readingOrder="1"/>
      <protection hidden="1"/>
    </xf>
    <xf numFmtId="0" fontId="28" fillId="0" borderId="18" xfId="0" applyFont="1" applyBorder="1" applyAlignment="1" applyProtection="1">
      <alignment horizontal="center" vertical="center" wrapText="1" readingOrder="1"/>
      <protection hidden="1"/>
    </xf>
    <xf numFmtId="0" fontId="28" fillId="0" borderId="26" xfId="0" applyFont="1" applyBorder="1" applyAlignment="1" applyProtection="1">
      <alignment horizontal="center" vertical="center" wrapText="1" readingOrder="1"/>
      <protection hidden="1"/>
    </xf>
    <xf numFmtId="0" fontId="28" fillId="0" borderId="19" xfId="0" applyFont="1" applyBorder="1" applyAlignment="1" applyProtection="1">
      <alignment horizontal="center" vertical="center" wrapText="1" readingOrder="1"/>
      <protection hidden="1"/>
    </xf>
    <xf numFmtId="0" fontId="28" fillId="0" borderId="0" xfId="0" applyFont="1" applyBorder="1" applyAlignment="1" applyProtection="1">
      <alignment horizontal="center" vertical="center" wrapText="1" readingOrder="1"/>
      <protection hidden="1"/>
    </xf>
    <xf numFmtId="0" fontId="28" fillId="0" borderId="8" xfId="0" applyFont="1" applyBorder="1" applyAlignment="1" applyProtection="1">
      <alignment horizontal="center" vertical="center" wrapText="1" readingOrder="1"/>
      <protection hidden="1"/>
    </xf>
    <xf numFmtId="0" fontId="28" fillId="0" borderId="20" xfId="0" applyFont="1" applyBorder="1" applyAlignment="1" applyProtection="1">
      <alignment horizontal="center" vertical="center" wrapText="1" readingOrder="1"/>
      <protection hidden="1"/>
    </xf>
    <xf numFmtId="0" fontId="28" fillId="0" borderId="21" xfId="0" applyFont="1" applyBorder="1" applyAlignment="1" applyProtection="1">
      <alignment horizontal="center" vertical="center" wrapText="1" readingOrder="1"/>
      <protection hidden="1"/>
    </xf>
    <xf numFmtId="0" fontId="28" fillId="0" borderId="27" xfId="0" applyFont="1" applyBorder="1" applyAlignment="1" applyProtection="1">
      <alignment horizontal="center" vertical="center" wrapText="1" readingOrder="1"/>
      <protection hidden="1"/>
    </xf>
    <xf numFmtId="0" fontId="30" fillId="0" borderId="61" xfId="0" applyFont="1" applyBorder="1" applyAlignment="1" applyProtection="1">
      <alignment horizontal="center" vertical="center" wrapText="1"/>
      <protection hidden="1"/>
    </xf>
    <xf numFmtId="0" fontId="34" fillId="0" borderId="17" xfId="0" applyFont="1" applyBorder="1" applyAlignment="1" applyProtection="1">
      <alignment horizontal="center" vertical="center" wrapText="1"/>
      <protection hidden="1"/>
    </xf>
    <xf numFmtId="0" fontId="34" fillId="0" borderId="18" xfId="0" applyFont="1" applyBorder="1" applyAlignment="1" applyProtection="1">
      <alignment horizontal="center" vertical="center" wrapText="1"/>
      <protection hidden="1"/>
    </xf>
    <xf numFmtId="0" fontId="34" fillId="0" borderId="26" xfId="0" applyFont="1" applyBorder="1" applyAlignment="1" applyProtection="1">
      <alignment horizontal="center" vertical="center" wrapText="1"/>
      <protection hidden="1"/>
    </xf>
    <xf numFmtId="0" fontId="34" fillId="0" borderId="19" xfId="0" applyFont="1" applyBorder="1" applyAlignment="1" applyProtection="1">
      <alignment horizontal="center" vertical="center" wrapText="1"/>
      <protection hidden="1"/>
    </xf>
    <xf numFmtId="0" fontId="34" fillId="0" borderId="0" xfId="0" applyFont="1" applyBorder="1" applyAlignment="1" applyProtection="1">
      <alignment horizontal="center" vertical="center" wrapText="1"/>
      <protection hidden="1"/>
    </xf>
    <xf numFmtId="0" fontId="34" fillId="0" borderId="8" xfId="0" applyFont="1" applyBorder="1" applyAlignment="1" applyProtection="1">
      <alignment horizontal="center" vertical="center" wrapText="1"/>
      <protection hidden="1"/>
    </xf>
    <xf numFmtId="0" fontId="34" fillId="0" borderId="20" xfId="0" applyFont="1" applyBorder="1" applyAlignment="1" applyProtection="1">
      <alignment horizontal="center" vertical="center" wrapText="1"/>
      <protection hidden="1"/>
    </xf>
    <xf numFmtId="0" fontId="34" fillId="0" borderId="21" xfId="0" applyFont="1" applyBorder="1" applyAlignment="1" applyProtection="1">
      <alignment horizontal="center" vertical="center" wrapText="1"/>
      <protection hidden="1"/>
    </xf>
    <xf numFmtId="0" fontId="34" fillId="0" borderId="27" xfId="0" applyFont="1" applyBorder="1" applyAlignment="1" applyProtection="1">
      <alignment horizontal="center" vertical="center" wrapText="1"/>
      <protection hidden="1"/>
    </xf>
    <xf numFmtId="0" fontId="2" fillId="5" borderId="60" xfId="1" applyFont="1" applyFill="1" applyBorder="1" applyAlignment="1">
      <alignment horizontal="center" vertical="center" wrapText="1"/>
    </xf>
    <xf numFmtId="0" fontId="2" fillId="5" borderId="3" xfId="1" applyFont="1" applyFill="1" applyBorder="1" applyAlignment="1">
      <alignment horizontal="center" vertical="center" wrapText="1"/>
    </xf>
    <xf numFmtId="2" fontId="2" fillId="5" borderId="61" xfId="1" applyNumberFormat="1" applyFont="1" applyFill="1" applyBorder="1" applyAlignment="1">
      <alignment horizontal="center" vertical="center" wrapText="1"/>
    </xf>
    <xf numFmtId="164" fontId="2" fillId="5" borderId="61" xfId="1" applyNumberFormat="1" applyFont="1" applyFill="1" applyBorder="1" applyAlignment="1">
      <alignment horizontal="center" vertical="center" wrapText="1"/>
    </xf>
    <xf numFmtId="3" fontId="2" fillId="2" borderId="60" xfId="1" applyNumberFormat="1" applyFont="1" applyFill="1" applyBorder="1" applyAlignment="1">
      <alignment horizontal="center" vertical="center" wrapText="1"/>
    </xf>
    <xf numFmtId="3" fontId="2" fillId="2" borderId="3" xfId="1" applyNumberFormat="1" applyFont="1" applyFill="1" applyBorder="1" applyAlignment="1">
      <alignment horizontal="center" vertical="center" wrapText="1"/>
    </xf>
    <xf numFmtId="0" fontId="11" fillId="0" borderId="16" xfId="2" applyFont="1" applyFill="1" applyBorder="1" applyAlignment="1" applyProtection="1">
      <alignment horizontal="center" vertical="center"/>
      <protection locked="0"/>
    </xf>
    <xf numFmtId="0" fontId="11" fillId="0" borderId="61" xfId="2" applyFont="1" applyFill="1" applyBorder="1" applyAlignment="1" applyProtection="1">
      <alignment horizontal="center" vertical="center"/>
      <protection locked="0"/>
    </xf>
    <xf numFmtId="0" fontId="14" fillId="0" borderId="57" xfId="2" applyFont="1" applyBorder="1" applyAlignment="1" applyProtection="1">
      <alignment horizontal="center" vertical="center"/>
      <protection hidden="1"/>
    </xf>
    <xf numFmtId="0" fontId="14" fillId="0" borderId="58" xfId="2" applyFont="1" applyBorder="1" applyAlignment="1" applyProtection="1">
      <alignment horizontal="center" vertical="center"/>
      <protection hidden="1"/>
    </xf>
    <xf numFmtId="0" fontId="14" fillId="0" borderId="11" xfId="2" applyFont="1" applyBorder="1" applyAlignment="1" applyProtection="1">
      <alignment horizontal="center" vertical="center"/>
      <protection hidden="1"/>
    </xf>
    <xf numFmtId="0" fontId="11" fillId="0" borderId="9" xfId="2" applyFont="1" applyFill="1" applyBorder="1" applyAlignment="1" applyProtection="1">
      <alignment horizontal="center" vertical="center"/>
      <protection locked="0"/>
    </xf>
    <xf numFmtId="166" fontId="7" fillId="0" borderId="13" xfId="2" applyNumberFormat="1" applyFont="1" applyBorder="1" applyAlignment="1" applyProtection="1">
      <alignment horizontal="center" vertical="center"/>
      <protection hidden="1"/>
    </xf>
    <xf numFmtId="166" fontId="7" fillId="0" borderId="58" xfId="2" applyNumberFormat="1" applyFont="1" applyBorder="1" applyAlignment="1" applyProtection="1">
      <alignment horizontal="center" vertical="center"/>
      <protection hidden="1"/>
    </xf>
    <xf numFmtId="166" fontId="7" fillId="0" borderId="15" xfId="2" applyNumberFormat="1" applyFont="1" applyBorder="1" applyAlignment="1" applyProtection="1">
      <alignment horizontal="center" vertical="center"/>
      <protection hidden="1"/>
    </xf>
    <xf numFmtId="0" fontId="7" fillId="0" borderId="61" xfId="2" applyFont="1" applyBorder="1" applyAlignment="1" applyProtection="1">
      <alignment horizontal="center" vertical="center" wrapText="1"/>
      <protection hidden="1"/>
    </xf>
    <xf numFmtId="0" fontId="7" fillId="0" borderId="9" xfId="2" applyFont="1" applyBorder="1" applyAlignment="1" applyProtection="1">
      <alignment horizontal="center" vertical="center" wrapText="1"/>
      <protection hidden="1"/>
    </xf>
    <xf numFmtId="166" fontId="7" fillId="0" borderId="57" xfId="2" applyNumberFormat="1" applyFont="1" applyBorder="1" applyAlignment="1" applyProtection="1">
      <alignment horizontal="center" vertical="center"/>
      <protection hidden="1"/>
    </xf>
    <xf numFmtId="0" fontId="14" fillId="0" borderId="13" xfId="2" applyFont="1" applyBorder="1" applyAlignment="1" applyProtection="1">
      <alignment horizontal="center" vertical="center"/>
      <protection hidden="1"/>
    </xf>
    <xf numFmtId="0" fontId="14" fillId="0" borderId="59" xfId="2" applyFont="1" applyBorder="1" applyAlignment="1" applyProtection="1">
      <alignment horizontal="center" vertical="center"/>
      <protection hidden="1"/>
    </xf>
    <xf numFmtId="166" fontId="7" fillId="6" borderId="37" xfId="2" applyNumberFormat="1" applyFont="1" applyFill="1" applyBorder="1" applyAlignment="1" applyProtection="1">
      <alignment horizontal="center" vertical="center"/>
      <protection hidden="1"/>
    </xf>
    <xf numFmtId="166" fontId="7" fillId="6" borderId="38" xfId="2" applyNumberFormat="1" applyFont="1" applyFill="1" applyBorder="1" applyAlignment="1" applyProtection="1">
      <alignment horizontal="center" vertical="center"/>
      <protection hidden="1"/>
    </xf>
    <xf numFmtId="166" fontId="7" fillId="6" borderId="49" xfId="2" applyNumberFormat="1" applyFont="1" applyFill="1" applyBorder="1" applyAlignment="1" applyProtection="1">
      <alignment horizontal="center" vertical="center"/>
      <protection hidden="1"/>
    </xf>
    <xf numFmtId="0" fontId="11" fillId="0" borderId="50" xfId="2" applyFont="1" applyFill="1" applyBorder="1" applyAlignment="1" applyProtection="1">
      <alignment horizontal="center" vertical="center"/>
      <protection locked="0"/>
    </xf>
    <xf numFmtId="0" fontId="11" fillId="0" borderId="32" xfId="2" applyFont="1" applyFill="1" applyBorder="1" applyAlignment="1" applyProtection="1">
      <alignment horizontal="center" vertical="center"/>
      <protection locked="0"/>
    </xf>
    <xf numFmtId="0" fontId="11" fillId="0" borderId="33" xfId="2" applyFont="1" applyFill="1" applyBorder="1" applyAlignment="1" applyProtection="1">
      <alignment horizontal="center" vertical="center"/>
      <protection locked="0"/>
    </xf>
    <xf numFmtId="0" fontId="7" fillId="0" borderId="32" xfId="2" applyFont="1" applyBorder="1" applyAlignment="1" applyProtection="1">
      <alignment horizontal="center" vertical="center" wrapText="1"/>
      <protection hidden="1"/>
    </xf>
    <xf numFmtId="0" fontId="7" fillId="9" borderId="84" xfId="2" applyFont="1" applyFill="1" applyBorder="1" applyAlignment="1" applyProtection="1">
      <alignment horizontal="center" vertical="center"/>
      <protection hidden="1"/>
    </xf>
    <xf numFmtId="0" fontId="7" fillId="9" borderId="77" xfId="2" applyFont="1" applyFill="1" applyBorder="1" applyAlignment="1" applyProtection="1">
      <alignment horizontal="center" vertical="center"/>
      <protection hidden="1"/>
    </xf>
    <xf numFmtId="0" fontId="7" fillId="9" borderId="78" xfId="2" applyFont="1" applyFill="1" applyBorder="1" applyAlignment="1" applyProtection="1">
      <alignment horizontal="center" vertical="center"/>
      <protection hidden="1"/>
    </xf>
    <xf numFmtId="0" fontId="14" fillId="0" borderId="10" xfId="2" applyFont="1" applyBorder="1" applyAlignment="1" applyProtection="1">
      <alignment horizontal="center" vertical="center"/>
      <protection hidden="1"/>
    </xf>
    <xf numFmtId="0" fontId="14" fillId="0" borderId="61" xfId="2" applyFont="1" applyBorder="1" applyAlignment="1" applyProtection="1">
      <alignment horizontal="center" vertical="center"/>
      <protection hidden="1"/>
    </xf>
    <xf numFmtId="0" fontId="14" fillId="0" borderId="10" xfId="2" applyFont="1" applyBorder="1" applyAlignment="1" applyProtection="1">
      <alignment horizontal="center" vertical="center" wrapText="1"/>
      <protection hidden="1"/>
    </xf>
    <xf numFmtId="0" fontId="14" fillId="0" borderId="61" xfId="2" applyFont="1" applyBorder="1" applyAlignment="1" applyProtection="1">
      <alignment horizontal="center" vertical="center" wrapText="1"/>
      <protection hidden="1"/>
    </xf>
    <xf numFmtId="0" fontId="7" fillId="0" borderId="10" xfId="2" applyFont="1" applyBorder="1" applyAlignment="1" applyProtection="1">
      <alignment horizontal="center" vertical="center" wrapText="1"/>
      <protection hidden="1"/>
    </xf>
    <xf numFmtId="0" fontId="7" fillId="9" borderId="29" xfId="2" applyFont="1" applyFill="1" applyBorder="1" applyAlignment="1" applyProtection="1">
      <alignment horizontal="center" vertical="center"/>
      <protection hidden="1"/>
    </xf>
    <xf numFmtId="0" fontId="7" fillId="9" borderId="30" xfId="2" applyFont="1" applyFill="1" applyBorder="1" applyAlignment="1" applyProtection="1">
      <alignment horizontal="center" vertical="center"/>
      <protection hidden="1"/>
    </xf>
    <xf numFmtId="0" fontId="7" fillId="9" borderId="31" xfId="2" applyFont="1" applyFill="1" applyBorder="1" applyAlignment="1" applyProtection="1">
      <alignment horizontal="center" vertical="center"/>
      <protection hidden="1"/>
    </xf>
    <xf numFmtId="0" fontId="14" fillId="0" borderId="51" xfId="2" applyFont="1" applyBorder="1" applyAlignment="1" applyProtection="1">
      <alignment horizontal="center" vertical="center"/>
      <protection hidden="1"/>
    </xf>
    <xf numFmtId="0" fontId="14" fillId="0" borderId="3" xfId="2" applyFont="1" applyBorder="1" applyAlignment="1" applyProtection="1">
      <alignment horizontal="center" vertical="center"/>
      <protection hidden="1"/>
    </xf>
    <xf numFmtId="0" fontId="14" fillId="0" borderId="47" xfId="2" applyFont="1" applyBorder="1" applyAlignment="1" applyProtection="1">
      <alignment horizontal="center" vertical="center"/>
      <protection hidden="1"/>
    </xf>
    <xf numFmtId="0" fontId="14" fillId="0" borderId="9" xfId="2" applyFont="1" applyBorder="1" applyAlignment="1" applyProtection="1">
      <alignment horizontal="center" vertical="center"/>
      <protection hidden="1"/>
    </xf>
    <xf numFmtId="0" fontId="14" fillId="0" borderId="9" xfId="2" applyFont="1" applyBorder="1" applyAlignment="1" applyProtection="1">
      <alignment horizontal="center" vertical="center" wrapText="1"/>
      <protection hidden="1"/>
    </xf>
    <xf numFmtId="0" fontId="2" fillId="0" borderId="3" xfId="2" applyFont="1" applyBorder="1" applyAlignment="1" applyProtection="1">
      <alignment horizontal="center" vertical="center" wrapText="1"/>
      <protection hidden="1"/>
    </xf>
    <xf numFmtId="167" fontId="7" fillId="0" borderId="96" xfId="2" applyNumberFormat="1" applyFont="1" applyFill="1" applyBorder="1" applyAlignment="1" applyProtection="1">
      <alignment horizontal="center" vertical="center"/>
      <protection hidden="1"/>
    </xf>
    <xf numFmtId="167" fontId="7" fillId="7" borderId="57" xfId="2" applyNumberFormat="1" applyFont="1" applyFill="1" applyBorder="1" applyAlignment="1" applyProtection="1">
      <alignment horizontal="center" vertical="center"/>
      <protection hidden="1"/>
    </xf>
    <xf numFmtId="167" fontId="7" fillId="7" borderId="58" xfId="2" applyNumberFormat="1" applyFont="1" applyFill="1" applyBorder="1" applyAlignment="1" applyProtection="1">
      <alignment horizontal="center" vertical="center"/>
      <protection hidden="1"/>
    </xf>
    <xf numFmtId="167" fontId="7" fillId="7" borderId="59" xfId="2" applyNumberFormat="1" applyFont="1" applyFill="1" applyBorder="1" applyAlignment="1" applyProtection="1">
      <alignment horizontal="center" vertical="center"/>
      <protection hidden="1"/>
    </xf>
    <xf numFmtId="0" fontId="13" fillId="3" borderId="44" xfId="2" applyFont="1" applyFill="1" applyBorder="1" applyAlignment="1" applyProtection="1">
      <alignment horizontal="center" vertical="center"/>
      <protection hidden="1"/>
    </xf>
    <xf numFmtId="0" fontId="13" fillId="3" borderId="45" xfId="2" applyFont="1" applyFill="1" applyBorder="1" applyAlignment="1" applyProtection="1">
      <alignment horizontal="center" vertical="center"/>
      <protection hidden="1"/>
    </xf>
    <xf numFmtId="0" fontId="13" fillId="3" borderId="46" xfId="2" applyFont="1" applyFill="1" applyBorder="1" applyAlignment="1" applyProtection="1">
      <alignment horizontal="center" vertical="center"/>
      <protection hidden="1"/>
    </xf>
    <xf numFmtId="166" fontId="7" fillId="6" borderId="48" xfId="2" applyNumberFormat="1" applyFont="1" applyFill="1" applyBorder="1" applyAlignment="1" applyProtection="1">
      <alignment horizontal="center" vertical="center"/>
      <protection hidden="1"/>
    </xf>
    <xf numFmtId="0" fontId="10" fillId="0" borderId="44" xfId="2" applyFont="1" applyBorder="1" applyAlignment="1" applyProtection="1">
      <alignment horizontal="center" vertical="center"/>
      <protection hidden="1"/>
    </xf>
    <xf numFmtId="0" fontId="10" fillId="0" borderId="45" xfId="2" applyFont="1" applyBorder="1" applyAlignment="1" applyProtection="1">
      <alignment horizontal="center" vertical="center"/>
      <protection hidden="1"/>
    </xf>
    <xf numFmtId="0" fontId="10" fillId="0" borderId="46" xfId="2" applyFont="1" applyBorder="1" applyAlignment="1" applyProtection="1">
      <alignment horizontal="center" vertical="center"/>
      <protection hidden="1"/>
    </xf>
    <xf numFmtId="0" fontId="2" fillId="0" borderId="61" xfId="2" applyFont="1" applyBorder="1" applyAlignment="1" applyProtection="1">
      <alignment horizontal="center" vertical="center" wrapText="1"/>
      <protection hidden="1"/>
    </xf>
    <xf numFmtId="0" fontId="2" fillId="0" borderId="96" xfId="2" applyFont="1" applyBorder="1" applyAlignment="1" applyProtection="1">
      <alignment horizontal="center" vertical="center" wrapText="1"/>
      <protection hidden="1"/>
    </xf>
    <xf numFmtId="0" fontId="14" fillId="0" borderId="30" xfId="2" applyFont="1" applyBorder="1" applyAlignment="1" applyProtection="1">
      <alignment horizontal="center" vertical="center"/>
      <protection hidden="1"/>
    </xf>
    <xf numFmtId="0" fontId="14" fillId="0" borderId="31" xfId="2" applyFont="1" applyBorder="1" applyAlignment="1" applyProtection="1">
      <alignment horizontal="center" vertical="center"/>
      <protection hidden="1"/>
    </xf>
    <xf numFmtId="0" fontId="11" fillId="0" borderId="96" xfId="2" applyFont="1" applyFill="1" applyBorder="1" applyAlignment="1" applyProtection="1">
      <alignment horizontal="center" vertical="center"/>
      <protection locked="0"/>
    </xf>
    <xf numFmtId="0" fontId="7" fillId="0" borderId="96" xfId="2" applyFont="1" applyBorder="1" applyAlignment="1" applyProtection="1">
      <alignment horizontal="center" vertical="center" wrapText="1"/>
      <protection hidden="1"/>
    </xf>
    <xf numFmtId="0" fontId="14" fillId="0" borderId="96" xfId="2" applyFont="1" applyBorder="1" applyAlignment="1" applyProtection="1">
      <alignment horizontal="center" vertical="center" wrapText="1"/>
      <protection hidden="1"/>
    </xf>
    <xf numFmtId="167" fontId="2" fillId="0" borderId="61" xfId="2" applyNumberFormat="1" applyFont="1" applyBorder="1" applyAlignment="1" applyProtection="1">
      <alignment horizontal="center" vertical="center" wrapText="1"/>
      <protection hidden="1"/>
    </xf>
    <xf numFmtId="3" fontId="7" fillId="0" borderId="96" xfId="2" applyNumberFormat="1" applyFont="1" applyFill="1" applyBorder="1" applyAlignment="1" applyProtection="1">
      <alignment horizontal="center" vertical="center" wrapText="1"/>
      <protection hidden="1"/>
    </xf>
    <xf numFmtId="0" fontId="6" fillId="0" borderId="0" xfId="0" applyFont="1" applyAlignment="1" applyProtection="1">
      <alignment horizontal="center"/>
      <protection hidden="1"/>
    </xf>
    <xf numFmtId="0" fontId="7" fillId="0" borderId="33" xfId="2" applyFont="1" applyBorder="1" applyAlignment="1" applyProtection="1">
      <alignment horizontal="center" vertical="center" wrapText="1"/>
      <protection hidden="1"/>
    </xf>
    <xf numFmtId="0" fontId="7" fillId="0" borderId="30" xfId="2" applyFont="1" applyBorder="1" applyAlignment="1" applyProtection="1">
      <alignment horizontal="center" vertical="center" wrapText="1"/>
      <protection hidden="1"/>
    </xf>
    <xf numFmtId="0" fontId="7" fillId="0" borderId="31" xfId="2" applyFont="1" applyBorder="1" applyAlignment="1" applyProtection="1">
      <alignment horizontal="center" vertical="center" wrapText="1"/>
      <protection hidden="1"/>
    </xf>
    <xf numFmtId="0" fontId="7" fillId="0" borderId="84" xfId="2" applyFont="1" applyBorder="1" applyAlignment="1" applyProtection="1">
      <alignment horizontal="center" vertical="center"/>
      <protection hidden="1"/>
    </xf>
    <xf numFmtId="0" fontId="7" fillId="0" borderId="77" xfId="2" applyFont="1" applyBorder="1" applyAlignment="1" applyProtection="1">
      <alignment horizontal="center" vertical="center"/>
      <protection hidden="1"/>
    </xf>
    <xf numFmtId="0" fontId="7" fillId="0" borderId="78" xfId="2" applyFont="1" applyBorder="1" applyAlignment="1" applyProtection="1">
      <alignment horizontal="center" vertical="center"/>
      <protection hidden="1"/>
    </xf>
    <xf numFmtId="0" fontId="7" fillId="9" borderId="10" xfId="2" applyFont="1" applyFill="1" applyBorder="1" applyAlignment="1" applyProtection="1">
      <alignment horizontal="center" vertical="center" wrapText="1"/>
      <protection hidden="1"/>
    </xf>
    <xf numFmtId="0" fontId="7" fillId="9" borderId="61" xfId="2" applyFont="1" applyFill="1" applyBorder="1" applyAlignment="1" applyProtection="1">
      <alignment horizontal="center" vertical="center" wrapText="1"/>
      <protection hidden="1"/>
    </xf>
    <xf numFmtId="0" fontId="7" fillId="9" borderId="65" xfId="2" applyFont="1" applyFill="1" applyBorder="1" applyAlignment="1" applyProtection="1">
      <alignment horizontal="center" vertical="center" wrapText="1"/>
      <protection hidden="1"/>
    </xf>
    <xf numFmtId="0" fontId="7" fillId="9" borderId="32" xfId="2" applyFont="1" applyFill="1" applyBorder="1" applyAlignment="1" applyProtection="1">
      <alignment horizontal="center" vertical="center" wrapText="1"/>
      <protection hidden="1"/>
    </xf>
    <xf numFmtId="0" fontId="7" fillId="9" borderId="9" xfId="2" applyFont="1" applyFill="1" applyBorder="1" applyAlignment="1" applyProtection="1">
      <alignment horizontal="center" vertical="center" wrapText="1"/>
      <protection hidden="1"/>
    </xf>
    <xf numFmtId="0" fontId="7" fillId="9" borderId="33" xfId="2" applyFont="1" applyFill="1" applyBorder="1" applyAlignment="1" applyProtection="1">
      <alignment horizontal="center" vertical="center" wrapText="1"/>
      <protection hidden="1"/>
    </xf>
    <xf numFmtId="0" fontId="7" fillId="0" borderId="29" xfId="2" applyFont="1" applyBorder="1" applyAlignment="1" applyProtection="1">
      <alignment horizontal="center" vertical="center" wrapText="1"/>
      <protection hidden="1"/>
    </xf>
    <xf numFmtId="0" fontId="7" fillId="0" borderId="65" xfId="2" applyFont="1" applyBorder="1" applyAlignment="1" applyProtection="1">
      <alignment horizontal="center" vertical="center" wrapText="1"/>
      <protection hidden="1"/>
    </xf>
    <xf numFmtId="0" fontId="2" fillId="0" borderId="84" xfId="2" applyFont="1" applyBorder="1" applyAlignment="1" applyProtection="1">
      <alignment horizontal="center"/>
      <protection hidden="1"/>
    </xf>
    <xf numFmtId="0" fontId="2" fillId="0" borderId="77" xfId="2" applyFont="1" applyBorder="1" applyAlignment="1" applyProtection="1">
      <alignment horizontal="center"/>
      <protection hidden="1"/>
    </xf>
    <xf numFmtId="0" fontId="2" fillId="0" borderId="78" xfId="2" applyFont="1" applyBorder="1" applyAlignment="1" applyProtection="1">
      <alignment horizontal="center"/>
      <protection hidden="1"/>
    </xf>
    <xf numFmtId="0" fontId="10" fillId="0" borderId="41" xfId="2" applyFont="1" applyBorder="1" applyAlignment="1" applyProtection="1">
      <alignment horizontal="center" vertical="center"/>
      <protection hidden="1"/>
    </xf>
    <xf numFmtId="0" fontId="10" fillId="0" borderId="42" xfId="2" applyFont="1" applyBorder="1" applyAlignment="1" applyProtection="1">
      <alignment horizontal="center" vertical="center"/>
      <protection hidden="1"/>
    </xf>
    <xf numFmtId="0" fontId="10" fillId="0" borderId="43" xfId="2" applyFont="1" applyBorder="1" applyAlignment="1" applyProtection="1">
      <alignment horizontal="center" vertical="center"/>
      <protection hidden="1"/>
    </xf>
    <xf numFmtId="0" fontId="2" fillId="0" borderId="34" xfId="2" applyFont="1" applyBorder="1" applyAlignment="1" applyProtection="1">
      <alignment horizontal="center" vertical="center"/>
      <protection hidden="1"/>
    </xf>
    <xf numFmtId="0" fontId="2" fillId="0" borderId="35" xfId="2" applyFont="1" applyBorder="1" applyAlignment="1" applyProtection="1">
      <alignment horizontal="center" vertical="center"/>
      <protection hidden="1"/>
    </xf>
    <xf numFmtId="0" fontId="2" fillId="0" borderId="36" xfId="2" applyFont="1" applyBorder="1" applyAlignment="1" applyProtection="1">
      <alignment horizontal="center" vertical="center"/>
      <protection hidden="1"/>
    </xf>
    <xf numFmtId="0" fontId="2" fillId="0" borderId="7" xfId="2" applyFont="1" applyBorder="1" applyAlignment="1" applyProtection="1">
      <alignment horizontal="center" vertical="center"/>
      <protection hidden="1"/>
    </xf>
    <xf numFmtId="0" fontId="2" fillId="0" borderId="0" xfId="2" applyFont="1" applyBorder="1" applyAlignment="1" applyProtection="1">
      <alignment horizontal="center" vertical="center"/>
      <protection hidden="1"/>
    </xf>
    <xf numFmtId="0" fontId="2" fillId="0" borderId="12" xfId="2" applyFont="1" applyBorder="1" applyAlignment="1" applyProtection="1">
      <alignment horizontal="center" vertical="center"/>
      <protection hidden="1"/>
    </xf>
    <xf numFmtId="0" fontId="2" fillId="0" borderId="23" xfId="2" applyFont="1" applyBorder="1" applyAlignment="1" applyProtection="1">
      <alignment horizontal="center" vertical="center"/>
      <protection hidden="1"/>
    </xf>
    <xf numFmtId="0" fontId="2" fillId="0" borderId="24" xfId="2" applyFont="1" applyBorder="1" applyAlignment="1" applyProtection="1">
      <alignment horizontal="center" vertical="center"/>
      <protection hidden="1"/>
    </xf>
    <xf numFmtId="0" fontId="2" fillId="0" borderId="25" xfId="2" applyFont="1" applyBorder="1" applyAlignment="1" applyProtection="1">
      <alignment horizontal="center" vertical="center"/>
      <protection hidden="1"/>
    </xf>
    <xf numFmtId="3" fontId="4" fillId="0" borderId="61" xfId="0" applyNumberFormat="1" applyFont="1" applyBorder="1" applyAlignment="1" applyProtection="1">
      <alignment horizontal="center" vertical="center" wrapText="1"/>
      <protection hidden="1"/>
    </xf>
    <xf numFmtId="0" fontId="7" fillId="0" borderId="17" xfId="2" applyFont="1" applyBorder="1" applyAlignment="1" applyProtection="1">
      <alignment horizontal="center" vertical="center" wrapText="1"/>
      <protection hidden="1"/>
    </xf>
    <xf numFmtId="0" fontId="7" fillId="0" borderId="18" xfId="2" applyFont="1" applyBorder="1" applyAlignment="1" applyProtection="1">
      <alignment horizontal="center" vertical="center" wrapText="1"/>
      <protection hidden="1"/>
    </xf>
    <xf numFmtId="0" fontId="7" fillId="0" borderId="26" xfId="2" applyFont="1" applyBorder="1" applyAlignment="1" applyProtection="1">
      <alignment horizontal="center" vertical="center" wrapText="1"/>
      <protection hidden="1"/>
    </xf>
    <xf numFmtId="0" fontId="7" fillId="0" borderId="19" xfId="2" applyFont="1" applyBorder="1" applyAlignment="1" applyProtection="1">
      <alignment horizontal="center" vertical="center" wrapText="1"/>
      <protection hidden="1"/>
    </xf>
    <xf numFmtId="0" fontId="7" fillId="0" borderId="0" xfId="2" applyFont="1" applyBorder="1" applyAlignment="1" applyProtection="1">
      <alignment horizontal="center" vertical="center" wrapText="1"/>
      <protection hidden="1"/>
    </xf>
    <xf numFmtId="0" fontId="7" fillId="0" borderId="8" xfId="2" applyFont="1" applyBorder="1" applyAlignment="1" applyProtection="1">
      <alignment horizontal="center" vertical="center" wrapText="1"/>
      <protection hidden="1"/>
    </xf>
    <xf numFmtId="0" fontId="7" fillId="0" borderId="20" xfId="2" applyFont="1" applyBorder="1" applyAlignment="1" applyProtection="1">
      <alignment horizontal="center" vertical="center" wrapText="1"/>
      <protection hidden="1"/>
    </xf>
    <xf numFmtId="0" fontId="7" fillId="0" borderId="21" xfId="2" applyFont="1" applyBorder="1" applyAlignment="1" applyProtection="1">
      <alignment horizontal="center" vertical="center" wrapText="1"/>
      <protection hidden="1"/>
    </xf>
    <xf numFmtId="0" fontId="7" fillId="0" borderId="27" xfId="2" applyFont="1" applyBorder="1" applyAlignment="1" applyProtection="1">
      <alignment horizontal="center" vertical="center" wrapText="1"/>
      <protection hidden="1"/>
    </xf>
    <xf numFmtId="0" fontId="7" fillId="0" borderId="13" xfId="2" applyFont="1" applyBorder="1" applyAlignment="1" applyProtection="1">
      <alignment horizontal="center" vertical="center" wrapText="1"/>
      <protection hidden="1"/>
    </xf>
    <xf numFmtId="0" fontId="7" fillId="0" borderId="58" xfId="2" applyFont="1" applyBorder="1" applyAlignment="1" applyProtection="1">
      <alignment horizontal="center" vertical="center" wrapText="1"/>
      <protection hidden="1"/>
    </xf>
    <xf numFmtId="0" fontId="7" fillId="0" borderId="59" xfId="2" applyFont="1" applyBorder="1" applyAlignment="1" applyProtection="1">
      <alignment horizontal="center" vertical="center" wrapText="1"/>
      <protection hidden="1"/>
    </xf>
    <xf numFmtId="0" fontId="14" fillId="0" borderId="96" xfId="2" applyFont="1" applyBorder="1" applyAlignment="1" applyProtection="1">
      <alignment horizontal="center" vertical="center"/>
      <protection hidden="1"/>
    </xf>
    <xf numFmtId="0" fontId="14" fillId="0" borderId="29" xfId="2" applyFont="1" applyBorder="1" applyAlignment="1" applyProtection="1">
      <alignment horizontal="center" vertical="center"/>
      <protection hidden="1"/>
    </xf>
    <xf numFmtId="0" fontId="14" fillId="0" borderId="52" xfId="2" applyFont="1" applyBorder="1" applyAlignment="1" applyProtection="1">
      <alignment horizontal="center" vertical="center"/>
      <protection hidden="1"/>
    </xf>
    <xf numFmtId="0" fontId="14" fillId="0" borderId="53" xfId="2" applyFont="1" applyBorder="1" applyAlignment="1" applyProtection="1">
      <alignment horizontal="center" vertical="center"/>
      <protection hidden="1"/>
    </xf>
    <xf numFmtId="0" fontId="14" fillId="0" borderId="56" xfId="2" applyFont="1" applyBorder="1" applyAlignment="1" applyProtection="1">
      <alignment horizontal="center" vertical="center"/>
      <protection hidden="1"/>
    </xf>
    <xf numFmtId="0" fontId="14" fillId="0" borderId="57" xfId="2" applyFont="1" applyBorder="1" applyAlignment="1" applyProtection="1">
      <alignment horizontal="center" vertical="center" wrapText="1"/>
      <protection hidden="1"/>
    </xf>
    <xf numFmtId="0" fontId="14" fillId="0" borderId="58" xfId="2" applyFont="1" applyBorder="1" applyAlignment="1" applyProtection="1">
      <alignment horizontal="center" vertical="center" wrapText="1"/>
      <protection hidden="1"/>
    </xf>
    <xf numFmtId="0" fontId="14" fillId="0" borderId="11" xfId="2" applyFont="1" applyBorder="1" applyAlignment="1" applyProtection="1">
      <alignment horizontal="center" vertical="center" wrapText="1"/>
      <protection hidden="1"/>
    </xf>
    <xf numFmtId="0" fontId="7" fillId="0" borderId="57" xfId="2" applyFont="1" applyBorder="1" applyAlignment="1" applyProtection="1">
      <alignment horizontal="center" vertical="center" wrapText="1"/>
      <protection hidden="1"/>
    </xf>
    <xf numFmtId="0" fontId="7" fillId="0" borderId="11" xfId="2" applyFont="1" applyBorder="1" applyAlignment="1" applyProtection="1">
      <alignment horizontal="center" vertical="center" wrapText="1"/>
      <protection hidden="1"/>
    </xf>
    <xf numFmtId="166" fontId="7" fillId="0" borderId="4" xfId="2" applyNumberFormat="1" applyFont="1" applyBorder="1" applyAlignment="1" applyProtection="1">
      <alignment horizontal="center" vertical="center"/>
      <protection hidden="1"/>
    </xf>
    <xf numFmtId="166" fontId="7" fillId="0" borderId="5" xfId="2" applyNumberFormat="1" applyFont="1" applyBorder="1" applyAlignment="1" applyProtection="1">
      <alignment horizontal="center" vertical="center"/>
      <protection hidden="1"/>
    </xf>
    <xf numFmtId="0" fontId="14" fillId="0" borderId="2" xfId="2" applyFont="1" applyBorder="1" applyAlignment="1" applyProtection="1">
      <alignment horizontal="center" vertical="center" wrapText="1"/>
      <protection hidden="1"/>
    </xf>
    <xf numFmtId="0" fontId="7" fillId="0" borderId="2" xfId="2" applyFont="1" applyBorder="1" applyAlignment="1" applyProtection="1">
      <alignment horizontal="center" vertical="center" wrapText="1"/>
      <protection hidden="1"/>
    </xf>
    <xf numFmtId="0" fontId="14" fillId="0" borderId="4" xfId="2" applyFont="1" applyBorder="1" applyAlignment="1" applyProtection="1">
      <alignment horizontal="center" vertical="center"/>
      <protection hidden="1"/>
    </xf>
    <xf numFmtId="0" fontId="14" fillId="0" borderId="5" xfId="2" applyFont="1" applyBorder="1" applyAlignment="1" applyProtection="1">
      <alignment horizontal="center" vertical="center"/>
      <protection hidden="1"/>
    </xf>
    <xf numFmtId="0" fontId="14" fillId="0" borderId="6" xfId="2" applyFont="1" applyBorder="1" applyAlignment="1" applyProtection="1">
      <alignment horizontal="center" vertical="center"/>
      <protection hidden="1"/>
    </xf>
    <xf numFmtId="0" fontId="14" fillId="0" borderId="30" xfId="2" applyFont="1" applyBorder="1" applyAlignment="1" applyProtection="1">
      <alignment horizontal="center" vertical="center" wrapText="1"/>
      <protection hidden="1"/>
    </xf>
    <xf numFmtId="0" fontId="14" fillId="0" borderId="14" xfId="2" applyFont="1" applyBorder="1" applyAlignment="1" applyProtection="1">
      <alignment horizontal="center" vertical="center"/>
      <protection hidden="1"/>
    </xf>
    <xf numFmtId="0" fontId="14" fillId="0" borderId="75" xfId="2" applyFont="1" applyBorder="1" applyAlignment="1" applyProtection="1">
      <alignment horizontal="center" vertical="center"/>
      <protection hidden="1"/>
    </xf>
    <xf numFmtId="0" fontId="14" fillId="0" borderId="31" xfId="2" applyFont="1" applyBorder="1" applyAlignment="1" applyProtection="1">
      <alignment horizontal="center" vertical="center" wrapText="1"/>
      <protection hidden="1"/>
    </xf>
    <xf numFmtId="0" fontId="14" fillId="0" borderId="85" xfId="2" applyFont="1" applyBorder="1" applyAlignment="1" applyProtection="1">
      <alignment horizontal="center" vertical="center"/>
      <protection hidden="1"/>
    </xf>
    <xf numFmtId="0" fontId="14" fillId="0" borderId="86" xfId="2" applyFont="1" applyBorder="1" applyAlignment="1" applyProtection="1">
      <alignment horizontal="center" vertical="center"/>
      <protection hidden="1"/>
    </xf>
    <xf numFmtId="0" fontId="14" fillId="0" borderId="29" xfId="2" applyFont="1" applyBorder="1" applyAlignment="1" applyProtection="1">
      <alignment horizontal="center" vertical="center" wrapText="1"/>
      <protection hidden="1"/>
    </xf>
    <xf numFmtId="0" fontId="13" fillId="3" borderId="35" xfId="2" applyFont="1" applyFill="1" applyBorder="1" applyAlignment="1" applyProtection="1">
      <alignment horizontal="center" vertical="center"/>
      <protection hidden="1"/>
    </xf>
    <xf numFmtId="0" fontId="22" fillId="0" borderId="84" xfId="2" applyFont="1" applyBorder="1" applyAlignment="1" applyProtection="1">
      <alignment horizontal="center" vertical="center" wrapText="1"/>
      <protection hidden="1"/>
    </xf>
    <xf numFmtId="0" fontId="22" fillId="0" borderId="77" xfId="2" applyFont="1" applyBorder="1" applyAlignment="1" applyProtection="1">
      <alignment horizontal="center" vertical="center" wrapText="1"/>
      <protection hidden="1"/>
    </xf>
    <xf numFmtId="0" fontId="22" fillId="0" borderId="78" xfId="2" applyFont="1" applyBorder="1" applyAlignment="1" applyProtection="1">
      <alignment horizontal="center" vertical="center" wrapText="1"/>
      <protection hidden="1"/>
    </xf>
    <xf numFmtId="0" fontId="22" fillId="0" borderId="3" xfId="2" applyFont="1" applyBorder="1" applyAlignment="1" applyProtection="1">
      <alignment horizontal="center" vertical="center" wrapText="1"/>
      <protection hidden="1"/>
    </xf>
    <xf numFmtId="0" fontId="2" fillId="0" borderId="41" xfId="2" applyFont="1" applyBorder="1" applyAlignment="1" applyProtection="1">
      <alignment horizontal="center" vertical="center"/>
      <protection hidden="1"/>
    </xf>
    <xf numFmtId="0" fontId="2" fillId="0" borderId="42" xfId="2" applyFont="1" applyBorder="1" applyAlignment="1" applyProtection="1">
      <alignment horizontal="center" vertical="center"/>
      <protection hidden="1"/>
    </xf>
    <xf numFmtId="0" fontId="2" fillId="0" borderId="43" xfId="2" applyFont="1" applyBorder="1" applyAlignment="1" applyProtection="1">
      <alignment horizontal="center" vertical="center"/>
      <protection hidden="1"/>
    </xf>
    <xf numFmtId="0" fontId="7" fillId="0" borderId="85" xfId="2" applyFont="1" applyBorder="1" applyAlignment="1" applyProtection="1">
      <alignment horizontal="center" vertical="center"/>
      <protection hidden="1"/>
    </xf>
    <xf numFmtId="0" fontId="7" fillId="0" borderId="86" xfId="2" applyFont="1" applyBorder="1" applyAlignment="1" applyProtection="1">
      <alignment horizontal="center" vertical="center"/>
      <protection hidden="1"/>
    </xf>
    <xf numFmtId="0" fontId="7" fillId="0" borderId="87" xfId="2" applyFont="1" applyBorder="1" applyAlignment="1" applyProtection="1">
      <alignment horizontal="center" vertical="center"/>
      <protection hidden="1"/>
    </xf>
    <xf numFmtId="0" fontId="7" fillId="6" borderId="34" xfId="2" applyFont="1" applyFill="1" applyBorder="1" applyAlignment="1" applyProtection="1">
      <alignment horizontal="center" vertical="center"/>
      <protection hidden="1"/>
    </xf>
    <xf numFmtId="0" fontId="7" fillId="6" borderId="35" xfId="2" applyFont="1" applyFill="1" applyBorder="1" applyAlignment="1" applyProtection="1">
      <alignment horizontal="center" vertical="center"/>
      <protection hidden="1"/>
    </xf>
    <xf numFmtId="0" fontId="7" fillId="6" borderId="36" xfId="2" applyFont="1" applyFill="1" applyBorder="1" applyAlignment="1" applyProtection="1">
      <alignment horizontal="center" vertical="center"/>
      <protection hidden="1"/>
    </xf>
    <xf numFmtId="2" fontId="14" fillId="0" borderId="96" xfId="2" applyNumberFormat="1" applyFont="1" applyFill="1" applyBorder="1" applyAlignment="1" applyProtection="1">
      <alignment horizontal="center" vertical="center"/>
      <protection hidden="1"/>
    </xf>
    <xf numFmtId="2" fontId="14" fillId="6" borderId="96" xfId="2" applyNumberFormat="1" applyFont="1" applyFill="1" applyBorder="1" applyAlignment="1" applyProtection="1">
      <alignment horizontal="center" vertical="center"/>
      <protection hidden="1"/>
    </xf>
    <xf numFmtId="2" fontId="14" fillId="6" borderId="57" xfId="2" applyNumberFormat="1" applyFont="1" applyFill="1" applyBorder="1" applyAlignment="1" applyProtection="1">
      <alignment horizontal="center" vertical="center"/>
      <protection hidden="1"/>
    </xf>
    <xf numFmtId="2" fontId="14" fillId="6" borderId="58" xfId="2" applyNumberFormat="1" applyFont="1" applyFill="1" applyBorder="1" applyAlignment="1" applyProtection="1">
      <alignment horizontal="center" vertical="center"/>
      <protection hidden="1"/>
    </xf>
    <xf numFmtId="2" fontId="14" fillId="6" borderId="59" xfId="2" applyNumberFormat="1" applyFont="1" applyFill="1" applyBorder="1" applyAlignment="1" applyProtection="1">
      <alignment horizontal="center" vertical="center"/>
      <protection hidden="1"/>
    </xf>
    <xf numFmtId="0" fontId="2" fillId="29" borderId="44" xfId="2" applyFont="1" applyFill="1" applyBorder="1" applyAlignment="1" applyProtection="1">
      <alignment horizontal="center" vertical="center" wrapText="1"/>
      <protection hidden="1"/>
    </xf>
    <xf numFmtId="0" fontId="2" fillId="29" borderId="45" xfId="2" applyFont="1" applyFill="1" applyBorder="1" applyAlignment="1" applyProtection="1">
      <alignment horizontal="center" vertical="center" wrapText="1"/>
      <protection hidden="1"/>
    </xf>
    <xf numFmtId="0" fontId="2" fillId="30" borderId="44" xfId="2" applyFont="1" applyFill="1" applyBorder="1" applyAlignment="1" applyProtection="1">
      <alignment horizontal="center" vertical="center"/>
      <protection hidden="1"/>
    </xf>
    <xf numFmtId="0" fontId="2" fillId="30" borderId="45" xfId="2" applyFont="1" applyFill="1" applyBorder="1" applyAlignment="1" applyProtection="1">
      <alignment horizontal="center" vertical="center"/>
      <protection hidden="1"/>
    </xf>
    <xf numFmtId="0" fontId="2" fillId="30" borderId="46" xfId="2" applyFont="1" applyFill="1" applyBorder="1" applyAlignment="1" applyProtection="1">
      <alignment horizontal="center" vertical="center"/>
      <protection hidden="1"/>
    </xf>
    <xf numFmtId="0" fontId="2" fillId="31" borderId="44" xfId="2" applyFont="1" applyFill="1" applyBorder="1" applyAlignment="1" applyProtection="1">
      <alignment horizontal="center" vertical="center"/>
      <protection hidden="1"/>
    </xf>
    <xf numFmtId="0" fontId="2" fillId="31" borderId="45" xfId="2" applyFont="1" applyFill="1" applyBorder="1" applyAlignment="1" applyProtection="1">
      <alignment horizontal="center" vertical="center"/>
      <protection hidden="1"/>
    </xf>
    <xf numFmtId="0" fontId="2" fillId="31" borderId="46" xfId="2" applyFont="1" applyFill="1" applyBorder="1" applyAlignment="1" applyProtection="1">
      <alignment horizontal="center" vertical="center"/>
      <protection hidden="1"/>
    </xf>
    <xf numFmtId="2" fontId="14" fillId="29" borderId="57" xfId="2" applyNumberFormat="1" applyFont="1" applyFill="1" applyBorder="1" applyAlignment="1" applyProtection="1">
      <alignment horizontal="center" vertical="center"/>
      <protection hidden="1"/>
    </xf>
    <xf numFmtId="2" fontId="14" fillId="29" borderId="58" xfId="2" applyNumberFormat="1" applyFont="1" applyFill="1" applyBorder="1" applyAlignment="1" applyProtection="1">
      <alignment horizontal="center" vertical="center"/>
      <protection hidden="1"/>
    </xf>
    <xf numFmtId="2" fontId="14" fillId="30" borderId="96" xfId="2" applyNumberFormat="1" applyFont="1" applyFill="1" applyBorder="1" applyAlignment="1" applyProtection="1">
      <alignment horizontal="center" vertical="center"/>
      <protection hidden="1"/>
    </xf>
    <xf numFmtId="2" fontId="14" fillId="31" borderId="57" xfId="2" applyNumberFormat="1" applyFont="1" applyFill="1" applyBorder="1" applyAlignment="1" applyProtection="1">
      <alignment horizontal="center" vertical="center"/>
      <protection hidden="1"/>
    </xf>
    <xf numFmtId="2" fontId="14" fillId="31" borderId="58" xfId="2" applyNumberFormat="1" applyFont="1" applyFill="1" applyBorder="1" applyAlignment="1" applyProtection="1">
      <alignment horizontal="center" vertical="center"/>
      <protection hidden="1"/>
    </xf>
    <xf numFmtId="2" fontId="14" fillId="31" borderId="59" xfId="2" applyNumberFormat="1" applyFont="1" applyFill="1" applyBorder="1" applyAlignment="1" applyProtection="1">
      <alignment horizontal="center" vertical="center"/>
      <protection hidden="1"/>
    </xf>
    <xf numFmtId="2" fontId="14" fillId="29" borderId="96" xfId="2" applyNumberFormat="1" applyFont="1" applyFill="1" applyBorder="1" applyAlignment="1" applyProtection="1">
      <alignment horizontal="center" vertical="center"/>
      <protection hidden="1"/>
    </xf>
    <xf numFmtId="2" fontId="14" fillId="31" borderId="96" xfId="2" applyNumberFormat="1" applyFont="1" applyFill="1" applyBorder="1" applyAlignment="1" applyProtection="1">
      <alignment horizontal="center" vertical="center"/>
      <protection hidden="1"/>
    </xf>
    <xf numFmtId="3" fontId="23" fillId="0" borderId="96" xfId="0" applyNumberFormat="1" applyFont="1" applyBorder="1" applyAlignment="1" applyProtection="1">
      <alignment horizontal="center" vertical="center"/>
      <protection hidden="1"/>
    </xf>
    <xf numFmtId="167" fontId="22" fillId="0" borderId="96" xfId="2" applyNumberFormat="1" applyFont="1" applyBorder="1" applyAlignment="1" applyProtection="1">
      <alignment horizontal="center" vertical="center" wrapText="1"/>
      <protection hidden="1"/>
    </xf>
    <xf numFmtId="0" fontId="10" fillId="0" borderId="29" xfId="2" applyFont="1" applyBorder="1" applyAlignment="1" applyProtection="1">
      <alignment horizontal="center" vertical="center"/>
      <protection hidden="1"/>
    </xf>
    <xf numFmtId="0" fontId="10" fillId="0" borderId="30" xfId="2" applyFont="1" applyBorder="1" applyAlignment="1" applyProtection="1">
      <alignment horizontal="center" vertical="center"/>
      <protection hidden="1"/>
    </xf>
    <xf numFmtId="0" fontId="10" fillId="0" borderId="31" xfId="2" applyFont="1" applyBorder="1" applyAlignment="1" applyProtection="1">
      <alignment horizontal="center" vertical="center"/>
      <protection hidden="1"/>
    </xf>
    <xf numFmtId="0" fontId="10" fillId="0" borderId="54" xfId="2" applyFont="1" applyBorder="1" applyAlignment="1" applyProtection="1">
      <alignment horizontal="center" vertical="center"/>
      <protection hidden="1"/>
    </xf>
    <xf numFmtId="0" fontId="10" fillId="0" borderId="53" xfId="2" applyFont="1" applyBorder="1" applyAlignment="1" applyProtection="1">
      <alignment horizontal="center" vertical="center"/>
      <protection hidden="1"/>
    </xf>
    <xf numFmtId="0" fontId="10" fillId="0" borderId="56" xfId="2" applyFont="1" applyBorder="1" applyAlignment="1" applyProtection="1">
      <alignment horizontal="center" vertical="center"/>
      <protection hidden="1"/>
    </xf>
    <xf numFmtId="0" fontId="14" fillId="0" borderId="28" xfId="2" applyFont="1" applyBorder="1" applyAlignment="1" applyProtection="1">
      <alignment horizontal="center" vertical="center"/>
      <protection hidden="1"/>
    </xf>
    <xf numFmtId="0" fontId="14" fillId="0" borderId="21" xfId="2" applyFont="1" applyBorder="1" applyAlignment="1" applyProtection="1">
      <alignment horizontal="center" vertical="center"/>
      <protection hidden="1"/>
    </xf>
    <xf numFmtId="0" fontId="14" fillId="0" borderId="27" xfId="2" applyFont="1" applyBorder="1" applyAlignment="1" applyProtection="1">
      <alignment horizontal="center" vertical="center"/>
      <protection hidden="1"/>
    </xf>
    <xf numFmtId="0" fontId="14" fillId="0" borderId="13" xfId="2" applyFont="1" applyBorder="1" applyAlignment="1" applyProtection="1">
      <alignment horizontal="center" vertical="center" wrapText="1"/>
      <protection hidden="1"/>
    </xf>
    <xf numFmtId="0" fontId="14" fillId="0" borderId="59" xfId="2" applyFont="1" applyBorder="1" applyAlignment="1" applyProtection="1">
      <alignment horizontal="center" vertical="center" wrapText="1"/>
      <protection hidden="1"/>
    </xf>
    <xf numFmtId="166" fontId="7" fillId="0" borderId="40" xfId="2" applyNumberFormat="1" applyFont="1" applyBorder="1" applyAlignment="1" applyProtection="1">
      <alignment horizontal="center" vertical="center"/>
      <protection hidden="1"/>
    </xf>
    <xf numFmtId="166" fontId="7" fillId="0" borderId="18" xfId="2" applyNumberFormat="1" applyFont="1" applyBorder="1" applyAlignment="1" applyProtection="1">
      <alignment horizontal="center" vertical="center"/>
      <protection hidden="1"/>
    </xf>
    <xf numFmtId="166" fontId="7" fillId="0" borderId="110" xfId="2" applyNumberFormat="1" applyFont="1" applyBorder="1" applyAlignment="1" applyProtection="1">
      <alignment horizontal="center" vertical="center"/>
      <protection hidden="1"/>
    </xf>
    <xf numFmtId="166" fontId="7" fillId="0" borderId="23" xfId="2" applyNumberFormat="1" applyFont="1" applyBorder="1" applyAlignment="1" applyProtection="1">
      <alignment horizontal="center" vertical="center"/>
      <protection hidden="1"/>
    </xf>
    <xf numFmtId="166" fontId="7" fillId="0" borderId="24" xfId="2" applyNumberFormat="1" applyFont="1" applyBorder="1" applyAlignment="1" applyProtection="1">
      <alignment horizontal="center" vertical="center"/>
      <protection hidden="1"/>
    </xf>
    <xf numFmtId="166" fontId="7" fillId="0" borderId="111" xfId="2" applyNumberFormat="1" applyFont="1" applyBorder="1" applyAlignment="1" applyProtection="1">
      <alignment horizontal="center" vertical="center"/>
      <protection hidden="1"/>
    </xf>
    <xf numFmtId="0" fontId="11" fillId="0" borderId="59" xfId="2" applyFont="1" applyFill="1" applyBorder="1" applyAlignment="1" applyProtection="1">
      <alignment horizontal="center" vertical="center"/>
      <protection locked="0"/>
    </xf>
    <xf numFmtId="0" fontId="11" fillId="0" borderId="39" xfId="2" applyFont="1" applyFill="1" applyBorder="1" applyAlignment="1" applyProtection="1">
      <alignment horizontal="center" vertical="center"/>
      <protection locked="0"/>
    </xf>
    <xf numFmtId="0" fontId="11" fillId="0" borderId="55" xfId="2" applyFont="1" applyFill="1" applyBorder="1" applyAlignment="1" applyProtection="1">
      <alignment horizontal="center" vertical="center"/>
      <protection locked="0"/>
    </xf>
    <xf numFmtId="0" fontId="11" fillId="0" borderId="58" xfId="2" applyFont="1" applyFill="1" applyBorder="1" applyAlignment="1" applyProtection="1">
      <alignment horizontal="center" vertical="center"/>
      <protection locked="0"/>
    </xf>
    <xf numFmtId="0" fontId="11" fillId="0" borderId="11" xfId="2" applyFont="1" applyFill="1" applyBorder="1" applyAlignment="1" applyProtection="1">
      <alignment horizontal="center" vertical="center"/>
      <protection locked="0"/>
    </xf>
    <xf numFmtId="0" fontId="11" fillId="0" borderId="73" xfId="2" applyFont="1" applyFill="1" applyBorder="1" applyAlignment="1" applyProtection="1">
      <alignment horizontal="center" vertical="center"/>
      <protection locked="0"/>
    </xf>
    <xf numFmtId="0" fontId="11" fillId="0" borderId="38" xfId="2" applyFont="1" applyFill="1" applyBorder="1" applyAlignment="1" applyProtection="1">
      <alignment horizontal="center" vertical="center"/>
      <protection locked="0"/>
    </xf>
    <xf numFmtId="0" fontId="11" fillId="0" borderId="72" xfId="2" applyFont="1" applyFill="1" applyBorder="1" applyAlignment="1" applyProtection="1">
      <alignment horizontal="center" vertical="center"/>
      <protection locked="0"/>
    </xf>
    <xf numFmtId="167" fontId="7" fillId="0" borderId="61" xfId="2" applyNumberFormat="1" applyFont="1" applyFill="1" applyBorder="1" applyAlignment="1" applyProtection="1">
      <alignment horizontal="center" vertical="center"/>
      <protection hidden="1"/>
    </xf>
    <xf numFmtId="167" fontId="7" fillId="6" borderId="57" xfId="2" applyNumberFormat="1" applyFont="1" applyFill="1" applyBorder="1" applyAlignment="1" applyProtection="1">
      <alignment horizontal="center" vertical="center"/>
      <protection hidden="1"/>
    </xf>
    <xf numFmtId="167" fontId="7" fillId="6" borderId="58" xfId="2" applyNumberFormat="1" applyFont="1" applyFill="1" applyBorder="1" applyAlignment="1" applyProtection="1">
      <alignment horizontal="center" vertical="center"/>
      <protection hidden="1"/>
    </xf>
    <xf numFmtId="167" fontId="7" fillId="6" borderId="59" xfId="2" applyNumberFormat="1" applyFont="1" applyFill="1" applyBorder="1" applyAlignment="1" applyProtection="1">
      <alignment horizontal="center" vertical="center"/>
      <protection hidden="1"/>
    </xf>
    <xf numFmtId="0" fontId="2" fillId="0" borderId="44" xfId="2" applyFont="1" applyBorder="1" applyAlignment="1" applyProtection="1">
      <alignment horizontal="center" vertical="center"/>
      <protection hidden="1"/>
    </xf>
    <xf numFmtId="0" fontId="2" fillId="0" borderId="45" xfId="2" applyFont="1" applyBorder="1" applyAlignment="1" applyProtection="1">
      <alignment horizontal="center" vertical="center"/>
      <protection hidden="1"/>
    </xf>
    <xf numFmtId="0" fontId="2" fillId="0" borderId="46" xfId="2" applyFont="1" applyBorder="1" applyAlignment="1" applyProtection="1">
      <alignment horizontal="center" vertical="center"/>
      <protection hidden="1"/>
    </xf>
    <xf numFmtId="0" fontId="7" fillId="0" borderId="44" xfId="2" applyFont="1" applyBorder="1" applyAlignment="1" applyProtection="1">
      <alignment horizontal="center" vertical="center" wrapText="1"/>
      <protection hidden="1"/>
    </xf>
    <xf numFmtId="0" fontId="7" fillId="0" borderId="45" xfId="2" applyFont="1" applyBorder="1" applyAlignment="1" applyProtection="1">
      <alignment horizontal="center" vertical="center" wrapText="1"/>
      <protection hidden="1"/>
    </xf>
    <xf numFmtId="0" fontId="7" fillId="0" borderId="46" xfId="2" applyFont="1" applyBorder="1" applyAlignment="1" applyProtection="1">
      <alignment horizontal="center" vertical="center" wrapText="1"/>
      <protection hidden="1"/>
    </xf>
    <xf numFmtId="0" fontId="7" fillId="6" borderId="44" xfId="2" applyFont="1" applyFill="1" applyBorder="1" applyAlignment="1" applyProtection="1">
      <alignment horizontal="center" vertical="center" wrapText="1"/>
      <protection hidden="1"/>
    </xf>
    <xf numFmtId="0" fontId="7" fillId="6" borderId="45" xfId="2" applyFont="1" applyFill="1" applyBorder="1" applyAlignment="1" applyProtection="1">
      <alignment horizontal="center" vertical="center" wrapText="1"/>
      <protection hidden="1"/>
    </xf>
    <xf numFmtId="0" fontId="7" fillId="6" borderId="46" xfId="2" applyFont="1" applyFill="1" applyBorder="1" applyAlignment="1" applyProtection="1">
      <alignment horizontal="center" vertical="center" wrapText="1"/>
      <protection hidden="1"/>
    </xf>
    <xf numFmtId="167" fontId="22" fillId="0" borderId="61" xfId="2" applyNumberFormat="1" applyFont="1" applyBorder="1" applyAlignment="1" applyProtection="1">
      <alignment horizontal="center" vertical="center" wrapText="1"/>
      <protection hidden="1"/>
    </xf>
    <xf numFmtId="3" fontId="7" fillId="0" borderId="61" xfId="2" applyNumberFormat="1" applyFont="1" applyFill="1" applyBorder="1" applyAlignment="1" applyProtection="1">
      <alignment horizontal="center" vertical="center"/>
      <protection hidden="1"/>
    </xf>
    <xf numFmtId="3" fontId="7" fillId="6" borderId="61" xfId="2" applyNumberFormat="1" applyFont="1" applyFill="1" applyBorder="1" applyAlignment="1" applyProtection="1">
      <alignment horizontal="center" vertical="center"/>
      <protection hidden="1"/>
    </xf>
    <xf numFmtId="3" fontId="23" fillId="0" borderId="61" xfId="0" applyNumberFormat="1" applyFont="1" applyBorder="1" applyAlignment="1" applyProtection="1">
      <alignment horizontal="center" vertical="center"/>
      <protection hidden="1"/>
    </xf>
    <xf numFmtId="0" fontId="14" fillId="0" borderId="4" xfId="2" applyFont="1" applyBorder="1" applyAlignment="1" applyProtection="1">
      <alignment horizontal="center" vertical="center" wrapText="1"/>
      <protection hidden="1"/>
    </xf>
    <xf numFmtId="0" fontId="14" fillId="0" borderId="5" xfId="2" applyFont="1" applyBorder="1" applyAlignment="1" applyProtection="1">
      <alignment horizontal="center" vertical="center" wrapText="1"/>
      <protection hidden="1"/>
    </xf>
    <xf numFmtId="0" fontId="7" fillId="0" borderId="4" xfId="2" applyFont="1" applyBorder="1" applyAlignment="1" applyProtection="1">
      <alignment horizontal="center" vertical="center" wrapText="1"/>
      <protection hidden="1"/>
    </xf>
    <xf numFmtId="0" fontId="7" fillId="0" borderId="5" xfId="2" applyFont="1" applyBorder="1" applyAlignment="1" applyProtection="1">
      <alignment horizontal="center" vertical="center" wrapText="1"/>
      <protection hidden="1"/>
    </xf>
    <xf numFmtId="3" fontId="4" fillId="0" borderId="61" xfId="0" applyNumberFormat="1" applyFont="1" applyBorder="1" applyAlignment="1" applyProtection="1">
      <alignment horizontal="center" vertical="center"/>
      <protection hidden="1"/>
    </xf>
    <xf numFmtId="0" fontId="2" fillId="0" borderId="84" xfId="2" applyFont="1" applyBorder="1" applyAlignment="1" applyProtection="1">
      <alignment horizontal="center" vertical="center"/>
      <protection hidden="1"/>
    </xf>
    <xf numFmtId="0" fontId="2" fillId="0" borderId="77" xfId="2" applyFont="1" applyBorder="1" applyAlignment="1" applyProtection="1">
      <alignment horizontal="center" vertical="center"/>
      <protection hidden="1"/>
    </xf>
    <xf numFmtId="0" fontId="2" fillId="0" borderId="78" xfId="2" applyFont="1" applyBorder="1" applyAlignment="1" applyProtection="1">
      <alignment horizontal="center" vertical="center"/>
      <protection hidden="1"/>
    </xf>
    <xf numFmtId="0" fontId="7" fillId="0" borderId="84" xfId="2" applyFont="1" applyBorder="1" applyAlignment="1" applyProtection="1">
      <alignment horizontal="center" vertical="center" wrapText="1"/>
      <protection hidden="1"/>
    </xf>
    <xf numFmtId="0" fontId="7" fillId="0" borderId="77" xfId="2" applyFont="1" applyBorder="1" applyAlignment="1" applyProtection="1">
      <alignment horizontal="center" vertical="center" wrapText="1"/>
      <protection hidden="1"/>
    </xf>
    <xf numFmtId="0" fontId="7" fillId="0" borderId="78" xfId="2" applyFont="1" applyBorder="1" applyAlignment="1" applyProtection="1">
      <alignment horizontal="center" vertical="center" wrapText="1"/>
      <protection hidden="1"/>
    </xf>
    <xf numFmtId="0" fontId="7" fillId="9" borderId="84" xfId="2" applyFont="1" applyFill="1" applyBorder="1" applyAlignment="1" applyProtection="1">
      <alignment horizontal="center" vertical="center" wrapText="1"/>
      <protection hidden="1"/>
    </xf>
    <xf numFmtId="0" fontId="7" fillId="9" borderId="77" xfId="2" applyFont="1" applyFill="1" applyBorder="1" applyAlignment="1" applyProtection="1">
      <alignment horizontal="center" vertical="center" wrapText="1"/>
      <protection hidden="1"/>
    </xf>
    <xf numFmtId="0" fontId="7" fillId="9" borderId="78" xfId="2" applyFont="1" applyFill="1" applyBorder="1" applyAlignment="1" applyProtection="1">
      <alignment horizontal="center" vertical="center" wrapText="1"/>
      <protection hidden="1"/>
    </xf>
    <xf numFmtId="0" fontId="7" fillId="0" borderId="41" xfId="2" applyFont="1" applyBorder="1" applyAlignment="1" applyProtection="1">
      <alignment horizontal="center" vertical="center"/>
      <protection hidden="1"/>
    </xf>
    <xf numFmtId="0" fontId="7" fillId="0" borderId="42" xfId="2" applyFont="1" applyBorder="1" applyAlignment="1" applyProtection="1">
      <alignment horizontal="center" vertical="center"/>
      <protection hidden="1"/>
    </xf>
    <xf numFmtId="0" fontId="7" fillId="0" borderId="43" xfId="2" applyFont="1" applyBorder="1" applyAlignment="1" applyProtection="1">
      <alignment horizontal="center" vertical="center"/>
      <protection hidden="1"/>
    </xf>
    <xf numFmtId="0" fontId="7" fillId="9" borderId="41" xfId="2" applyFont="1" applyFill="1" applyBorder="1" applyAlignment="1" applyProtection="1">
      <alignment horizontal="center" vertical="center"/>
      <protection hidden="1"/>
    </xf>
    <xf numFmtId="0" fontId="7" fillId="9" borderId="42" xfId="2" applyFont="1" applyFill="1" applyBorder="1" applyAlignment="1" applyProtection="1">
      <alignment horizontal="center" vertical="center"/>
      <protection hidden="1"/>
    </xf>
    <xf numFmtId="0" fontId="7" fillId="9" borderId="43" xfId="2" applyFont="1" applyFill="1" applyBorder="1" applyAlignment="1" applyProtection="1">
      <alignment horizontal="center" vertical="center"/>
      <protection hidden="1"/>
    </xf>
    <xf numFmtId="0" fontId="2" fillId="0" borderId="84" xfId="2" applyFont="1" applyBorder="1" applyAlignment="1" applyProtection="1">
      <alignment horizontal="center" vertical="center" wrapText="1"/>
      <protection hidden="1"/>
    </xf>
    <xf numFmtId="0" fontId="2" fillId="0" borderId="77" xfId="2" applyFont="1" applyBorder="1" applyAlignment="1" applyProtection="1">
      <alignment horizontal="center" vertical="center" wrapText="1"/>
      <protection hidden="1"/>
    </xf>
    <xf numFmtId="0" fontId="2" fillId="0" borderId="78" xfId="2" applyFont="1" applyBorder="1" applyAlignment="1" applyProtection="1">
      <alignment horizontal="center" vertical="center" wrapText="1"/>
      <protection hidden="1"/>
    </xf>
    <xf numFmtId="0" fontId="14" fillId="0" borderId="54" xfId="2" applyFont="1" applyBorder="1" applyAlignment="1" applyProtection="1">
      <alignment horizontal="center" vertical="center"/>
      <protection hidden="1"/>
    </xf>
    <xf numFmtId="0" fontId="14" fillId="0" borderId="79" xfId="2" applyFont="1" applyBorder="1" applyAlignment="1" applyProtection="1">
      <alignment horizontal="center" vertical="center"/>
      <protection hidden="1"/>
    </xf>
    <xf numFmtId="0" fontId="7" fillId="6" borderId="85" xfId="2" applyFont="1" applyFill="1" applyBorder="1" applyAlignment="1" applyProtection="1">
      <alignment horizontal="center" vertical="center"/>
      <protection hidden="1"/>
    </xf>
    <xf numFmtId="0" fontId="7" fillId="6" borderId="86" xfId="2" applyFont="1" applyFill="1" applyBorder="1" applyAlignment="1" applyProtection="1">
      <alignment horizontal="center" vertical="center"/>
      <protection hidden="1"/>
    </xf>
    <xf numFmtId="0" fontId="7" fillId="6" borderId="87" xfId="2" applyFont="1" applyFill="1" applyBorder="1" applyAlignment="1" applyProtection="1">
      <alignment horizontal="center" vertical="center"/>
      <protection hidden="1"/>
    </xf>
    <xf numFmtId="0" fontId="10" fillId="0" borderId="3" xfId="2" applyFont="1" applyBorder="1" applyAlignment="1" applyProtection="1">
      <alignment horizontal="center" vertical="center" wrapText="1"/>
      <protection hidden="1"/>
    </xf>
    <xf numFmtId="3" fontId="7" fillId="0" borderId="96" xfId="2" applyNumberFormat="1" applyFont="1" applyFill="1" applyBorder="1" applyAlignment="1" applyProtection="1">
      <alignment horizontal="center" vertical="center"/>
      <protection hidden="1"/>
    </xf>
    <xf numFmtId="167" fontId="7" fillId="0" borderId="57" xfId="2" applyNumberFormat="1" applyFont="1" applyFill="1" applyBorder="1" applyAlignment="1" applyProtection="1">
      <alignment horizontal="center" vertical="center"/>
      <protection hidden="1"/>
    </xf>
    <xf numFmtId="167" fontId="7" fillId="0" borderId="58" xfId="2" applyNumberFormat="1" applyFont="1" applyFill="1" applyBorder="1" applyAlignment="1" applyProtection="1">
      <alignment horizontal="center" vertical="center"/>
      <protection hidden="1"/>
    </xf>
    <xf numFmtId="167" fontId="7" fillId="0" borderId="59" xfId="2" applyNumberFormat="1" applyFont="1" applyFill="1" applyBorder="1" applyAlignment="1" applyProtection="1">
      <alignment horizontal="center" vertical="center"/>
      <protection hidden="1"/>
    </xf>
    <xf numFmtId="166" fontId="7" fillId="0" borderId="62" xfId="2" applyNumberFormat="1" applyFont="1" applyBorder="1" applyAlignment="1" applyProtection="1">
      <alignment horizontal="center" vertical="center"/>
      <protection hidden="1"/>
    </xf>
    <xf numFmtId="166" fontId="7" fillId="0" borderId="66" xfId="2" applyNumberFormat="1" applyFont="1" applyBorder="1" applyAlignment="1" applyProtection="1">
      <alignment horizontal="center" vertical="center"/>
      <protection hidden="1"/>
    </xf>
    <xf numFmtId="0" fontId="11" fillId="0" borderId="63" xfId="2" applyFont="1" applyFill="1" applyBorder="1" applyAlignment="1" applyProtection="1">
      <alignment horizontal="center" vertical="center"/>
      <protection locked="0"/>
    </xf>
    <xf numFmtId="0" fontId="11" fillId="0" borderId="18" xfId="2" applyFont="1" applyFill="1" applyBorder="1" applyAlignment="1" applyProtection="1">
      <alignment horizontal="center" vertical="center"/>
      <protection locked="0"/>
    </xf>
    <xf numFmtId="0" fontId="11" fillId="0" borderId="26" xfId="2" applyFont="1" applyFill="1" applyBorder="1" applyAlignment="1" applyProtection="1">
      <alignment horizontal="center" vertical="center"/>
      <protection locked="0"/>
    </xf>
    <xf numFmtId="0" fontId="11" fillId="0" borderId="67" xfId="2" applyFont="1" applyFill="1" applyBorder="1" applyAlignment="1" applyProtection="1">
      <alignment horizontal="center" vertical="center"/>
      <protection locked="0"/>
    </xf>
    <xf numFmtId="0" fontId="11" fillId="0" borderId="24" xfId="2" applyFont="1" applyFill="1" applyBorder="1" applyAlignment="1" applyProtection="1">
      <alignment horizontal="center" vertical="center"/>
      <protection locked="0"/>
    </xf>
    <xf numFmtId="0" fontId="11" fillId="0" borderId="68" xfId="2" applyFont="1" applyFill="1" applyBorder="1" applyAlignment="1" applyProtection="1">
      <alignment horizontal="center" vertical="center"/>
      <protection locked="0"/>
    </xf>
    <xf numFmtId="0" fontId="11" fillId="0" borderId="69" xfId="2" applyFont="1" applyFill="1" applyBorder="1" applyAlignment="1" applyProtection="1">
      <alignment horizontal="center" vertical="center"/>
      <protection locked="0"/>
    </xf>
    <xf numFmtId="0" fontId="11" fillId="0" borderId="25" xfId="2" applyFont="1" applyFill="1" applyBorder="1" applyAlignment="1" applyProtection="1">
      <alignment horizontal="center" vertical="center"/>
      <protection locked="0"/>
    </xf>
    <xf numFmtId="166" fontId="7" fillId="0" borderId="17" xfId="2" applyNumberFormat="1" applyFont="1" applyBorder="1" applyAlignment="1" applyProtection="1">
      <alignment horizontal="center" vertical="center"/>
      <protection hidden="1"/>
    </xf>
    <xf numFmtId="166" fontId="7" fillId="0" borderId="64" xfId="2" applyNumberFormat="1" applyFont="1" applyBorder="1" applyAlignment="1" applyProtection="1">
      <alignment horizontal="center" vertical="center"/>
      <protection hidden="1"/>
    </xf>
    <xf numFmtId="0" fontId="7" fillId="0" borderId="44" xfId="2" applyFont="1" applyBorder="1" applyAlignment="1" applyProtection="1">
      <alignment horizontal="center" vertical="center"/>
      <protection hidden="1"/>
    </xf>
    <xf numFmtId="0" fontId="7" fillId="0" borderId="45" xfId="2" applyFont="1" applyBorder="1" applyAlignment="1" applyProtection="1">
      <alignment horizontal="center" vertical="center"/>
      <protection hidden="1"/>
    </xf>
    <xf numFmtId="0" fontId="7" fillId="0" borderId="46" xfId="2" applyFont="1" applyBorder="1" applyAlignment="1" applyProtection="1">
      <alignment horizontal="center" vertical="center"/>
      <protection hidden="1"/>
    </xf>
    <xf numFmtId="0" fontId="7" fillId="9" borderId="44" xfId="2" applyFont="1" applyFill="1" applyBorder="1" applyAlignment="1" applyProtection="1">
      <alignment horizontal="center" vertical="center"/>
      <protection hidden="1"/>
    </xf>
    <xf numFmtId="0" fontId="7" fillId="9" borderId="45" xfId="2" applyFont="1" applyFill="1" applyBorder="1" applyAlignment="1" applyProtection="1">
      <alignment horizontal="center" vertical="center"/>
      <protection hidden="1"/>
    </xf>
    <xf numFmtId="0" fontId="7" fillId="9" borderId="46" xfId="2" applyFont="1" applyFill="1" applyBorder="1" applyAlignment="1" applyProtection="1">
      <alignment horizontal="center" vertical="center"/>
      <protection hidden="1"/>
    </xf>
    <xf numFmtId="0" fontId="7" fillId="9" borderId="44" xfId="2" applyFont="1" applyFill="1" applyBorder="1" applyAlignment="1" applyProtection="1">
      <alignment horizontal="center" vertical="center" wrapText="1"/>
      <protection hidden="1"/>
    </xf>
    <xf numFmtId="0" fontId="7" fillId="9" borderId="45" xfId="2" applyFont="1" applyFill="1" applyBorder="1" applyAlignment="1" applyProtection="1">
      <alignment horizontal="center" vertical="center" wrapText="1"/>
      <protection hidden="1"/>
    </xf>
    <xf numFmtId="0" fontId="7" fillId="9" borderId="46" xfId="2" applyFont="1" applyFill="1" applyBorder="1" applyAlignment="1" applyProtection="1">
      <alignment horizontal="center" vertical="center" wrapText="1"/>
      <protection hidden="1"/>
    </xf>
    <xf numFmtId="0" fontId="2" fillId="0" borderId="44" xfId="2" applyFont="1" applyBorder="1" applyAlignment="1" applyProtection="1">
      <alignment horizontal="center" vertical="center" wrapText="1"/>
      <protection hidden="1"/>
    </xf>
    <xf numFmtId="0" fontId="2" fillId="0" borderId="45" xfId="2" applyFont="1" applyBorder="1" applyAlignment="1" applyProtection="1">
      <alignment horizontal="center" vertical="center" wrapText="1"/>
      <protection hidden="1"/>
    </xf>
    <xf numFmtId="0" fontId="2" fillId="0" borderId="46" xfId="2" applyFont="1" applyBorder="1" applyAlignment="1" applyProtection="1">
      <alignment horizontal="center" vertical="center" wrapText="1"/>
      <protection hidden="1"/>
    </xf>
    <xf numFmtId="0" fontId="25" fillId="0" borderId="3" xfId="0" applyFont="1" applyBorder="1" applyAlignment="1" applyProtection="1">
      <alignment horizontal="center" vertical="center" wrapText="1"/>
      <protection hidden="1"/>
    </xf>
    <xf numFmtId="0" fontId="25" fillId="0" borderId="96" xfId="0" applyFont="1" applyBorder="1" applyAlignment="1" applyProtection="1">
      <alignment horizontal="center" vertical="center" wrapText="1"/>
      <protection hidden="1"/>
    </xf>
    <xf numFmtId="0" fontId="7" fillId="0" borderId="51" xfId="2" applyFont="1" applyBorder="1" applyAlignment="1" applyProtection="1">
      <alignment horizontal="center" vertical="center"/>
      <protection hidden="1"/>
    </xf>
    <xf numFmtId="0" fontId="7" fillId="0" borderId="3" xfId="2" applyFont="1" applyBorder="1" applyAlignment="1" applyProtection="1">
      <alignment horizontal="center" vertical="center"/>
      <protection hidden="1"/>
    </xf>
    <xf numFmtId="0" fontId="7" fillId="0" borderId="47" xfId="2" applyFont="1" applyBorder="1" applyAlignment="1" applyProtection="1">
      <alignment horizontal="center" vertical="center"/>
      <protection hidden="1"/>
    </xf>
    <xf numFmtId="3" fontId="7" fillId="6" borderId="96" xfId="2" applyNumberFormat="1" applyFont="1" applyFill="1" applyBorder="1" applyAlignment="1" applyProtection="1">
      <alignment horizontal="center" vertical="center"/>
      <protection hidden="1"/>
    </xf>
    <xf numFmtId="3" fontId="7" fillId="5" borderId="96" xfId="2" applyNumberFormat="1" applyFont="1" applyFill="1" applyBorder="1" applyAlignment="1" applyProtection="1">
      <alignment horizontal="center" vertical="center"/>
      <protection hidden="1"/>
    </xf>
    <xf numFmtId="0" fontId="14" fillId="0" borderId="0" xfId="2" applyFont="1" applyBorder="1" applyAlignment="1" applyProtection="1">
      <alignment horizontal="center"/>
      <protection hidden="1"/>
    </xf>
    <xf numFmtId="0" fontId="22" fillId="0" borderId="44" xfId="2" applyFont="1" applyBorder="1" applyAlignment="1" applyProtection="1">
      <alignment horizontal="center" vertical="center"/>
      <protection hidden="1"/>
    </xf>
    <xf numFmtId="0" fontId="22" fillId="0" borderId="45" xfId="2" applyFont="1" applyBorder="1" applyAlignment="1" applyProtection="1">
      <alignment horizontal="center" vertical="center"/>
      <protection hidden="1"/>
    </xf>
    <xf numFmtId="0" fontId="22" fillId="0" borderId="46" xfId="2" applyFont="1" applyBorder="1" applyAlignment="1" applyProtection="1">
      <alignment horizontal="center" vertical="center"/>
      <protection hidden="1"/>
    </xf>
    <xf numFmtId="0" fontId="22" fillId="0" borderId="41" xfId="2" applyFont="1" applyBorder="1" applyAlignment="1" applyProtection="1">
      <alignment horizontal="center" vertical="center"/>
      <protection hidden="1"/>
    </xf>
    <xf numFmtId="0" fontId="22" fillId="0" borderId="42" xfId="2" applyFont="1" applyBorder="1" applyAlignment="1" applyProtection="1">
      <alignment horizontal="center" vertical="center"/>
      <protection hidden="1"/>
    </xf>
    <xf numFmtId="0" fontId="22" fillId="0" borderId="43" xfId="2" applyFont="1" applyBorder="1" applyAlignment="1" applyProtection="1">
      <alignment horizontal="center" vertical="center"/>
      <protection hidden="1"/>
    </xf>
    <xf numFmtId="167" fontId="7" fillId="6" borderId="96" xfId="2" applyNumberFormat="1" applyFont="1" applyFill="1" applyBorder="1" applyAlignment="1" applyProtection="1">
      <alignment horizontal="center" vertical="center"/>
      <protection hidden="1"/>
    </xf>
    <xf numFmtId="167" fontId="7" fillId="5" borderId="57" xfId="2" applyNumberFormat="1" applyFont="1" applyFill="1" applyBorder="1" applyAlignment="1" applyProtection="1">
      <alignment horizontal="center" vertical="center"/>
      <protection hidden="1"/>
    </xf>
    <xf numFmtId="167" fontId="7" fillId="5" borderId="58" xfId="2" applyNumberFormat="1" applyFont="1" applyFill="1" applyBorder="1" applyAlignment="1" applyProtection="1">
      <alignment horizontal="center" vertical="center"/>
      <protection hidden="1"/>
    </xf>
    <xf numFmtId="167" fontId="7" fillId="5" borderId="59" xfId="2" applyNumberFormat="1" applyFont="1" applyFill="1" applyBorder="1" applyAlignment="1" applyProtection="1">
      <alignment horizontal="center" vertical="center"/>
      <protection hidden="1"/>
    </xf>
    <xf numFmtId="0" fontId="7" fillId="6" borderId="65" xfId="2" applyFont="1" applyFill="1" applyBorder="1" applyAlignment="1" applyProtection="1">
      <alignment horizontal="center" vertical="center"/>
      <protection hidden="1"/>
    </xf>
    <xf numFmtId="0" fontId="7" fillId="6" borderId="32" xfId="2" applyFont="1" applyFill="1" applyBorder="1" applyAlignment="1" applyProtection="1">
      <alignment horizontal="center" vertical="center"/>
      <protection hidden="1"/>
    </xf>
    <xf numFmtId="0" fontId="7" fillId="5" borderId="32" xfId="2" applyFont="1" applyFill="1" applyBorder="1" applyAlignment="1" applyProtection="1">
      <alignment horizontal="center" vertical="center"/>
      <protection hidden="1"/>
    </xf>
    <xf numFmtId="0" fontId="7" fillId="5" borderId="33" xfId="2" applyFont="1" applyFill="1" applyBorder="1" applyAlignment="1" applyProtection="1">
      <alignment horizontal="center" vertical="center"/>
      <protection hidden="1"/>
    </xf>
    <xf numFmtId="3" fontId="4" fillId="0" borderId="96" xfId="0" applyNumberFormat="1" applyFont="1" applyBorder="1" applyAlignment="1" applyProtection="1">
      <alignment horizontal="center" vertical="center"/>
      <protection hidden="1"/>
    </xf>
    <xf numFmtId="167" fontId="2" fillId="0" borderId="96" xfId="2" applyNumberFormat="1" applyFont="1" applyBorder="1" applyAlignment="1" applyProtection="1">
      <alignment horizontal="center" vertical="center" wrapText="1"/>
      <protection hidden="1"/>
    </xf>
    <xf numFmtId="0" fontId="16" fillId="0" borderId="51" xfId="2" applyFont="1" applyBorder="1" applyAlignment="1" applyProtection="1">
      <alignment horizontal="center" vertical="center" wrapText="1"/>
      <protection hidden="1"/>
    </xf>
    <xf numFmtId="0" fontId="16" fillId="0" borderId="3" xfId="2" applyFont="1" applyBorder="1" applyAlignment="1" applyProtection="1">
      <alignment horizontal="center" vertical="center" wrapText="1"/>
      <protection hidden="1"/>
    </xf>
    <xf numFmtId="0" fontId="16" fillId="0" borderId="47" xfId="2" applyFont="1" applyBorder="1" applyAlignment="1" applyProtection="1">
      <alignment horizontal="center" vertical="center" wrapText="1"/>
      <protection hidden="1"/>
    </xf>
    <xf numFmtId="166" fontId="7" fillId="0" borderId="40" xfId="2" applyNumberFormat="1" applyFont="1" applyFill="1" applyBorder="1" applyAlignment="1" applyProtection="1">
      <alignment horizontal="center" vertical="center"/>
      <protection hidden="1"/>
    </xf>
    <xf numFmtId="166" fontId="7" fillId="0" borderId="18" xfId="2" applyNumberFormat="1" applyFont="1" applyFill="1" applyBorder="1" applyAlignment="1" applyProtection="1">
      <alignment horizontal="center" vertical="center"/>
      <protection hidden="1"/>
    </xf>
    <xf numFmtId="166" fontId="7" fillId="0" borderId="62" xfId="2" applyNumberFormat="1" applyFont="1" applyFill="1" applyBorder="1" applyAlignment="1" applyProtection="1">
      <alignment horizontal="center" vertical="center"/>
      <protection hidden="1"/>
    </xf>
    <xf numFmtId="166" fontId="7" fillId="0" borderId="23" xfId="2" applyNumberFormat="1" applyFont="1" applyFill="1" applyBorder="1" applyAlignment="1" applyProtection="1">
      <alignment horizontal="center" vertical="center"/>
      <protection hidden="1"/>
    </xf>
    <xf numFmtId="166" fontId="7" fillId="0" borderId="24" xfId="2" applyNumberFormat="1" applyFont="1" applyFill="1" applyBorder="1" applyAlignment="1" applyProtection="1">
      <alignment horizontal="center" vertical="center"/>
      <protection hidden="1"/>
    </xf>
    <xf numFmtId="166" fontId="7" fillId="0" borderId="66" xfId="2" applyNumberFormat="1" applyFont="1" applyFill="1" applyBorder="1" applyAlignment="1" applyProtection="1">
      <alignment horizontal="center" vertical="center"/>
      <protection hidden="1"/>
    </xf>
    <xf numFmtId="0" fontId="10" fillId="0" borderId="63" xfId="2" applyFont="1" applyFill="1" applyBorder="1" applyAlignment="1" applyProtection="1">
      <alignment horizontal="center" vertical="center"/>
      <protection locked="0"/>
    </xf>
    <xf numFmtId="0" fontId="10" fillId="0" borderId="18" xfId="2" applyFont="1" applyFill="1" applyBorder="1" applyAlignment="1" applyProtection="1">
      <alignment horizontal="center" vertical="center"/>
      <protection locked="0"/>
    </xf>
    <xf numFmtId="0" fontId="10" fillId="0" borderId="69" xfId="2" applyFont="1" applyFill="1" applyBorder="1" applyAlignment="1" applyProtection="1">
      <alignment horizontal="center" vertical="center"/>
      <protection locked="0"/>
    </xf>
    <xf numFmtId="0" fontId="10" fillId="0" borderId="67" xfId="2" applyFont="1" applyFill="1" applyBorder="1" applyAlignment="1" applyProtection="1">
      <alignment horizontal="center" vertical="center"/>
      <protection locked="0"/>
    </xf>
    <xf numFmtId="0" fontId="10" fillId="0" borderId="24" xfId="2" applyFont="1" applyFill="1" applyBorder="1" applyAlignment="1" applyProtection="1">
      <alignment horizontal="center" vertical="center"/>
      <protection locked="0"/>
    </xf>
    <xf numFmtId="0" fontId="10" fillId="0" borderId="25" xfId="2" applyFont="1" applyFill="1" applyBorder="1" applyAlignment="1" applyProtection="1">
      <alignment horizontal="center" vertical="center"/>
      <protection locked="0"/>
    </xf>
    <xf numFmtId="166" fontId="7" fillId="6" borderId="13" xfId="2" applyNumberFormat="1" applyFont="1" applyFill="1" applyBorder="1" applyAlignment="1" applyProtection="1">
      <alignment horizontal="center" vertical="center"/>
      <protection hidden="1"/>
    </xf>
    <xf numFmtId="166" fontId="7" fillId="6" borderId="58" xfId="2" applyNumberFormat="1" applyFont="1" applyFill="1" applyBorder="1" applyAlignment="1" applyProtection="1">
      <alignment horizontal="center" vertical="center"/>
      <protection hidden="1"/>
    </xf>
    <xf numFmtId="166" fontId="7" fillId="6" borderId="15" xfId="2" applyNumberFormat="1" applyFont="1" applyFill="1" applyBorder="1" applyAlignment="1" applyProtection="1">
      <alignment horizontal="center" vertical="center"/>
      <protection hidden="1"/>
    </xf>
    <xf numFmtId="0" fontId="10" fillId="0" borderId="16" xfId="2" applyFont="1" applyFill="1" applyBorder="1" applyAlignment="1" applyProtection="1">
      <alignment horizontal="center" vertical="center"/>
      <protection locked="0"/>
    </xf>
    <xf numFmtId="0" fontId="10" fillId="0" borderId="96" xfId="2" applyFont="1" applyFill="1" applyBorder="1" applyAlignment="1" applyProtection="1">
      <alignment horizontal="center" vertical="center"/>
      <protection locked="0"/>
    </xf>
    <xf numFmtId="0" fontId="10" fillId="0" borderId="9" xfId="2" applyFont="1" applyFill="1" applyBorder="1" applyAlignment="1" applyProtection="1">
      <alignment horizontal="center" vertical="center"/>
      <protection locked="0"/>
    </xf>
    <xf numFmtId="0" fontId="10" fillId="0" borderId="50" xfId="2" applyFont="1" applyFill="1" applyBorder="1" applyAlignment="1" applyProtection="1">
      <alignment horizontal="center" vertical="center"/>
      <protection hidden="1"/>
    </xf>
    <xf numFmtId="0" fontId="10" fillId="0" borderId="32" xfId="2" applyFont="1" applyFill="1" applyBorder="1" applyAlignment="1" applyProtection="1">
      <alignment horizontal="center" vertical="center"/>
      <protection hidden="1"/>
    </xf>
    <xf numFmtId="0" fontId="10" fillId="0" borderId="33" xfId="2" applyFont="1" applyFill="1" applyBorder="1" applyAlignment="1" applyProtection="1">
      <alignment horizontal="center" vertical="center"/>
      <protection hidden="1"/>
    </xf>
    <xf numFmtId="166" fontId="7" fillId="5" borderId="48" xfId="2" applyNumberFormat="1" applyFont="1" applyFill="1" applyBorder="1" applyAlignment="1" applyProtection="1">
      <alignment horizontal="center" vertical="center"/>
      <protection hidden="1"/>
    </xf>
    <xf numFmtId="166" fontId="7" fillId="5" borderId="38" xfId="2" applyNumberFormat="1" applyFont="1" applyFill="1" applyBorder="1" applyAlignment="1" applyProtection="1">
      <alignment horizontal="center" vertical="center"/>
      <protection hidden="1"/>
    </xf>
    <xf numFmtId="166" fontId="7" fillId="5" borderId="49" xfId="2" applyNumberFormat="1" applyFont="1" applyFill="1" applyBorder="1" applyAlignment="1" applyProtection="1">
      <alignment horizontal="center" vertical="center"/>
      <protection hidden="1"/>
    </xf>
    <xf numFmtId="0" fontId="10" fillId="0" borderId="50" xfId="2" applyFont="1" applyFill="1" applyBorder="1" applyAlignment="1" applyProtection="1">
      <alignment horizontal="center" vertical="center"/>
      <protection locked="0"/>
    </xf>
    <xf numFmtId="0" fontId="10" fillId="0" borderId="32" xfId="2" applyFont="1" applyFill="1" applyBorder="1" applyAlignment="1" applyProtection="1">
      <alignment horizontal="center" vertical="center"/>
      <protection locked="0"/>
    </xf>
    <xf numFmtId="0" fontId="10" fillId="0" borderId="33" xfId="2" applyFont="1" applyFill="1" applyBorder="1" applyAlignment="1" applyProtection="1">
      <alignment horizontal="center" vertical="center"/>
      <protection locked="0"/>
    </xf>
    <xf numFmtId="166" fontId="7" fillId="6" borderId="40" xfId="2" applyNumberFormat="1" applyFont="1" applyFill="1" applyBorder="1" applyAlignment="1" applyProtection="1">
      <alignment horizontal="center" vertical="center"/>
      <protection hidden="1"/>
    </xf>
    <xf numFmtId="166" fontId="7" fillId="6" borderId="18" xfId="2" applyNumberFormat="1" applyFont="1" applyFill="1" applyBorder="1" applyAlignment="1" applyProtection="1">
      <alignment horizontal="center" vertical="center"/>
      <protection hidden="1"/>
    </xf>
    <xf numFmtId="0" fontId="10" fillId="0" borderId="55" xfId="2" applyFont="1" applyFill="1" applyBorder="1" applyAlignment="1" applyProtection="1">
      <alignment horizontal="center" vertical="center"/>
      <protection locked="0"/>
    </xf>
    <xf numFmtId="0" fontId="10" fillId="0" borderId="58" xfId="2" applyFont="1" applyFill="1" applyBorder="1" applyAlignment="1" applyProtection="1">
      <alignment horizontal="center" vertical="center"/>
      <protection locked="0"/>
    </xf>
    <xf numFmtId="0" fontId="10" fillId="0" borderId="11" xfId="2" applyFont="1" applyFill="1" applyBorder="1" applyAlignment="1" applyProtection="1">
      <alignment horizontal="center" vertical="center"/>
      <protection locked="0"/>
    </xf>
    <xf numFmtId="0" fontId="10" fillId="0" borderId="73" xfId="2" applyFont="1" applyFill="1" applyBorder="1" applyAlignment="1" applyProtection="1">
      <alignment horizontal="center" vertical="center"/>
      <protection locked="0"/>
    </xf>
    <xf numFmtId="0" fontId="10" fillId="0" borderId="38" xfId="2" applyFont="1" applyFill="1" applyBorder="1" applyAlignment="1" applyProtection="1">
      <alignment horizontal="center" vertical="center"/>
      <protection locked="0"/>
    </xf>
    <xf numFmtId="0" fontId="10" fillId="0" borderId="72" xfId="2" applyFont="1" applyFill="1" applyBorder="1" applyAlignment="1" applyProtection="1">
      <alignment horizontal="center" vertical="center"/>
      <protection locked="0"/>
    </xf>
    <xf numFmtId="0" fontId="7" fillId="9" borderId="85" xfId="2" applyFont="1" applyFill="1" applyBorder="1" applyAlignment="1" applyProtection="1">
      <alignment horizontal="center" vertical="center"/>
      <protection hidden="1"/>
    </xf>
    <xf numFmtId="0" fontId="7" fillId="9" borderId="86" xfId="2" applyFont="1" applyFill="1" applyBorder="1" applyAlignment="1" applyProtection="1">
      <alignment horizontal="center" vertical="center"/>
      <protection hidden="1"/>
    </xf>
    <xf numFmtId="0" fontId="7" fillId="9" borderId="87" xfId="2" applyFont="1" applyFill="1" applyBorder="1" applyAlignment="1" applyProtection="1">
      <alignment horizontal="center" vertical="center"/>
      <protection hidden="1"/>
    </xf>
    <xf numFmtId="3" fontId="12" fillId="0" borderId="96" xfId="2" applyNumberFormat="1" applyFont="1" applyFill="1" applyBorder="1" applyAlignment="1" applyProtection="1">
      <alignment horizontal="center" vertical="center"/>
      <protection hidden="1"/>
    </xf>
    <xf numFmtId="3" fontId="12" fillId="6" borderId="96" xfId="2" applyNumberFormat="1" applyFont="1" applyFill="1" applyBorder="1" applyAlignment="1" applyProtection="1">
      <alignment horizontal="center" vertical="center"/>
      <protection hidden="1"/>
    </xf>
    <xf numFmtId="167" fontId="12" fillId="0" borderId="96" xfId="2" applyNumberFormat="1" applyFont="1" applyFill="1" applyBorder="1" applyAlignment="1" applyProtection="1">
      <alignment horizontal="center" vertical="center"/>
      <protection hidden="1"/>
    </xf>
    <xf numFmtId="167" fontId="12" fillId="15" borderId="96" xfId="2" applyNumberFormat="1" applyFont="1" applyFill="1" applyBorder="1" applyAlignment="1" applyProtection="1">
      <alignment horizontal="center" vertical="center"/>
      <protection hidden="1"/>
    </xf>
    <xf numFmtId="167" fontId="12" fillId="6" borderId="96" xfId="2" applyNumberFormat="1" applyFont="1" applyFill="1" applyBorder="1" applyAlignment="1" applyProtection="1">
      <alignment horizontal="center" vertical="center"/>
      <protection hidden="1"/>
    </xf>
    <xf numFmtId="167" fontId="12" fillId="6" borderId="57" xfId="2" applyNumberFormat="1" applyFont="1" applyFill="1" applyBorder="1" applyAlignment="1" applyProtection="1">
      <alignment horizontal="center" vertical="center"/>
      <protection hidden="1"/>
    </xf>
    <xf numFmtId="167" fontId="12" fillId="6" borderId="58" xfId="2" applyNumberFormat="1" applyFont="1" applyFill="1" applyBorder="1" applyAlignment="1" applyProtection="1">
      <alignment horizontal="center" vertical="center"/>
      <protection hidden="1"/>
    </xf>
    <xf numFmtId="167" fontId="12" fillId="6" borderId="59" xfId="2" applyNumberFormat="1" applyFont="1" applyFill="1" applyBorder="1" applyAlignment="1" applyProtection="1">
      <alignment horizontal="center" vertical="center"/>
      <protection hidden="1"/>
    </xf>
    <xf numFmtId="0" fontId="14" fillId="0" borderId="44" xfId="2" applyFont="1" applyFill="1" applyBorder="1" applyAlignment="1" applyProtection="1">
      <alignment horizontal="center" vertical="center" wrapText="1"/>
      <protection hidden="1"/>
    </xf>
    <xf numFmtId="0" fontId="14" fillId="0" borderId="45" xfId="2" applyFont="1" applyFill="1" applyBorder="1" applyAlignment="1" applyProtection="1">
      <alignment horizontal="center" vertical="center" wrapText="1"/>
      <protection hidden="1"/>
    </xf>
    <xf numFmtId="0" fontId="14" fillId="0" borderId="46" xfId="2" applyFont="1" applyFill="1" applyBorder="1" applyAlignment="1" applyProtection="1">
      <alignment horizontal="center" vertical="center" wrapText="1"/>
      <protection hidden="1"/>
    </xf>
    <xf numFmtId="0" fontId="14" fillId="15" borderId="44" xfId="2" applyFont="1" applyFill="1" applyBorder="1" applyAlignment="1" applyProtection="1">
      <alignment horizontal="center" vertical="center" wrapText="1"/>
      <protection hidden="1"/>
    </xf>
    <xf numFmtId="0" fontId="14" fillId="15" borderId="45" xfId="2" applyFont="1" applyFill="1" applyBorder="1" applyAlignment="1" applyProtection="1">
      <alignment horizontal="center" vertical="center" wrapText="1"/>
      <protection hidden="1"/>
    </xf>
    <xf numFmtId="0" fontId="14" fillId="15" borderId="46" xfId="2" applyFont="1" applyFill="1" applyBorder="1" applyAlignment="1" applyProtection="1">
      <alignment horizontal="center" vertical="center" wrapText="1"/>
      <protection hidden="1"/>
    </xf>
    <xf numFmtId="0" fontId="14" fillId="9" borderId="44" xfId="2" applyFont="1" applyFill="1" applyBorder="1" applyAlignment="1" applyProtection="1">
      <alignment horizontal="center" vertical="center" wrapText="1"/>
      <protection hidden="1"/>
    </xf>
    <xf numFmtId="0" fontId="14" fillId="9" borderId="45" xfId="2" applyFont="1" applyFill="1" applyBorder="1" applyAlignment="1" applyProtection="1">
      <alignment horizontal="center" vertical="center" wrapText="1"/>
      <protection hidden="1"/>
    </xf>
    <xf numFmtId="0" fontId="14" fillId="9" borderId="46" xfId="2" applyFont="1" applyFill="1" applyBorder="1" applyAlignment="1" applyProtection="1">
      <alignment horizontal="center" vertical="center" wrapText="1"/>
      <protection hidden="1"/>
    </xf>
    <xf numFmtId="3" fontId="12" fillId="15" borderId="96" xfId="2" applyNumberFormat="1" applyFont="1" applyFill="1" applyBorder="1" applyAlignment="1" applyProtection="1">
      <alignment horizontal="center" vertical="center"/>
      <protection hidden="1"/>
    </xf>
    <xf numFmtId="0" fontId="14" fillId="0" borderId="17" xfId="2" applyFont="1" applyBorder="1" applyAlignment="1" applyProtection="1">
      <alignment horizontal="center" vertical="center"/>
      <protection hidden="1"/>
    </xf>
    <xf numFmtId="0" fontId="14" fillId="0" borderId="18" xfId="2" applyFont="1" applyBorder="1" applyAlignment="1" applyProtection="1">
      <alignment horizontal="center" vertical="center"/>
      <protection hidden="1"/>
    </xf>
    <xf numFmtId="0" fontId="14" fillId="0" borderId="69" xfId="2" applyFont="1" applyBorder="1" applyAlignment="1" applyProtection="1">
      <alignment horizontal="center" vertical="center"/>
      <protection hidden="1"/>
    </xf>
    <xf numFmtId="0" fontId="14" fillId="0" borderId="20" xfId="2" applyFont="1" applyBorder="1" applyAlignment="1" applyProtection="1">
      <alignment horizontal="center" vertical="center"/>
      <protection hidden="1"/>
    </xf>
    <xf numFmtId="0" fontId="14" fillId="0" borderId="22" xfId="2" applyFont="1" applyBorder="1" applyAlignment="1" applyProtection="1">
      <alignment horizontal="center" vertical="center"/>
      <protection hidden="1"/>
    </xf>
    <xf numFmtId="0" fontId="14" fillId="0" borderId="26" xfId="2" applyFont="1" applyBorder="1" applyAlignment="1" applyProtection="1">
      <alignment horizontal="center" vertical="center"/>
      <protection hidden="1"/>
    </xf>
    <xf numFmtId="166" fontId="7" fillId="15" borderId="13" xfId="2" applyNumberFormat="1" applyFont="1" applyFill="1" applyBorder="1" applyAlignment="1" applyProtection="1">
      <alignment horizontal="center" vertical="center"/>
      <protection hidden="1"/>
    </xf>
    <xf numFmtId="166" fontId="7" fillId="15" borderId="58" xfId="2" applyNumberFormat="1" applyFont="1" applyFill="1" applyBorder="1" applyAlignment="1" applyProtection="1">
      <alignment horizontal="center" vertical="center"/>
      <protection hidden="1"/>
    </xf>
    <xf numFmtId="166" fontId="7" fillId="15" borderId="15" xfId="2" applyNumberFormat="1" applyFont="1" applyFill="1" applyBorder="1" applyAlignment="1" applyProtection="1">
      <alignment horizontal="center" vertical="center"/>
      <protection hidden="1"/>
    </xf>
    <xf numFmtId="166" fontId="7" fillId="0" borderId="57" xfId="2" applyNumberFormat="1" applyFont="1" applyFill="1" applyBorder="1" applyAlignment="1" applyProtection="1">
      <alignment horizontal="center" vertical="center"/>
      <protection hidden="1"/>
    </xf>
    <xf numFmtId="166" fontId="7" fillId="0" borderId="58" xfId="2" applyNumberFormat="1" applyFont="1" applyFill="1" applyBorder="1" applyAlignment="1" applyProtection="1">
      <alignment horizontal="center" vertical="center"/>
      <protection hidden="1"/>
    </xf>
    <xf numFmtId="166" fontId="7" fillId="0" borderId="15" xfId="2" applyNumberFormat="1" applyFont="1" applyFill="1" applyBorder="1" applyAlignment="1" applyProtection="1">
      <alignment horizontal="center" vertical="center"/>
      <protection hidden="1"/>
    </xf>
    <xf numFmtId="0" fontId="14" fillId="0" borderId="40" xfId="2" applyFont="1" applyBorder="1" applyAlignment="1" applyProtection="1">
      <alignment horizontal="center" vertical="center"/>
      <protection hidden="1"/>
    </xf>
    <xf numFmtId="0" fontId="10" fillId="0" borderId="23" xfId="2" applyFont="1" applyBorder="1" applyAlignment="1" applyProtection="1">
      <alignment horizontal="center" vertical="center"/>
      <protection hidden="1"/>
    </xf>
    <xf numFmtId="0" fontId="10" fillId="0" borderId="24" xfId="2" applyFont="1" applyBorder="1" applyAlignment="1" applyProtection="1">
      <alignment horizontal="center" vertical="center"/>
      <protection hidden="1"/>
    </xf>
    <xf numFmtId="0" fontId="10" fillId="0" borderId="25" xfId="2" applyFont="1" applyBorder="1" applyAlignment="1" applyProtection="1">
      <alignment horizontal="center" vertical="center"/>
      <protection hidden="1"/>
    </xf>
    <xf numFmtId="166" fontId="7" fillId="15" borderId="57" xfId="2" applyNumberFormat="1" applyFont="1" applyFill="1" applyBorder="1" applyAlignment="1" applyProtection="1">
      <alignment horizontal="center" vertical="center"/>
      <protection hidden="1"/>
    </xf>
    <xf numFmtId="3" fontId="7" fillId="6" borderId="57" xfId="2" applyNumberFormat="1" applyFont="1" applyFill="1" applyBorder="1" applyAlignment="1" applyProtection="1">
      <alignment horizontal="center" vertical="center"/>
      <protection hidden="1"/>
    </xf>
    <xf numFmtId="3" fontId="7" fillId="6" borderId="58" xfId="2" applyNumberFormat="1" applyFont="1" applyFill="1" applyBorder="1" applyAlignment="1" applyProtection="1">
      <alignment horizontal="center" vertical="center"/>
      <protection hidden="1"/>
    </xf>
    <xf numFmtId="3" fontId="7" fillId="6" borderId="59" xfId="2" applyNumberFormat="1" applyFont="1" applyFill="1" applyBorder="1" applyAlignment="1" applyProtection="1">
      <alignment horizontal="center" vertical="center"/>
      <protection hidden="1"/>
    </xf>
    <xf numFmtId="167" fontId="4" fillId="0" borderId="96" xfId="0" applyNumberFormat="1" applyFont="1" applyBorder="1" applyAlignment="1" applyProtection="1">
      <alignment horizontal="center" vertical="center"/>
      <protection hidden="1"/>
    </xf>
    <xf numFmtId="0" fontId="4" fillId="0" borderId="96" xfId="0" applyFont="1" applyBorder="1" applyAlignment="1" applyProtection="1">
      <alignment horizontal="center" vertical="center"/>
      <protection hidden="1"/>
    </xf>
    <xf numFmtId="3" fontId="7" fillId="0" borderId="57" xfId="2" applyNumberFormat="1" applyFont="1" applyFill="1" applyBorder="1" applyAlignment="1" applyProtection="1">
      <alignment horizontal="center" vertical="center"/>
      <protection hidden="1"/>
    </xf>
    <xf numFmtId="3" fontId="7" fillId="0" borderId="58" xfId="2" applyNumberFormat="1" applyFont="1" applyFill="1" applyBorder="1" applyAlignment="1" applyProtection="1">
      <alignment horizontal="center" vertical="center"/>
      <protection hidden="1"/>
    </xf>
    <xf numFmtId="3" fontId="7" fillId="0" borderId="59" xfId="2" applyNumberFormat="1" applyFont="1" applyFill="1" applyBorder="1" applyAlignment="1" applyProtection="1">
      <alignment horizontal="center" vertical="center"/>
      <protection hidden="1"/>
    </xf>
    <xf numFmtId="0" fontId="22" fillId="0" borderId="44" xfId="2" applyFont="1" applyBorder="1" applyAlignment="1" applyProtection="1">
      <alignment horizontal="center" vertical="center" wrapText="1"/>
      <protection hidden="1"/>
    </xf>
    <xf numFmtId="0" fontId="22" fillId="0" borderId="45" xfId="2" applyFont="1" applyBorder="1" applyAlignment="1" applyProtection="1">
      <alignment horizontal="center" vertical="center" wrapText="1"/>
      <protection hidden="1"/>
    </xf>
    <xf numFmtId="0" fontId="22" fillId="0" borderId="46" xfId="2" applyFont="1" applyBorder="1" applyAlignment="1" applyProtection="1">
      <alignment horizontal="center" vertical="center" wrapText="1"/>
      <protection hidden="1"/>
    </xf>
    <xf numFmtId="0" fontId="7" fillId="0" borderId="23" xfId="2" applyFont="1" applyBorder="1" applyAlignment="1" applyProtection="1">
      <alignment horizontal="center" vertical="center" wrapText="1"/>
      <protection hidden="1"/>
    </xf>
    <xf numFmtId="0" fontId="7" fillId="0" borderId="24" xfId="2" applyFont="1" applyBorder="1" applyAlignment="1" applyProtection="1">
      <alignment horizontal="center" vertical="center" wrapText="1"/>
      <protection hidden="1"/>
    </xf>
    <xf numFmtId="0" fontId="7" fillId="6" borderId="44" xfId="2" applyFont="1" applyFill="1" applyBorder="1" applyAlignment="1" applyProtection="1">
      <alignment horizontal="center" vertical="center"/>
      <protection hidden="1"/>
    </xf>
    <xf numFmtId="0" fontId="7" fillId="6" borderId="45" xfId="2" applyFont="1" applyFill="1" applyBorder="1" applyAlignment="1" applyProtection="1">
      <alignment horizontal="center" vertical="center"/>
      <protection hidden="1"/>
    </xf>
    <xf numFmtId="0" fontId="7" fillId="6" borderId="46" xfId="2" applyFont="1" applyFill="1" applyBorder="1" applyAlignment="1" applyProtection="1">
      <alignment horizontal="center" vertical="center"/>
      <protection hidden="1"/>
    </xf>
    <xf numFmtId="0" fontId="7" fillId="6" borderId="23" xfId="2" applyFont="1" applyFill="1" applyBorder="1" applyAlignment="1" applyProtection="1">
      <alignment horizontal="center" vertical="center" wrapText="1"/>
      <protection hidden="1"/>
    </xf>
    <xf numFmtId="0" fontId="7" fillId="6" borderId="24" xfId="2" applyFont="1" applyFill="1" applyBorder="1" applyAlignment="1" applyProtection="1">
      <alignment horizontal="center" vertical="center" wrapText="1"/>
      <protection hidden="1"/>
    </xf>
    <xf numFmtId="0" fontId="7" fillId="6" borderId="25" xfId="2" applyFont="1" applyFill="1" applyBorder="1" applyAlignment="1" applyProtection="1">
      <alignment horizontal="center" vertical="center" wrapText="1"/>
      <protection hidden="1"/>
    </xf>
    <xf numFmtId="0" fontId="10" fillId="0" borderId="50" xfId="2" applyFont="1" applyFill="1" applyBorder="1" applyAlignment="1" applyProtection="1">
      <alignment horizontal="center"/>
      <protection locked="0"/>
    </xf>
    <xf numFmtId="0" fontId="10" fillId="0" borderId="32" xfId="2" applyFont="1" applyFill="1" applyBorder="1" applyAlignment="1" applyProtection="1">
      <alignment horizontal="center"/>
      <protection locked="0"/>
    </xf>
    <xf numFmtId="0" fontId="10" fillId="0" borderId="33" xfId="2" applyFont="1" applyFill="1" applyBorder="1" applyAlignment="1" applyProtection="1">
      <alignment horizontal="center"/>
      <protection locked="0"/>
    </xf>
    <xf numFmtId="0" fontId="10" fillId="0" borderId="16" xfId="2" applyFont="1" applyFill="1" applyBorder="1" applyAlignment="1" applyProtection="1">
      <alignment horizontal="center"/>
      <protection locked="0"/>
    </xf>
    <xf numFmtId="0" fontId="10" fillId="0" borderId="61" xfId="2" applyFont="1" applyFill="1" applyBorder="1" applyAlignment="1" applyProtection="1">
      <alignment horizontal="center"/>
      <protection locked="0"/>
    </xf>
    <xf numFmtId="0" fontId="10" fillId="0" borderId="9" xfId="2" applyFont="1" applyFill="1" applyBorder="1" applyAlignment="1" applyProtection="1">
      <alignment horizontal="center"/>
      <protection locked="0"/>
    </xf>
    <xf numFmtId="0" fontId="10" fillId="0" borderId="50" xfId="2" applyFont="1" applyFill="1" applyBorder="1" applyAlignment="1" applyProtection="1">
      <alignment horizontal="center"/>
      <protection hidden="1"/>
    </xf>
    <xf numFmtId="0" fontId="10" fillId="0" borderId="32" xfId="2" applyFont="1" applyFill="1" applyBorder="1" applyAlignment="1" applyProtection="1">
      <alignment horizontal="center"/>
      <protection hidden="1"/>
    </xf>
    <xf numFmtId="0" fontId="10" fillId="0" borderId="33" xfId="2" applyFont="1" applyFill="1" applyBorder="1" applyAlignment="1" applyProtection="1">
      <alignment horizontal="center"/>
      <protection hidden="1"/>
    </xf>
    <xf numFmtId="3" fontId="7" fillId="5" borderId="61" xfId="2" applyNumberFormat="1" applyFont="1" applyFill="1" applyBorder="1" applyAlignment="1" applyProtection="1">
      <alignment horizontal="center" vertical="center"/>
      <protection hidden="1"/>
    </xf>
    <xf numFmtId="167" fontId="7" fillId="6" borderId="61" xfId="2" applyNumberFormat="1" applyFont="1" applyFill="1" applyBorder="1" applyAlignment="1" applyProtection="1">
      <alignment horizontal="center" vertical="center"/>
      <protection hidden="1"/>
    </xf>
    <xf numFmtId="167" fontId="7" fillId="5" borderId="61" xfId="2" applyNumberFormat="1" applyFont="1" applyFill="1" applyBorder="1" applyAlignment="1" applyProtection="1">
      <alignment horizontal="center" vertical="center"/>
      <protection hidden="1"/>
    </xf>
    <xf numFmtId="0" fontId="25" fillId="0" borderId="61" xfId="0" applyFont="1" applyBorder="1" applyAlignment="1" applyProtection="1">
      <alignment horizontal="center" vertical="center" wrapText="1"/>
      <protection hidden="1"/>
    </xf>
    <xf numFmtId="0" fontId="11" fillId="0" borderId="16" xfId="2" applyFont="1" applyFill="1" applyBorder="1" applyAlignment="1" applyProtection="1">
      <alignment horizontal="center"/>
      <protection locked="0"/>
    </xf>
    <xf numFmtId="0" fontId="11" fillId="0" borderId="61" xfId="2" applyFont="1" applyFill="1" applyBorder="1" applyAlignment="1" applyProtection="1">
      <alignment horizontal="center"/>
      <protection locked="0"/>
    </xf>
    <xf numFmtId="0" fontId="11" fillId="0" borderId="9" xfId="2" applyFont="1" applyFill="1" applyBorder="1" applyAlignment="1" applyProtection="1">
      <alignment horizontal="center"/>
      <protection locked="0"/>
    </xf>
    <xf numFmtId="0" fontId="11" fillId="0" borderId="63" xfId="2" applyFont="1" applyBorder="1" applyAlignment="1" applyProtection="1">
      <alignment horizontal="center"/>
      <protection locked="0"/>
    </xf>
    <xf numFmtId="0" fontId="11" fillId="0" borderId="18" xfId="2" applyFont="1" applyBorder="1" applyAlignment="1" applyProtection="1">
      <alignment horizontal="center"/>
      <protection locked="0"/>
    </xf>
    <xf numFmtId="0" fontId="11" fillId="0" borderId="69" xfId="2" applyFont="1" applyBorder="1" applyAlignment="1" applyProtection="1">
      <alignment horizontal="center"/>
      <protection locked="0"/>
    </xf>
    <xf numFmtId="0" fontId="11" fillId="0" borderId="67" xfId="2" applyFont="1" applyBorder="1" applyAlignment="1" applyProtection="1">
      <alignment horizontal="center"/>
      <protection locked="0"/>
    </xf>
    <xf numFmtId="0" fontId="11" fillId="0" borderId="24" xfId="2" applyFont="1" applyBorder="1" applyAlignment="1" applyProtection="1">
      <alignment horizontal="center"/>
      <protection locked="0"/>
    </xf>
    <xf numFmtId="0" fontId="11" fillId="0" borderId="25" xfId="2" applyFont="1" applyBorder="1" applyAlignment="1" applyProtection="1">
      <alignment horizontal="center"/>
      <protection locked="0"/>
    </xf>
    <xf numFmtId="0" fontId="11" fillId="0" borderId="26" xfId="2" applyFont="1" applyBorder="1" applyAlignment="1" applyProtection="1">
      <alignment horizontal="center"/>
      <protection locked="0"/>
    </xf>
    <xf numFmtId="0" fontId="11" fillId="0" borderId="68" xfId="2" applyFont="1" applyBorder="1" applyAlignment="1" applyProtection="1">
      <alignment horizontal="center"/>
      <protection locked="0"/>
    </xf>
    <xf numFmtId="0" fontId="11" fillId="0" borderId="50" xfId="2" applyFont="1" applyFill="1" applyBorder="1" applyAlignment="1" applyProtection="1">
      <alignment horizontal="center"/>
      <protection locked="0"/>
    </xf>
    <xf numFmtId="0" fontId="11" fillId="0" borderId="32" xfId="2" applyFont="1" applyFill="1" applyBorder="1" applyAlignment="1" applyProtection="1">
      <alignment horizontal="center"/>
      <protection locked="0"/>
    </xf>
    <xf numFmtId="0" fontId="11" fillId="0" borderId="33" xfId="2" applyFont="1" applyFill="1" applyBorder="1" applyAlignment="1" applyProtection="1">
      <alignment horizontal="center"/>
      <protection locked="0"/>
    </xf>
    <xf numFmtId="0" fontId="7" fillId="0" borderId="41" xfId="2" applyFont="1" applyBorder="1" applyAlignment="1" applyProtection="1">
      <alignment horizontal="center" vertical="center" wrapText="1"/>
      <protection hidden="1"/>
    </xf>
    <xf numFmtId="0" fontId="7" fillId="0" borderId="42" xfId="2" applyFont="1" applyBorder="1" applyAlignment="1" applyProtection="1">
      <alignment horizontal="center" vertical="center" wrapText="1"/>
      <protection hidden="1"/>
    </xf>
    <xf numFmtId="0" fontId="7" fillId="0" borderId="43" xfId="2" applyFont="1" applyBorder="1" applyAlignment="1" applyProtection="1">
      <alignment horizontal="center" vertical="center" wrapText="1"/>
      <protection hidden="1"/>
    </xf>
    <xf numFmtId="0" fontId="2" fillId="0" borderId="41" xfId="2" applyFont="1" applyBorder="1" applyAlignment="1" applyProtection="1">
      <alignment horizontal="center" vertical="center" wrapText="1"/>
      <protection hidden="1"/>
    </xf>
    <xf numFmtId="0" fontId="2" fillId="0" borderId="42" xfId="2" applyFont="1" applyBorder="1" applyAlignment="1" applyProtection="1">
      <alignment horizontal="center" vertical="center" wrapText="1"/>
      <protection hidden="1"/>
    </xf>
    <xf numFmtId="0" fontId="2" fillId="0" borderId="43" xfId="2" applyFont="1" applyBorder="1" applyAlignment="1" applyProtection="1">
      <alignment horizontal="center" vertical="center" wrapText="1"/>
      <protection hidden="1"/>
    </xf>
    <xf numFmtId="0" fontId="7" fillId="0" borderId="85" xfId="2" applyFont="1" applyBorder="1" applyAlignment="1" applyProtection="1">
      <alignment horizontal="center" vertical="center" wrapText="1"/>
      <protection hidden="1"/>
    </xf>
    <xf numFmtId="0" fontId="7" fillId="0" borderId="86" xfId="2" applyFont="1" applyBorder="1" applyAlignment="1" applyProtection="1">
      <alignment horizontal="center" vertical="center" wrapText="1"/>
      <protection hidden="1"/>
    </xf>
    <xf numFmtId="0" fontId="7" fillId="0" borderId="87" xfId="2" applyFont="1" applyBorder="1" applyAlignment="1" applyProtection="1">
      <alignment horizontal="center" vertical="center" wrapText="1"/>
      <protection hidden="1"/>
    </xf>
    <xf numFmtId="0" fontId="7" fillId="9" borderId="85" xfId="2" applyFont="1" applyFill="1" applyBorder="1" applyAlignment="1" applyProtection="1">
      <alignment horizontal="center" vertical="center" wrapText="1"/>
      <protection hidden="1"/>
    </xf>
    <xf numFmtId="0" fontId="7" fillId="9" borderId="86" xfId="2" applyFont="1" applyFill="1" applyBorder="1" applyAlignment="1" applyProtection="1">
      <alignment horizontal="center" vertical="center" wrapText="1"/>
      <protection hidden="1"/>
    </xf>
    <xf numFmtId="0" fontId="7" fillId="9" borderId="87" xfId="2" applyFont="1" applyFill="1" applyBorder="1" applyAlignment="1" applyProtection="1">
      <alignment horizontal="center" vertical="center" wrapText="1"/>
      <protection hidden="1"/>
    </xf>
    <xf numFmtId="0" fontId="11" fillId="0" borderId="96" xfId="2" applyFont="1" applyFill="1" applyBorder="1" applyAlignment="1" applyProtection="1">
      <alignment horizontal="center"/>
      <protection locked="0"/>
    </xf>
    <xf numFmtId="3" fontId="14" fillId="0" borderId="96" xfId="2" applyNumberFormat="1" applyFont="1" applyFill="1" applyBorder="1" applyAlignment="1" applyProtection="1">
      <alignment horizontal="center" vertical="center"/>
      <protection hidden="1"/>
    </xf>
    <xf numFmtId="3" fontId="14" fillId="6" borderId="96" xfId="2" applyNumberFormat="1" applyFont="1" applyFill="1" applyBorder="1" applyAlignment="1" applyProtection="1">
      <alignment horizontal="center" vertical="center"/>
      <protection hidden="1"/>
    </xf>
    <xf numFmtId="167" fontId="14" fillId="0" borderId="57" xfId="2" applyNumberFormat="1" applyFont="1" applyFill="1" applyBorder="1" applyAlignment="1" applyProtection="1">
      <alignment horizontal="center" vertical="center"/>
      <protection hidden="1"/>
    </xf>
    <xf numFmtId="167" fontId="14" fillId="0" borderId="58" xfId="2" applyNumberFormat="1" applyFont="1" applyFill="1" applyBorder="1" applyAlignment="1" applyProtection="1">
      <alignment horizontal="center" vertical="center"/>
      <protection hidden="1"/>
    </xf>
    <xf numFmtId="167" fontId="14" fillId="0" borderId="59" xfId="2" applyNumberFormat="1" applyFont="1" applyFill="1" applyBorder="1" applyAlignment="1" applyProtection="1">
      <alignment horizontal="center" vertical="center"/>
      <protection hidden="1"/>
    </xf>
    <xf numFmtId="167" fontId="14" fillId="0" borderId="96" xfId="2" applyNumberFormat="1" applyFont="1" applyFill="1" applyBorder="1" applyAlignment="1" applyProtection="1">
      <alignment horizontal="center" vertical="center"/>
      <protection hidden="1"/>
    </xf>
    <xf numFmtId="3" fontId="14" fillId="0" borderId="57" xfId="2" applyNumberFormat="1" applyFont="1" applyFill="1" applyBorder="1" applyAlignment="1" applyProtection="1">
      <alignment horizontal="center" vertical="center"/>
      <protection hidden="1"/>
    </xf>
    <xf numFmtId="3" fontId="14" fillId="0" borderId="58" xfId="2" applyNumberFormat="1" applyFont="1" applyFill="1" applyBorder="1" applyAlignment="1" applyProtection="1">
      <alignment horizontal="center" vertical="center"/>
      <protection hidden="1"/>
    </xf>
    <xf numFmtId="3" fontId="14" fillId="0" borderId="59" xfId="2" applyNumberFormat="1" applyFont="1" applyFill="1" applyBorder="1" applyAlignment="1" applyProtection="1">
      <alignment horizontal="center" vertical="center"/>
      <protection hidden="1"/>
    </xf>
    <xf numFmtId="0" fontId="16" fillId="0" borderId="85" xfId="2" applyFont="1" applyBorder="1" applyAlignment="1" applyProtection="1">
      <alignment horizontal="center" vertical="center"/>
      <protection hidden="1"/>
    </xf>
    <xf numFmtId="0" fontId="16" fillId="0" borderId="86" xfId="2" applyFont="1" applyBorder="1" applyAlignment="1" applyProtection="1">
      <alignment horizontal="center" vertical="center"/>
      <protection hidden="1"/>
    </xf>
    <xf numFmtId="0" fontId="16" fillId="0" borderId="87" xfId="2" applyFont="1" applyBorder="1" applyAlignment="1" applyProtection="1">
      <alignment horizontal="center" vertical="center"/>
      <protection hidden="1"/>
    </xf>
    <xf numFmtId="0" fontId="16" fillId="9" borderId="85" xfId="2" applyFont="1" applyFill="1" applyBorder="1" applyAlignment="1" applyProtection="1">
      <alignment horizontal="center" vertical="center"/>
      <protection hidden="1"/>
    </xf>
    <xf numFmtId="0" fontId="16" fillId="9" borderId="86" xfId="2" applyFont="1" applyFill="1" applyBorder="1" applyAlignment="1" applyProtection="1">
      <alignment horizontal="center" vertical="center"/>
      <protection hidden="1"/>
    </xf>
    <xf numFmtId="0" fontId="16" fillId="9" borderId="87" xfId="2" applyFont="1" applyFill="1" applyBorder="1" applyAlignment="1" applyProtection="1">
      <alignment horizontal="center" vertical="center"/>
      <protection hidden="1"/>
    </xf>
    <xf numFmtId="0" fontId="2" fillId="0" borderId="20" xfId="2" applyFont="1" applyBorder="1" applyAlignment="1" applyProtection="1">
      <alignment horizontal="center" vertical="center" wrapText="1"/>
      <protection hidden="1"/>
    </xf>
    <xf numFmtId="0" fontId="2" fillId="0" borderId="21" xfId="2" applyFont="1" applyBorder="1" applyAlignment="1" applyProtection="1">
      <alignment horizontal="center" vertical="center" wrapText="1"/>
      <protection hidden="1"/>
    </xf>
    <xf numFmtId="0" fontId="2" fillId="0" borderId="27" xfId="2" applyFont="1" applyBorder="1" applyAlignment="1" applyProtection="1">
      <alignment horizontal="center" vertical="center" wrapText="1"/>
      <protection hidden="1"/>
    </xf>
    <xf numFmtId="0" fontId="16" fillId="0" borderId="44" xfId="2" applyFont="1" applyFill="1" applyBorder="1" applyAlignment="1" applyProtection="1">
      <alignment horizontal="center" vertical="center" wrapText="1"/>
      <protection hidden="1"/>
    </xf>
    <xf numFmtId="0" fontId="16" fillId="0" borderId="45" xfId="2" applyFont="1" applyFill="1" applyBorder="1" applyAlignment="1" applyProtection="1">
      <alignment horizontal="center" vertical="center" wrapText="1"/>
      <protection hidden="1"/>
    </xf>
    <xf numFmtId="0" fontId="16" fillId="0" borderId="46" xfId="2" applyFont="1" applyFill="1" applyBorder="1" applyAlignment="1" applyProtection="1">
      <alignment horizontal="center" vertical="center" wrapText="1"/>
      <protection hidden="1"/>
    </xf>
    <xf numFmtId="0" fontId="2" fillId="0" borderId="60" xfId="2" applyFont="1" applyBorder="1" applyAlignment="1" applyProtection="1">
      <alignment horizontal="center" vertical="center" wrapText="1"/>
      <protection hidden="1"/>
    </xf>
    <xf numFmtId="3" fontId="4" fillId="0" borderId="96" xfId="0" applyNumberFormat="1" applyFont="1" applyBorder="1" applyAlignment="1" applyProtection="1">
      <alignment horizontal="center" vertical="center" wrapText="1"/>
      <protection hidden="1"/>
    </xf>
    <xf numFmtId="167" fontId="12" fillId="0" borderId="57" xfId="2" applyNumberFormat="1" applyFont="1" applyFill="1" applyBorder="1" applyAlignment="1" applyProtection="1">
      <alignment horizontal="center" vertical="center"/>
      <protection hidden="1"/>
    </xf>
    <xf numFmtId="167" fontId="12" fillId="0" borderId="58" xfId="2" applyNumberFormat="1" applyFont="1" applyFill="1" applyBorder="1" applyAlignment="1" applyProtection="1">
      <alignment horizontal="center" vertical="center"/>
      <protection hidden="1"/>
    </xf>
    <xf numFmtId="167" fontId="12" fillId="0" borderId="59" xfId="2" applyNumberFormat="1" applyFont="1" applyFill="1" applyBorder="1" applyAlignment="1" applyProtection="1">
      <alignment horizontal="center" vertical="center"/>
      <protection hidden="1"/>
    </xf>
    <xf numFmtId="3" fontId="12" fillId="0" borderId="57" xfId="2" applyNumberFormat="1" applyFont="1" applyFill="1" applyBorder="1" applyAlignment="1" applyProtection="1">
      <alignment horizontal="center" vertical="center"/>
      <protection hidden="1"/>
    </xf>
    <xf numFmtId="3" fontId="12" fillId="0" borderId="58" xfId="2" applyNumberFormat="1" applyFont="1" applyFill="1" applyBorder="1" applyAlignment="1" applyProtection="1">
      <alignment horizontal="center" vertical="center"/>
      <protection hidden="1"/>
    </xf>
    <xf numFmtId="3" fontId="12" fillId="0" borderId="59" xfId="2" applyNumberFormat="1" applyFont="1" applyFill="1" applyBorder="1" applyAlignment="1" applyProtection="1">
      <alignment horizontal="center" vertical="center"/>
      <protection hidden="1"/>
    </xf>
    <xf numFmtId="3" fontId="12" fillId="6" borderId="57" xfId="2" applyNumberFormat="1" applyFont="1" applyFill="1" applyBorder="1" applyAlignment="1" applyProtection="1">
      <alignment horizontal="center" vertical="center"/>
      <protection hidden="1"/>
    </xf>
    <xf numFmtId="3" fontId="12" fillId="6" borderId="58" xfId="2" applyNumberFormat="1" applyFont="1" applyFill="1" applyBorder="1" applyAlignment="1" applyProtection="1">
      <alignment horizontal="center" vertical="center"/>
      <protection hidden="1"/>
    </xf>
    <xf numFmtId="3" fontId="12" fillId="6" borderId="59" xfId="2" applyNumberFormat="1" applyFont="1" applyFill="1" applyBorder="1" applyAlignment="1" applyProtection="1">
      <alignment horizontal="center" vertical="center"/>
      <protection hidden="1"/>
    </xf>
    <xf numFmtId="0" fontId="39" fillId="0" borderId="96" xfId="4" applyFont="1" applyBorder="1" applyAlignment="1">
      <alignment horizontal="center" vertical="center" wrapText="1"/>
    </xf>
    <xf numFmtId="0" fontId="38" fillId="0" borderId="24" xfId="4" applyFont="1" applyFill="1" applyBorder="1" applyAlignment="1">
      <alignment horizontal="center"/>
    </xf>
    <xf numFmtId="0" fontId="49" fillId="8" borderId="41" xfId="4" applyFont="1" applyFill="1" applyBorder="1" applyAlignment="1">
      <alignment horizontal="center" vertical="center" wrapText="1"/>
    </xf>
    <xf numFmtId="0" fontId="49" fillId="8" borderId="42" xfId="4" applyFont="1" applyFill="1" applyBorder="1" applyAlignment="1">
      <alignment horizontal="center" vertical="center" wrapText="1"/>
    </xf>
    <xf numFmtId="0" fontId="49" fillId="8" borderId="43" xfId="4" applyFont="1" applyFill="1" applyBorder="1" applyAlignment="1">
      <alignment horizontal="center" vertical="center" wrapText="1"/>
    </xf>
    <xf numFmtId="0" fontId="42" fillId="15" borderId="92" xfId="4" applyFont="1" applyFill="1" applyBorder="1" applyAlignment="1">
      <alignment horizontal="center" vertical="center" wrapText="1"/>
    </xf>
    <xf numFmtId="0" fontId="44" fillId="0" borderId="96" xfId="4" applyFont="1" applyBorder="1" applyAlignment="1">
      <alignment horizontal="center" vertical="center" wrapText="1"/>
    </xf>
    <xf numFmtId="0" fontId="44" fillId="0" borderId="60" xfId="4" applyFont="1" applyBorder="1" applyAlignment="1">
      <alignment horizontal="center" vertical="center" wrapText="1"/>
    </xf>
    <xf numFmtId="0" fontId="44" fillId="0" borderId="3" xfId="4" applyFont="1" applyBorder="1" applyAlignment="1">
      <alignment horizontal="center" vertical="center" wrapText="1"/>
    </xf>
    <xf numFmtId="0" fontId="39" fillId="0" borderId="17" xfId="4" applyFont="1" applyBorder="1" applyAlignment="1">
      <alignment horizontal="center" vertical="center" wrapText="1"/>
    </xf>
    <xf numFmtId="0" fontId="39" fillId="0" borderId="26" xfId="4" applyFont="1" applyBorder="1" applyAlignment="1">
      <alignment horizontal="center" vertical="center" wrapText="1"/>
    </xf>
    <xf numFmtId="0" fontId="39" fillId="0" borderId="20" xfId="4" applyFont="1" applyBorder="1" applyAlignment="1">
      <alignment horizontal="center" vertical="center" wrapText="1"/>
    </xf>
    <xf numFmtId="0" fontId="39" fillId="0" borderId="27" xfId="4" applyFont="1" applyBorder="1" applyAlignment="1">
      <alignment horizontal="center" vertical="center" wrapText="1"/>
    </xf>
    <xf numFmtId="0" fontId="44" fillId="0" borderId="14" xfId="4" applyFont="1" applyBorder="1" applyAlignment="1">
      <alignment horizontal="center" vertical="center" wrapText="1"/>
    </xf>
    <xf numFmtId="0" fontId="39" fillId="0" borderId="19" xfId="4" applyFont="1" applyBorder="1" applyAlignment="1">
      <alignment horizontal="center" vertical="center" wrapText="1"/>
    </xf>
    <xf numFmtId="0" fontId="39" fillId="0" borderId="8" xfId="4" applyFont="1" applyBorder="1" applyAlignment="1">
      <alignment horizontal="center" vertical="center" wrapText="1"/>
    </xf>
    <xf numFmtId="0" fontId="49" fillId="3" borderId="41" xfId="4" applyFont="1" applyFill="1" applyBorder="1" applyAlignment="1">
      <alignment horizontal="center" vertical="center" wrapText="1"/>
    </xf>
    <xf numFmtId="0" fontId="49" fillId="3" borderId="42" xfId="4" applyFont="1" applyFill="1" applyBorder="1" applyAlignment="1">
      <alignment horizontal="center" vertical="center" wrapText="1"/>
    </xf>
    <xf numFmtId="0" fontId="49" fillId="3" borderId="43" xfId="4" applyFont="1" applyFill="1" applyBorder="1" applyAlignment="1">
      <alignment horizontal="center" vertical="center" wrapText="1"/>
    </xf>
    <xf numFmtId="0" fontId="49" fillId="8" borderId="77" xfId="4" applyFont="1" applyFill="1" applyBorder="1" applyAlignment="1">
      <alignment horizontal="center" vertical="center" wrapText="1"/>
    </xf>
    <xf numFmtId="166" fontId="7" fillId="19" borderId="48" xfId="2" applyNumberFormat="1" applyFont="1" applyFill="1" applyBorder="1" applyAlignment="1" applyProtection="1">
      <alignment horizontal="center" vertical="center"/>
      <protection hidden="1"/>
    </xf>
    <xf numFmtId="166" fontId="7" fillId="19" borderId="38" xfId="2" applyNumberFormat="1" applyFont="1" applyFill="1" applyBorder="1" applyAlignment="1" applyProtection="1">
      <alignment horizontal="center" vertical="center"/>
      <protection hidden="1"/>
    </xf>
    <xf numFmtId="166" fontId="7" fillId="19" borderId="49" xfId="2" applyNumberFormat="1" applyFont="1" applyFill="1" applyBorder="1" applyAlignment="1" applyProtection="1">
      <alignment horizontal="center" vertical="center"/>
      <protection hidden="1"/>
    </xf>
    <xf numFmtId="0" fontId="7" fillId="0" borderId="13" xfId="2" applyFont="1" applyBorder="1" applyAlignment="1" applyProtection="1">
      <alignment horizontal="center" vertical="center"/>
      <protection hidden="1"/>
    </xf>
    <xf numFmtId="0" fontId="7" fillId="0" borderId="58" xfId="2" applyFont="1" applyBorder="1" applyAlignment="1" applyProtection="1">
      <alignment horizontal="center" vertical="center"/>
      <protection hidden="1"/>
    </xf>
    <xf numFmtId="0" fontId="7" fillId="0" borderId="11" xfId="2" applyFont="1" applyBorder="1" applyAlignment="1" applyProtection="1">
      <alignment horizontal="center" vertical="center"/>
      <protection hidden="1"/>
    </xf>
    <xf numFmtId="0" fontId="16" fillId="0" borderId="10" xfId="2" applyFont="1" applyBorder="1" applyAlignment="1" applyProtection="1">
      <alignment horizontal="center" vertical="center" wrapText="1"/>
      <protection hidden="1"/>
    </xf>
    <xf numFmtId="0" fontId="16" fillId="0" borderId="96" xfId="2" applyFont="1" applyBorder="1" applyAlignment="1" applyProtection="1">
      <alignment horizontal="center" vertical="center" wrapText="1"/>
      <protection hidden="1"/>
    </xf>
    <xf numFmtId="0" fontId="16" fillId="0" borderId="9" xfId="2" applyFont="1" applyBorder="1" applyAlignment="1" applyProtection="1">
      <alignment horizontal="center" vertical="center" wrapText="1"/>
      <protection hidden="1"/>
    </xf>
    <xf numFmtId="0" fontId="25" fillId="0" borderId="10" xfId="0" applyFont="1" applyBorder="1" applyAlignment="1" applyProtection="1">
      <alignment horizontal="center" vertical="center"/>
      <protection hidden="1"/>
    </xf>
    <xf numFmtId="0" fontId="25" fillId="0" borderId="96" xfId="0" applyFont="1" applyBorder="1" applyAlignment="1" applyProtection="1">
      <alignment horizontal="center" vertical="center"/>
      <protection hidden="1"/>
    </xf>
    <xf numFmtId="0" fontId="25" fillId="0" borderId="9" xfId="0" applyFont="1" applyBorder="1" applyAlignment="1" applyProtection="1">
      <alignment horizontal="center" vertical="center"/>
      <protection hidden="1"/>
    </xf>
    <xf numFmtId="0" fontId="14" fillId="0" borderId="16" xfId="2" applyFont="1" applyFill="1" applyBorder="1" applyAlignment="1" applyProtection="1">
      <alignment horizontal="center" vertical="center"/>
      <protection locked="0"/>
    </xf>
    <xf numFmtId="0" fontId="14" fillId="0" borderId="61" xfId="2" applyFont="1" applyFill="1" applyBorder="1" applyAlignment="1" applyProtection="1">
      <alignment horizontal="center" vertical="center"/>
      <protection locked="0"/>
    </xf>
    <xf numFmtId="0" fontId="14" fillId="0" borderId="9" xfId="2" applyFont="1" applyFill="1" applyBorder="1" applyAlignment="1" applyProtection="1">
      <alignment horizontal="center" vertical="center"/>
      <protection locked="0"/>
    </xf>
    <xf numFmtId="166" fontId="7" fillId="21" borderId="13" xfId="2" applyNumberFormat="1" applyFont="1" applyFill="1" applyBorder="1" applyAlignment="1" applyProtection="1">
      <alignment horizontal="center" vertical="center"/>
      <protection hidden="1"/>
    </xf>
    <xf numFmtId="166" fontId="7" fillId="21" borderId="58" xfId="2" applyNumberFormat="1" applyFont="1" applyFill="1" applyBorder="1" applyAlignment="1" applyProtection="1">
      <alignment horizontal="center" vertical="center"/>
      <protection hidden="1"/>
    </xf>
    <xf numFmtId="166" fontId="7" fillId="21" borderId="15" xfId="2" applyNumberFormat="1" applyFont="1" applyFill="1" applyBorder="1" applyAlignment="1" applyProtection="1">
      <alignment horizontal="center" vertical="center"/>
      <protection hidden="1"/>
    </xf>
    <xf numFmtId="166" fontId="7" fillId="17" borderId="13" xfId="2" applyNumberFormat="1" applyFont="1" applyFill="1" applyBorder="1" applyAlignment="1" applyProtection="1">
      <alignment horizontal="center" vertical="center"/>
      <protection hidden="1"/>
    </xf>
    <xf numFmtId="166" fontId="7" fillId="17" borderId="58" xfId="2" applyNumberFormat="1" applyFont="1" applyFill="1" applyBorder="1" applyAlignment="1" applyProtection="1">
      <alignment horizontal="center" vertical="center"/>
      <protection hidden="1"/>
    </xf>
    <xf numFmtId="166" fontId="7" fillId="17" borderId="15" xfId="2" applyNumberFormat="1" applyFont="1" applyFill="1" applyBorder="1" applyAlignment="1" applyProtection="1">
      <alignment horizontal="center" vertical="center"/>
      <protection hidden="1"/>
    </xf>
    <xf numFmtId="0" fontId="13" fillId="8" borderId="44" xfId="2" applyFont="1" applyFill="1" applyBorder="1" applyAlignment="1" applyProtection="1">
      <alignment horizontal="center" vertical="center"/>
      <protection hidden="1"/>
    </xf>
    <xf numFmtId="0" fontId="13" fillId="8" borderId="45" xfId="2" applyFont="1" applyFill="1" applyBorder="1" applyAlignment="1" applyProtection="1">
      <alignment horizontal="center" vertical="center"/>
      <protection hidden="1"/>
    </xf>
    <xf numFmtId="0" fontId="13" fillId="8" borderId="46" xfId="2" applyFont="1" applyFill="1" applyBorder="1" applyAlignment="1" applyProtection="1">
      <alignment horizontal="center" vertical="center"/>
      <protection hidden="1"/>
    </xf>
    <xf numFmtId="0" fontId="22" fillId="0" borderId="34" xfId="2" applyFont="1" applyBorder="1" applyAlignment="1" applyProtection="1">
      <alignment horizontal="center" vertical="center"/>
      <protection hidden="1"/>
    </xf>
    <xf numFmtId="0" fontId="22" fillId="0" borderId="35" xfId="2" applyFont="1" applyBorder="1" applyAlignment="1" applyProtection="1">
      <alignment horizontal="center" vertical="center"/>
      <protection hidden="1"/>
    </xf>
    <xf numFmtId="0" fontId="22" fillId="0" borderId="36" xfId="2" applyFont="1" applyBorder="1" applyAlignment="1" applyProtection="1">
      <alignment horizontal="center" vertical="center"/>
      <protection hidden="1"/>
    </xf>
    <xf numFmtId="0" fontId="22" fillId="0" borderId="61" xfId="2" applyFont="1" applyBorder="1" applyAlignment="1" applyProtection="1">
      <alignment horizontal="center" vertical="center" wrapText="1"/>
      <protection hidden="1"/>
    </xf>
    <xf numFmtId="0" fontId="16" fillId="0" borderId="54" xfId="2" applyFont="1" applyBorder="1" applyAlignment="1" applyProtection="1">
      <alignment horizontal="center" vertical="center" wrapText="1"/>
      <protection hidden="1"/>
    </xf>
    <xf numFmtId="0" fontId="16" fillId="0" borderId="53" xfId="2" applyFont="1" applyBorder="1" applyAlignment="1" applyProtection="1">
      <alignment horizontal="center" vertical="center" wrapText="1"/>
      <protection hidden="1"/>
    </xf>
    <xf numFmtId="0" fontId="16" fillId="0" borderId="56" xfId="2" applyFont="1" applyBorder="1" applyAlignment="1" applyProtection="1">
      <alignment horizontal="center" vertical="center" wrapText="1"/>
      <protection hidden="1"/>
    </xf>
    <xf numFmtId="0" fontId="16" fillId="0" borderId="61" xfId="2" applyFont="1" applyBorder="1" applyAlignment="1" applyProtection="1">
      <alignment horizontal="center" vertical="center" wrapText="1"/>
      <protection hidden="1"/>
    </xf>
    <xf numFmtId="0" fontId="16" fillId="0" borderId="13" xfId="2" applyFont="1" applyBorder="1" applyAlignment="1" applyProtection="1">
      <alignment horizontal="center" vertical="center" wrapText="1"/>
      <protection hidden="1"/>
    </xf>
    <xf numFmtId="0" fontId="16" fillId="0" borderId="58" xfId="2" applyFont="1" applyBorder="1" applyAlignment="1" applyProtection="1">
      <alignment horizontal="center" vertical="center" wrapText="1"/>
      <protection hidden="1"/>
    </xf>
    <xf numFmtId="0" fontId="16" fillId="0" borderId="11" xfId="2" applyFont="1" applyBorder="1" applyAlignment="1" applyProtection="1">
      <alignment horizontal="center" vertical="center" wrapText="1"/>
      <protection hidden="1"/>
    </xf>
    <xf numFmtId="166" fontId="7" fillId="0" borderId="48" xfId="2" applyNumberFormat="1" applyFont="1" applyBorder="1" applyAlignment="1" applyProtection="1">
      <alignment horizontal="center" vertical="center"/>
      <protection hidden="1"/>
    </xf>
    <xf numFmtId="166" fontId="7" fillId="0" borderId="38" xfId="2" applyNumberFormat="1" applyFont="1" applyBorder="1" applyAlignment="1" applyProtection="1">
      <alignment horizontal="center" vertical="center"/>
      <protection hidden="1"/>
    </xf>
    <xf numFmtId="166" fontId="7" fillId="0" borderId="49" xfId="2" applyNumberFormat="1" applyFont="1" applyBorder="1" applyAlignment="1" applyProtection="1">
      <alignment horizontal="center" vertical="center"/>
      <protection hidden="1"/>
    </xf>
    <xf numFmtId="0" fontId="10" fillId="0" borderId="50" xfId="2" applyFont="1" applyBorder="1" applyAlignment="1" applyProtection="1">
      <alignment horizontal="center" vertical="center"/>
      <protection locked="0"/>
    </xf>
    <xf numFmtId="0" fontId="10" fillId="0" borderId="32" xfId="2" applyFont="1" applyBorder="1" applyAlignment="1" applyProtection="1">
      <alignment horizontal="center" vertical="center"/>
      <protection locked="0"/>
    </xf>
    <xf numFmtId="0" fontId="10" fillId="0" borderId="33" xfId="2" applyFont="1" applyBorder="1" applyAlignment="1" applyProtection="1">
      <alignment horizontal="center" vertical="center"/>
      <protection locked="0"/>
    </xf>
    <xf numFmtId="166" fontId="7" fillId="13" borderId="13" xfId="2" applyNumberFormat="1" applyFont="1" applyFill="1" applyBorder="1" applyAlignment="1" applyProtection="1">
      <alignment horizontal="center" vertical="center"/>
      <protection hidden="1"/>
    </xf>
    <xf numFmtId="166" fontId="7" fillId="13" borderId="58" xfId="2" applyNumberFormat="1" applyFont="1" applyFill="1" applyBorder="1" applyAlignment="1" applyProtection="1">
      <alignment horizontal="center" vertical="center"/>
      <protection hidden="1"/>
    </xf>
    <xf numFmtId="166" fontId="7" fillId="13" borderId="15" xfId="2" applyNumberFormat="1" applyFont="1" applyFill="1" applyBorder="1" applyAlignment="1" applyProtection="1">
      <alignment horizontal="center" vertical="center"/>
      <protection hidden="1"/>
    </xf>
    <xf numFmtId="0" fontId="10" fillId="0" borderId="76" xfId="2" applyFont="1" applyFill="1" applyBorder="1" applyAlignment="1" applyProtection="1">
      <alignment horizontal="center" vertical="center"/>
      <protection locked="0"/>
    </xf>
    <xf numFmtId="0" fontId="10" fillId="0" borderId="77" xfId="2" applyFont="1" applyFill="1" applyBorder="1" applyAlignment="1" applyProtection="1">
      <alignment horizontal="center" vertical="center"/>
      <protection locked="0"/>
    </xf>
    <xf numFmtId="0" fontId="10" fillId="0" borderId="78" xfId="2" applyFont="1" applyFill="1" applyBorder="1" applyAlignment="1" applyProtection="1">
      <alignment horizontal="center" vertical="center"/>
      <protection locked="0"/>
    </xf>
    <xf numFmtId="0" fontId="22" fillId="24" borderId="61" xfId="2" applyFont="1" applyFill="1" applyBorder="1" applyAlignment="1" applyProtection="1">
      <alignment horizontal="center" vertical="center" wrapText="1"/>
      <protection hidden="1"/>
    </xf>
    <xf numFmtId="166" fontId="7" fillId="21" borderId="48" xfId="2" applyNumberFormat="1" applyFont="1" applyFill="1" applyBorder="1" applyAlignment="1" applyProtection="1">
      <alignment horizontal="center" vertical="center"/>
      <protection hidden="1"/>
    </xf>
    <xf numFmtId="166" fontId="7" fillId="21" borderId="38" xfId="2" applyNumberFormat="1" applyFont="1" applyFill="1" applyBorder="1" applyAlignment="1" applyProtection="1">
      <alignment horizontal="center" vertical="center"/>
      <protection hidden="1"/>
    </xf>
    <xf numFmtId="166" fontId="7" fillId="21" borderId="49" xfId="2" applyNumberFormat="1" applyFont="1" applyFill="1" applyBorder="1" applyAlignment="1" applyProtection="1">
      <alignment horizontal="center" vertical="center"/>
      <protection hidden="1"/>
    </xf>
    <xf numFmtId="166" fontId="7" fillId="17" borderId="48" xfId="2" applyNumberFormat="1" applyFont="1" applyFill="1" applyBorder="1" applyAlignment="1" applyProtection="1">
      <alignment horizontal="center" vertical="center"/>
      <protection hidden="1"/>
    </xf>
    <xf numFmtId="166" fontId="7" fillId="17" borderId="38" xfId="2" applyNumberFormat="1" applyFont="1" applyFill="1" applyBorder="1" applyAlignment="1" applyProtection="1">
      <alignment horizontal="center" vertical="center"/>
      <protection hidden="1"/>
    </xf>
    <xf numFmtId="166" fontId="7" fillId="17" borderId="49" xfId="2" applyNumberFormat="1" applyFont="1" applyFill="1" applyBorder="1" applyAlignment="1" applyProtection="1">
      <alignment horizontal="center" vertical="center"/>
      <protection hidden="1"/>
    </xf>
    <xf numFmtId="166" fontId="7" fillId="22" borderId="23" xfId="2" applyNumberFormat="1" applyFont="1" applyFill="1" applyBorder="1" applyAlignment="1" applyProtection="1">
      <alignment horizontal="center" vertical="center"/>
      <protection hidden="1"/>
    </xf>
    <xf numFmtId="166" fontId="7" fillId="22" borderId="24" xfId="2" applyNumberFormat="1" applyFont="1" applyFill="1" applyBorder="1" applyAlignment="1" applyProtection="1">
      <alignment horizontal="center" vertical="center"/>
      <protection hidden="1"/>
    </xf>
    <xf numFmtId="166" fontId="7" fillId="22" borderId="66" xfId="2" applyNumberFormat="1" applyFont="1" applyFill="1" applyBorder="1" applyAlignment="1" applyProtection="1">
      <alignment horizontal="center" vertical="center"/>
      <protection hidden="1"/>
    </xf>
    <xf numFmtId="166" fontId="7" fillId="24" borderId="65" xfId="2" applyNumberFormat="1" applyFont="1" applyFill="1" applyBorder="1" applyAlignment="1" applyProtection="1">
      <alignment horizontal="center" vertical="center"/>
      <protection hidden="1"/>
    </xf>
    <xf numFmtId="166" fontId="7" fillId="24" borderId="32" xfId="2" applyNumberFormat="1" applyFont="1" applyFill="1" applyBorder="1" applyAlignment="1" applyProtection="1">
      <alignment horizontal="center" vertical="center"/>
      <protection hidden="1"/>
    </xf>
    <xf numFmtId="3" fontId="6" fillId="19" borderId="32" xfId="0" applyNumberFormat="1" applyFont="1" applyFill="1" applyBorder="1" applyAlignment="1" applyProtection="1">
      <alignment horizontal="center" vertical="center"/>
      <protection hidden="1"/>
    </xf>
    <xf numFmtId="166" fontId="7" fillId="24" borderId="13" xfId="2" applyNumberFormat="1" applyFont="1" applyFill="1" applyBorder="1" applyAlignment="1" applyProtection="1">
      <alignment horizontal="center" vertical="center"/>
      <protection hidden="1"/>
    </xf>
    <xf numFmtId="166" fontId="7" fillId="24" borderId="58" xfId="2" applyNumberFormat="1" applyFont="1" applyFill="1" applyBorder="1" applyAlignment="1" applyProtection="1">
      <alignment horizontal="center" vertical="center"/>
      <protection hidden="1"/>
    </xf>
    <xf numFmtId="166" fontId="7" fillId="24" borderId="15" xfId="2" applyNumberFormat="1" applyFont="1" applyFill="1" applyBorder="1" applyAlignment="1" applyProtection="1">
      <alignment horizontal="center" vertical="center"/>
      <protection hidden="1"/>
    </xf>
    <xf numFmtId="0" fontId="14" fillId="0" borderId="55" xfId="2" applyFont="1" applyFill="1" applyBorder="1" applyAlignment="1" applyProtection="1">
      <alignment horizontal="center" vertical="center"/>
      <protection locked="0"/>
    </xf>
    <xf numFmtId="0" fontId="14" fillId="0" borderId="58" xfId="2" applyFont="1" applyFill="1" applyBorder="1" applyAlignment="1" applyProtection="1">
      <alignment horizontal="center" vertical="center"/>
      <protection locked="0"/>
    </xf>
    <xf numFmtId="0" fontId="14" fillId="0" borderId="11" xfId="2" applyFont="1" applyFill="1" applyBorder="1" applyAlignment="1" applyProtection="1">
      <alignment horizontal="center" vertical="center"/>
      <protection locked="0"/>
    </xf>
    <xf numFmtId="3" fontId="6" fillId="19" borderId="37" xfId="0" applyNumberFormat="1" applyFont="1" applyFill="1" applyBorder="1" applyAlignment="1" applyProtection="1">
      <alignment horizontal="center" vertical="center"/>
      <protection hidden="1"/>
    </xf>
    <xf numFmtId="3" fontId="6" fillId="19" borderId="38" xfId="0" applyNumberFormat="1" applyFont="1" applyFill="1" applyBorder="1" applyAlignment="1" applyProtection="1">
      <alignment horizontal="center" vertical="center"/>
      <protection hidden="1"/>
    </xf>
    <xf numFmtId="3" fontId="6" fillId="19" borderId="39" xfId="0" applyNumberFormat="1" applyFont="1" applyFill="1" applyBorder="1" applyAlignment="1" applyProtection="1">
      <alignment horizontal="center" vertical="center"/>
      <protection hidden="1"/>
    </xf>
    <xf numFmtId="0" fontId="22" fillId="19" borderId="20" xfId="2" applyFont="1" applyFill="1" applyBorder="1" applyAlignment="1" applyProtection="1">
      <alignment horizontal="center" vertical="center" wrapText="1"/>
      <protection hidden="1"/>
    </xf>
    <xf numFmtId="0" fontId="22" fillId="19" borderId="21" xfId="2" applyFont="1" applyFill="1" applyBorder="1" applyAlignment="1" applyProtection="1">
      <alignment horizontal="center" vertical="center" wrapText="1"/>
      <protection hidden="1"/>
    </xf>
    <xf numFmtId="0" fontId="22" fillId="19" borderId="22" xfId="2" applyFont="1" applyFill="1" applyBorder="1" applyAlignment="1" applyProtection="1">
      <alignment horizontal="center" vertical="center" wrapText="1"/>
      <protection hidden="1"/>
    </xf>
    <xf numFmtId="0" fontId="22" fillId="24" borderId="54" xfId="2" applyFont="1" applyFill="1" applyBorder="1" applyAlignment="1" applyProtection="1">
      <alignment horizontal="center" vertical="center" wrapText="1"/>
      <protection hidden="1"/>
    </xf>
    <xf numFmtId="0" fontId="22" fillId="24" borderId="53" xfId="2" applyFont="1" applyFill="1" applyBorder="1" applyAlignment="1" applyProtection="1">
      <alignment horizontal="center" vertical="center" wrapText="1"/>
      <protection hidden="1"/>
    </xf>
    <xf numFmtId="0" fontId="22" fillId="24" borderId="79" xfId="2" applyFont="1" applyFill="1" applyBorder="1" applyAlignment="1" applyProtection="1">
      <alignment horizontal="center" vertical="center" wrapText="1"/>
      <protection hidden="1"/>
    </xf>
    <xf numFmtId="166" fontId="7" fillId="22" borderId="48" xfId="2" applyNumberFormat="1" applyFont="1" applyFill="1" applyBorder="1" applyAlignment="1" applyProtection="1">
      <alignment horizontal="center" vertical="center"/>
      <protection hidden="1"/>
    </xf>
    <xf numFmtId="166" fontId="7" fillId="22" borderId="38" xfId="2" applyNumberFormat="1" applyFont="1" applyFill="1" applyBorder="1" applyAlignment="1" applyProtection="1">
      <alignment horizontal="center" vertical="center"/>
      <protection hidden="1"/>
    </xf>
    <xf numFmtId="166" fontId="7" fillId="22" borderId="49" xfId="2" applyNumberFormat="1" applyFont="1" applyFill="1" applyBorder="1" applyAlignment="1" applyProtection="1">
      <alignment horizontal="center" vertical="center"/>
      <protection hidden="1"/>
    </xf>
    <xf numFmtId="0" fontId="22" fillId="0" borderId="61" xfId="2" applyFont="1" applyBorder="1" applyAlignment="1" applyProtection="1">
      <alignment horizontal="center" vertical="center"/>
      <protection hidden="1"/>
    </xf>
    <xf numFmtId="166" fontId="7" fillId="24" borderId="48" xfId="2" applyNumberFormat="1" applyFont="1" applyFill="1" applyBorder="1" applyAlignment="1" applyProtection="1">
      <alignment horizontal="center" vertical="center"/>
      <protection hidden="1"/>
    </xf>
    <xf numFmtId="166" fontId="7" fillId="24" borderId="38" xfId="2" applyNumberFormat="1" applyFont="1" applyFill="1" applyBorder="1" applyAlignment="1" applyProtection="1">
      <alignment horizontal="center" vertical="center"/>
      <protection hidden="1"/>
    </xf>
    <xf numFmtId="166" fontId="7" fillId="24" borderId="49" xfId="2" applyNumberFormat="1" applyFont="1" applyFill="1" applyBorder="1" applyAlignment="1" applyProtection="1">
      <alignment horizontal="center" vertical="center"/>
      <protection hidden="1"/>
    </xf>
    <xf numFmtId="0" fontId="10" fillId="0" borderId="73" xfId="2" applyFont="1" applyBorder="1" applyAlignment="1" applyProtection="1">
      <alignment horizontal="center" vertical="center"/>
      <protection locked="0"/>
    </xf>
    <xf numFmtId="0" fontId="10" fillId="0" borderId="38" xfId="2" applyFont="1" applyBorder="1" applyAlignment="1" applyProtection="1">
      <alignment horizontal="center" vertical="center"/>
      <protection locked="0"/>
    </xf>
    <xf numFmtId="0" fontId="10" fillId="0" borderId="72" xfId="2" applyFont="1" applyBorder="1" applyAlignment="1" applyProtection="1">
      <alignment horizontal="center" vertical="center"/>
      <protection locked="0"/>
    </xf>
    <xf numFmtId="0" fontId="22" fillId="17" borderId="61" xfId="2" applyFont="1" applyFill="1" applyBorder="1" applyAlignment="1" applyProtection="1">
      <alignment horizontal="center" vertical="center" wrapText="1"/>
      <protection hidden="1"/>
    </xf>
    <xf numFmtId="0" fontId="48" fillId="3" borderId="44" xfId="2" applyFont="1" applyFill="1" applyBorder="1" applyAlignment="1" applyProtection="1">
      <alignment horizontal="center" vertical="center"/>
      <protection hidden="1"/>
    </xf>
    <xf numFmtId="0" fontId="48" fillId="3" borderId="45" xfId="2" applyFont="1" applyFill="1" applyBorder="1" applyAlignment="1" applyProtection="1">
      <alignment horizontal="center" vertical="center"/>
      <protection hidden="1"/>
    </xf>
    <xf numFmtId="0" fontId="48" fillId="3" borderId="46" xfId="2" applyFont="1" applyFill="1" applyBorder="1" applyAlignment="1" applyProtection="1">
      <alignment horizontal="center" vertical="center"/>
      <protection hidden="1"/>
    </xf>
    <xf numFmtId="0" fontId="22" fillId="21" borderId="61" xfId="2" applyFont="1" applyFill="1" applyBorder="1" applyAlignment="1" applyProtection="1">
      <alignment horizontal="center" vertical="center" wrapText="1"/>
      <protection hidden="1"/>
    </xf>
    <xf numFmtId="0" fontId="22" fillId="13" borderId="61" xfId="2" applyFont="1" applyFill="1" applyBorder="1" applyAlignment="1" applyProtection="1">
      <alignment horizontal="center" vertical="center" wrapText="1"/>
      <protection hidden="1"/>
    </xf>
    <xf numFmtId="0" fontId="22" fillId="19" borderId="57" xfId="2" applyFont="1" applyFill="1" applyBorder="1" applyAlignment="1" applyProtection="1">
      <alignment horizontal="center" vertical="center" wrapText="1"/>
      <protection hidden="1"/>
    </xf>
    <xf numFmtId="0" fontId="22" fillId="19" borderId="58" xfId="2" applyFont="1" applyFill="1" applyBorder="1" applyAlignment="1" applyProtection="1">
      <alignment horizontal="center" vertical="center" wrapText="1"/>
      <protection hidden="1"/>
    </xf>
    <xf numFmtId="0" fontId="22" fillId="19" borderId="59" xfId="2" applyFont="1" applyFill="1" applyBorder="1" applyAlignment="1" applyProtection="1">
      <alignment horizontal="center" vertical="center" wrapText="1"/>
      <protection hidden="1"/>
    </xf>
    <xf numFmtId="0" fontId="7" fillId="0" borderId="10" xfId="2" applyFont="1" applyBorder="1" applyAlignment="1" applyProtection="1">
      <alignment horizontal="center" vertical="center"/>
      <protection hidden="1"/>
    </xf>
    <xf numFmtId="0" fontId="7" fillId="0" borderId="61" xfId="2" applyFont="1" applyBorder="1" applyAlignment="1" applyProtection="1">
      <alignment horizontal="center" vertical="center"/>
      <protection hidden="1"/>
    </xf>
    <xf numFmtId="0" fontId="7" fillId="0" borderId="9" xfId="2" applyFont="1" applyBorder="1" applyAlignment="1" applyProtection="1">
      <alignment horizontal="center" vertical="center"/>
      <protection hidden="1"/>
    </xf>
    <xf numFmtId="0" fontId="22" fillId="19" borderId="14" xfId="2" applyFont="1" applyFill="1" applyBorder="1" applyAlignment="1" applyProtection="1">
      <alignment horizontal="center" vertical="center" wrapText="1"/>
      <protection hidden="1"/>
    </xf>
    <xf numFmtId="0" fontId="22" fillId="19" borderId="75" xfId="2" applyFont="1" applyFill="1" applyBorder="1" applyAlignment="1" applyProtection="1">
      <alignment horizontal="center" vertical="center" wrapText="1"/>
      <protection hidden="1"/>
    </xf>
    <xf numFmtId="166" fontId="7" fillId="24" borderId="23" xfId="2" applyNumberFormat="1" applyFont="1" applyFill="1" applyBorder="1" applyAlignment="1" applyProtection="1">
      <alignment horizontal="center" vertical="center"/>
      <protection hidden="1"/>
    </xf>
    <xf numFmtId="166" fontId="7" fillId="24" borderId="24" xfId="2" applyNumberFormat="1" applyFont="1" applyFill="1" applyBorder="1" applyAlignment="1" applyProtection="1">
      <alignment horizontal="center" vertical="center"/>
      <protection hidden="1"/>
    </xf>
    <xf numFmtId="166" fontId="7" fillId="24" borderId="66" xfId="2" applyNumberFormat="1" applyFont="1" applyFill="1" applyBorder="1" applyAlignment="1" applyProtection="1">
      <alignment horizontal="center" vertical="center"/>
      <protection hidden="1"/>
    </xf>
    <xf numFmtId="0" fontId="13" fillId="8" borderId="34" xfId="2" applyFont="1" applyFill="1" applyBorder="1" applyAlignment="1" applyProtection="1">
      <alignment horizontal="center" vertical="center" wrapText="1"/>
      <protection hidden="1"/>
    </xf>
    <xf numFmtId="0" fontId="13" fillId="8" borderId="35" xfId="2" applyFont="1" applyFill="1" applyBorder="1" applyAlignment="1" applyProtection="1">
      <alignment horizontal="center" vertical="center" wrapText="1"/>
      <protection hidden="1"/>
    </xf>
    <xf numFmtId="0" fontId="13" fillId="8" borderId="36" xfId="2" applyFont="1" applyFill="1" applyBorder="1" applyAlignment="1" applyProtection="1">
      <alignment horizontal="center" vertical="center" wrapText="1"/>
      <protection hidden="1"/>
    </xf>
    <xf numFmtId="0" fontId="13" fillId="8" borderId="7" xfId="2" applyFont="1" applyFill="1" applyBorder="1" applyAlignment="1" applyProtection="1">
      <alignment horizontal="center" vertical="center" wrapText="1"/>
      <protection hidden="1"/>
    </xf>
    <xf numFmtId="0" fontId="13" fillId="8" borderId="0" xfId="2" applyFont="1" applyFill="1" applyBorder="1" applyAlignment="1" applyProtection="1">
      <alignment horizontal="center" vertical="center" wrapText="1"/>
      <protection hidden="1"/>
    </xf>
    <xf numFmtId="0" fontId="13" fillId="8" borderId="12" xfId="2" applyFont="1" applyFill="1" applyBorder="1" applyAlignment="1" applyProtection="1">
      <alignment horizontal="center" vertical="center" wrapText="1"/>
      <protection hidden="1"/>
    </xf>
    <xf numFmtId="0" fontId="13" fillId="8" borderId="23" xfId="2" applyFont="1" applyFill="1" applyBorder="1" applyAlignment="1" applyProtection="1">
      <alignment horizontal="center" vertical="center" wrapText="1"/>
      <protection hidden="1"/>
    </xf>
    <xf numFmtId="0" fontId="13" fillId="8" borderId="24" xfId="2" applyFont="1" applyFill="1" applyBorder="1" applyAlignment="1" applyProtection="1">
      <alignment horizontal="center" vertical="center" wrapText="1"/>
      <protection hidden="1"/>
    </xf>
    <xf numFmtId="0" fontId="13" fillId="8" borderId="25" xfId="2" applyFont="1" applyFill="1" applyBorder="1" applyAlignment="1" applyProtection="1">
      <alignment horizontal="center" vertical="center" wrapText="1"/>
      <protection hidden="1"/>
    </xf>
    <xf numFmtId="166" fontId="7" fillId="19" borderId="37" xfId="2" applyNumberFormat="1" applyFont="1" applyFill="1" applyBorder="1" applyAlignment="1" applyProtection="1">
      <alignment horizontal="center" vertical="center"/>
      <protection hidden="1"/>
    </xf>
    <xf numFmtId="0" fontId="7" fillId="0" borderId="96" xfId="2" applyFont="1" applyBorder="1" applyAlignment="1" applyProtection="1">
      <alignment horizontal="center" vertical="center"/>
      <protection hidden="1"/>
    </xf>
    <xf numFmtId="0" fontId="10" fillId="0" borderId="39" xfId="2" applyFont="1" applyFill="1" applyBorder="1" applyAlignment="1" applyProtection="1">
      <alignment horizontal="center" vertical="center"/>
      <protection locked="0"/>
    </xf>
    <xf numFmtId="0" fontId="16" fillId="0" borderId="7" xfId="2" applyFont="1" applyBorder="1" applyAlignment="1" applyProtection="1">
      <alignment horizontal="center" vertical="center" wrapText="1"/>
      <protection hidden="1"/>
    </xf>
    <xf numFmtId="0" fontId="16" fillId="0" borderId="0" xfId="2" applyFont="1" applyBorder="1" applyAlignment="1" applyProtection="1">
      <alignment horizontal="center" vertical="center" wrapText="1"/>
      <protection hidden="1"/>
    </xf>
    <xf numFmtId="0" fontId="16" fillId="0" borderId="12" xfId="2" applyFont="1" applyBorder="1" applyAlignment="1" applyProtection="1">
      <alignment horizontal="center" vertical="center" wrapText="1"/>
      <protection hidden="1"/>
    </xf>
    <xf numFmtId="0" fontId="16" fillId="0" borderId="28" xfId="2" applyFont="1" applyBorder="1" applyAlignment="1" applyProtection="1">
      <alignment horizontal="center" vertical="center" wrapText="1"/>
      <protection hidden="1"/>
    </xf>
    <xf numFmtId="0" fontId="16" fillId="0" borderId="21" xfId="2" applyFont="1" applyBorder="1" applyAlignment="1" applyProtection="1">
      <alignment horizontal="center" vertical="center" wrapText="1"/>
      <protection hidden="1"/>
    </xf>
    <xf numFmtId="0" fontId="16" fillId="0" borderId="22" xfId="2" applyFont="1" applyBorder="1" applyAlignment="1" applyProtection="1">
      <alignment horizontal="center" vertical="center" wrapText="1"/>
      <protection hidden="1"/>
    </xf>
    <xf numFmtId="0" fontId="22" fillId="24" borderId="74" xfId="2" applyFont="1" applyFill="1" applyBorder="1" applyAlignment="1" applyProtection="1">
      <alignment horizontal="center" vertical="center" wrapText="1"/>
      <protection hidden="1"/>
    </xf>
    <xf numFmtId="0" fontId="22" fillId="24" borderId="14" xfId="2" applyFont="1" applyFill="1" applyBorder="1" applyAlignment="1" applyProtection="1">
      <alignment horizontal="center" vertical="center" wrapText="1"/>
      <protection hidden="1"/>
    </xf>
    <xf numFmtId="0" fontId="10" fillId="0" borderId="61" xfId="2" applyFont="1" applyFill="1" applyBorder="1" applyAlignment="1" applyProtection="1">
      <alignment horizontal="center" vertical="center"/>
      <protection locked="0"/>
    </xf>
    <xf numFmtId="0" fontId="22" fillId="22" borderId="61" xfId="2" applyFont="1" applyFill="1" applyBorder="1" applyAlignment="1" applyProtection="1">
      <alignment horizontal="center" vertical="center" wrapText="1"/>
      <protection hidden="1"/>
    </xf>
    <xf numFmtId="166" fontId="7" fillId="19" borderId="13" xfId="2" applyNumberFormat="1" applyFont="1" applyFill="1" applyBorder="1" applyAlignment="1" applyProtection="1">
      <alignment horizontal="center" vertical="center"/>
      <protection hidden="1"/>
    </xf>
    <xf numFmtId="166" fontId="7" fillId="19" borderId="58" xfId="2" applyNumberFormat="1" applyFont="1" applyFill="1" applyBorder="1" applyAlignment="1" applyProtection="1">
      <alignment horizontal="center" vertical="center"/>
      <protection hidden="1"/>
    </xf>
    <xf numFmtId="166" fontId="7" fillId="19" borderId="15" xfId="2" applyNumberFormat="1" applyFont="1" applyFill="1" applyBorder="1" applyAlignment="1" applyProtection="1">
      <alignment horizontal="center" vertical="center"/>
      <protection hidden="1"/>
    </xf>
    <xf numFmtId="0" fontId="22" fillId="0" borderId="29" xfId="2" applyFont="1" applyBorder="1" applyAlignment="1" applyProtection="1">
      <alignment horizontal="center" vertical="center"/>
      <protection hidden="1"/>
    </xf>
    <xf numFmtId="0" fontId="22" fillId="0" borderId="30" xfId="2" applyFont="1" applyBorder="1" applyAlignment="1" applyProtection="1">
      <alignment horizontal="center" vertical="center"/>
      <protection hidden="1"/>
    </xf>
    <xf numFmtId="0" fontId="22" fillId="0" borderId="31" xfId="2" applyFont="1" applyBorder="1" applyAlignment="1" applyProtection="1">
      <alignment horizontal="center" vertical="center"/>
      <protection hidden="1"/>
    </xf>
    <xf numFmtId="0" fontId="22" fillId="22" borderId="10" xfId="2" applyFont="1" applyFill="1" applyBorder="1" applyAlignment="1" applyProtection="1">
      <alignment horizontal="center" vertical="center" wrapText="1"/>
      <protection hidden="1"/>
    </xf>
    <xf numFmtId="0" fontId="22" fillId="22" borderId="96" xfId="2" applyFont="1" applyFill="1" applyBorder="1" applyAlignment="1" applyProtection="1">
      <alignment horizontal="center" vertical="center" wrapText="1"/>
      <protection hidden="1"/>
    </xf>
    <xf numFmtId="0" fontId="22" fillId="22" borderId="9" xfId="2" applyFont="1" applyFill="1" applyBorder="1" applyAlignment="1" applyProtection="1">
      <alignment horizontal="center" vertical="center" wrapText="1"/>
      <protection hidden="1"/>
    </xf>
    <xf numFmtId="0" fontId="22" fillId="24" borderId="10" xfId="2" applyFont="1" applyFill="1" applyBorder="1" applyAlignment="1" applyProtection="1">
      <alignment horizontal="center" vertical="center" wrapText="1"/>
      <protection hidden="1"/>
    </xf>
    <xf numFmtId="0" fontId="22" fillId="24" borderId="96" xfId="2" applyFont="1" applyFill="1" applyBorder="1" applyAlignment="1" applyProtection="1">
      <alignment horizontal="center" vertical="center" wrapText="1"/>
      <protection hidden="1"/>
    </xf>
    <xf numFmtId="0" fontId="22" fillId="19" borderId="96" xfId="2" applyFont="1" applyFill="1" applyBorder="1" applyAlignment="1" applyProtection="1">
      <alignment horizontal="center" vertical="center" wrapText="1"/>
      <protection hidden="1"/>
    </xf>
    <xf numFmtId="0" fontId="22" fillId="19" borderId="9" xfId="2" applyFont="1" applyFill="1" applyBorder="1" applyAlignment="1" applyProtection="1">
      <alignment horizontal="center" vertical="center" wrapText="1"/>
      <protection hidden="1"/>
    </xf>
    <xf numFmtId="0" fontId="6" fillId="0" borderId="0" xfId="0" applyFont="1" applyAlignment="1" applyProtection="1">
      <alignment horizontal="center" vertical="center"/>
      <protection hidden="1"/>
    </xf>
    <xf numFmtId="0" fontId="6" fillId="0" borderId="8" xfId="0" applyFont="1" applyBorder="1" applyAlignment="1" applyProtection="1">
      <alignment horizontal="center" vertical="center"/>
      <protection hidden="1"/>
    </xf>
    <xf numFmtId="1" fontId="7" fillId="0" borderId="61" xfId="2" applyNumberFormat="1" applyFont="1" applyFill="1" applyBorder="1" applyAlignment="1" applyProtection="1">
      <alignment horizontal="center" vertical="center"/>
      <protection hidden="1"/>
    </xf>
    <xf numFmtId="0" fontId="35" fillId="0" borderId="3" xfId="0" applyFont="1" applyBorder="1" applyAlignment="1" applyProtection="1">
      <alignment horizontal="center" vertical="center" wrapText="1"/>
      <protection hidden="1"/>
    </xf>
    <xf numFmtId="0" fontId="35" fillId="0" borderId="61" xfId="0" applyFont="1" applyBorder="1" applyAlignment="1" applyProtection="1">
      <alignment horizontal="center" vertical="center" wrapText="1"/>
      <protection hidden="1"/>
    </xf>
    <xf numFmtId="1" fontId="2" fillId="0" borderId="61" xfId="2" applyNumberFormat="1" applyFont="1" applyBorder="1" applyAlignment="1" applyProtection="1">
      <alignment horizontal="center" vertical="center" wrapText="1"/>
      <protection hidden="1"/>
    </xf>
    <xf numFmtId="0" fontId="49" fillId="3" borderId="112" xfId="4" applyFont="1" applyFill="1" applyBorder="1" applyAlignment="1">
      <alignment horizontal="center" vertical="center" wrapText="1"/>
    </xf>
    <xf numFmtId="0" fontId="49" fillId="3" borderId="113" xfId="4" applyFont="1" applyFill="1" applyBorder="1" applyAlignment="1">
      <alignment horizontal="center" vertical="center" wrapText="1"/>
    </xf>
    <xf numFmtId="0" fontId="49" fillId="3" borderId="44" xfId="4" applyFont="1" applyFill="1" applyBorder="1" applyAlignment="1">
      <alignment horizontal="center" vertical="center" wrapText="1"/>
    </xf>
    <xf numFmtId="0" fontId="49" fillId="3" borderId="45" xfId="4" applyFont="1" applyFill="1" applyBorder="1" applyAlignment="1">
      <alignment horizontal="center" vertical="center" wrapText="1"/>
    </xf>
    <xf numFmtId="0" fontId="49" fillId="3" borderId="46" xfId="4" applyFont="1" applyFill="1" applyBorder="1" applyAlignment="1">
      <alignment horizontal="center" vertical="center" wrapText="1"/>
    </xf>
    <xf numFmtId="0" fontId="49" fillId="19" borderId="112" xfId="4" applyFont="1" applyFill="1" applyBorder="1" applyAlignment="1">
      <alignment horizontal="center" vertical="center" wrapText="1"/>
    </xf>
    <xf numFmtId="0" fontId="49" fillId="19" borderId="113" xfId="4" applyFont="1" applyFill="1" applyBorder="1" applyAlignment="1">
      <alignment horizontal="center" vertical="center" wrapText="1"/>
    </xf>
    <xf numFmtId="0" fontId="39" fillId="0" borderId="91" xfId="4" applyFont="1" applyBorder="1" applyAlignment="1">
      <alignment horizontal="center" vertical="center" wrapText="1"/>
    </xf>
    <xf numFmtId="0" fontId="39" fillId="0" borderId="3" xfId="4" applyFont="1" applyBorder="1" applyAlignment="1">
      <alignment horizontal="center" vertical="center" wrapText="1"/>
    </xf>
    <xf numFmtId="0" fontId="0" fillId="0" borderId="17" xfId="0" applyBorder="1" applyAlignment="1">
      <alignment horizontal="center"/>
    </xf>
    <xf numFmtId="0" fontId="0" fillId="0" borderId="20" xfId="0" applyBorder="1" applyAlignment="1">
      <alignment horizontal="center"/>
    </xf>
    <xf numFmtId="0" fontId="22" fillId="23" borderId="61" xfId="2" applyFont="1" applyFill="1" applyBorder="1" applyAlignment="1" applyProtection="1">
      <alignment horizontal="center" vertical="center" wrapText="1"/>
      <protection hidden="1"/>
    </xf>
    <xf numFmtId="0" fontId="22" fillId="10" borderId="61" xfId="2" applyFont="1" applyFill="1" applyBorder="1" applyAlignment="1" applyProtection="1">
      <alignment horizontal="center" vertical="center" wrapText="1"/>
      <protection hidden="1"/>
    </xf>
    <xf numFmtId="0" fontId="22" fillId="18" borderId="61" xfId="2" applyFont="1" applyFill="1" applyBorder="1" applyAlignment="1" applyProtection="1">
      <alignment horizontal="center" vertical="center" wrapText="1"/>
      <protection hidden="1"/>
    </xf>
    <xf numFmtId="0" fontId="7" fillId="0" borderId="40" xfId="2" applyFont="1" applyBorder="1" applyAlignment="1" applyProtection="1">
      <alignment horizontal="center" vertical="center" wrapText="1"/>
      <protection hidden="1"/>
    </xf>
    <xf numFmtId="0" fontId="7" fillId="0" borderId="69" xfId="2" applyFont="1" applyBorder="1" applyAlignment="1" applyProtection="1">
      <alignment horizontal="center" vertical="center" wrapText="1"/>
      <protection hidden="1"/>
    </xf>
    <xf numFmtId="0" fontId="7" fillId="0" borderId="28" xfId="2" applyFont="1" applyBorder="1" applyAlignment="1" applyProtection="1">
      <alignment horizontal="center" vertical="center" wrapText="1"/>
      <protection hidden="1"/>
    </xf>
    <xf numFmtId="0" fontId="7" fillId="0" borderId="22" xfId="2" applyFont="1" applyBorder="1" applyAlignment="1" applyProtection="1">
      <alignment horizontal="center" vertical="center" wrapText="1"/>
      <protection hidden="1"/>
    </xf>
    <xf numFmtId="166" fontId="7" fillId="0" borderId="65" xfId="2" applyNumberFormat="1" applyFont="1" applyFill="1" applyBorder="1" applyAlignment="1" applyProtection="1">
      <alignment horizontal="center" vertical="center" wrapText="1"/>
      <protection hidden="1"/>
    </xf>
    <xf numFmtId="166" fontId="7" fillId="0" borderId="32" xfId="2" applyNumberFormat="1" applyFont="1" applyFill="1" applyBorder="1" applyAlignment="1" applyProtection="1">
      <alignment horizontal="center" vertical="center" wrapText="1"/>
      <protection hidden="1"/>
    </xf>
    <xf numFmtId="166" fontId="7" fillId="0" borderId="88" xfId="2" applyNumberFormat="1" applyFont="1" applyFill="1" applyBorder="1" applyAlignment="1" applyProtection="1">
      <alignment horizontal="center" vertical="center" wrapText="1"/>
      <protection hidden="1"/>
    </xf>
    <xf numFmtId="0" fontId="6" fillId="0" borderId="38" xfId="0" applyFont="1" applyBorder="1" applyAlignment="1" applyProtection="1">
      <alignment horizontal="center" vertical="center" wrapText="1"/>
      <protection hidden="1"/>
    </xf>
    <xf numFmtId="0" fontId="6" fillId="0" borderId="39" xfId="0" applyFont="1" applyBorder="1" applyAlignment="1" applyProtection="1">
      <alignment horizontal="center" vertical="center" wrapText="1"/>
      <protection hidden="1"/>
    </xf>
    <xf numFmtId="0" fontId="6" fillId="0" borderId="37" xfId="0" applyFont="1" applyBorder="1" applyAlignment="1" applyProtection="1">
      <alignment horizontal="center" vertical="center" wrapText="1"/>
      <protection hidden="1"/>
    </xf>
    <xf numFmtId="166" fontId="7" fillId="6" borderId="32" xfId="2" applyNumberFormat="1" applyFont="1" applyFill="1" applyBorder="1" applyAlignment="1" applyProtection="1">
      <alignment horizontal="center" vertical="center" wrapText="1"/>
      <protection hidden="1"/>
    </xf>
    <xf numFmtId="166" fontId="7" fillId="6" borderId="88" xfId="2" applyNumberFormat="1" applyFont="1" applyFill="1" applyBorder="1" applyAlignment="1" applyProtection="1">
      <alignment horizontal="center" vertical="center" wrapText="1"/>
      <protection hidden="1"/>
    </xf>
    <xf numFmtId="0" fontId="10" fillId="0" borderId="39" xfId="2" applyFont="1" applyFill="1" applyBorder="1" applyAlignment="1" applyProtection="1">
      <alignment horizontal="center" vertical="center" wrapText="1"/>
      <protection locked="0"/>
    </xf>
    <xf numFmtId="0" fontId="10" fillId="0" borderId="32" xfId="2" applyFont="1" applyFill="1" applyBorder="1" applyAlignment="1" applyProtection="1">
      <alignment horizontal="center" vertical="center" wrapText="1"/>
      <protection locked="0"/>
    </xf>
    <xf numFmtId="0" fontId="10" fillId="0" borderId="33" xfId="2" applyFont="1" applyFill="1" applyBorder="1" applyAlignment="1" applyProtection="1">
      <alignment horizontal="center" vertical="center" wrapText="1"/>
      <protection locked="0"/>
    </xf>
    <xf numFmtId="166" fontId="7" fillId="0" borderId="48" xfId="2" applyNumberFormat="1" applyFont="1" applyFill="1" applyBorder="1" applyAlignment="1" applyProtection="1">
      <alignment horizontal="center" vertical="center" wrapText="1"/>
      <protection hidden="1"/>
    </xf>
    <xf numFmtId="166" fontId="7" fillId="0" borderId="38" xfId="2" applyNumberFormat="1" applyFont="1" applyFill="1" applyBorder="1" applyAlignment="1" applyProtection="1">
      <alignment horizontal="center" vertical="center" wrapText="1"/>
      <protection hidden="1"/>
    </xf>
    <xf numFmtId="166" fontId="7" fillId="0" borderId="49" xfId="2" applyNumberFormat="1" applyFont="1" applyFill="1" applyBorder="1" applyAlignment="1" applyProtection="1">
      <alignment horizontal="center" vertical="center" wrapText="1"/>
      <protection hidden="1"/>
    </xf>
    <xf numFmtId="0" fontId="10" fillId="0" borderId="73" xfId="2" applyFont="1" applyFill="1" applyBorder="1" applyAlignment="1" applyProtection="1">
      <alignment horizontal="center" vertical="center" wrapText="1"/>
      <protection locked="0"/>
    </xf>
    <xf numFmtId="0" fontId="10" fillId="0" borderId="38" xfId="2" applyFont="1" applyFill="1" applyBorder="1" applyAlignment="1" applyProtection="1">
      <alignment horizontal="center" vertical="center" wrapText="1"/>
      <protection locked="0"/>
    </xf>
    <xf numFmtId="166" fontId="7" fillId="6" borderId="37" xfId="2" applyNumberFormat="1" applyFont="1" applyFill="1" applyBorder="1" applyAlignment="1" applyProtection="1">
      <alignment horizontal="center" vertical="center" wrapText="1"/>
      <protection hidden="1"/>
    </xf>
    <xf numFmtId="166" fontId="7" fillId="6" borderId="38" xfId="2" applyNumberFormat="1" applyFont="1" applyFill="1" applyBorder="1" applyAlignment="1" applyProtection="1">
      <alignment horizontal="center" vertical="center" wrapText="1"/>
      <protection hidden="1"/>
    </xf>
    <xf numFmtId="166" fontId="7" fillId="6" borderId="49" xfId="2" applyNumberFormat="1" applyFont="1" applyFill="1" applyBorder="1" applyAlignment="1" applyProtection="1">
      <alignment horizontal="center" vertical="center" wrapText="1"/>
      <protection hidden="1"/>
    </xf>
    <xf numFmtId="0" fontId="10" fillId="0" borderId="50" xfId="2" applyFont="1" applyFill="1" applyBorder="1" applyAlignment="1" applyProtection="1">
      <alignment horizontal="center" vertical="center" wrapText="1"/>
      <protection locked="0"/>
    </xf>
    <xf numFmtId="0" fontId="10" fillId="0" borderId="55" xfId="2" applyFont="1" applyFill="1" applyBorder="1" applyAlignment="1" applyProtection="1">
      <alignment horizontal="center" vertical="center" wrapText="1"/>
      <protection locked="0"/>
    </xf>
    <xf numFmtId="0" fontId="10" fillId="0" borderId="58" xfId="2" applyFont="1" applyFill="1" applyBorder="1" applyAlignment="1" applyProtection="1">
      <alignment horizontal="center" vertical="center" wrapText="1"/>
      <protection locked="0"/>
    </xf>
    <xf numFmtId="0" fontId="10" fillId="0" borderId="11" xfId="2" applyFont="1" applyFill="1" applyBorder="1" applyAlignment="1" applyProtection="1">
      <alignment horizontal="center" vertical="center" wrapText="1"/>
      <protection locked="0"/>
    </xf>
    <xf numFmtId="166" fontId="7" fillId="0" borderId="13" xfId="2" applyNumberFormat="1" applyFont="1" applyBorder="1" applyAlignment="1" applyProtection="1">
      <alignment horizontal="center" vertical="center" wrapText="1"/>
      <protection hidden="1"/>
    </xf>
    <xf numFmtId="166" fontId="7" fillId="0" borderId="58" xfId="2" applyNumberFormat="1" applyFont="1" applyBorder="1" applyAlignment="1" applyProtection="1">
      <alignment horizontal="center" vertical="center" wrapText="1"/>
      <protection hidden="1"/>
    </xf>
    <xf numFmtId="166" fontId="7" fillId="0" borderId="15" xfId="2" applyNumberFormat="1" applyFont="1" applyBorder="1" applyAlignment="1" applyProtection="1">
      <alignment horizontal="center" vertical="center" wrapText="1"/>
      <protection hidden="1"/>
    </xf>
    <xf numFmtId="166" fontId="7" fillId="24" borderId="13" xfId="2" applyNumberFormat="1" applyFont="1" applyFill="1" applyBorder="1" applyAlignment="1" applyProtection="1">
      <alignment horizontal="center" vertical="center" wrapText="1"/>
      <protection hidden="1"/>
    </xf>
    <xf numFmtId="166" fontId="7" fillId="24" borderId="58" xfId="2" applyNumberFormat="1" applyFont="1" applyFill="1" applyBorder="1" applyAlignment="1" applyProtection="1">
      <alignment horizontal="center" vertical="center" wrapText="1"/>
      <protection hidden="1"/>
    </xf>
    <xf numFmtId="166" fontId="7" fillId="24" borderId="15" xfId="2" applyNumberFormat="1" applyFont="1" applyFill="1" applyBorder="1" applyAlignment="1" applyProtection="1">
      <alignment horizontal="center" vertical="center" wrapText="1"/>
      <protection hidden="1"/>
    </xf>
    <xf numFmtId="0" fontId="10" fillId="0" borderId="16" xfId="2" applyFont="1" applyFill="1" applyBorder="1" applyAlignment="1" applyProtection="1">
      <alignment horizontal="center" vertical="center" wrapText="1"/>
      <protection locked="0"/>
    </xf>
    <xf numFmtId="0" fontId="10" fillId="0" borderId="61" xfId="2" applyFont="1" applyFill="1" applyBorder="1" applyAlignment="1" applyProtection="1">
      <alignment horizontal="center" vertical="center" wrapText="1"/>
      <protection locked="0"/>
    </xf>
    <xf numFmtId="0" fontId="10" fillId="0" borderId="9" xfId="2" applyFont="1" applyFill="1" applyBorder="1" applyAlignment="1" applyProtection="1">
      <alignment horizontal="center" vertical="center" wrapText="1"/>
      <protection locked="0"/>
    </xf>
    <xf numFmtId="0" fontId="16" fillId="0" borderId="34" xfId="2" applyFont="1" applyBorder="1" applyAlignment="1" applyProtection="1">
      <alignment horizontal="center" vertical="center" wrapText="1"/>
      <protection hidden="1"/>
    </xf>
    <xf numFmtId="0" fontId="16" fillId="0" borderId="35" xfId="2" applyFont="1" applyBorder="1" applyAlignment="1" applyProtection="1">
      <alignment horizontal="center" vertical="center" wrapText="1"/>
      <protection hidden="1"/>
    </xf>
    <xf numFmtId="0" fontId="16" fillId="0" borderId="36" xfId="2" applyFont="1" applyBorder="1" applyAlignment="1" applyProtection="1">
      <alignment horizontal="center" vertical="center" wrapText="1"/>
      <protection hidden="1"/>
    </xf>
    <xf numFmtId="166" fontId="7" fillId="6" borderId="48" xfId="2" applyNumberFormat="1" applyFont="1" applyFill="1" applyBorder="1" applyAlignment="1" applyProtection="1">
      <alignment horizontal="center" vertical="center" wrapText="1"/>
      <protection hidden="1"/>
    </xf>
    <xf numFmtId="166" fontId="16" fillId="6" borderId="57" xfId="2" applyNumberFormat="1" applyFont="1" applyFill="1" applyBorder="1" applyAlignment="1" applyProtection="1">
      <alignment horizontal="center" vertical="center" wrapText="1"/>
      <protection hidden="1"/>
    </xf>
    <xf numFmtId="166" fontId="16" fillId="6" borderId="58" xfId="2" applyNumberFormat="1" applyFont="1" applyFill="1" applyBorder="1" applyAlignment="1" applyProtection="1">
      <alignment horizontal="center" vertical="center" wrapText="1"/>
      <protection hidden="1"/>
    </xf>
    <xf numFmtId="166" fontId="16" fillId="6" borderId="11" xfId="2" applyNumberFormat="1" applyFont="1" applyFill="1" applyBorder="1" applyAlignment="1" applyProtection="1">
      <alignment horizontal="center" vertical="center" wrapText="1"/>
      <protection hidden="1"/>
    </xf>
    <xf numFmtId="0" fontId="25" fillId="0" borderId="57" xfId="0" applyFont="1" applyBorder="1" applyAlignment="1" applyProtection="1">
      <alignment horizontal="center" vertical="center" wrapText="1"/>
      <protection hidden="1"/>
    </xf>
    <xf numFmtId="0" fontId="25" fillId="0" borderId="58" xfId="0" applyFont="1" applyBorder="1" applyAlignment="1" applyProtection="1">
      <alignment horizontal="center" vertical="center" wrapText="1"/>
      <protection hidden="1"/>
    </xf>
    <xf numFmtId="0" fontId="25" fillId="0" borderId="59" xfId="0" applyFont="1" applyBorder="1" applyAlignment="1" applyProtection="1">
      <alignment horizontal="center" vertical="center" wrapText="1"/>
      <protection hidden="1"/>
    </xf>
    <xf numFmtId="0" fontId="10" fillId="0" borderId="72" xfId="2" applyFont="1" applyFill="1" applyBorder="1" applyAlignment="1" applyProtection="1">
      <alignment horizontal="center" vertical="center" wrapText="1"/>
      <protection locked="0"/>
    </xf>
    <xf numFmtId="166" fontId="7" fillId="21" borderId="13" xfId="2" applyNumberFormat="1" applyFont="1" applyFill="1" applyBorder="1" applyAlignment="1" applyProtection="1">
      <alignment horizontal="center" vertical="center" wrapText="1"/>
      <protection hidden="1"/>
    </xf>
    <xf numFmtId="166" fontId="7" fillId="21" borderId="58" xfId="2" applyNumberFormat="1" applyFont="1" applyFill="1" applyBorder="1" applyAlignment="1" applyProtection="1">
      <alignment horizontal="center" vertical="center" wrapText="1"/>
      <protection hidden="1"/>
    </xf>
    <xf numFmtId="166" fontId="7" fillId="21" borderId="15" xfId="2" applyNumberFormat="1" applyFont="1" applyFill="1" applyBorder="1" applyAlignment="1" applyProtection="1">
      <alignment horizontal="center" vertical="center" wrapText="1"/>
      <protection hidden="1"/>
    </xf>
    <xf numFmtId="166" fontId="7" fillId="23" borderId="48" xfId="2" applyNumberFormat="1" applyFont="1" applyFill="1" applyBorder="1" applyAlignment="1" applyProtection="1">
      <alignment horizontal="center" vertical="center" wrapText="1"/>
      <protection hidden="1"/>
    </xf>
    <xf numFmtId="166" fontId="7" fillId="23" borderId="38" xfId="2" applyNumberFormat="1" applyFont="1" applyFill="1" applyBorder="1" applyAlignment="1" applyProtection="1">
      <alignment horizontal="center" vertical="center" wrapText="1"/>
      <protection hidden="1"/>
    </xf>
    <xf numFmtId="166" fontId="7" fillId="23" borderId="49" xfId="2" applyNumberFormat="1" applyFont="1" applyFill="1" applyBorder="1" applyAlignment="1" applyProtection="1">
      <alignment horizontal="center" vertical="center" wrapText="1"/>
      <protection hidden="1"/>
    </xf>
    <xf numFmtId="166" fontId="7" fillId="10" borderId="13" xfId="2" applyNumberFormat="1" applyFont="1" applyFill="1" applyBorder="1" applyAlignment="1" applyProtection="1">
      <alignment horizontal="center" vertical="center" wrapText="1"/>
      <protection hidden="1"/>
    </xf>
    <xf numFmtId="166" fontId="7" fillId="10" borderId="58" xfId="2" applyNumberFormat="1" applyFont="1" applyFill="1" applyBorder="1" applyAlignment="1" applyProtection="1">
      <alignment horizontal="center" vertical="center" wrapText="1"/>
      <protection hidden="1"/>
    </xf>
    <xf numFmtId="166" fontId="7" fillId="10" borderId="15" xfId="2" applyNumberFormat="1" applyFont="1" applyFill="1" applyBorder="1" applyAlignment="1" applyProtection="1">
      <alignment horizontal="center" vertical="center" wrapText="1"/>
      <protection hidden="1"/>
    </xf>
    <xf numFmtId="166" fontId="7" fillId="18" borderId="13" xfId="2" applyNumberFormat="1" applyFont="1" applyFill="1" applyBorder="1" applyAlignment="1" applyProtection="1">
      <alignment horizontal="center" vertical="center" wrapText="1"/>
      <protection hidden="1"/>
    </xf>
    <xf numFmtId="166" fontId="7" fillId="18" borderId="58" xfId="2" applyNumberFormat="1" applyFont="1" applyFill="1" applyBorder="1" applyAlignment="1" applyProtection="1">
      <alignment horizontal="center" vertical="center" wrapText="1"/>
      <protection hidden="1"/>
    </xf>
    <xf numFmtId="166" fontId="7" fillId="18" borderId="15" xfId="2" applyNumberFormat="1" applyFont="1" applyFill="1" applyBorder="1" applyAlignment="1" applyProtection="1">
      <alignment horizontal="center" vertical="center" wrapText="1"/>
      <protection hidden="1"/>
    </xf>
    <xf numFmtId="0" fontId="13" fillId="8" borderId="44" xfId="2" applyFont="1" applyFill="1" applyBorder="1" applyAlignment="1" applyProtection="1">
      <alignment horizontal="center" vertical="center" wrapText="1"/>
      <protection hidden="1"/>
    </xf>
    <xf numFmtId="0" fontId="13" fillId="8" borderId="45" xfId="2" applyFont="1" applyFill="1" applyBorder="1" applyAlignment="1" applyProtection="1">
      <alignment horizontal="center" vertical="center" wrapText="1"/>
      <protection hidden="1"/>
    </xf>
    <xf numFmtId="0" fontId="13" fillId="8" borderId="46" xfId="2" applyFont="1" applyFill="1" applyBorder="1" applyAlignment="1" applyProtection="1">
      <alignment horizontal="center" vertical="center" wrapText="1"/>
      <protection hidden="1"/>
    </xf>
    <xf numFmtId="0" fontId="22" fillId="0" borderId="61" xfId="2" applyFont="1" applyFill="1" applyBorder="1" applyAlignment="1" applyProtection="1">
      <alignment horizontal="center" vertical="center" wrapText="1"/>
      <protection hidden="1"/>
    </xf>
    <xf numFmtId="166" fontId="7" fillId="23" borderId="65" xfId="2" applyNumberFormat="1" applyFont="1" applyFill="1" applyBorder="1" applyAlignment="1" applyProtection="1">
      <alignment horizontal="center" vertical="center" wrapText="1"/>
      <protection hidden="1"/>
    </xf>
    <xf numFmtId="166" fontId="7" fillId="23" borderId="32" xfId="2" applyNumberFormat="1" applyFont="1" applyFill="1" applyBorder="1" applyAlignment="1" applyProtection="1">
      <alignment horizontal="center" vertical="center" wrapText="1"/>
      <protection hidden="1"/>
    </xf>
    <xf numFmtId="166" fontId="7" fillId="23" borderId="37" xfId="2" applyNumberFormat="1" applyFont="1" applyFill="1" applyBorder="1" applyAlignment="1" applyProtection="1">
      <alignment horizontal="center" vertical="center" wrapText="1"/>
      <protection hidden="1"/>
    </xf>
    <xf numFmtId="166" fontId="7" fillId="23" borderId="71" xfId="2" applyNumberFormat="1" applyFont="1" applyFill="1" applyBorder="1" applyAlignment="1" applyProtection="1">
      <alignment horizontal="center" vertical="center" wrapText="1"/>
      <protection hidden="1"/>
    </xf>
    <xf numFmtId="0" fontId="22" fillId="0" borderId="41" xfId="2" applyFont="1" applyBorder="1" applyAlignment="1" applyProtection="1">
      <alignment horizontal="center" vertical="center" wrapText="1"/>
      <protection hidden="1"/>
    </xf>
    <xf numFmtId="0" fontId="22" fillId="0" borderId="42" xfId="2" applyFont="1" applyBorder="1" applyAlignment="1" applyProtection="1">
      <alignment horizontal="center" vertical="center" wrapText="1"/>
      <protection hidden="1"/>
    </xf>
    <xf numFmtId="0" fontId="22" fillId="0" borderId="43" xfId="2" applyFont="1" applyBorder="1" applyAlignment="1" applyProtection="1">
      <alignment horizontal="center" vertical="center" wrapText="1"/>
      <protection hidden="1"/>
    </xf>
    <xf numFmtId="0" fontId="7" fillId="0" borderId="51" xfId="2" applyFont="1" applyBorder="1" applyAlignment="1" applyProtection="1">
      <alignment horizontal="center" vertical="center" wrapText="1"/>
      <protection hidden="1"/>
    </xf>
    <xf numFmtId="0" fontId="7" fillId="0" borderId="3" xfId="2" applyFont="1" applyBorder="1" applyAlignment="1" applyProtection="1">
      <alignment horizontal="center" vertical="center" wrapText="1"/>
      <protection hidden="1"/>
    </xf>
    <xf numFmtId="0" fontId="7" fillId="0" borderId="47" xfId="2" applyFont="1" applyBorder="1" applyAlignment="1" applyProtection="1">
      <alignment horizontal="center" vertical="center" wrapText="1"/>
      <protection hidden="1"/>
    </xf>
    <xf numFmtId="166" fontId="7" fillId="10" borderId="10" xfId="2" applyNumberFormat="1" applyFont="1" applyFill="1" applyBorder="1" applyAlignment="1" applyProtection="1">
      <alignment horizontal="center" vertical="center" wrapText="1"/>
      <protection hidden="1"/>
    </xf>
    <xf numFmtId="166" fontId="7" fillId="10" borderId="61" xfId="2" applyNumberFormat="1" applyFont="1" applyFill="1" applyBorder="1" applyAlignment="1" applyProtection="1">
      <alignment horizontal="center" vertical="center" wrapText="1"/>
      <protection hidden="1"/>
    </xf>
    <xf numFmtId="166" fontId="7" fillId="10" borderId="57" xfId="2" applyNumberFormat="1" applyFont="1" applyFill="1" applyBorder="1" applyAlignment="1" applyProtection="1">
      <alignment horizontal="center" vertical="center" wrapText="1"/>
      <protection hidden="1"/>
    </xf>
    <xf numFmtId="166" fontId="7" fillId="18" borderId="70" xfId="2" applyNumberFormat="1" applyFont="1" applyFill="1" applyBorder="1" applyAlignment="1" applyProtection="1">
      <alignment horizontal="center" vertical="center" wrapText="1"/>
      <protection hidden="1"/>
    </xf>
    <xf numFmtId="166" fontId="7" fillId="0" borderId="40" xfId="2" applyNumberFormat="1" applyFont="1" applyBorder="1" applyAlignment="1" applyProtection="1">
      <alignment horizontal="center" vertical="center" wrapText="1"/>
      <protection hidden="1"/>
    </xf>
    <xf numFmtId="166" fontId="7" fillId="0" borderId="18" xfId="2" applyNumberFormat="1" applyFont="1" applyBorder="1" applyAlignment="1" applyProtection="1">
      <alignment horizontal="center" vertical="center" wrapText="1"/>
      <protection hidden="1"/>
    </xf>
    <xf numFmtId="166" fontId="7" fillId="0" borderId="69" xfId="2" applyNumberFormat="1" applyFont="1" applyBorder="1" applyAlignment="1" applyProtection="1">
      <alignment horizontal="center" vertical="center" wrapText="1"/>
      <protection hidden="1"/>
    </xf>
    <xf numFmtId="166" fontId="7" fillId="0" borderId="28" xfId="2" applyNumberFormat="1" applyFont="1" applyBorder="1" applyAlignment="1" applyProtection="1">
      <alignment horizontal="center" vertical="center" wrapText="1"/>
      <protection hidden="1"/>
    </xf>
    <xf numFmtId="166" fontId="7" fillId="0" borderId="21" xfId="2" applyNumberFormat="1" applyFont="1" applyBorder="1" applyAlignment="1" applyProtection="1">
      <alignment horizontal="center" vertical="center" wrapText="1"/>
      <protection hidden="1"/>
    </xf>
    <xf numFmtId="166" fontId="7" fillId="0" borderId="22" xfId="2" applyNumberFormat="1" applyFont="1" applyBorder="1" applyAlignment="1" applyProtection="1">
      <alignment horizontal="center" vertical="center" wrapText="1"/>
      <protection hidden="1"/>
    </xf>
    <xf numFmtId="0" fontId="10" fillId="0" borderId="96" xfId="2" applyFont="1" applyFill="1" applyBorder="1" applyAlignment="1" applyProtection="1">
      <alignment horizontal="center" vertical="center" wrapText="1"/>
      <protection locked="0"/>
    </xf>
    <xf numFmtId="166" fontId="16" fillId="6" borderId="96" xfId="2" applyNumberFormat="1" applyFont="1" applyFill="1" applyBorder="1" applyAlignment="1" applyProtection="1">
      <alignment horizontal="center" vertical="center" wrapText="1"/>
      <protection hidden="1"/>
    </xf>
    <xf numFmtId="166" fontId="16" fillId="6" borderId="9" xfId="2" applyNumberFormat="1" applyFont="1" applyFill="1" applyBorder="1" applyAlignment="1" applyProtection="1">
      <alignment horizontal="center" vertical="center" wrapText="1"/>
      <protection hidden="1"/>
    </xf>
    <xf numFmtId="0" fontId="16" fillId="0" borderId="59" xfId="2" applyFont="1" applyBorder="1" applyAlignment="1" applyProtection="1">
      <alignment horizontal="center" vertical="center" wrapText="1"/>
      <protection hidden="1"/>
    </xf>
    <xf numFmtId="0" fontId="13" fillId="8" borderId="29" xfId="2" applyFont="1" applyFill="1" applyBorder="1" applyAlignment="1" applyProtection="1">
      <alignment horizontal="center" vertical="center" wrapText="1"/>
      <protection hidden="1"/>
    </xf>
    <xf numFmtId="0" fontId="13" fillId="8" borderId="30" xfId="2" applyFont="1" applyFill="1" applyBorder="1" applyAlignment="1" applyProtection="1">
      <alignment horizontal="center" vertical="center" wrapText="1"/>
      <protection hidden="1"/>
    </xf>
    <xf numFmtId="0" fontId="13" fillId="8" borderId="31" xfId="2" applyFont="1" applyFill="1" applyBorder="1" applyAlignment="1" applyProtection="1">
      <alignment horizontal="center" vertical="center" wrapText="1"/>
      <protection hidden="1"/>
    </xf>
    <xf numFmtId="0" fontId="10" fillId="0" borderId="90" xfId="2" applyFont="1" applyFill="1" applyBorder="1" applyAlignment="1" applyProtection="1">
      <alignment horizontal="center" vertical="center" wrapText="1"/>
      <protection locked="0"/>
    </xf>
    <xf numFmtId="0" fontId="10" fillId="0" borderId="89" xfId="2" applyFont="1" applyFill="1" applyBorder="1" applyAlignment="1" applyProtection="1">
      <alignment horizontal="center" vertical="center" wrapText="1"/>
      <protection locked="0"/>
    </xf>
    <xf numFmtId="0" fontId="7" fillId="0" borderId="96" xfId="2" applyFont="1" applyFill="1" applyBorder="1" applyAlignment="1" applyProtection="1">
      <alignment horizontal="center" vertical="center" wrapText="1"/>
      <protection hidden="1"/>
    </xf>
    <xf numFmtId="167" fontId="7" fillId="0" borderId="96" xfId="2" applyNumberFormat="1" applyFont="1" applyFill="1" applyBorder="1" applyAlignment="1" applyProtection="1">
      <alignment horizontal="center" vertical="center" wrapText="1"/>
      <protection hidden="1"/>
    </xf>
    <xf numFmtId="0" fontId="48" fillId="3" borderId="44" xfId="2" applyFont="1" applyFill="1" applyBorder="1" applyAlignment="1" applyProtection="1">
      <alignment horizontal="center" vertical="center" wrapText="1"/>
      <protection hidden="1"/>
    </xf>
    <xf numFmtId="0" fontId="48" fillId="3" borderId="45" xfId="2" applyFont="1" applyFill="1" applyBorder="1" applyAlignment="1" applyProtection="1">
      <alignment horizontal="center" vertical="center" wrapText="1"/>
      <protection hidden="1"/>
    </xf>
    <xf numFmtId="0" fontId="48" fillId="3" borderId="46" xfId="2" applyFont="1" applyFill="1" applyBorder="1" applyAlignment="1" applyProtection="1">
      <alignment horizontal="center" vertical="center" wrapText="1"/>
      <protection hidden="1"/>
    </xf>
    <xf numFmtId="166" fontId="7" fillId="6" borderId="65" xfId="2" applyNumberFormat="1" applyFont="1" applyFill="1" applyBorder="1" applyAlignment="1" applyProtection="1">
      <alignment horizontal="center" vertical="center" wrapText="1"/>
      <protection hidden="1"/>
    </xf>
    <xf numFmtId="166" fontId="7" fillId="0" borderId="96" xfId="2" applyNumberFormat="1" applyFont="1" applyFill="1" applyBorder="1" applyAlignment="1" applyProtection="1">
      <alignment horizontal="center" vertical="center" wrapText="1"/>
      <protection hidden="1"/>
    </xf>
    <xf numFmtId="0" fontId="6" fillId="0" borderId="0" xfId="0" applyFont="1" applyAlignment="1" applyProtection="1">
      <alignment horizontal="center" vertical="center" wrapText="1"/>
      <protection hidden="1"/>
    </xf>
    <xf numFmtId="0" fontId="22" fillId="6" borderId="61" xfId="2" applyFont="1" applyFill="1" applyBorder="1" applyAlignment="1" applyProtection="1">
      <alignment horizontal="center" vertical="center" wrapText="1"/>
      <protection hidden="1"/>
    </xf>
    <xf numFmtId="166" fontId="7" fillId="0" borderId="10" xfId="2" applyNumberFormat="1" applyFont="1" applyBorder="1" applyAlignment="1" applyProtection="1">
      <alignment horizontal="center" vertical="center" wrapText="1"/>
      <protection hidden="1"/>
    </xf>
    <xf numFmtId="166" fontId="7" fillId="0" borderId="61" xfId="2" applyNumberFormat="1" applyFont="1" applyBorder="1" applyAlignment="1" applyProtection="1">
      <alignment horizontal="center" vertical="center" wrapText="1"/>
      <protection hidden="1"/>
    </xf>
    <xf numFmtId="166" fontId="7" fillId="0" borderId="57" xfId="2" applyNumberFormat="1" applyFont="1" applyBorder="1" applyAlignment="1" applyProtection="1">
      <alignment horizontal="center" vertical="center" wrapText="1"/>
      <protection hidden="1"/>
    </xf>
    <xf numFmtId="0" fontId="22" fillId="0" borderId="57" xfId="2" applyFont="1" applyBorder="1" applyAlignment="1" applyProtection="1">
      <alignment horizontal="center" vertical="center" wrapText="1"/>
      <protection hidden="1"/>
    </xf>
    <xf numFmtId="0" fontId="22" fillId="0" borderId="58" xfId="2" applyFont="1" applyBorder="1" applyAlignment="1" applyProtection="1">
      <alignment horizontal="center" vertical="center" wrapText="1"/>
      <protection hidden="1"/>
    </xf>
    <xf numFmtId="0" fontId="22" fillId="0" borderId="59" xfId="2" applyFont="1" applyBorder="1" applyAlignment="1" applyProtection="1">
      <alignment horizontal="center" vertical="center" wrapText="1"/>
      <protection hidden="1"/>
    </xf>
    <xf numFmtId="166" fontId="7" fillId="14" borderId="13" xfId="2" applyNumberFormat="1" applyFont="1" applyFill="1" applyBorder="1" applyAlignment="1" applyProtection="1">
      <alignment horizontal="center" vertical="center" wrapText="1"/>
      <protection hidden="1"/>
    </xf>
    <xf numFmtId="166" fontId="7" fillId="14" borderId="58" xfId="2" applyNumberFormat="1" applyFont="1" applyFill="1" applyBorder="1" applyAlignment="1" applyProtection="1">
      <alignment horizontal="center" vertical="center" wrapText="1"/>
      <protection hidden="1"/>
    </xf>
    <xf numFmtId="166" fontId="7" fillId="14" borderId="15" xfId="2" applyNumberFormat="1" applyFont="1" applyFill="1" applyBorder="1" applyAlignment="1" applyProtection="1">
      <alignment horizontal="center" vertical="center" wrapText="1"/>
      <protection hidden="1"/>
    </xf>
    <xf numFmtId="166" fontId="7" fillId="0" borderId="48" xfId="2" applyNumberFormat="1" applyFont="1" applyBorder="1" applyAlignment="1" applyProtection="1">
      <alignment horizontal="center" vertical="center" wrapText="1"/>
      <protection hidden="1"/>
    </xf>
    <xf numFmtId="166" fontId="7" fillId="0" borderId="38" xfId="2" applyNumberFormat="1" applyFont="1" applyBorder="1" applyAlignment="1" applyProtection="1">
      <alignment horizontal="center" vertical="center" wrapText="1"/>
      <protection hidden="1"/>
    </xf>
    <xf numFmtId="166" fontId="7" fillId="0" borderId="49" xfId="2" applyNumberFormat="1" applyFont="1" applyBorder="1" applyAlignment="1" applyProtection="1">
      <alignment horizontal="center" vertical="center" wrapText="1"/>
      <protection hidden="1"/>
    </xf>
    <xf numFmtId="0" fontId="10" fillId="0" borderId="16" xfId="2" applyFont="1" applyFill="1" applyBorder="1" applyAlignment="1" applyProtection="1">
      <alignment horizontal="center" vertical="center" wrapText="1"/>
      <protection hidden="1"/>
    </xf>
    <xf numFmtId="0" fontId="10" fillId="0" borderId="59" xfId="2" applyFont="1" applyFill="1" applyBorder="1" applyAlignment="1" applyProtection="1">
      <alignment horizontal="center" vertical="center" wrapText="1"/>
      <protection hidden="1"/>
    </xf>
    <xf numFmtId="0" fontId="10" fillId="0" borderId="9" xfId="2" applyFont="1" applyFill="1" applyBorder="1" applyAlignment="1" applyProtection="1">
      <alignment horizontal="center" vertical="center" wrapText="1"/>
      <protection hidden="1"/>
    </xf>
    <xf numFmtId="0" fontId="10" fillId="0" borderId="61" xfId="2" applyFont="1" applyFill="1" applyBorder="1" applyAlignment="1" applyProtection="1">
      <alignment horizontal="center" vertical="center" wrapText="1"/>
      <protection hidden="1"/>
    </xf>
    <xf numFmtId="0" fontId="10" fillId="0" borderId="50" xfId="2" applyFont="1" applyBorder="1" applyAlignment="1" applyProtection="1">
      <alignment horizontal="center" vertical="center" wrapText="1"/>
      <protection locked="0"/>
    </xf>
    <xf numFmtId="0" fontId="10" fillId="0" borderId="32" xfId="2" applyFont="1" applyBorder="1" applyAlignment="1" applyProtection="1">
      <alignment horizontal="center" vertical="center" wrapText="1"/>
      <protection locked="0"/>
    </xf>
    <xf numFmtId="0" fontId="10" fillId="0" borderId="33" xfId="2" applyFont="1" applyBorder="1" applyAlignment="1" applyProtection="1">
      <alignment horizontal="center" vertical="center" wrapText="1"/>
      <protection locked="0"/>
    </xf>
    <xf numFmtId="166" fontId="7" fillId="27" borderId="13" xfId="2" applyNumberFormat="1" applyFont="1" applyFill="1" applyBorder="1" applyAlignment="1" applyProtection="1">
      <alignment horizontal="center" vertical="center" wrapText="1"/>
      <protection hidden="1"/>
    </xf>
    <xf numFmtId="166" fontId="7" fillId="27" borderId="58" xfId="2" applyNumberFormat="1" applyFont="1" applyFill="1" applyBorder="1" applyAlignment="1" applyProtection="1">
      <alignment horizontal="center" vertical="center" wrapText="1"/>
      <protection hidden="1"/>
    </xf>
    <xf numFmtId="166" fontId="7" fillId="27" borderId="15" xfId="2" applyNumberFormat="1" applyFont="1" applyFill="1" applyBorder="1" applyAlignment="1" applyProtection="1">
      <alignment horizontal="center" vertical="center" wrapText="1"/>
      <protection hidden="1"/>
    </xf>
    <xf numFmtId="166" fontId="7" fillId="24" borderId="48" xfId="2" applyNumberFormat="1" applyFont="1" applyFill="1" applyBorder="1" applyAlignment="1" applyProtection="1">
      <alignment horizontal="center" vertical="center" wrapText="1"/>
      <protection hidden="1"/>
    </xf>
    <xf numFmtId="166" fontId="7" fillId="24" borderId="38" xfId="2" applyNumberFormat="1" applyFont="1" applyFill="1" applyBorder="1" applyAlignment="1" applyProtection="1">
      <alignment horizontal="center" vertical="center" wrapText="1"/>
      <protection hidden="1"/>
    </xf>
    <xf numFmtId="166" fontId="7" fillId="24" borderId="49" xfId="2" applyNumberFormat="1" applyFont="1" applyFill="1" applyBorder="1" applyAlignment="1" applyProtection="1">
      <alignment horizontal="center" vertical="center" wrapText="1"/>
      <protection hidden="1"/>
    </xf>
    <xf numFmtId="0" fontId="10" fillId="0" borderId="73" xfId="2" applyFont="1" applyFill="1" applyBorder="1" applyAlignment="1" applyProtection="1">
      <alignment horizontal="center" vertical="center" wrapText="1"/>
      <protection hidden="1"/>
    </xf>
    <xf numFmtId="0" fontId="10" fillId="0" borderId="72" xfId="2" applyFont="1" applyFill="1" applyBorder="1" applyAlignment="1" applyProtection="1">
      <alignment horizontal="center" vertical="center" wrapText="1"/>
      <protection hidden="1"/>
    </xf>
    <xf numFmtId="0" fontId="10" fillId="0" borderId="38" xfId="2" applyFont="1" applyFill="1" applyBorder="1" applyAlignment="1" applyProtection="1">
      <alignment horizontal="center" vertical="center" wrapText="1"/>
      <protection hidden="1"/>
    </xf>
    <xf numFmtId="3" fontId="2" fillId="0" borderId="61" xfId="2" applyNumberFormat="1" applyFont="1" applyBorder="1" applyAlignment="1" applyProtection="1">
      <alignment horizontal="center" vertical="center" wrapText="1"/>
      <protection hidden="1"/>
    </xf>
    <xf numFmtId="3" fontId="7" fillId="0" borderId="61" xfId="2" applyNumberFormat="1" applyFont="1" applyFill="1" applyBorder="1" applyAlignment="1" applyProtection="1">
      <alignment horizontal="center" vertical="center" wrapText="1"/>
      <protection hidden="1"/>
    </xf>
    <xf numFmtId="167" fontId="7" fillId="0" borderId="61" xfId="2" applyNumberFormat="1" applyFont="1" applyFill="1" applyBorder="1" applyAlignment="1" applyProtection="1">
      <alignment horizontal="center" vertical="center" wrapText="1"/>
      <protection hidden="1"/>
    </xf>
    <xf numFmtId="0" fontId="35" fillId="0" borderId="96" xfId="0" applyFont="1" applyBorder="1" applyAlignment="1" applyProtection="1">
      <alignment horizontal="center" vertical="center" wrapText="1"/>
      <protection hidden="1"/>
    </xf>
    <xf numFmtId="166" fontId="7" fillId="10" borderId="28" xfId="2" applyNumberFormat="1" applyFont="1" applyFill="1" applyBorder="1" applyAlignment="1" applyProtection="1">
      <alignment horizontal="center" vertical="center" wrapText="1"/>
      <protection hidden="1"/>
    </xf>
    <xf numFmtId="166" fontId="7" fillId="10" borderId="21" xfId="2" applyNumberFormat="1" applyFont="1" applyFill="1" applyBorder="1" applyAlignment="1" applyProtection="1">
      <alignment horizontal="center" vertical="center" wrapText="1"/>
      <protection hidden="1"/>
    </xf>
    <xf numFmtId="166" fontId="7" fillId="10" borderId="104" xfId="2" applyNumberFormat="1" applyFont="1" applyFill="1" applyBorder="1" applyAlignment="1" applyProtection="1">
      <alignment horizontal="center" vertical="center" wrapText="1"/>
      <protection hidden="1"/>
    </xf>
    <xf numFmtId="166" fontId="7" fillId="25" borderId="48" xfId="2" applyNumberFormat="1" applyFont="1" applyFill="1" applyBorder="1" applyAlignment="1" applyProtection="1">
      <alignment horizontal="center" vertical="center" wrapText="1"/>
      <protection hidden="1"/>
    </xf>
    <xf numFmtId="166" fontId="7" fillId="25" borderId="38" xfId="2" applyNumberFormat="1" applyFont="1" applyFill="1" applyBorder="1" applyAlignment="1" applyProtection="1">
      <alignment horizontal="center" vertical="center" wrapText="1"/>
      <protection hidden="1"/>
    </xf>
    <xf numFmtId="166" fontId="7" fillId="25" borderId="49" xfId="2" applyNumberFormat="1" applyFont="1" applyFill="1" applyBorder="1" applyAlignment="1" applyProtection="1">
      <alignment horizontal="center" vertical="center" wrapText="1"/>
      <protection hidden="1"/>
    </xf>
    <xf numFmtId="0" fontId="15" fillId="0" borderId="44" xfId="2" applyFont="1" applyBorder="1" applyAlignment="1" applyProtection="1">
      <alignment horizontal="center" vertical="center" wrapText="1"/>
      <protection hidden="1"/>
    </xf>
    <xf numFmtId="0" fontId="15" fillId="0" borderId="45" xfId="2" applyFont="1" applyBorder="1" applyAlignment="1" applyProtection="1">
      <alignment horizontal="center" vertical="center" wrapText="1"/>
      <protection hidden="1"/>
    </xf>
    <xf numFmtId="0" fontId="15" fillId="0" borderId="46" xfId="2" applyFont="1" applyBorder="1" applyAlignment="1" applyProtection="1">
      <alignment horizontal="center" vertical="center" wrapText="1"/>
      <protection hidden="1"/>
    </xf>
    <xf numFmtId="0" fontId="10" fillId="0" borderId="39" xfId="2" applyFont="1" applyBorder="1" applyAlignment="1" applyProtection="1">
      <alignment horizontal="center" vertical="center" wrapText="1"/>
      <protection locked="0"/>
    </xf>
    <xf numFmtId="0" fontId="7" fillId="0" borderId="54" xfId="2" applyFont="1" applyBorder="1" applyAlignment="1" applyProtection="1">
      <alignment horizontal="center" vertical="center" wrapText="1"/>
      <protection hidden="1"/>
    </xf>
    <xf numFmtId="0" fontId="7" fillId="0" borderId="53" xfId="2" applyFont="1" applyBorder="1" applyAlignment="1" applyProtection="1">
      <alignment horizontal="center" vertical="center" wrapText="1"/>
      <protection hidden="1"/>
    </xf>
    <xf numFmtId="0" fontId="7" fillId="0" borderId="56" xfId="2" applyFont="1" applyBorder="1" applyAlignment="1" applyProtection="1">
      <alignment horizontal="center" vertical="center" wrapText="1"/>
      <protection hidden="1"/>
    </xf>
    <xf numFmtId="166" fontId="16" fillId="25" borderId="57" xfId="2" applyNumberFormat="1" applyFont="1" applyFill="1" applyBorder="1" applyAlignment="1" applyProtection="1">
      <alignment horizontal="center" vertical="center" wrapText="1"/>
      <protection hidden="1"/>
    </xf>
    <xf numFmtId="166" fontId="16" fillId="25" borderId="58" xfId="2" applyNumberFormat="1" applyFont="1" applyFill="1" applyBorder="1" applyAlignment="1" applyProtection="1">
      <alignment horizontal="center" vertical="center" wrapText="1"/>
      <protection hidden="1"/>
    </xf>
    <xf numFmtId="166" fontId="16" fillId="25" borderId="59" xfId="2" applyNumberFormat="1" applyFont="1" applyFill="1" applyBorder="1" applyAlignment="1" applyProtection="1">
      <alignment horizontal="center" vertical="center" wrapText="1"/>
      <protection hidden="1"/>
    </xf>
    <xf numFmtId="0" fontId="22" fillId="10" borderId="96" xfId="2" applyFont="1" applyFill="1" applyBorder="1" applyAlignment="1" applyProtection="1">
      <alignment horizontal="center" vertical="center" wrapText="1"/>
      <protection hidden="1"/>
    </xf>
    <xf numFmtId="166" fontId="16" fillId="26" borderId="57" xfId="2" applyNumberFormat="1" applyFont="1" applyFill="1" applyBorder="1" applyAlignment="1" applyProtection="1">
      <alignment horizontal="center" vertical="center" wrapText="1"/>
      <protection hidden="1"/>
    </xf>
    <xf numFmtId="166" fontId="16" fillId="26" borderId="58" xfId="2" applyNumberFormat="1" applyFont="1" applyFill="1" applyBorder="1" applyAlignment="1" applyProtection="1">
      <alignment horizontal="center" vertical="center" wrapText="1"/>
      <protection hidden="1"/>
    </xf>
    <xf numFmtId="166" fontId="16" fillId="26" borderId="11" xfId="2" applyNumberFormat="1" applyFont="1" applyFill="1" applyBorder="1" applyAlignment="1" applyProtection="1">
      <alignment horizontal="center" vertical="center" wrapText="1"/>
      <protection hidden="1"/>
    </xf>
    <xf numFmtId="166" fontId="7" fillId="15" borderId="20" xfId="2" applyNumberFormat="1" applyFont="1" applyFill="1" applyBorder="1" applyAlignment="1" applyProtection="1">
      <alignment horizontal="center" vertical="center" wrapText="1"/>
      <protection hidden="1"/>
    </xf>
    <xf numFmtId="166" fontId="7" fillId="15" borderId="21" xfId="2" applyNumberFormat="1" applyFont="1" applyFill="1" applyBorder="1" applyAlignment="1" applyProtection="1">
      <alignment horizontal="center" vertical="center" wrapText="1"/>
      <protection hidden="1"/>
    </xf>
    <xf numFmtId="166" fontId="7" fillId="15" borderId="104" xfId="2" applyNumberFormat="1" applyFont="1" applyFill="1" applyBorder="1" applyAlignment="1" applyProtection="1">
      <alignment horizontal="center" vertical="center" wrapText="1"/>
      <protection hidden="1"/>
    </xf>
    <xf numFmtId="0" fontId="16" fillId="10" borderId="13" xfId="2" applyFont="1" applyFill="1" applyBorder="1" applyAlignment="1" applyProtection="1">
      <alignment horizontal="center" vertical="center" wrapText="1"/>
      <protection hidden="1"/>
    </xf>
    <xf numFmtId="0" fontId="16" fillId="10" borderId="58" xfId="2" applyFont="1" applyFill="1" applyBorder="1" applyAlignment="1" applyProtection="1">
      <alignment horizontal="center" vertical="center" wrapText="1"/>
      <protection hidden="1"/>
    </xf>
    <xf numFmtId="0" fontId="16" fillId="10" borderId="59" xfId="2" applyFont="1" applyFill="1" applyBorder="1" applyAlignment="1" applyProtection="1">
      <alignment horizontal="center" vertical="center" wrapText="1"/>
      <protection hidden="1"/>
    </xf>
    <xf numFmtId="0" fontId="10" fillId="0" borderId="106" xfId="2" applyFont="1" applyBorder="1" applyAlignment="1" applyProtection="1">
      <alignment horizontal="center" vertical="center" wrapText="1"/>
      <protection locked="0"/>
    </xf>
    <xf numFmtId="0" fontId="10" fillId="0" borderId="107" xfId="2" applyFont="1" applyBorder="1" applyAlignment="1" applyProtection="1">
      <alignment horizontal="center" vertical="center" wrapText="1"/>
      <protection locked="0"/>
    </xf>
    <xf numFmtId="0" fontId="10" fillId="0" borderId="102" xfId="2" applyFont="1" applyBorder="1" applyAlignment="1" applyProtection="1">
      <alignment horizontal="center" vertical="center" wrapText="1"/>
      <protection locked="0"/>
    </xf>
    <xf numFmtId="0" fontId="10" fillId="0" borderId="103" xfId="2" applyFont="1" applyBorder="1" applyAlignment="1" applyProtection="1">
      <alignment horizontal="center" vertical="center" wrapText="1"/>
      <protection locked="0"/>
    </xf>
    <xf numFmtId="0" fontId="6" fillId="0" borderId="10" xfId="0" applyFont="1" applyBorder="1" applyAlignment="1" applyProtection="1">
      <alignment horizontal="center" vertical="center" wrapText="1"/>
      <protection hidden="1"/>
    </xf>
    <xf numFmtId="0" fontId="6" fillId="0" borderId="96" xfId="0" applyFont="1" applyBorder="1" applyAlignment="1" applyProtection="1">
      <alignment horizontal="center" vertical="center" wrapText="1"/>
      <protection hidden="1"/>
    </xf>
    <xf numFmtId="0" fontId="6" fillId="0" borderId="9" xfId="0" applyFont="1" applyBorder="1" applyAlignment="1" applyProtection="1">
      <alignment horizontal="center" vertical="center" wrapText="1"/>
      <protection hidden="1"/>
    </xf>
    <xf numFmtId="0" fontId="10" fillId="0" borderId="101" xfId="2" applyFont="1" applyBorder="1" applyAlignment="1" applyProtection="1">
      <alignment horizontal="center" vertical="center" wrapText="1"/>
      <protection locked="0"/>
    </xf>
    <xf numFmtId="0" fontId="10" fillId="0" borderId="0" xfId="2" applyFont="1" applyBorder="1" applyAlignment="1" applyProtection="1">
      <alignment horizontal="center" vertical="center" wrapText="1"/>
      <protection locked="0"/>
    </xf>
    <xf numFmtId="0" fontId="10" fillId="0" borderId="8" xfId="2" applyFont="1" applyBorder="1" applyAlignment="1" applyProtection="1">
      <alignment horizontal="center" vertical="center" wrapText="1"/>
      <protection locked="0"/>
    </xf>
    <xf numFmtId="0" fontId="10" fillId="0" borderId="67" xfId="2" applyFont="1" applyBorder="1" applyAlignment="1" applyProtection="1">
      <alignment horizontal="center" vertical="center" wrapText="1"/>
      <protection locked="0"/>
    </xf>
    <xf numFmtId="0" fontId="10" fillId="0" borderId="24" xfId="2" applyFont="1" applyBorder="1" applyAlignment="1" applyProtection="1">
      <alignment horizontal="center" vertical="center" wrapText="1"/>
      <protection locked="0"/>
    </xf>
    <xf numFmtId="0" fontId="10" fillId="0" borderId="68" xfId="2" applyFont="1" applyBorder="1" applyAlignment="1" applyProtection="1">
      <alignment horizontal="center" vertical="center" wrapText="1"/>
      <protection locked="0"/>
    </xf>
    <xf numFmtId="0" fontId="10" fillId="0" borderId="55" xfId="2" applyFont="1" applyBorder="1" applyAlignment="1" applyProtection="1">
      <alignment horizontal="center" vertical="center" wrapText="1"/>
      <protection locked="0"/>
    </xf>
    <xf numFmtId="0" fontId="10" fillId="0" borderId="58" xfId="2" applyFont="1" applyBorder="1" applyAlignment="1" applyProtection="1">
      <alignment horizontal="center" vertical="center" wrapText="1"/>
      <protection locked="0"/>
    </xf>
    <xf numFmtId="0" fontId="10" fillId="0" borderId="59" xfId="2" applyFont="1" applyBorder="1" applyAlignment="1" applyProtection="1">
      <alignment horizontal="center" vertical="center" wrapText="1"/>
      <protection locked="0"/>
    </xf>
    <xf numFmtId="0" fontId="10" fillId="0" borderId="73" xfId="2" applyFont="1" applyBorder="1" applyAlignment="1" applyProtection="1">
      <alignment horizontal="center" vertical="center" wrapText="1"/>
      <protection locked="0"/>
    </xf>
    <xf numFmtId="0" fontId="10" fillId="0" borderId="38" xfId="2" applyFont="1" applyBorder="1" applyAlignment="1" applyProtection="1">
      <alignment horizontal="center" vertical="center" wrapText="1"/>
      <protection locked="0"/>
    </xf>
    <xf numFmtId="0" fontId="16" fillId="15" borderId="96" xfId="2" applyFont="1" applyFill="1" applyBorder="1" applyAlignment="1" applyProtection="1">
      <alignment horizontal="center" vertical="center" wrapText="1"/>
      <protection hidden="1"/>
    </xf>
    <xf numFmtId="166" fontId="16" fillId="14" borderId="96" xfId="2" applyNumberFormat="1" applyFont="1" applyFill="1" applyBorder="1" applyAlignment="1" applyProtection="1">
      <alignment horizontal="center" vertical="center" wrapText="1"/>
      <protection hidden="1"/>
    </xf>
    <xf numFmtId="166" fontId="7" fillId="14" borderId="3" xfId="2" applyNumberFormat="1" applyFont="1" applyFill="1" applyBorder="1" applyAlignment="1" applyProtection="1">
      <alignment horizontal="center" vertical="center" wrapText="1"/>
      <protection hidden="1"/>
    </xf>
    <xf numFmtId="166" fontId="7" fillId="14" borderId="105" xfId="2" applyNumberFormat="1" applyFont="1" applyFill="1" applyBorder="1" applyAlignment="1" applyProtection="1">
      <alignment horizontal="center" vertical="center" wrapText="1"/>
      <protection hidden="1"/>
    </xf>
    <xf numFmtId="166" fontId="7" fillId="14" borderId="32" xfId="2" applyNumberFormat="1" applyFont="1" applyFill="1" applyBorder="1" applyAlignment="1" applyProtection="1">
      <alignment horizontal="center" vertical="center" wrapText="1"/>
      <protection hidden="1"/>
    </xf>
    <xf numFmtId="166" fontId="7" fillId="14" borderId="88" xfId="2" applyNumberFormat="1" applyFont="1" applyFill="1" applyBorder="1" applyAlignment="1" applyProtection="1">
      <alignment horizontal="center" vertical="center" wrapText="1"/>
      <protection hidden="1"/>
    </xf>
    <xf numFmtId="0" fontId="14" fillId="0" borderId="39" xfId="2" applyFont="1" applyBorder="1" applyAlignment="1" applyProtection="1">
      <alignment horizontal="center" vertical="center" wrapText="1"/>
      <protection locked="0"/>
    </xf>
    <xf numFmtId="0" fontId="14" fillId="0" borderId="33" xfId="2" applyFont="1" applyBorder="1" applyAlignment="1" applyProtection="1">
      <alignment horizontal="center" vertical="center" wrapText="1"/>
      <protection locked="0"/>
    </xf>
    <xf numFmtId="166" fontId="7" fillId="0" borderId="9" xfId="2" applyNumberFormat="1" applyFont="1" applyBorder="1" applyAlignment="1" applyProtection="1">
      <alignment horizontal="center" vertical="center" wrapText="1"/>
      <protection hidden="1"/>
    </xf>
    <xf numFmtId="166" fontId="14" fillId="0" borderId="39" xfId="2" applyNumberFormat="1" applyFont="1" applyBorder="1" applyAlignment="1" applyProtection="1">
      <alignment horizontal="center" vertical="center" wrapText="1"/>
      <protection locked="0"/>
    </xf>
    <xf numFmtId="166" fontId="14" fillId="0" borderId="33" xfId="2" applyNumberFormat="1" applyFont="1" applyBorder="1" applyAlignment="1" applyProtection="1">
      <alignment horizontal="center" vertical="center" wrapText="1"/>
      <protection locked="0"/>
    </xf>
    <xf numFmtId="0" fontId="2" fillId="0" borderId="10" xfId="2" applyFont="1" applyBorder="1" applyAlignment="1" applyProtection="1">
      <alignment horizontal="center" vertical="center" wrapText="1"/>
      <protection hidden="1"/>
    </xf>
    <xf numFmtId="0" fontId="2" fillId="0" borderId="9" xfId="2" applyFont="1" applyBorder="1" applyAlignment="1" applyProtection="1">
      <alignment horizontal="center" vertical="center" wrapText="1"/>
      <protection hidden="1"/>
    </xf>
    <xf numFmtId="0" fontId="7" fillId="0" borderId="37" xfId="2" applyFont="1" applyBorder="1" applyAlignment="1" applyProtection="1">
      <alignment horizontal="center" vertical="center" wrapText="1"/>
      <protection hidden="1"/>
    </xf>
    <xf numFmtId="166" fontId="14" fillId="0" borderId="50" xfId="2" applyNumberFormat="1" applyFont="1" applyBorder="1" applyAlignment="1" applyProtection="1">
      <alignment horizontal="center" vertical="center" wrapText="1"/>
      <protection locked="0"/>
    </xf>
    <xf numFmtId="166" fontId="16" fillId="0" borderId="13" xfId="2" applyNumberFormat="1" applyFont="1" applyBorder="1" applyAlignment="1" applyProtection="1">
      <alignment horizontal="center" vertical="center" wrapText="1"/>
      <protection hidden="1"/>
    </xf>
    <xf numFmtId="166" fontId="16" fillId="0" borderId="58" xfId="2" applyNumberFormat="1" applyFont="1" applyBorder="1" applyAlignment="1" applyProtection="1">
      <alignment horizontal="center" vertical="center" wrapText="1"/>
      <protection hidden="1"/>
    </xf>
    <xf numFmtId="166" fontId="16" fillId="0" borderId="11" xfId="2" applyNumberFormat="1" applyFont="1" applyBorder="1" applyAlignment="1" applyProtection="1">
      <alignment horizontal="center" vertical="center" wrapText="1"/>
      <protection hidden="1"/>
    </xf>
    <xf numFmtId="166" fontId="16" fillId="0" borderId="28" xfId="2" applyNumberFormat="1" applyFont="1" applyBorder="1" applyAlignment="1" applyProtection="1">
      <alignment horizontal="center" vertical="center" wrapText="1"/>
      <protection hidden="1"/>
    </xf>
    <xf numFmtId="166" fontId="16" fillId="0" borderId="21" xfId="2" applyNumberFormat="1" applyFont="1" applyBorder="1" applyAlignment="1" applyProtection="1">
      <alignment horizontal="center" vertical="center" wrapText="1"/>
      <protection hidden="1"/>
    </xf>
    <xf numFmtId="166" fontId="16" fillId="0" borderId="22" xfId="2" applyNumberFormat="1" applyFont="1" applyBorder="1" applyAlignment="1" applyProtection="1">
      <alignment horizontal="center" vertical="center" wrapText="1"/>
      <protection hidden="1"/>
    </xf>
    <xf numFmtId="0" fontId="22" fillId="14" borderId="61" xfId="2" applyFont="1" applyFill="1" applyBorder="1" applyAlignment="1" applyProtection="1">
      <alignment horizontal="center" vertical="center" wrapText="1"/>
      <protection hidden="1"/>
    </xf>
    <xf numFmtId="0" fontId="22" fillId="27" borderId="61" xfId="2" applyFont="1" applyFill="1" applyBorder="1" applyAlignment="1" applyProtection="1">
      <alignment horizontal="center" vertical="center" wrapText="1"/>
      <protection hidden="1"/>
    </xf>
    <xf numFmtId="0" fontId="14" fillId="0" borderId="50" xfId="2" applyFont="1" applyBorder="1" applyAlignment="1" applyProtection="1">
      <alignment horizontal="center" vertical="center" wrapText="1"/>
      <protection locked="0"/>
    </xf>
    <xf numFmtId="166" fontId="7" fillId="0" borderId="65" xfId="2" applyNumberFormat="1" applyFont="1" applyBorder="1" applyAlignment="1" applyProtection="1">
      <alignment horizontal="center" vertical="center" wrapText="1"/>
      <protection hidden="1"/>
    </xf>
    <xf numFmtId="166" fontId="7" fillId="0" borderId="32" xfId="2" applyNumberFormat="1" applyFont="1" applyBorder="1" applyAlignment="1" applyProtection="1">
      <alignment horizontal="center" vertical="center" wrapText="1"/>
      <protection hidden="1"/>
    </xf>
    <xf numFmtId="166" fontId="7" fillId="0" borderId="88" xfId="2" applyNumberFormat="1" applyFont="1" applyBorder="1" applyAlignment="1" applyProtection="1">
      <alignment horizontal="center" vertical="center" wrapText="1"/>
      <protection hidden="1"/>
    </xf>
    <xf numFmtId="0" fontId="16" fillId="0" borderId="27" xfId="2" applyFont="1" applyBorder="1" applyAlignment="1" applyProtection="1">
      <alignment horizontal="center" vertical="center" wrapText="1"/>
      <protection hidden="1"/>
    </xf>
    <xf numFmtId="166" fontId="7" fillId="26" borderId="37" xfId="2" applyNumberFormat="1" applyFont="1" applyFill="1" applyBorder="1" applyAlignment="1" applyProtection="1">
      <alignment horizontal="center" vertical="center" wrapText="1"/>
      <protection hidden="1"/>
    </xf>
    <xf numFmtId="166" fontId="7" fillId="26" borderId="38" xfId="2" applyNumberFormat="1" applyFont="1" applyFill="1" applyBorder="1" applyAlignment="1" applyProtection="1">
      <alignment horizontal="center" vertical="center" wrapText="1"/>
      <protection hidden="1"/>
    </xf>
    <xf numFmtId="166" fontId="7" fillId="26" borderId="49" xfId="2" applyNumberFormat="1" applyFont="1" applyFill="1" applyBorder="1" applyAlignment="1" applyProtection="1">
      <alignment horizontal="center" vertical="center" wrapText="1"/>
      <protection hidden="1"/>
    </xf>
    <xf numFmtId="0" fontId="15" fillId="8" borderId="29" xfId="2" applyFont="1" applyFill="1" applyBorder="1" applyAlignment="1" applyProtection="1">
      <alignment horizontal="center" vertical="center" wrapText="1"/>
      <protection hidden="1"/>
    </xf>
    <xf numFmtId="0" fontId="15" fillId="8" borderId="30" xfId="2" applyFont="1" applyFill="1" applyBorder="1" applyAlignment="1" applyProtection="1">
      <alignment horizontal="center" vertical="center" wrapText="1"/>
      <protection hidden="1"/>
    </xf>
    <xf numFmtId="0" fontId="15" fillId="8" borderId="31" xfId="2" applyFont="1" applyFill="1" applyBorder="1" applyAlignment="1" applyProtection="1">
      <alignment horizontal="center" vertical="center" wrapText="1"/>
      <protection hidden="1"/>
    </xf>
    <xf numFmtId="0" fontId="15" fillId="8" borderId="10" xfId="2" applyFont="1" applyFill="1" applyBorder="1" applyAlignment="1" applyProtection="1">
      <alignment horizontal="center" vertical="center" wrapText="1"/>
      <protection hidden="1"/>
    </xf>
    <xf numFmtId="0" fontId="15" fillId="8" borderId="61" xfId="2" applyFont="1" applyFill="1" applyBorder="1" applyAlignment="1" applyProtection="1">
      <alignment horizontal="center" vertical="center" wrapText="1"/>
      <protection hidden="1"/>
    </xf>
    <xf numFmtId="0" fontId="15" fillId="8" borderId="9" xfId="2" applyFont="1" applyFill="1" applyBorder="1" applyAlignment="1" applyProtection="1">
      <alignment horizontal="center" vertical="center" wrapText="1"/>
      <protection hidden="1"/>
    </xf>
    <xf numFmtId="0" fontId="15" fillId="8" borderId="65" xfId="2" applyFont="1" applyFill="1" applyBorder="1" applyAlignment="1" applyProtection="1">
      <alignment horizontal="center" vertical="center" wrapText="1"/>
      <protection hidden="1"/>
    </xf>
    <xf numFmtId="0" fontId="15" fillId="8" borderId="32" xfId="2" applyFont="1" applyFill="1" applyBorder="1" applyAlignment="1" applyProtection="1">
      <alignment horizontal="center" vertical="center" wrapText="1"/>
      <protection hidden="1"/>
    </xf>
    <xf numFmtId="0" fontId="15" fillId="8" borderId="33" xfId="2" applyFont="1" applyFill="1" applyBorder="1" applyAlignment="1" applyProtection="1">
      <alignment horizontal="center" vertical="center" wrapText="1"/>
      <protection hidden="1"/>
    </xf>
    <xf numFmtId="166" fontId="22" fillId="0" borderId="44" xfId="2" applyNumberFormat="1" applyFont="1" applyBorder="1" applyAlignment="1" applyProtection="1">
      <alignment horizontal="center" vertical="center" wrapText="1"/>
      <protection hidden="1"/>
    </xf>
    <xf numFmtId="166" fontId="22" fillId="0" borderId="45" xfId="2" applyNumberFormat="1" applyFont="1" applyBorder="1" applyAlignment="1" applyProtection="1">
      <alignment horizontal="center" vertical="center" wrapText="1"/>
      <protection hidden="1"/>
    </xf>
    <xf numFmtId="166" fontId="22" fillId="0" borderId="46" xfId="2" applyNumberFormat="1" applyFont="1" applyBorder="1" applyAlignment="1" applyProtection="1">
      <alignment horizontal="center" vertical="center" wrapText="1"/>
      <protection hidden="1"/>
    </xf>
    <xf numFmtId="0" fontId="49" fillId="8" borderId="7" xfId="4" applyFont="1" applyFill="1" applyBorder="1" applyAlignment="1">
      <alignment horizontal="center" vertical="center" wrapText="1"/>
    </xf>
    <xf numFmtId="0" fontId="49" fillId="8" borderId="0" xfId="4" applyFont="1" applyFill="1" applyBorder="1" applyAlignment="1">
      <alignment horizontal="center" vertical="center" wrapText="1"/>
    </xf>
    <xf numFmtId="0" fontId="42" fillId="15" borderId="80" xfId="4" applyFont="1" applyFill="1" applyBorder="1" applyAlignment="1">
      <alignment horizontal="center" vertical="center" wrapText="1"/>
    </xf>
    <xf numFmtId="0" fontId="39" fillId="0" borderId="57" xfId="4" applyFont="1" applyBorder="1" applyAlignment="1">
      <alignment horizontal="center" vertical="center" wrapText="1"/>
    </xf>
    <xf numFmtId="0" fontId="39" fillId="0" borderId="59" xfId="4" applyFont="1" applyBorder="1" applyAlignment="1">
      <alignment horizontal="center" vertical="center" wrapText="1"/>
    </xf>
    <xf numFmtId="0" fontId="38" fillId="0" borderId="93" xfId="4" applyFont="1" applyFill="1" applyBorder="1" applyAlignment="1">
      <alignment horizontal="center"/>
    </xf>
    <xf numFmtId="0" fontId="42" fillId="15" borderId="96" xfId="4" applyFont="1" applyFill="1" applyBorder="1" applyAlignment="1">
      <alignment horizontal="center" vertical="center" wrapText="1"/>
    </xf>
    <xf numFmtId="0" fontId="38" fillId="0" borderId="0" xfId="4" applyFont="1" applyFill="1" applyBorder="1" applyAlignment="1">
      <alignment horizontal="center"/>
    </xf>
    <xf numFmtId="0" fontId="49" fillId="8" borderId="44" xfId="4" applyFont="1" applyFill="1" applyBorder="1" applyAlignment="1">
      <alignment horizontal="center" vertical="center" wrapText="1"/>
    </xf>
    <xf numFmtId="0" fontId="49" fillId="8" borderId="45" xfId="4" applyFont="1" applyFill="1" applyBorder="1" applyAlignment="1">
      <alignment horizontal="center" vertical="center" wrapText="1"/>
    </xf>
    <xf numFmtId="0" fontId="49" fillId="8" borderId="46" xfId="4" applyFont="1" applyFill="1" applyBorder="1" applyAlignment="1">
      <alignment horizontal="center" vertical="center" wrapText="1"/>
    </xf>
    <xf numFmtId="0" fontId="38" fillId="0" borderId="18" xfId="4" applyFont="1" applyFill="1" applyBorder="1" applyAlignment="1">
      <alignment horizontal="center"/>
    </xf>
    <xf numFmtId="0" fontId="45" fillId="0" borderId="60" xfId="4" applyFont="1" applyBorder="1" applyAlignment="1">
      <alignment horizontal="center" vertical="center" wrapText="1"/>
    </xf>
    <xf numFmtId="0" fontId="45" fillId="0" borderId="3" xfId="4" applyFont="1" applyBorder="1" applyAlignment="1">
      <alignment horizontal="center" vertical="center" wrapText="1"/>
    </xf>
    <xf numFmtId="0" fontId="45" fillId="0" borderId="14" xfId="4" applyFont="1" applyBorder="1" applyAlignment="1">
      <alignment horizontal="center" vertical="center" wrapText="1"/>
    </xf>
    <xf numFmtId="0" fontId="57" fillId="0" borderId="3" xfId="4" applyFont="1" applyFill="1" applyBorder="1" applyAlignment="1">
      <alignment horizontal="center" vertical="top" wrapText="1"/>
    </xf>
    <xf numFmtId="0" fontId="42" fillId="15" borderId="3" xfId="4" applyFont="1" applyFill="1" applyBorder="1" applyAlignment="1">
      <alignment horizontal="center" vertical="center" wrapText="1"/>
    </xf>
    <xf numFmtId="0" fontId="45" fillId="0" borderId="96" xfId="4" applyFont="1" applyBorder="1" applyAlignment="1">
      <alignment horizontal="center" vertical="center" wrapText="1"/>
    </xf>
    <xf numFmtId="0" fontId="57" fillId="0" borderId="96" xfId="4" applyFont="1" applyFill="1" applyBorder="1" applyAlignment="1">
      <alignment horizontal="center" vertical="top" wrapText="1"/>
    </xf>
    <xf numFmtId="0" fontId="0" fillId="0" borderId="24" xfId="0" applyBorder="1" applyAlignment="1">
      <alignment horizontal="center"/>
    </xf>
    <xf numFmtId="3" fontId="44" fillId="0" borderId="96" xfId="4" applyNumberFormat="1" applyFont="1" applyBorder="1" applyAlignment="1">
      <alignment horizontal="center" vertical="center"/>
    </xf>
    <xf numFmtId="9" fontId="50" fillId="0" borderId="60" xfId="4" applyNumberFormat="1" applyFont="1" applyBorder="1" applyAlignment="1">
      <alignment horizontal="center" vertical="center"/>
    </xf>
    <xf numFmtId="9" fontId="50" fillId="0" borderId="3" xfId="4" applyNumberFormat="1" applyFont="1" applyBorder="1" applyAlignment="1">
      <alignment horizontal="center" vertical="center"/>
    </xf>
    <xf numFmtId="3" fontId="44" fillId="0" borderId="60" xfId="4" applyNumberFormat="1" applyFont="1" applyBorder="1" applyAlignment="1">
      <alignment horizontal="center" vertical="center"/>
    </xf>
    <xf numFmtId="3" fontId="44" fillId="0" borderId="3" xfId="4" applyNumberFormat="1" applyFont="1" applyBorder="1" applyAlignment="1">
      <alignment horizontal="center" vertical="center"/>
    </xf>
    <xf numFmtId="0" fontId="45" fillId="0" borderId="60" xfId="4" applyFont="1" applyBorder="1" applyAlignment="1" applyProtection="1">
      <alignment horizontal="center" vertical="center"/>
      <protection locked="0"/>
    </xf>
    <xf numFmtId="0" fontId="45" fillId="0" borderId="3" xfId="4" applyFont="1" applyBorder="1" applyAlignment="1" applyProtection="1">
      <alignment horizontal="center" vertical="center"/>
      <protection locked="0"/>
    </xf>
    <xf numFmtId="0" fontId="50" fillId="0" borderId="96" xfId="4" applyFont="1" applyBorder="1" applyAlignment="1">
      <alignment horizontal="center" vertical="center"/>
    </xf>
    <xf numFmtId="0" fontId="45" fillId="0" borderId="96" xfId="4" applyFont="1" applyBorder="1" applyAlignment="1">
      <alignment horizontal="center" vertical="center"/>
    </xf>
    <xf numFmtId="0" fontId="49" fillId="3" borderId="41" xfId="3" applyFont="1" applyFill="1" applyBorder="1" applyAlignment="1">
      <alignment horizontal="center" vertical="center" wrapText="1"/>
    </xf>
    <xf numFmtId="0" fontId="49" fillId="3" borderId="42" xfId="3" applyFont="1" applyFill="1" applyBorder="1" applyAlignment="1">
      <alignment horizontal="center" vertical="center" wrapText="1"/>
    </xf>
    <xf numFmtId="0" fontId="49" fillId="3" borderId="43" xfId="3" applyFont="1" applyFill="1" applyBorder="1" applyAlignment="1">
      <alignment horizontal="center" vertical="center" wrapText="1"/>
    </xf>
    <xf numFmtId="0" fontId="38" fillId="0" borderId="24" xfId="3" applyFont="1" applyFill="1" applyBorder="1" applyAlignment="1">
      <alignment horizontal="center"/>
    </xf>
    <xf numFmtId="0" fontId="49" fillId="8" borderId="41" xfId="3" applyFont="1" applyFill="1" applyBorder="1" applyAlignment="1">
      <alignment horizontal="center" vertical="center" wrapText="1"/>
    </xf>
    <xf numFmtId="0" fontId="49" fillId="8" borderId="42" xfId="3" applyFont="1" applyFill="1" applyBorder="1" applyAlignment="1">
      <alignment horizontal="center" vertical="center" wrapText="1"/>
    </xf>
    <xf numFmtId="0" fontId="49" fillId="8" borderId="43" xfId="3" applyFont="1" applyFill="1" applyBorder="1" applyAlignment="1">
      <alignment horizontal="center" vertical="center" wrapText="1"/>
    </xf>
    <xf numFmtId="0" fontId="42" fillId="15" borderId="92" xfId="3" applyFont="1" applyFill="1" applyBorder="1" applyAlignment="1">
      <alignment horizontal="center" vertical="center" wrapText="1"/>
    </xf>
    <xf numFmtId="0" fontId="45" fillId="0" borderId="91" xfId="3" applyFont="1" applyBorder="1" applyAlignment="1">
      <alignment horizontal="left" vertical="center" wrapText="1"/>
    </xf>
    <xf numFmtId="0" fontId="45" fillId="0" borderId="14" xfId="3" applyFont="1" applyBorder="1" applyAlignment="1">
      <alignment horizontal="left" vertical="center" wrapText="1"/>
    </xf>
    <xf numFmtId="0" fontId="39" fillId="0" borderId="96" xfId="3" applyFont="1" applyBorder="1" applyAlignment="1">
      <alignment horizontal="center" vertical="center" wrapText="1"/>
    </xf>
    <xf numFmtId="0" fontId="42" fillId="15" borderId="96" xfId="3" applyFont="1" applyFill="1" applyBorder="1" applyAlignment="1">
      <alignment horizontal="center" vertical="center" wrapText="1"/>
    </xf>
    <xf numFmtId="0" fontId="42" fillId="0" borderId="17" xfId="3" applyFont="1" applyFill="1" applyBorder="1" applyAlignment="1">
      <alignment horizontal="center" vertical="center" wrapText="1"/>
    </xf>
    <xf numFmtId="0" fontId="42" fillId="0" borderId="26" xfId="3" applyFont="1" applyFill="1" applyBorder="1" applyAlignment="1">
      <alignment horizontal="center" vertical="center" wrapText="1"/>
    </xf>
    <xf numFmtId="0" fontId="42" fillId="0" borderId="19" xfId="3" applyFont="1" applyFill="1" applyBorder="1" applyAlignment="1">
      <alignment horizontal="center" vertical="center" wrapText="1"/>
    </xf>
    <xf numFmtId="0" fontId="42" fillId="0" borderId="8" xfId="3" applyFont="1" applyFill="1" applyBorder="1" applyAlignment="1">
      <alignment horizontal="center" vertical="center" wrapText="1"/>
    </xf>
    <xf numFmtId="0" fontId="44" fillId="0" borderId="91" xfId="3" applyFont="1" applyBorder="1" applyAlignment="1">
      <alignment horizontal="center" vertical="center" wrapText="1"/>
    </xf>
    <xf numFmtId="0" fontId="44" fillId="0" borderId="14" xfId="3" applyFont="1" applyBorder="1" applyAlignment="1">
      <alignment horizontal="center" vertical="center" wrapText="1"/>
    </xf>
    <xf numFmtId="0" fontId="42" fillId="0" borderId="96" xfId="3" applyFont="1" applyFill="1" applyBorder="1" applyAlignment="1">
      <alignment horizontal="center" vertical="center" wrapText="1"/>
    </xf>
    <xf numFmtId="0" fontId="44" fillId="0" borderId="8" xfId="3" applyFont="1" applyBorder="1" applyAlignment="1">
      <alignment horizontal="center" vertical="center" wrapText="1"/>
    </xf>
    <xf numFmtId="0" fontId="44" fillId="0" borderId="99" xfId="3" applyFont="1" applyBorder="1" applyAlignment="1">
      <alignment horizontal="center" vertical="center" wrapText="1"/>
    </xf>
    <xf numFmtId="0" fontId="45" fillId="0" borderId="60" xfId="3" applyFont="1" applyBorder="1" applyAlignment="1">
      <alignment horizontal="left" vertical="center" wrapText="1"/>
    </xf>
    <xf numFmtId="0" fontId="45" fillId="0" borderId="100" xfId="3" applyFont="1" applyBorder="1" applyAlignment="1">
      <alignment horizontal="left" vertical="center" wrapText="1"/>
    </xf>
    <xf numFmtId="0" fontId="45" fillId="0" borderId="96" xfId="4" applyFont="1" applyBorder="1" applyAlignment="1">
      <alignment horizontal="left" vertical="center" wrapText="1"/>
    </xf>
    <xf numFmtId="0" fontId="42" fillId="0" borderId="96" xfId="4" applyFont="1" applyFill="1" applyBorder="1" applyAlignment="1">
      <alignment horizontal="center" vertical="center" wrapText="1"/>
    </xf>
    <xf numFmtId="0" fontId="44" fillId="0" borderId="96" xfId="3" applyFont="1" applyBorder="1" applyAlignment="1">
      <alignment horizontal="center" vertical="center" wrapText="1"/>
    </xf>
    <xf numFmtId="0" fontId="45" fillId="0" borderId="96" xfId="3" applyFont="1" applyBorder="1" applyAlignment="1">
      <alignment horizontal="left" vertical="center" wrapText="1"/>
    </xf>
    <xf numFmtId="0" fontId="39" fillId="0" borderId="94" xfId="3" applyFont="1" applyBorder="1" applyAlignment="1">
      <alignment horizontal="center" vertical="center" wrapText="1"/>
    </xf>
    <xf numFmtId="0" fontId="42" fillId="15" borderId="94" xfId="3" applyFont="1" applyFill="1" applyBorder="1" applyAlignment="1">
      <alignment horizontal="center" vertical="center" wrapText="1"/>
    </xf>
    <xf numFmtId="0" fontId="38" fillId="0" borderId="0" xfId="3" applyFont="1" applyFill="1" applyBorder="1" applyAlignment="1">
      <alignment horizontal="center"/>
    </xf>
    <xf numFmtId="0" fontId="39" fillId="0" borderId="61" xfId="3" applyFont="1" applyBorder="1" applyAlignment="1">
      <alignment horizontal="center" vertical="center" wrapText="1"/>
    </xf>
    <xf numFmtId="0" fontId="39" fillId="0" borderId="117" xfId="4" applyFont="1" applyBorder="1" applyAlignment="1">
      <alignment horizontal="center" vertical="center" wrapText="1"/>
    </xf>
    <xf numFmtId="0" fontId="39" fillId="0" borderId="118" xfId="4" applyFont="1" applyBorder="1" applyAlignment="1">
      <alignment horizontal="center" vertical="center" wrapText="1"/>
    </xf>
    <xf numFmtId="0" fontId="44" fillId="0" borderId="91" xfId="4" applyFont="1" applyBorder="1" applyAlignment="1">
      <alignment horizontal="center" vertical="center" wrapText="1"/>
    </xf>
    <xf numFmtId="0" fontId="42" fillId="15" borderId="83" xfId="3" applyFont="1" applyFill="1" applyBorder="1" applyAlignment="1">
      <alignment horizontal="center" vertical="center" wrapText="1"/>
    </xf>
    <xf numFmtId="0" fontId="42" fillId="15" borderId="83" xfId="4" applyFont="1" applyFill="1" applyBorder="1" applyAlignment="1">
      <alignment horizontal="center" vertical="center" wrapText="1"/>
    </xf>
    <xf numFmtId="0" fontId="44" fillId="0" borderId="91" xfId="4" applyFont="1" applyBorder="1" applyAlignment="1">
      <alignment horizontal="left" vertical="center" wrapText="1"/>
    </xf>
    <xf numFmtId="0" fontId="44" fillId="0" borderId="3" xfId="4" applyFont="1" applyBorder="1" applyAlignment="1">
      <alignment horizontal="left" vertical="center" wrapText="1"/>
    </xf>
    <xf numFmtId="0" fontId="45" fillId="0" borderId="91" xfId="4" applyFont="1" applyBorder="1" applyAlignment="1">
      <alignment horizontal="center" vertical="center" wrapText="1"/>
    </xf>
    <xf numFmtId="0" fontId="44" fillId="0" borderId="60" xfId="4" applyFont="1" applyBorder="1" applyAlignment="1">
      <alignment horizontal="left" vertical="center" wrapText="1"/>
    </xf>
    <xf numFmtId="0" fontId="44" fillId="0" borderId="14" xfId="4" applyFont="1" applyBorder="1" applyAlignment="1">
      <alignment horizontal="left" vertical="center" wrapText="1"/>
    </xf>
    <xf numFmtId="0" fontId="39" fillId="0" borderId="60" xfId="4" applyFont="1" applyBorder="1" applyAlignment="1">
      <alignment horizontal="center" vertical="center" wrapText="1"/>
    </xf>
    <xf numFmtId="0" fontId="39" fillId="0" borderId="14" xfId="4" applyFont="1" applyBorder="1" applyAlignment="1">
      <alignment horizontal="center" vertical="center" wrapText="1"/>
    </xf>
    <xf numFmtId="0" fontId="42" fillId="15" borderId="115" xfId="4" applyFont="1" applyFill="1" applyBorder="1" applyAlignment="1">
      <alignment horizontal="center" vertical="center" wrapText="1"/>
    </xf>
    <xf numFmtId="0" fontId="42" fillId="15" borderId="116" xfId="4" applyFont="1" applyFill="1" applyBorder="1" applyAlignment="1">
      <alignment horizontal="center" vertical="center" wrapText="1"/>
    </xf>
    <xf numFmtId="0" fontId="44" fillId="0" borderId="96" xfId="4" applyFont="1" applyBorder="1" applyAlignment="1">
      <alignment horizontal="left" vertical="center" wrapText="1"/>
    </xf>
    <xf numFmtId="0" fontId="42" fillId="0" borderId="108" xfId="4" applyFont="1" applyFill="1" applyBorder="1" applyAlignment="1">
      <alignment horizontal="center" vertical="center" wrapText="1"/>
    </xf>
    <xf numFmtId="0" fontId="42" fillId="0" borderId="109" xfId="4" applyFont="1" applyFill="1" applyBorder="1" applyAlignment="1">
      <alignment horizontal="center" vertical="center" wrapText="1"/>
    </xf>
    <xf numFmtId="0" fontId="2" fillId="2" borderId="1" xfId="1" applyFont="1" applyFill="1" applyBorder="1" applyAlignment="1">
      <alignment horizontal="center" vertical="center" wrapText="1"/>
    </xf>
    <xf numFmtId="0" fontId="2" fillId="2" borderId="3" xfId="1" applyFont="1" applyFill="1" applyBorder="1" applyAlignment="1">
      <alignment horizontal="center" vertical="center" wrapText="1"/>
    </xf>
    <xf numFmtId="3" fontId="2" fillId="2" borderId="1" xfId="1" applyNumberFormat="1" applyFont="1" applyFill="1" applyBorder="1" applyAlignment="1">
      <alignment horizontal="center" vertical="center" wrapText="1"/>
    </xf>
    <xf numFmtId="2" fontId="2" fillId="2" borderId="2" xfId="1" applyNumberFormat="1" applyFont="1" applyFill="1" applyBorder="1" applyAlignment="1">
      <alignment horizontal="center" vertical="center" wrapText="1"/>
    </xf>
    <xf numFmtId="164" fontId="2" fillId="2" borderId="2" xfId="1" applyNumberFormat="1" applyFont="1" applyFill="1" applyBorder="1" applyAlignment="1">
      <alignment horizontal="center" vertical="center" wrapText="1"/>
    </xf>
  </cellXfs>
  <cellStyles count="5">
    <cellStyle name="Обычный" xfId="0" builtinId="0"/>
    <cellStyle name="Обычный 2" xfId="2"/>
    <cellStyle name="Обычный 2 2" xfId="1"/>
    <cellStyle name="Обычный 3" xfId="3"/>
    <cellStyle name="Обычный 3 2" xfId="4"/>
  </cellStyles>
  <dxfs count="1921"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ont>
        <color rgb="FF9C0006"/>
      </font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ont>
        <color rgb="FF9C0006"/>
      </font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ont>
        <color rgb="FF9C0006"/>
      </font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  <dxf>
      <fill>
        <patternFill>
          <bgColor rgb="FFFFC7CE"/>
        </patternFill>
      </fill>
    </dxf>
  </dxfs>
  <tableStyles count="0" defaultTableStyle="TableStyleMedium2" defaultPivotStyle="PivotStyleLight16"/>
  <colors>
    <mruColors>
      <color rgb="FF66FF99"/>
      <color rgb="FFFFFFCC"/>
      <color rgb="FFFFCCFF"/>
      <color rgb="FFFF99FF"/>
      <color rgb="FFCCFFFF"/>
      <color rgb="FF00FF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styles" Target="styles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theme" Target="theme/theme1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worksheet" Target="worksheets/sheet29.xml"/><Relationship Id="rId41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externalLink" Target="externalLinks/externalLink1.xml"/><Relationship Id="rId40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eg"/><Relationship Id="rId2" Type="http://schemas.openxmlformats.org/officeDocument/2006/relationships/image" Target="../media/image2.jpeg"/><Relationship Id="rId1" Type="http://schemas.openxmlformats.org/officeDocument/2006/relationships/image" Target="../media/image1.jpeg"/><Relationship Id="rId5" Type="http://schemas.openxmlformats.org/officeDocument/2006/relationships/image" Target="../media/image5.png"/><Relationship Id="rId4" Type="http://schemas.openxmlformats.org/officeDocument/2006/relationships/image" Target="../media/image4.jpe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8.jpeg"/><Relationship Id="rId18" Type="http://schemas.openxmlformats.org/officeDocument/2006/relationships/image" Target="../media/image23.jpeg"/><Relationship Id="rId26" Type="http://schemas.openxmlformats.org/officeDocument/2006/relationships/image" Target="../media/image31.jpeg"/><Relationship Id="rId39" Type="http://schemas.openxmlformats.org/officeDocument/2006/relationships/image" Target="../media/image44.jpeg"/><Relationship Id="rId21" Type="http://schemas.openxmlformats.org/officeDocument/2006/relationships/image" Target="../media/image26.jpeg"/><Relationship Id="rId34" Type="http://schemas.openxmlformats.org/officeDocument/2006/relationships/image" Target="../media/image39.jpeg"/><Relationship Id="rId42" Type="http://schemas.openxmlformats.org/officeDocument/2006/relationships/image" Target="../media/image47.jpeg"/><Relationship Id="rId47" Type="http://schemas.openxmlformats.org/officeDocument/2006/relationships/image" Target="../media/image52.jpeg"/><Relationship Id="rId50" Type="http://schemas.openxmlformats.org/officeDocument/2006/relationships/image" Target="../media/image55.jpeg"/><Relationship Id="rId55" Type="http://schemas.openxmlformats.org/officeDocument/2006/relationships/image" Target="../media/image60.jpeg"/><Relationship Id="rId63" Type="http://schemas.openxmlformats.org/officeDocument/2006/relationships/image" Target="../media/image68.jpeg"/><Relationship Id="rId68" Type="http://schemas.openxmlformats.org/officeDocument/2006/relationships/image" Target="../media/image73.jpeg"/><Relationship Id="rId76" Type="http://schemas.openxmlformats.org/officeDocument/2006/relationships/image" Target="../media/image81.jpeg"/><Relationship Id="rId84" Type="http://schemas.openxmlformats.org/officeDocument/2006/relationships/image" Target="../media/image89.jpeg"/><Relationship Id="rId89" Type="http://schemas.openxmlformats.org/officeDocument/2006/relationships/image" Target="../media/image94.jpeg"/><Relationship Id="rId7" Type="http://schemas.openxmlformats.org/officeDocument/2006/relationships/image" Target="../media/image12.jpeg"/><Relationship Id="rId71" Type="http://schemas.openxmlformats.org/officeDocument/2006/relationships/image" Target="../media/image76.jpeg"/><Relationship Id="rId92" Type="http://schemas.openxmlformats.org/officeDocument/2006/relationships/image" Target="../media/image97.jpeg"/><Relationship Id="rId2" Type="http://schemas.openxmlformats.org/officeDocument/2006/relationships/image" Target="../media/image7.jpeg"/><Relationship Id="rId16" Type="http://schemas.openxmlformats.org/officeDocument/2006/relationships/image" Target="../media/image21.jpeg"/><Relationship Id="rId29" Type="http://schemas.openxmlformats.org/officeDocument/2006/relationships/image" Target="../media/image34.jpeg"/><Relationship Id="rId11" Type="http://schemas.openxmlformats.org/officeDocument/2006/relationships/image" Target="../media/image16.jpeg"/><Relationship Id="rId24" Type="http://schemas.openxmlformats.org/officeDocument/2006/relationships/image" Target="../media/image29.jpeg"/><Relationship Id="rId32" Type="http://schemas.openxmlformats.org/officeDocument/2006/relationships/image" Target="../media/image37.jpeg"/><Relationship Id="rId37" Type="http://schemas.openxmlformats.org/officeDocument/2006/relationships/image" Target="../media/image42.jpeg"/><Relationship Id="rId40" Type="http://schemas.openxmlformats.org/officeDocument/2006/relationships/image" Target="../media/image45.jpeg"/><Relationship Id="rId45" Type="http://schemas.openxmlformats.org/officeDocument/2006/relationships/image" Target="../media/image50.jpeg"/><Relationship Id="rId53" Type="http://schemas.openxmlformats.org/officeDocument/2006/relationships/image" Target="../media/image58.jpeg"/><Relationship Id="rId58" Type="http://schemas.openxmlformats.org/officeDocument/2006/relationships/image" Target="../media/image63.jpeg"/><Relationship Id="rId66" Type="http://schemas.openxmlformats.org/officeDocument/2006/relationships/image" Target="../media/image71.jpeg"/><Relationship Id="rId74" Type="http://schemas.openxmlformats.org/officeDocument/2006/relationships/image" Target="../media/image79.jpeg"/><Relationship Id="rId79" Type="http://schemas.openxmlformats.org/officeDocument/2006/relationships/image" Target="../media/image84.jpeg"/><Relationship Id="rId87" Type="http://schemas.openxmlformats.org/officeDocument/2006/relationships/image" Target="../media/image92.jpeg"/><Relationship Id="rId5" Type="http://schemas.openxmlformats.org/officeDocument/2006/relationships/image" Target="../media/image10.jpeg"/><Relationship Id="rId61" Type="http://schemas.openxmlformats.org/officeDocument/2006/relationships/image" Target="../media/image66.jpeg"/><Relationship Id="rId82" Type="http://schemas.openxmlformats.org/officeDocument/2006/relationships/image" Target="../media/image87.jpeg"/><Relationship Id="rId90" Type="http://schemas.openxmlformats.org/officeDocument/2006/relationships/image" Target="../media/image95.jpeg"/><Relationship Id="rId95" Type="http://schemas.openxmlformats.org/officeDocument/2006/relationships/image" Target="../media/image100.jpeg"/><Relationship Id="rId19" Type="http://schemas.openxmlformats.org/officeDocument/2006/relationships/image" Target="../media/image24.jpeg"/><Relationship Id="rId14" Type="http://schemas.openxmlformats.org/officeDocument/2006/relationships/image" Target="../media/image19.jpeg"/><Relationship Id="rId22" Type="http://schemas.openxmlformats.org/officeDocument/2006/relationships/image" Target="../media/image27.jpeg"/><Relationship Id="rId27" Type="http://schemas.openxmlformats.org/officeDocument/2006/relationships/image" Target="../media/image32.jpeg"/><Relationship Id="rId30" Type="http://schemas.openxmlformats.org/officeDocument/2006/relationships/image" Target="../media/image35.jpeg"/><Relationship Id="rId35" Type="http://schemas.openxmlformats.org/officeDocument/2006/relationships/image" Target="../media/image40.jpeg"/><Relationship Id="rId43" Type="http://schemas.openxmlformats.org/officeDocument/2006/relationships/image" Target="../media/image48.jpeg"/><Relationship Id="rId48" Type="http://schemas.openxmlformats.org/officeDocument/2006/relationships/image" Target="../media/image53.jpeg"/><Relationship Id="rId56" Type="http://schemas.openxmlformats.org/officeDocument/2006/relationships/image" Target="../media/image61.jpeg"/><Relationship Id="rId64" Type="http://schemas.openxmlformats.org/officeDocument/2006/relationships/image" Target="../media/image69.jpeg"/><Relationship Id="rId69" Type="http://schemas.openxmlformats.org/officeDocument/2006/relationships/image" Target="../media/image74.jpeg"/><Relationship Id="rId77" Type="http://schemas.openxmlformats.org/officeDocument/2006/relationships/image" Target="../media/image82.jpeg"/><Relationship Id="rId8" Type="http://schemas.openxmlformats.org/officeDocument/2006/relationships/image" Target="../media/image13.jpeg"/><Relationship Id="rId51" Type="http://schemas.openxmlformats.org/officeDocument/2006/relationships/image" Target="../media/image56.jpeg"/><Relationship Id="rId72" Type="http://schemas.openxmlformats.org/officeDocument/2006/relationships/image" Target="../media/image77.jpeg"/><Relationship Id="rId80" Type="http://schemas.openxmlformats.org/officeDocument/2006/relationships/image" Target="../media/image85.jpeg"/><Relationship Id="rId85" Type="http://schemas.openxmlformats.org/officeDocument/2006/relationships/image" Target="../media/image90.jpeg"/><Relationship Id="rId93" Type="http://schemas.openxmlformats.org/officeDocument/2006/relationships/image" Target="../media/image98.jpeg"/><Relationship Id="rId3" Type="http://schemas.openxmlformats.org/officeDocument/2006/relationships/image" Target="../media/image8.jpeg"/><Relationship Id="rId12" Type="http://schemas.openxmlformats.org/officeDocument/2006/relationships/image" Target="../media/image17.jpeg"/><Relationship Id="rId17" Type="http://schemas.openxmlformats.org/officeDocument/2006/relationships/image" Target="../media/image22.jpeg"/><Relationship Id="rId25" Type="http://schemas.openxmlformats.org/officeDocument/2006/relationships/image" Target="../media/image30.jpeg"/><Relationship Id="rId33" Type="http://schemas.openxmlformats.org/officeDocument/2006/relationships/image" Target="../media/image38.jpeg"/><Relationship Id="rId38" Type="http://schemas.openxmlformats.org/officeDocument/2006/relationships/image" Target="../media/image43.jpeg"/><Relationship Id="rId46" Type="http://schemas.openxmlformats.org/officeDocument/2006/relationships/image" Target="../media/image51.jpeg"/><Relationship Id="rId59" Type="http://schemas.openxmlformats.org/officeDocument/2006/relationships/image" Target="../media/image64.jpeg"/><Relationship Id="rId67" Type="http://schemas.openxmlformats.org/officeDocument/2006/relationships/image" Target="../media/image72.jpeg"/><Relationship Id="rId20" Type="http://schemas.openxmlformats.org/officeDocument/2006/relationships/image" Target="../media/image25.jpeg"/><Relationship Id="rId41" Type="http://schemas.openxmlformats.org/officeDocument/2006/relationships/image" Target="../media/image46.jpeg"/><Relationship Id="rId54" Type="http://schemas.openxmlformats.org/officeDocument/2006/relationships/image" Target="../media/image59.jpeg"/><Relationship Id="rId62" Type="http://schemas.openxmlformats.org/officeDocument/2006/relationships/image" Target="../media/image67.jpeg"/><Relationship Id="rId70" Type="http://schemas.openxmlformats.org/officeDocument/2006/relationships/image" Target="../media/image75.jpeg"/><Relationship Id="rId75" Type="http://schemas.openxmlformats.org/officeDocument/2006/relationships/image" Target="../media/image80.jpeg"/><Relationship Id="rId83" Type="http://schemas.openxmlformats.org/officeDocument/2006/relationships/image" Target="../media/image88.jpeg"/><Relationship Id="rId88" Type="http://schemas.openxmlformats.org/officeDocument/2006/relationships/image" Target="../media/image93.jpeg"/><Relationship Id="rId91" Type="http://schemas.openxmlformats.org/officeDocument/2006/relationships/image" Target="../media/image96.jpeg"/><Relationship Id="rId96" Type="http://schemas.openxmlformats.org/officeDocument/2006/relationships/image" Target="../media/image101.jpeg"/><Relationship Id="rId1" Type="http://schemas.openxmlformats.org/officeDocument/2006/relationships/image" Target="../media/image6.jpeg"/><Relationship Id="rId6" Type="http://schemas.openxmlformats.org/officeDocument/2006/relationships/image" Target="../media/image11.jpeg"/><Relationship Id="rId15" Type="http://schemas.openxmlformats.org/officeDocument/2006/relationships/image" Target="../media/image20.jpeg"/><Relationship Id="rId23" Type="http://schemas.openxmlformats.org/officeDocument/2006/relationships/image" Target="../media/image28.jpeg"/><Relationship Id="rId28" Type="http://schemas.openxmlformats.org/officeDocument/2006/relationships/image" Target="../media/image33.jpeg"/><Relationship Id="rId36" Type="http://schemas.openxmlformats.org/officeDocument/2006/relationships/image" Target="../media/image41.jpeg"/><Relationship Id="rId49" Type="http://schemas.openxmlformats.org/officeDocument/2006/relationships/image" Target="../media/image54.jpeg"/><Relationship Id="rId57" Type="http://schemas.openxmlformats.org/officeDocument/2006/relationships/image" Target="../media/image62.jpeg"/><Relationship Id="rId10" Type="http://schemas.openxmlformats.org/officeDocument/2006/relationships/image" Target="../media/image15.jpeg"/><Relationship Id="rId31" Type="http://schemas.openxmlformats.org/officeDocument/2006/relationships/image" Target="../media/image36.jpeg"/><Relationship Id="rId44" Type="http://schemas.openxmlformats.org/officeDocument/2006/relationships/image" Target="../media/image49.jpeg"/><Relationship Id="rId52" Type="http://schemas.openxmlformats.org/officeDocument/2006/relationships/image" Target="../media/image57.jpeg"/><Relationship Id="rId60" Type="http://schemas.openxmlformats.org/officeDocument/2006/relationships/image" Target="../media/image65.jpeg"/><Relationship Id="rId65" Type="http://schemas.openxmlformats.org/officeDocument/2006/relationships/image" Target="../media/image70.jpeg"/><Relationship Id="rId73" Type="http://schemas.openxmlformats.org/officeDocument/2006/relationships/image" Target="../media/image78.jpeg"/><Relationship Id="rId78" Type="http://schemas.openxmlformats.org/officeDocument/2006/relationships/image" Target="../media/image83.jpeg"/><Relationship Id="rId81" Type="http://schemas.openxmlformats.org/officeDocument/2006/relationships/image" Target="../media/image86.jpeg"/><Relationship Id="rId86" Type="http://schemas.openxmlformats.org/officeDocument/2006/relationships/image" Target="../media/image91.jpeg"/><Relationship Id="rId94" Type="http://schemas.openxmlformats.org/officeDocument/2006/relationships/image" Target="../media/image99.jpeg"/><Relationship Id="rId4" Type="http://schemas.openxmlformats.org/officeDocument/2006/relationships/image" Target="../media/image9.jpeg"/><Relationship Id="rId9" Type="http://schemas.openxmlformats.org/officeDocument/2006/relationships/image" Target="../media/image14.jpe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jpeg"/><Relationship Id="rId2" Type="http://schemas.openxmlformats.org/officeDocument/2006/relationships/image" Target="../media/image26.jpeg"/><Relationship Id="rId1" Type="http://schemas.openxmlformats.org/officeDocument/2006/relationships/image" Target="../media/image20.jpeg"/><Relationship Id="rId5" Type="http://schemas.openxmlformats.org/officeDocument/2006/relationships/image" Target="../media/image104.jpeg"/><Relationship Id="rId4" Type="http://schemas.openxmlformats.org/officeDocument/2006/relationships/image" Target="../media/image103.jpeg"/></Relationships>
</file>

<file path=xl/drawings/_rels/drawing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8.jpeg"/><Relationship Id="rId18" Type="http://schemas.openxmlformats.org/officeDocument/2006/relationships/image" Target="../media/image106.jpeg"/><Relationship Id="rId26" Type="http://schemas.openxmlformats.org/officeDocument/2006/relationships/image" Target="../media/image114.jpeg"/><Relationship Id="rId39" Type="http://schemas.openxmlformats.org/officeDocument/2006/relationships/image" Target="../media/image122.jpeg"/><Relationship Id="rId21" Type="http://schemas.openxmlformats.org/officeDocument/2006/relationships/image" Target="../media/image109.jpeg"/><Relationship Id="rId34" Type="http://schemas.openxmlformats.org/officeDocument/2006/relationships/image" Target="../media/image39.jpeg"/><Relationship Id="rId42" Type="http://schemas.openxmlformats.org/officeDocument/2006/relationships/image" Target="../media/image123.jpeg"/><Relationship Id="rId47" Type="http://schemas.openxmlformats.org/officeDocument/2006/relationships/image" Target="../media/image52.jpeg"/><Relationship Id="rId50" Type="http://schemas.openxmlformats.org/officeDocument/2006/relationships/image" Target="../media/image56.jpeg"/><Relationship Id="rId55" Type="http://schemas.openxmlformats.org/officeDocument/2006/relationships/image" Target="../media/image126.jpeg"/><Relationship Id="rId63" Type="http://schemas.openxmlformats.org/officeDocument/2006/relationships/image" Target="../media/image128.jpeg"/><Relationship Id="rId68" Type="http://schemas.openxmlformats.org/officeDocument/2006/relationships/image" Target="../media/image73.jpeg"/><Relationship Id="rId76" Type="http://schemas.openxmlformats.org/officeDocument/2006/relationships/image" Target="../media/image81.jpeg"/><Relationship Id="rId84" Type="http://schemas.openxmlformats.org/officeDocument/2006/relationships/image" Target="../media/image135.jpeg"/><Relationship Id="rId89" Type="http://schemas.openxmlformats.org/officeDocument/2006/relationships/image" Target="../media/image93.jpeg"/><Relationship Id="rId7" Type="http://schemas.openxmlformats.org/officeDocument/2006/relationships/image" Target="../media/image12.jpeg"/><Relationship Id="rId71" Type="http://schemas.openxmlformats.org/officeDocument/2006/relationships/image" Target="../media/image130.jpeg"/><Relationship Id="rId92" Type="http://schemas.openxmlformats.org/officeDocument/2006/relationships/image" Target="../media/image140.jpeg"/><Relationship Id="rId2" Type="http://schemas.openxmlformats.org/officeDocument/2006/relationships/image" Target="../media/image7.jpeg"/><Relationship Id="rId16" Type="http://schemas.openxmlformats.org/officeDocument/2006/relationships/image" Target="../media/image21.jpeg"/><Relationship Id="rId29" Type="http://schemas.openxmlformats.org/officeDocument/2006/relationships/image" Target="../media/image116.jpeg"/><Relationship Id="rId11" Type="http://schemas.openxmlformats.org/officeDocument/2006/relationships/image" Target="../media/image16.jpeg"/><Relationship Id="rId24" Type="http://schemas.openxmlformats.org/officeDocument/2006/relationships/image" Target="../media/image112.jpeg"/><Relationship Id="rId32" Type="http://schemas.openxmlformats.org/officeDocument/2006/relationships/image" Target="../media/image118.jpeg"/><Relationship Id="rId37" Type="http://schemas.openxmlformats.org/officeDocument/2006/relationships/image" Target="../media/image42.jpeg"/><Relationship Id="rId40" Type="http://schemas.openxmlformats.org/officeDocument/2006/relationships/image" Target="../media/image45.jpeg"/><Relationship Id="rId45" Type="http://schemas.openxmlformats.org/officeDocument/2006/relationships/image" Target="../media/image50.jpeg"/><Relationship Id="rId53" Type="http://schemas.openxmlformats.org/officeDocument/2006/relationships/image" Target="../media/image58.jpeg"/><Relationship Id="rId58" Type="http://schemas.openxmlformats.org/officeDocument/2006/relationships/image" Target="../media/image64.jpeg"/><Relationship Id="rId66" Type="http://schemas.openxmlformats.org/officeDocument/2006/relationships/image" Target="../media/image129.jpeg"/><Relationship Id="rId74" Type="http://schemas.openxmlformats.org/officeDocument/2006/relationships/image" Target="../media/image79.jpeg"/><Relationship Id="rId79" Type="http://schemas.openxmlformats.org/officeDocument/2006/relationships/image" Target="../media/image84.jpeg"/><Relationship Id="rId87" Type="http://schemas.openxmlformats.org/officeDocument/2006/relationships/image" Target="../media/image91.jpeg"/><Relationship Id="rId5" Type="http://schemas.openxmlformats.org/officeDocument/2006/relationships/image" Target="../media/image10.jpeg"/><Relationship Id="rId61" Type="http://schemas.openxmlformats.org/officeDocument/2006/relationships/image" Target="../media/image127.jpeg"/><Relationship Id="rId82" Type="http://schemas.openxmlformats.org/officeDocument/2006/relationships/image" Target="../media/image101.jpeg"/><Relationship Id="rId90" Type="http://schemas.openxmlformats.org/officeDocument/2006/relationships/image" Target="../media/image138.jpeg"/><Relationship Id="rId95" Type="http://schemas.openxmlformats.org/officeDocument/2006/relationships/image" Target="../media/image98.jpeg"/><Relationship Id="rId19" Type="http://schemas.openxmlformats.org/officeDocument/2006/relationships/image" Target="../media/image107.jpeg"/><Relationship Id="rId14" Type="http://schemas.openxmlformats.org/officeDocument/2006/relationships/image" Target="../media/image19.jpeg"/><Relationship Id="rId22" Type="http://schemas.openxmlformats.org/officeDocument/2006/relationships/image" Target="../media/image110.jpeg"/><Relationship Id="rId27" Type="http://schemas.openxmlformats.org/officeDocument/2006/relationships/image" Target="../media/image115.jpeg"/><Relationship Id="rId30" Type="http://schemas.openxmlformats.org/officeDocument/2006/relationships/image" Target="../media/image35.jpeg"/><Relationship Id="rId35" Type="http://schemas.openxmlformats.org/officeDocument/2006/relationships/image" Target="../media/image120.jpeg"/><Relationship Id="rId43" Type="http://schemas.openxmlformats.org/officeDocument/2006/relationships/image" Target="../media/image48.jpeg"/><Relationship Id="rId48" Type="http://schemas.openxmlformats.org/officeDocument/2006/relationships/image" Target="../media/image53.jpeg"/><Relationship Id="rId56" Type="http://schemas.openxmlformats.org/officeDocument/2006/relationships/image" Target="../media/image61.jpeg"/><Relationship Id="rId64" Type="http://schemas.openxmlformats.org/officeDocument/2006/relationships/image" Target="../media/image69.jpeg"/><Relationship Id="rId69" Type="http://schemas.openxmlformats.org/officeDocument/2006/relationships/image" Target="../media/image74.jpeg"/><Relationship Id="rId77" Type="http://schemas.openxmlformats.org/officeDocument/2006/relationships/image" Target="../media/image82.jpeg"/><Relationship Id="rId8" Type="http://schemas.openxmlformats.org/officeDocument/2006/relationships/image" Target="../media/image13.jpeg"/><Relationship Id="rId51" Type="http://schemas.openxmlformats.org/officeDocument/2006/relationships/image" Target="../media/image55.jpeg"/><Relationship Id="rId72" Type="http://schemas.openxmlformats.org/officeDocument/2006/relationships/image" Target="../media/image77.jpeg"/><Relationship Id="rId80" Type="http://schemas.openxmlformats.org/officeDocument/2006/relationships/image" Target="../media/image132.jpeg"/><Relationship Id="rId85" Type="http://schemas.openxmlformats.org/officeDocument/2006/relationships/image" Target="../media/image88.jpeg"/><Relationship Id="rId93" Type="http://schemas.openxmlformats.org/officeDocument/2006/relationships/image" Target="../media/image97.jpeg"/><Relationship Id="rId3" Type="http://schemas.openxmlformats.org/officeDocument/2006/relationships/image" Target="../media/image8.jpeg"/><Relationship Id="rId12" Type="http://schemas.openxmlformats.org/officeDocument/2006/relationships/image" Target="../media/image17.jpeg"/><Relationship Id="rId17" Type="http://schemas.openxmlformats.org/officeDocument/2006/relationships/image" Target="../media/image22.jpeg"/><Relationship Id="rId25" Type="http://schemas.openxmlformats.org/officeDocument/2006/relationships/image" Target="../media/image113.jpeg"/><Relationship Id="rId33" Type="http://schemas.openxmlformats.org/officeDocument/2006/relationships/image" Target="../media/image119.jpeg"/><Relationship Id="rId38" Type="http://schemas.openxmlformats.org/officeDocument/2006/relationships/image" Target="../media/image43.jpeg"/><Relationship Id="rId46" Type="http://schemas.openxmlformats.org/officeDocument/2006/relationships/image" Target="../media/image51.jpeg"/><Relationship Id="rId59" Type="http://schemas.openxmlformats.org/officeDocument/2006/relationships/image" Target="../media/image65.jpeg"/><Relationship Id="rId67" Type="http://schemas.openxmlformats.org/officeDocument/2006/relationships/image" Target="../media/image72.jpeg"/><Relationship Id="rId20" Type="http://schemas.openxmlformats.org/officeDocument/2006/relationships/image" Target="../media/image108.jpeg"/><Relationship Id="rId41" Type="http://schemas.openxmlformats.org/officeDocument/2006/relationships/image" Target="../media/image46.jpeg"/><Relationship Id="rId54" Type="http://schemas.openxmlformats.org/officeDocument/2006/relationships/image" Target="../media/image59.jpeg"/><Relationship Id="rId62" Type="http://schemas.openxmlformats.org/officeDocument/2006/relationships/image" Target="../media/image67.jpeg"/><Relationship Id="rId70" Type="http://schemas.openxmlformats.org/officeDocument/2006/relationships/image" Target="../media/image75.jpeg"/><Relationship Id="rId75" Type="http://schemas.openxmlformats.org/officeDocument/2006/relationships/image" Target="../media/image80.jpeg"/><Relationship Id="rId83" Type="http://schemas.openxmlformats.org/officeDocument/2006/relationships/image" Target="../media/image134.jpeg"/><Relationship Id="rId88" Type="http://schemas.openxmlformats.org/officeDocument/2006/relationships/image" Target="../media/image137.jpeg"/><Relationship Id="rId91" Type="http://schemas.openxmlformats.org/officeDocument/2006/relationships/image" Target="../media/image139.jpeg"/><Relationship Id="rId96" Type="http://schemas.openxmlformats.org/officeDocument/2006/relationships/image" Target="../media/image99.jpeg"/><Relationship Id="rId1" Type="http://schemas.openxmlformats.org/officeDocument/2006/relationships/image" Target="../media/image6.jpeg"/><Relationship Id="rId6" Type="http://schemas.openxmlformats.org/officeDocument/2006/relationships/image" Target="../media/image105.jpeg"/><Relationship Id="rId15" Type="http://schemas.openxmlformats.org/officeDocument/2006/relationships/image" Target="../media/image20.jpeg"/><Relationship Id="rId23" Type="http://schemas.openxmlformats.org/officeDocument/2006/relationships/image" Target="../media/image111.jpeg"/><Relationship Id="rId28" Type="http://schemas.openxmlformats.org/officeDocument/2006/relationships/image" Target="../media/image33.jpeg"/><Relationship Id="rId36" Type="http://schemas.openxmlformats.org/officeDocument/2006/relationships/image" Target="../media/image121.jpeg"/><Relationship Id="rId49" Type="http://schemas.openxmlformats.org/officeDocument/2006/relationships/image" Target="../media/image54.jpeg"/><Relationship Id="rId57" Type="http://schemas.openxmlformats.org/officeDocument/2006/relationships/image" Target="../media/image62.jpeg"/><Relationship Id="rId10" Type="http://schemas.openxmlformats.org/officeDocument/2006/relationships/image" Target="../media/image15.jpeg"/><Relationship Id="rId31" Type="http://schemas.openxmlformats.org/officeDocument/2006/relationships/image" Target="../media/image117.jpeg"/><Relationship Id="rId44" Type="http://schemas.openxmlformats.org/officeDocument/2006/relationships/image" Target="../media/image124.jpeg"/><Relationship Id="rId52" Type="http://schemas.openxmlformats.org/officeDocument/2006/relationships/image" Target="../media/image125.jpeg"/><Relationship Id="rId60" Type="http://schemas.openxmlformats.org/officeDocument/2006/relationships/image" Target="../media/image66.jpeg"/><Relationship Id="rId65" Type="http://schemas.openxmlformats.org/officeDocument/2006/relationships/image" Target="../media/image70.jpeg"/><Relationship Id="rId73" Type="http://schemas.openxmlformats.org/officeDocument/2006/relationships/image" Target="../media/image131.jpeg"/><Relationship Id="rId78" Type="http://schemas.openxmlformats.org/officeDocument/2006/relationships/image" Target="../media/image83.jpeg"/><Relationship Id="rId81" Type="http://schemas.openxmlformats.org/officeDocument/2006/relationships/image" Target="../media/image133.jpeg"/><Relationship Id="rId86" Type="http://schemas.openxmlformats.org/officeDocument/2006/relationships/image" Target="../media/image136.jpeg"/><Relationship Id="rId94" Type="http://schemas.openxmlformats.org/officeDocument/2006/relationships/image" Target="../media/image96.jpeg"/><Relationship Id="rId4" Type="http://schemas.openxmlformats.org/officeDocument/2006/relationships/image" Target="../media/image9.jpeg"/><Relationship Id="rId9" Type="http://schemas.openxmlformats.org/officeDocument/2006/relationships/image" Target="../media/image14.jpeg"/></Relationships>
</file>

<file path=xl/drawings/_rels/drawing5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49.jpeg"/><Relationship Id="rId21" Type="http://schemas.openxmlformats.org/officeDocument/2006/relationships/image" Target="../media/image146.jpeg"/><Relationship Id="rId34" Type="http://schemas.openxmlformats.org/officeDocument/2006/relationships/image" Target="../media/image39.jpeg"/><Relationship Id="rId42" Type="http://schemas.openxmlformats.org/officeDocument/2006/relationships/image" Target="../media/image47.jpeg"/><Relationship Id="rId47" Type="http://schemas.openxmlformats.org/officeDocument/2006/relationships/image" Target="../media/image52.jpeg"/><Relationship Id="rId50" Type="http://schemas.openxmlformats.org/officeDocument/2006/relationships/image" Target="../media/image55.jpeg"/><Relationship Id="rId55" Type="http://schemas.openxmlformats.org/officeDocument/2006/relationships/image" Target="../media/image126.jpeg"/><Relationship Id="rId63" Type="http://schemas.openxmlformats.org/officeDocument/2006/relationships/image" Target="../media/image128.jpeg"/><Relationship Id="rId68" Type="http://schemas.openxmlformats.org/officeDocument/2006/relationships/image" Target="../media/image160.jpeg"/><Relationship Id="rId76" Type="http://schemas.openxmlformats.org/officeDocument/2006/relationships/image" Target="../media/image161.jpeg"/><Relationship Id="rId84" Type="http://schemas.openxmlformats.org/officeDocument/2006/relationships/image" Target="../media/image87.jpeg"/><Relationship Id="rId89" Type="http://schemas.openxmlformats.org/officeDocument/2006/relationships/image" Target="../media/image165.jpeg"/><Relationship Id="rId97" Type="http://schemas.openxmlformats.org/officeDocument/2006/relationships/image" Target="../media/image168.jpeg"/><Relationship Id="rId7" Type="http://schemas.openxmlformats.org/officeDocument/2006/relationships/image" Target="../media/image12.jpeg"/><Relationship Id="rId71" Type="http://schemas.openxmlformats.org/officeDocument/2006/relationships/image" Target="../media/image75.jpeg"/><Relationship Id="rId92" Type="http://schemas.openxmlformats.org/officeDocument/2006/relationships/image" Target="../media/image93.jpeg"/><Relationship Id="rId2" Type="http://schemas.openxmlformats.org/officeDocument/2006/relationships/image" Target="../media/image7.jpeg"/><Relationship Id="rId16" Type="http://schemas.openxmlformats.org/officeDocument/2006/relationships/image" Target="../media/image21.jpeg"/><Relationship Id="rId29" Type="http://schemas.openxmlformats.org/officeDocument/2006/relationships/image" Target="../media/image152.jpeg"/><Relationship Id="rId11" Type="http://schemas.openxmlformats.org/officeDocument/2006/relationships/image" Target="../media/image16.jpeg"/><Relationship Id="rId24" Type="http://schemas.openxmlformats.org/officeDocument/2006/relationships/image" Target="../media/image147.jpeg"/><Relationship Id="rId32" Type="http://schemas.openxmlformats.org/officeDocument/2006/relationships/image" Target="../media/image37.jpeg"/><Relationship Id="rId37" Type="http://schemas.openxmlformats.org/officeDocument/2006/relationships/image" Target="../media/image42.jpeg"/><Relationship Id="rId40" Type="http://schemas.openxmlformats.org/officeDocument/2006/relationships/image" Target="../media/image45.jpeg"/><Relationship Id="rId45" Type="http://schemas.openxmlformats.org/officeDocument/2006/relationships/image" Target="../media/image50.jpeg"/><Relationship Id="rId53" Type="http://schemas.openxmlformats.org/officeDocument/2006/relationships/image" Target="../media/image58.jpeg"/><Relationship Id="rId58" Type="http://schemas.openxmlformats.org/officeDocument/2006/relationships/image" Target="../media/image127.jpeg"/><Relationship Id="rId66" Type="http://schemas.openxmlformats.org/officeDocument/2006/relationships/image" Target="../media/image158.jpeg"/><Relationship Id="rId74" Type="http://schemas.openxmlformats.org/officeDocument/2006/relationships/image" Target="../media/image131.jpeg"/><Relationship Id="rId79" Type="http://schemas.openxmlformats.org/officeDocument/2006/relationships/image" Target="../media/image82.jpeg"/><Relationship Id="rId87" Type="http://schemas.openxmlformats.org/officeDocument/2006/relationships/image" Target="../media/image101.jpeg"/><Relationship Id="rId5" Type="http://schemas.openxmlformats.org/officeDocument/2006/relationships/image" Target="../media/image10.jpeg"/><Relationship Id="rId61" Type="http://schemas.openxmlformats.org/officeDocument/2006/relationships/image" Target="../media/image66.jpeg"/><Relationship Id="rId82" Type="http://schemas.openxmlformats.org/officeDocument/2006/relationships/image" Target="../media/image132.jpeg"/><Relationship Id="rId90" Type="http://schemas.openxmlformats.org/officeDocument/2006/relationships/image" Target="../media/image91.jpeg"/><Relationship Id="rId95" Type="http://schemas.openxmlformats.org/officeDocument/2006/relationships/image" Target="../media/image133.jpeg"/><Relationship Id="rId19" Type="http://schemas.openxmlformats.org/officeDocument/2006/relationships/image" Target="../media/image144.jpeg"/><Relationship Id="rId14" Type="http://schemas.openxmlformats.org/officeDocument/2006/relationships/image" Target="../media/image19.jpeg"/><Relationship Id="rId22" Type="http://schemas.openxmlformats.org/officeDocument/2006/relationships/image" Target="../media/image27.jpeg"/><Relationship Id="rId27" Type="http://schemas.openxmlformats.org/officeDocument/2006/relationships/image" Target="../media/image150.jpeg"/><Relationship Id="rId30" Type="http://schemas.openxmlformats.org/officeDocument/2006/relationships/image" Target="../media/image35.jpeg"/><Relationship Id="rId35" Type="http://schemas.openxmlformats.org/officeDocument/2006/relationships/image" Target="../media/image40.jpeg"/><Relationship Id="rId43" Type="http://schemas.openxmlformats.org/officeDocument/2006/relationships/image" Target="../media/image48.jpeg"/><Relationship Id="rId48" Type="http://schemas.openxmlformats.org/officeDocument/2006/relationships/image" Target="../media/image154.jpeg"/><Relationship Id="rId56" Type="http://schemas.openxmlformats.org/officeDocument/2006/relationships/image" Target="../media/image156.jpeg"/><Relationship Id="rId64" Type="http://schemas.openxmlformats.org/officeDocument/2006/relationships/image" Target="../media/image157.jpeg"/><Relationship Id="rId69" Type="http://schemas.openxmlformats.org/officeDocument/2006/relationships/image" Target="../media/image73.jpeg"/><Relationship Id="rId77" Type="http://schemas.openxmlformats.org/officeDocument/2006/relationships/image" Target="../media/image70.jpeg"/><Relationship Id="rId100" Type="http://schemas.openxmlformats.org/officeDocument/2006/relationships/image" Target="../media/image99.jpeg"/><Relationship Id="rId8" Type="http://schemas.openxmlformats.org/officeDocument/2006/relationships/image" Target="../media/image143.jpeg"/><Relationship Id="rId51" Type="http://schemas.openxmlformats.org/officeDocument/2006/relationships/image" Target="../media/image56.jpeg"/><Relationship Id="rId72" Type="http://schemas.openxmlformats.org/officeDocument/2006/relationships/image" Target="../media/image130.jpeg"/><Relationship Id="rId80" Type="http://schemas.openxmlformats.org/officeDocument/2006/relationships/image" Target="../media/image83.jpeg"/><Relationship Id="rId85" Type="http://schemas.openxmlformats.org/officeDocument/2006/relationships/image" Target="../media/image163.jpeg"/><Relationship Id="rId93" Type="http://schemas.openxmlformats.org/officeDocument/2006/relationships/image" Target="../media/image166.jpeg"/><Relationship Id="rId98" Type="http://schemas.openxmlformats.org/officeDocument/2006/relationships/image" Target="../media/image169.jpeg"/><Relationship Id="rId3" Type="http://schemas.openxmlformats.org/officeDocument/2006/relationships/image" Target="../media/image141.jpeg"/><Relationship Id="rId12" Type="http://schemas.openxmlformats.org/officeDocument/2006/relationships/image" Target="../media/image17.jpeg"/><Relationship Id="rId17" Type="http://schemas.openxmlformats.org/officeDocument/2006/relationships/image" Target="../media/image22.jpeg"/><Relationship Id="rId25" Type="http://schemas.openxmlformats.org/officeDocument/2006/relationships/image" Target="../media/image148.jpeg"/><Relationship Id="rId33" Type="http://schemas.openxmlformats.org/officeDocument/2006/relationships/image" Target="../media/image38.jpeg"/><Relationship Id="rId38" Type="http://schemas.openxmlformats.org/officeDocument/2006/relationships/image" Target="../media/image43.jpeg"/><Relationship Id="rId46" Type="http://schemas.openxmlformats.org/officeDocument/2006/relationships/image" Target="../media/image51.jpeg"/><Relationship Id="rId59" Type="http://schemas.openxmlformats.org/officeDocument/2006/relationships/image" Target="../media/image64.jpeg"/><Relationship Id="rId67" Type="http://schemas.openxmlformats.org/officeDocument/2006/relationships/image" Target="../media/image159.jpeg"/><Relationship Id="rId20" Type="http://schemas.openxmlformats.org/officeDocument/2006/relationships/image" Target="../media/image145.jpeg"/><Relationship Id="rId41" Type="http://schemas.openxmlformats.org/officeDocument/2006/relationships/image" Target="../media/image46.jpeg"/><Relationship Id="rId54" Type="http://schemas.openxmlformats.org/officeDocument/2006/relationships/image" Target="../media/image59.jpeg"/><Relationship Id="rId62" Type="http://schemas.openxmlformats.org/officeDocument/2006/relationships/image" Target="../media/image67.jpeg"/><Relationship Id="rId70" Type="http://schemas.openxmlformats.org/officeDocument/2006/relationships/image" Target="../media/image74.jpeg"/><Relationship Id="rId75" Type="http://schemas.openxmlformats.org/officeDocument/2006/relationships/image" Target="../media/image79.jpeg"/><Relationship Id="rId83" Type="http://schemas.openxmlformats.org/officeDocument/2006/relationships/image" Target="../media/image162.jpeg"/><Relationship Id="rId88" Type="http://schemas.openxmlformats.org/officeDocument/2006/relationships/image" Target="../media/image134.jpeg"/><Relationship Id="rId91" Type="http://schemas.openxmlformats.org/officeDocument/2006/relationships/image" Target="../media/image92.jpeg"/><Relationship Id="rId96" Type="http://schemas.openxmlformats.org/officeDocument/2006/relationships/image" Target="../media/image139.jpeg"/><Relationship Id="rId1" Type="http://schemas.openxmlformats.org/officeDocument/2006/relationships/image" Target="../media/image6.jpeg"/><Relationship Id="rId6" Type="http://schemas.openxmlformats.org/officeDocument/2006/relationships/image" Target="../media/image142.jpeg"/><Relationship Id="rId15" Type="http://schemas.openxmlformats.org/officeDocument/2006/relationships/image" Target="../media/image20.jpeg"/><Relationship Id="rId23" Type="http://schemas.openxmlformats.org/officeDocument/2006/relationships/image" Target="../media/image28.jpeg"/><Relationship Id="rId28" Type="http://schemas.openxmlformats.org/officeDocument/2006/relationships/image" Target="../media/image151.jpeg"/><Relationship Id="rId36" Type="http://schemas.openxmlformats.org/officeDocument/2006/relationships/image" Target="../media/image41.jpeg"/><Relationship Id="rId49" Type="http://schemas.openxmlformats.org/officeDocument/2006/relationships/image" Target="../media/image155.jpeg"/><Relationship Id="rId57" Type="http://schemas.openxmlformats.org/officeDocument/2006/relationships/image" Target="../media/image62.jpeg"/><Relationship Id="rId10" Type="http://schemas.openxmlformats.org/officeDocument/2006/relationships/image" Target="../media/image15.jpeg"/><Relationship Id="rId31" Type="http://schemas.openxmlformats.org/officeDocument/2006/relationships/image" Target="../media/image153.jpeg"/><Relationship Id="rId44" Type="http://schemas.openxmlformats.org/officeDocument/2006/relationships/image" Target="../media/image49.jpeg"/><Relationship Id="rId52" Type="http://schemas.openxmlformats.org/officeDocument/2006/relationships/image" Target="../media/image125.jpeg"/><Relationship Id="rId60" Type="http://schemas.openxmlformats.org/officeDocument/2006/relationships/image" Target="../media/image65.jpeg"/><Relationship Id="rId65" Type="http://schemas.openxmlformats.org/officeDocument/2006/relationships/image" Target="../media/image69.jpeg"/><Relationship Id="rId73" Type="http://schemas.openxmlformats.org/officeDocument/2006/relationships/image" Target="../media/image77.jpeg"/><Relationship Id="rId78" Type="http://schemas.openxmlformats.org/officeDocument/2006/relationships/image" Target="../media/image81.jpeg"/><Relationship Id="rId81" Type="http://schemas.openxmlformats.org/officeDocument/2006/relationships/image" Target="../media/image84.jpeg"/><Relationship Id="rId86" Type="http://schemas.openxmlformats.org/officeDocument/2006/relationships/image" Target="../media/image164.jpeg"/><Relationship Id="rId94" Type="http://schemas.openxmlformats.org/officeDocument/2006/relationships/image" Target="../media/image167.jpeg"/><Relationship Id="rId99" Type="http://schemas.openxmlformats.org/officeDocument/2006/relationships/image" Target="../media/image98.jpeg"/><Relationship Id="rId4" Type="http://schemas.openxmlformats.org/officeDocument/2006/relationships/image" Target="../media/image9.jpeg"/><Relationship Id="rId9" Type="http://schemas.openxmlformats.org/officeDocument/2006/relationships/image" Target="../media/image14.jpeg"/><Relationship Id="rId13" Type="http://schemas.openxmlformats.org/officeDocument/2006/relationships/image" Target="../media/image18.jpeg"/><Relationship Id="rId18" Type="http://schemas.openxmlformats.org/officeDocument/2006/relationships/image" Target="../media/image106.jpeg"/><Relationship Id="rId39" Type="http://schemas.openxmlformats.org/officeDocument/2006/relationships/image" Target="../media/image122.jpeg"/></Relationships>
</file>

<file path=xl/drawings/_rels/drawing6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75.jpeg"/><Relationship Id="rId21" Type="http://schemas.openxmlformats.org/officeDocument/2006/relationships/image" Target="../media/image173.jpeg"/><Relationship Id="rId34" Type="http://schemas.openxmlformats.org/officeDocument/2006/relationships/image" Target="../media/image39.jpeg"/><Relationship Id="rId42" Type="http://schemas.openxmlformats.org/officeDocument/2006/relationships/image" Target="../media/image47.jpeg"/><Relationship Id="rId47" Type="http://schemas.openxmlformats.org/officeDocument/2006/relationships/image" Target="../media/image52.jpeg"/><Relationship Id="rId50" Type="http://schemas.openxmlformats.org/officeDocument/2006/relationships/image" Target="../media/image55.jpeg"/><Relationship Id="rId55" Type="http://schemas.openxmlformats.org/officeDocument/2006/relationships/image" Target="../media/image126.jpeg"/><Relationship Id="rId63" Type="http://schemas.openxmlformats.org/officeDocument/2006/relationships/image" Target="../media/image68.jpeg"/><Relationship Id="rId68" Type="http://schemas.openxmlformats.org/officeDocument/2006/relationships/image" Target="../media/image74.jpeg"/><Relationship Id="rId76" Type="http://schemas.openxmlformats.org/officeDocument/2006/relationships/image" Target="../media/image70.jpeg"/><Relationship Id="rId84" Type="http://schemas.openxmlformats.org/officeDocument/2006/relationships/image" Target="../media/image163.jpeg"/><Relationship Id="rId89" Type="http://schemas.openxmlformats.org/officeDocument/2006/relationships/image" Target="../media/image87.jpeg"/><Relationship Id="rId97" Type="http://schemas.openxmlformats.org/officeDocument/2006/relationships/image" Target="../media/image98.jpeg"/><Relationship Id="rId7" Type="http://schemas.openxmlformats.org/officeDocument/2006/relationships/image" Target="../media/image12.jpeg"/><Relationship Id="rId71" Type="http://schemas.openxmlformats.org/officeDocument/2006/relationships/image" Target="../media/image75.jpeg"/><Relationship Id="rId92" Type="http://schemas.openxmlformats.org/officeDocument/2006/relationships/image" Target="../media/image93.jpeg"/><Relationship Id="rId2" Type="http://schemas.openxmlformats.org/officeDocument/2006/relationships/image" Target="../media/image7.jpeg"/><Relationship Id="rId16" Type="http://schemas.openxmlformats.org/officeDocument/2006/relationships/image" Target="../media/image21.jpeg"/><Relationship Id="rId29" Type="http://schemas.openxmlformats.org/officeDocument/2006/relationships/image" Target="../media/image177.jpeg"/><Relationship Id="rId11" Type="http://schemas.openxmlformats.org/officeDocument/2006/relationships/image" Target="../media/image16.jpeg"/><Relationship Id="rId24" Type="http://schemas.openxmlformats.org/officeDocument/2006/relationships/image" Target="../media/image147.jpeg"/><Relationship Id="rId32" Type="http://schemas.openxmlformats.org/officeDocument/2006/relationships/image" Target="../media/image179.jpeg"/><Relationship Id="rId37" Type="http://schemas.openxmlformats.org/officeDocument/2006/relationships/image" Target="../media/image42.jpeg"/><Relationship Id="rId40" Type="http://schemas.openxmlformats.org/officeDocument/2006/relationships/image" Target="../media/image45.jpeg"/><Relationship Id="rId45" Type="http://schemas.openxmlformats.org/officeDocument/2006/relationships/image" Target="../media/image50.jpeg"/><Relationship Id="rId53" Type="http://schemas.openxmlformats.org/officeDocument/2006/relationships/image" Target="../media/image58.jpeg"/><Relationship Id="rId58" Type="http://schemas.openxmlformats.org/officeDocument/2006/relationships/image" Target="../media/image127.jpeg"/><Relationship Id="rId66" Type="http://schemas.openxmlformats.org/officeDocument/2006/relationships/image" Target="../media/image159.jpeg"/><Relationship Id="rId74" Type="http://schemas.openxmlformats.org/officeDocument/2006/relationships/image" Target="../media/image131.jpeg"/><Relationship Id="rId79" Type="http://schemas.openxmlformats.org/officeDocument/2006/relationships/image" Target="../media/image81.jpeg"/><Relationship Id="rId87" Type="http://schemas.openxmlformats.org/officeDocument/2006/relationships/image" Target="../media/image134.jpeg"/><Relationship Id="rId5" Type="http://schemas.openxmlformats.org/officeDocument/2006/relationships/image" Target="../media/image10.jpeg"/><Relationship Id="rId61" Type="http://schemas.openxmlformats.org/officeDocument/2006/relationships/image" Target="../media/image66.jpeg"/><Relationship Id="rId82" Type="http://schemas.openxmlformats.org/officeDocument/2006/relationships/image" Target="../media/image85.jpeg"/><Relationship Id="rId90" Type="http://schemas.openxmlformats.org/officeDocument/2006/relationships/image" Target="../media/image165.jpeg"/><Relationship Id="rId95" Type="http://schemas.openxmlformats.org/officeDocument/2006/relationships/image" Target="../media/image97.jpeg"/><Relationship Id="rId19" Type="http://schemas.openxmlformats.org/officeDocument/2006/relationships/image" Target="../media/image107.jpeg"/><Relationship Id="rId14" Type="http://schemas.openxmlformats.org/officeDocument/2006/relationships/image" Target="../media/image19.jpeg"/><Relationship Id="rId22" Type="http://schemas.openxmlformats.org/officeDocument/2006/relationships/image" Target="../media/image27.jpeg"/><Relationship Id="rId27" Type="http://schemas.openxmlformats.org/officeDocument/2006/relationships/image" Target="../media/image176.jpeg"/><Relationship Id="rId30" Type="http://schemas.openxmlformats.org/officeDocument/2006/relationships/image" Target="../media/image35.jpeg"/><Relationship Id="rId35" Type="http://schemas.openxmlformats.org/officeDocument/2006/relationships/image" Target="../media/image180.jpeg"/><Relationship Id="rId43" Type="http://schemas.openxmlformats.org/officeDocument/2006/relationships/image" Target="../media/image48.jpeg"/><Relationship Id="rId48" Type="http://schemas.openxmlformats.org/officeDocument/2006/relationships/image" Target="../media/image53.jpeg"/><Relationship Id="rId56" Type="http://schemas.openxmlformats.org/officeDocument/2006/relationships/image" Target="../media/image156.jpeg"/><Relationship Id="rId64" Type="http://schemas.openxmlformats.org/officeDocument/2006/relationships/image" Target="../media/image157.jpeg"/><Relationship Id="rId69" Type="http://schemas.openxmlformats.org/officeDocument/2006/relationships/image" Target="../media/image69.jpeg"/><Relationship Id="rId77" Type="http://schemas.openxmlformats.org/officeDocument/2006/relationships/image" Target="../media/image83.jpeg"/><Relationship Id="rId8" Type="http://schemas.openxmlformats.org/officeDocument/2006/relationships/image" Target="../media/image13.jpeg"/><Relationship Id="rId51" Type="http://schemas.openxmlformats.org/officeDocument/2006/relationships/image" Target="../media/image56.jpeg"/><Relationship Id="rId72" Type="http://schemas.openxmlformats.org/officeDocument/2006/relationships/image" Target="../media/image185.jpeg"/><Relationship Id="rId80" Type="http://schemas.openxmlformats.org/officeDocument/2006/relationships/image" Target="../media/image82.jpeg"/><Relationship Id="rId85" Type="http://schemas.openxmlformats.org/officeDocument/2006/relationships/image" Target="../media/image139.jpeg"/><Relationship Id="rId93" Type="http://schemas.openxmlformats.org/officeDocument/2006/relationships/image" Target="../media/image138.jpeg"/><Relationship Id="rId98" Type="http://schemas.openxmlformats.org/officeDocument/2006/relationships/image" Target="../media/image99.jpeg"/><Relationship Id="rId3" Type="http://schemas.openxmlformats.org/officeDocument/2006/relationships/image" Target="../media/image8.jpeg"/><Relationship Id="rId12" Type="http://schemas.openxmlformats.org/officeDocument/2006/relationships/image" Target="../media/image17.jpeg"/><Relationship Id="rId17" Type="http://schemas.openxmlformats.org/officeDocument/2006/relationships/image" Target="../media/image22.jpeg"/><Relationship Id="rId25" Type="http://schemas.openxmlformats.org/officeDocument/2006/relationships/image" Target="../media/image174.jpeg"/><Relationship Id="rId33" Type="http://schemas.openxmlformats.org/officeDocument/2006/relationships/image" Target="../media/image38.jpeg"/><Relationship Id="rId38" Type="http://schemas.openxmlformats.org/officeDocument/2006/relationships/image" Target="../media/image43.jpeg"/><Relationship Id="rId46" Type="http://schemas.openxmlformats.org/officeDocument/2006/relationships/image" Target="../media/image51.jpeg"/><Relationship Id="rId59" Type="http://schemas.openxmlformats.org/officeDocument/2006/relationships/image" Target="../media/image65.jpeg"/><Relationship Id="rId67" Type="http://schemas.openxmlformats.org/officeDocument/2006/relationships/image" Target="../media/image160.jpeg"/><Relationship Id="rId20" Type="http://schemas.openxmlformats.org/officeDocument/2006/relationships/image" Target="../media/image172.jpeg"/><Relationship Id="rId41" Type="http://schemas.openxmlformats.org/officeDocument/2006/relationships/image" Target="../media/image46.jpeg"/><Relationship Id="rId54" Type="http://schemas.openxmlformats.org/officeDocument/2006/relationships/image" Target="../media/image59.jpeg"/><Relationship Id="rId62" Type="http://schemas.openxmlformats.org/officeDocument/2006/relationships/image" Target="../media/image67.jpeg"/><Relationship Id="rId70" Type="http://schemas.openxmlformats.org/officeDocument/2006/relationships/image" Target="../media/image73.jpeg"/><Relationship Id="rId75" Type="http://schemas.openxmlformats.org/officeDocument/2006/relationships/image" Target="../media/image161.jpeg"/><Relationship Id="rId83" Type="http://schemas.openxmlformats.org/officeDocument/2006/relationships/image" Target="../media/image133.jpeg"/><Relationship Id="rId88" Type="http://schemas.openxmlformats.org/officeDocument/2006/relationships/image" Target="../media/image91.jpeg"/><Relationship Id="rId91" Type="http://schemas.openxmlformats.org/officeDocument/2006/relationships/image" Target="../media/image92.jpeg"/><Relationship Id="rId96" Type="http://schemas.openxmlformats.org/officeDocument/2006/relationships/image" Target="../media/image96.jpeg"/><Relationship Id="rId1" Type="http://schemas.openxmlformats.org/officeDocument/2006/relationships/image" Target="../media/image6.jpeg"/><Relationship Id="rId6" Type="http://schemas.openxmlformats.org/officeDocument/2006/relationships/image" Target="../media/image170.jpeg"/><Relationship Id="rId15" Type="http://schemas.openxmlformats.org/officeDocument/2006/relationships/image" Target="../media/image20.jpeg"/><Relationship Id="rId23" Type="http://schemas.openxmlformats.org/officeDocument/2006/relationships/image" Target="../media/image111.jpeg"/><Relationship Id="rId28" Type="http://schemas.openxmlformats.org/officeDocument/2006/relationships/image" Target="../media/image33.jpeg"/><Relationship Id="rId36" Type="http://schemas.openxmlformats.org/officeDocument/2006/relationships/image" Target="../media/image181.jpeg"/><Relationship Id="rId49" Type="http://schemas.openxmlformats.org/officeDocument/2006/relationships/image" Target="../media/image184.jpeg"/><Relationship Id="rId57" Type="http://schemas.openxmlformats.org/officeDocument/2006/relationships/image" Target="../media/image62.jpeg"/><Relationship Id="rId10" Type="http://schemas.openxmlformats.org/officeDocument/2006/relationships/image" Target="../media/image15.jpeg"/><Relationship Id="rId31" Type="http://schemas.openxmlformats.org/officeDocument/2006/relationships/image" Target="../media/image178.jpeg"/><Relationship Id="rId44" Type="http://schemas.openxmlformats.org/officeDocument/2006/relationships/image" Target="../media/image183.jpeg"/><Relationship Id="rId52" Type="http://schemas.openxmlformats.org/officeDocument/2006/relationships/image" Target="../media/image125.jpeg"/><Relationship Id="rId60" Type="http://schemas.openxmlformats.org/officeDocument/2006/relationships/image" Target="../media/image64.jpeg"/><Relationship Id="rId65" Type="http://schemas.openxmlformats.org/officeDocument/2006/relationships/image" Target="../media/image158.jpeg"/><Relationship Id="rId73" Type="http://schemas.openxmlformats.org/officeDocument/2006/relationships/image" Target="../media/image77.jpeg"/><Relationship Id="rId78" Type="http://schemas.openxmlformats.org/officeDocument/2006/relationships/image" Target="../media/image79.jpeg"/><Relationship Id="rId81" Type="http://schemas.openxmlformats.org/officeDocument/2006/relationships/image" Target="../media/image84.jpeg"/><Relationship Id="rId86" Type="http://schemas.openxmlformats.org/officeDocument/2006/relationships/image" Target="../media/image101.jpeg"/><Relationship Id="rId94" Type="http://schemas.openxmlformats.org/officeDocument/2006/relationships/image" Target="../media/image186.jpeg"/><Relationship Id="rId4" Type="http://schemas.openxmlformats.org/officeDocument/2006/relationships/image" Target="../media/image9.jpeg"/><Relationship Id="rId9" Type="http://schemas.openxmlformats.org/officeDocument/2006/relationships/image" Target="../media/image14.jpeg"/><Relationship Id="rId13" Type="http://schemas.openxmlformats.org/officeDocument/2006/relationships/image" Target="../media/image18.jpeg"/><Relationship Id="rId18" Type="http://schemas.openxmlformats.org/officeDocument/2006/relationships/image" Target="../media/image171.jpeg"/><Relationship Id="rId39" Type="http://schemas.openxmlformats.org/officeDocument/2006/relationships/image" Target="../media/image182.jpeg"/></Relationships>
</file>

<file path=xl/drawings/_rels/drawing7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94.jpeg"/><Relationship Id="rId21" Type="http://schemas.openxmlformats.org/officeDocument/2006/relationships/image" Target="../media/image191.jpeg"/><Relationship Id="rId34" Type="http://schemas.openxmlformats.org/officeDocument/2006/relationships/image" Target="../media/image39.jpeg"/><Relationship Id="rId42" Type="http://schemas.openxmlformats.org/officeDocument/2006/relationships/image" Target="../media/image200.jpeg"/><Relationship Id="rId47" Type="http://schemas.openxmlformats.org/officeDocument/2006/relationships/image" Target="../media/image52.jpeg"/><Relationship Id="rId50" Type="http://schemas.openxmlformats.org/officeDocument/2006/relationships/image" Target="../media/image55.jpeg"/><Relationship Id="rId55" Type="http://schemas.openxmlformats.org/officeDocument/2006/relationships/image" Target="../media/image62.jpeg"/><Relationship Id="rId63" Type="http://schemas.openxmlformats.org/officeDocument/2006/relationships/image" Target="../media/image128.jpeg"/><Relationship Id="rId68" Type="http://schemas.openxmlformats.org/officeDocument/2006/relationships/image" Target="../media/image74.jpeg"/><Relationship Id="rId76" Type="http://schemas.openxmlformats.org/officeDocument/2006/relationships/image" Target="../media/image70.jpeg"/><Relationship Id="rId84" Type="http://schemas.openxmlformats.org/officeDocument/2006/relationships/image" Target="../media/image87.jpeg"/><Relationship Id="rId89" Type="http://schemas.openxmlformats.org/officeDocument/2006/relationships/image" Target="../media/image91.jpeg"/><Relationship Id="rId97" Type="http://schemas.openxmlformats.org/officeDocument/2006/relationships/image" Target="../media/image98.jpeg"/><Relationship Id="rId7" Type="http://schemas.openxmlformats.org/officeDocument/2006/relationships/image" Target="../media/image12.jpeg"/><Relationship Id="rId71" Type="http://schemas.openxmlformats.org/officeDocument/2006/relationships/image" Target="../media/image75.jpeg"/><Relationship Id="rId92" Type="http://schemas.openxmlformats.org/officeDocument/2006/relationships/image" Target="../media/image93.jpeg"/><Relationship Id="rId2" Type="http://schemas.openxmlformats.org/officeDocument/2006/relationships/image" Target="../media/image7.jpeg"/><Relationship Id="rId16" Type="http://schemas.openxmlformats.org/officeDocument/2006/relationships/image" Target="../media/image21.jpeg"/><Relationship Id="rId29" Type="http://schemas.openxmlformats.org/officeDocument/2006/relationships/image" Target="../media/image195.jpeg"/><Relationship Id="rId11" Type="http://schemas.openxmlformats.org/officeDocument/2006/relationships/image" Target="../media/image16.jpeg"/><Relationship Id="rId24" Type="http://schemas.openxmlformats.org/officeDocument/2006/relationships/image" Target="../media/image147.jpeg"/><Relationship Id="rId32" Type="http://schemas.openxmlformats.org/officeDocument/2006/relationships/image" Target="../media/image37.jpeg"/><Relationship Id="rId37" Type="http://schemas.openxmlformats.org/officeDocument/2006/relationships/image" Target="../media/image42.jpeg"/><Relationship Id="rId40" Type="http://schemas.openxmlformats.org/officeDocument/2006/relationships/image" Target="../media/image45.jpeg"/><Relationship Id="rId45" Type="http://schemas.openxmlformats.org/officeDocument/2006/relationships/image" Target="../media/image50.jpeg"/><Relationship Id="rId53" Type="http://schemas.openxmlformats.org/officeDocument/2006/relationships/image" Target="../media/image59.jpeg"/><Relationship Id="rId58" Type="http://schemas.openxmlformats.org/officeDocument/2006/relationships/image" Target="../media/image58.jpeg"/><Relationship Id="rId66" Type="http://schemas.openxmlformats.org/officeDocument/2006/relationships/image" Target="../media/image159.jpeg"/><Relationship Id="rId74" Type="http://schemas.openxmlformats.org/officeDocument/2006/relationships/image" Target="../media/image131.jpeg"/><Relationship Id="rId79" Type="http://schemas.openxmlformats.org/officeDocument/2006/relationships/image" Target="../media/image81.jpeg"/><Relationship Id="rId87" Type="http://schemas.openxmlformats.org/officeDocument/2006/relationships/image" Target="../media/image101.jpeg"/><Relationship Id="rId5" Type="http://schemas.openxmlformats.org/officeDocument/2006/relationships/image" Target="../media/image10.jpeg"/><Relationship Id="rId61" Type="http://schemas.openxmlformats.org/officeDocument/2006/relationships/image" Target="../media/image66.jpeg"/><Relationship Id="rId82" Type="http://schemas.openxmlformats.org/officeDocument/2006/relationships/image" Target="../media/image132.jpeg"/><Relationship Id="rId90" Type="http://schemas.openxmlformats.org/officeDocument/2006/relationships/image" Target="../media/image165.jpeg"/><Relationship Id="rId95" Type="http://schemas.openxmlformats.org/officeDocument/2006/relationships/image" Target="../media/image97.jpeg"/><Relationship Id="rId19" Type="http://schemas.openxmlformats.org/officeDocument/2006/relationships/image" Target="../media/image107.jpeg"/><Relationship Id="rId14" Type="http://schemas.openxmlformats.org/officeDocument/2006/relationships/image" Target="../media/image19.jpeg"/><Relationship Id="rId22" Type="http://schemas.openxmlformats.org/officeDocument/2006/relationships/image" Target="../media/image27.jpeg"/><Relationship Id="rId27" Type="http://schemas.openxmlformats.org/officeDocument/2006/relationships/image" Target="../media/image176.jpeg"/><Relationship Id="rId30" Type="http://schemas.openxmlformats.org/officeDocument/2006/relationships/image" Target="../media/image196.jpeg"/><Relationship Id="rId35" Type="http://schemas.openxmlformats.org/officeDocument/2006/relationships/image" Target="../media/image198.jpeg"/><Relationship Id="rId43" Type="http://schemas.openxmlformats.org/officeDocument/2006/relationships/image" Target="../media/image48.jpeg"/><Relationship Id="rId48" Type="http://schemas.openxmlformats.org/officeDocument/2006/relationships/image" Target="../media/image53.jpeg"/><Relationship Id="rId56" Type="http://schemas.openxmlformats.org/officeDocument/2006/relationships/image" Target="../media/image127.jpeg"/><Relationship Id="rId64" Type="http://schemas.openxmlformats.org/officeDocument/2006/relationships/image" Target="../media/image157.jpeg"/><Relationship Id="rId69" Type="http://schemas.openxmlformats.org/officeDocument/2006/relationships/image" Target="../media/image69.jpeg"/><Relationship Id="rId77" Type="http://schemas.openxmlformats.org/officeDocument/2006/relationships/image" Target="../media/image83.jpeg"/><Relationship Id="rId8" Type="http://schemas.openxmlformats.org/officeDocument/2006/relationships/image" Target="../media/image13.jpeg"/><Relationship Id="rId51" Type="http://schemas.openxmlformats.org/officeDocument/2006/relationships/image" Target="../media/image56.jpeg"/><Relationship Id="rId72" Type="http://schemas.openxmlformats.org/officeDocument/2006/relationships/image" Target="../media/image130.jpeg"/><Relationship Id="rId80" Type="http://schemas.openxmlformats.org/officeDocument/2006/relationships/image" Target="../media/image82.jpeg"/><Relationship Id="rId85" Type="http://schemas.openxmlformats.org/officeDocument/2006/relationships/image" Target="../media/image163.jpeg"/><Relationship Id="rId93" Type="http://schemas.openxmlformats.org/officeDocument/2006/relationships/image" Target="../media/image138.jpeg"/><Relationship Id="rId98" Type="http://schemas.openxmlformats.org/officeDocument/2006/relationships/image" Target="../media/image99.jpeg"/><Relationship Id="rId3" Type="http://schemas.openxmlformats.org/officeDocument/2006/relationships/image" Target="../media/image187.jpeg"/><Relationship Id="rId12" Type="http://schemas.openxmlformats.org/officeDocument/2006/relationships/image" Target="../media/image17.jpeg"/><Relationship Id="rId17" Type="http://schemas.openxmlformats.org/officeDocument/2006/relationships/image" Target="../media/image22.jpeg"/><Relationship Id="rId25" Type="http://schemas.openxmlformats.org/officeDocument/2006/relationships/image" Target="../media/image193.jpeg"/><Relationship Id="rId33" Type="http://schemas.openxmlformats.org/officeDocument/2006/relationships/image" Target="../media/image38.jpeg"/><Relationship Id="rId38" Type="http://schemas.openxmlformats.org/officeDocument/2006/relationships/image" Target="../media/image43.jpeg"/><Relationship Id="rId46" Type="http://schemas.openxmlformats.org/officeDocument/2006/relationships/image" Target="../media/image51.jpeg"/><Relationship Id="rId59" Type="http://schemas.openxmlformats.org/officeDocument/2006/relationships/image" Target="../media/image156.jpeg"/><Relationship Id="rId67" Type="http://schemas.openxmlformats.org/officeDocument/2006/relationships/image" Target="../media/image160.jpeg"/><Relationship Id="rId20" Type="http://schemas.openxmlformats.org/officeDocument/2006/relationships/image" Target="../media/image190.jpeg"/><Relationship Id="rId41" Type="http://schemas.openxmlformats.org/officeDocument/2006/relationships/image" Target="../media/image46.jpeg"/><Relationship Id="rId54" Type="http://schemas.openxmlformats.org/officeDocument/2006/relationships/image" Target="../media/image126.jpeg"/><Relationship Id="rId62" Type="http://schemas.openxmlformats.org/officeDocument/2006/relationships/image" Target="../media/image67.jpeg"/><Relationship Id="rId70" Type="http://schemas.openxmlformats.org/officeDocument/2006/relationships/image" Target="../media/image73.jpeg"/><Relationship Id="rId75" Type="http://schemas.openxmlformats.org/officeDocument/2006/relationships/image" Target="../media/image161.jpeg"/><Relationship Id="rId83" Type="http://schemas.openxmlformats.org/officeDocument/2006/relationships/image" Target="../media/image133.jpeg"/><Relationship Id="rId88" Type="http://schemas.openxmlformats.org/officeDocument/2006/relationships/image" Target="../media/image134.jpeg"/><Relationship Id="rId91" Type="http://schemas.openxmlformats.org/officeDocument/2006/relationships/image" Target="../media/image92.jpeg"/><Relationship Id="rId96" Type="http://schemas.openxmlformats.org/officeDocument/2006/relationships/image" Target="../media/image96.jpeg"/><Relationship Id="rId1" Type="http://schemas.openxmlformats.org/officeDocument/2006/relationships/image" Target="../media/image6.jpeg"/><Relationship Id="rId6" Type="http://schemas.openxmlformats.org/officeDocument/2006/relationships/image" Target="../media/image188.jpeg"/><Relationship Id="rId15" Type="http://schemas.openxmlformats.org/officeDocument/2006/relationships/image" Target="../media/image20.jpeg"/><Relationship Id="rId23" Type="http://schemas.openxmlformats.org/officeDocument/2006/relationships/image" Target="../media/image192.jpeg"/><Relationship Id="rId28" Type="http://schemas.openxmlformats.org/officeDocument/2006/relationships/image" Target="../media/image33.jpeg"/><Relationship Id="rId36" Type="http://schemas.openxmlformats.org/officeDocument/2006/relationships/image" Target="../media/image199.jpeg"/><Relationship Id="rId49" Type="http://schemas.openxmlformats.org/officeDocument/2006/relationships/image" Target="../media/image202.jpeg"/><Relationship Id="rId57" Type="http://schemas.openxmlformats.org/officeDocument/2006/relationships/image" Target="../media/image65.jpeg"/><Relationship Id="rId10" Type="http://schemas.openxmlformats.org/officeDocument/2006/relationships/image" Target="../media/image15.jpeg"/><Relationship Id="rId31" Type="http://schemas.openxmlformats.org/officeDocument/2006/relationships/image" Target="../media/image197.jpeg"/><Relationship Id="rId44" Type="http://schemas.openxmlformats.org/officeDocument/2006/relationships/image" Target="../media/image201.jpeg"/><Relationship Id="rId52" Type="http://schemas.openxmlformats.org/officeDocument/2006/relationships/image" Target="../media/image125.jpeg"/><Relationship Id="rId60" Type="http://schemas.openxmlformats.org/officeDocument/2006/relationships/image" Target="../media/image64.jpeg"/><Relationship Id="rId65" Type="http://schemas.openxmlformats.org/officeDocument/2006/relationships/image" Target="../media/image158.jpeg"/><Relationship Id="rId73" Type="http://schemas.openxmlformats.org/officeDocument/2006/relationships/image" Target="../media/image77.jpeg"/><Relationship Id="rId78" Type="http://schemas.openxmlformats.org/officeDocument/2006/relationships/image" Target="../media/image79.jpeg"/><Relationship Id="rId81" Type="http://schemas.openxmlformats.org/officeDocument/2006/relationships/image" Target="../media/image84.jpeg"/><Relationship Id="rId86" Type="http://schemas.openxmlformats.org/officeDocument/2006/relationships/image" Target="../media/image139.jpeg"/><Relationship Id="rId94" Type="http://schemas.openxmlformats.org/officeDocument/2006/relationships/image" Target="../media/image186.jpeg"/><Relationship Id="rId4" Type="http://schemas.openxmlformats.org/officeDocument/2006/relationships/image" Target="../media/image9.jpeg"/><Relationship Id="rId9" Type="http://schemas.openxmlformats.org/officeDocument/2006/relationships/image" Target="../media/image14.jpeg"/><Relationship Id="rId13" Type="http://schemas.openxmlformats.org/officeDocument/2006/relationships/image" Target="../media/image189.jpeg"/><Relationship Id="rId18" Type="http://schemas.openxmlformats.org/officeDocument/2006/relationships/image" Target="../media/image106.jpeg"/><Relationship Id="rId39" Type="http://schemas.openxmlformats.org/officeDocument/2006/relationships/image" Target="../media/image122.jpeg"/></Relationships>
</file>

<file path=xl/drawings/_rels/drawing8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06.jpeg"/><Relationship Id="rId21" Type="http://schemas.openxmlformats.org/officeDocument/2006/relationships/image" Target="../media/image109.jpeg"/><Relationship Id="rId34" Type="http://schemas.openxmlformats.org/officeDocument/2006/relationships/image" Target="../media/image39.jpeg"/><Relationship Id="rId42" Type="http://schemas.openxmlformats.org/officeDocument/2006/relationships/image" Target="../media/image211.jpeg"/><Relationship Id="rId47" Type="http://schemas.openxmlformats.org/officeDocument/2006/relationships/image" Target="../media/image212.jpeg"/><Relationship Id="rId50" Type="http://schemas.openxmlformats.org/officeDocument/2006/relationships/image" Target="../media/image55.jpeg"/><Relationship Id="rId55" Type="http://schemas.openxmlformats.org/officeDocument/2006/relationships/image" Target="../media/image62.jpeg"/><Relationship Id="rId63" Type="http://schemas.openxmlformats.org/officeDocument/2006/relationships/image" Target="../media/image128.jpeg"/><Relationship Id="rId68" Type="http://schemas.openxmlformats.org/officeDocument/2006/relationships/image" Target="../media/image74.jpeg"/><Relationship Id="rId76" Type="http://schemas.openxmlformats.org/officeDocument/2006/relationships/image" Target="../media/image70.jpeg"/><Relationship Id="rId84" Type="http://schemas.openxmlformats.org/officeDocument/2006/relationships/image" Target="../media/image163.jpeg"/><Relationship Id="rId89" Type="http://schemas.openxmlformats.org/officeDocument/2006/relationships/image" Target="../media/image87.jpeg"/><Relationship Id="rId97" Type="http://schemas.openxmlformats.org/officeDocument/2006/relationships/image" Target="../media/image98.jpeg"/><Relationship Id="rId7" Type="http://schemas.openxmlformats.org/officeDocument/2006/relationships/image" Target="../media/image12.jpeg"/><Relationship Id="rId71" Type="http://schemas.openxmlformats.org/officeDocument/2006/relationships/image" Target="../media/image75.jpeg"/><Relationship Id="rId92" Type="http://schemas.openxmlformats.org/officeDocument/2006/relationships/image" Target="../media/image93.jpeg"/><Relationship Id="rId2" Type="http://schemas.openxmlformats.org/officeDocument/2006/relationships/image" Target="../media/image7.jpeg"/><Relationship Id="rId16" Type="http://schemas.openxmlformats.org/officeDocument/2006/relationships/image" Target="../media/image21.jpeg"/><Relationship Id="rId29" Type="http://schemas.openxmlformats.org/officeDocument/2006/relationships/image" Target="../media/image207.jpeg"/><Relationship Id="rId11" Type="http://schemas.openxmlformats.org/officeDocument/2006/relationships/image" Target="../media/image16.jpeg"/><Relationship Id="rId24" Type="http://schemas.openxmlformats.org/officeDocument/2006/relationships/image" Target="../media/image147.jpeg"/><Relationship Id="rId32" Type="http://schemas.openxmlformats.org/officeDocument/2006/relationships/image" Target="../media/image209.jpeg"/><Relationship Id="rId37" Type="http://schemas.openxmlformats.org/officeDocument/2006/relationships/image" Target="../media/image42.jpeg"/><Relationship Id="rId40" Type="http://schemas.openxmlformats.org/officeDocument/2006/relationships/image" Target="../media/image45.jpeg"/><Relationship Id="rId45" Type="http://schemas.openxmlformats.org/officeDocument/2006/relationships/image" Target="../media/image50.jpeg"/><Relationship Id="rId53" Type="http://schemas.openxmlformats.org/officeDocument/2006/relationships/image" Target="../media/image59.jpeg"/><Relationship Id="rId58" Type="http://schemas.openxmlformats.org/officeDocument/2006/relationships/image" Target="../media/image58.jpeg"/><Relationship Id="rId66" Type="http://schemas.openxmlformats.org/officeDocument/2006/relationships/image" Target="../media/image159.jpeg"/><Relationship Id="rId74" Type="http://schemas.openxmlformats.org/officeDocument/2006/relationships/image" Target="../media/image131.jpeg"/><Relationship Id="rId79" Type="http://schemas.openxmlformats.org/officeDocument/2006/relationships/image" Target="../media/image81.jpeg"/><Relationship Id="rId87" Type="http://schemas.openxmlformats.org/officeDocument/2006/relationships/image" Target="../media/image134.jpeg"/><Relationship Id="rId5" Type="http://schemas.openxmlformats.org/officeDocument/2006/relationships/image" Target="../media/image10.jpeg"/><Relationship Id="rId61" Type="http://schemas.openxmlformats.org/officeDocument/2006/relationships/image" Target="../media/image66.jpeg"/><Relationship Id="rId82" Type="http://schemas.openxmlformats.org/officeDocument/2006/relationships/image" Target="../media/image132.jpeg"/><Relationship Id="rId90" Type="http://schemas.openxmlformats.org/officeDocument/2006/relationships/image" Target="../media/image165.jpeg"/><Relationship Id="rId95" Type="http://schemas.openxmlformats.org/officeDocument/2006/relationships/image" Target="../media/image97.jpeg"/><Relationship Id="rId19" Type="http://schemas.openxmlformats.org/officeDocument/2006/relationships/image" Target="../media/image107.jpeg"/><Relationship Id="rId14" Type="http://schemas.openxmlformats.org/officeDocument/2006/relationships/image" Target="../media/image19.jpeg"/><Relationship Id="rId22" Type="http://schemas.openxmlformats.org/officeDocument/2006/relationships/image" Target="../media/image27.jpeg"/><Relationship Id="rId27" Type="http://schemas.openxmlformats.org/officeDocument/2006/relationships/image" Target="../media/image176.jpeg"/><Relationship Id="rId30" Type="http://schemas.openxmlformats.org/officeDocument/2006/relationships/image" Target="../media/image35.jpeg"/><Relationship Id="rId35" Type="http://schemas.openxmlformats.org/officeDocument/2006/relationships/image" Target="../media/image198.jpeg"/><Relationship Id="rId43" Type="http://schemas.openxmlformats.org/officeDocument/2006/relationships/image" Target="../media/image48.jpeg"/><Relationship Id="rId48" Type="http://schemas.openxmlformats.org/officeDocument/2006/relationships/image" Target="../media/image53.jpeg"/><Relationship Id="rId56" Type="http://schemas.openxmlformats.org/officeDocument/2006/relationships/image" Target="../media/image127.jpeg"/><Relationship Id="rId64" Type="http://schemas.openxmlformats.org/officeDocument/2006/relationships/image" Target="../media/image157.jpeg"/><Relationship Id="rId69" Type="http://schemas.openxmlformats.org/officeDocument/2006/relationships/image" Target="../media/image69.jpeg"/><Relationship Id="rId77" Type="http://schemas.openxmlformats.org/officeDocument/2006/relationships/image" Target="../media/image83.jpeg"/><Relationship Id="rId8" Type="http://schemas.openxmlformats.org/officeDocument/2006/relationships/image" Target="../media/image204.jpeg"/><Relationship Id="rId51" Type="http://schemas.openxmlformats.org/officeDocument/2006/relationships/image" Target="../media/image56.jpeg"/><Relationship Id="rId72" Type="http://schemas.openxmlformats.org/officeDocument/2006/relationships/image" Target="../media/image130.jpeg"/><Relationship Id="rId80" Type="http://schemas.openxmlformats.org/officeDocument/2006/relationships/image" Target="../media/image214.jpeg"/><Relationship Id="rId85" Type="http://schemas.openxmlformats.org/officeDocument/2006/relationships/image" Target="../media/image139.jpeg"/><Relationship Id="rId93" Type="http://schemas.openxmlformats.org/officeDocument/2006/relationships/image" Target="../media/image138.jpeg"/><Relationship Id="rId98" Type="http://schemas.openxmlformats.org/officeDocument/2006/relationships/image" Target="../media/image99.jpeg"/><Relationship Id="rId3" Type="http://schemas.openxmlformats.org/officeDocument/2006/relationships/image" Target="../media/image8.jpeg"/><Relationship Id="rId12" Type="http://schemas.openxmlformats.org/officeDocument/2006/relationships/image" Target="../media/image17.jpeg"/><Relationship Id="rId17" Type="http://schemas.openxmlformats.org/officeDocument/2006/relationships/image" Target="../media/image22.jpeg"/><Relationship Id="rId25" Type="http://schemas.openxmlformats.org/officeDocument/2006/relationships/image" Target="../media/image205.jpeg"/><Relationship Id="rId33" Type="http://schemas.openxmlformats.org/officeDocument/2006/relationships/image" Target="../media/image38.jpeg"/><Relationship Id="rId38" Type="http://schemas.openxmlformats.org/officeDocument/2006/relationships/image" Target="../media/image43.jpeg"/><Relationship Id="rId46" Type="http://schemas.openxmlformats.org/officeDocument/2006/relationships/image" Target="../media/image51.jpeg"/><Relationship Id="rId59" Type="http://schemas.openxmlformats.org/officeDocument/2006/relationships/image" Target="../media/image61.jpeg"/><Relationship Id="rId67" Type="http://schemas.openxmlformats.org/officeDocument/2006/relationships/image" Target="../media/image160.jpeg"/><Relationship Id="rId20" Type="http://schemas.openxmlformats.org/officeDocument/2006/relationships/image" Target="../media/image190.jpeg"/><Relationship Id="rId41" Type="http://schemas.openxmlformats.org/officeDocument/2006/relationships/image" Target="../media/image46.jpeg"/><Relationship Id="rId54" Type="http://schemas.openxmlformats.org/officeDocument/2006/relationships/image" Target="../media/image126.jpeg"/><Relationship Id="rId62" Type="http://schemas.openxmlformats.org/officeDocument/2006/relationships/image" Target="../media/image67.jpeg"/><Relationship Id="rId70" Type="http://schemas.openxmlformats.org/officeDocument/2006/relationships/image" Target="../media/image73.jpeg"/><Relationship Id="rId75" Type="http://schemas.openxmlformats.org/officeDocument/2006/relationships/image" Target="../media/image161.jpeg"/><Relationship Id="rId83" Type="http://schemas.openxmlformats.org/officeDocument/2006/relationships/image" Target="../media/image133.jpeg"/><Relationship Id="rId88" Type="http://schemas.openxmlformats.org/officeDocument/2006/relationships/image" Target="../media/image91.jpeg"/><Relationship Id="rId91" Type="http://schemas.openxmlformats.org/officeDocument/2006/relationships/image" Target="../media/image92.jpeg"/><Relationship Id="rId96" Type="http://schemas.openxmlformats.org/officeDocument/2006/relationships/image" Target="../media/image96.jpeg"/><Relationship Id="rId1" Type="http://schemas.openxmlformats.org/officeDocument/2006/relationships/image" Target="../media/image6.jpeg"/><Relationship Id="rId6" Type="http://schemas.openxmlformats.org/officeDocument/2006/relationships/image" Target="../media/image203.jpeg"/><Relationship Id="rId15" Type="http://schemas.openxmlformats.org/officeDocument/2006/relationships/image" Target="../media/image20.jpeg"/><Relationship Id="rId23" Type="http://schemas.openxmlformats.org/officeDocument/2006/relationships/image" Target="../media/image111.jpeg"/><Relationship Id="rId28" Type="http://schemas.openxmlformats.org/officeDocument/2006/relationships/image" Target="../media/image33.jpeg"/><Relationship Id="rId36" Type="http://schemas.openxmlformats.org/officeDocument/2006/relationships/image" Target="../media/image210.jpeg"/><Relationship Id="rId49" Type="http://schemas.openxmlformats.org/officeDocument/2006/relationships/image" Target="../media/image213.jpeg"/><Relationship Id="rId57" Type="http://schemas.openxmlformats.org/officeDocument/2006/relationships/image" Target="../media/image65.jpeg"/><Relationship Id="rId10" Type="http://schemas.openxmlformats.org/officeDocument/2006/relationships/image" Target="../media/image15.jpeg"/><Relationship Id="rId31" Type="http://schemas.openxmlformats.org/officeDocument/2006/relationships/image" Target="../media/image208.jpeg"/><Relationship Id="rId44" Type="http://schemas.openxmlformats.org/officeDocument/2006/relationships/image" Target="../media/image183.jpeg"/><Relationship Id="rId52" Type="http://schemas.openxmlformats.org/officeDocument/2006/relationships/image" Target="../media/image125.jpeg"/><Relationship Id="rId60" Type="http://schemas.openxmlformats.org/officeDocument/2006/relationships/image" Target="../media/image64.jpeg"/><Relationship Id="rId65" Type="http://schemas.openxmlformats.org/officeDocument/2006/relationships/image" Target="../media/image158.jpeg"/><Relationship Id="rId73" Type="http://schemas.openxmlformats.org/officeDocument/2006/relationships/image" Target="../media/image77.jpeg"/><Relationship Id="rId78" Type="http://schemas.openxmlformats.org/officeDocument/2006/relationships/image" Target="../media/image79.jpeg"/><Relationship Id="rId81" Type="http://schemas.openxmlformats.org/officeDocument/2006/relationships/image" Target="../media/image84.jpeg"/><Relationship Id="rId86" Type="http://schemas.openxmlformats.org/officeDocument/2006/relationships/image" Target="../media/image101.jpeg"/><Relationship Id="rId94" Type="http://schemas.openxmlformats.org/officeDocument/2006/relationships/image" Target="../media/image215.jpeg"/><Relationship Id="rId4" Type="http://schemas.openxmlformats.org/officeDocument/2006/relationships/image" Target="../media/image9.jpeg"/><Relationship Id="rId9" Type="http://schemas.openxmlformats.org/officeDocument/2006/relationships/image" Target="../media/image14.jpeg"/><Relationship Id="rId13" Type="http://schemas.openxmlformats.org/officeDocument/2006/relationships/image" Target="../media/image18.jpeg"/><Relationship Id="rId18" Type="http://schemas.openxmlformats.org/officeDocument/2006/relationships/image" Target="../media/image106.jpeg"/><Relationship Id="rId39" Type="http://schemas.openxmlformats.org/officeDocument/2006/relationships/image" Target="../media/image122.jpe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223.jpeg"/><Relationship Id="rId13" Type="http://schemas.openxmlformats.org/officeDocument/2006/relationships/image" Target="../media/image228.jpeg"/><Relationship Id="rId3" Type="http://schemas.openxmlformats.org/officeDocument/2006/relationships/image" Target="../media/image218.jpeg"/><Relationship Id="rId7" Type="http://schemas.openxmlformats.org/officeDocument/2006/relationships/image" Target="../media/image222.jpeg"/><Relationship Id="rId12" Type="http://schemas.openxmlformats.org/officeDocument/2006/relationships/image" Target="../media/image227.jpeg"/><Relationship Id="rId2" Type="http://schemas.openxmlformats.org/officeDocument/2006/relationships/image" Target="../media/image217.jpeg"/><Relationship Id="rId16" Type="http://schemas.openxmlformats.org/officeDocument/2006/relationships/image" Target="../media/image231.jpeg"/><Relationship Id="rId1" Type="http://schemas.openxmlformats.org/officeDocument/2006/relationships/image" Target="../media/image216.jpeg"/><Relationship Id="rId6" Type="http://schemas.openxmlformats.org/officeDocument/2006/relationships/image" Target="../media/image221.jpeg"/><Relationship Id="rId11" Type="http://schemas.openxmlformats.org/officeDocument/2006/relationships/image" Target="../media/image226.jpeg"/><Relationship Id="rId5" Type="http://schemas.openxmlformats.org/officeDocument/2006/relationships/image" Target="../media/image220.jpeg"/><Relationship Id="rId15" Type="http://schemas.openxmlformats.org/officeDocument/2006/relationships/image" Target="../media/image230.jpeg"/><Relationship Id="rId10" Type="http://schemas.openxmlformats.org/officeDocument/2006/relationships/image" Target="../media/image225.jpeg"/><Relationship Id="rId4" Type="http://schemas.openxmlformats.org/officeDocument/2006/relationships/image" Target="../media/image219.jpeg"/><Relationship Id="rId9" Type="http://schemas.openxmlformats.org/officeDocument/2006/relationships/image" Target="../media/image224.jpeg"/><Relationship Id="rId14" Type="http://schemas.openxmlformats.org/officeDocument/2006/relationships/image" Target="../media/image229.jpeg"/></Relationships>
</file>

<file path=xl/drawings/_rels/drawing10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2.jpeg"/><Relationship Id="rId18" Type="http://schemas.openxmlformats.org/officeDocument/2006/relationships/image" Target="../media/image59.jpeg"/><Relationship Id="rId26" Type="http://schemas.openxmlformats.org/officeDocument/2006/relationships/image" Target="../media/image84.jpeg"/><Relationship Id="rId39" Type="http://schemas.openxmlformats.org/officeDocument/2006/relationships/image" Target="../media/image192.jpeg"/><Relationship Id="rId21" Type="http://schemas.openxmlformats.org/officeDocument/2006/relationships/image" Target="../media/image65.jpeg"/><Relationship Id="rId34" Type="http://schemas.openxmlformats.org/officeDocument/2006/relationships/image" Target="../media/image186.jpeg"/><Relationship Id="rId42" Type="http://schemas.openxmlformats.org/officeDocument/2006/relationships/image" Target="../media/image33.jpeg"/><Relationship Id="rId47" Type="http://schemas.openxmlformats.org/officeDocument/2006/relationships/image" Target="../media/image198.jpeg"/><Relationship Id="rId50" Type="http://schemas.openxmlformats.org/officeDocument/2006/relationships/image" Target="../media/image43.jpeg"/><Relationship Id="rId55" Type="http://schemas.openxmlformats.org/officeDocument/2006/relationships/image" Target="../media/image51.jpeg"/><Relationship Id="rId63" Type="http://schemas.openxmlformats.org/officeDocument/2006/relationships/image" Target="../media/image202.jpeg"/><Relationship Id="rId7" Type="http://schemas.openxmlformats.org/officeDocument/2006/relationships/image" Target="../media/image14.jpeg"/><Relationship Id="rId2" Type="http://schemas.openxmlformats.org/officeDocument/2006/relationships/image" Target="../media/image7.jpeg"/><Relationship Id="rId16" Type="http://schemas.openxmlformats.org/officeDocument/2006/relationships/image" Target="../media/image125.jpeg"/><Relationship Id="rId20" Type="http://schemas.openxmlformats.org/officeDocument/2006/relationships/image" Target="../media/image64.jpeg"/><Relationship Id="rId29" Type="http://schemas.openxmlformats.org/officeDocument/2006/relationships/image" Target="../media/image133.jpeg"/><Relationship Id="rId41" Type="http://schemas.openxmlformats.org/officeDocument/2006/relationships/image" Target="../media/image193.jpeg"/><Relationship Id="rId54" Type="http://schemas.openxmlformats.org/officeDocument/2006/relationships/image" Target="../media/image50.jpeg"/><Relationship Id="rId62" Type="http://schemas.openxmlformats.org/officeDocument/2006/relationships/image" Target="../media/image98.jpeg"/><Relationship Id="rId1" Type="http://schemas.openxmlformats.org/officeDocument/2006/relationships/image" Target="../media/image6.jpeg"/><Relationship Id="rId6" Type="http://schemas.openxmlformats.org/officeDocument/2006/relationships/image" Target="../media/image188.jpeg"/><Relationship Id="rId11" Type="http://schemas.openxmlformats.org/officeDocument/2006/relationships/image" Target="../media/image20.jpeg"/><Relationship Id="rId24" Type="http://schemas.openxmlformats.org/officeDocument/2006/relationships/image" Target="../media/image82.jpeg"/><Relationship Id="rId32" Type="http://schemas.openxmlformats.org/officeDocument/2006/relationships/image" Target="../media/image91.jpeg"/><Relationship Id="rId37" Type="http://schemas.openxmlformats.org/officeDocument/2006/relationships/image" Target="../media/image191.jpeg"/><Relationship Id="rId40" Type="http://schemas.openxmlformats.org/officeDocument/2006/relationships/image" Target="../media/image147.jpeg"/><Relationship Id="rId45" Type="http://schemas.openxmlformats.org/officeDocument/2006/relationships/image" Target="../media/image37.jpeg"/><Relationship Id="rId53" Type="http://schemas.openxmlformats.org/officeDocument/2006/relationships/image" Target="../media/image201.jpeg"/><Relationship Id="rId58" Type="http://schemas.openxmlformats.org/officeDocument/2006/relationships/image" Target="../media/image99.jpeg"/><Relationship Id="rId5" Type="http://schemas.openxmlformats.org/officeDocument/2006/relationships/image" Target="../media/image10.jpeg"/><Relationship Id="rId15" Type="http://schemas.openxmlformats.org/officeDocument/2006/relationships/image" Target="../media/image107.jpeg"/><Relationship Id="rId23" Type="http://schemas.openxmlformats.org/officeDocument/2006/relationships/image" Target="../media/image157.jpeg"/><Relationship Id="rId28" Type="http://schemas.openxmlformats.org/officeDocument/2006/relationships/image" Target="../media/image101.jpeg"/><Relationship Id="rId36" Type="http://schemas.openxmlformats.org/officeDocument/2006/relationships/image" Target="../media/image190.jpeg"/><Relationship Id="rId49" Type="http://schemas.openxmlformats.org/officeDocument/2006/relationships/image" Target="../media/image42.jpeg"/><Relationship Id="rId57" Type="http://schemas.openxmlformats.org/officeDocument/2006/relationships/image" Target="../media/image53.jpeg"/><Relationship Id="rId61" Type="http://schemas.openxmlformats.org/officeDocument/2006/relationships/image" Target="../media/image96.jpeg"/><Relationship Id="rId10" Type="http://schemas.openxmlformats.org/officeDocument/2006/relationships/image" Target="../media/image19.jpeg"/><Relationship Id="rId19" Type="http://schemas.openxmlformats.org/officeDocument/2006/relationships/image" Target="../media/image126.jpeg"/><Relationship Id="rId31" Type="http://schemas.openxmlformats.org/officeDocument/2006/relationships/image" Target="../media/image165.jpeg"/><Relationship Id="rId44" Type="http://schemas.openxmlformats.org/officeDocument/2006/relationships/image" Target="../media/image233.jpeg"/><Relationship Id="rId52" Type="http://schemas.openxmlformats.org/officeDocument/2006/relationships/image" Target="../media/image200.jpeg"/><Relationship Id="rId60" Type="http://schemas.openxmlformats.org/officeDocument/2006/relationships/image" Target="../media/image97.jpeg"/><Relationship Id="rId4" Type="http://schemas.openxmlformats.org/officeDocument/2006/relationships/image" Target="../media/image9.jpeg"/><Relationship Id="rId9" Type="http://schemas.openxmlformats.org/officeDocument/2006/relationships/image" Target="../media/image189.jpeg"/><Relationship Id="rId14" Type="http://schemas.openxmlformats.org/officeDocument/2006/relationships/image" Target="../media/image106.jpeg"/><Relationship Id="rId22" Type="http://schemas.openxmlformats.org/officeDocument/2006/relationships/image" Target="../media/image128.jpeg"/><Relationship Id="rId27" Type="http://schemas.openxmlformats.org/officeDocument/2006/relationships/image" Target="../media/image132.jpeg"/><Relationship Id="rId30" Type="http://schemas.openxmlformats.org/officeDocument/2006/relationships/image" Target="../media/image134.jpeg"/><Relationship Id="rId35" Type="http://schemas.openxmlformats.org/officeDocument/2006/relationships/image" Target="../media/image232.jpeg"/><Relationship Id="rId43" Type="http://schemas.openxmlformats.org/officeDocument/2006/relationships/image" Target="../media/image195.jpeg"/><Relationship Id="rId48" Type="http://schemas.openxmlformats.org/officeDocument/2006/relationships/image" Target="../media/image199.jpeg"/><Relationship Id="rId56" Type="http://schemas.openxmlformats.org/officeDocument/2006/relationships/image" Target="../media/image52.jpeg"/><Relationship Id="rId64" Type="http://schemas.openxmlformats.org/officeDocument/2006/relationships/image" Target="../media/image56.jpeg"/><Relationship Id="rId8" Type="http://schemas.openxmlformats.org/officeDocument/2006/relationships/image" Target="../media/image15.jpeg"/><Relationship Id="rId51" Type="http://schemas.openxmlformats.org/officeDocument/2006/relationships/image" Target="../media/image122.jpeg"/><Relationship Id="rId3" Type="http://schemas.openxmlformats.org/officeDocument/2006/relationships/image" Target="../media/image187.jpeg"/><Relationship Id="rId12" Type="http://schemas.openxmlformats.org/officeDocument/2006/relationships/image" Target="../media/image21.jpeg"/><Relationship Id="rId17" Type="http://schemas.openxmlformats.org/officeDocument/2006/relationships/image" Target="../media/image58.jpeg"/><Relationship Id="rId25" Type="http://schemas.openxmlformats.org/officeDocument/2006/relationships/image" Target="../media/image83.jpeg"/><Relationship Id="rId33" Type="http://schemas.openxmlformats.org/officeDocument/2006/relationships/image" Target="../media/image138.jpeg"/><Relationship Id="rId38" Type="http://schemas.openxmlformats.org/officeDocument/2006/relationships/image" Target="../media/image110.jpeg"/><Relationship Id="rId46" Type="http://schemas.openxmlformats.org/officeDocument/2006/relationships/image" Target="../media/image39.jpeg"/><Relationship Id="rId59" Type="http://schemas.openxmlformats.org/officeDocument/2006/relationships/image" Target="../media/image55.jpeg"/></Relationships>
</file>

<file path=xl/drawings/_rels/drawing1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35.jpeg"/><Relationship Id="rId18" Type="http://schemas.openxmlformats.org/officeDocument/2006/relationships/image" Target="../media/image59.jpeg"/><Relationship Id="rId26" Type="http://schemas.openxmlformats.org/officeDocument/2006/relationships/image" Target="../media/image70.jpeg"/><Relationship Id="rId39" Type="http://schemas.openxmlformats.org/officeDocument/2006/relationships/image" Target="../media/image92.jpeg"/><Relationship Id="rId21" Type="http://schemas.openxmlformats.org/officeDocument/2006/relationships/image" Target="../media/image66.jpeg"/><Relationship Id="rId34" Type="http://schemas.openxmlformats.org/officeDocument/2006/relationships/image" Target="../media/image84.jpeg"/><Relationship Id="rId42" Type="http://schemas.openxmlformats.org/officeDocument/2006/relationships/image" Target="../media/image38.jpeg"/><Relationship Id="rId47" Type="http://schemas.openxmlformats.org/officeDocument/2006/relationships/image" Target="../media/image42.jpeg"/><Relationship Id="rId50" Type="http://schemas.openxmlformats.org/officeDocument/2006/relationships/image" Target="../media/image99.jpeg"/><Relationship Id="rId55" Type="http://schemas.openxmlformats.org/officeDocument/2006/relationships/image" Target="../media/image241.jpeg"/><Relationship Id="rId7" Type="http://schemas.openxmlformats.org/officeDocument/2006/relationships/image" Target="../media/image21.jpeg"/><Relationship Id="rId2" Type="http://schemas.openxmlformats.org/officeDocument/2006/relationships/image" Target="../media/image7.jpeg"/><Relationship Id="rId16" Type="http://schemas.openxmlformats.org/officeDocument/2006/relationships/image" Target="../media/image107.jpeg"/><Relationship Id="rId20" Type="http://schemas.openxmlformats.org/officeDocument/2006/relationships/image" Target="../media/image58.jpeg"/><Relationship Id="rId29" Type="http://schemas.openxmlformats.org/officeDocument/2006/relationships/image" Target="../media/image79.jpeg"/><Relationship Id="rId41" Type="http://schemas.openxmlformats.org/officeDocument/2006/relationships/image" Target="../media/image138.jpeg"/><Relationship Id="rId54" Type="http://schemas.openxmlformats.org/officeDocument/2006/relationships/image" Target="../media/image98.jpeg"/><Relationship Id="rId1" Type="http://schemas.openxmlformats.org/officeDocument/2006/relationships/image" Target="../media/image6.jpeg"/><Relationship Id="rId6" Type="http://schemas.openxmlformats.org/officeDocument/2006/relationships/image" Target="../media/image20.jpeg"/><Relationship Id="rId11" Type="http://schemas.openxmlformats.org/officeDocument/2006/relationships/image" Target="../media/image22.jpeg"/><Relationship Id="rId24" Type="http://schemas.openxmlformats.org/officeDocument/2006/relationships/image" Target="../media/image236.jpeg"/><Relationship Id="rId32" Type="http://schemas.openxmlformats.org/officeDocument/2006/relationships/image" Target="../media/image82.jpeg"/><Relationship Id="rId37" Type="http://schemas.openxmlformats.org/officeDocument/2006/relationships/image" Target="../media/image101.jpeg"/><Relationship Id="rId40" Type="http://schemas.openxmlformats.org/officeDocument/2006/relationships/image" Target="../media/image93.jpeg"/><Relationship Id="rId45" Type="http://schemas.openxmlformats.org/officeDocument/2006/relationships/image" Target="../media/image120.jpeg"/><Relationship Id="rId53" Type="http://schemas.openxmlformats.org/officeDocument/2006/relationships/image" Target="../media/image96.jpeg"/><Relationship Id="rId58" Type="http://schemas.openxmlformats.org/officeDocument/2006/relationships/image" Target="../media/image244.jpeg"/><Relationship Id="rId5" Type="http://schemas.openxmlformats.org/officeDocument/2006/relationships/image" Target="../media/image19.jpeg"/><Relationship Id="rId15" Type="http://schemas.openxmlformats.org/officeDocument/2006/relationships/image" Target="../media/image106.jpeg"/><Relationship Id="rId23" Type="http://schemas.openxmlformats.org/officeDocument/2006/relationships/image" Target="../media/image128.jpeg"/><Relationship Id="rId28" Type="http://schemas.openxmlformats.org/officeDocument/2006/relationships/image" Target="../media/image72.jpeg"/><Relationship Id="rId36" Type="http://schemas.openxmlformats.org/officeDocument/2006/relationships/image" Target="../media/image133.jpeg"/><Relationship Id="rId49" Type="http://schemas.openxmlformats.org/officeDocument/2006/relationships/image" Target="../media/image56.jpeg"/><Relationship Id="rId57" Type="http://schemas.openxmlformats.org/officeDocument/2006/relationships/image" Target="../media/image243.jpeg"/><Relationship Id="rId61" Type="http://schemas.openxmlformats.org/officeDocument/2006/relationships/image" Target="../media/image55.jpeg"/><Relationship Id="rId10" Type="http://schemas.openxmlformats.org/officeDocument/2006/relationships/image" Target="../media/image17.jpeg"/><Relationship Id="rId19" Type="http://schemas.openxmlformats.org/officeDocument/2006/relationships/image" Target="../media/image126.jpeg"/><Relationship Id="rId31" Type="http://schemas.openxmlformats.org/officeDocument/2006/relationships/image" Target="../media/image81.jpeg"/><Relationship Id="rId44" Type="http://schemas.openxmlformats.org/officeDocument/2006/relationships/image" Target="../media/image39.jpeg"/><Relationship Id="rId52" Type="http://schemas.openxmlformats.org/officeDocument/2006/relationships/image" Target="../media/image97.jpeg"/><Relationship Id="rId60" Type="http://schemas.openxmlformats.org/officeDocument/2006/relationships/image" Target="../media/image245.jpeg"/><Relationship Id="rId4" Type="http://schemas.openxmlformats.org/officeDocument/2006/relationships/image" Target="../media/image9.jpeg"/><Relationship Id="rId9" Type="http://schemas.openxmlformats.org/officeDocument/2006/relationships/image" Target="../media/image16.jpeg"/><Relationship Id="rId14" Type="http://schemas.openxmlformats.org/officeDocument/2006/relationships/image" Target="../media/image50.jpeg"/><Relationship Id="rId22" Type="http://schemas.openxmlformats.org/officeDocument/2006/relationships/image" Target="../media/image67.jpeg"/><Relationship Id="rId27" Type="http://schemas.openxmlformats.org/officeDocument/2006/relationships/image" Target="../media/image237.jpeg"/><Relationship Id="rId30" Type="http://schemas.openxmlformats.org/officeDocument/2006/relationships/image" Target="../media/image80.jpeg"/><Relationship Id="rId35" Type="http://schemas.openxmlformats.org/officeDocument/2006/relationships/image" Target="../media/image132.jpeg"/><Relationship Id="rId43" Type="http://schemas.openxmlformats.org/officeDocument/2006/relationships/image" Target="../media/image238.jpeg"/><Relationship Id="rId48" Type="http://schemas.openxmlformats.org/officeDocument/2006/relationships/image" Target="../media/image239.jpeg"/><Relationship Id="rId56" Type="http://schemas.openxmlformats.org/officeDocument/2006/relationships/image" Target="../media/image242.jpeg"/><Relationship Id="rId8" Type="http://schemas.openxmlformats.org/officeDocument/2006/relationships/image" Target="../media/image48.jpeg"/><Relationship Id="rId51" Type="http://schemas.openxmlformats.org/officeDocument/2006/relationships/image" Target="../media/image240.jpeg"/><Relationship Id="rId3" Type="http://schemas.openxmlformats.org/officeDocument/2006/relationships/image" Target="../media/image234.jpeg"/><Relationship Id="rId12" Type="http://schemas.openxmlformats.org/officeDocument/2006/relationships/image" Target="../media/image46.jpeg"/><Relationship Id="rId17" Type="http://schemas.openxmlformats.org/officeDocument/2006/relationships/image" Target="../media/image125.jpeg"/><Relationship Id="rId25" Type="http://schemas.openxmlformats.org/officeDocument/2006/relationships/image" Target="../media/image69.jpeg"/><Relationship Id="rId33" Type="http://schemas.openxmlformats.org/officeDocument/2006/relationships/image" Target="../media/image83.jpeg"/><Relationship Id="rId38" Type="http://schemas.openxmlformats.org/officeDocument/2006/relationships/image" Target="../media/image134.jpeg"/><Relationship Id="rId46" Type="http://schemas.openxmlformats.org/officeDocument/2006/relationships/image" Target="../media/image121.jpeg"/><Relationship Id="rId59" Type="http://schemas.openxmlformats.org/officeDocument/2006/relationships/image" Target="../media/image147.jpeg"/></Relationships>
</file>

<file path=xl/drawings/_rels/drawing1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94.jpeg"/><Relationship Id="rId21" Type="http://schemas.openxmlformats.org/officeDocument/2006/relationships/image" Target="../media/image191.jpeg"/><Relationship Id="rId34" Type="http://schemas.openxmlformats.org/officeDocument/2006/relationships/image" Target="../media/image39.jpeg"/><Relationship Id="rId42" Type="http://schemas.openxmlformats.org/officeDocument/2006/relationships/image" Target="../media/image200.jpeg"/><Relationship Id="rId47" Type="http://schemas.openxmlformats.org/officeDocument/2006/relationships/image" Target="../media/image52.jpeg"/><Relationship Id="rId50" Type="http://schemas.openxmlformats.org/officeDocument/2006/relationships/image" Target="../media/image202.jpeg"/><Relationship Id="rId55" Type="http://schemas.openxmlformats.org/officeDocument/2006/relationships/image" Target="../media/image59.jpeg"/><Relationship Id="rId63" Type="http://schemas.openxmlformats.org/officeDocument/2006/relationships/image" Target="../media/image67.jpeg"/><Relationship Id="rId68" Type="http://schemas.openxmlformats.org/officeDocument/2006/relationships/image" Target="../media/image159.jpeg"/><Relationship Id="rId76" Type="http://schemas.openxmlformats.org/officeDocument/2006/relationships/image" Target="../media/image79.jpeg"/><Relationship Id="rId84" Type="http://schemas.openxmlformats.org/officeDocument/2006/relationships/image" Target="../media/image133.jpeg"/><Relationship Id="rId89" Type="http://schemas.openxmlformats.org/officeDocument/2006/relationships/image" Target="../media/image134.jpeg"/><Relationship Id="rId97" Type="http://schemas.openxmlformats.org/officeDocument/2006/relationships/image" Target="../media/image96.jpeg"/><Relationship Id="rId7" Type="http://schemas.openxmlformats.org/officeDocument/2006/relationships/image" Target="../media/image12.jpeg"/><Relationship Id="rId71" Type="http://schemas.openxmlformats.org/officeDocument/2006/relationships/image" Target="../media/image74.jpeg"/><Relationship Id="rId92" Type="http://schemas.openxmlformats.org/officeDocument/2006/relationships/image" Target="../media/image92.jpeg"/><Relationship Id="rId2" Type="http://schemas.openxmlformats.org/officeDocument/2006/relationships/image" Target="../media/image7.jpeg"/><Relationship Id="rId16" Type="http://schemas.openxmlformats.org/officeDocument/2006/relationships/image" Target="../media/image21.jpeg"/><Relationship Id="rId29" Type="http://schemas.openxmlformats.org/officeDocument/2006/relationships/image" Target="../media/image195.jpeg"/><Relationship Id="rId11" Type="http://schemas.openxmlformats.org/officeDocument/2006/relationships/image" Target="../media/image16.jpeg"/><Relationship Id="rId24" Type="http://schemas.openxmlformats.org/officeDocument/2006/relationships/image" Target="../media/image147.jpeg"/><Relationship Id="rId32" Type="http://schemas.openxmlformats.org/officeDocument/2006/relationships/image" Target="../media/image37.jpeg"/><Relationship Id="rId37" Type="http://schemas.openxmlformats.org/officeDocument/2006/relationships/image" Target="../media/image42.jpeg"/><Relationship Id="rId40" Type="http://schemas.openxmlformats.org/officeDocument/2006/relationships/image" Target="../media/image45.jpeg"/><Relationship Id="rId45" Type="http://schemas.openxmlformats.org/officeDocument/2006/relationships/image" Target="../media/image50.jpeg"/><Relationship Id="rId53" Type="http://schemas.openxmlformats.org/officeDocument/2006/relationships/image" Target="../media/image125.jpeg"/><Relationship Id="rId58" Type="http://schemas.openxmlformats.org/officeDocument/2006/relationships/image" Target="../media/image62.jpeg"/><Relationship Id="rId66" Type="http://schemas.openxmlformats.org/officeDocument/2006/relationships/image" Target="../media/image69.jpeg"/><Relationship Id="rId74" Type="http://schemas.openxmlformats.org/officeDocument/2006/relationships/image" Target="../media/image77.jpeg"/><Relationship Id="rId79" Type="http://schemas.openxmlformats.org/officeDocument/2006/relationships/image" Target="../media/image81.jpeg"/><Relationship Id="rId87" Type="http://schemas.openxmlformats.org/officeDocument/2006/relationships/image" Target="../media/image139.jpeg"/><Relationship Id="rId5" Type="http://schemas.openxmlformats.org/officeDocument/2006/relationships/image" Target="../media/image10.jpeg"/><Relationship Id="rId61" Type="http://schemas.openxmlformats.org/officeDocument/2006/relationships/image" Target="../media/image65.jpeg"/><Relationship Id="rId82" Type="http://schemas.openxmlformats.org/officeDocument/2006/relationships/image" Target="../media/image84.jpeg"/><Relationship Id="rId90" Type="http://schemas.openxmlformats.org/officeDocument/2006/relationships/image" Target="../media/image165.jpeg"/><Relationship Id="rId95" Type="http://schemas.openxmlformats.org/officeDocument/2006/relationships/image" Target="../media/image186.jpeg"/><Relationship Id="rId19" Type="http://schemas.openxmlformats.org/officeDocument/2006/relationships/image" Target="../media/image107.jpeg"/><Relationship Id="rId14" Type="http://schemas.openxmlformats.org/officeDocument/2006/relationships/image" Target="../media/image19.jpeg"/><Relationship Id="rId22" Type="http://schemas.openxmlformats.org/officeDocument/2006/relationships/image" Target="../media/image27.jpeg"/><Relationship Id="rId27" Type="http://schemas.openxmlformats.org/officeDocument/2006/relationships/image" Target="../media/image176.jpeg"/><Relationship Id="rId30" Type="http://schemas.openxmlformats.org/officeDocument/2006/relationships/image" Target="../media/image196.jpeg"/><Relationship Id="rId35" Type="http://schemas.openxmlformats.org/officeDocument/2006/relationships/image" Target="../media/image198.jpeg"/><Relationship Id="rId43" Type="http://schemas.openxmlformats.org/officeDocument/2006/relationships/image" Target="../media/image48.jpeg"/><Relationship Id="rId48" Type="http://schemas.openxmlformats.org/officeDocument/2006/relationships/image" Target="../media/image53.jpeg"/><Relationship Id="rId56" Type="http://schemas.openxmlformats.org/officeDocument/2006/relationships/image" Target="../media/image126.jpeg"/><Relationship Id="rId64" Type="http://schemas.openxmlformats.org/officeDocument/2006/relationships/image" Target="../media/image128.jpeg"/><Relationship Id="rId69" Type="http://schemas.openxmlformats.org/officeDocument/2006/relationships/image" Target="../media/image160.jpeg"/><Relationship Id="rId77" Type="http://schemas.openxmlformats.org/officeDocument/2006/relationships/image" Target="../media/image161.jpeg"/><Relationship Id="rId8" Type="http://schemas.openxmlformats.org/officeDocument/2006/relationships/image" Target="../media/image13.jpeg"/><Relationship Id="rId51" Type="http://schemas.openxmlformats.org/officeDocument/2006/relationships/image" Target="../media/image55.jpeg"/><Relationship Id="rId72" Type="http://schemas.openxmlformats.org/officeDocument/2006/relationships/image" Target="../media/image75.jpeg"/><Relationship Id="rId80" Type="http://schemas.openxmlformats.org/officeDocument/2006/relationships/image" Target="../media/image82.jpeg"/><Relationship Id="rId85" Type="http://schemas.openxmlformats.org/officeDocument/2006/relationships/image" Target="../media/image87.jpeg"/><Relationship Id="rId93" Type="http://schemas.openxmlformats.org/officeDocument/2006/relationships/image" Target="../media/image93.jpeg"/><Relationship Id="rId98" Type="http://schemas.openxmlformats.org/officeDocument/2006/relationships/image" Target="../media/image98.jpeg"/><Relationship Id="rId3" Type="http://schemas.openxmlformats.org/officeDocument/2006/relationships/image" Target="../media/image187.jpeg"/><Relationship Id="rId12" Type="http://schemas.openxmlformats.org/officeDocument/2006/relationships/image" Target="../media/image17.jpeg"/><Relationship Id="rId17" Type="http://schemas.openxmlformats.org/officeDocument/2006/relationships/image" Target="../media/image22.jpeg"/><Relationship Id="rId25" Type="http://schemas.openxmlformats.org/officeDocument/2006/relationships/image" Target="../media/image193.jpeg"/><Relationship Id="rId33" Type="http://schemas.openxmlformats.org/officeDocument/2006/relationships/image" Target="../media/image38.jpeg"/><Relationship Id="rId38" Type="http://schemas.openxmlformats.org/officeDocument/2006/relationships/image" Target="../media/image43.jpeg"/><Relationship Id="rId46" Type="http://schemas.openxmlformats.org/officeDocument/2006/relationships/image" Target="../media/image51.jpeg"/><Relationship Id="rId59" Type="http://schemas.openxmlformats.org/officeDocument/2006/relationships/image" Target="../media/image127.jpeg"/><Relationship Id="rId67" Type="http://schemas.openxmlformats.org/officeDocument/2006/relationships/image" Target="../media/image158.jpeg"/><Relationship Id="rId20" Type="http://schemas.openxmlformats.org/officeDocument/2006/relationships/image" Target="../media/image190.jpeg"/><Relationship Id="rId41" Type="http://schemas.openxmlformats.org/officeDocument/2006/relationships/image" Target="../media/image46.jpeg"/><Relationship Id="rId54" Type="http://schemas.openxmlformats.org/officeDocument/2006/relationships/image" Target="../media/image58.jpeg"/><Relationship Id="rId62" Type="http://schemas.openxmlformats.org/officeDocument/2006/relationships/image" Target="../media/image66.jpeg"/><Relationship Id="rId70" Type="http://schemas.openxmlformats.org/officeDocument/2006/relationships/image" Target="../media/image73.jpeg"/><Relationship Id="rId75" Type="http://schemas.openxmlformats.org/officeDocument/2006/relationships/image" Target="../media/image131.jpeg"/><Relationship Id="rId83" Type="http://schemas.openxmlformats.org/officeDocument/2006/relationships/image" Target="../media/image132.jpeg"/><Relationship Id="rId88" Type="http://schemas.openxmlformats.org/officeDocument/2006/relationships/image" Target="../media/image101.jpeg"/><Relationship Id="rId91" Type="http://schemas.openxmlformats.org/officeDocument/2006/relationships/image" Target="../media/image91.jpeg"/><Relationship Id="rId96" Type="http://schemas.openxmlformats.org/officeDocument/2006/relationships/image" Target="../media/image97.jpeg"/><Relationship Id="rId1" Type="http://schemas.openxmlformats.org/officeDocument/2006/relationships/image" Target="../media/image6.jpeg"/><Relationship Id="rId6" Type="http://schemas.openxmlformats.org/officeDocument/2006/relationships/image" Target="../media/image188.jpeg"/><Relationship Id="rId15" Type="http://schemas.openxmlformats.org/officeDocument/2006/relationships/image" Target="../media/image20.jpeg"/><Relationship Id="rId23" Type="http://schemas.openxmlformats.org/officeDocument/2006/relationships/image" Target="../media/image192.jpeg"/><Relationship Id="rId28" Type="http://schemas.openxmlformats.org/officeDocument/2006/relationships/image" Target="../media/image33.jpeg"/><Relationship Id="rId36" Type="http://schemas.openxmlformats.org/officeDocument/2006/relationships/image" Target="../media/image199.jpeg"/><Relationship Id="rId49" Type="http://schemas.openxmlformats.org/officeDocument/2006/relationships/image" Target="../media/image99.jpeg"/><Relationship Id="rId57" Type="http://schemas.openxmlformats.org/officeDocument/2006/relationships/image" Target="../media/image156.jpeg"/><Relationship Id="rId10" Type="http://schemas.openxmlformats.org/officeDocument/2006/relationships/image" Target="../media/image15.jpeg"/><Relationship Id="rId31" Type="http://schemas.openxmlformats.org/officeDocument/2006/relationships/image" Target="../media/image197.jpeg"/><Relationship Id="rId44" Type="http://schemas.openxmlformats.org/officeDocument/2006/relationships/image" Target="../media/image201.jpeg"/><Relationship Id="rId52" Type="http://schemas.openxmlformats.org/officeDocument/2006/relationships/image" Target="../media/image56.jpeg"/><Relationship Id="rId60" Type="http://schemas.openxmlformats.org/officeDocument/2006/relationships/image" Target="../media/image64.jpeg"/><Relationship Id="rId65" Type="http://schemas.openxmlformats.org/officeDocument/2006/relationships/image" Target="../media/image157.jpeg"/><Relationship Id="rId73" Type="http://schemas.openxmlformats.org/officeDocument/2006/relationships/image" Target="../media/image130.jpeg"/><Relationship Id="rId78" Type="http://schemas.openxmlformats.org/officeDocument/2006/relationships/image" Target="../media/image70.jpeg"/><Relationship Id="rId81" Type="http://schemas.openxmlformats.org/officeDocument/2006/relationships/image" Target="../media/image83.jpeg"/><Relationship Id="rId86" Type="http://schemas.openxmlformats.org/officeDocument/2006/relationships/image" Target="../media/image163.jpeg"/><Relationship Id="rId94" Type="http://schemas.openxmlformats.org/officeDocument/2006/relationships/image" Target="../media/image138.jpeg"/><Relationship Id="rId4" Type="http://schemas.openxmlformats.org/officeDocument/2006/relationships/image" Target="../media/image9.jpeg"/><Relationship Id="rId9" Type="http://schemas.openxmlformats.org/officeDocument/2006/relationships/image" Target="../media/image14.jpeg"/><Relationship Id="rId13" Type="http://schemas.openxmlformats.org/officeDocument/2006/relationships/image" Target="../media/image189.jpeg"/><Relationship Id="rId18" Type="http://schemas.openxmlformats.org/officeDocument/2006/relationships/image" Target="../media/image106.jpeg"/><Relationship Id="rId39" Type="http://schemas.openxmlformats.org/officeDocument/2006/relationships/image" Target="../media/image122.jpeg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53.jpeg"/><Relationship Id="rId13" Type="http://schemas.openxmlformats.org/officeDocument/2006/relationships/image" Target="../media/image258.jpeg"/><Relationship Id="rId18" Type="http://schemas.openxmlformats.org/officeDocument/2006/relationships/image" Target="../media/image263.jpeg"/><Relationship Id="rId3" Type="http://schemas.openxmlformats.org/officeDocument/2006/relationships/image" Target="../media/image248.jpeg"/><Relationship Id="rId7" Type="http://schemas.openxmlformats.org/officeDocument/2006/relationships/image" Target="../media/image252.jpeg"/><Relationship Id="rId12" Type="http://schemas.openxmlformats.org/officeDocument/2006/relationships/image" Target="../media/image257.jpeg"/><Relationship Id="rId17" Type="http://schemas.openxmlformats.org/officeDocument/2006/relationships/image" Target="../media/image262.jpeg"/><Relationship Id="rId2" Type="http://schemas.openxmlformats.org/officeDocument/2006/relationships/image" Target="../media/image247.jpeg"/><Relationship Id="rId16" Type="http://schemas.openxmlformats.org/officeDocument/2006/relationships/image" Target="../media/image261.jpeg"/><Relationship Id="rId20" Type="http://schemas.openxmlformats.org/officeDocument/2006/relationships/image" Target="../media/image265.jpeg"/><Relationship Id="rId1" Type="http://schemas.openxmlformats.org/officeDocument/2006/relationships/image" Target="../media/image246.jpeg"/><Relationship Id="rId6" Type="http://schemas.openxmlformats.org/officeDocument/2006/relationships/image" Target="../media/image251.jpeg"/><Relationship Id="rId11" Type="http://schemas.openxmlformats.org/officeDocument/2006/relationships/image" Target="../media/image256.jpeg"/><Relationship Id="rId5" Type="http://schemas.openxmlformats.org/officeDocument/2006/relationships/image" Target="../media/image250.jpeg"/><Relationship Id="rId15" Type="http://schemas.openxmlformats.org/officeDocument/2006/relationships/image" Target="../media/image260.jpeg"/><Relationship Id="rId10" Type="http://schemas.openxmlformats.org/officeDocument/2006/relationships/image" Target="../media/image255.jpeg"/><Relationship Id="rId19" Type="http://schemas.openxmlformats.org/officeDocument/2006/relationships/image" Target="../media/image264.jpeg"/><Relationship Id="rId4" Type="http://schemas.openxmlformats.org/officeDocument/2006/relationships/image" Target="../media/image249.jpeg"/><Relationship Id="rId9" Type="http://schemas.openxmlformats.org/officeDocument/2006/relationships/image" Target="../media/image254.jpeg"/><Relationship Id="rId14" Type="http://schemas.openxmlformats.org/officeDocument/2006/relationships/image" Target="../media/image259.jpeg"/></Relationships>
</file>

<file path=xl/drawings/_rels/drawing14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8.jpeg"/><Relationship Id="rId21" Type="http://schemas.openxmlformats.org/officeDocument/2006/relationships/image" Target="../media/image266.jpeg"/><Relationship Id="rId34" Type="http://schemas.openxmlformats.org/officeDocument/2006/relationships/image" Target="../media/image39.jpeg"/><Relationship Id="rId42" Type="http://schemas.openxmlformats.org/officeDocument/2006/relationships/image" Target="../media/image200.jpeg"/><Relationship Id="rId47" Type="http://schemas.openxmlformats.org/officeDocument/2006/relationships/image" Target="../media/image52.jpeg"/><Relationship Id="rId50" Type="http://schemas.openxmlformats.org/officeDocument/2006/relationships/image" Target="../media/image55.jpeg"/><Relationship Id="rId55" Type="http://schemas.openxmlformats.org/officeDocument/2006/relationships/image" Target="../media/image62.jpeg"/><Relationship Id="rId63" Type="http://schemas.openxmlformats.org/officeDocument/2006/relationships/image" Target="../media/image128.jpeg"/><Relationship Id="rId68" Type="http://schemas.openxmlformats.org/officeDocument/2006/relationships/image" Target="../media/image74.jpeg"/><Relationship Id="rId76" Type="http://schemas.openxmlformats.org/officeDocument/2006/relationships/image" Target="../media/image70.jpeg"/><Relationship Id="rId84" Type="http://schemas.openxmlformats.org/officeDocument/2006/relationships/image" Target="../media/image163.jpeg"/><Relationship Id="rId89" Type="http://schemas.openxmlformats.org/officeDocument/2006/relationships/image" Target="../media/image87.jpeg"/><Relationship Id="rId97" Type="http://schemas.openxmlformats.org/officeDocument/2006/relationships/image" Target="../media/image98.jpeg"/><Relationship Id="rId7" Type="http://schemas.openxmlformats.org/officeDocument/2006/relationships/image" Target="../media/image12.jpeg"/><Relationship Id="rId71" Type="http://schemas.openxmlformats.org/officeDocument/2006/relationships/image" Target="../media/image75.jpeg"/><Relationship Id="rId92" Type="http://schemas.openxmlformats.org/officeDocument/2006/relationships/image" Target="../media/image93.jpeg"/><Relationship Id="rId2" Type="http://schemas.openxmlformats.org/officeDocument/2006/relationships/image" Target="../media/image7.jpeg"/><Relationship Id="rId16" Type="http://schemas.openxmlformats.org/officeDocument/2006/relationships/image" Target="../media/image21.jpeg"/><Relationship Id="rId29" Type="http://schemas.openxmlformats.org/officeDocument/2006/relationships/image" Target="../media/image207.jpeg"/><Relationship Id="rId11" Type="http://schemas.openxmlformats.org/officeDocument/2006/relationships/image" Target="../media/image16.jpeg"/><Relationship Id="rId24" Type="http://schemas.openxmlformats.org/officeDocument/2006/relationships/image" Target="../media/image147.jpeg"/><Relationship Id="rId32" Type="http://schemas.openxmlformats.org/officeDocument/2006/relationships/image" Target="../media/image209.jpeg"/><Relationship Id="rId37" Type="http://schemas.openxmlformats.org/officeDocument/2006/relationships/image" Target="../media/image42.jpeg"/><Relationship Id="rId40" Type="http://schemas.openxmlformats.org/officeDocument/2006/relationships/image" Target="../media/image45.jpeg"/><Relationship Id="rId45" Type="http://schemas.openxmlformats.org/officeDocument/2006/relationships/image" Target="../media/image50.jpeg"/><Relationship Id="rId53" Type="http://schemas.openxmlformats.org/officeDocument/2006/relationships/image" Target="../media/image59.jpeg"/><Relationship Id="rId58" Type="http://schemas.openxmlformats.org/officeDocument/2006/relationships/image" Target="../media/image58.jpeg"/><Relationship Id="rId66" Type="http://schemas.openxmlformats.org/officeDocument/2006/relationships/image" Target="../media/image159.jpeg"/><Relationship Id="rId74" Type="http://schemas.openxmlformats.org/officeDocument/2006/relationships/image" Target="../media/image131.jpeg"/><Relationship Id="rId79" Type="http://schemas.openxmlformats.org/officeDocument/2006/relationships/image" Target="../media/image81.jpeg"/><Relationship Id="rId87" Type="http://schemas.openxmlformats.org/officeDocument/2006/relationships/image" Target="../media/image134.jpeg"/><Relationship Id="rId5" Type="http://schemas.openxmlformats.org/officeDocument/2006/relationships/image" Target="../media/image10.jpeg"/><Relationship Id="rId61" Type="http://schemas.openxmlformats.org/officeDocument/2006/relationships/image" Target="../media/image66.jpeg"/><Relationship Id="rId82" Type="http://schemas.openxmlformats.org/officeDocument/2006/relationships/image" Target="../media/image132.jpeg"/><Relationship Id="rId90" Type="http://schemas.openxmlformats.org/officeDocument/2006/relationships/image" Target="../media/image165.jpeg"/><Relationship Id="rId95" Type="http://schemas.openxmlformats.org/officeDocument/2006/relationships/image" Target="../media/image97.jpeg"/><Relationship Id="rId19" Type="http://schemas.openxmlformats.org/officeDocument/2006/relationships/image" Target="../media/image107.jpeg"/><Relationship Id="rId14" Type="http://schemas.openxmlformats.org/officeDocument/2006/relationships/image" Target="../media/image19.jpeg"/><Relationship Id="rId22" Type="http://schemas.openxmlformats.org/officeDocument/2006/relationships/image" Target="../media/image27.jpeg"/><Relationship Id="rId27" Type="http://schemas.openxmlformats.org/officeDocument/2006/relationships/image" Target="../media/image176.jpeg"/><Relationship Id="rId30" Type="http://schemas.openxmlformats.org/officeDocument/2006/relationships/image" Target="../media/image35.jpeg"/><Relationship Id="rId35" Type="http://schemas.openxmlformats.org/officeDocument/2006/relationships/image" Target="../media/image40.jpeg"/><Relationship Id="rId43" Type="http://schemas.openxmlformats.org/officeDocument/2006/relationships/image" Target="../media/image48.jpeg"/><Relationship Id="rId48" Type="http://schemas.openxmlformats.org/officeDocument/2006/relationships/image" Target="../media/image53.jpeg"/><Relationship Id="rId56" Type="http://schemas.openxmlformats.org/officeDocument/2006/relationships/image" Target="../media/image127.jpeg"/><Relationship Id="rId64" Type="http://schemas.openxmlformats.org/officeDocument/2006/relationships/image" Target="../media/image157.jpeg"/><Relationship Id="rId69" Type="http://schemas.openxmlformats.org/officeDocument/2006/relationships/image" Target="../media/image69.jpeg"/><Relationship Id="rId77" Type="http://schemas.openxmlformats.org/officeDocument/2006/relationships/image" Target="../media/image83.jpeg"/><Relationship Id="rId8" Type="http://schemas.openxmlformats.org/officeDocument/2006/relationships/image" Target="../media/image13.jpeg"/><Relationship Id="rId51" Type="http://schemas.openxmlformats.org/officeDocument/2006/relationships/image" Target="../media/image56.jpeg"/><Relationship Id="rId72" Type="http://schemas.openxmlformats.org/officeDocument/2006/relationships/image" Target="../media/image130.jpeg"/><Relationship Id="rId80" Type="http://schemas.openxmlformats.org/officeDocument/2006/relationships/image" Target="../media/image82.jpeg"/><Relationship Id="rId85" Type="http://schemas.openxmlformats.org/officeDocument/2006/relationships/image" Target="../media/image139.jpeg"/><Relationship Id="rId93" Type="http://schemas.openxmlformats.org/officeDocument/2006/relationships/image" Target="../media/image138.jpeg"/><Relationship Id="rId98" Type="http://schemas.openxmlformats.org/officeDocument/2006/relationships/image" Target="../media/image99.jpeg"/><Relationship Id="rId3" Type="http://schemas.openxmlformats.org/officeDocument/2006/relationships/image" Target="../media/image8.jpeg"/><Relationship Id="rId12" Type="http://schemas.openxmlformats.org/officeDocument/2006/relationships/image" Target="../media/image17.jpeg"/><Relationship Id="rId17" Type="http://schemas.openxmlformats.org/officeDocument/2006/relationships/image" Target="../media/image22.jpeg"/><Relationship Id="rId25" Type="http://schemas.openxmlformats.org/officeDocument/2006/relationships/image" Target="../media/image205.jpeg"/><Relationship Id="rId33" Type="http://schemas.openxmlformats.org/officeDocument/2006/relationships/image" Target="../media/image38.jpeg"/><Relationship Id="rId38" Type="http://schemas.openxmlformats.org/officeDocument/2006/relationships/image" Target="../media/image43.jpeg"/><Relationship Id="rId46" Type="http://schemas.openxmlformats.org/officeDocument/2006/relationships/image" Target="../media/image51.jpeg"/><Relationship Id="rId59" Type="http://schemas.openxmlformats.org/officeDocument/2006/relationships/image" Target="../media/image61.jpeg"/><Relationship Id="rId67" Type="http://schemas.openxmlformats.org/officeDocument/2006/relationships/image" Target="../media/image160.jpeg"/><Relationship Id="rId20" Type="http://schemas.openxmlformats.org/officeDocument/2006/relationships/image" Target="../media/image190.jpeg"/><Relationship Id="rId41" Type="http://schemas.openxmlformats.org/officeDocument/2006/relationships/image" Target="../media/image46.jpeg"/><Relationship Id="rId54" Type="http://schemas.openxmlformats.org/officeDocument/2006/relationships/image" Target="../media/image126.jpeg"/><Relationship Id="rId62" Type="http://schemas.openxmlformats.org/officeDocument/2006/relationships/image" Target="../media/image67.jpeg"/><Relationship Id="rId70" Type="http://schemas.openxmlformats.org/officeDocument/2006/relationships/image" Target="../media/image73.jpeg"/><Relationship Id="rId75" Type="http://schemas.openxmlformats.org/officeDocument/2006/relationships/image" Target="../media/image161.jpeg"/><Relationship Id="rId83" Type="http://schemas.openxmlformats.org/officeDocument/2006/relationships/image" Target="../media/image133.jpeg"/><Relationship Id="rId88" Type="http://schemas.openxmlformats.org/officeDocument/2006/relationships/image" Target="../media/image91.jpeg"/><Relationship Id="rId91" Type="http://schemas.openxmlformats.org/officeDocument/2006/relationships/image" Target="../media/image92.jpeg"/><Relationship Id="rId96" Type="http://schemas.openxmlformats.org/officeDocument/2006/relationships/image" Target="../media/image96.jpeg"/><Relationship Id="rId1" Type="http://schemas.openxmlformats.org/officeDocument/2006/relationships/image" Target="../media/image6.jpeg"/><Relationship Id="rId6" Type="http://schemas.openxmlformats.org/officeDocument/2006/relationships/image" Target="../media/image105.jpeg"/><Relationship Id="rId15" Type="http://schemas.openxmlformats.org/officeDocument/2006/relationships/image" Target="../media/image20.jpeg"/><Relationship Id="rId23" Type="http://schemas.openxmlformats.org/officeDocument/2006/relationships/image" Target="../media/image267.jpeg"/><Relationship Id="rId28" Type="http://schemas.openxmlformats.org/officeDocument/2006/relationships/image" Target="../media/image33.jpeg"/><Relationship Id="rId36" Type="http://schemas.openxmlformats.org/officeDocument/2006/relationships/image" Target="../media/image121.jpeg"/><Relationship Id="rId49" Type="http://schemas.openxmlformats.org/officeDocument/2006/relationships/image" Target="../media/image155.jpeg"/><Relationship Id="rId57" Type="http://schemas.openxmlformats.org/officeDocument/2006/relationships/image" Target="../media/image65.jpeg"/><Relationship Id="rId10" Type="http://schemas.openxmlformats.org/officeDocument/2006/relationships/image" Target="../media/image15.jpeg"/><Relationship Id="rId31" Type="http://schemas.openxmlformats.org/officeDocument/2006/relationships/image" Target="../media/image269.jpeg"/><Relationship Id="rId44" Type="http://schemas.openxmlformats.org/officeDocument/2006/relationships/image" Target="../media/image270.jpeg"/><Relationship Id="rId52" Type="http://schemas.openxmlformats.org/officeDocument/2006/relationships/image" Target="../media/image125.jpeg"/><Relationship Id="rId60" Type="http://schemas.openxmlformats.org/officeDocument/2006/relationships/image" Target="../media/image64.jpeg"/><Relationship Id="rId65" Type="http://schemas.openxmlformats.org/officeDocument/2006/relationships/image" Target="../media/image158.jpeg"/><Relationship Id="rId73" Type="http://schemas.openxmlformats.org/officeDocument/2006/relationships/image" Target="../media/image77.jpeg"/><Relationship Id="rId78" Type="http://schemas.openxmlformats.org/officeDocument/2006/relationships/image" Target="../media/image79.jpeg"/><Relationship Id="rId81" Type="http://schemas.openxmlformats.org/officeDocument/2006/relationships/image" Target="../media/image84.jpeg"/><Relationship Id="rId86" Type="http://schemas.openxmlformats.org/officeDocument/2006/relationships/image" Target="../media/image101.jpeg"/><Relationship Id="rId94" Type="http://schemas.openxmlformats.org/officeDocument/2006/relationships/image" Target="../media/image186.jpeg"/><Relationship Id="rId4" Type="http://schemas.openxmlformats.org/officeDocument/2006/relationships/image" Target="../media/image9.jpeg"/><Relationship Id="rId9" Type="http://schemas.openxmlformats.org/officeDocument/2006/relationships/image" Target="../media/image14.jpeg"/><Relationship Id="rId13" Type="http://schemas.openxmlformats.org/officeDocument/2006/relationships/image" Target="../media/image18.jpeg"/><Relationship Id="rId18" Type="http://schemas.openxmlformats.org/officeDocument/2006/relationships/image" Target="../media/image106.jpeg"/><Relationship Id="rId39" Type="http://schemas.openxmlformats.org/officeDocument/2006/relationships/image" Target="../media/image122.jpeg"/></Relationships>
</file>

<file path=xl/drawings/_rels/drawing15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73.jpeg"/><Relationship Id="rId21" Type="http://schemas.openxmlformats.org/officeDocument/2006/relationships/image" Target="../media/image271.jpeg"/><Relationship Id="rId34" Type="http://schemas.openxmlformats.org/officeDocument/2006/relationships/image" Target="../media/image39.jpeg"/><Relationship Id="rId42" Type="http://schemas.openxmlformats.org/officeDocument/2006/relationships/image" Target="../media/image200.jpeg"/><Relationship Id="rId47" Type="http://schemas.openxmlformats.org/officeDocument/2006/relationships/image" Target="../media/image52.jpeg"/><Relationship Id="rId50" Type="http://schemas.openxmlformats.org/officeDocument/2006/relationships/image" Target="../media/image55.jpeg"/><Relationship Id="rId55" Type="http://schemas.openxmlformats.org/officeDocument/2006/relationships/image" Target="../media/image126.jpeg"/><Relationship Id="rId63" Type="http://schemas.openxmlformats.org/officeDocument/2006/relationships/image" Target="../media/image68.jpeg"/><Relationship Id="rId68" Type="http://schemas.openxmlformats.org/officeDocument/2006/relationships/image" Target="../media/image160.jpeg"/><Relationship Id="rId76" Type="http://schemas.openxmlformats.org/officeDocument/2006/relationships/image" Target="../media/image161.jpeg"/><Relationship Id="rId84" Type="http://schemas.openxmlformats.org/officeDocument/2006/relationships/image" Target="../media/image87.jpeg"/><Relationship Id="rId89" Type="http://schemas.openxmlformats.org/officeDocument/2006/relationships/image" Target="../media/image165.jpeg"/><Relationship Id="rId97" Type="http://schemas.openxmlformats.org/officeDocument/2006/relationships/image" Target="../media/image96.jpeg"/><Relationship Id="rId7" Type="http://schemas.openxmlformats.org/officeDocument/2006/relationships/image" Target="../media/image12.jpeg"/><Relationship Id="rId71" Type="http://schemas.openxmlformats.org/officeDocument/2006/relationships/image" Target="../media/image75.jpeg"/><Relationship Id="rId92" Type="http://schemas.openxmlformats.org/officeDocument/2006/relationships/image" Target="../media/image93.jpeg"/><Relationship Id="rId2" Type="http://schemas.openxmlformats.org/officeDocument/2006/relationships/image" Target="../media/image7.jpeg"/><Relationship Id="rId16" Type="http://schemas.openxmlformats.org/officeDocument/2006/relationships/image" Target="../media/image21.jpeg"/><Relationship Id="rId29" Type="http://schemas.openxmlformats.org/officeDocument/2006/relationships/image" Target="../media/image177.jpeg"/><Relationship Id="rId11" Type="http://schemas.openxmlformats.org/officeDocument/2006/relationships/image" Target="../media/image16.jpeg"/><Relationship Id="rId24" Type="http://schemas.openxmlformats.org/officeDocument/2006/relationships/image" Target="../media/image147.jpeg"/><Relationship Id="rId32" Type="http://schemas.openxmlformats.org/officeDocument/2006/relationships/image" Target="../media/image209.jpeg"/><Relationship Id="rId37" Type="http://schemas.openxmlformats.org/officeDocument/2006/relationships/image" Target="../media/image42.jpeg"/><Relationship Id="rId40" Type="http://schemas.openxmlformats.org/officeDocument/2006/relationships/image" Target="../media/image45.jpeg"/><Relationship Id="rId45" Type="http://schemas.openxmlformats.org/officeDocument/2006/relationships/image" Target="../media/image50.jpeg"/><Relationship Id="rId53" Type="http://schemas.openxmlformats.org/officeDocument/2006/relationships/image" Target="../media/image58.jpeg"/><Relationship Id="rId58" Type="http://schemas.openxmlformats.org/officeDocument/2006/relationships/image" Target="../media/image127.jpeg"/><Relationship Id="rId66" Type="http://schemas.openxmlformats.org/officeDocument/2006/relationships/image" Target="../media/image158.jpeg"/><Relationship Id="rId74" Type="http://schemas.openxmlformats.org/officeDocument/2006/relationships/image" Target="../media/image131.jpeg"/><Relationship Id="rId79" Type="http://schemas.openxmlformats.org/officeDocument/2006/relationships/image" Target="../media/image82.jpeg"/><Relationship Id="rId87" Type="http://schemas.openxmlformats.org/officeDocument/2006/relationships/image" Target="../media/image101.jpeg"/><Relationship Id="rId5" Type="http://schemas.openxmlformats.org/officeDocument/2006/relationships/image" Target="../media/image10.jpeg"/><Relationship Id="rId61" Type="http://schemas.openxmlformats.org/officeDocument/2006/relationships/image" Target="../media/image66.jpeg"/><Relationship Id="rId82" Type="http://schemas.openxmlformats.org/officeDocument/2006/relationships/image" Target="../media/image85.jpeg"/><Relationship Id="rId90" Type="http://schemas.openxmlformats.org/officeDocument/2006/relationships/image" Target="../media/image91.jpeg"/><Relationship Id="rId95" Type="http://schemas.openxmlformats.org/officeDocument/2006/relationships/image" Target="../media/image133.jpeg"/><Relationship Id="rId19" Type="http://schemas.openxmlformats.org/officeDocument/2006/relationships/image" Target="../media/image107.jpeg"/><Relationship Id="rId14" Type="http://schemas.openxmlformats.org/officeDocument/2006/relationships/image" Target="../media/image19.jpeg"/><Relationship Id="rId22" Type="http://schemas.openxmlformats.org/officeDocument/2006/relationships/image" Target="../media/image27.jpeg"/><Relationship Id="rId27" Type="http://schemas.openxmlformats.org/officeDocument/2006/relationships/image" Target="../media/image176.jpeg"/><Relationship Id="rId30" Type="http://schemas.openxmlformats.org/officeDocument/2006/relationships/image" Target="../media/image35.jpeg"/><Relationship Id="rId35" Type="http://schemas.openxmlformats.org/officeDocument/2006/relationships/image" Target="../media/image198.jpeg"/><Relationship Id="rId43" Type="http://schemas.openxmlformats.org/officeDocument/2006/relationships/image" Target="../media/image48.jpeg"/><Relationship Id="rId48" Type="http://schemas.openxmlformats.org/officeDocument/2006/relationships/image" Target="../media/image53.jpeg"/><Relationship Id="rId56" Type="http://schemas.openxmlformats.org/officeDocument/2006/relationships/image" Target="../media/image156.jpeg"/><Relationship Id="rId64" Type="http://schemas.openxmlformats.org/officeDocument/2006/relationships/image" Target="../media/image157.jpeg"/><Relationship Id="rId69" Type="http://schemas.openxmlformats.org/officeDocument/2006/relationships/image" Target="../media/image73.jpeg"/><Relationship Id="rId77" Type="http://schemas.openxmlformats.org/officeDocument/2006/relationships/image" Target="../media/image70.jpeg"/><Relationship Id="rId8" Type="http://schemas.openxmlformats.org/officeDocument/2006/relationships/image" Target="../media/image13.jpeg"/><Relationship Id="rId51" Type="http://schemas.openxmlformats.org/officeDocument/2006/relationships/image" Target="../media/image56.jpeg"/><Relationship Id="rId72" Type="http://schemas.openxmlformats.org/officeDocument/2006/relationships/image" Target="../media/image278.jpeg"/><Relationship Id="rId80" Type="http://schemas.openxmlformats.org/officeDocument/2006/relationships/image" Target="../media/image83.jpeg"/><Relationship Id="rId85" Type="http://schemas.openxmlformats.org/officeDocument/2006/relationships/image" Target="../media/image163.jpeg"/><Relationship Id="rId93" Type="http://schemas.openxmlformats.org/officeDocument/2006/relationships/image" Target="../media/image138.jpeg"/><Relationship Id="rId98" Type="http://schemas.openxmlformats.org/officeDocument/2006/relationships/image" Target="../media/image98.jpeg"/><Relationship Id="rId3" Type="http://schemas.openxmlformats.org/officeDocument/2006/relationships/image" Target="../media/image8.jpeg"/><Relationship Id="rId12" Type="http://schemas.openxmlformats.org/officeDocument/2006/relationships/image" Target="../media/image17.jpeg"/><Relationship Id="rId17" Type="http://schemas.openxmlformats.org/officeDocument/2006/relationships/image" Target="../media/image22.jpeg"/><Relationship Id="rId25" Type="http://schemas.openxmlformats.org/officeDocument/2006/relationships/image" Target="../media/image272.jpeg"/><Relationship Id="rId33" Type="http://schemas.openxmlformats.org/officeDocument/2006/relationships/image" Target="../media/image38.jpeg"/><Relationship Id="rId38" Type="http://schemas.openxmlformats.org/officeDocument/2006/relationships/image" Target="../media/image43.jpeg"/><Relationship Id="rId46" Type="http://schemas.openxmlformats.org/officeDocument/2006/relationships/image" Target="../media/image51.jpeg"/><Relationship Id="rId59" Type="http://schemas.openxmlformats.org/officeDocument/2006/relationships/image" Target="../media/image64.jpeg"/><Relationship Id="rId67" Type="http://schemas.openxmlformats.org/officeDocument/2006/relationships/image" Target="../media/image159.jpeg"/><Relationship Id="rId20" Type="http://schemas.openxmlformats.org/officeDocument/2006/relationships/image" Target="../media/image190.jpeg"/><Relationship Id="rId41" Type="http://schemas.openxmlformats.org/officeDocument/2006/relationships/image" Target="../media/image46.jpeg"/><Relationship Id="rId54" Type="http://schemas.openxmlformats.org/officeDocument/2006/relationships/image" Target="../media/image59.jpeg"/><Relationship Id="rId62" Type="http://schemas.openxmlformats.org/officeDocument/2006/relationships/image" Target="../media/image67.jpeg"/><Relationship Id="rId70" Type="http://schemas.openxmlformats.org/officeDocument/2006/relationships/image" Target="../media/image74.jpeg"/><Relationship Id="rId75" Type="http://schemas.openxmlformats.org/officeDocument/2006/relationships/image" Target="../media/image79.jpeg"/><Relationship Id="rId83" Type="http://schemas.openxmlformats.org/officeDocument/2006/relationships/image" Target="../media/image279.jpeg"/><Relationship Id="rId88" Type="http://schemas.openxmlformats.org/officeDocument/2006/relationships/image" Target="../media/image134.jpeg"/><Relationship Id="rId91" Type="http://schemas.openxmlformats.org/officeDocument/2006/relationships/image" Target="../media/image92.jpeg"/><Relationship Id="rId96" Type="http://schemas.openxmlformats.org/officeDocument/2006/relationships/image" Target="../media/image97.jpeg"/><Relationship Id="rId1" Type="http://schemas.openxmlformats.org/officeDocument/2006/relationships/image" Target="../media/image6.jpeg"/><Relationship Id="rId6" Type="http://schemas.openxmlformats.org/officeDocument/2006/relationships/image" Target="../media/image105.jpeg"/><Relationship Id="rId15" Type="http://schemas.openxmlformats.org/officeDocument/2006/relationships/image" Target="../media/image20.jpeg"/><Relationship Id="rId23" Type="http://schemas.openxmlformats.org/officeDocument/2006/relationships/image" Target="../media/image267.jpeg"/><Relationship Id="rId28" Type="http://schemas.openxmlformats.org/officeDocument/2006/relationships/image" Target="../media/image33.jpeg"/><Relationship Id="rId36" Type="http://schemas.openxmlformats.org/officeDocument/2006/relationships/image" Target="../media/image275.jpeg"/><Relationship Id="rId49" Type="http://schemas.openxmlformats.org/officeDocument/2006/relationships/image" Target="../media/image155.jpeg"/><Relationship Id="rId57" Type="http://schemas.openxmlformats.org/officeDocument/2006/relationships/image" Target="../media/image62.jpeg"/><Relationship Id="rId10" Type="http://schemas.openxmlformats.org/officeDocument/2006/relationships/image" Target="../media/image15.jpeg"/><Relationship Id="rId31" Type="http://schemas.openxmlformats.org/officeDocument/2006/relationships/image" Target="../media/image274.jpeg"/><Relationship Id="rId44" Type="http://schemas.openxmlformats.org/officeDocument/2006/relationships/image" Target="../media/image277.jpeg"/><Relationship Id="rId52" Type="http://schemas.openxmlformats.org/officeDocument/2006/relationships/image" Target="../media/image125.jpeg"/><Relationship Id="rId60" Type="http://schemas.openxmlformats.org/officeDocument/2006/relationships/image" Target="../media/image65.jpeg"/><Relationship Id="rId65" Type="http://schemas.openxmlformats.org/officeDocument/2006/relationships/image" Target="../media/image69.jpeg"/><Relationship Id="rId73" Type="http://schemas.openxmlformats.org/officeDocument/2006/relationships/image" Target="../media/image77.jpeg"/><Relationship Id="rId78" Type="http://schemas.openxmlformats.org/officeDocument/2006/relationships/image" Target="../media/image81.jpeg"/><Relationship Id="rId81" Type="http://schemas.openxmlformats.org/officeDocument/2006/relationships/image" Target="../media/image84.jpeg"/><Relationship Id="rId86" Type="http://schemas.openxmlformats.org/officeDocument/2006/relationships/image" Target="../media/image139.jpeg"/><Relationship Id="rId94" Type="http://schemas.openxmlformats.org/officeDocument/2006/relationships/image" Target="../media/image280.jpeg"/><Relationship Id="rId99" Type="http://schemas.openxmlformats.org/officeDocument/2006/relationships/image" Target="../media/image99.jpeg"/><Relationship Id="rId4" Type="http://schemas.openxmlformats.org/officeDocument/2006/relationships/image" Target="../media/image9.jpeg"/><Relationship Id="rId9" Type="http://schemas.openxmlformats.org/officeDocument/2006/relationships/image" Target="../media/image14.jpeg"/><Relationship Id="rId13" Type="http://schemas.openxmlformats.org/officeDocument/2006/relationships/image" Target="../media/image18.jpeg"/><Relationship Id="rId18" Type="http://schemas.openxmlformats.org/officeDocument/2006/relationships/image" Target="../media/image171.jpeg"/><Relationship Id="rId39" Type="http://schemas.openxmlformats.org/officeDocument/2006/relationships/image" Target="../media/image276.jpeg"/></Relationships>
</file>

<file path=xl/drawings/_rels/drawing1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06.jpeg"/><Relationship Id="rId18" Type="http://schemas.openxmlformats.org/officeDocument/2006/relationships/image" Target="../media/image126.jpeg"/><Relationship Id="rId26" Type="http://schemas.openxmlformats.org/officeDocument/2006/relationships/image" Target="../media/image134.jpeg"/><Relationship Id="rId39" Type="http://schemas.openxmlformats.org/officeDocument/2006/relationships/image" Target="../media/image147.jpeg"/><Relationship Id="rId21" Type="http://schemas.openxmlformats.org/officeDocument/2006/relationships/image" Target="../media/image82.jpeg"/><Relationship Id="rId34" Type="http://schemas.openxmlformats.org/officeDocument/2006/relationships/image" Target="../media/image98.jpeg"/><Relationship Id="rId42" Type="http://schemas.openxmlformats.org/officeDocument/2006/relationships/image" Target="../media/image33.jpeg"/><Relationship Id="rId47" Type="http://schemas.openxmlformats.org/officeDocument/2006/relationships/image" Target="../media/image281.jpeg"/><Relationship Id="rId50" Type="http://schemas.openxmlformats.org/officeDocument/2006/relationships/image" Target="../media/image200.jpeg"/><Relationship Id="rId55" Type="http://schemas.openxmlformats.org/officeDocument/2006/relationships/image" Target="../media/image55.jpeg"/><Relationship Id="rId7" Type="http://schemas.openxmlformats.org/officeDocument/2006/relationships/image" Target="../media/image14.jpeg"/><Relationship Id="rId12" Type="http://schemas.openxmlformats.org/officeDocument/2006/relationships/image" Target="../media/image22.jpeg"/><Relationship Id="rId17" Type="http://schemas.openxmlformats.org/officeDocument/2006/relationships/image" Target="../media/image59.jpeg"/><Relationship Id="rId25" Type="http://schemas.openxmlformats.org/officeDocument/2006/relationships/image" Target="../media/image101.jpeg"/><Relationship Id="rId33" Type="http://schemas.openxmlformats.org/officeDocument/2006/relationships/image" Target="../media/image96.jpeg"/><Relationship Id="rId38" Type="http://schemas.openxmlformats.org/officeDocument/2006/relationships/image" Target="../media/image192.jpeg"/><Relationship Id="rId46" Type="http://schemas.openxmlformats.org/officeDocument/2006/relationships/image" Target="../media/image199.jpeg"/><Relationship Id="rId2" Type="http://schemas.openxmlformats.org/officeDocument/2006/relationships/image" Target="../media/image7.jpeg"/><Relationship Id="rId16" Type="http://schemas.openxmlformats.org/officeDocument/2006/relationships/image" Target="../media/image58.jpeg"/><Relationship Id="rId20" Type="http://schemas.openxmlformats.org/officeDocument/2006/relationships/image" Target="../media/image65.jpeg"/><Relationship Id="rId29" Type="http://schemas.openxmlformats.org/officeDocument/2006/relationships/image" Target="../media/image91.jpeg"/><Relationship Id="rId41" Type="http://schemas.openxmlformats.org/officeDocument/2006/relationships/image" Target="../media/image202.jpeg"/><Relationship Id="rId54" Type="http://schemas.openxmlformats.org/officeDocument/2006/relationships/image" Target="../media/image99.jpeg"/><Relationship Id="rId1" Type="http://schemas.openxmlformats.org/officeDocument/2006/relationships/image" Target="../media/image6.jpeg"/><Relationship Id="rId6" Type="http://schemas.openxmlformats.org/officeDocument/2006/relationships/image" Target="../media/image188.jpeg"/><Relationship Id="rId11" Type="http://schemas.openxmlformats.org/officeDocument/2006/relationships/image" Target="../media/image21.jpeg"/><Relationship Id="rId24" Type="http://schemas.openxmlformats.org/officeDocument/2006/relationships/image" Target="../media/image132.jpeg"/><Relationship Id="rId32" Type="http://schemas.openxmlformats.org/officeDocument/2006/relationships/image" Target="../media/image97.jpeg"/><Relationship Id="rId37" Type="http://schemas.openxmlformats.org/officeDocument/2006/relationships/image" Target="../media/image110.jpeg"/><Relationship Id="rId40" Type="http://schemas.openxmlformats.org/officeDocument/2006/relationships/image" Target="../media/image193.jpeg"/><Relationship Id="rId45" Type="http://schemas.openxmlformats.org/officeDocument/2006/relationships/image" Target="../media/image198.jpeg"/><Relationship Id="rId53" Type="http://schemas.openxmlformats.org/officeDocument/2006/relationships/image" Target="../media/image53.jpeg"/><Relationship Id="rId5" Type="http://schemas.openxmlformats.org/officeDocument/2006/relationships/image" Target="../media/image10.jpeg"/><Relationship Id="rId15" Type="http://schemas.openxmlformats.org/officeDocument/2006/relationships/image" Target="../media/image125.jpeg"/><Relationship Id="rId23" Type="http://schemas.openxmlformats.org/officeDocument/2006/relationships/image" Target="../media/image84.jpeg"/><Relationship Id="rId28" Type="http://schemas.openxmlformats.org/officeDocument/2006/relationships/image" Target="../media/image165.jpeg"/><Relationship Id="rId36" Type="http://schemas.openxmlformats.org/officeDocument/2006/relationships/image" Target="../media/image191.jpeg"/><Relationship Id="rId49" Type="http://schemas.openxmlformats.org/officeDocument/2006/relationships/image" Target="../media/image122.jpeg"/><Relationship Id="rId10" Type="http://schemas.openxmlformats.org/officeDocument/2006/relationships/image" Target="../media/image20.jpeg"/><Relationship Id="rId19" Type="http://schemas.openxmlformats.org/officeDocument/2006/relationships/image" Target="../media/image64.jpeg"/><Relationship Id="rId31" Type="http://schemas.openxmlformats.org/officeDocument/2006/relationships/image" Target="../media/image232.jpeg"/><Relationship Id="rId44" Type="http://schemas.openxmlformats.org/officeDocument/2006/relationships/image" Target="../media/image39.jpeg"/><Relationship Id="rId52" Type="http://schemas.openxmlformats.org/officeDocument/2006/relationships/image" Target="../media/image51.jpeg"/><Relationship Id="rId4" Type="http://schemas.openxmlformats.org/officeDocument/2006/relationships/image" Target="../media/image9.jpeg"/><Relationship Id="rId9" Type="http://schemas.openxmlformats.org/officeDocument/2006/relationships/image" Target="../media/image19.jpeg"/><Relationship Id="rId14" Type="http://schemas.openxmlformats.org/officeDocument/2006/relationships/image" Target="../media/image107.jpeg"/><Relationship Id="rId22" Type="http://schemas.openxmlformats.org/officeDocument/2006/relationships/image" Target="../media/image83.jpeg"/><Relationship Id="rId27" Type="http://schemas.openxmlformats.org/officeDocument/2006/relationships/image" Target="../media/image133.jpeg"/><Relationship Id="rId30" Type="http://schemas.openxmlformats.org/officeDocument/2006/relationships/image" Target="../media/image186.jpeg"/><Relationship Id="rId35" Type="http://schemas.openxmlformats.org/officeDocument/2006/relationships/image" Target="../media/image190.jpeg"/><Relationship Id="rId43" Type="http://schemas.openxmlformats.org/officeDocument/2006/relationships/image" Target="../media/image195.jpeg"/><Relationship Id="rId48" Type="http://schemas.openxmlformats.org/officeDocument/2006/relationships/image" Target="../media/image43.jpeg"/><Relationship Id="rId56" Type="http://schemas.openxmlformats.org/officeDocument/2006/relationships/image" Target="../media/image56.jpeg"/><Relationship Id="rId8" Type="http://schemas.openxmlformats.org/officeDocument/2006/relationships/image" Target="../media/image15.jpeg"/><Relationship Id="rId51" Type="http://schemas.openxmlformats.org/officeDocument/2006/relationships/image" Target="../media/image50.jpeg"/><Relationship Id="rId3" Type="http://schemas.openxmlformats.org/officeDocument/2006/relationships/image" Target="../media/image187.jpeg"/></Relationships>
</file>

<file path=xl/drawings/_rels/drawing17.xml.rels><?xml version="1.0" encoding="UTF-8" standalone="yes"?>
<Relationships xmlns="http://schemas.openxmlformats.org/package/2006/relationships"><Relationship Id="rId26" Type="http://schemas.openxmlformats.org/officeDocument/2006/relationships/image" Target="../media/image31.jpeg"/><Relationship Id="rId21" Type="http://schemas.openxmlformats.org/officeDocument/2006/relationships/image" Target="../media/image26.jpeg"/><Relationship Id="rId34" Type="http://schemas.openxmlformats.org/officeDocument/2006/relationships/image" Target="../media/image39.jpeg"/><Relationship Id="rId42" Type="http://schemas.openxmlformats.org/officeDocument/2006/relationships/image" Target="../media/image47.jpeg"/><Relationship Id="rId47" Type="http://schemas.openxmlformats.org/officeDocument/2006/relationships/image" Target="../media/image52.jpeg"/><Relationship Id="rId50" Type="http://schemas.openxmlformats.org/officeDocument/2006/relationships/image" Target="../media/image55.jpeg"/><Relationship Id="rId55" Type="http://schemas.openxmlformats.org/officeDocument/2006/relationships/image" Target="../media/image126.jpeg"/><Relationship Id="rId63" Type="http://schemas.openxmlformats.org/officeDocument/2006/relationships/image" Target="../media/image68.jpeg"/><Relationship Id="rId68" Type="http://schemas.openxmlformats.org/officeDocument/2006/relationships/image" Target="../media/image160.jpeg"/><Relationship Id="rId76" Type="http://schemas.openxmlformats.org/officeDocument/2006/relationships/image" Target="../media/image161.jpeg"/><Relationship Id="rId84" Type="http://schemas.openxmlformats.org/officeDocument/2006/relationships/image" Target="../media/image87.jpeg"/><Relationship Id="rId89" Type="http://schemas.openxmlformats.org/officeDocument/2006/relationships/image" Target="../media/image165.jpeg"/><Relationship Id="rId97" Type="http://schemas.openxmlformats.org/officeDocument/2006/relationships/image" Target="../media/image98.jpeg"/><Relationship Id="rId7" Type="http://schemas.openxmlformats.org/officeDocument/2006/relationships/image" Target="../media/image12.jpeg"/><Relationship Id="rId71" Type="http://schemas.openxmlformats.org/officeDocument/2006/relationships/image" Target="../media/image75.jpeg"/><Relationship Id="rId92" Type="http://schemas.openxmlformats.org/officeDocument/2006/relationships/image" Target="../media/image93.jpeg"/><Relationship Id="rId2" Type="http://schemas.openxmlformats.org/officeDocument/2006/relationships/image" Target="../media/image7.jpeg"/><Relationship Id="rId16" Type="http://schemas.openxmlformats.org/officeDocument/2006/relationships/image" Target="../media/image21.jpeg"/><Relationship Id="rId29" Type="http://schemas.openxmlformats.org/officeDocument/2006/relationships/image" Target="../media/image34.jpeg"/><Relationship Id="rId11" Type="http://schemas.openxmlformats.org/officeDocument/2006/relationships/image" Target="../media/image16.jpeg"/><Relationship Id="rId24" Type="http://schemas.openxmlformats.org/officeDocument/2006/relationships/image" Target="../media/image29.jpeg"/><Relationship Id="rId32" Type="http://schemas.openxmlformats.org/officeDocument/2006/relationships/image" Target="../media/image37.jpeg"/><Relationship Id="rId37" Type="http://schemas.openxmlformats.org/officeDocument/2006/relationships/image" Target="../media/image42.jpeg"/><Relationship Id="rId40" Type="http://schemas.openxmlformats.org/officeDocument/2006/relationships/image" Target="../media/image45.jpeg"/><Relationship Id="rId45" Type="http://schemas.openxmlformats.org/officeDocument/2006/relationships/image" Target="../media/image50.jpeg"/><Relationship Id="rId53" Type="http://schemas.openxmlformats.org/officeDocument/2006/relationships/image" Target="../media/image58.jpeg"/><Relationship Id="rId58" Type="http://schemas.openxmlformats.org/officeDocument/2006/relationships/image" Target="../media/image127.jpeg"/><Relationship Id="rId66" Type="http://schemas.openxmlformats.org/officeDocument/2006/relationships/image" Target="../media/image158.jpeg"/><Relationship Id="rId74" Type="http://schemas.openxmlformats.org/officeDocument/2006/relationships/image" Target="../media/image131.jpeg"/><Relationship Id="rId79" Type="http://schemas.openxmlformats.org/officeDocument/2006/relationships/image" Target="../media/image82.jpeg"/><Relationship Id="rId87" Type="http://schemas.openxmlformats.org/officeDocument/2006/relationships/image" Target="../media/image101.jpeg"/><Relationship Id="rId5" Type="http://schemas.openxmlformats.org/officeDocument/2006/relationships/image" Target="../media/image10.jpeg"/><Relationship Id="rId61" Type="http://schemas.openxmlformats.org/officeDocument/2006/relationships/image" Target="../media/image66.jpeg"/><Relationship Id="rId82" Type="http://schemas.openxmlformats.org/officeDocument/2006/relationships/image" Target="../media/image85.jpeg"/><Relationship Id="rId90" Type="http://schemas.openxmlformats.org/officeDocument/2006/relationships/image" Target="../media/image91.jpeg"/><Relationship Id="rId95" Type="http://schemas.openxmlformats.org/officeDocument/2006/relationships/image" Target="../media/image97.jpeg"/><Relationship Id="rId19" Type="http://schemas.openxmlformats.org/officeDocument/2006/relationships/image" Target="../media/image24.jpeg"/><Relationship Id="rId14" Type="http://schemas.openxmlformats.org/officeDocument/2006/relationships/image" Target="../media/image19.jpeg"/><Relationship Id="rId22" Type="http://schemas.openxmlformats.org/officeDocument/2006/relationships/image" Target="../media/image27.jpeg"/><Relationship Id="rId27" Type="http://schemas.openxmlformats.org/officeDocument/2006/relationships/image" Target="../media/image32.jpeg"/><Relationship Id="rId30" Type="http://schemas.openxmlformats.org/officeDocument/2006/relationships/image" Target="../media/image35.jpeg"/><Relationship Id="rId35" Type="http://schemas.openxmlformats.org/officeDocument/2006/relationships/image" Target="../media/image40.jpeg"/><Relationship Id="rId43" Type="http://schemas.openxmlformats.org/officeDocument/2006/relationships/image" Target="../media/image48.jpeg"/><Relationship Id="rId48" Type="http://schemas.openxmlformats.org/officeDocument/2006/relationships/image" Target="../media/image53.jpeg"/><Relationship Id="rId56" Type="http://schemas.openxmlformats.org/officeDocument/2006/relationships/image" Target="../media/image156.jpeg"/><Relationship Id="rId64" Type="http://schemas.openxmlformats.org/officeDocument/2006/relationships/image" Target="../media/image157.jpeg"/><Relationship Id="rId69" Type="http://schemas.openxmlformats.org/officeDocument/2006/relationships/image" Target="../media/image73.jpeg"/><Relationship Id="rId77" Type="http://schemas.openxmlformats.org/officeDocument/2006/relationships/image" Target="../media/image70.jpeg"/><Relationship Id="rId8" Type="http://schemas.openxmlformats.org/officeDocument/2006/relationships/image" Target="../media/image13.jpeg"/><Relationship Id="rId51" Type="http://schemas.openxmlformats.org/officeDocument/2006/relationships/image" Target="../media/image56.jpeg"/><Relationship Id="rId72" Type="http://schemas.openxmlformats.org/officeDocument/2006/relationships/image" Target="../media/image76.jpeg"/><Relationship Id="rId80" Type="http://schemas.openxmlformats.org/officeDocument/2006/relationships/image" Target="../media/image83.jpeg"/><Relationship Id="rId85" Type="http://schemas.openxmlformats.org/officeDocument/2006/relationships/image" Target="../media/image163.jpeg"/><Relationship Id="rId93" Type="http://schemas.openxmlformats.org/officeDocument/2006/relationships/image" Target="../media/image94.jpeg"/><Relationship Id="rId98" Type="http://schemas.openxmlformats.org/officeDocument/2006/relationships/image" Target="../media/image99.jpeg"/><Relationship Id="rId3" Type="http://schemas.openxmlformats.org/officeDocument/2006/relationships/image" Target="../media/image8.jpeg"/><Relationship Id="rId12" Type="http://schemas.openxmlformats.org/officeDocument/2006/relationships/image" Target="../media/image17.jpeg"/><Relationship Id="rId17" Type="http://schemas.openxmlformats.org/officeDocument/2006/relationships/image" Target="../media/image22.jpeg"/><Relationship Id="rId25" Type="http://schemas.openxmlformats.org/officeDocument/2006/relationships/image" Target="../media/image30.jpeg"/><Relationship Id="rId33" Type="http://schemas.openxmlformats.org/officeDocument/2006/relationships/image" Target="../media/image38.jpeg"/><Relationship Id="rId38" Type="http://schemas.openxmlformats.org/officeDocument/2006/relationships/image" Target="../media/image43.jpeg"/><Relationship Id="rId46" Type="http://schemas.openxmlformats.org/officeDocument/2006/relationships/image" Target="../media/image51.jpeg"/><Relationship Id="rId59" Type="http://schemas.openxmlformats.org/officeDocument/2006/relationships/image" Target="../media/image64.jpeg"/><Relationship Id="rId67" Type="http://schemas.openxmlformats.org/officeDocument/2006/relationships/image" Target="../media/image159.jpeg"/><Relationship Id="rId20" Type="http://schemas.openxmlformats.org/officeDocument/2006/relationships/image" Target="../media/image25.jpeg"/><Relationship Id="rId41" Type="http://schemas.openxmlformats.org/officeDocument/2006/relationships/image" Target="../media/image46.jpeg"/><Relationship Id="rId54" Type="http://schemas.openxmlformats.org/officeDocument/2006/relationships/image" Target="../media/image59.jpeg"/><Relationship Id="rId62" Type="http://schemas.openxmlformats.org/officeDocument/2006/relationships/image" Target="../media/image67.jpeg"/><Relationship Id="rId70" Type="http://schemas.openxmlformats.org/officeDocument/2006/relationships/image" Target="../media/image74.jpeg"/><Relationship Id="rId75" Type="http://schemas.openxmlformats.org/officeDocument/2006/relationships/image" Target="../media/image79.jpeg"/><Relationship Id="rId83" Type="http://schemas.openxmlformats.org/officeDocument/2006/relationships/image" Target="../media/image133.jpeg"/><Relationship Id="rId88" Type="http://schemas.openxmlformats.org/officeDocument/2006/relationships/image" Target="../media/image134.jpeg"/><Relationship Id="rId91" Type="http://schemas.openxmlformats.org/officeDocument/2006/relationships/image" Target="../media/image92.jpeg"/><Relationship Id="rId96" Type="http://schemas.openxmlformats.org/officeDocument/2006/relationships/image" Target="../media/image96.jpeg"/><Relationship Id="rId1" Type="http://schemas.openxmlformats.org/officeDocument/2006/relationships/image" Target="../media/image6.jpeg"/><Relationship Id="rId6" Type="http://schemas.openxmlformats.org/officeDocument/2006/relationships/image" Target="../media/image11.jpeg"/><Relationship Id="rId15" Type="http://schemas.openxmlformats.org/officeDocument/2006/relationships/image" Target="../media/image20.jpeg"/><Relationship Id="rId23" Type="http://schemas.openxmlformats.org/officeDocument/2006/relationships/image" Target="../media/image28.jpeg"/><Relationship Id="rId28" Type="http://schemas.openxmlformats.org/officeDocument/2006/relationships/image" Target="../media/image33.jpeg"/><Relationship Id="rId36" Type="http://schemas.openxmlformats.org/officeDocument/2006/relationships/image" Target="../media/image41.jpeg"/><Relationship Id="rId49" Type="http://schemas.openxmlformats.org/officeDocument/2006/relationships/image" Target="../media/image54.jpeg"/><Relationship Id="rId57" Type="http://schemas.openxmlformats.org/officeDocument/2006/relationships/image" Target="../media/image62.jpeg"/><Relationship Id="rId10" Type="http://schemas.openxmlformats.org/officeDocument/2006/relationships/image" Target="../media/image15.jpeg"/><Relationship Id="rId31" Type="http://schemas.openxmlformats.org/officeDocument/2006/relationships/image" Target="../media/image36.jpeg"/><Relationship Id="rId44" Type="http://schemas.openxmlformats.org/officeDocument/2006/relationships/image" Target="../media/image49.jpeg"/><Relationship Id="rId52" Type="http://schemas.openxmlformats.org/officeDocument/2006/relationships/image" Target="../media/image125.jpeg"/><Relationship Id="rId60" Type="http://schemas.openxmlformats.org/officeDocument/2006/relationships/image" Target="../media/image65.jpeg"/><Relationship Id="rId65" Type="http://schemas.openxmlformats.org/officeDocument/2006/relationships/image" Target="../media/image69.jpeg"/><Relationship Id="rId73" Type="http://schemas.openxmlformats.org/officeDocument/2006/relationships/image" Target="../media/image77.jpeg"/><Relationship Id="rId78" Type="http://schemas.openxmlformats.org/officeDocument/2006/relationships/image" Target="../media/image81.jpeg"/><Relationship Id="rId81" Type="http://schemas.openxmlformats.org/officeDocument/2006/relationships/image" Target="../media/image84.jpeg"/><Relationship Id="rId86" Type="http://schemas.openxmlformats.org/officeDocument/2006/relationships/image" Target="../media/image139.jpeg"/><Relationship Id="rId94" Type="http://schemas.openxmlformats.org/officeDocument/2006/relationships/image" Target="../media/image282.jpeg"/><Relationship Id="rId4" Type="http://schemas.openxmlformats.org/officeDocument/2006/relationships/image" Target="../media/image9.jpeg"/><Relationship Id="rId9" Type="http://schemas.openxmlformats.org/officeDocument/2006/relationships/image" Target="../media/image14.jpeg"/><Relationship Id="rId13" Type="http://schemas.openxmlformats.org/officeDocument/2006/relationships/image" Target="../media/image18.jpeg"/><Relationship Id="rId18" Type="http://schemas.openxmlformats.org/officeDocument/2006/relationships/image" Target="../media/image23.jpeg"/><Relationship Id="rId39" Type="http://schemas.openxmlformats.org/officeDocument/2006/relationships/image" Target="../media/image44.jpeg"/></Relationships>
</file>

<file path=xl/drawings/_rels/drawing18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2.jpeg"/><Relationship Id="rId18" Type="http://schemas.openxmlformats.org/officeDocument/2006/relationships/image" Target="../media/image59.jpeg"/><Relationship Id="rId26" Type="http://schemas.openxmlformats.org/officeDocument/2006/relationships/image" Target="../media/image84.jpeg"/><Relationship Id="rId39" Type="http://schemas.openxmlformats.org/officeDocument/2006/relationships/image" Target="../media/image192.jpeg"/><Relationship Id="rId21" Type="http://schemas.openxmlformats.org/officeDocument/2006/relationships/image" Target="../media/image65.jpeg"/><Relationship Id="rId34" Type="http://schemas.openxmlformats.org/officeDocument/2006/relationships/image" Target="../media/image186.jpeg"/><Relationship Id="rId42" Type="http://schemas.openxmlformats.org/officeDocument/2006/relationships/image" Target="../media/image33.jpeg"/><Relationship Id="rId47" Type="http://schemas.openxmlformats.org/officeDocument/2006/relationships/image" Target="../media/image198.jpeg"/><Relationship Id="rId50" Type="http://schemas.openxmlformats.org/officeDocument/2006/relationships/image" Target="../media/image43.jpeg"/><Relationship Id="rId55" Type="http://schemas.openxmlformats.org/officeDocument/2006/relationships/image" Target="../media/image51.jpeg"/><Relationship Id="rId63" Type="http://schemas.openxmlformats.org/officeDocument/2006/relationships/image" Target="../media/image202.jpeg"/><Relationship Id="rId7" Type="http://schemas.openxmlformats.org/officeDocument/2006/relationships/image" Target="../media/image14.jpeg"/><Relationship Id="rId2" Type="http://schemas.openxmlformats.org/officeDocument/2006/relationships/image" Target="../media/image7.jpeg"/><Relationship Id="rId16" Type="http://schemas.openxmlformats.org/officeDocument/2006/relationships/image" Target="../media/image125.jpeg"/><Relationship Id="rId20" Type="http://schemas.openxmlformats.org/officeDocument/2006/relationships/image" Target="../media/image64.jpeg"/><Relationship Id="rId29" Type="http://schemas.openxmlformats.org/officeDocument/2006/relationships/image" Target="../media/image133.jpeg"/><Relationship Id="rId41" Type="http://schemas.openxmlformats.org/officeDocument/2006/relationships/image" Target="../media/image193.jpeg"/><Relationship Id="rId54" Type="http://schemas.openxmlformats.org/officeDocument/2006/relationships/image" Target="../media/image50.jpeg"/><Relationship Id="rId62" Type="http://schemas.openxmlformats.org/officeDocument/2006/relationships/image" Target="../media/image98.jpeg"/><Relationship Id="rId1" Type="http://schemas.openxmlformats.org/officeDocument/2006/relationships/image" Target="../media/image6.jpeg"/><Relationship Id="rId6" Type="http://schemas.openxmlformats.org/officeDocument/2006/relationships/image" Target="../media/image188.jpeg"/><Relationship Id="rId11" Type="http://schemas.openxmlformats.org/officeDocument/2006/relationships/image" Target="../media/image20.jpeg"/><Relationship Id="rId24" Type="http://schemas.openxmlformats.org/officeDocument/2006/relationships/image" Target="../media/image82.jpeg"/><Relationship Id="rId32" Type="http://schemas.openxmlformats.org/officeDocument/2006/relationships/image" Target="../media/image91.jpeg"/><Relationship Id="rId37" Type="http://schemas.openxmlformats.org/officeDocument/2006/relationships/image" Target="../media/image191.jpeg"/><Relationship Id="rId40" Type="http://schemas.openxmlformats.org/officeDocument/2006/relationships/image" Target="../media/image147.jpeg"/><Relationship Id="rId45" Type="http://schemas.openxmlformats.org/officeDocument/2006/relationships/image" Target="../media/image37.jpeg"/><Relationship Id="rId53" Type="http://schemas.openxmlformats.org/officeDocument/2006/relationships/image" Target="../media/image201.jpeg"/><Relationship Id="rId58" Type="http://schemas.openxmlformats.org/officeDocument/2006/relationships/image" Target="../media/image99.jpeg"/><Relationship Id="rId5" Type="http://schemas.openxmlformats.org/officeDocument/2006/relationships/image" Target="../media/image10.jpeg"/><Relationship Id="rId15" Type="http://schemas.openxmlformats.org/officeDocument/2006/relationships/image" Target="../media/image107.jpeg"/><Relationship Id="rId23" Type="http://schemas.openxmlformats.org/officeDocument/2006/relationships/image" Target="../media/image157.jpeg"/><Relationship Id="rId28" Type="http://schemas.openxmlformats.org/officeDocument/2006/relationships/image" Target="../media/image101.jpeg"/><Relationship Id="rId36" Type="http://schemas.openxmlformats.org/officeDocument/2006/relationships/image" Target="../media/image190.jpeg"/><Relationship Id="rId49" Type="http://schemas.openxmlformats.org/officeDocument/2006/relationships/image" Target="../media/image42.jpeg"/><Relationship Id="rId57" Type="http://schemas.openxmlformats.org/officeDocument/2006/relationships/image" Target="../media/image53.jpeg"/><Relationship Id="rId61" Type="http://schemas.openxmlformats.org/officeDocument/2006/relationships/image" Target="../media/image96.jpeg"/><Relationship Id="rId10" Type="http://schemas.openxmlformats.org/officeDocument/2006/relationships/image" Target="../media/image19.jpeg"/><Relationship Id="rId19" Type="http://schemas.openxmlformats.org/officeDocument/2006/relationships/image" Target="../media/image126.jpeg"/><Relationship Id="rId31" Type="http://schemas.openxmlformats.org/officeDocument/2006/relationships/image" Target="../media/image165.jpeg"/><Relationship Id="rId44" Type="http://schemas.openxmlformats.org/officeDocument/2006/relationships/image" Target="../media/image233.jpeg"/><Relationship Id="rId52" Type="http://schemas.openxmlformats.org/officeDocument/2006/relationships/image" Target="../media/image200.jpeg"/><Relationship Id="rId60" Type="http://schemas.openxmlformats.org/officeDocument/2006/relationships/image" Target="../media/image97.jpeg"/><Relationship Id="rId4" Type="http://schemas.openxmlformats.org/officeDocument/2006/relationships/image" Target="../media/image9.jpeg"/><Relationship Id="rId9" Type="http://schemas.openxmlformats.org/officeDocument/2006/relationships/image" Target="../media/image189.jpeg"/><Relationship Id="rId14" Type="http://schemas.openxmlformats.org/officeDocument/2006/relationships/image" Target="../media/image106.jpeg"/><Relationship Id="rId22" Type="http://schemas.openxmlformats.org/officeDocument/2006/relationships/image" Target="../media/image128.jpeg"/><Relationship Id="rId27" Type="http://schemas.openxmlformats.org/officeDocument/2006/relationships/image" Target="../media/image132.jpeg"/><Relationship Id="rId30" Type="http://schemas.openxmlformats.org/officeDocument/2006/relationships/image" Target="../media/image134.jpeg"/><Relationship Id="rId35" Type="http://schemas.openxmlformats.org/officeDocument/2006/relationships/image" Target="../media/image232.jpeg"/><Relationship Id="rId43" Type="http://schemas.openxmlformats.org/officeDocument/2006/relationships/image" Target="../media/image195.jpeg"/><Relationship Id="rId48" Type="http://schemas.openxmlformats.org/officeDocument/2006/relationships/image" Target="../media/image199.jpeg"/><Relationship Id="rId56" Type="http://schemas.openxmlformats.org/officeDocument/2006/relationships/image" Target="../media/image52.jpeg"/><Relationship Id="rId64" Type="http://schemas.openxmlformats.org/officeDocument/2006/relationships/image" Target="../media/image56.jpeg"/><Relationship Id="rId8" Type="http://schemas.openxmlformats.org/officeDocument/2006/relationships/image" Target="../media/image15.jpeg"/><Relationship Id="rId51" Type="http://schemas.openxmlformats.org/officeDocument/2006/relationships/image" Target="../media/image122.jpeg"/><Relationship Id="rId3" Type="http://schemas.openxmlformats.org/officeDocument/2006/relationships/image" Target="../media/image187.jpeg"/><Relationship Id="rId12" Type="http://schemas.openxmlformats.org/officeDocument/2006/relationships/image" Target="../media/image21.jpeg"/><Relationship Id="rId17" Type="http://schemas.openxmlformats.org/officeDocument/2006/relationships/image" Target="../media/image58.jpeg"/><Relationship Id="rId25" Type="http://schemas.openxmlformats.org/officeDocument/2006/relationships/image" Target="../media/image83.jpeg"/><Relationship Id="rId33" Type="http://schemas.openxmlformats.org/officeDocument/2006/relationships/image" Target="../media/image138.jpeg"/><Relationship Id="rId38" Type="http://schemas.openxmlformats.org/officeDocument/2006/relationships/image" Target="../media/image110.jpeg"/><Relationship Id="rId46" Type="http://schemas.openxmlformats.org/officeDocument/2006/relationships/image" Target="../media/image39.jpeg"/><Relationship Id="rId59" Type="http://schemas.openxmlformats.org/officeDocument/2006/relationships/image" Target="../media/image55.jpeg"/></Relationships>
</file>

<file path=xl/drawings/_rels/drawing19.xml.rels><?xml version="1.0" encoding="UTF-8" standalone="yes"?>
<Relationships xmlns="http://schemas.openxmlformats.org/package/2006/relationships"><Relationship Id="rId8" Type="http://schemas.openxmlformats.org/officeDocument/2006/relationships/image" Target="../media/image290.jpeg"/><Relationship Id="rId13" Type="http://schemas.openxmlformats.org/officeDocument/2006/relationships/image" Target="../media/image295.jpeg"/><Relationship Id="rId18" Type="http://schemas.openxmlformats.org/officeDocument/2006/relationships/image" Target="../media/image300.jpeg"/><Relationship Id="rId26" Type="http://schemas.openxmlformats.org/officeDocument/2006/relationships/image" Target="../media/image308.jpeg"/><Relationship Id="rId3" Type="http://schemas.openxmlformats.org/officeDocument/2006/relationships/image" Target="../media/image285.jpeg"/><Relationship Id="rId21" Type="http://schemas.openxmlformats.org/officeDocument/2006/relationships/image" Target="../media/image303.jpeg"/><Relationship Id="rId34" Type="http://schemas.openxmlformats.org/officeDocument/2006/relationships/image" Target="../media/image316.jpeg"/><Relationship Id="rId7" Type="http://schemas.openxmlformats.org/officeDocument/2006/relationships/image" Target="../media/image289.jpeg"/><Relationship Id="rId12" Type="http://schemas.openxmlformats.org/officeDocument/2006/relationships/image" Target="../media/image294.jpeg"/><Relationship Id="rId17" Type="http://schemas.openxmlformats.org/officeDocument/2006/relationships/image" Target="../media/image299.jpeg"/><Relationship Id="rId25" Type="http://schemas.openxmlformats.org/officeDocument/2006/relationships/image" Target="../media/image307.jpeg"/><Relationship Id="rId33" Type="http://schemas.openxmlformats.org/officeDocument/2006/relationships/image" Target="../media/image315.jpeg"/><Relationship Id="rId2" Type="http://schemas.openxmlformats.org/officeDocument/2006/relationships/image" Target="../media/image284.jpeg"/><Relationship Id="rId16" Type="http://schemas.openxmlformats.org/officeDocument/2006/relationships/image" Target="../media/image298.jpeg"/><Relationship Id="rId20" Type="http://schemas.openxmlformats.org/officeDocument/2006/relationships/image" Target="../media/image302.jpeg"/><Relationship Id="rId29" Type="http://schemas.openxmlformats.org/officeDocument/2006/relationships/image" Target="../media/image311.jpeg"/><Relationship Id="rId1" Type="http://schemas.openxmlformats.org/officeDocument/2006/relationships/image" Target="../media/image283.jpeg"/><Relationship Id="rId6" Type="http://schemas.openxmlformats.org/officeDocument/2006/relationships/image" Target="../media/image288.jpeg"/><Relationship Id="rId11" Type="http://schemas.openxmlformats.org/officeDocument/2006/relationships/image" Target="../media/image293.jpeg"/><Relationship Id="rId24" Type="http://schemas.openxmlformats.org/officeDocument/2006/relationships/image" Target="../media/image306.jpeg"/><Relationship Id="rId32" Type="http://schemas.openxmlformats.org/officeDocument/2006/relationships/image" Target="../media/image314.jpeg"/><Relationship Id="rId5" Type="http://schemas.openxmlformats.org/officeDocument/2006/relationships/image" Target="../media/image287.jpeg"/><Relationship Id="rId15" Type="http://schemas.openxmlformats.org/officeDocument/2006/relationships/image" Target="../media/image297.jpeg"/><Relationship Id="rId23" Type="http://schemas.openxmlformats.org/officeDocument/2006/relationships/image" Target="../media/image305.jpeg"/><Relationship Id="rId28" Type="http://schemas.openxmlformats.org/officeDocument/2006/relationships/image" Target="../media/image310.jpeg"/><Relationship Id="rId36" Type="http://schemas.openxmlformats.org/officeDocument/2006/relationships/image" Target="../media/image318.jpeg"/><Relationship Id="rId10" Type="http://schemas.openxmlformats.org/officeDocument/2006/relationships/image" Target="../media/image292.jpeg"/><Relationship Id="rId19" Type="http://schemas.openxmlformats.org/officeDocument/2006/relationships/image" Target="../media/image301.jpeg"/><Relationship Id="rId31" Type="http://schemas.openxmlformats.org/officeDocument/2006/relationships/image" Target="../media/image313.jpeg"/><Relationship Id="rId4" Type="http://schemas.openxmlformats.org/officeDocument/2006/relationships/image" Target="../media/image286.jpeg"/><Relationship Id="rId9" Type="http://schemas.openxmlformats.org/officeDocument/2006/relationships/image" Target="../media/image291.jpeg"/><Relationship Id="rId14" Type="http://schemas.openxmlformats.org/officeDocument/2006/relationships/image" Target="../media/image296.jpeg"/><Relationship Id="rId22" Type="http://schemas.openxmlformats.org/officeDocument/2006/relationships/image" Target="../media/image304.jpeg"/><Relationship Id="rId27" Type="http://schemas.openxmlformats.org/officeDocument/2006/relationships/image" Target="../media/image309.jpeg"/><Relationship Id="rId30" Type="http://schemas.openxmlformats.org/officeDocument/2006/relationships/image" Target="../media/image312.jpeg"/><Relationship Id="rId35" Type="http://schemas.openxmlformats.org/officeDocument/2006/relationships/image" Target="../media/image317.jpeg"/></Relationships>
</file>

<file path=xl/drawings/_rels/drawing20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31.jpeg"/><Relationship Id="rId18" Type="http://schemas.openxmlformats.org/officeDocument/2006/relationships/image" Target="../media/image336.jpeg"/><Relationship Id="rId26" Type="http://schemas.openxmlformats.org/officeDocument/2006/relationships/image" Target="../media/image344.png"/><Relationship Id="rId39" Type="http://schemas.openxmlformats.org/officeDocument/2006/relationships/image" Target="../media/image357.jpeg"/><Relationship Id="rId21" Type="http://schemas.openxmlformats.org/officeDocument/2006/relationships/image" Target="../media/image339.jpeg"/><Relationship Id="rId34" Type="http://schemas.openxmlformats.org/officeDocument/2006/relationships/image" Target="../media/image352.jpeg"/><Relationship Id="rId42" Type="http://schemas.openxmlformats.org/officeDocument/2006/relationships/image" Target="../media/image360.jpeg"/><Relationship Id="rId47" Type="http://schemas.openxmlformats.org/officeDocument/2006/relationships/image" Target="../media/image365.jpeg"/><Relationship Id="rId50" Type="http://schemas.openxmlformats.org/officeDocument/2006/relationships/image" Target="../media/image368.jpeg"/><Relationship Id="rId55" Type="http://schemas.openxmlformats.org/officeDocument/2006/relationships/image" Target="../media/image373.jpeg"/><Relationship Id="rId7" Type="http://schemas.openxmlformats.org/officeDocument/2006/relationships/image" Target="../media/image325.jpeg"/><Relationship Id="rId12" Type="http://schemas.openxmlformats.org/officeDocument/2006/relationships/image" Target="../media/image330.jpeg"/><Relationship Id="rId17" Type="http://schemas.openxmlformats.org/officeDocument/2006/relationships/image" Target="../media/image335.jpeg"/><Relationship Id="rId25" Type="http://schemas.openxmlformats.org/officeDocument/2006/relationships/image" Target="../media/image343.png"/><Relationship Id="rId33" Type="http://schemas.openxmlformats.org/officeDocument/2006/relationships/image" Target="../media/image351.jpeg"/><Relationship Id="rId38" Type="http://schemas.openxmlformats.org/officeDocument/2006/relationships/image" Target="../media/image356.jpeg"/><Relationship Id="rId46" Type="http://schemas.openxmlformats.org/officeDocument/2006/relationships/image" Target="../media/image364.jpeg"/><Relationship Id="rId2" Type="http://schemas.openxmlformats.org/officeDocument/2006/relationships/image" Target="../media/image320.jpeg"/><Relationship Id="rId16" Type="http://schemas.openxmlformats.org/officeDocument/2006/relationships/image" Target="../media/image334.jpeg"/><Relationship Id="rId20" Type="http://schemas.openxmlformats.org/officeDocument/2006/relationships/image" Target="../media/image338.jpeg"/><Relationship Id="rId29" Type="http://schemas.openxmlformats.org/officeDocument/2006/relationships/image" Target="../media/image347.jpeg"/><Relationship Id="rId41" Type="http://schemas.openxmlformats.org/officeDocument/2006/relationships/image" Target="../media/image359.jpeg"/><Relationship Id="rId54" Type="http://schemas.openxmlformats.org/officeDocument/2006/relationships/image" Target="../media/image372.jpeg"/><Relationship Id="rId1" Type="http://schemas.openxmlformats.org/officeDocument/2006/relationships/image" Target="../media/image319.jpeg"/><Relationship Id="rId6" Type="http://schemas.openxmlformats.org/officeDocument/2006/relationships/image" Target="../media/image324.jpeg"/><Relationship Id="rId11" Type="http://schemas.openxmlformats.org/officeDocument/2006/relationships/image" Target="../media/image329.jpeg"/><Relationship Id="rId24" Type="http://schemas.openxmlformats.org/officeDocument/2006/relationships/image" Target="../media/image342.png"/><Relationship Id="rId32" Type="http://schemas.openxmlformats.org/officeDocument/2006/relationships/image" Target="../media/image350.jpeg"/><Relationship Id="rId37" Type="http://schemas.openxmlformats.org/officeDocument/2006/relationships/image" Target="../media/image355.jpeg"/><Relationship Id="rId40" Type="http://schemas.openxmlformats.org/officeDocument/2006/relationships/image" Target="../media/image358.jpeg"/><Relationship Id="rId45" Type="http://schemas.openxmlformats.org/officeDocument/2006/relationships/image" Target="../media/image363.jpeg"/><Relationship Id="rId53" Type="http://schemas.openxmlformats.org/officeDocument/2006/relationships/image" Target="../media/image371.jpeg"/><Relationship Id="rId5" Type="http://schemas.openxmlformats.org/officeDocument/2006/relationships/image" Target="../media/image323.jpeg"/><Relationship Id="rId15" Type="http://schemas.openxmlformats.org/officeDocument/2006/relationships/image" Target="../media/image333.jpeg"/><Relationship Id="rId23" Type="http://schemas.openxmlformats.org/officeDocument/2006/relationships/image" Target="../media/image341.jpeg"/><Relationship Id="rId28" Type="http://schemas.openxmlformats.org/officeDocument/2006/relationships/image" Target="../media/image346.jpeg"/><Relationship Id="rId36" Type="http://schemas.openxmlformats.org/officeDocument/2006/relationships/image" Target="../media/image354.jpeg"/><Relationship Id="rId49" Type="http://schemas.openxmlformats.org/officeDocument/2006/relationships/image" Target="../media/image367.jpeg"/><Relationship Id="rId10" Type="http://schemas.openxmlformats.org/officeDocument/2006/relationships/image" Target="../media/image328.jpeg"/><Relationship Id="rId19" Type="http://schemas.openxmlformats.org/officeDocument/2006/relationships/image" Target="../media/image337.jpeg"/><Relationship Id="rId31" Type="http://schemas.openxmlformats.org/officeDocument/2006/relationships/image" Target="../media/image349.jpeg"/><Relationship Id="rId44" Type="http://schemas.openxmlformats.org/officeDocument/2006/relationships/image" Target="../media/image362.jpeg"/><Relationship Id="rId52" Type="http://schemas.openxmlformats.org/officeDocument/2006/relationships/image" Target="../media/image370.jpeg"/><Relationship Id="rId4" Type="http://schemas.openxmlformats.org/officeDocument/2006/relationships/image" Target="../media/image322.jpeg"/><Relationship Id="rId9" Type="http://schemas.openxmlformats.org/officeDocument/2006/relationships/image" Target="../media/image327.jpeg"/><Relationship Id="rId14" Type="http://schemas.openxmlformats.org/officeDocument/2006/relationships/image" Target="../media/image332.jpeg"/><Relationship Id="rId22" Type="http://schemas.openxmlformats.org/officeDocument/2006/relationships/image" Target="../media/image340.jpeg"/><Relationship Id="rId27" Type="http://schemas.openxmlformats.org/officeDocument/2006/relationships/image" Target="../media/image345.png"/><Relationship Id="rId30" Type="http://schemas.openxmlformats.org/officeDocument/2006/relationships/image" Target="../media/image348.jpeg"/><Relationship Id="rId35" Type="http://schemas.openxmlformats.org/officeDocument/2006/relationships/image" Target="../media/image353.jpeg"/><Relationship Id="rId43" Type="http://schemas.openxmlformats.org/officeDocument/2006/relationships/image" Target="../media/image361.jpeg"/><Relationship Id="rId48" Type="http://schemas.openxmlformats.org/officeDocument/2006/relationships/image" Target="../media/image366.jpeg"/><Relationship Id="rId8" Type="http://schemas.openxmlformats.org/officeDocument/2006/relationships/image" Target="../media/image326.jpeg"/><Relationship Id="rId51" Type="http://schemas.openxmlformats.org/officeDocument/2006/relationships/image" Target="../media/image369.jpeg"/><Relationship Id="rId3" Type="http://schemas.openxmlformats.org/officeDocument/2006/relationships/image" Target="../media/image321.jpeg"/></Relationships>
</file>

<file path=xl/drawings/_rels/drawing21.xml.rels><?xml version="1.0" encoding="UTF-8" standalone="yes"?>
<Relationships xmlns="http://schemas.openxmlformats.org/package/2006/relationships"><Relationship Id="rId8" Type="http://schemas.openxmlformats.org/officeDocument/2006/relationships/image" Target="../media/image381.jpeg"/><Relationship Id="rId13" Type="http://schemas.openxmlformats.org/officeDocument/2006/relationships/image" Target="../media/image386.jpeg"/><Relationship Id="rId3" Type="http://schemas.openxmlformats.org/officeDocument/2006/relationships/image" Target="../media/image376.jpeg"/><Relationship Id="rId7" Type="http://schemas.openxmlformats.org/officeDocument/2006/relationships/image" Target="../media/image380.jpeg"/><Relationship Id="rId12" Type="http://schemas.openxmlformats.org/officeDocument/2006/relationships/image" Target="../media/image385.jpeg"/><Relationship Id="rId2" Type="http://schemas.openxmlformats.org/officeDocument/2006/relationships/image" Target="../media/image375.jpeg"/><Relationship Id="rId1" Type="http://schemas.openxmlformats.org/officeDocument/2006/relationships/image" Target="../media/image374.jpeg"/><Relationship Id="rId6" Type="http://schemas.openxmlformats.org/officeDocument/2006/relationships/image" Target="../media/image379.jpeg"/><Relationship Id="rId11" Type="http://schemas.openxmlformats.org/officeDocument/2006/relationships/image" Target="../media/image384.jpeg"/><Relationship Id="rId5" Type="http://schemas.openxmlformats.org/officeDocument/2006/relationships/image" Target="../media/image378.jpeg"/><Relationship Id="rId10" Type="http://schemas.openxmlformats.org/officeDocument/2006/relationships/image" Target="../media/image383.jpeg"/><Relationship Id="rId4" Type="http://schemas.openxmlformats.org/officeDocument/2006/relationships/image" Target="../media/image377.jpeg"/><Relationship Id="rId9" Type="http://schemas.openxmlformats.org/officeDocument/2006/relationships/image" Target="../media/image382.jpeg"/></Relationships>
</file>

<file path=xl/drawings/_rels/drawing2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99.jpeg"/><Relationship Id="rId18" Type="http://schemas.openxmlformats.org/officeDocument/2006/relationships/image" Target="../media/image404.jpeg"/><Relationship Id="rId26" Type="http://schemas.openxmlformats.org/officeDocument/2006/relationships/image" Target="../media/image412.jpeg"/><Relationship Id="rId39" Type="http://schemas.openxmlformats.org/officeDocument/2006/relationships/image" Target="../media/image425.jpeg"/><Relationship Id="rId3" Type="http://schemas.openxmlformats.org/officeDocument/2006/relationships/image" Target="../media/image389.jpeg"/><Relationship Id="rId21" Type="http://schemas.openxmlformats.org/officeDocument/2006/relationships/image" Target="../media/image407.jpeg"/><Relationship Id="rId34" Type="http://schemas.openxmlformats.org/officeDocument/2006/relationships/image" Target="../media/image420.jpeg"/><Relationship Id="rId42" Type="http://schemas.openxmlformats.org/officeDocument/2006/relationships/image" Target="../media/image428.jpeg"/><Relationship Id="rId47" Type="http://schemas.openxmlformats.org/officeDocument/2006/relationships/image" Target="../media/image433.jpeg"/><Relationship Id="rId50" Type="http://schemas.openxmlformats.org/officeDocument/2006/relationships/image" Target="../media/image436.jpeg"/><Relationship Id="rId7" Type="http://schemas.openxmlformats.org/officeDocument/2006/relationships/image" Target="../media/image393.jpeg"/><Relationship Id="rId12" Type="http://schemas.openxmlformats.org/officeDocument/2006/relationships/image" Target="../media/image398.jpeg"/><Relationship Id="rId17" Type="http://schemas.openxmlformats.org/officeDocument/2006/relationships/image" Target="../media/image403.jpeg"/><Relationship Id="rId25" Type="http://schemas.openxmlformats.org/officeDocument/2006/relationships/image" Target="../media/image411.jpeg"/><Relationship Id="rId33" Type="http://schemas.openxmlformats.org/officeDocument/2006/relationships/image" Target="../media/image419.jpeg"/><Relationship Id="rId38" Type="http://schemas.openxmlformats.org/officeDocument/2006/relationships/image" Target="../media/image424.jpeg"/><Relationship Id="rId46" Type="http://schemas.openxmlformats.org/officeDocument/2006/relationships/image" Target="../media/image432.jpeg"/><Relationship Id="rId2" Type="http://schemas.openxmlformats.org/officeDocument/2006/relationships/image" Target="../media/image388.jpeg"/><Relationship Id="rId16" Type="http://schemas.openxmlformats.org/officeDocument/2006/relationships/image" Target="../media/image402.jpeg"/><Relationship Id="rId20" Type="http://schemas.openxmlformats.org/officeDocument/2006/relationships/image" Target="../media/image406.jpeg"/><Relationship Id="rId29" Type="http://schemas.openxmlformats.org/officeDocument/2006/relationships/image" Target="../media/image415.jpeg"/><Relationship Id="rId41" Type="http://schemas.openxmlformats.org/officeDocument/2006/relationships/image" Target="../media/image427.jpeg"/><Relationship Id="rId1" Type="http://schemas.openxmlformats.org/officeDocument/2006/relationships/image" Target="../media/image387.jpeg"/><Relationship Id="rId6" Type="http://schemas.openxmlformats.org/officeDocument/2006/relationships/image" Target="../media/image392.jpeg"/><Relationship Id="rId11" Type="http://schemas.openxmlformats.org/officeDocument/2006/relationships/image" Target="../media/image397.jpeg"/><Relationship Id="rId24" Type="http://schemas.openxmlformats.org/officeDocument/2006/relationships/image" Target="../media/image410.jpeg"/><Relationship Id="rId32" Type="http://schemas.openxmlformats.org/officeDocument/2006/relationships/image" Target="../media/image418.jpeg"/><Relationship Id="rId37" Type="http://schemas.openxmlformats.org/officeDocument/2006/relationships/image" Target="../media/image423.jpeg"/><Relationship Id="rId40" Type="http://schemas.openxmlformats.org/officeDocument/2006/relationships/image" Target="../media/image426.jpeg"/><Relationship Id="rId45" Type="http://schemas.openxmlformats.org/officeDocument/2006/relationships/image" Target="../media/image431.jpeg"/><Relationship Id="rId5" Type="http://schemas.openxmlformats.org/officeDocument/2006/relationships/image" Target="../media/image391.jpeg"/><Relationship Id="rId15" Type="http://schemas.openxmlformats.org/officeDocument/2006/relationships/image" Target="../media/image401.jpeg"/><Relationship Id="rId23" Type="http://schemas.openxmlformats.org/officeDocument/2006/relationships/image" Target="../media/image409.jpeg"/><Relationship Id="rId28" Type="http://schemas.openxmlformats.org/officeDocument/2006/relationships/image" Target="../media/image414.jpeg"/><Relationship Id="rId36" Type="http://schemas.openxmlformats.org/officeDocument/2006/relationships/image" Target="../media/image422.jpeg"/><Relationship Id="rId49" Type="http://schemas.openxmlformats.org/officeDocument/2006/relationships/image" Target="../media/image435.jpeg"/><Relationship Id="rId10" Type="http://schemas.openxmlformats.org/officeDocument/2006/relationships/image" Target="../media/image396.jpeg"/><Relationship Id="rId19" Type="http://schemas.openxmlformats.org/officeDocument/2006/relationships/image" Target="../media/image405.jpeg"/><Relationship Id="rId31" Type="http://schemas.openxmlformats.org/officeDocument/2006/relationships/image" Target="../media/image417.jpeg"/><Relationship Id="rId44" Type="http://schemas.openxmlformats.org/officeDocument/2006/relationships/image" Target="../media/image430.jpeg"/><Relationship Id="rId52" Type="http://schemas.openxmlformats.org/officeDocument/2006/relationships/image" Target="../media/image438.jpeg"/><Relationship Id="rId4" Type="http://schemas.openxmlformats.org/officeDocument/2006/relationships/image" Target="../media/image390.jpeg"/><Relationship Id="rId9" Type="http://schemas.openxmlformats.org/officeDocument/2006/relationships/image" Target="../media/image395.jpeg"/><Relationship Id="rId14" Type="http://schemas.openxmlformats.org/officeDocument/2006/relationships/image" Target="../media/image400.jpeg"/><Relationship Id="rId22" Type="http://schemas.openxmlformats.org/officeDocument/2006/relationships/image" Target="../media/image408.jpeg"/><Relationship Id="rId27" Type="http://schemas.openxmlformats.org/officeDocument/2006/relationships/image" Target="../media/image413.jpeg"/><Relationship Id="rId30" Type="http://schemas.openxmlformats.org/officeDocument/2006/relationships/image" Target="../media/image416.jpeg"/><Relationship Id="rId35" Type="http://schemas.openxmlformats.org/officeDocument/2006/relationships/image" Target="../media/image421.jpeg"/><Relationship Id="rId43" Type="http://schemas.openxmlformats.org/officeDocument/2006/relationships/image" Target="../media/image429.jpeg"/><Relationship Id="rId48" Type="http://schemas.openxmlformats.org/officeDocument/2006/relationships/image" Target="../media/image434.jpeg"/><Relationship Id="rId8" Type="http://schemas.openxmlformats.org/officeDocument/2006/relationships/image" Target="../media/image394.jpeg"/><Relationship Id="rId51" Type="http://schemas.openxmlformats.org/officeDocument/2006/relationships/image" Target="../media/image437.jpeg"/></Relationships>
</file>

<file path=xl/drawings/_rels/drawing23.xml.rels><?xml version="1.0" encoding="UTF-8" standalone="yes"?>
<Relationships xmlns="http://schemas.openxmlformats.org/package/2006/relationships"><Relationship Id="rId8" Type="http://schemas.openxmlformats.org/officeDocument/2006/relationships/image" Target="../media/image446.jpeg"/><Relationship Id="rId13" Type="http://schemas.openxmlformats.org/officeDocument/2006/relationships/image" Target="../media/image451.jpeg"/><Relationship Id="rId18" Type="http://schemas.openxmlformats.org/officeDocument/2006/relationships/image" Target="../media/image456.jpeg"/><Relationship Id="rId26" Type="http://schemas.openxmlformats.org/officeDocument/2006/relationships/image" Target="../media/image464.jpeg"/><Relationship Id="rId39" Type="http://schemas.openxmlformats.org/officeDocument/2006/relationships/image" Target="../media/image477.jpeg"/><Relationship Id="rId3" Type="http://schemas.openxmlformats.org/officeDocument/2006/relationships/image" Target="../media/image441.jpeg"/><Relationship Id="rId21" Type="http://schemas.openxmlformats.org/officeDocument/2006/relationships/image" Target="../media/image459.jpeg"/><Relationship Id="rId34" Type="http://schemas.openxmlformats.org/officeDocument/2006/relationships/image" Target="../media/image472.jpeg"/><Relationship Id="rId42" Type="http://schemas.openxmlformats.org/officeDocument/2006/relationships/image" Target="../media/image480.jpeg"/><Relationship Id="rId7" Type="http://schemas.openxmlformats.org/officeDocument/2006/relationships/image" Target="../media/image445.jpeg"/><Relationship Id="rId12" Type="http://schemas.openxmlformats.org/officeDocument/2006/relationships/image" Target="../media/image450.jpeg"/><Relationship Id="rId17" Type="http://schemas.openxmlformats.org/officeDocument/2006/relationships/image" Target="../media/image455.jpeg"/><Relationship Id="rId25" Type="http://schemas.openxmlformats.org/officeDocument/2006/relationships/image" Target="../media/image463.jpeg"/><Relationship Id="rId33" Type="http://schemas.openxmlformats.org/officeDocument/2006/relationships/image" Target="../media/image471.jpeg"/><Relationship Id="rId38" Type="http://schemas.openxmlformats.org/officeDocument/2006/relationships/image" Target="../media/image476.jpeg"/><Relationship Id="rId2" Type="http://schemas.openxmlformats.org/officeDocument/2006/relationships/image" Target="../media/image440.jpeg"/><Relationship Id="rId16" Type="http://schemas.openxmlformats.org/officeDocument/2006/relationships/image" Target="../media/image454.jpeg"/><Relationship Id="rId20" Type="http://schemas.openxmlformats.org/officeDocument/2006/relationships/image" Target="../media/image458.jpeg"/><Relationship Id="rId29" Type="http://schemas.openxmlformats.org/officeDocument/2006/relationships/image" Target="../media/image467.jpeg"/><Relationship Id="rId41" Type="http://schemas.openxmlformats.org/officeDocument/2006/relationships/image" Target="../media/image479.jpeg"/><Relationship Id="rId1" Type="http://schemas.openxmlformats.org/officeDocument/2006/relationships/image" Target="../media/image439.jpeg"/><Relationship Id="rId6" Type="http://schemas.openxmlformats.org/officeDocument/2006/relationships/image" Target="../media/image444.jpeg"/><Relationship Id="rId11" Type="http://schemas.openxmlformats.org/officeDocument/2006/relationships/image" Target="../media/image449.jpeg"/><Relationship Id="rId24" Type="http://schemas.openxmlformats.org/officeDocument/2006/relationships/image" Target="../media/image462.jpeg"/><Relationship Id="rId32" Type="http://schemas.openxmlformats.org/officeDocument/2006/relationships/image" Target="../media/image470.jpeg"/><Relationship Id="rId37" Type="http://schemas.openxmlformats.org/officeDocument/2006/relationships/image" Target="../media/image475.jpeg"/><Relationship Id="rId40" Type="http://schemas.openxmlformats.org/officeDocument/2006/relationships/image" Target="../media/image478.jpeg"/><Relationship Id="rId5" Type="http://schemas.openxmlformats.org/officeDocument/2006/relationships/image" Target="../media/image443.jpeg"/><Relationship Id="rId15" Type="http://schemas.openxmlformats.org/officeDocument/2006/relationships/image" Target="../media/image453.jpeg"/><Relationship Id="rId23" Type="http://schemas.openxmlformats.org/officeDocument/2006/relationships/image" Target="../media/image461.jpeg"/><Relationship Id="rId28" Type="http://schemas.openxmlformats.org/officeDocument/2006/relationships/image" Target="../media/image466.jpeg"/><Relationship Id="rId36" Type="http://schemas.openxmlformats.org/officeDocument/2006/relationships/image" Target="../media/image474.jpeg"/><Relationship Id="rId10" Type="http://schemas.openxmlformats.org/officeDocument/2006/relationships/image" Target="../media/image448.jpeg"/><Relationship Id="rId19" Type="http://schemas.openxmlformats.org/officeDocument/2006/relationships/image" Target="../media/image457.jpeg"/><Relationship Id="rId31" Type="http://schemas.openxmlformats.org/officeDocument/2006/relationships/image" Target="../media/image469.jpeg"/><Relationship Id="rId4" Type="http://schemas.openxmlformats.org/officeDocument/2006/relationships/image" Target="../media/image442.jpeg"/><Relationship Id="rId9" Type="http://schemas.openxmlformats.org/officeDocument/2006/relationships/image" Target="../media/image447.jpeg"/><Relationship Id="rId14" Type="http://schemas.openxmlformats.org/officeDocument/2006/relationships/image" Target="../media/image452.jpeg"/><Relationship Id="rId22" Type="http://schemas.openxmlformats.org/officeDocument/2006/relationships/image" Target="../media/image460.jpeg"/><Relationship Id="rId27" Type="http://schemas.openxmlformats.org/officeDocument/2006/relationships/image" Target="../media/image465.jpeg"/><Relationship Id="rId30" Type="http://schemas.openxmlformats.org/officeDocument/2006/relationships/image" Target="../media/image468.jpeg"/><Relationship Id="rId35" Type="http://schemas.openxmlformats.org/officeDocument/2006/relationships/image" Target="../media/image473.jpeg"/><Relationship Id="rId43" Type="http://schemas.openxmlformats.org/officeDocument/2006/relationships/image" Target="../media/image481.jpeg"/></Relationships>
</file>

<file path=xl/drawings/_rels/drawing24.xml.rels><?xml version="1.0" encoding="UTF-8" standalone="yes"?>
<Relationships xmlns="http://schemas.openxmlformats.org/package/2006/relationships"><Relationship Id="rId8" Type="http://schemas.openxmlformats.org/officeDocument/2006/relationships/image" Target="../media/image489.jpeg"/><Relationship Id="rId3" Type="http://schemas.openxmlformats.org/officeDocument/2006/relationships/image" Target="../media/image484.jpeg"/><Relationship Id="rId7" Type="http://schemas.openxmlformats.org/officeDocument/2006/relationships/image" Target="../media/image488.jpeg"/><Relationship Id="rId2" Type="http://schemas.openxmlformats.org/officeDocument/2006/relationships/image" Target="../media/image483.jpeg"/><Relationship Id="rId1" Type="http://schemas.openxmlformats.org/officeDocument/2006/relationships/image" Target="../media/image482.jpeg"/><Relationship Id="rId6" Type="http://schemas.openxmlformats.org/officeDocument/2006/relationships/image" Target="../media/image487.jpeg"/><Relationship Id="rId5" Type="http://schemas.openxmlformats.org/officeDocument/2006/relationships/image" Target="../media/image486.jpeg"/><Relationship Id="rId4" Type="http://schemas.openxmlformats.org/officeDocument/2006/relationships/image" Target="../media/image485.jpeg"/><Relationship Id="rId9" Type="http://schemas.openxmlformats.org/officeDocument/2006/relationships/image" Target="../media/image490.jpeg"/></Relationships>
</file>

<file path=xl/drawings/_rels/drawing25.xml.rels><?xml version="1.0" encoding="UTF-8" standalone="yes"?>
<Relationships xmlns="http://schemas.openxmlformats.org/package/2006/relationships"><Relationship Id="rId13" Type="http://schemas.openxmlformats.org/officeDocument/2006/relationships/image" Target="../media/image503.jpeg"/><Relationship Id="rId18" Type="http://schemas.openxmlformats.org/officeDocument/2006/relationships/image" Target="../media/image508.jpeg"/><Relationship Id="rId26" Type="http://schemas.openxmlformats.org/officeDocument/2006/relationships/image" Target="../media/image516.jpeg"/><Relationship Id="rId39" Type="http://schemas.openxmlformats.org/officeDocument/2006/relationships/image" Target="../media/image529.jpeg"/><Relationship Id="rId21" Type="http://schemas.openxmlformats.org/officeDocument/2006/relationships/image" Target="../media/image511.jpeg"/><Relationship Id="rId34" Type="http://schemas.openxmlformats.org/officeDocument/2006/relationships/image" Target="../media/image524.jpeg"/><Relationship Id="rId42" Type="http://schemas.openxmlformats.org/officeDocument/2006/relationships/image" Target="../media/image532.jpeg"/><Relationship Id="rId47" Type="http://schemas.openxmlformats.org/officeDocument/2006/relationships/image" Target="../media/image537.jpeg"/><Relationship Id="rId50" Type="http://schemas.openxmlformats.org/officeDocument/2006/relationships/image" Target="../media/image540.jpeg"/><Relationship Id="rId55" Type="http://schemas.openxmlformats.org/officeDocument/2006/relationships/image" Target="../media/image545.jpeg"/><Relationship Id="rId63" Type="http://schemas.openxmlformats.org/officeDocument/2006/relationships/image" Target="../media/image553.jpeg"/><Relationship Id="rId68" Type="http://schemas.openxmlformats.org/officeDocument/2006/relationships/image" Target="../media/image558.jpeg"/><Relationship Id="rId76" Type="http://schemas.openxmlformats.org/officeDocument/2006/relationships/image" Target="../media/image566.jpeg"/><Relationship Id="rId7" Type="http://schemas.openxmlformats.org/officeDocument/2006/relationships/image" Target="../media/image497.jpeg"/><Relationship Id="rId71" Type="http://schemas.openxmlformats.org/officeDocument/2006/relationships/image" Target="../media/image561.jpeg"/><Relationship Id="rId2" Type="http://schemas.openxmlformats.org/officeDocument/2006/relationships/image" Target="../media/image492.jpeg"/><Relationship Id="rId16" Type="http://schemas.openxmlformats.org/officeDocument/2006/relationships/image" Target="../media/image506.jpeg"/><Relationship Id="rId29" Type="http://schemas.openxmlformats.org/officeDocument/2006/relationships/image" Target="../media/image519.jpeg"/><Relationship Id="rId11" Type="http://schemas.openxmlformats.org/officeDocument/2006/relationships/image" Target="../media/image501.jpeg"/><Relationship Id="rId24" Type="http://schemas.openxmlformats.org/officeDocument/2006/relationships/image" Target="../media/image514.jpeg"/><Relationship Id="rId32" Type="http://schemas.openxmlformats.org/officeDocument/2006/relationships/image" Target="../media/image522.jpeg"/><Relationship Id="rId37" Type="http://schemas.openxmlformats.org/officeDocument/2006/relationships/image" Target="../media/image527.jpeg"/><Relationship Id="rId40" Type="http://schemas.openxmlformats.org/officeDocument/2006/relationships/image" Target="../media/image530.jpeg"/><Relationship Id="rId45" Type="http://schemas.openxmlformats.org/officeDocument/2006/relationships/image" Target="../media/image535.jpeg"/><Relationship Id="rId53" Type="http://schemas.openxmlformats.org/officeDocument/2006/relationships/image" Target="../media/image543.jpeg"/><Relationship Id="rId58" Type="http://schemas.openxmlformats.org/officeDocument/2006/relationships/image" Target="../media/image548.jpeg"/><Relationship Id="rId66" Type="http://schemas.openxmlformats.org/officeDocument/2006/relationships/image" Target="../media/image556.jpeg"/><Relationship Id="rId74" Type="http://schemas.openxmlformats.org/officeDocument/2006/relationships/image" Target="../media/image564.jpeg"/><Relationship Id="rId5" Type="http://schemas.openxmlformats.org/officeDocument/2006/relationships/image" Target="../media/image495.jpeg"/><Relationship Id="rId15" Type="http://schemas.openxmlformats.org/officeDocument/2006/relationships/image" Target="../media/image505.jpeg"/><Relationship Id="rId23" Type="http://schemas.openxmlformats.org/officeDocument/2006/relationships/image" Target="../media/image513.jpeg"/><Relationship Id="rId28" Type="http://schemas.openxmlformats.org/officeDocument/2006/relationships/image" Target="../media/image518.jpeg"/><Relationship Id="rId36" Type="http://schemas.openxmlformats.org/officeDocument/2006/relationships/image" Target="../media/image526.jpeg"/><Relationship Id="rId49" Type="http://schemas.openxmlformats.org/officeDocument/2006/relationships/image" Target="../media/image539.jpeg"/><Relationship Id="rId57" Type="http://schemas.openxmlformats.org/officeDocument/2006/relationships/image" Target="../media/image547.jpeg"/><Relationship Id="rId61" Type="http://schemas.openxmlformats.org/officeDocument/2006/relationships/image" Target="../media/image551.jpeg"/><Relationship Id="rId10" Type="http://schemas.openxmlformats.org/officeDocument/2006/relationships/image" Target="../media/image500.jpeg"/><Relationship Id="rId19" Type="http://schemas.openxmlformats.org/officeDocument/2006/relationships/image" Target="../media/image509.jpeg"/><Relationship Id="rId31" Type="http://schemas.openxmlformats.org/officeDocument/2006/relationships/image" Target="../media/image521.jpeg"/><Relationship Id="rId44" Type="http://schemas.openxmlformats.org/officeDocument/2006/relationships/image" Target="../media/image534.jpeg"/><Relationship Id="rId52" Type="http://schemas.openxmlformats.org/officeDocument/2006/relationships/image" Target="../media/image542.jpeg"/><Relationship Id="rId60" Type="http://schemas.openxmlformats.org/officeDocument/2006/relationships/image" Target="../media/image550.jpeg"/><Relationship Id="rId65" Type="http://schemas.openxmlformats.org/officeDocument/2006/relationships/image" Target="../media/image555.jpeg"/><Relationship Id="rId73" Type="http://schemas.openxmlformats.org/officeDocument/2006/relationships/image" Target="../media/image563.jpeg"/><Relationship Id="rId4" Type="http://schemas.openxmlformats.org/officeDocument/2006/relationships/image" Target="../media/image494.jpeg"/><Relationship Id="rId9" Type="http://schemas.openxmlformats.org/officeDocument/2006/relationships/image" Target="../media/image499.jpeg"/><Relationship Id="rId14" Type="http://schemas.openxmlformats.org/officeDocument/2006/relationships/image" Target="../media/image504.jpeg"/><Relationship Id="rId22" Type="http://schemas.openxmlformats.org/officeDocument/2006/relationships/image" Target="../media/image512.jpeg"/><Relationship Id="rId27" Type="http://schemas.openxmlformats.org/officeDocument/2006/relationships/image" Target="../media/image517.jpeg"/><Relationship Id="rId30" Type="http://schemas.openxmlformats.org/officeDocument/2006/relationships/image" Target="../media/image520.jpeg"/><Relationship Id="rId35" Type="http://schemas.openxmlformats.org/officeDocument/2006/relationships/image" Target="../media/image525.jpeg"/><Relationship Id="rId43" Type="http://schemas.openxmlformats.org/officeDocument/2006/relationships/image" Target="../media/image533.jpeg"/><Relationship Id="rId48" Type="http://schemas.openxmlformats.org/officeDocument/2006/relationships/image" Target="../media/image538.jpeg"/><Relationship Id="rId56" Type="http://schemas.openxmlformats.org/officeDocument/2006/relationships/image" Target="../media/image546.jpeg"/><Relationship Id="rId64" Type="http://schemas.openxmlformats.org/officeDocument/2006/relationships/image" Target="../media/image554.jpeg"/><Relationship Id="rId69" Type="http://schemas.openxmlformats.org/officeDocument/2006/relationships/image" Target="../media/image559.jpeg"/><Relationship Id="rId8" Type="http://schemas.openxmlformats.org/officeDocument/2006/relationships/image" Target="../media/image498.jpeg"/><Relationship Id="rId51" Type="http://schemas.openxmlformats.org/officeDocument/2006/relationships/image" Target="../media/image541.jpeg"/><Relationship Id="rId72" Type="http://schemas.openxmlformats.org/officeDocument/2006/relationships/image" Target="../media/image562.jpeg"/><Relationship Id="rId3" Type="http://schemas.openxmlformats.org/officeDocument/2006/relationships/image" Target="../media/image493.jpeg"/><Relationship Id="rId12" Type="http://schemas.openxmlformats.org/officeDocument/2006/relationships/image" Target="../media/image502.jpeg"/><Relationship Id="rId17" Type="http://schemas.openxmlformats.org/officeDocument/2006/relationships/image" Target="../media/image507.jpeg"/><Relationship Id="rId25" Type="http://schemas.openxmlformats.org/officeDocument/2006/relationships/image" Target="../media/image515.jpeg"/><Relationship Id="rId33" Type="http://schemas.openxmlformats.org/officeDocument/2006/relationships/image" Target="../media/image523.jpeg"/><Relationship Id="rId38" Type="http://schemas.openxmlformats.org/officeDocument/2006/relationships/image" Target="../media/image528.jpeg"/><Relationship Id="rId46" Type="http://schemas.openxmlformats.org/officeDocument/2006/relationships/image" Target="../media/image536.jpeg"/><Relationship Id="rId59" Type="http://schemas.openxmlformats.org/officeDocument/2006/relationships/image" Target="../media/image549.jpeg"/><Relationship Id="rId67" Type="http://schemas.openxmlformats.org/officeDocument/2006/relationships/image" Target="../media/image557.jpeg"/><Relationship Id="rId20" Type="http://schemas.openxmlformats.org/officeDocument/2006/relationships/image" Target="../media/image510.jpeg"/><Relationship Id="rId41" Type="http://schemas.openxmlformats.org/officeDocument/2006/relationships/image" Target="../media/image531.jpeg"/><Relationship Id="rId54" Type="http://schemas.openxmlformats.org/officeDocument/2006/relationships/image" Target="../media/image544.jpeg"/><Relationship Id="rId62" Type="http://schemas.openxmlformats.org/officeDocument/2006/relationships/image" Target="../media/image552.jpeg"/><Relationship Id="rId70" Type="http://schemas.openxmlformats.org/officeDocument/2006/relationships/image" Target="../media/image560.jpeg"/><Relationship Id="rId75" Type="http://schemas.openxmlformats.org/officeDocument/2006/relationships/image" Target="../media/image565.jpeg"/><Relationship Id="rId1" Type="http://schemas.openxmlformats.org/officeDocument/2006/relationships/image" Target="../media/image491.jpeg"/><Relationship Id="rId6" Type="http://schemas.openxmlformats.org/officeDocument/2006/relationships/image" Target="../media/image496.jpeg"/></Relationships>
</file>

<file path=xl/drawings/_rels/drawing26.xml.rels><?xml version="1.0" encoding="UTF-8" standalone="yes"?>
<Relationships xmlns="http://schemas.openxmlformats.org/package/2006/relationships"><Relationship Id="rId8" Type="http://schemas.openxmlformats.org/officeDocument/2006/relationships/image" Target="../media/image574.jpeg"/><Relationship Id="rId13" Type="http://schemas.openxmlformats.org/officeDocument/2006/relationships/image" Target="../media/image579.jpeg"/><Relationship Id="rId18" Type="http://schemas.openxmlformats.org/officeDocument/2006/relationships/image" Target="../media/image584.jpeg"/><Relationship Id="rId26" Type="http://schemas.openxmlformats.org/officeDocument/2006/relationships/image" Target="../media/image592.jpeg"/><Relationship Id="rId3" Type="http://schemas.openxmlformats.org/officeDocument/2006/relationships/image" Target="../media/image569.jpeg"/><Relationship Id="rId21" Type="http://schemas.openxmlformats.org/officeDocument/2006/relationships/image" Target="../media/image587.jpeg"/><Relationship Id="rId7" Type="http://schemas.openxmlformats.org/officeDocument/2006/relationships/image" Target="../media/image573.jpeg"/><Relationship Id="rId12" Type="http://schemas.openxmlformats.org/officeDocument/2006/relationships/image" Target="../media/image578.jpeg"/><Relationship Id="rId17" Type="http://schemas.openxmlformats.org/officeDocument/2006/relationships/image" Target="../media/image583.jpeg"/><Relationship Id="rId25" Type="http://schemas.openxmlformats.org/officeDocument/2006/relationships/image" Target="../media/image591.jpeg"/><Relationship Id="rId2" Type="http://schemas.openxmlformats.org/officeDocument/2006/relationships/image" Target="../media/image568.jpeg"/><Relationship Id="rId16" Type="http://schemas.openxmlformats.org/officeDocument/2006/relationships/image" Target="../media/image582.jpeg"/><Relationship Id="rId20" Type="http://schemas.openxmlformats.org/officeDocument/2006/relationships/image" Target="../media/image586.jpeg"/><Relationship Id="rId29" Type="http://schemas.openxmlformats.org/officeDocument/2006/relationships/image" Target="../media/image595.jpeg"/><Relationship Id="rId1" Type="http://schemas.openxmlformats.org/officeDocument/2006/relationships/image" Target="../media/image567.jpeg"/><Relationship Id="rId6" Type="http://schemas.openxmlformats.org/officeDocument/2006/relationships/image" Target="../media/image572.jpeg"/><Relationship Id="rId11" Type="http://schemas.openxmlformats.org/officeDocument/2006/relationships/image" Target="../media/image577.jpeg"/><Relationship Id="rId24" Type="http://schemas.openxmlformats.org/officeDocument/2006/relationships/image" Target="../media/image590.jpeg"/><Relationship Id="rId5" Type="http://schemas.openxmlformats.org/officeDocument/2006/relationships/image" Target="../media/image571.jpeg"/><Relationship Id="rId15" Type="http://schemas.openxmlformats.org/officeDocument/2006/relationships/image" Target="../media/image581.jpeg"/><Relationship Id="rId23" Type="http://schemas.openxmlformats.org/officeDocument/2006/relationships/image" Target="../media/image589.jpeg"/><Relationship Id="rId28" Type="http://schemas.openxmlformats.org/officeDocument/2006/relationships/image" Target="../media/image594.jpeg"/><Relationship Id="rId10" Type="http://schemas.openxmlformats.org/officeDocument/2006/relationships/image" Target="../media/image576.jpeg"/><Relationship Id="rId19" Type="http://schemas.openxmlformats.org/officeDocument/2006/relationships/image" Target="../media/image585.jpeg"/><Relationship Id="rId4" Type="http://schemas.openxmlformats.org/officeDocument/2006/relationships/image" Target="../media/image570.jpeg"/><Relationship Id="rId9" Type="http://schemas.openxmlformats.org/officeDocument/2006/relationships/image" Target="../media/image575.jpeg"/><Relationship Id="rId14" Type="http://schemas.openxmlformats.org/officeDocument/2006/relationships/image" Target="../media/image580.jpeg"/><Relationship Id="rId22" Type="http://schemas.openxmlformats.org/officeDocument/2006/relationships/image" Target="../media/image588.jpeg"/><Relationship Id="rId27" Type="http://schemas.openxmlformats.org/officeDocument/2006/relationships/image" Target="../media/image593.jpeg"/></Relationships>
</file>

<file path=xl/drawings/_rels/drawing27.xml.rels><?xml version="1.0" encoding="UTF-8" standalone="yes"?>
<Relationships xmlns="http://schemas.openxmlformats.org/package/2006/relationships"><Relationship Id="rId2" Type="http://schemas.openxmlformats.org/officeDocument/2006/relationships/image" Target="../media/image597.jpeg"/><Relationship Id="rId1" Type="http://schemas.openxmlformats.org/officeDocument/2006/relationships/image" Target="../media/image596.jpeg"/></Relationships>
</file>

<file path=xl/drawings/_rels/drawing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600.jpeg"/><Relationship Id="rId2" Type="http://schemas.openxmlformats.org/officeDocument/2006/relationships/image" Target="../media/image599.jpeg"/><Relationship Id="rId1" Type="http://schemas.openxmlformats.org/officeDocument/2006/relationships/image" Target="../media/image598.jpeg"/><Relationship Id="rId6" Type="http://schemas.openxmlformats.org/officeDocument/2006/relationships/image" Target="../media/image603.jpeg"/><Relationship Id="rId5" Type="http://schemas.openxmlformats.org/officeDocument/2006/relationships/image" Target="../media/image602.jpeg"/><Relationship Id="rId4" Type="http://schemas.openxmlformats.org/officeDocument/2006/relationships/image" Target="../media/image601.jpeg"/></Relationships>
</file>

<file path=xl/drawings/_rels/drawing29.xml.rels><?xml version="1.0" encoding="UTF-8" standalone="yes"?>
<Relationships xmlns="http://schemas.openxmlformats.org/package/2006/relationships"><Relationship Id="rId8" Type="http://schemas.openxmlformats.org/officeDocument/2006/relationships/image" Target="../media/image611.jpeg"/><Relationship Id="rId13" Type="http://schemas.openxmlformats.org/officeDocument/2006/relationships/image" Target="../media/image616.jpeg"/><Relationship Id="rId18" Type="http://schemas.openxmlformats.org/officeDocument/2006/relationships/image" Target="../media/image621.jpeg"/><Relationship Id="rId3" Type="http://schemas.openxmlformats.org/officeDocument/2006/relationships/image" Target="../media/image606.jpeg"/><Relationship Id="rId7" Type="http://schemas.openxmlformats.org/officeDocument/2006/relationships/image" Target="../media/image610.jpeg"/><Relationship Id="rId12" Type="http://schemas.openxmlformats.org/officeDocument/2006/relationships/image" Target="../media/image615.jpeg"/><Relationship Id="rId17" Type="http://schemas.openxmlformats.org/officeDocument/2006/relationships/image" Target="../media/image620.jpeg"/><Relationship Id="rId2" Type="http://schemas.openxmlformats.org/officeDocument/2006/relationships/image" Target="../media/image605.jpeg"/><Relationship Id="rId16" Type="http://schemas.openxmlformats.org/officeDocument/2006/relationships/image" Target="../media/image619.jpeg"/><Relationship Id="rId1" Type="http://schemas.openxmlformats.org/officeDocument/2006/relationships/image" Target="../media/image604.jpeg"/><Relationship Id="rId6" Type="http://schemas.openxmlformats.org/officeDocument/2006/relationships/image" Target="../media/image609.jpeg"/><Relationship Id="rId11" Type="http://schemas.openxmlformats.org/officeDocument/2006/relationships/image" Target="../media/image614.jpeg"/><Relationship Id="rId5" Type="http://schemas.openxmlformats.org/officeDocument/2006/relationships/image" Target="../media/image608.jpeg"/><Relationship Id="rId15" Type="http://schemas.openxmlformats.org/officeDocument/2006/relationships/image" Target="../media/image618.jpeg"/><Relationship Id="rId10" Type="http://schemas.openxmlformats.org/officeDocument/2006/relationships/image" Target="../media/image613.jpeg"/><Relationship Id="rId4" Type="http://schemas.openxmlformats.org/officeDocument/2006/relationships/image" Target="../media/image607.jpeg"/><Relationship Id="rId9" Type="http://schemas.openxmlformats.org/officeDocument/2006/relationships/image" Target="../media/image612.jpeg"/><Relationship Id="rId14" Type="http://schemas.openxmlformats.org/officeDocument/2006/relationships/image" Target="../media/image617.jpeg"/></Relationships>
</file>

<file path=xl/drawings/_rels/drawing30.xml.rels><?xml version="1.0" encoding="UTF-8" standalone="yes"?>
<Relationships xmlns="http://schemas.openxmlformats.org/package/2006/relationships"><Relationship Id="rId8" Type="http://schemas.openxmlformats.org/officeDocument/2006/relationships/image" Target="../media/image629.jpeg"/><Relationship Id="rId13" Type="http://schemas.openxmlformats.org/officeDocument/2006/relationships/image" Target="../media/image634.jpeg"/><Relationship Id="rId18" Type="http://schemas.openxmlformats.org/officeDocument/2006/relationships/image" Target="../media/image639.jpeg"/><Relationship Id="rId26" Type="http://schemas.openxmlformats.org/officeDocument/2006/relationships/image" Target="../media/image647.jpeg"/><Relationship Id="rId39" Type="http://schemas.openxmlformats.org/officeDocument/2006/relationships/image" Target="../media/image660.jpeg"/><Relationship Id="rId3" Type="http://schemas.openxmlformats.org/officeDocument/2006/relationships/image" Target="../media/image624.jpeg"/><Relationship Id="rId21" Type="http://schemas.openxmlformats.org/officeDocument/2006/relationships/image" Target="../media/image642.jpeg"/><Relationship Id="rId34" Type="http://schemas.openxmlformats.org/officeDocument/2006/relationships/image" Target="../media/image655.jpeg"/><Relationship Id="rId7" Type="http://schemas.openxmlformats.org/officeDocument/2006/relationships/image" Target="../media/image628.jpeg"/><Relationship Id="rId12" Type="http://schemas.openxmlformats.org/officeDocument/2006/relationships/image" Target="../media/image633.jpeg"/><Relationship Id="rId17" Type="http://schemas.openxmlformats.org/officeDocument/2006/relationships/image" Target="../media/image638.jpeg"/><Relationship Id="rId25" Type="http://schemas.openxmlformats.org/officeDocument/2006/relationships/image" Target="../media/image646.jpeg"/><Relationship Id="rId33" Type="http://schemas.openxmlformats.org/officeDocument/2006/relationships/image" Target="../media/image654.jpeg"/><Relationship Id="rId38" Type="http://schemas.openxmlformats.org/officeDocument/2006/relationships/image" Target="../media/image659.jpeg"/><Relationship Id="rId2" Type="http://schemas.openxmlformats.org/officeDocument/2006/relationships/image" Target="../media/image623.jpeg"/><Relationship Id="rId16" Type="http://schemas.openxmlformats.org/officeDocument/2006/relationships/image" Target="../media/image637.jpeg"/><Relationship Id="rId20" Type="http://schemas.openxmlformats.org/officeDocument/2006/relationships/image" Target="../media/image641.jpeg"/><Relationship Id="rId29" Type="http://schemas.openxmlformats.org/officeDocument/2006/relationships/image" Target="../media/image650.jpeg"/><Relationship Id="rId1" Type="http://schemas.openxmlformats.org/officeDocument/2006/relationships/image" Target="../media/image622.jpeg"/><Relationship Id="rId6" Type="http://schemas.openxmlformats.org/officeDocument/2006/relationships/image" Target="../media/image627.jpeg"/><Relationship Id="rId11" Type="http://schemas.openxmlformats.org/officeDocument/2006/relationships/image" Target="../media/image632.jpeg"/><Relationship Id="rId24" Type="http://schemas.openxmlformats.org/officeDocument/2006/relationships/image" Target="../media/image645.jpeg"/><Relationship Id="rId32" Type="http://schemas.openxmlformats.org/officeDocument/2006/relationships/image" Target="../media/image653.jpeg"/><Relationship Id="rId37" Type="http://schemas.openxmlformats.org/officeDocument/2006/relationships/image" Target="../media/image658.jpeg"/><Relationship Id="rId5" Type="http://schemas.openxmlformats.org/officeDocument/2006/relationships/image" Target="../media/image626.jpeg"/><Relationship Id="rId15" Type="http://schemas.openxmlformats.org/officeDocument/2006/relationships/image" Target="../media/image636.jpeg"/><Relationship Id="rId23" Type="http://schemas.openxmlformats.org/officeDocument/2006/relationships/image" Target="../media/image644.jpeg"/><Relationship Id="rId28" Type="http://schemas.openxmlformats.org/officeDocument/2006/relationships/image" Target="../media/image649.jpeg"/><Relationship Id="rId36" Type="http://schemas.openxmlformats.org/officeDocument/2006/relationships/image" Target="../media/image657.jpeg"/><Relationship Id="rId10" Type="http://schemas.openxmlformats.org/officeDocument/2006/relationships/image" Target="../media/image631.jpeg"/><Relationship Id="rId19" Type="http://schemas.openxmlformats.org/officeDocument/2006/relationships/image" Target="../media/image640.jpeg"/><Relationship Id="rId31" Type="http://schemas.openxmlformats.org/officeDocument/2006/relationships/image" Target="../media/image652.jpeg"/><Relationship Id="rId4" Type="http://schemas.openxmlformats.org/officeDocument/2006/relationships/image" Target="../media/image625.jpeg"/><Relationship Id="rId9" Type="http://schemas.openxmlformats.org/officeDocument/2006/relationships/image" Target="../media/image630.jpeg"/><Relationship Id="rId14" Type="http://schemas.openxmlformats.org/officeDocument/2006/relationships/image" Target="../media/image635.jpeg"/><Relationship Id="rId22" Type="http://schemas.openxmlformats.org/officeDocument/2006/relationships/image" Target="../media/image643.jpeg"/><Relationship Id="rId27" Type="http://schemas.openxmlformats.org/officeDocument/2006/relationships/image" Target="../media/image648.jpeg"/><Relationship Id="rId30" Type="http://schemas.openxmlformats.org/officeDocument/2006/relationships/image" Target="../media/image651.jpeg"/><Relationship Id="rId35" Type="http://schemas.openxmlformats.org/officeDocument/2006/relationships/image" Target="../media/image656.jpeg"/></Relationships>
</file>

<file path=xl/drawings/_rels/drawing3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673.jpeg"/><Relationship Id="rId18" Type="http://schemas.openxmlformats.org/officeDocument/2006/relationships/image" Target="../media/image678.jpeg"/><Relationship Id="rId26" Type="http://schemas.openxmlformats.org/officeDocument/2006/relationships/image" Target="../media/image686.jpeg"/><Relationship Id="rId39" Type="http://schemas.openxmlformats.org/officeDocument/2006/relationships/image" Target="../media/image699.jpeg"/><Relationship Id="rId21" Type="http://schemas.openxmlformats.org/officeDocument/2006/relationships/image" Target="../media/image681.jpeg"/><Relationship Id="rId34" Type="http://schemas.openxmlformats.org/officeDocument/2006/relationships/image" Target="../media/image694.jpeg"/><Relationship Id="rId42" Type="http://schemas.openxmlformats.org/officeDocument/2006/relationships/image" Target="../media/image702.jpeg"/><Relationship Id="rId47" Type="http://schemas.openxmlformats.org/officeDocument/2006/relationships/image" Target="../media/image707.jpeg"/><Relationship Id="rId50" Type="http://schemas.openxmlformats.org/officeDocument/2006/relationships/image" Target="../media/image710.jpeg"/><Relationship Id="rId55" Type="http://schemas.openxmlformats.org/officeDocument/2006/relationships/image" Target="../media/image715.jpeg"/><Relationship Id="rId63" Type="http://schemas.openxmlformats.org/officeDocument/2006/relationships/image" Target="../media/image723.jpeg"/><Relationship Id="rId68" Type="http://schemas.openxmlformats.org/officeDocument/2006/relationships/image" Target="../media/image728.jpeg"/><Relationship Id="rId76" Type="http://schemas.openxmlformats.org/officeDocument/2006/relationships/image" Target="../media/image736.jpeg"/><Relationship Id="rId84" Type="http://schemas.openxmlformats.org/officeDocument/2006/relationships/image" Target="../media/image744.jpeg"/><Relationship Id="rId89" Type="http://schemas.openxmlformats.org/officeDocument/2006/relationships/image" Target="../media/image749.jpeg"/><Relationship Id="rId7" Type="http://schemas.openxmlformats.org/officeDocument/2006/relationships/image" Target="../media/image667.jpeg"/><Relationship Id="rId71" Type="http://schemas.openxmlformats.org/officeDocument/2006/relationships/image" Target="../media/image731.jpeg"/><Relationship Id="rId92" Type="http://schemas.openxmlformats.org/officeDocument/2006/relationships/image" Target="../media/image752.jpeg"/><Relationship Id="rId2" Type="http://schemas.openxmlformats.org/officeDocument/2006/relationships/image" Target="../media/image662.jpeg"/><Relationship Id="rId16" Type="http://schemas.openxmlformats.org/officeDocument/2006/relationships/image" Target="../media/image676.jpeg"/><Relationship Id="rId29" Type="http://schemas.openxmlformats.org/officeDocument/2006/relationships/image" Target="../media/image689.jpeg"/><Relationship Id="rId11" Type="http://schemas.openxmlformats.org/officeDocument/2006/relationships/image" Target="../media/image671.jpeg"/><Relationship Id="rId24" Type="http://schemas.openxmlformats.org/officeDocument/2006/relationships/image" Target="../media/image684.jpeg"/><Relationship Id="rId32" Type="http://schemas.openxmlformats.org/officeDocument/2006/relationships/image" Target="../media/image692.jpeg"/><Relationship Id="rId37" Type="http://schemas.openxmlformats.org/officeDocument/2006/relationships/image" Target="../media/image697.jpeg"/><Relationship Id="rId40" Type="http://schemas.openxmlformats.org/officeDocument/2006/relationships/image" Target="../media/image700.jpeg"/><Relationship Id="rId45" Type="http://schemas.openxmlformats.org/officeDocument/2006/relationships/image" Target="../media/image705.jpeg"/><Relationship Id="rId53" Type="http://schemas.openxmlformats.org/officeDocument/2006/relationships/image" Target="../media/image713.jpeg"/><Relationship Id="rId58" Type="http://schemas.openxmlformats.org/officeDocument/2006/relationships/image" Target="../media/image718.jpeg"/><Relationship Id="rId66" Type="http://schemas.openxmlformats.org/officeDocument/2006/relationships/image" Target="../media/image726.jpeg"/><Relationship Id="rId74" Type="http://schemas.openxmlformats.org/officeDocument/2006/relationships/image" Target="../media/image734.jpeg"/><Relationship Id="rId79" Type="http://schemas.openxmlformats.org/officeDocument/2006/relationships/image" Target="../media/image739.jpeg"/><Relationship Id="rId87" Type="http://schemas.openxmlformats.org/officeDocument/2006/relationships/image" Target="../media/image747.jpeg"/><Relationship Id="rId5" Type="http://schemas.openxmlformats.org/officeDocument/2006/relationships/image" Target="../media/image665.jpeg"/><Relationship Id="rId61" Type="http://schemas.openxmlformats.org/officeDocument/2006/relationships/image" Target="../media/image721.jpeg"/><Relationship Id="rId82" Type="http://schemas.openxmlformats.org/officeDocument/2006/relationships/image" Target="../media/image742.jpeg"/><Relationship Id="rId90" Type="http://schemas.openxmlformats.org/officeDocument/2006/relationships/image" Target="../media/image750.jpeg"/><Relationship Id="rId95" Type="http://schemas.openxmlformats.org/officeDocument/2006/relationships/image" Target="../media/image755.jpeg"/><Relationship Id="rId19" Type="http://schemas.openxmlformats.org/officeDocument/2006/relationships/image" Target="../media/image679.jpeg"/><Relationship Id="rId14" Type="http://schemas.openxmlformats.org/officeDocument/2006/relationships/image" Target="../media/image674.jpeg"/><Relationship Id="rId22" Type="http://schemas.openxmlformats.org/officeDocument/2006/relationships/image" Target="../media/image682.jpeg"/><Relationship Id="rId27" Type="http://schemas.openxmlformats.org/officeDocument/2006/relationships/image" Target="../media/image687.jpeg"/><Relationship Id="rId30" Type="http://schemas.openxmlformats.org/officeDocument/2006/relationships/image" Target="../media/image690.jpeg"/><Relationship Id="rId35" Type="http://schemas.openxmlformats.org/officeDocument/2006/relationships/image" Target="../media/image695.jpeg"/><Relationship Id="rId43" Type="http://schemas.openxmlformats.org/officeDocument/2006/relationships/image" Target="../media/image703.jpeg"/><Relationship Id="rId48" Type="http://schemas.openxmlformats.org/officeDocument/2006/relationships/image" Target="../media/image708.jpeg"/><Relationship Id="rId56" Type="http://schemas.openxmlformats.org/officeDocument/2006/relationships/image" Target="../media/image716.jpeg"/><Relationship Id="rId64" Type="http://schemas.openxmlformats.org/officeDocument/2006/relationships/image" Target="../media/image724.jpeg"/><Relationship Id="rId69" Type="http://schemas.openxmlformats.org/officeDocument/2006/relationships/image" Target="../media/image729.jpeg"/><Relationship Id="rId77" Type="http://schemas.openxmlformats.org/officeDocument/2006/relationships/image" Target="../media/image737.jpeg"/><Relationship Id="rId8" Type="http://schemas.openxmlformats.org/officeDocument/2006/relationships/image" Target="../media/image668.jpeg"/><Relationship Id="rId51" Type="http://schemas.openxmlformats.org/officeDocument/2006/relationships/image" Target="../media/image711.jpeg"/><Relationship Id="rId72" Type="http://schemas.openxmlformats.org/officeDocument/2006/relationships/image" Target="../media/image732.jpeg"/><Relationship Id="rId80" Type="http://schemas.openxmlformats.org/officeDocument/2006/relationships/image" Target="../media/image740.jpeg"/><Relationship Id="rId85" Type="http://schemas.openxmlformats.org/officeDocument/2006/relationships/image" Target="../media/image745.jpeg"/><Relationship Id="rId93" Type="http://schemas.openxmlformats.org/officeDocument/2006/relationships/image" Target="../media/image753.jpeg"/><Relationship Id="rId3" Type="http://schemas.openxmlformats.org/officeDocument/2006/relationships/image" Target="../media/image663.jpeg"/><Relationship Id="rId12" Type="http://schemas.openxmlformats.org/officeDocument/2006/relationships/image" Target="../media/image672.jpeg"/><Relationship Id="rId17" Type="http://schemas.openxmlformats.org/officeDocument/2006/relationships/image" Target="../media/image677.jpeg"/><Relationship Id="rId25" Type="http://schemas.openxmlformats.org/officeDocument/2006/relationships/image" Target="../media/image685.jpeg"/><Relationship Id="rId33" Type="http://schemas.openxmlformats.org/officeDocument/2006/relationships/image" Target="../media/image693.jpeg"/><Relationship Id="rId38" Type="http://schemas.openxmlformats.org/officeDocument/2006/relationships/image" Target="../media/image698.jpeg"/><Relationship Id="rId46" Type="http://schemas.openxmlformats.org/officeDocument/2006/relationships/image" Target="../media/image706.jpeg"/><Relationship Id="rId59" Type="http://schemas.openxmlformats.org/officeDocument/2006/relationships/image" Target="../media/image719.jpeg"/><Relationship Id="rId67" Type="http://schemas.openxmlformats.org/officeDocument/2006/relationships/image" Target="../media/image727.jpeg"/><Relationship Id="rId20" Type="http://schemas.openxmlformats.org/officeDocument/2006/relationships/image" Target="../media/image680.jpeg"/><Relationship Id="rId41" Type="http://schemas.openxmlformats.org/officeDocument/2006/relationships/image" Target="../media/image701.jpeg"/><Relationship Id="rId54" Type="http://schemas.openxmlformats.org/officeDocument/2006/relationships/image" Target="../media/image714.jpeg"/><Relationship Id="rId62" Type="http://schemas.openxmlformats.org/officeDocument/2006/relationships/image" Target="../media/image722.jpeg"/><Relationship Id="rId70" Type="http://schemas.openxmlformats.org/officeDocument/2006/relationships/image" Target="../media/image730.jpeg"/><Relationship Id="rId75" Type="http://schemas.openxmlformats.org/officeDocument/2006/relationships/image" Target="../media/image735.jpeg"/><Relationship Id="rId83" Type="http://schemas.openxmlformats.org/officeDocument/2006/relationships/image" Target="../media/image743.jpeg"/><Relationship Id="rId88" Type="http://schemas.openxmlformats.org/officeDocument/2006/relationships/image" Target="../media/image748.jpeg"/><Relationship Id="rId91" Type="http://schemas.openxmlformats.org/officeDocument/2006/relationships/image" Target="../media/image751.jpeg"/><Relationship Id="rId1" Type="http://schemas.openxmlformats.org/officeDocument/2006/relationships/image" Target="../media/image661.jpeg"/><Relationship Id="rId6" Type="http://schemas.openxmlformats.org/officeDocument/2006/relationships/image" Target="../media/image666.jpeg"/><Relationship Id="rId15" Type="http://schemas.openxmlformats.org/officeDocument/2006/relationships/image" Target="../media/image675.jpeg"/><Relationship Id="rId23" Type="http://schemas.openxmlformats.org/officeDocument/2006/relationships/image" Target="../media/image683.jpeg"/><Relationship Id="rId28" Type="http://schemas.openxmlformats.org/officeDocument/2006/relationships/image" Target="../media/image688.jpeg"/><Relationship Id="rId36" Type="http://schemas.openxmlformats.org/officeDocument/2006/relationships/image" Target="../media/image696.jpeg"/><Relationship Id="rId49" Type="http://schemas.openxmlformats.org/officeDocument/2006/relationships/image" Target="../media/image709.jpeg"/><Relationship Id="rId57" Type="http://schemas.openxmlformats.org/officeDocument/2006/relationships/image" Target="../media/image717.jpeg"/><Relationship Id="rId10" Type="http://schemas.openxmlformats.org/officeDocument/2006/relationships/image" Target="../media/image670.jpeg"/><Relationship Id="rId31" Type="http://schemas.openxmlformats.org/officeDocument/2006/relationships/image" Target="../media/image691.jpeg"/><Relationship Id="rId44" Type="http://schemas.openxmlformats.org/officeDocument/2006/relationships/image" Target="../media/image704.jpeg"/><Relationship Id="rId52" Type="http://schemas.openxmlformats.org/officeDocument/2006/relationships/image" Target="../media/image712.jpeg"/><Relationship Id="rId60" Type="http://schemas.openxmlformats.org/officeDocument/2006/relationships/image" Target="../media/image720.jpeg"/><Relationship Id="rId65" Type="http://schemas.openxmlformats.org/officeDocument/2006/relationships/image" Target="../media/image725.jpeg"/><Relationship Id="rId73" Type="http://schemas.openxmlformats.org/officeDocument/2006/relationships/image" Target="../media/image733.jpeg"/><Relationship Id="rId78" Type="http://schemas.openxmlformats.org/officeDocument/2006/relationships/image" Target="../media/image738.jpeg"/><Relationship Id="rId81" Type="http://schemas.openxmlformats.org/officeDocument/2006/relationships/image" Target="../media/image741.jpeg"/><Relationship Id="rId86" Type="http://schemas.openxmlformats.org/officeDocument/2006/relationships/image" Target="../media/image746.jpeg"/><Relationship Id="rId94" Type="http://schemas.openxmlformats.org/officeDocument/2006/relationships/image" Target="../media/image754.jpeg"/><Relationship Id="rId4" Type="http://schemas.openxmlformats.org/officeDocument/2006/relationships/image" Target="../media/image664.jpeg"/><Relationship Id="rId9" Type="http://schemas.openxmlformats.org/officeDocument/2006/relationships/image" Target="../media/image669.jpeg"/></Relationships>
</file>

<file path=xl/drawings/_rels/drawing32.xml.rels><?xml version="1.0" encoding="UTF-8" standalone="yes"?>
<Relationships xmlns="http://schemas.openxmlformats.org/package/2006/relationships"><Relationship Id="rId8" Type="http://schemas.openxmlformats.org/officeDocument/2006/relationships/image" Target="../media/image763.jpeg"/><Relationship Id="rId13" Type="http://schemas.openxmlformats.org/officeDocument/2006/relationships/image" Target="../media/image768.jpeg"/><Relationship Id="rId18" Type="http://schemas.openxmlformats.org/officeDocument/2006/relationships/image" Target="../media/image773.jpeg"/><Relationship Id="rId26" Type="http://schemas.openxmlformats.org/officeDocument/2006/relationships/image" Target="../media/image781.jpeg"/><Relationship Id="rId3" Type="http://schemas.openxmlformats.org/officeDocument/2006/relationships/image" Target="../media/image758.jpeg"/><Relationship Id="rId21" Type="http://schemas.openxmlformats.org/officeDocument/2006/relationships/image" Target="../media/image776.jpeg"/><Relationship Id="rId7" Type="http://schemas.openxmlformats.org/officeDocument/2006/relationships/image" Target="../media/image762.jpeg"/><Relationship Id="rId12" Type="http://schemas.openxmlformats.org/officeDocument/2006/relationships/image" Target="../media/image767.jpeg"/><Relationship Id="rId17" Type="http://schemas.openxmlformats.org/officeDocument/2006/relationships/image" Target="../media/image772.jpeg"/><Relationship Id="rId25" Type="http://schemas.openxmlformats.org/officeDocument/2006/relationships/image" Target="../media/image780.jpeg"/><Relationship Id="rId2" Type="http://schemas.openxmlformats.org/officeDocument/2006/relationships/image" Target="../media/image757.jpeg"/><Relationship Id="rId16" Type="http://schemas.openxmlformats.org/officeDocument/2006/relationships/image" Target="../media/image771.jpeg"/><Relationship Id="rId20" Type="http://schemas.openxmlformats.org/officeDocument/2006/relationships/image" Target="../media/image775.jpeg"/><Relationship Id="rId1" Type="http://schemas.openxmlformats.org/officeDocument/2006/relationships/image" Target="../media/image756.jpeg"/><Relationship Id="rId6" Type="http://schemas.openxmlformats.org/officeDocument/2006/relationships/image" Target="../media/image761.jpeg"/><Relationship Id="rId11" Type="http://schemas.openxmlformats.org/officeDocument/2006/relationships/image" Target="../media/image766.jpeg"/><Relationship Id="rId24" Type="http://schemas.openxmlformats.org/officeDocument/2006/relationships/image" Target="../media/image779.jpeg"/><Relationship Id="rId5" Type="http://schemas.openxmlformats.org/officeDocument/2006/relationships/image" Target="../media/image760.jpeg"/><Relationship Id="rId15" Type="http://schemas.openxmlformats.org/officeDocument/2006/relationships/image" Target="../media/image770.jpeg"/><Relationship Id="rId23" Type="http://schemas.openxmlformats.org/officeDocument/2006/relationships/image" Target="../media/image778.jpeg"/><Relationship Id="rId10" Type="http://schemas.openxmlformats.org/officeDocument/2006/relationships/image" Target="../media/image765.jpeg"/><Relationship Id="rId19" Type="http://schemas.openxmlformats.org/officeDocument/2006/relationships/image" Target="../media/image774.jpeg"/><Relationship Id="rId4" Type="http://schemas.openxmlformats.org/officeDocument/2006/relationships/image" Target="../media/image759.jpeg"/><Relationship Id="rId9" Type="http://schemas.openxmlformats.org/officeDocument/2006/relationships/image" Target="../media/image764.jpeg"/><Relationship Id="rId14" Type="http://schemas.openxmlformats.org/officeDocument/2006/relationships/image" Target="../media/image769.jpeg"/><Relationship Id="rId22" Type="http://schemas.openxmlformats.org/officeDocument/2006/relationships/image" Target="../media/image777.jpeg"/><Relationship Id="rId27" Type="http://schemas.openxmlformats.org/officeDocument/2006/relationships/image" Target="../media/image782.jpeg"/></Relationships>
</file>

<file path=xl/drawings/_rels/drawing33.xml.rels><?xml version="1.0" encoding="UTF-8" standalone="yes"?>
<Relationships xmlns="http://schemas.openxmlformats.org/package/2006/relationships"><Relationship Id="rId8" Type="http://schemas.openxmlformats.org/officeDocument/2006/relationships/image" Target="../media/image790.jpeg"/><Relationship Id="rId13" Type="http://schemas.openxmlformats.org/officeDocument/2006/relationships/image" Target="../media/image795.jpeg"/><Relationship Id="rId18" Type="http://schemas.openxmlformats.org/officeDocument/2006/relationships/image" Target="../media/image800.jpeg"/><Relationship Id="rId3" Type="http://schemas.openxmlformats.org/officeDocument/2006/relationships/image" Target="../media/image785.jpeg"/><Relationship Id="rId7" Type="http://schemas.openxmlformats.org/officeDocument/2006/relationships/image" Target="../media/image789.jpeg"/><Relationship Id="rId12" Type="http://schemas.openxmlformats.org/officeDocument/2006/relationships/image" Target="../media/image794.jpeg"/><Relationship Id="rId17" Type="http://schemas.openxmlformats.org/officeDocument/2006/relationships/image" Target="../media/image799.jpeg"/><Relationship Id="rId2" Type="http://schemas.openxmlformats.org/officeDocument/2006/relationships/image" Target="../media/image784.jpeg"/><Relationship Id="rId16" Type="http://schemas.openxmlformats.org/officeDocument/2006/relationships/image" Target="../media/image798.jpeg"/><Relationship Id="rId1" Type="http://schemas.openxmlformats.org/officeDocument/2006/relationships/image" Target="../media/image783.jpeg"/><Relationship Id="rId6" Type="http://schemas.openxmlformats.org/officeDocument/2006/relationships/image" Target="../media/image788.jpeg"/><Relationship Id="rId11" Type="http://schemas.openxmlformats.org/officeDocument/2006/relationships/image" Target="../media/image793.jpeg"/><Relationship Id="rId5" Type="http://schemas.openxmlformats.org/officeDocument/2006/relationships/image" Target="../media/image787.jpeg"/><Relationship Id="rId15" Type="http://schemas.openxmlformats.org/officeDocument/2006/relationships/image" Target="../media/image797.jpeg"/><Relationship Id="rId10" Type="http://schemas.openxmlformats.org/officeDocument/2006/relationships/image" Target="../media/image792.jpeg"/><Relationship Id="rId19" Type="http://schemas.openxmlformats.org/officeDocument/2006/relationships/image" Target="../media/image801.jpeg"/><Relationship Id="rId4" Type="http://schemas.openxmlformats.org/officeDocument/2006/relationships/image" Target="../media/image786.jpeg"/><Relationship Id="rId9" Type="http://schemas.openxmlformats.org/officeDocument/2006/relationships/image" Target="../media/image791.jpeg"/><Relationship Id="rId14" Type="http://schemas.openxmlformats.org/officeDocument/2006/relationships/image" Target="../media/image796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8</xdr:col>
      <xdr:colOff>247650</xdr:colOff>
      <xdr:row>12</xdr:row>
      <xdr:rowOff>57150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5124450" cy="2343150"/>
        </a:xfrm>
        <a:prstGeom prst="rect">
          <a:avLst/>
        </a:prstGeom>
        <a:solidFill>
          <a:srgbClr val="000000">
            <a:shade val="95000"/>
          </a:srgbClr>
        </a:solidFill>
        <a:ln w="444500" cap="sq">
          <a:solidFill>
            <a:srgbClr val="000000"/>
          </a:solidFill>
          <a:miter lim="800000"/>
        </a:ln>
        <a:effectLst>
          <a:outerShdw blurRad="254000" dist="190500" dir="2700000" sy="90000" algn="bl" rotWithShape="0">
            <a:srgbClr val="000000">
              <a:alpha val="40000"/>
            </a:srgbClr>
          </a:outerShdw>
        </a:effectLst>
      </xdr:spPr>
    </xdr:pic>
    <xdr:clientData/>
  </xdr:twoCellAnchor>
  <xdr:twoCellAnchor editAs="oneCell">
    <xdr:from>
      <xdr:col>0</xdr:col>
      <xdr:colOff>0</xdr:colOff>
      <xdr:row>29</xdr:row>
      <xdr:rowOff>0</xdr:rowOff>
    </xdr:from>
    <xdr:to>
      <xdr:col>8</xdr:col>
      <xdr:colOff>368007</xdr:colOff>
      <xdr:row>48</xdr:row>
      <xdr:rowOff>142875</xdr:rowOff>
    </xdr:to>
    <xdr:pic>
      <xdr:nvPicPr>
        <xdr:cNvPr id="3" name="Рисунок 2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r="20769"/>
        <a:stretch/>
      </xdr:blipFill>
      <xdr:spPr>
        <a:xfrm>
          <a:off x="0" y="2857500"/>
          <a:ext cx="5244807" cy="3762375"/>
        </a:xfrm>
        <a:prstGeom prst="rect">
          <a:avLst/>
        </a:prstGeom>
        <a:solidFill>
          <a:srgbClr val="000000">
            <a:shade val="95000"/>
          </a:srgbClr>
        </a:solidFill>
        <a:ln w="444500" cap="sq">
          <a:solidFill>
            <a:srgbClr val="000000"/>
          </a:solidFill>
          <a:miter lim="800000"/>
        </a:ln>
        <a:effectLst>
          <a:outerShdw blurRad="254000" dist="190500" dir="2700000" sy="90000" algn="bl" rotWithShape="0">
            <a:srgbClr val="000000">
              <a:alpha val="40000"/>
            </a:srgbClr>
          </a:outerShdw>
        </a:effectLst>
      </xdr:spPr>
    </xdr:pic>
    <xdr:clientData/>
  </xdr:twoCellAnchor>
  <xdr:twoCellAnchor editAs="oneCell">
    <xdr:from>
      <xdr:col>0</xdr:col>
      <xdr:colOff>0</xdr:colOff>
      <xdr:row>51</xdr:row>
      <xdr:rowOff>85725</xdr:rowOff>
    </xdr:from>
    <xdr:to>
      <xdr:col>11</xdr:col>
      <xdr:colOff>19050</xdr:colOff>
      <xdr:row>68</xdr:row>
      <xdr:rowOff>28575</xdr:rowOff>
    </xdr:to>
    <xdr:pic>
      <xdr:nvPicPr>
        <xdr:cNvPr id="4" name="Рисунок 3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r="9254"/>
        <a:stretch/>
      </xdr:blipFill>
      <xdr:spPr>
        <a:xfrm>
          <a:off x="0" y="7134225"/>
          <a:ext cx="6724650" cy="3181350"/>
        </a:xfrm>
        <a:prstGeom prst="rect">
          <a:avLst/>
        </a:prstGeom>
        <a:solidFill>
          <a:srgbClr val="000000">
            <a:shade val="95000"/>
          </a:srgbClr>
        </a:solidFill>
        <a:ln w="444500" cap="sq">
          <a:solidFill>
            <a:srgbClr val="000000"/>
          </a:solidFill>
          <a:miter lim="800000"/>
        </a:ln>
        <a:effectLst>
          <a:outerShdw blurRad="254000" dist="190500" dir="2700000" sy="90000" algn="bl" rotWithShape="0">
            <a:srgbClr val="000000">
              <a:alpha val="40000"/>
            </a:srgbClr>
          </a:outerShdw>
        </a:effectLst>
      </xdr:spPr>
    </xdr:pic>
    <xdr:clientData/>
  </xdr:twoCellAnchor>
  <xdr:twoCellAnchor editAs="oneCell">
    <xdr:from>
      <xdr:col>0</xdr:col>
      <xdr:colOff>1</xdr:colOff>
      <xdr:row>70</xdr:row>
      <xdr:rowOff>142876</xdr:rowOff>
    </xdr:from>
    <xdr:to>
      <xdr:col>11</xdr:col>
      <xdr:colOff>57150</xdr:colOff>
      <xdr:row>90</xdr:row>
      <xdr:rowOff>124114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10810876"/>
          <a:ext cx="6762749" cy="3791238"/>
        </a:xfrm>
        <a:prstGeom prst="rect">
          <a:avLst/>
        </a:prstGeom>
        <a:solidFill>
          <a:srgbClr val="000000">
            <a:shade val="95000"/>
          </a:srgbClr>
        </a:solidFill>
        <a:ln w="444500" cap="sq">
          <a:solidFill>
            <a:srgbClr val="000000"/>
          </a:solidFill>
          <a:miter lim="800000"/>
        </a:ln>
        <a:effectLst>
          <a:outerShdw blurRad="254000" dist="190500" dir="2700000" sy="90000" algn="bl" rotWithShape="0">
            <a:srgbClr val="000000">
              <a:alpha val="40000"/>
            </a:srgbClr>
          </a:outerShdw>
        </a:effectLst>
      </xdr:spPr>
    </xdr:pic>
    <xdr:clientData/>
  </xdr:twoCellAnchor>
  <xdr:twoCellAnchor editAs="oneCell">
    <xdr:from>
      <xdr:col>0</xdr:col>
      <xdr:colOff>0</xdr:colOff>
      <xdr:row>16</xdr:row>
      <xdr:rowOff>0</xdr:rowOff>
    </xdr:from>
    <xdr:to>
      <xdr:col>9</xdr:col>
      <xdr:colOff>507206</xdr:colOff>
      <xdr:row>23</xdr:row>
      <xdr:rowOff>47625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048000"/>
          <a:ext cx="5972175" cy="1381125"/>
        </a:xfrm>
        <a:prstGeom prst="rect">
          <a:avLst/>
        </a:prstGeom>
        <a:solidFill>
          <a:srgbClr val="000000">
            <a:shade val="95000"/>
          </a:srgbClr>
        </a:solidFill>
        <a:ln w="444500" cap="sq">
          <a:solidFill>
            <a:srgbClr val="000000"/>
          </a:solidFill>
          <a:miter lim="800000"/>
        </a:ln>
        <a:effectLst>
          <a:outerShdw blurRad="254000" dist="190500" dir="2700000" sy="90000" algn="bl" rotWithShape="0">
            <a:srgbClr val="000000">
              <a:alpha val="40000"/>
            </a:srgbClr>
          </a:outerShdw>
        </a:effec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31750</xdr:colOff>
      <xdr:row>15</xdr:row>
      <xdr:rowOff>166688</xdr:rowOff>
    </xdr:from>
    <xdr:to>
      <xdr:col>10</xdr:col>
      <xdr:colOff>81397</xdr:colOff>
      <xdr:row>15</xdr:row>
      <xdr:rowOff>1263796</xdr:rowOff>
    </xdr:to>
    <xdr:pic>
      <xdr:nvPicPr>
        <xdr:cNvPr id="5" name="Рисунок 4"/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667" t="15063" r="42992" b="22006"/>
        <a:stretch/>
      </xdr:blipFill>
      <xdr:spPr>
        <a:xfrm>
          <a:off x="484188" y="3571876"/>
          <a:ext cx="597334" cy="1097108"/>
        </a:xfrm>
        <a:prstGeom prst="rect">
          <a:avLst/>
        </a:prstGeom>
      </xdr:spPr>
    </xdr:pic>
    <xdr:clientData/>
  </xdr:twoCellAnchor>
  <xdr:twoCellAnchor editAs="oneCell">
    <xdr:from>
      <xdr:col>18</xdr:col>
      <xdr:colOff>41275</xdr:colOff>
      <xdr:row>15</xdr:row>
      <xdr:rowOff>47625</xdr:rowOff>
    </xdr:from>
    <xdr:to>
      <xdr:col>25</xdr:col>
      <xdr:colOff>23543</xdr:colOff>
      <xdr:row>15</xdr:row>
      <xdr:rowOff>1266825</xdr:rowOff>
    </xdr:to>
    <xdr:pic>
      <xdr:nvPicPr>
        <xdr:cNvPr id="6" name="Рисунок 5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706" t="12999" r="38957" b="14165"/>
        <a:stretch/>
      </xdr:blipFill>
      <xdr:spPr>
        <a:xfrm>
          <a:off x="1470025" y="3328458"/>
          <a:ext cx="720455" cy="1219200"/>
        </a:xfrm>
        <a:prstGeom prst="rect">
          <a:avLst/>
        </a:prstGeom>
      </xdr:spPr>
    </xdr:pic>
    <xdr:clientData/>
  </xdr:twoCellAnchor>
  <xdr:twoCellAnchor editAs="oneCell">
    <xdr:from>
      <xdr:col>32</xdr:col>
      <xdr:colOff>31750</xdr:colOff>
      <xdr:row>15</xdr:row>
      <xdr:rowOff>30154</xdr:rowOff>
    </xdr:from>
    <xdr:to>
      <xdr:col>40</xdr:col>
      <xdr:colOff>44449</xdr:colOff>
      <xdr:row>15</xdr:row>
      <xdr:rowOff>1291168</xdr:rowOff>
    </xdr:to>
    <xdr:pic>
      <xdr:nvPicPr>
        <xdr:cNvPr id="7" name="Рисунок 6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023" t="10317" r="36535" b="3436"/>
        <a:stretch/>
      </xdr:blipFill>
      <xdr:spPr>
        <a:xfrm>
          <a:off x="2698750" y="3310987"/>
          <a:ext cx="774699" cy="1261014"/>
        </a:xfrm>
        <a:prstGeom prst="rect">
          <a:avLst/>
        </a:prstGeom>
      </xdr:spPr>
    </xdr:pic>
    <xdr:clientData/>
  </xdr:twoCellAnchor>
  <xdr:twoCellAnchor editAs="oneCell">
    <xdr:from>
      <xdr:col>46</xdr:col>
      <xdr:colOff>21431</xdr:colOff>
      <xdr:row>15</xdr:row>
      <xdr:rowOff>116682</xdr:rowOff>
    </xdr:from>
    <xdr:to>
      <xdr:col>53</xdr:col>
      <xdr:colOff>88106</xdr:colOff>
      <xdr:row>15</xdr:row>
      <xdr:rowOff>1271425</xdr:rowOff>
    </xdr:to>
    <xdr:pic>
      <xdr:nvPicPr>
        <xdr:cNvPr id="8" name="Рисунок 7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0055" t="14650" r="39591" b="12308"/>
        <a:stretch/>
      </xdr:blipFill>
      <xdr:spPr>
        <a:xfrm>
          <a:off x="4271962" y="3521870"/>
          <a:ext cx="733425" cy="1154743"/>
        </a:xfrm>
        <a:prstGeom prst="rect">
          <a:avLst/>
        </a:prstGeom>
      </xdr:spPr>
    </xdr:pic>
    <xdr:clientData/>
  </xdr:twoCellAnchor>
  <xdr:twoCellAnchor editAs="oneCell">
    <xdr:from>
      <xdr:col>61</xdr:col>
      <xdr:colOff>81492</xdr:colOff>
      <xdr:row>15</xdr:row>
      <xdr:rowOff>115095</xdr:rowOff>
    </xdr:from>
    <xdr:to>
      <xdr:col>66</xdr:col>
      <xdr:colOff>119607</xdr:colOff>
      <xdr:row>15</xdr:row>
      <xdr:rowOff>1247511</xdr:rowOff>
    </xdr:to>
    <xdr:pic>
      <xdr:nvPicPr>
        <xdr:cNvPr id="9" name="Рисунок 8"/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2824" t="17424" r="42024" b="13111"/>
        <a:stretch/>
      </xdr:blipFill>
      <xdr:spPr>
        <a:xfrm>
          <a:off x="5856023" y="4163220"/>
          <a:ext cx="538178" cy="1132416"/>
        </a:xfrm>
        <a:prstGeom prst="rect">
          <a:avLst/>
        </a:prstGeom>
      </xdr:spPr>
    </xdr:pic>
    <xdr:clientData/>
  </xdr:twoCellAnchor>
  <xdr:twoCellAnchor editAs="oneCell">
    <xdr:from>
      <xdr:col>74</xdr:col>
      <xdr:colOff>19845</xdr:colOff>
      <xdr:row>15</xdr:row>
      <xdr:rowOff>51319</xdr:rowOff>
    </xdr:from>
    <xdr:to>
      <xdr:col>82</xdr:col>
      <xdr:colOff>11906</xdr:colOff>
      <xdr:row>15</xdr:row>
      <xdr:rowOff>1332796</xdr:rowOff>
    </xdr:to>
    <xdr:pic>
      <xdr:nvPicPr>
        <xdr:cNvPr id="10" name="Рисунок 9"/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878" t="9171" r="38552" b="5086"/>
        <a:stretch/>
      </xdr:blipFill>
      <xdr:spPr>
        <a:xfrm>
          <a:off x="6818314" y="3456507"/>
          <a:ext cx="754061" cy="1281477"/>
        </a:xfrm>
        <a:prstGeom prst="rect">
          <a:avLst/>
        </a:prstGeom>
      </xdr:spPr>
    </xdr:pic>
    <xdr:clientData/>
  </xdr:twoCellAnchor>
  <xdr:twoCellAnchor editAs="oneCell">
    <xdr:from>
      <xdr:col>89</xdr:col>
      <xdr:colOff>54240</xdr:colOff>
      <xdr:row>15</xdr:row>
      <xdr:rowOff>124355</xdr:rowOff>
    </xdr:from>
    <xdr:to>
      <xdr:col>94</xdr:col>
      <xdr:colOff>64510</xdr:colOff>
      <xdr:row>15</xdr:row>
      <xdr:rowOff>1285109</xdr:rowOff>
    </xdr:to>
    <xdr:pic>
      <xdr:nvPicPr>
        <xdr:cNvPr id="11" name="Рисунок 10"/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086" t="11005" r="42551" b="19530"/>
        <a:stretch/>
      </xdr:blipFill>
      <xdr:spPr>
        <a:xfrm>
          <a:off x="8221928" y="3529543"/>
          <a:ext cx="486520" cy="1160754"/>
        </a:xfrm>
        <a:prstGeom prst="rect">
          <a:avLst/>
        </a:prstGeom>
      </xdr:spPr>
    </xdr:pic>
    <xdr:clientData/>
  </xdr:twoCellAnchor>
  <xdr:twoCellAnchor editAs="oneCell">
    <xdr:from>
      <xdr:col>101</xdr:col>
      <xdr:colOff>95249</xdr:colOff>
      <xdr:row>15</xdr:row>
      <xdr:rowOff>42334</xdr:rowOff>
    </xdr:from>
    <xdr:to>
      <xdr:col>110</xdr:col>
      <xdr:colOff>8470</xdr:colOff>
      <xdr:row>15</xdr:row>
      <xdr:rowOff>1326906</xdr:rowOff>
    </xdr:to>
    <xdr:pic>
      <xdr:nvPicPr>
        <xdr:cNvPr id="12" name="Рисунок 11"/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667" t="6877" r="37395" b="7839"/>
        <a:stretch/>
      </xdr:blipFill>
      <xdr:spPr>
        <a:xfrm>
          <a:off x="8953499" y="3323167"/>
          <a:ext cx="770471" cy="1284572"/>
        </a:xfrm>
        <a:prstGeom prst="rect">
          <a:avLst/>
        </a:prstGeom>
      </xdr:spPr>
    </xdr:pic>
    <xdr:clientData/>
  </xdr:twoCellAnchor>
  <xdr:twoCellAnchor editAs="oneCell">
    <xdr:from>
      <xdr:col>117</xdr:col>
      <xdr:colOff>10583</xdr:colOff>
      <xdr:row>15</xdr:row>
      <xdr:rowOff>84666</xdr:rowOff>
    </xdr:from>
    <xdr:to>
      <xdr:col>123</xdr:col>
      <xdr:colOff>17127</xdr:colOff>
      <xdr:row>15</xdr:row>
      <xdr:rowOff>1298150</xdr:rowOff>
    </xdr:to>
    <xdr:pic>
      <xdr:nvPicPr>
        <xdr:cNvPr id="16" name="Рисунок 15"/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772" t="14214" r="43392" b="17925"/>
        <a:stretch/>
      </xdr:blipFill>
      <xdr:spPr>
        <a:xfrm>
          <a:off x="10329333" y="3365499"/>
          <a:ext cx="578044" cy="1213484"/>
        </a:xfrm>
        <a:prstGeom prst="rect">
          <a:avLst/>
        </a:prstGeom>
      </xdr:spPr>
    </xdr:pic>
    <xdr:clientData/>
  </xdr:twoCellAnchor>
  <xdr:twoCellAnchor editAs="oneCell">
    <xdr:from>
      <xdr:col>129</xdr:col>
      <xdr:colOff>52916</xdr:colOff>
      <xdr:row>15</xdr:row>
      <xdr:rowOff>52916</xdr:rowOff>
    </xdr:from>
    <xdr:to>
      <xdr:col>138</xdr:col>
      <xdr:colOff>95249</xdr:colOff>
      <xdr:row>15</xdr:row>
      <xdr:rowOff>1328015</xdr:rowOff>
    </xdr:to>
    <xdr:pic>
      <xdr:nvPicPr>
        <xdr:cNvPr id="17" name="Рисунок 16"/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246" t="7107" r="34554" b="6921"/>
        <a:stretch/>
      </xdr:blipFill>
      <xdr:spPr>
        <a:xfrm>
          <a:off x="11982979" y="2898510"/>
          <a:ext cx="899583" cy="1275099"/>
        </a:xfrm>
        <a:prstGeom prst="rect">
          <a:avLst/>
        </a:prstGeom>
      </xdr:spPr>
    </xdr:pic>
    <xdr:clientData/>
  </xdr:twoCellAnchor>
  <xdr:twoCellAnchor editAs="oneCell">
    <xdr:from>
      <xdr:col>6</xdr:col>
      <xdr:colOff>10582</xdr:colOff>
      <xdr:row>23</xdr:row>
      <xdr:rowOff>43657</xdr:rowOff>
    </xdr:from>
    <xdr:to>
      <xdr:col>11</xdr:col>
      <xdr:colOff>46539</xdr:colOff>
      <xdr:row>23</xdr:row>
      <xdr:rowOff>1271323</xdr:rowOff>
    </xdr:to>
    <xdr:pic>
      <xdr:nvPicPr>
        <xdr:cNvPr id="18" name="Рисунок 17"/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2403" t="13067" r="42340" b="17008"/>
        <a:stretch/>
      </xdr:blipFill>
      <xdr:spPr>
        <a:xfrm>
          <a:off x="558270" y="6294438"/>
          <a:ext cx="583644" cy="1227666"/>
        </a:xfrm>
        <a:prstGeom prst="rect">
          <a:avLst/>
        </a:prstGeom>
      </xdr:spPr>
    </xdr:pic>
    <xdr:clientData/>
  </xdr:twoCellAnchor>
  <xdr:twoCellAnchor editAs="oneCell">
    <xdr:from>
      <xdr:col>17</xdr:col>
      <xdr:colOff>67469</xdr:colOff>
      <xdr:row>23</xdr:row>
      <xdr:rowOff>44980</xdr:rowOff>
    </xdr:from>
    <xdr:to>
      <xdr:col>26</xdr:col>
      <xdr:colOff>9578</xdr:colOff>
      <xdr:row>23</xdr:row>
      <xdr:rowOff>1325563</xdr:rowOff>
    </xdr:to>
    <xdr:pic>
      <xdr:nvPicPr>
        <xdr:cNvPr id="19" name="Рисунок 18"/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0509" t="7107" r="32660" b="6921"/>
        <a:stretch/>
      </xdr:blipFill>
      <xdr:spPr>
        <a:xfrm>
          <a:off x="1639094" y="6581511"/>
          <a:ext cx="870796" cy="1280583"/>
        </a:xfrm>
        <a:prstGeom prst="rect">
          <a:avLst/>
        </a:prstGeom>
      </xdr:spPr>
    </xdr:pic>
    <xdr:clientData/>
  </xdr:twoCellAnchor>
  <xdr:twoCellAnchor editAs="oneCell">
    <xdr:from>
      <xdr:col>33</xdr:col>
      <xdr:colOff>38099</xdr:colOff>
      <xdr:row>23</xdr:row>
      <xdr:rowOff>88107</xdr:rowOff>
    </xdr:from>
    <xdr:to>
      <xdr:col>39</xdr:col>
      <xdr:colOff>56312</xdr:colOff>
      <xdr:row>23</xdr:row>
      <xdr:rowOff>1278731</xdr:rowOff>
    </xdr:to>
    <xdr:pic>
      <xdr:nvPicPr>
        <xdr:cNvPr id="20" name="Рисунок 19"/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886" t="13618" r="40151" b="20562"/>
        <a:stretch/>
      </xdr:blipFill>
      <xdr:spPr>
        <a:xfrm>
          <a:off x="3098005" y="6624638"/>
          <a:ext cx="589713" cy="1190624"/>
        </a:xfrm>
        <a:prstGeom prst="rect">
          <a:avLst/>
        </a:prstGeom>
      </xdr:spPr>
    </xdr:pic>
    <xdr:clientData/>
  </xdr:twoCellAnchor>
  <xdr:twoCellAnchor editAs="oneCell">
    <xdr:from>
      <xdr:col>46</xdr:col>
      <xdr:colOff>50007</xdr:colOff>
      <xdr:row>23</xdr:row>
      <xdr:rowOff>78582</xdr:rowOff>
    </xdr:from>
    <xdr:to>
      <xdr:col>54</xdr:col>
      <xdr:colOff>8462</xdr:colOff>
      <xdr:row>23</xdr:row>
      <xdr:rowOff>1297782</xdr:rowOff>
    </xdr:to>
    <xdr:pic>
      <xdr:nvPicPr>
        <xdr:cNvPr id="21" name="Рисунок 20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706" t="12999" r="38957" b="14165"/>
        <a:stretch/>
      </xdr:blipFill>
      <xdr:spPr>
        <a:xfrm>
          <a:off x="4300538" y="6615113"/>
          <a:ext cx="720455" cy="1219200"/>
        </a:xfrm>
        <a:prstGeom prst="rect">
          <a:avLst/>
        </a:prstGeom>
      </xdr:spPr>
    </xdr:pic>
    <xdr:clientData/>
  </xdr:twoCellAnchor>
  <xdr:twoCellAnchor editAs="oneCell">
    <xdr:from>
      <xdr:col>60</xdr:col>
      <xdr:colOff>66676</xdr:colOff>
      <xdr:row>23</xdr:row>
      <xdr:rowOff>66675</xdr:rowOff>
    </xdr:from>
    <xdr:to>
      <xdr:col>66</xdr:col>
      <xdr:colOff>156897</xdr:colOff>
      <xdr:row>23</xdr:row>
      <xdr:rowOff>1238250</xdr:rowOff>
    </xdr:to>
    <xdr:pic>
      <xdr:nvPicPr>
        <xdr:cNvPr id="13" name="Рисунок 12"/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394" t="16712" r="42708" b="16642"/>
        <a:stretch/>
      </xdr:blipFill>
      <xdr:spPr>
        <a:xfrm>
          <a:off x="5238751" y="6448425"/>
          <a:ext cx="685534" cy="1171575"/>
        </a:xfrm>
        <a:prstGeom prst="rect">
          <a:avLst/>
        </a:prstGeom>
      </xdr:spPr>
    </xdr:pic>
    <xdr:clientData/>
  </xdr:twoCellAnchor>
  <xdr:twoCellAnchor editAs="oneCell">
    <xdr:from>
      <xdr:col>73</xdr:col>
      <xdr:colOff>57150</xdr:colOff>
      <xdr:row>23</xdr:row>
      <xdr:rowOff>95249</xdr:rowOff>
    </xdr:from>
    <xdr:to>
      <xdr:col>82</xdr:col>
      <xdr:colOff>11906</xdr:colOff>
      <xdr:row>23</xdr:row>
      <xdr:rowOff>1294415</xdr:rowOff>
    </xdr:to>
    <xdr:pic>
      <xdr:nvPicPr>
        <xdr:cNvPr id="14" name="Рисунок 13"/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542" t="13411" r="39015" b="14372"/>
        <a:stretch/>
      </xdr:blipFill>
      <xdr:spPr>
        <a:xfrm>
          <a:off x="6760369" y="6631780"/>
          <a:ext cx="812006" cy="1199166"/>
        </a:xfrm>
        <a:prstGeom prst="rect">
          <a:avLst/>
        </a:prstGeom>
      </xdr:spPr>
    </xdr:pic>
    <xdr:clientData/>
  </xdr:twoCellAnchor>
  <xdr:twoCellAnchor editAs="oneCell">
    <xdr:from>
      <xdr:col>86</xdr:col>
      <xdr:colOff>88107</xdr:colOff>
      <xdr:row>23</xdr:row>
      <xdr:rowOff>90487</xdr:rowOff>
    </xdr:from>
    <xdr:to>
      <xdr:col>97</xdr:col>
      <xdr:colOff>89425</xdr:colOff>
      <xdr:row>23</xdr:row>
      <xdr:rowOff>1252537</xdr:rowOff>
    </xdr:to>
    <xdr:pic>
      <xdr:nvPicPr>
        <xdr:cNvPr id="15" name="Рисунок 14"/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3997" t="13617" r="33049" b="8801"/>
        <a:stretch/>
      </xdr:blipFill>
      <xdr:spPr>
        <a:xfrm>
          <a:off x="7970045" y="6627018"/>
          <a:ext cx="1049068" cy="1162050"/>
        </a:xfrm>
        <a:prstGeom prst="rect">
          <a:avLst/>
        </a:prstGeom>
      </xdr:spPr>
    </xdr:pic>
    <xdr:clientData/>
  </xdr:twoCellAnchor>
  <xdr:twoCellAnchor editAs="oneCell">
    <xdr:from>
      <xdr:col>101</xdr:col>
      <xdr:colOff>85726</xdr:colOff>
      <xdr:row>23</xdr:row>
      <xdr:rowOff>57150</xdr:rowOff>
    </xdr:from>
    <xdr:to>
      <xdr:col>110</xdr:col>
      <xdr:colOff>47626</xdr:colOff>
      <xdr:row>23</xdr:row>
      <xdr:rowOff>1321424</xdr:rowOff>
    </xdr:to>
    <xdr:pic>
      <xdr:nvPicPr>
        <xdr:cNvPr id="22" name="Рисунок 21"/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6742" t="10523" r="38163" b="5087"/>
        <a:stretch/>
      </xdr:blipFill>
      <xdr:spPr>
        <a:xfrm>
          <a:off x="8943976" y="6438900"/>
          <a:ext cx="819150" cy="1264274"/>
        </a:xfrm>
        <a:prstGeom prst="rect">
          <a:avLst/>
        </a:prstGeom>
      </xdr:spPr>
    </xdr:pic>
    <xdr:clientData/>
  </xdr:twoCellAnchor>
  <xdr:twoCellAnchor editAs="oneCell">
    <xdr:from>
      <xdr:col>116</xdr:col>
      <xdr:colOff>76201</xdr:colOff>
      <xdr:row>23</xdr:row>
      <xdr:rowOff>95250</xdr:rowOff>
    </xdr:from>
    <xdr:to>
      <xdr:col>123</xdr:col>
      <xdr:colOff>88106</xdr:colOff>
      <xdr:row>23</xdr:row>
      <xdr:rowOff>1325058</xdr:rowOff>
    </xdr:to>
    <xdr:pic>
      <xdr:nvPicPr>
        <xdr:cNvPr id="23" name="Рисунок 22"/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583" t="9698" r="37974" b="6118"/>
        <a:stretch/>
      </xdr:blipFill>
      <xdr:spPr>
        <a:xfrm>
          <a:off x="10768014" y="6631781"/>
          <a:ext cx="714374" cy="1229808"/>
        </a:xfrm>
        <a:prstGeom prst="rect">
          <a:avLst/>
        </a:prstGeom>
      </xdr:spPr>
    </xdr:pic>
    <xdr:clientData/>
  </xdr:twoCellAnchor>
  <xdr:twoCellAnchor editAs="oneCell">
    <xdr:from>
      <xdr:col>128</xdr:col>
      <xdr:colOff>61912</xdr:colOff>
      <xdr:row>23</xdr:row>
      <xdr:rowOff>90488</xdr:rowOff>
    </xdr:from>
    <xdr:to>
      <xdr:col>139</xdr:col>
      <xdr:colOff>42584</xdr:colOff>
      <xdr:row>23</xdr:row>
      <xdr:rowOff>1271588</xdr:rowOff>
    </xdr:to>
    <xdr:pic>
      <xdr:nvPicPr>
        <xdr:cNvPr id="24" name="Рисунок 23"/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8314" t="5571" r="26799" b="4262"/>
        <a:stretch/>
      </xdr:blipFill>
      <xdr:spPr>
        <a:xfrm>
          <a:off x="11896725" y="6627019"/>
          <a:ext cx="1064141" cy="1181100"/>
        </a:xfrm>
        <a:prstGeom prst="rect">
          <a:avLst/>
        </a:prstGeom>
      </xdr:spPr>
    </xdr:pic>
    <xdr:clientData/>
  </xdr:twoCellAnchor>
  <xdr:twoCellAnchor editAs="oneCell">
    <xdr:from>
      <xdr:col>128</xdr:col>
      <xdr:colOff>54771</xdr:colOff>
      <xdr:row>64</xdr:row>
      <xdr:rowOff>131927</xdr:rowOff>
    </xdr:from>
    <xdr:to>
      <xdr:col>139</xdr:col>
      <xdr:colOff>71438</xdr:colOff>
      <xdr:row>64</xdr:row>
      <xdr:rowOff>1171574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89584" y="19360521"/>
          <a:ext cx="1100136" cy="1039647"/>
        </a:xfrm>
        <a:prstGeom prst="rect">
          <a:avLst/>
        </a:prstGeom>
      </xdr:spPr>
    </xdr:pic>
    <xdr:clientData/>
  </xdr:twoCellAnchor>
  <xdr:twoCellAnchor editAs="oneCell">
    <xdr:from>
      <xdr:col>2</xdr:col>
      <xdr:colOff>64294</xdr:colOff>
      <xdr:row>72</xdr:row>
      <xdr:rowOff>247650</xdr:rowOff>
    </xdr:from>
    <xdr:to>
      <xdr:col>12</xdr:col>
      <xdr:colOff>62741</xdr:colOff>
      <xdr:row>72</xdr:row>
      <xdr:rowOff>1238250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0982" y="22631400"/>
          <a:ext cx="1093822" cy="990600"/>
        </a:xfrm>
        <a:prstGeom prst="rect">
          <a:avLst/>
        </a:prstGeom>
      </xdr:spPr>
    </xdr:pic>
    <xdr:clientData/>
  </xdr:twoCellAnchor>
  <xdr:twoCellAnchor editAs="oneCell">
    <xdr:from>
      <xdr:col>16</xdr:col>
      <xdr:colOff>61911</xdr:colOff>
      <xdr:row>72</xdr:row>
      <xdr:rowOff>157162</xdr:rowOff>
    </xdr:from>
    <xdr:to>
      <xdr:col>27</xdr:col>
      <xdr:colOff>19049</xdr:colOff>
      <xdr:row>72</xdr:row>
      <xdr:rowOff>1274162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8286" y="22540912"/>
          <a:ext cx="1076325" cy="1117000"/>
        </a:xfrm>
        <a:prstGeom prst="rect">
          <a:avLst/>
        </a:prstGeom>
      </xdr:spPr>
    </xdr:pic>
    <xdr:clientData/>
  </xdr:twoCellAnchor>
  <xdr:twoCellAnchor editAs="oneCell">
    <xdr:from>
      <xdr:col>30</xdr:col>
      <xdr:colOff>28575</xdr:colOff>
      <xdr:row>72</xdr:row>
      <xdr:rowOff>133350</xdr:rowOff>
    </xdr:from>
    <xdr:to>
      <xdr:col>41</xdr:col>
      <xdr:colOff>555</xdr:colOff>
      <xdr:row>72</xdr:row>
      <xdr:rowOff>1209674</xdr:rowOff>
    </xdr:to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05075" y="22069425"/>
          <a:ext cx="1067355" cy="1076324"/>
        </a:xfrm>
        <a:prstGeom prst="rect">
          <a:avLst/>
        </a:prstGeom>
      </xdr:spPr>
    </xdr:pic>
    <xdr:clientData/>
  </xdr:twoCellAnchor>
  <xdr:twoCellAnchor editAs="oneCell">
    <xdr:from>
      <xdr:col>45</xdr:col>
      <xdr:colOff>57151</xdr:colOff>
      <xdr:row>72</xdr:row>
      <xdr:rowOff>104077</xdr:rowOff>
    </xdr:from>
    <xdr:to>
      <xdr:col>55</xdr:col>
      <xdr:colOff>69077</xdr:colOff>
      <xdr:row>72</xdr:row>
      <xdr:rowOff>1262062</xdr:rowOff>
    </xdr:to>
    <xdr:pic>
      <xdr:nvPicPr>
        <xdr:cNvPr id="83" name="Рисунок 82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12432" y="22487827"/>
          <a:ext cx="964426" cy="1157985"/>
        </a:xfrm>
        <a:prstGeom prst="rect">
          <a:avLst/>
        </a:prstGeom>
      </xdr:spPr>
    </xdr:pic>
    <xdr:clientData/>
  </xdr:twoCellAnchor>
  <xdr:twoCellAnchor editAs="oneCell">
    <xdr:from>
      <xdr:col>58</xdr:col>
      <xdr:colOff>61913</xdr:colOff>
      <xdr:row>72</xdr:row>
      <xdr:rowOff>33337</xdr:rowOff>
    </xdr:from>
    <xdr:to>
      <xdr:col>68</xdr:col>
      <xdr:colOff>23812</xdr:colOff>
      <xdr:row>72</xdr:row>
      <xdr:rowOff>1240262</xdr:rowOff>
    </xdr:to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50694" y="25274587"/>
          <a:ext cx="1045368" cy="1206925"/>
        </a:xfrm>
        <a:prstGeom prst="rect">
          <a:avLst/>
        </a:prstGeom>
      </xdr:spPr>
    </xdr:pic>
    <xdr:clientData/>
  </xdr:twoCellAnchor>
  <xdr:twoCellAnchor editAs="oneCell">
    <xdr:from>
      <xdr:col>73</xdr:col>
      <xdr:colOff>52389</xdr:colOff>
      <xdr:row>72</xdr:row>
      <xdr:rowOff>45243</xdr:rowOff>
    </xdr:from>
    <xdr:to>
      <xdr:col>83</xdr:col>
      <xdr:colOff>59530</xdr:colOff>
      <xdr:row>72</xdr:row>
      <xdr:rowOff>1269929</xdr:rowOff>
    </xdr:to>
    <xdr:pic>
      <xdr:nvPicPr>
        <xdr:cNvPr id="85" name="Рисунок 84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55608" y="22428993"/>
          <a:ext cx="959641" cy="1224686"/>
        </a:xfrm>
        <a:prstGeom prst="rect">
          <a:avLst/>
        </a:prstGeom>
      </xdr:spPr>
    </xdr:pic>
    <xdr:clientData/>
  </xdr:twoCellAnchor>
  <xdr:twoCellAnchor editAs="oneCell">
    <xdr:from>
      <xdr:col>86</xdr:col>
      <xdr:colOff>76201</xdr:colOff>
      <xdr:row>72</xdr:row>
      <xdr:rowOff>104776</xdr:rowOff>
    </xdr:from>
    <xdr:to>
      <xdr:col>97</xdr:col>
      <xdr:colOff>48426</xdr:colOff>
      <xdr:row>72</xdr:row>
      <xdr:rowOff>1297782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58139" y="22488526"/>
          <a:ext cx="1019975" cy="1193006"/>
        </a:xfrm>
        <a:prstGeom prst="rect">
          <a:avLst/>
        </a:prstGeom>
      </xdr:spPr>
    </xdr:pic>
    <xdr:clientData/>
  </xdr:twoCellAnchor>
  <xdr:twoCellAnchor editAs="oneCell">
    <xdr:from>
      <xdr:col>101</xdr:col>
      <xdr:colOff>9527</xdr:colOff>
      <xdr:row>72</xdr:row>
      <xdr:rowOff>113324</xdr:rowOff>
    </xdr:from>
    <xdr:to>
      <xdr:col>111</xdr:col>
      <xdr:colOff>19051</xdr:colOff>
      <xdr:row>72</xdr:row>
      <xdr:rowOff>1285875</xdr:rowOff>
    </xdr:to>
    <xdr:pic>
      <xdr:nvPicPr>
        <xdr:cNvPr id="87" name="Рисунок 86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67777" y="22049399"/>
          <a:ext cx="962024" cy="1172551"/>
        </a:xfrm>
        <a:prstGeom prst="rect">
          <a:avLst/>
        </a:prstGeom>
      </xdr:spPr>
    </xdr:pic>
    <xdr:clientData/>
  </xdr:twoCellAnchor>
  <xdr:twoCellAnchor editAs="oneCell">
    <xdr:from>
      <xdr:col>114</xdr:col>
      <xdr:colOff>83344</xdr:colOff>
      <xdr:row>72</xdr:row>
      <xdr:rowOff>114993</xdr:rowOff>
    </xdr:from>
    <xdr:to>
      <xdr:col>125</xdr:col>
      <xdr:colOff>66674</xdr:colOff>
      <xdr:row>72</xdr:row>
      <xdr:rowOff>1269074</xdr:rowOff>
    </xdr:to>
    <xdr:pic>
      <xdr:nvPicPr>
        <xdr:cNvPr id="88" name="Рисунок 87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584657" y="22498743"/>
          <a:ext cx="1066799" cy="1154081"/>
        </a:xfrm>
        <a:prstGeom prst="rect">
          <a:avLst/>
        </a:prstGeom>
      </xdr:spPr>
    </xdr:pic>
    <xdr:clientData/>
  </xdr:twoCellAnchor>
  <xdr:twoCellAnchor editAs="oneCell">
    <xdr:from>
      <xdr:col>128</xdr:col>
      <xdr:colOff>85725</xdr:colOff>
      <xdr:row>72</xdr:row>
      <xdr:rowOff>95249</xdr:rowOff>
    </xdr:from>
    <xdr:to>
      <xdr:col>138</xdr:col>
      <xdr:colOff>104774</xdr:colOff>
      <xdr:row>72</xdr:row>
      <xdr:rowOff>1307892</xdr:rowOff>
    </xdr:to>
    <xdr:pic>
      <xdr:nvPicPr>
        <xdr:cNvPr id="89" name="Рисунок 88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353800" y="22031324"/>
          <a:ext cx="971549" cy="1212643"/>
        </a:xfrm>
        <a:prstGeom prst="rect">
          <a:avLst/>
        </a:prstGeom>
      </xdr:spPr>
    </xdr:pic>
    <xdr:clientData/>
  </xdr:twoCellAnchor>
  <xdr:twoCellAnchor editAs="oneCell">
    <xdr:from>
      <xdr:col>3</xdr:col>
      <xdr:colOff>4763</xdr:colOff>
      <xdr:row>80</xdr:row>
      <xdr:rowOff>53774</xdr:rowOff>
    </xdr:from>
    <xdr:to>
      <xdr:col>12</xdr:col>
      <xdr:colOff>45875</xdr:colOff>
      <xdr:row>80</xdr:row>
      <xdr:rowOff>1309687</xdr:rowOff>
    </xdr:to>
    <xdr:pic>
      <xdr:nvPicPr>
        <xdr:cNvPr id="90" name="Рисунок 89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6701" y="25592680"/>
          <a:ext cx="1041237" cy="1255913"/>
        </a:xfrm>
        <a:prstGeom prst="rect">
          <a:avLst/>
        </a:prstGeom>
      </xdr:spPr>
    </xdr:pic>
    <xdr:clientData/>
  </xdr:twoCellAnchor>
  <xdr:oneCellAnchor>
    <xdr:from>
      <xdr:col>30</xdr:col>
      <xdr:colOff>52388</xdr:colOff>
      <xdr:row>80</xdr:row>
      <xdr:rowOff>138112</xdr:rowOff>
    </xdr:from>
    <xdr:ext cx="1093822" cy="1085850"/>
    <xdr:pic>
      <xdr:nvPicPr>
        <xdr:cNvPr id="91" name="Рисунок 90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6544" y="25677018"/>
          <a:ext cx="1093822" cy="1085850"/>
        </a:xfrm>
        <a:prstGeom prst="rect">
          <a:avLst/>
        </a:prstGeom>
      </xdr:spPr>
    </xdr:pic>
    <xdr:clientData/>
  </xdr:oneCellAnchor>
  <xdr:twoCellAnchor editAs="oneCell">
    <xdr:from>
      <xdr:col>16</xdr:col>
      <xdr:colOff>38101</xdr:colOff>
      <xdr:row>80</xdr:row>
      <xdr:rowOff>133526</xdr:rowOff>
    </xdr:from>
    <xdr:to>
      <xdr:col>26</xdr:col>
      <xdr:colOff>42864</xdr:colOff>
      <xdr:row>80</xdr:row>
      <xdr:rowOff>1257300</xdr:rowOff>
    </xdr:to>
    <xdr:pic>
      <xdr:nvPicPr>
        <xdr:cNvPr id="92" name="Рисунок 91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76351" y="25212851"/>
          <a:ext cx="1028700" cy="1123774"/>
        </a:xfrm>
        <a:prstGeom prst="rect">
          <a:avLst/>
        </a:prstGeom>
      </xdr:spPr>
    </xdr:pic>
    <xdr:clientData/>
  </xdr:twoCellAnchor>
  <xdr:twoCellAnchor editAs="oneCell">
    <xdr:from>
      <xdr:col>45</xdr:col>
      <xdr:colOff>85725</xdr:colOff>
      <xdr:row>80</xdr:row>
      <xdr:rowOff>123825</xdr:rowOff>
    </xdr:from>
    <xdr:to>
      <xdr:col>53</xdr:col>
      <xdr:colOff>65777</xdr:colOff>
      <xdr:row>80</xdr:row>
      <xdr:rowOff>1304925</xdr:rowOff>
    </xdr:to>
    <xdr:pic>
      <xdr:nvPicPr>
        <xdr:cNvPr id="93" name="Рисунок 92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95725" y="25203150"/>
          <a:ext cx="742052" cy="1181100"/>
        </a:xfrm>
        <a:prstGeom prst="rect">
          <a:avLst/>
        </a:prstGeom>
      </xdr:spPr>
    </xdr:pic>
    <xdr:clientData/>
  </xdr:twoCellAnchor>
  <xdr:twoCellAnchor editAs="oneCell">
    <xdr:from>
      <xdr:col>58</xdr:col>
      <xdr:colOff>64294</xdr:colOff>
      <xdr:row>80</xdr:row>
      <xdr:rowOff>104775</xdr:rowOff>
    </xdr:from>
    <xdr:to>
      <xdr:col>68</xdr:col>
      <xdr:colOff>33596</xdr:colOff>
      <xdr:row>80</xdr:row>
      <xdr:rowOff>1247775</xdr:rowOff>
    </xdr:to>
    <xdr:pic>
      <xdr:nvPicPr>
        <xdr:cNvPr id="94" name="Рисунок 93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10200" y="25643681"/>
          <a:ext cx="1052771" cy="1143000"/>
        </a:xfrm>
        <a:prstGeom prst="rect">
          <a:avLst/>
        </a:prstGeom>
      </xdr:spPr>
    </xdr:pic>
    <xdr:clientData/>
  </xdr:twoCellAnchor>
  <xdr:twoCellAnchor editAs="oneCell">
    <xdr:from>
      <xdr:col>72</xdr:col>
      <xdr:colOff>57151</xdr:colOff>
      <xdr:row>80</xdr:row>
      <xdr:rowOff>714375</xdr:rowOff>
    </xdr:from>
    <xdr:to>
      <xdr:col>83</xdr:col>
      <xdr:colOff>95250</xdr:colOff>
      <xdr:row>80</xdr:row>
      <xdr:rowOff>1285874</xdr:rowOff>
    </xdr:to>
    <xdr:pic>
      <xdr:nvPicPr>
        <xdr:cNvPr id="95" name="Рисунок 94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76976" y="25793700"/>
          <a:ext cx="1090128" cy="571499"/>
        </a:xfrm>
        <a:prstGeom prst="rect">
          <a:avLst/>
        </a:prstGeom>
      </xdr:spPr>
    </xdr:pic>
    <xdr:clientData/>
  </xdr:twoCellAnchor>
  <xdr:twoCellAnchor editAs="oneCell">
    <xdr:from>
      <xdr:col>87</xdr:col>
      <xdr:colOff>2383</xdr:colOff>
      <xdr:row>80</xdr:row>
      <xdr:rowOff>70111</xdr:rowOff>
    </xdr:from>
    <xdr:to>
      <xdr:col>97</xdr:col>
      <xdr:colOff>84228</xdr:colOff>
      <xdr:row>80</xdr:row>
      <xdr:rowOff>1326357</xdr:rowOff>
    </xdr:to>
    <xdr:pic>
      <xdr:nvPicPr>
        <xdr:cNvPr id="96" name="Рисунок 95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79571" y="25609017"/>
          <a:ext cx="1034345" cy="1256246"/>
        </a:xfrm>
        <a:prstGeom prst="rect">
          <a:avLst/>
        </a:prstGeom>
      </xdr:spPr>
    </xdr:pic>
    <xdr:clientData/>
  </xdr:twoCellAnchor>
  <xdr:twoCellAnchor editAs="oneCell">
    <xdr:from>
      <xdr:col>102</xdr:col>
      <xdr:colOff>80963</xdr:colOff>
      <xdr:row>80</xdr:row>
      <xdr:rowOff>50007</xdr:rowOff>
    </xdr:from>
    <xdr:to>
      <xdr:col>109</xdr:col>
      <xdr:colOff>23813</xdr:colOff>
      <xdr:row>80</xdr:row>
      <xdr:rowOff>1238619</xdr:rowOff>
    </xdr:to>
    <xdr:pic>
      <xdr:nvPicPr>
        <xdr:cNvPr id="98" name="Рисунок 97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39276" y="25612726"/>
          <a:ext cx="609600" cy="1188612"/>
        </a:xfrm>
        <a:prstGeom prst="rect">
          <a:avLst/>
        </a:prstGeom>
      </xdr:spPr>
    </xdr:pic>
    <xdr:clientData/>
  </xdr:twoCellAnchor>
  <xdr:twoCellAnchor editAs="oneCell">
    <xdr:from>
      <xdr:col>115</xdr:col>
      <xdr:colOff>19050</xdr:colOff>
      <xdr:row>80</xdr:row>
      <xdr:rowOff>57150</xdr:rowOff>
    </xdr:from>
    <xdr:to>
      <xdr:col>122</xdr:col>
      <xdr:colOff>69056</xdr:colOff>
      <xdr:row>80</xdr:row>
      <xdr:rowOff>1318531</xdr:rowOff>
    </xdr:to>
    <xdr:pic>
      <xdr:nvPicPr>
        <xdr:cNvPr id="99" name="Рисунок 98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44125" y="25136475"/>
          <a:ext cx="752475" cy="1261381"/>
        </a:xfrm>
        <a:prstGeom prst="rect">
          <a:avLst/>
        </a:prstGeom>
      </xdr:spPr>
    </xdr:pic>
    <xdr:clientData/>
  </xdr:twoCellAnchor>
  <xdr:twoCellAnchor editAs="oneCell">
    <xdr:from>
      <xdr:col>16</xdr:col>
      <xdr:colOff>58016</xdr:colOff>
      <xdr:row>88</xdr:row>
      <xdr:rowOff>291811</xdr:rowOff>
    </xdr:from>
    <xdr:to>
      <xdr:col>26</xdr:col>
      <xdr:colOff>91353</xdr:colOff>
      <xdr:row>88</xdr:row>
      <xdr:rowOff>1044285</xdr:rowOff>
    </xdr:to>
    <xdr:pic>
      <xdr:nvPicPr>
        <xdr:cNvPr id="102" name="Рисунок 101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96266" y="28520447"/>
          <a:ext cx="1057274" cy="752474"/>
        </a:xfrm>
        <a:prstGeom prst="rect">
          <a:avLst/>
        </a:prstGeom>
      </xdr:spPr>
    </xdr:pic>
    <xdr:clientData/>
  </xdr:twoCellAnchor>
  <xdr:oneCellAnchor>
    <xdr:from>
      <xdr:col>30</xdr:col>
      <xdr:colOff>34637</xdr:colOff>
      <xdr:row>88</xdr:row>
      <xdr:rowOff>201757</xdr:rowOff>
    </xdr:from>
    <xdr:ext cx="1040467" cy="889289"/>
    <xdr:pic>
      <xdr:nvPicPr>
        <xdr:cNvPr id="103" name="Рисунок 102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11137" y="28430393"/>
          <a:ext cx="1040467" cy="889289"/>
        </a:xfrm>
        <a:prstGeom prst="rect">
          <a:avLst/>
        </a:prstGeom>
      </xdr:spPr>
    </xdr:pic>
    <xdr:clientData/>
  </xdr:oneCellAnchor>
  <xdr:twoCellAnchor editAs="oneCell">
    <xdr:from>
      <xdr:col>44</xdr:col>
      <xdr:colOff>9525</xdr:colOff>
      <xdr:row>88</xdr:row>
      <xdr:rowOff>333375</xdr:rowOff>
    </xdr:from>
    <xdr:to>
      <xdr:col>55</xdr:col>
      <xdr:colOff>57150</xdr:colOff>
      <xdr:row>88</xdr:row>
      <xdr:rowOff>1066801</xdr:rowOff>
    </xdr:to>
    <xdr:pic>
      <xdr:nvPicPr>
        <xdr:cNvPr id="104" name="Рисунок 103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24275" y="28555950"/>
          <a:ext cx="1095375" cy="733426"/>
        </a:xfrm>
        <a:prstGeom prst="rect">
          <a:avLst/>
        </a:prstGeom>
      </xdr:spPr>
    </xdr:pic>
    <xdr:clientData/>
  </xdr:twoCellAnchor>
  <xdr:oneCellAnchor>
    <xdr:from>
      <xdr:col>2</xdr:col>
      <xdr:colOff>57150</xdr:colOff>
      <xdr:row>88</xdr:row>
      <xdr:rowOff>294409</xdr:rowOff>
    </xdr:from>
    <xdr:ext cx="1033895" cy="780272"/>
    <xdr:pic>
      <xdr:nvPicPr>
        <xdr:cNvPr id="116" name="Рисунок 115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0" y="28523045"/>
          <a:ext cx="1033895" cy="780272"/>
        </a:xfrm>
        <a:prstGeom prst="rect">
          <a:avLst/>
        </a:prstGeom>
      </xdr:spPr>
    </xdr:pic>
    <xdr:clientData/>
  </xdr:oneCellAnchor>
  <xdr:oneCellAnchor>
    <xdr:from>
      <xdr:col>58</xdr:col>
      <xdr:colOff>57150</xdr:colOff>
      <xdr:row>88</xdr:row>
      <xdr:rowOff>314324</xdr:rowOff>
    </xdr:from>
    <xdr:ext cx="1080291" cy="742951"/>
    <xdr:pic>
      <xdr:nvPicPr>
        <xdr:cNvPr id="119" name="Рисунок 118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74377" y="28542960"/>
          <a:ext cx="1080291" cy="742951"/>
        </a:xfrm>
        <a:prstGeom prst="rect">
          <a:avLst/>
        </a:prstGeom>
      </xdr:spPr>
    </xdr:pic>
    <xdr:clientData/>
  </xdr:oneCellAnchor>
  <xdr:oneCellAnchor>
    <xdr:from>
      <xdr:col>72</xdr:col>
      <xdr:colOff>60614</xdr:colOff>
      <xdr:row>88</xdr:row>
      <xdr:rowOff>311247</xdr:rowOff>
    </xdr:from>
    <xdr:ext cx="983949" cy="730442"/>
    <xdr:pic>
      <xdr:nvPicPr>
        <xdr:cNvPr id="120" name="Рисунок 119"/>
        <xdr:cNvPicPr>
          <a:picLocks noChangeAspect="1"/>
        </xdr:cNvPicPr>
      </xdr:nvPicPr>
      <xdr:blipFill rotWithShape="1">
        <a:blip xmlns:r="http://schemas.openxmlformats.org/officeDocument/2006/relationships" r:embed="rId4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5769" t="5586" r="6155" b="3989"/>
        <a:stretch/>
      </xdr:blipFill>
      <xdr:spPr>
        <a:xfrm>
          <a:off x="6277841" y="28539883"/>
          <a:ext cx="983949" cy="730442"/>
        </a:xfrm>
        <a:prstGeom prst="rect">
          <a:avLst/>
        </a:prstGeom>
      </xdr:spPr>
    </xdr:pic>
    <xdr:clientData/>
  </xdr:oneCellAnchor>
  <xdr:oneCellAnchor>
    <xdr:from>
      <xdr:col>86</xdr:col>
      <xdr:colOff>66675</xdr:colOff>
      <xdr:row>88</xdr:row>
      <xdr:rowOff>352425</xdr:rowOff>
    </xdr:from>
    <xdr:ext cx="1038225" cy="702037"/>
    <xdr:pic>
      <xdr:nvPicPr>
        <xdr:cNvPr id="121" name="Рисунок 120"/>
        <xdr:cNvPicPr>
          <a:picLocks noChangeAspect="1"/>
        </xdr:cNvPicPr>
      </xdr:nvPicPr>
      <xdr:blipFill rotWithShape="1">
        <a:blip xmlns:r="http://schemas.openxmlformats.org/officeDocument/2006/relationships" r:embed="rId4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6268" r="4457" b="3226"/>
        <a:stretch/>
      </xdr:blipFill>
      <xdr:spPr>
        <a:xfrm>
          <a:off x="8829675" y="28581061"/>
          <a:ext cx="1038225" cy="702037"/>
        </a:xfrm>
        <a:prstGeom prst="rect">
          <a:avLst/>
        </a:prstGeom>
      </xdr:spPr>
    </xdr:pic>
    <xdr:clientData/>
  </xdr:oneCellAnchor>
  <xdr:oneCellAnchor>
    <xdr:from>
      <xdr:col>100</xdr:col>
      <xdr:colOff>47624</xdr:colOff>
      <xdr:row>88</xdr:row>
      <xdr:rowOff>285750</xdr:rowOff>
    </xdr:from>
    <xdr:ext cx="1047751" cy="809625"/>
    <xdr:pic>
      <xdr:nvPicPr>
        <xdr:cNvPr id="125" name="Рисунок 124"/>
        <xdr:cNvPicPr>
          <a:picLocks noChangeAspect="1"/>
        </xdr:cNvPicPr>
      </xdr:nvPicPr>
      <xdr:blipFill rotWithShape="1">
        <a:blip xmlns:r="http://schemas.openxmlformats.org/officeDocument/2006/relationships" r:embed="rId4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598" t="2956" r="3304" b="2217"/>
        <a:stretch/>
      </xdr:blipFill>
      <xdr:spPr>
        <a:xfrm>
          <a:off x="10074851" y="28514386"/>
          <a:ext cx="1047751" cy="809625"/>
        </a:xfrm>
        <a:prstGeom prst="rect">
          <a:avLst/>
        </a:prstGeom>
      </xdr:spPr>
    </xdr:pic>
    <xdr:clientData/>
  </xdr:oneCellAnchor>
  <xdr:oneCellAnchor>
    <xdr:from>
      <xdr:col>114</xdr:col>
      <xdr:colOff>62495</xdr:colOff>
      <xdr:row>88</xdr:row>
      <xdr:rowOff>233795</xdr:rowOff>
    </xdr:from>
    <xdr:ext cx="1034435" cy="874569"/>
    <xdr:pic>
      <xdr:nvPicPr>
        <xdr:cNvPr id="126" name="Рисунок 125"/>
        <xdr:cNvPicPr>
          <a:picLocks noChangeAspect="1"/>
        </xdr:cNvPicPr>
      </xdr:nvPicPr>
      <xdr:blipFill rotWithShape="1">
        <a:blip xmlns:r="http://schemas.openxmlformats.org/officeDocument/2006/relationships" r:embed="rId4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67" t="3817" r="2723" b="5343"/>
        <a:stretch/>
      </xdr:blipFill>
      <xdr:spPr>
        <a:xfrm>
          <a:off x="10089722" y="28687568"/>
          <a:ext cx="1034435" cy="874569"/>
        </a:xfrm>
        <a:prstGeom prst="rect">
          <a:avLst/>
        </a:prstGeom>
      </xdr:spPr>
    </xdr:pic>
    <xdr:clientData/>
  </xdr:oneCellAnchor>
  <xdr:twoCellAnchor editAs="oneCell">
    <xdr:from>
      <xdr:col>61</xdr:col>
      <xdr:colOff>31750</xdr:colOff>
      <xdr:row>96</xdr:row>
      <xdr:rowOff>76733</xdr:rowOff>
    </xdr:from>
    <xdr:to>
      <xdr:col>66</xdr:col>
      <xdr:colOff>23813</xdr:colOff>
      <xdr:row>96</xdr:row>
      <xdr:rowOff>1271895</xdr:rowOff>
    </xdr:to>
    <xdr:pic>
      <xdr:nvPicPr>
        <xdr:cNvPr id="2" name="Рисунок 1"/>
        <xdr:cNvPicPr>
          <a:picLocks noChangeAspect="1"/>
        </xdr:cNvPicPr>
      </xdr:nvPicPr>
      <xdr:blipFill rotWithShape="1">
        <a:blip xmlns:r="http://schemas.openxmlformats.org/officeDocument/2006/relationships" r:embed="rId4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9905" t="5653" r="13867" b="1755"/>
        <a:stretch/>
      </xdr:blipFill>
      <xdr:spPr>
        <a:xfrm>
          <a:off x="4377531" y="31925952"/>
          <a:ext cx="492126" cy="1195162"/>
        </a:xfrm>
        <a:prstGeom prst="rect">
          <a:avLst/>
        </a:prstGeom>
      </xdr:spPr>
    </xdr:pic>
    <xdr:clientData/>
  </xdr:twoCellAnchor>
  <xdr:twoCellAnchor editAs="oneCell">
    <xdr:from>
      <xdr:col>130</xdr:col>
      <xdr:colOff>42333</xdr:colOff>
      <xdr:row>80</xdr:row>
      <xdr:rowOff>84667</xdr:rowOff>
    </xdr:from>
    <xdr:to>
      <xdr:col>137</xdr:col>
      <xdr:colOff>31750</xdr:colOff>
      <xdr:row>80</xdr:row>
      <xdr:rowOff>1285528</xdr:rowOff>
    </xdr:to>
    <xdr:pic>
      <xdr:nvPicPr>
        <xdr:cNvPr id="3" name="Рисунок 2"/>
        <xdr:cNvPicPr>
          <a:picLocks noChangeAspect="1"/>
        </xdr:cNvPicPr>
      </xdr:nvPicPr>
      <xdr:blipFill rotWithShape="1">
        <a:blip xmlns:r="http://schemas.openxmlformats.org/officeDocument/2006/relationships" r:embed="rId5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5776" t="7255" r="6218" b="2253"/>
        <a:stretch/>
      </xdr:blipFill>
      <xdr:spPr>
        <a:xfrm>
          <a:off x="9620250" y="31178500"/>
          <a:ext cx="656167" cy="1200861"/>
        </a:xfrm>
        <a:prstGeom prst="rect">
          <a:avLst/>
        </a:prstGeom>
      </xdr:spPr>
    </xdr:pic>
    <xdr:clientData/>
  </xdr:twoCellAnchor>
  <xdr:twoCellAnchor editAs="oneCell">
    <xdr:from>
      <xdr:col>130</xdr:col>
      <xdr:colOff>63500</xdr:colOff>
      <xdr:row>88</xdr:row>
      <xdr:rowOff>124846</xdr:rowOff>
    </xdr:from>
    <xdr:to>
      <xdr:col>137</xdr:col>
      <xdr:colOff>1</xdr:colOff>
      <xdr:row>88</xdr:row>
      <xdr:rowOff>1270000</xdr:rowOff>
    </xdr:to>
    <xdr:pic>
      <xdr:nvPicPr>
        <xdr:cNvPr id="4" name="Рисунок 3"/>
        <xdr:cNvPicPr>
          <a:picLocks noChangeAspect="1"/>
        </xdr:cNvPicPr>
      </xdr:nvPicPr>
      <xdr:blipFill rotWithShape="1">
        <a:blip xmlns:r="http://schemas.openxmlformats.org/officeDocument/2006/relationships" r:embed="rId5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9588" t="5564" r="7220" b="2798"/>
        <a:stretch/>
      </xdr:blipFill>
      <xdr:spPr>
        <a:xfrm>
          <a:off x="11726333" y="31218679"/>
          <a:ext cx="603251" cy="1145154"/>
        </a:xfrm>
        <a:prstGeom prst="rect">
          <a:avLst/>
        </a:prstGeom>
      </xdr:spPr>
    </xdr:pic>
    <xdr:clientData/>
  </xdr:twoCellAnchor>
  <xdr:twoCellAnchor editAs="oneCell">
    <xdr:from>
      <xdr:col>6</xdr:col>
      <xdr:colOff>23812</xdr:colOff>
      <xdr:row>31</xdr:row>
      <xdr:rowOff>47625</xdr:rowOff>
    </xdr:from>
    <xdr:to>
      <xdr:col>9</xdr:col>
      <xdr:colOff>131552</xdr:colOff>
      <xdr:row>31</xdr:row>
      <xdr:rowOff>1321595</xdr:rowOff>
    </xdr:to>
    <xdr:pic>
      <xdr:nvPicPr>
        <xdr:cNvPr id="46" name="Рисунок 45"/>
        <xdr:cNvPicPr>
          <a:picLocks noChangeAspect="1"/>
        </xdr:cNvPicPr>
      </xdr:nvPicPr>
      <xdr:blipFill rotWithShape="1">
        <a:blip xmlns:r="http://schemas.openxmlformats.org/officeDocument/2006/relationships" r:embed="rId5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916" t="6768" r="44128" b="11257"/>
        <a:stretch/>
      </xdr:blipFill>
      <xdr:spPr>
        <a:xfrm>
          <a:off x="1428750" y="9405938"/>
          <a:ext cx="393490" cy="1273970"/>
        </a:xfrm>
        <a:prstGeom prst="rect">
          <a:avLst/>
        </a:prstGeom>
      </xdr:spPr>
    </xdr:pic>
    <xdr:clientData/>
  </xdr:twoCellAnchor>
  <xdr:oneCellAnchor>
    <xdr:from>
      <xdr:col>18</xdr:col>
      <xdr:colOff>28575</xdr:colOff>
      <xdr:row>31</xdr:row>
      <xdr:rowOff>114301</xdr:rowOff>
    </xdr:from>
    <xdr:ext cx="632239" cy="1162050"/>
    <xdr:pic>
      <xdr:nvPicPr>
        <xdr:cNvPr id="131" name="Рисунок 130"/>
        <xdr:cNvPicPr>
          <a:picLocks noChangeAspect="1"/>
        </xdr:cNvPicPr>
      </xdr:nvPicPr>
      <xdr:blipFill rotWithShape="1">
        <a:blip xmlns:r="http://schemas.openxmlformats.org/officeDocument/2006/relationships" r:embed="rId5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276" t="18364" r="39773" b="13753"/>
        <a:stretch/>
      </xdr:blipFill>
      <xdr:spPr>
        <a:xfrm>
          <a:off x="1243013" y="12556332"/>
          <a:ext cx="632239" cy="1162050"/>
        </a:xfrm>
        <a:prstGeom prst="rect">
          <a:avLst/>
        </a:prstGeom>
      </xdr:spPr>
    </xdr:pic>
    <xdr:clientData/>
  </xdr:oneCellAnchor>
  <xdr:oneCellAnchor>
    <xdr:from>
      <xdr:col>32</xdr:col>
      <xdr:colOff>28575</xdr:colOff>
      <xdr:row>31</xdr:row>
      <xdr:rowOff>85725</xdr:rowOff>
    </xdr:from>
    <xdr:ext cx="770871" cy="1238250"/>
    <xdr:pic>
      <xdr:nvPicPr>
        <xdr:cNvPr id="132" name="Рисунок 131"/>
        <xdr:cNvPicPr>
          <a:picLocks noChangeAspect="1"/>
        </xdr:cNvPicPr>
      </xdr:nvPicPr>
      <xdr:blipFill rotWithShape="1">
        <a:blip xmlns:r="http://schemas.openxmlformats.org/officeDocument/2006/relationships" r:embed="rId5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678" t="9285" r="36269" b="6531"/>
        <a:stretch/>
      </xdr:blipFill>
      <xdr:spPr>
        <a:xfrm>
          <a:off x="3493294" y="12527756"/>
          <a:ext cx="770871" cy="1238250"/>
        </a:xfrm>
        <a:prstGeom prst="rect">
          <a:avLst/>
        </a:prstGeom>
      </xdr:spPr>
    </xdr:pic>
    <xdr:clientData/>
  </xdr:oneCellAnchor>
  <xdr:twoCellAnchor editAs="oneCell">
    <xdr:from>
      <xdr:col>47</xdr:col>
      <xdr:colOff>83345</xdr:colOff>
      <xdr:row>31</xdr:row>
      <xdr:rowOff>11905</xdr:rowOff>
    </xdr:from>
    <xdr:to>
      <xdr:col>52</xdr:col>
      <xdr:colOff>11906</xdr:colOff>
      <xdr:row>31</xdr:row>
      <xdr:rowOff>1342535</xdr:rowOff>
    </xdr:to>
    <xdr:pic>
      <xdr:nvPicPr>
        <xdr:cNvPr id="47" name="Рисунок 46"/>
        <xdr:cNvPicPr>
          <a:picLocks noChangeAspect="1"/>
        </xdr:cNvPicPr>
      </xdr:nvPicPr>
      <xdr:blipFill rotWithShape="1">
        <a:blip xmlns:r="http://schemas.openxmlformats.org/officeDocument/2006/relationships" r:embed="rId5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5691" t="4764" r="41525" b="6243"/>
        <a:stretch/>
      </xdr:blipFill>
      <xdr:spPr>
        <a:xfrm>
          <a:off x="7941470" y="9394030"/>
          <a:ext cx="404811" cy="1330630"/>
        </a:xfrm>
        <a:prstGeom prst="rect">
          <a:avLst/>
        </a:prstGeom>
      </xdr:spPr>
    </xdr:pic>
    <xdr:clientData/>
  </xdr:twoCellAnchor>
  <xdr:oneCellAnchor>
    <xdr:from>
      <xdr:col>61</xdr:col>
      <xdr:colOff>21431</xdr:colOff>
      <xdr:row>31</xdr:row>
      <xdr:rowOff>97631</xdr:rowOff>
    </xdr:from>
    <xdr:ext cx="656166" cy="1181100"/>
    <xdr:pic>
      <xdr:nvPicPr>
        <xdr:cNvPr id="133" name="Рисунок 132"/>
        <xdr:cNvPicPr>
          <a:picLocks noChangeAspect="1"/>
        </xdr:cNvPicPr>
      </xdr:nvPicPr>
      <xdr:blipFill rotWithShape="1">
        <a:blip xmlns:r="http://schemas.openxmlformats.org/officeDocument/2006/relationships" r:embed="rId5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792" t="18776" r="38162" b="14372"/>
        <a:stretch/>
      </xdr:blipFill>
      <xdr:spPr>
        <a:xfrm>
          <a:off x="5795962" y="9634537"/>
          <a:ext cx="656166" cy="1181100"/>
        </a:xfrm>
        <a:prstGeom prst="rect">
          <a:avLst/>
        </a:prstGeom>
      </xdr:spPr>
    </xdr:pic>
    <xdr:clientData/>
  </xdr:oneCellAnchor>
  <xdr:oneCellAnchor>
    <xdr:from>
      <xdr:col>73</xdr:col>
      <xdr:colOff>76200</xdr:colOff>
      <xdr:row>31</xdr:row>
      <xdr:rowOff>38100</xdr:rowOff>
    </xdr:from>
    <xdr:ext cx="833865" cy="1247775"/>
    <xdr:pic>
      <xdr:nvPicPr>
        <xdr:cNvPr id="134" name="Рисунок 133"/>
        <xdr:cNvPicPr>
          <a:picLocks noChangeAspect="1"/>
        </xdr:cNvPicPr>
      </xdr:nvPicPr>
      <xdr:blipFill rotWithShape="1">
        <a:blip xmlns:r="http://schemas.openxmlformats.org/officeDocument/2006/relationships" r:embed="rId5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731" t="8872" r="35133" b="5912"/>
        <a:stretch/>
      </xdr:blipFill>
      <xdr:spPr>
        <a:xfrm>
          <a:off x="7743825" y="12503944"/>
          <a:ext cx="833865" cy="1247775"/>
        </a:xfrm>
        <a:prstGeom prst="rect">
          <a:avLst/>
        </a:prstGeom>
      </xdr:spPr>
    </xdr:pic>
    <xdr:clientData/>
  </xdr:oneCellAnchor>
  <xdr:twoCellAnchor editAs="oneCell">
    <xdr:from>
      <xdr:col>89</xdr:col>
      <xdr:colOff>35718</xdr:colOff>
      <xdr:row>31</xdr:row>
      <xdr:rowOff>11906</xdr:rowOff>
    </xdr:from>
    <xdr:to>
      <xdr:col>94</xdr:col>
      <xdr:colOff>0</xdr:colOff>
      <xdr:row>31</xdr:row>
      <xdr:rowOff>1321487</xdr:rowOff>
    </xdr:to>
    <xdr:pic>
      <xdr:nvPicPr>
        <xdr:cNvPr id="48" name="Рисунок 47"/>
        <xdr:cNvPicPr>
          <a:picLocks noChangeAspect="1"/>
        </xdr:cNvPicPr>
      </xdr:nvPicPr>
      <xdr:blipFill rotWithShape="1">
        <a:blip xmlns:r="http://schemas.openxmlformats.org/officeDocument/2006/relationships" r:embed="rId5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626" t="8022" r="42353" b="10004"/>
        <a:stretch/>
      </xdr:blipFill>
      <xdr:spPr>
        <a:xfrm>
          <a:off x="14406562" y="9394031"/>
          <a:ext cx="440532" cy="1309581"/>
        </a:xfrm>
        <a:prstGeom prst="rect">
          <a:avLst/>
        </a:prstGeom>
      </xdr:spPr>
    </xdr:pic>
    <xdr:clientData/>
  </xdr:twoCellAnchor>
  <xdr:oneCellAnchor>
    <xdr:from>
      <xdr:col>102</xdr:col>
      <xdr:colOff>47625</xdr:colOff>
      <xdr:row>31</xdr:row>
      <xdr:rowOff>47625</xdr:rowOff>
    </xdr:from>
    <xdr:ext cx="651651" cy="1209675"/>
    <xdr:pic>
      <xdr:nvPicPr>
        <xdr:cNvPr id="135" name="Рисунок 134"/>
        <xdr:cNvPicPr>
          <a:picLocks noChangeAspect="1"/>
        </xdr:cNvPicPr>
      </xdr:nvPicPr>
      <xdr:blipFill rotWithShape="1">
        <a:blip xmlns:r="http://schemas.openxmlformats.org/officeDocument/2006/relationships" r:embed="rId5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572" t="16300" r="41951" b="17054"/>
        <a:stretch/>
      </xdr:blipFill>
      <xdr:spPr>
        <a:xfrm>
          <a:off x="10001250" y="12513469"/>
          <a:ext cx="651651" cy="1209675"/>
        </a:xfrm>
        <a:prstGeom prst="rect">
          <a:avLst/>
        </a:prstGeom>
      </xdr:spPr>
    </xdr:pic>
    <xdr:clientData/>
  </xdr:oneCellAnchor>
  <xdr:oneCellAnchor>
    <xdr:from>
      <xdr:col>115</xdr:col>
      <xdr:colOff>57150</xdr:colOff>
      <xdr:row>31</xdr:row>
      <xdr:rowOff>59532</xdr:rowOff>
    </xdr:from>
    <xdr:ext cx="872197" cy="1226344"/>
    <xdr:pic>
      <xdr:nvPicPr>
        <xdr:cNvPr id="136" name="Рисунок 135"/>
        <xdr:cNvPicPr>
          <a:picLocks noChangeAspect="1"/>
        </xdr:cNvPicPr>
      </xdr:nvPicPr>
      <xdr:blipFill rotWithShape="1">
        <a:blip xmlns:r="http://schemas.openxmlformats.org/officeDocument/2006/relationships" r:embed="rId6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7594" t="8460" r="34186" b="5086"/>
        <a:stretch/>
      </xdr:blipFill>
      <xdr:spPr>
        <a:xfrm>
          <a:off x="12022931" y="12525376"/>
          <a:ext cx="872197" cy="1226344"/>
        </a:xfrm>
        <a:prstGeom prst="rect">
          <a:avLst/>
        </a:prstGeom>
      </xdr:spPr>
    </xdr:pic>
    <xdr:clientData/>
  </xdr:oneCellAnchor>
  <xdr:oneCellAnchor>
    <xdr:from>
      <xdr:col>130</xdr:col>
      <xdr:colOff>40481</xdr:colOff>
      <xdr:row>31</xdr:row>
      <xdr:rowOff>104775</xdr:rowOff>
    </xdr:from>
    <xdr:ext cx="642359" cy="1171575"/>
    <xdr:pic>
      <xdr:nvPicPr>
        <xdr:cNvPr id="137" name="Рисунок 136"/>
        <xdr:cNvPicPr>
          <a:picLocks noChangeAspect="1"/>
        </xdr:cNvPicPr>
      </xdr:nvPicPr>
      <xdr:blipFill rotWithShape="1">
        <a:blip xmlns:r="http://schemas.openxmlformats.org/officeDocument/2006/relationships" r:embed="rId6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761" t="18776" r="41572" b="14991"/>
        <a:stretch/>
      </xdr:blipFill>
      <xdr:spPr>
        <a:xfrm>
          <a:off x="14316075" y="12570619"/>
          <a:ext cx="642359" cy="1171575"/>
        </a:xfrm>
        <a:prstGeom prst="rect">
          <a:avLst/>
        </a:prstGeom>
      </xdr:spPr>
    </xdr:pic>
    <xdr:clientData/>
  </xdr:oneCellAnchor>
  <xdr:oneCellAnchor>
    <xdr:from>
      <xdr:col>3</xdr:col>
      <xdr:colOff>66674</xdr:colOff>
      <xdr:row>39</xdr:row>
      <xdr:rowOff>95249</xdr:rowOff>
    </xdr:from>
    <xdr:ext cx="886909" cy="1204913"/>
    <xdr:pic>
      <xdr:nvPicPr>
        <xdr:cNvPr id="138" name="Рисунок 137"/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258" t="8872" r="32954" b="5912"/>
        <a:stretch/>
      </xdr:blipFill>
      <xdr:spPr>
        <a:xfrm>
          <a:off x="16378237" y="12561093"/>
          <a:ext cx="886909" cy="1204913"/>
        </a:xfrm>
        <a:prstGeom prst="rect">
          <a:avLst/>
        </a:prstGeom>
      </xdr:spPr>
    </xdr:pic>
    <xdr:clientData/>
  </xdr:oneCellAnchor>
  <xdr:oneCellAnchor>
    <xdr:from>
      <xdr:col>18</xdr:col>
      <xdr:colOff>66674</xdr:colOff>
      <xdr:row>39</xdr:row>
      <xdr:rowOff>76200</xdr:rowOff>
    </xdr:from>
    <xdr:ext cx="628651" cy="1158042"/>
    <xdr:pic>
      <xdr:nvPicPr>
        <xdr:cNvPr id="139" name="Рисунок 138"/>
        <xdr:cNvPicPr>
          <a:picLocks noChangeAspect="1"/>
        </xdr:cNvPicPr>
      </xdr:nvPicPr>
      <xdr:blipFill rotWithShape="1">
        <a:blip xmlns:r="http://schemas.openxmlformats.org/officeDocument/2006/relationships" r:embed="rId6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413" t="17951" r="39394" b="17054"/>
        <a:stretch/>
      </xdr:blipFill>
      <xdr:spPr>
        <a:xfrm>
          <a:off x="18688049" y="12542044"/>
          <a:ext cx="628651" cy="1158042"/>
        </a:xfrm>
        <a:prstGeom prst="rect">
          <a:avLst/>
        </a:prstGeom>
      </xdr:spPr>
    </xdr:pic>
    <xdr:clientData/>
  </xdr:oneCellAnchor>
  <xdr:oneCellAnchor>
    <xdr:from>
      <xdr:col>31</xdr:col>
      <xdr:colOff>57150</xdr:colOff>
      <xdr:row>39</xdr:row>
      <xdr:rowOff>104775</xdr:rowOff>
    </xdr:from>
    <xdr:ext cx="771526" cy="1139385"/>
    <xdr:pic>
      <xdr:nvPicPr>
        <xdr:cNvPr id="140" name="Рисунок 139"/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542" t="13411" r="39015" b="14372"/>
        <a:stretch/>
      </xdr:blipFill>
      <xdr:spPr>
        <a:xfrm>
          <a:off x="20762119" y="12570619"/>
          <a:ext cx="771526" cy="1139385"/>
        </a:xfrm>
        <a:prstGeom prst="rect">
          <a:avLst/>
        </a:prstGeom>
      </xdr:spPr>
    </xdr:pic>
    <xdr:clientData/>
  </xdr:oneCellAnchor>
  <xdr:oneCellAnchor>
    <xdr:from>
      <xdr:col>44</xdr:col>
      <xdr:colOff>64295</xdr:colOff>
      <xdr:row>39</xdr:row>
      <xdr:rowOff>66675</xdr:rowOff>
    </xdr:from>
    <xdr:ext cx="1049068" cy="1162050"/>
    <xdr:pic>
      <xdr:nvPicPr>
        <xdr:cNvPr id="141" name="Рисунок 140"/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3997" t="13617" r="33049" b="8801"/>
        <a:stretch/>
      </xdr:blipFill>
      <xdr:spPr>
        <a:xfrm>
          <a:off x="1088233" y="15628144"/>
          <a:ext cx="1049068" cy="1162050"/>
        </a:xfrm>
        <a:prstGeom prst="rect">
          <a:avLst/>
        </a:prstGeom>
      </xdr:spPr>
    </xdr:pic>
    <xdr:clientData/>
  </xdr:oneCellAnchor>
  <xdr:oneCellAnchor>
    <xdr:from>
      <xdr:col>61</xdr:col>
      <xdr:colOff>2381</xdr:colOff>
      <xdr:row>39</xdr:row>
      <xdr:rowOff>95250</xdr:rowOff>
    </xdr:from>
    <xdr:ext cx="714376" cy="1097447"/>
    <xdr:pic>
      <xdr:nvPicPr>
        <xdr:cNvPr id="142" name="Рисунок 141"/>
        <xdr:cNvPicPr>
          <a:picLocks noChangeAspect="1"/>
        </xdr:cNvPicPr>
      </xdr:nvPicPr>
      <xdr:blipFill rotWithShape="1">
        <a:blip xmlns:r="http://schemas.openxmlformats.org/officeDocument/2006/relationships" r:embed="rId6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0814" t="16507" r="39584" b="17880"/>
        <a:stretch/>
      </xdr:blipFill>
      <xdr:spPr>
        <a:xfrm>
          <a:off x="5776912" y="12763500"/>
          <a:ext cx="714376" cy="1097447"/>
        </a:xfrm>
        <a:prstGeom prst="rect">
          <a:avLst/>
        </a:prstGeom>
      </xdr:spPr>
    </xdr:pic>
    <xdr:clientData/>
  </xdr:oneCellAnchor>
  <xdr:oneCellAnchor>
    <xdr:from>
      <xdr:col>73</xdr:col>
      <xdr:colOff>9525</xdr:colOff>
      <xdr:row>39</xdr:row>
      <xdr:rowOff>95250</xdr:rowOff>
    </xdr:from>
    <xdr:ext cx="885293" cy="1209676"/>
    <xdr:pic>
      <xdr:nvPicPr>
        <xdr:cNvPr id="143" name="Рисунок 142"/>
        <xdr:cNvPicPr>
          <a:picLocks noChangeAspect="1"/>
        </xdr:cNvPicPr>
      </xdr:nvPicPr>
      <xdr:blipFill rotWithShape="1">
        <a:blip xmlns:r="http://schemas.openxmlformats.org/officeDocument/2006/relationships" r:embed="rId6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447" t="15061" r="36742" b="11071"/>
        <a:stretch/>
      </xdr:blipFill>
      <xdr:spPr>
        <a:xfrm>
          <a:off x="5617369" y="15692438"/>
          <a:ext cx="885293" cy="1209676"/>
        </a:xfrm>
        <a:prstGeom prst="rect">
          <a:avLst/>
        </a:prstGeom>
      </xdr:spPr>
    </xdr:pic>
    <xdr:clientData/>
  </xdr:oneCellAnchor>
  <xdr:oneCellAnchor>
    <xdr:from>
      <xdr:col>87</xdr:col>
      <xdr:colOff>19050</xdr:colOff>
      <xdr:row>39</xdr:row>
      <xdr:rowOff>35193</xdr:rowOff>
    </xdr:from>
    <xdr:ext cx="909638" cy="1264397"/>
    <xdr:pic>
      <xdr:nvPicPr>
        <xdr:cNvPr id="144" name="Рисунок 143"/>
        <xdr:cNvPicPr>
          <a:picLocks noChangeAspect="1"/>
        </xdr:cNvPicPr>
      </xdr:nvPicPr>
      <xdr:blipFill rotWithShape="1">
        <a:blip xmlns:r="http://schemas.openxmlformats.org/officeDocument/2006/relationships" r:embed="rId6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110" t="8047" r="32481" b="5911"/>
        <a:stretch/>
      </xdr:blipFill>
      <xdr:spPr>
        <a:xfrm>
          <a:off x="7758113" y="15632381"/>
          <a:ext cx="909638" cy="1264397"/>
        </a:xfrm>
        <a:prstGeom prst="rect">
          <a:avLst/>
        </a:prstGeom>
      </xdr:spPr>
    </xdr:pic>
    <xdr:clientData/>
  </xdr:oneCellAnchor>
  <xdr:oneCellAnchor>
    <xdr:from>
      <xdr:col>101</xdr:col>
      <xdr:colOff>38100</xdr:colOff>
      <xdr:row>39</xdr:row>
      <xdr:rowOff>88106</xdr:rowOff>
    </xdr:from>
    <xdr:ext cx="890393" cy="1219199"/>
    <xdr:pic>
      <xdr:nvPicPr>
        <xdr:cNvPr id="145" name="Рисунок 144"/>
        <xdr:cNvPicPr>
          <a:picLocks noChangeAspect="1"/>
        </xdr:cNvPicPr>
      </xdr:nvPicPr>
      <xdr:blipFill rotWithShape="1">
        <a:blip xmlns:r="http://schemas.openxmlformats.org/officeDocument/2006/relationships" r:embed="rId6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5511" t="7428" r="35511" b="6119"/>
        <a:stretch/>
      </xdr:blipFill>
      <xdr:spPr>
        <a:xfrm>
          <a:off x="9967913" y="15685294"/>
          <a:ext cx="890393" cy="1219199"/>
        </a:xfrm>
        <a:prstGeom prst="rect">
          <a:avLst/>
        </a:prstGeom>
      </xdr:spPr>
    </xdr:pic>
    <xdr:clientData/>
  </xdr:oneCellAnchor>
  <xdr:oneCellAnchor>
    <xdr:from>
      <xdr:col>116</xdr:col>
      <xdr:colOff>57150</xdr:colOff>
      <xdr:row>39</xdr:row>
      <xdr:rowOff>95251</xdr:rowOff>
    </xdr:from>
    <xdr:ext cx="740245" cy="1123950"/>
    <xdr:pic>
      <xdr:nvPicPr>
        <xdr:cNvPr id="146" name="Рисунок 145"/>
        <xdr:cNvPicPr>
          <a:picLocks noChangeAspect="1"/>
        </xdr:cNvPicPr>
      </xdr:nvPicPr>
      <xdr:blipFill rotWithShape="1">
        <a:blip xmlns:r="http://schemas.openxmlformats.org/officeDocument/2006/relationships" r:embed="rId6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0530" t="16507" r="38826" b="15197"/>
        <a:stretch/>
      </xdr:blipFill>
      <xdr:spPr>
        <a:xfrm>
          <a:off x="12189619" y="15692439"/>
          <a:ext cx="740245" cy="1123950"/>
        </a:xfrm>
        <a:prstGeom prst="rect">
          <a:avLst/>
        </a:prstGeom>
      </xdr:spPr>
    </xdr:pic>
    <xdr:clientData/>
  </xdr:oneCellAnchor>
  <xdr:oneCellAnchor>
    <xdr:from>
      <xdr:col>129</xdr:col>
      <xdr:colOff>59531</xdr:colOff>
      <xdr:row>39</xdr:row>
      <xdr:rowOff>82806</xdr:rowOff>
    </xdr:from>
    <xdr:ext cx="833945" cy="1243550"/>
    <xdr:pic>
      <xdr:nvPicPr>
        <xdr:cNvPr id="147" name="Рисунок 146"/>
        <xdr:cNvPicPr>
          <a:picLocks noChangeAspect="1"/>
        </xdr:cNvPicPr>
      </xdr:nvPicPr>
      <xdr:blipFill rotWithShape="1">
        <a:blip xmlns:r="http://schemas.openxmlformats.org/officeDocument/2006/relationships" r:embed="rId6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541" t="7634" r="34659" b="5293"/>
        <a:stretch/>
      </xdr:blipFill>
      <xdr:spPr>
        <a:xfrm>
          <a:off x="14311312" y="15679994"/>
          <a:ext cx="833945" cy="1243550"/>
        </a:xfrm>
        <a:prstGeom prst="rect">
          <a:avLst/>
        </a:prstGeom>
      </xdr:spPr>
    </xdr:pic>
    <xdr:clientData/>
  </xdr:oneCellAnchor>
  <xdr:oneCellAnchor>
    <xdr:from>
      <xdr:col>4</xdr:col>
      <xdr:colOff>26194</xdr:colOff>
      <xdr:row>47</xdr:row>
      <xdr:rowOff>61912</xdr:rowOff>
    </xdr:from>
    <xdr:ext cx="776037" cy="1228725"/>
    <xdr:pic>
      <xdr:nvPicPr>
        <xdr:cNvPr id="148" name="Рисунок 147"/>
        <xdr:cNvPicPr>
          <a:picLocks noChangeAspect="1"/>
        </xdr:cNvPicPr>
      </xdr:nvPicPr>
      <xdr:blipFill rotWithShape="1">
        <a:blip xmlns:r="http://schemas.openxmlformats.org/officeDocument/2006/relationships" r:embed="rId7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868" t="14237" r="39678" b="15197"/>
        <a:stretch/>
      </xdr:blipFill>
      <xdr:spPr>
        <a:xfrm>
          <a:off x="16504444" y="15659100"/>
          <a:ext cx="776037" cy="1228725"/>
        </a:xfrm>
        <a:prstGeom prst="rect">
          <a:avLst/>
        </a:prstGeom>
      </xdr:spPr>
    </xdr:pic>
    <xdr:clientData/>
  </xdr:oneCellAnchor>
  <xdr:oneCellAnchor>
    <xdr:from>
      <xdr:col>17</xdr:col>
      <xdr:colOff>47624</xdr:colOff>
      <xdr:row>47</xdr:row>
      <xdr:rowOff>66675</xdr:rowOff>
    </xdr:from>
    <xdr:ext cx="910387" cy="1228725"/>
    <xdr:pic>
      <xdr:nvPicPr>
        <xdr:cNvPr id="149" name="Рисунок 148"/>
        <xdr:cNvPicPr>
          <a:picLocks noChangeAspect="1"/>
        </xdr:cNvPicPr>
      </xdr:nvPicPr>
      <xdr:blipFill rotWithShape="1">
        <a:blip xmlns:r="http://schemas.openxmlformats.org/officeDocument/2006/relationships" r:embed="rId7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7216" t="8460" r="33806" b="6325"/>
        <a:stretch/>
      </xdr:blipFill>
      <xdr:spPr>
        <a:xfrm>
          <a:off x="18645187" y="15663863"/>
          <a:ext cx="910387" cy="1228725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47</xdr:row>
      <xdr:rowOff>104775</xdr:rowOff>
    </xdr:from>
    <xdr:ext cx="752532" cy="1162050"/>
    <xdr:pic>
      <xdr:nvPicPr>
        <xdr:cNvPr id="150" name="Рисунок 149"/>
        <xdr:cNvPicPr>
          <a:picLocks noChangeAspect="1"/>
        </xdr:cNvPicPr>
      </xdr:nvPicPr>
      <xdr:blipFill rotWithShape="1">
        <a:blip xmlns:r="http://schemas.openxmlformats.org/officeDocument/2006/relationships" r:embed="rId7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489" t="14650" r="40151" b="16848"/>
        <a:stretch/>
      </xdr:blipFill>
      <xdr:spPr>
        <a:xfrm>
          <a:off x="20871656" y="15713869"/>
          <a:ext cx="752532" cy="1162050"/>
        </a:xfrm>
        <a:prstGeom prst="rect">
          <a:avLst/>
        </a:prstGeom>
      </xdr:spPr>
    </xdr:pic>
    <xdr:clientData/>
  </xdr:oneCellAnchor>
  <xdr:oneCellAnchor>
    <xdr:from>
      <xdr:col>45</xdr:col>
      <xdr:colOff>38100</xdr:colOff>
      <xdr:row>47</xdr:row>
      <xdr:rowOff>76200</xdr:rowOff>
    </xdr:from>
    <xdr:ext cx="927731" cy="1171576"/>
    <xdr:pic>
      <xdr:nvPicPr>
        <xdr:cNvPr id="151" name="Рисунок 150"/>
        <xdr:cNvPicPr>
          <a:picLocks noChangeAspect="1"/>
        </xdr:cNvPicPr>
      </xdr:nvPicPr>
      <xdr:blipFill rotWithShape="1">
        <a:blip xmlns:r="http://schemas.openxmlformats.org/officeDocument/2006/relationships" r:embed="rId7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7784" t="6809" r="30871" b="6943"/>
        <a:stretch/>
      </xdr:blipFill>
      <xdr:spPr>
        <a:xfrm>
          <a:off x="1157288" y="18721388"/>
          <a:ext cx="927731" cy="1171576"/>
        </a:xfrm>
        <a:prstGeom prst="rect">
          <a:avLst/>
        </a:prstGeom>
      </xdr:spPr>
    </xdr:pic>
    <xdr:clientData/>
  </xdr:oneCellAnchor>
  <xdr:oneCellAnchor>
    <xdr:from>
      <xdr:col>60</xdr:col>
      <xdr:colOff>38100</xdr:colOff>
      <xdr:row>47</xdr:row>
      <xdr:rowOff>71437</xdr:rowOff>
    </xdr:from>
    <xdr:ext cx="800100" cy="1207491"/>
    <xdr:pic>
      <xdr:nvPicPr>
        <xdr:cNvPr id="152" name="Рисунок 151"/>
        <xdr:cNvPicPr>
          <a:picLocks noChangeAspect="1"/>
        </xdr:cNvPicPr>
      </xdr:nvPicPr>
      <xdr:blipFill rotWithShape="1">
        <a:blip xmlns:r="http://schemas.openxmlformats.org/officeDocument/2006/relationships" r:embed="rId7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394" t="14650" r="39962" b="17467"/>
        <a:stretch/>
      </xdr:blipFill>
      <xdr:spPr>
        <a:xfrm>
          <a:off x="3502819" y="18716625"/>
          <a:ext cx="800100" cy="1207491"/>
        </a:xfrm>
        <a:prstGeom prst="rect">
          <a:avLst/>
        </a:prstGeom>
      </xdr:spPr>
    </xdr:pic>
    <xdr:clientData/>
  </xdr:oneCellAnchor>
  <xdr:oneCellAnchor>
    <xdr:from>
      <xdr:col>72</xdr:col>
      <xdr:colOff>57150</xdr:colOff>
      <xdr:row>47</xdr:row>
      <xdr:rowOff>38100</xdr:rowOff>
    </xdr:from>
    <xdr:ext cx="1053277" cy="1247775"/>
    <xdr:pic>
      <xdr:nvPicPr>
        <xdr:cNvPr id="153" name="Рисунок 152"/>
        <xdr:cNvPicPr>
          <a:picLocks noChangeAspect="1"/>
        </xdr:cNvPicPr>
      </xdr:nvPicPr>
      <xdr:blipFill rotWithShape="1">
        <a:blip xmlns:r="http://schemas.openxmlformats.org/officeDocument/2006/relationships" r:embed="rId7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6364" t="7633" r="30303" b="6325"/>
        <a:stretch/>
      </xdr:blipFill>
      <xdr:spPr>
        <a:xfrm>
          <a:off x="5569744" y="18683288"/>
          <a:ext cx="1053277" cy="1247775"/>
        </a:xfrm>
        <a:prstGeom prst="rect">
          <a:avLst/>
        </a:prstGeom>
      </xdr:spPr>
    </xdr:pic>
    <xdr:clientData/>
  </xdr:oneCellAnchor>
  <xdr:oneCellAnchor>
    <xdr:from>
      <xdr:col>101</xdr:col>
      <xdr:colOff>19050</xdr:colOff>
      <xdr:row>47</xdr:row>
      <xdr:rowOff>92869</xdr:rowOff>
    </xdr:from>
    <xdr:ext cx="885293" cy="1209676"/>
    <xdr:pic>
      <xdr:nvPicPr>
        <xdr:cNvPr id="154" name="Рисунок 153"/>
        <xdr:cNvPicPr>
          <a:picLocks noChangeAspect="1"/>
        </xdr:cNvPicPr>
      </xdr:nvPicPr>
      <xdr:blipFill rotWithShape="1">
        <a:blip xmlns:r="http://schemas.openxmlformats.org/officeDocument/2006/relationships" r:embed="rId6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447" t="15061" r="36742" b="11071"/>
        <a:stretch/>
      </xdr:blipFill>
      <xdr:spPr>
        <a:xfrm>
          <a:off x="9948863" y="18738057"/>
          <a:ext cx="885293" cy="1209676"/>
        </a:xfrm>
        <a:prstGeom prst="rect">
          <a:avLst/>
        </a:prstGeom>
      </xdr:spPr>
    </xdr:pic>
    <xdr:clientData/>
  </xdr:oneCellAnchor>
  <xdr:oneCellAnchor>
    <xdr:from>
      <xdr:col>87</xdr:col>
      <xdr:colOff>35720</xdr:colOff>
      <xdr:row>47</xdr:row>
      <xdr:rowOff>142875</xdr:rowOff>
    </xdr:from>
    <xdr:ext cx="877002" cy="1104900"/>
    <xdr:pic>
      <xdr:nvPicPr>
        <xdr:cNvPr id="155" name="Рисунок 154"/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4783" y="18788063"/>
          <a:ext cx="877002" cy="1104900"/>
        </a:xfrm>
        <a:prstGeom prst="rect">
          <a:avLst/>
        </a:prstGeom>
      </xdr:spPr>
    </xdr:pic>
    <xdr:clientData/>
  </xdr:oneCellAnchor>
  <xdr:oneCellAnchor>
    <xdr:from>
      <xdr:col>115</xdr:col>
      <xdr:colOff>9525</xdr:colOff>
      <xdr:row>47</xdr:row>
      <xdr:rowOff>169544</xdr:rowOff>
    </xdr:from>
    <xdr:ext cx="904875" cy="1049655"/>
    <xdr:pic>
      <xdr:nvPicPr>
        <xdr:cNvPr id="156" name="Рисунок 155"/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46744" y="18814732"/>
          <a:ext cx="904875" cy="1049655"/>
        </a:xfrm>
        <a:prstGeom prst="rect">
          <a:avLst/>
        </a:prstGeom>
      </xdr:spPr>
    </xdr:pic>
    <xdr:clientData/>
  </xdr:oneCellAnchor>
  <xdr:oneCellAnchor>
    <xdr:from>
      <xdr:col>128</xdr:col>
      <xdr:colOff>92869</xdr:colOff>
      <xdr:row>47</xdr:row>
      <xdr:rowOff>180975</xdr:rowOff>
    </xdr:from>
    <xdr:ext cx="1012589" cy="1019175"/>
    <xdr:pic>
      <xdr:nvPicPr>
        <xdr:cNvPr id="157" name="Рисунок 156"/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49400" y="18826163"/>
          <a:ext cx="1012589" cy="1019175"/>
        </a:xfrm>
        <a:prstGeom prst="rect">
          <a:avLst/>
        </a:prstGeom>
      </xdr:spPr>
    </xdr:pic>
    <xdr:clientData/>
  </xdr:oneCellAnchor>
  <xdr:oneCellAnchor>
    <xdr:from>
      <xdr:col>2</xdr:col>
      <xdr:colOff>83342</xdr:colOff>
      <xdr:row>56</xdr:row>
      <xdr:rowOff>85725</xdr:rowOff>
    </xdr:from>
    <xdr:ext cx="981075" cy="1206687"/>
    <xdr:pic>
      <xdr:nvPicPr>
        <xdr:cNvPr id="158" name="Рисунок 157"/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371092" y="18730913"/>
          <a:ext cx="981075" cy="1206687"/>
        </a:xfrm>
        <a:prstGeom prst="rect">
          <a:avLst/>
        </a:prstGeom>
      </xdr:spPr>
    </xdr:pic>
    <xdr:clientData/>
  </xdr:oneCellAnchor>
  <xdr:oneCellAnchor>
    <xdr:from>
      <xdr:col>17</xdr:col>
      <xdr:colOff>26195</xdr:colOff>
      <xdr:row>56</xdr:row>
      <xdr:rowOff>81348</xdr:rowOff>
    </xdr:from>
    <xdr:ext cx="999893" cy="1228340"/>
    <xdr:pic>
      <xdr:nvPicPr>
        <xdr:cNvPr id="159" name="Рисунок 158"/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623758" y="18726536"/>
          <a:ext cx="999893" cy="1228340"/>
        </a:xfrm>
        <a:prstGeom prst="rect">
          <a:avLst/>
        </a:prstGeom>
      </xdr:spPr>
    </xdr:pic>
    <xdr:clientData/>
  </xdr:oneCellAnchor>
  <xdr:oneCellAnchor>
    <xdr:from>
      <xdr:col>45</xdr:col>
      <xdr:colOff>35718</xdr:colOff>
      <xdr:row>56</xdr:row>
      <xdr:rowOff>59532</xdr:rowOff>
    </xdr:from>
    <xdr:ext cx="1000125" cy="1262453"/>
    <xdr:pic>
      <xdr:nvPicPr>
        <xdr:cNvPr id="161" name="Рисунок 160"/>
        <xdr:cNvPicPr>
          <a:picLocks noChangeAspect="1"/>
        </xdr:cNvPicPr>
      </xdr:nvPicPr>
      <xdr:blipFill rotWithShape="1">
        <a:blip xmlns:r="http://schemas.openxmlformats.org/officeDocument/2006/relationships" r:embed="rId8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234" t="12034" r="32883" b="10755"/>
        <a:stretch/>
      </xdr:blipFill>
      <xdr:spPr>
        <a:xfrm>
          <a:off x="1154906" y="22026563"/>
          <a:ext cx="1000125" cy="1262453"/>
        </a:xfrm>
        <a:prstGeom prst="rect">
          <a:avLst/>
        </a:prstGeom>
      </xdr:spPr>
    </xdr:pic>
    <xdr:clientData/>
  </xdr:oneCellAnchor>
  <xdr:oneCellAnchor>
    <xdr:from>
      <xdr:col>73</xdr:col>
      <xdr:colOff>9525</xdr:colOff>
      <xdr:row>56</xdr:row>
      <xdr:rowOff>64437</xdr:rowOff>
    </xdr:from>
    <xdr:ext cx="942975" cy="1221437"/>
    <xdr:pic>
      <xdr:nvPicPr>
        <xdr:cNvPr id="163" name="Рисунок 162"/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78994" y="22043375"/>
          <a:ext cx="942975" cy="1221437"/>
        </a:xfrm>
        <a:prstGeom prst="rect">
          <a:avLst/>
        </a:prstGeom>
      </xdr:spPr>
    </xdr:pic>
    <xdr:clientData/>
  </xdr:oneCellAnchor>
  <xdr:oneCellAnchor>
    <xdr:from>
      <xdr:col>86</xdr:col>
      <xdr:colOff>76200</xdr:colOff>
      <xdr:row>56</xdr:row>
      <xdr:rowOff>47625</xdr:rowOff>
    </xdr:from>
    <xdr:ext cx="1046697" cy="1245393"/>
    <xdr:pic>
      <xdr:nvPicPr>
        <xdr:cNvPr id="164" name="Рисунок 163"/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88794" y="22026563"/>
          <a:ext cx="1046697" cy="1245393"/>
        </a:xfrm>
        <a:prstGeom prst="rect">
          <a:avLst/>
        </a:prstGeom>
      </xdr:spPr>
    </xdr:pic>
    <xdr:clientData/>
  </xdr:oneCellAnchor>
  <xdr:twoCellAnchor editAs="oneCell">
    <xdr:from>
      <xdr:col>103</xdr:col>
      <xdr:colOff>23812</xdr:colOff>
      <xdr:row>56</xdr:row>
      <xdr:rowOff>35719</xdr:rowOff>
    </xdr:from>
    <xdr:to>
      <xdr:col>108</xdr:col>
      <xdr:colOff>80173</xdr:colOff>
      <xdr:row>56</xdr:row>
      <xdr:rowOff>1321595</xdr:rowOff>
    </xdr:to>
    <xdr:pic>
      <xdr:nvPicPr>
        <xdr:cNvPr id="49" name="Рисунок 48"/>
        <xdr:cNvPicPr>
          <a:picLocks noChangeAspect="1"/>
        </xdr:cNvPicPr>
      </xdr:nvPicPr>
      <xdr:blipFill rotWithShape="1">
        <a:blip xmlns:r="http://schemas.openxmlformats.org/officeDocument/2006/relationships" r:embed="rId8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087" t="8774" r="40341" b="6495"/>
        <a:stretch/>
      </xdr:blipFill>
      <xdr:spPr>
        <a:xfrm>
          <a:off x="16597312" y="18692813"/>
          <a:ext cx="532611" cy="1285876"/>
        </a:xfrm>
        <a:prstGeom prst="rect">
          <a:avLst/>
        </a:prstGeom>
      </xdr:spPr>
    </xdr:pic>
    <xdr:clientData/>
  </xdr:twoCellAnchor>
  <xdr:oneCellAnchor>
    <xdr:from>
      <xdr:col>115</xdr:col>
      <xdr:colOff>9526</xdr:colOff>
      <xdr:row>56</xdr:row>
      <xdr:rowOff>95249</xdr:rowOff>
    </xdr:from>
    <xdr:ext cx="908823" cy="1209675"/>
    <xdr:pic>
      <xdr:nvPicPr>
        <xdr:cNvPr id="165" name="Рисунок 164"/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48589" y="22074187"/>
          <a:ext cx="908823" cy="1209675"/>
        </a:xfrm>
        <a:prstGeom prst="rect">
          <a:avLst/>
        </a:prstGeom>
      </xdr:spPr>
    </xdr:pic>
    <xdr:clientData/>
  </xdr:oneCellAnchor>
  <xdr:oneCellAnchor>
    <xdr:from>
      <xdr:col>128</xdr:col>
      <xdr:colOff>47625</xdr:colOff>
      <xdr:row>56</xdr:row>
      <xdr:rowOff>76914</xdr:rowOff>
    </xdr:from>
    <xdr:ext cx="1036356" cy="1180386"/>
    <xdr:pic>
      <xdr:nvPicPr>
        <xdr:cNvPr id="166" name="Рисунок 165"/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82188" y="22055852"/>
          <a:ext cx="1036356" cy="1180386"/>
        </a:xfrm>
        <a:prstGeom prst="rect">
          <a:avLst/>
        </a:prstGeom>
      </xdr:spPr>
    </xdr:pic>
    <xdr:clientData/>
  </xdr:oneCellAnchor>
  <xdr:oneCellAnchor>
    <xdr:from>
      <xdr:col>3</xdr:col>
      <xdr:colOff>28574</xdr:colOff>
      <xdr:row>64</xdr:row>
      <xdr:rowOff>98183</xdr:rowOff>
    </xdr:from>
    <xdr:ext cx="945039" cy="1168642"/>
    <xdr:pic>
      <xdr:nvPicPr>
        <xdr:cNvPr id="167" name="Рисунок 166"/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65793" y="22077121"/>
          <a:ext cx="945039" cy="1168642"/>
        </a:xfrm>
        <a:prstGeom prst="rect">
          <a:avLst/>
        </a:prstGeom>
      </xdr:spPr>
    </xdr:pic>
    <xdr:clientData/>
  </xdr:oneCellAnchor>
  <xdr:oneCellAnchor>
    <xdr:from>
      <xdr:col>16</xdr:col>
      <xdr:colOff>42862</xdr:colOff>
      <xdr:row>64</xdr:row>
      <xdr:rowOff>123824</xdr:rowOff>
    </xdr:from>
    <xdr:ext cx="1084327" cy="1150144"/>
    <xdr:pic>
      <xdr:nvPicPr>
        <xdr:cNvPr id="168" name="Рисунок 167"/>
        <xdr:cNvPicPr>
          <a:picLocks noChangeAspect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99393" y="22102762"/>
          <a:ext cx="1084327" cy="1150144"/>
        </a:xfrm>
        <a:prstGeom prst="rect">
          <a:avLst/>
        </a:prstGeom>
      </xdr:spPr>
    </xdr:pic>
    <xdr:clientData/>
  </xdr:oneCellAnchor>
  <xdr:oneCellAnchor>
    <xdr:from>
      <xdr:col>31</xdr:col>
      <xdr:colOff>26195</xdr:colOff>
      <xdr:row>64</xdr:row>
      <xdr:rowOff>125359</xdr:rowOff>
    </xdr:from>
    <xdr:ext cx="950117" cy="1165278"/>
    <xdr:pic>
      <xdr:nvPicPr>
        <xdr:cNvPr id="169" name="Рисунок 168"/>
        <xdr:cNvPicPr>
          <a:picLocks noChangeAspect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409195" y="22104297"/>
          <a:ext cx="950117" cy="1165278"/>
        </a:xfrm>
        <a:prstGeom prst="rect">
          <a:avLst/>
        </a:prstGeom>
      </xdr:spPr>
    </xdr:pic>
    <xdr:clientData/>
  </xdr:oneCellAnchor>
  <xdr:oneCellAnchor>
    <xdr:from>
      <xdr:col>45</xdr:col>
      <xdr:colOff>21431</xdr:colOff>
      <xdr:row>64</xdr:row>
      <xdr:rowOff>180975</xdr:rowOff>
    </xdr:from>
    <xdr:ext cx="1012589" cy="1019175"/>
    <xdr:pic>
      <xdr:nvPicPr>
        <xdr:cNvPr id="170" name="Рисунок 169"/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618994" y="22159913"/>
          <a:ext cx="1012589" cy="1019175"/>
        </a:xfrm>
        <a:prstGeom prst="rect">
          <a:avLst/>
        </a:prstGeom>
      </xdr:spPr>
    </xdr:pic>
    <xdr:clientData/>
  </xdr:oneCellAnchor>
  <xdr:oneCellAnchor>
    <xdr:from>
      <xdr:col>89</xdr:col>
      <xdr:colOff>23812</xdr:colOff>
      <xdr:row>64</xdr:row>
      <xdr:rowOff>35719</xdr:rowOff>
    </xdr:from>
    <xdr:ext cx="532611" cy="1285876"/>
    <xdr:pic>
      <xdr:nvPicPr>
        <xdr:cNvPr id="171" name="Рисунок 170"/>
        <xdr:cNvPicPr>
          <a:picLocks noChangeAspect="1"/>
        </xdr:cNvPicPr>
      </xdr:nvPicPr>
      <xdr:blipFill rotWithShape="1">
        <a:blip xmlns:r="http://schemas.openxmlformats.org/officeDocument/2006/relationships" r:embed="rId8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087" t="8774" r="40341" b="6495"/>
        <a:stretch/>
      </xdr:blipFill>
      <xdr:spPr>
        <a:xfrm>
          <a:off x="16597312" y="18692813"/>
          <a:ext cx="532611" cy="1285876"/>
        </a:xfrm>
        <a:prstGeom prst="rect">
          <a:avLst/>
        </a:prstGeom>
      </xdr:spPr>
    </xdr:pic>
    <xdr:clientData/>
  </xdr:oneCellAnchor>
  <xdr:twoCellAnchor editAs="oneCell">
    <xdr:from>
      <xdr:col>60</xdr:col>
      <xdr:colOff>59530</xdr:colOff>
      <xdr:row>64</xdr:row>
      <xdr:rowOff>130970</xdr:rowOff>
    </xdr:from>
    <xdr:to>
      <xdr:col>68</xdr:col>
      <xdr:colOff>41670</xdr:colOff>
      <xdr:row>64</xdr:row>
      <xdr:rowOff>1309688</xdr:rowOff>
    </xdr:to>
    <xdr:pic>
      <xdr:nvPicPr>
        <xdr:cNvPr id="50" name="Рисунок 49"/>
        <xdr:cNvPicPr>
          <a:picLocks noChangeAspect="1"/>
        </xdr:cNvPicPr>
      </xdr:nvPicPr>
      <xdr:blipFill rotWithShape="1">
        <a:blip xmlns:r="http://schemas.openxmlformats.org/officeDocument/2006/relationships" r:embed="rId9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206" t="7269" r="39394" b="43095"/>
        <a:stretch/>
      </xdr:blipFill>
      <xdr:spPr>
        <a:xfrm>
          <a:off x="5738811" y="22276595"/>
          <a:ext cx="875109" cy="1178718"/>
        </a:xfrm>
        <a:prstGeom prst="rect">
          <a:avLst/>
        </a:prstGeom>
      </xdr:spPr>
    </xdr:pic>
    <xdr:clientData/>
  </xdr:twoCellAnchor>
  <xdr:twoCellAnchor editAs="oneCell">
    <xdr:from>
      <xdr:col>103</xdr:col>
      <xdr:colOff>23812</xdr:colOff>
      <xdr:row>64</xdr:row>
      <xdr:rowOff>47625</xdr:rowOff>
    </xdr:from>
    <xdr:to>
      <xdr:col>108</xdr:col>
      <xdr:colOff>65910</xdr:colOff>
      <xdr:row>64</xdr:row>
      <xdr:rowOff>678657</xdr:rowOff>
    </xdr:to>
    <xdr:pic>
      <xdr:nvPicPr>
        <xdr:cNvPr id="174" name="Рисунок 173"/>
        <xdr:cNvPicPr>
          <a:picLocks noChangeAspect="1"/>
        </xdr:cNvPicPr>
      </xdr:nvPicPr>
      <xdr:blipFill rotWithShape="1">
        <a:blip xmlns:r="http://schemas.openxmlformats.org/officeDocument/2006/relationships" r:embed="rId9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561" t="3510" r="42826" b="61394"/>
        <a:stretch/>
      </xdr:blipFill>
      <xdr:spPr>
        <a:xfrm>
          <a:off x="16597312" y="22038469"/>
          <a:ext cx="518348" cy="631032"/>
        </a:xfrm>
        <a:prstGeom prst="rect">
          <a:avLst/>
        </a:prstGeom>
      </xdr:spPr>
    </xdr:pic>
    <xdr:clientData/>
  </xdr:twoCellAnchor>
  <xdr:twoCellAnchor editAs="oneCell">
    <xdr:from>
      <xdr:col>103</xdr:col>
      <xdr:colOff>35719</xdr:colOff>
      <xdr:row>64</xdr:row>
      <xdr:rowOff>726281</xdr:rowOff>
    </xdr:from>
    <xdr:to>
      <xdr:col>108</xdr:col>
      <xdr:colOff>47624</xdr:colOff>
      <xdr:row>64</xdr:row>
      <xdr:rowOff>1347988</xdr:rowOff>
    </xdr:to>
    <xdr:pic>
      <xdr:nvPicPr>
        <xdr:cNvPr id="175" name="Рисунок 174"/>
        <xdr:cNvPicPr>
          <a:picLocks noChangeAspect="1"/>
        </xdr:cNvPicPr>
      </xdr:nvPicPr>
      <xdr:blipFill rotWithShape="1">
        <a:blip xmlns:r="http://schemas.openxmlformats.org/officeDocument/2006/relationships" r:embed="rId9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035" t="58158" r="43418" b="7999"/>
        <a:stretch/>
      </xdr:blipFill>
      <xdr:spPr>
        <a:xfrm>
          <a:off x="16609219" y="22717125"/>
          <a:ext cx="488155" cy="621707"/>
        </a:xfrm>
        <a:prstGeom prst="rect">
          <a:avLst/>
        </a:prstGeom>
      </xdr:spPr>
    </xdr:pic>
    <xdr:clientData/>
  </xdr:twoCellAnchor>
  <xdr:twoCellAnchor editAs="oneCell">
    <xdr:from>
      <xdr:col>117</xdr:col>
      <xdr:colOff>47623</xdr:colOff>
      <xdr:row>64</xdr:row>
      <xdr:rowOff>23811</xdr:rowOff>
    </xdr:from>
    <xdr:to>
      <xdr:col>122</xdr:col>
      <xdr:colOff>65940</xdr:colOff>
      <xdr:row>64</xdr:row>
      <xdr:rowOff>1309686</xdr:rowOff>
    </xdr:to>
    <xdr:pic>
      <xdr:nvPicPr>
        <xdr:cNvPr id="176" name="Рисунок 175"/>
        <xdr:cNvPicPr>
          <a:picLocks noChangeAspect="1"/>
        </xdr:cNvPicPr>
      </xdr:nvPicPr>
      <xdr:blipFill rotWithShape="1">
        <a:blip xmlns:r="http://schemas.openxmlformats.org/officeDocument/2006/relationships" r:embed="rId9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389" t="4512" r="39631" b="7497"/>
        <a:stretch/>
      </xdr:blipFill>
      <xdr:spPr>
        <a:xfrm>
          <a:off x="11001373" y="21807486"/>
          <a:ext cx="494567" cy="1285875"/>
        </a:xfrm>
        <a:prstGeom prst="rect">
          <a:avLst/>
        </a:prstGeom>
      </xdr:spPr>
    </xdr:pic>
    <xdr:clientData/>
  </xdr:twoCellAnchor>
  <xdr:oneCellAnchor>
    <xdr:from>
      <xdr:col>20</xdr:col>
      <xdr:colOff>23812</xdr:colOff>
      <xdr:row>96</xdr:row>
      <xdr:rowOff>47625</xdr:rowOff>
    </xdr:from>
    <xdr:ext cx="393490" cy="1273970"/>
    <xdr:pic>
      <xdr:nvPicPr>
        <xdr:cNvPr id="177" name="Рисунок 176"/>
        <xdr:cNvPicPr>
          <a:picLocks noChangeAspect="1"/>
        </xdr:cNvPicPr>
      </xdr:nvPicPr>
      <xdr:blipFill rotWithShape="1">
        <a:blip xmlns:r="http://schemas.openxmlformats.org/officeDocument/2006/relationships" r:embed="rId5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916" t="6768" r="44128" b="11257"/>
        <a:stretch/>
      </xdr:blipFill>
      <xdr:spPr>
        <a:xfrm>
          <a:off x="1428750" y="9429750"/>
          <a:ext cx="393490" cy="1273970"/>
        </a:xfrm>
        <a:prstGeom prst="rect">
          <a:avLst/>
        </a:prstGeom>
      </xdr:spPr>
    </xdr:pic>
    <xdr:clientData/>
  </xdr:oneCellAnchor>
  <xdr:oneCellAnchor>
    <xdr:from>
      <xdr:col>33</xdr:col>
      <xdr:colOff>83345</xdr:colOff>
      <xdr:row>96</xdr:row>
      <xdr:rowOff>11905</xdr:rowOff>
    </xdr:from>
    <xdr:ext cx="404811" cy="1330630"/>
    <xdr:pic>
      <xdr:nvPicPr>
        <xdr:cNvPr id="178" name="Рисунок 177"/>
        <xdr:cNvPicPr>
          <a:picLocks noChangeAspect="1"/>
        </xdr:cNvPicPr>
      </xdr:nvPicPr>
      <xdr:blipFill rotWithShape="1">
        <a:blip xmlns:r="http://schemas.openxmlformats.org/officeDocument/2006/relationships" r:embed="rId5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5691" t="4764" r="41525" b="6243"/>
        <a:stretch/>
      </xdr:blipFill>
      <xdr:spPr>
        <a:xfrm>
          <a:off x="8012908" y="9394030"/>
          <a:ext cx="404811" cy="1330630"/>
        </a:xfrm>
        <a:prstGeom prst="rect">
          <a:avLst/>
        </a:prstGeom>
      </xdr:spPr>
    </xdr:pic>
    <xdr:clientData/>
  </xdr:oneCellAnchor>
  <xdr:oneCellAnchor>
    <xdr:from>
      <xdr:col>47</xdr:col>
      <xdr:colOff>35718</xdr:colOff>
      <xdr:row>96</xdr:row>
      <xdr:rowOff>11906</xdr:rowOff>
    </xdr:from>
    <xdr:ext cx="440532" cy="1309581"/>
    <xdr:pic>
      <xdr:nvPicPr>
        <xdr:cNvPr id="179" name="Рисунок 178"/>
        <xdr:cNvPicPr>
          <a:picLocks noChangeAspect="1"/>
        </xdr:cNvPicPr>
      </xdr:nvPicPr>
      <xdr:blipFill rotWithShape="1">
        <a:blip xmlns:r="http://schemas.openxmlformats.org/officeDocument/2006/relationships" r:embed="rId5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626" t="8022" r="42353" b="10004"/>
        <a:stretch/>
      </xdr:blipFill>
      <xdr:spPr>
        <a:xfrm>
          <a:off x="14477999" y="9394031"/>
          <a:ext cx="440532" cy="1309581"/>
        </a:xfrm>
        <a:prstGeom prst="rect">
          <a:avLst/>
        </a:prstGeom>
      </xdr:spPr>
    </xdr:pic>
    <xdr:clientData/>
  </xdr:oneCellAnchor>
  <xdr:oneCellAnchor>
    <xdr:from>
      <xdr:col>6</xdr:col>
      <xdr:colOff>0</xdr:colOff>
      <xdr:row>96</xdr:row>
      <xdr:rowOff>59532</xdr:rowOff>
    </xdr:from>
    <xdr:ext cx="481486" cy="1166812"/>
    <xdr:pic>
      <xdr:nvPicPr>
        <xdr:cNvPr id="180" name="Рисунок 179"/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4938" y="34480501"/>
          <a:ext cx="481486" cy="1166812"/>
        </a:xfrm>
        <a:prstGeom prst="rect">
          <a:avLst/>
        </a:prstGeom>
      </xdr:spPr>
    </xdr:pic>
    <xdr:clientData/>
  </xdr:oneCellAnchor>
  <xdr:twoCellAnchor editAs="oneCell">
    <xdr:from>
      <xdr:col>61</xdr:col>
      <xdr:colOff>71437</xdr:colOff>
      <xdr:row>56</xdr:row>
      <xdr:rowOff>11906</xdr:rowOff>
    </xdr:from>
    <xdr:to>
      <xdr:col>66</xdr:col>
      <xdr:colOff>78581</xdr:colOff>
      <xdr:row>56</xdr:row>
      <xdr:rowOff>1337868</xdr:rowOff>
    </xdr:to>
    <xdr:pic>
      <xdr:nvPicPr>
        <xdr:cNvPr id="181" name="Рисунок 180"/>
        <xdr:cNvPicPr>
          <a:picLocks noChangeAspect="1"/>
        </xdr:cNvPicPr>
      </xdr:nvPicPr>
      <xdr:blipFill rotWithShape="1">
        <a:blip xmlns:r="http://schemas.openxmlformats.org/officeDocument/2006/relationships" r:embed="rId9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797" t="4513" r="39749" b="5241"/>
        <a:stretch/>
      </xdr:blipFill>
      <xdr:spPr>
        <a:xfrm>
          <a:off x="5843587" y="18728531"/>
          <a:ext cx="511969" cy="1325962"/>
        </a:xfrm>
        <a:prstGeom prst="rect">
          <a:avLst/>
        </a:prstGeom>
      </xdr:spPr>
    </xdr:pic>
    <xdr:clientData/>
  </xdr:twoCellAnchor>
  <xdr:twoCellAnchor editAs="oneCell">
    <xdr:from>
      <xdr:col>31</xdr:col>
      <xdr:colOff>35719</xdr:colOff>
      <xdr:row>56</xdr:row>
      <xdr:rowOff>47625</xdr:rowOff>
    </xdr:from>
    <xdr:to>
      <xdr:col>40</xdr:col>
      <xdr:colOff>83344</xdr:colOff>
      <xdr:row>56</xdr:row>
      <xdr:rowOff>1226344</xdr:rowOff>
    </xdr:to>
    <xdr:pic>
      <xdr:nvPicPr>
        <xdr:cNvPr id="182" name="Рисунок 181"/>
        <xdr:cNvPicPr>
          <a:picLocks noChangeAspect="1"/>
        </xdr:cNvPicPr>
      </xdr:nvPicPr>
      <xdr:blipFill rotWithShape="1">
        <a:blip xmlns:r="http://schemas.openxmlformats.org/officeDocument/2006/relationships" r:embed="rId9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270" t="32840" r="37737" b="17524"/>
        <a:stretch/>
      </xdr:blipFill>
      <xdr:spPr>
        <a:xfrm>
          <a:off x="3048000" y="19121438"/>
          <a:ext cx="904875" cy="1178719"/>
        </a:xfrm>
        <a:prstGeom prst="rect">
          <a:avLst/>
        </a:prstGeom>
      </xdr:spPr>
    </xdr:pic>
    <xdr:clientData/>
  </xdr:twoCellAnchor>
  <xdr:oneCellAnchor>
    <xdr:from>
      <xdr:col>75</xdr:col>
      <xdr:colOff>35718</xdr:colOff>
      <xdr:row>64</xdr:row>
      <xdr:rowOff>11906</xdr:rowOff>
    </xdr:from>
    <xdr:ext cx="507207" cy="1325962"/>
    <xdr:pic>
      <xdr:nvPicPr>
        <xdr:cNvPr id="183" name="Рисунок 182"/>
        <xdr:cNvPicPr>
          <a:picLocks noChangeAspect="1"/>
        </xdr:cNvPicPr>
      </xdr:nvPicPr>
      <xdr:blipFill rotWithShape="1">
        <a:blip xmlns:r="http://schemas.openxmlformats.org/officeDocument/2006/relationships" r:embed="rId9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797" t="4513" r="39749" b="5241"/>
        <a:stretch/>
      </xdr:blipFill>
      <xdr:spPr>
        <a:xfrm>
          <a:off x="8953499" y="22157531"/>
          <a:ext cx="507207" cy="1325962"/>
        </a:xfrm>
        <a:prstGeom prst="rect">
          <a:avLst/>
        </a:prstGeom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45</xdr:col>
      <xdr:colOff>57150</xdr:colOff>
      <xdr:row>10</xdr:row>
      <xdr:rowOff>95249</xdr:rowOff>
    </xdr:from>
    <xdr:ext cx="771526" cy="1139385"/>
    <xdr:pic>
      <xdr:nvPicPr>
        <xdr:cNvPr id="2" name="Рисунок 1"/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542" t="13411" r="39015" b="14372"/>
        <a:stretch/>
      </xdr:blipFill>
      <xdr:spPr>
        <a:xfrm>
          <a:off x="4057650" y="2943224"/>
          <a:ext cx="771526" cy="1139385"/>
        </a:xfrm>
        <a:prstGeom prst="rect">
          <a:avLst/>
        </a:prstGeom>
      </xdr:spPr>
    </xdr:pic>
    <xdr:clientData/>
  </xdr:oneCellAnchor>
  <xdr:oneCellAnchor>
    <xdr:from>
      <xdr:col>30</xdr:col>
      <xdr:colOff>16669</xdr:colOff>
      <xdr:row>10</xdr:row>
      <xdr:rowOff>259556</xdr:rowOff>
    </xdr:from>
    <xdr:ext cx="1091441" cy="990600"/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83669" y="3107531"/>
          <a:ext cx="1091441" cy="990600"/>
        </a:xfrm>
        <a:prstGeom prst="rect">
          <a:avLst/>
        </a:prstGeom>
      </xdr:spPr>
    </xdr:pic>
    <xdr:clientData/>
  </xdr:oneCellAnchor>
  <xdr:twoCellAnchor editAs="oneCell">
    <xdr:from>
      <xdr:col>5</xdr:col>
      <xdr:colOff>35718</xdr:colOff>
      <xdr:row>10</xdr:row>
      <xdr:rowOff>35717</xdr:rowOff>
    </xdr:from>
    <xdr:to>
      <xdr:col>23</xdr:col>
      <xdr:colOff>95249</xdr:colOff>
      <xdr:row>10</xdr:row>
      <xdr:rowOff>1322850</xdr:rowOff>
    </xdr:to>
    <xdr:pic>
      <xdr:nvPicPr>
        <xdr:cNvPr id="4" name="Рисунок 3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25" t="5514" r="-125" b="4718"/>
        <a:stretch/>
      </xdr:blipFill>
      <xdr:spPr>
        <a:xfrm>
          <a:off x="435768" y="2883692"/>
          <a:ext cx="1754981" cy="1287133"/>
        </a:xfrm>
        <a:prstGeom prst="rect">
          <a:avLst/>
        </a:prstGeom>
      </xdr:spPr>
    </xdr:pic>
    <xdr:clientData/>
  </xdr:twoCellAnchor>
  <xdr:oneCellAnchor>
    <xdr:from>
      <xdr:col>129</xdr:col>
      <xdr:colOff>57150</xdr:colOff>
      <xdr:row>10</xdr:row>
      <xdr:rowOff>95249</xdr:rowOff>
    </xdr:from>
    <xdr:ext cx="771526" cy="1139385"/>
    <xdr:pic>
      <xdr:nvPicPr>
        <xdr:cNvPr id="5" name="Рисунок 4"/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542" t="13411" r="39015" b="14372"/>
        <a:stretch/>
      </xdr:blipFill>
      <xdr:spPr>
        <a:xfrm>
          <a:off x="11982450" y="2943224"/>
          <a:ext cx="771526" cy="1139385"/>
        </a:xfrm>
        <a:prstGeom prst="rect">
          <a:avLst/>
        </a:prstGeom>
      </xdr:spPr>
    </xdr:pic>
    <xdr:clientData/>
  </xdr:oneCellAnchor>
  <xdr:oneCellAnchor>
    <xdr:from>
      <xdr:col>114</xdr:col>
      <xdr:colOff>16669</xdr:colOff>
      <xdr:row>10</xdr:row>
      <xdr:rowOff>259556</xdr:rowOff>
    </xdr:from>
    <xdr:ext cx="1091441" cy="990600"/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560844" y="3107531"/>
          <a:ext cx="1091441" cy="990600"/>
        </a:xfrm>
        <a:prstGeom prst="rect">
          <a:avLst/>
        </a:prstGeom>
      </xdr:spPr>
    </xdr:pic>
    <xdr:clientData/>
  </xdr:oneCellAnchor>
  <xdr:twoCellAnchor editAs="oneCell">
    <xdr:from>
      <xdr:col>90</xdr:col>
      <xdr:colOff>1</xdr:colOff>
      <xdr:row>10</xdr:row>
      <xdr:rowOff>53198</xdr:rowOff>
    </xdr:from>
    <xdr:to>
      <xdr:col>107</xdr:col>
      <xdr:colOff>47625</xdr:colOff>
      <xdr:row>10</xdr:row>
      <xdr:rowOff>1331700</xdr:rowOff>
    </xdr:to>
    <xdr:pic>
      <xdr:nvPicPr>
        <xdr:cNvPr id="7" name="Рисунок 6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893" t="1859" r="1753" b="4132"/>
        <a:stretch/>
      </xdr:blipFill>
      <xdr:spPr>
        <a:xfrm>
          <a:off x="8277226" y="2901173"/>
          <a:ext cx="1714499" cy="1278502"/>
        </a:xfrm>
        <a:prstGeom prst="rect">
          <a:avLst/>
        </a:prstGeom>
      </xdr:spPr>
    </xdr:pic>
    <xdr:clientData/>
  </xdr:twoCellAnchor>
  <xdr:oneCellAnchor>
    <xdr:from>
      <xdr:col>87</xdr:col>
      <xdr:colOff>57150</xdr:colOff>
      <xdr:row>19</xdr:row>
      <xdr:rowOff>95249</xdr:rowOff>
    </xdr:from>
    <xdr:ext cx="771526" cy="1139385"/>
    <xdr:pic>
      <xdr:nvPicPr>
        <xdr:cNvPr id="8" name="Рисунок 7"/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542" t="13411" r="39015" b="14372"/>
        <a:stretch/>
      </xdr:blipFill>
      <xdr:spPr>
        <a:xfrm>
          <a:off x="8048625" y="6486524"/>
          <a:ext cx="771526" cy="1139385"/>
        </a:xfrm>
        <a:prstGeom prst="rect">
          <a:avLst/>
        </a:prstGeom>
      </xdr:spPr>
    </xdr:pic>
    <xdr:clientData/>
  </xdr:oneCellAnchor>
  <xdr:oneCellAnchor>
    <xdr:from>
      <xdr:col>72</xdr:col>
      <xdr:colOff>16669</xdr:colOff>
      <xdr:row>19</xdr:row>
      <xdr:rowOff>259556</xdr:rowOff>
    </xdr:from>
    <xdr:ext cx="1091441" cy="990600"/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07969" y="6650831"/>
          <a:ext cx="1091441" cy="990600"/>
        </a:xfrm>
        <a:prstGeom prst="rect">
          <a:avLst/>
        </a:prstGeom>
      </xdr:spPr>
    </xdr:pic>
    <xdr:clientData/>
  </xdr:oneCellAnchor>
  <xdr:twoCellAnchor editAs="oneCell">
    <xdr:from>
      <xdr:col>48</xdr:col>
      <xdr:colOff>83342</xdr:colOff>
      <xdr:row>19</xdr:row>
      <xdr:rowOff>34602</xdr:rowOff>
    </xdr:from>
    <xdr:to>
      <xdr:col>66</xdr:col>
      <xdr:colOff>178594</xdr:colOff>
      <xdr:row>19</xdr:row>
      <xdr:rowOff>1384718</xdr:rowOff>
    </xdr:to>
    <xdr:pic>
      <xdr:nvPicPr>
        <xdr:cNvPr id="10" name="Рисунок 9"/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614" t="5667" r="1653" b="4717"/>
        <a:stretch/>
      </xdr:blipFill>
      <xdr:spPr>
        <a:xfrm>
          <a:off x="4369592" y="6425877"/>
          <a:ext cx="1800227" cy="1350116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43657</xdr:colOff>
      <xdr:row>10</xdr:row>
      <xdr:rowOff>155574</xdr:rowOff>
    </xdr:from>
    <xdr:to>
      <xdr:col>11</xdr:col>
      <xdr:colOff>17199</xdr:colOff>
      <xdr:row>10</xdr:row>
      <xdr:rowOff>1156639</xdr:rowOff>
    </xdr:to>
    <xdr:pic>
      <xdr:nvPicPr>
        <xdr:cNvPr id="2" name="Рисунок 1"/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667" t="15063" r="42992" b="22006"/>
        <a:stretch/>
      </xdr:blipFill>
      <xdr:spPr>
        <a:xfrm>
          <a:off x="448470" y="3001168"/>
          <a:ext cx="545042" cy="1001065"/>
        </a:xfrm>
        <a:prstGeom prst="rect">
          <a:avLst/>
        </a:prstGeom>
      </xdr:spPr>
    </xdr:pic>
    <xdr:clientData/>
  </xdr:twoCellAnchor>
  <xdr:twoCellAnchor editAs="oneCell">
    <xdr:from>
      <xdr:col>18</xdr:col>
      <xdr:colOff>5557</xdr:colOff>
      <xdr:row>10</xdr:row>
      <xdr:rowOff>83344</xdr:rowOff>
    </xdr:from>
    <xdr:to>
      <xdr:col>25</xdr:col>
      <xdr:colOff>59262</xdr:colOff>
      <xdr:row>10</xdr:row>
      <xdr:rowOff>1302544</xdr:rowOff>
    </xdr:to>
    <xdr:pic>
      <xdr:nvPicPr>
        <xdr:cNvPr id="3" name="Рисунок 2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706" t="12999" r="38957" b="14165"/>
        <a:stretch/>
      </xdr:blipFill>
      <xdr:spPr>
        <a:xfrm>
          <a:off x="1624807" y="2928938"/>
          <a:ext cx="720455" cy="1219200"/>
        </a:xfrm>
        <a:prstGeom prst="rect">
          <a:avLst/>
        </a:prstGeom>
      </xdr:spPr>
    </xdr:pic>
    <xdr:clientData/>
  </xdr:twoCellAnchor>
  <xdr:twoCellAnchor editAs="oneCell">
    <xdr:from>
      <xdr:col>31</xdr:col>
      <xdr:colOff>91282</xdr:colOff>
      <xdr:row>10</xdr:row>
      <xdr:rowOff>53966</xdr:rowOff>
    </xdr:from>
    <xdr:to>
      <xdr:col>40</xdr:col>
      <xdr:colOff>8731</xdr:colOff>
      <xdr:row>10</xdr:row>
      <xdr:rowOff>1314980</xdr:rowOff>
    </xdr:to>
    <xdr:pic>
      <xdr:nvPicPr>
        <xdr:cNvPr id="4" name="Рисунок 3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023" t="10317" r="36535" b="3436"/>
        <a:stretch/>
      </xdr:blipFill>
      <xdr:spPr>
        <a:xfrm>
          <a:off x="2782095" y="2816216"/>
          <a:ext cx="774699" cy="1261014"/>
        </a:xfrm>
        <a:prstGeom prst="rect">
          <a:avLst/>
        </a:prstGeom>
      </xdr:spPr>
    </xdr:pic>
    <xdr:clientData/>
  </xdr:twoCellAnchor>
  <xdr:twoCellAnchor editAs="oneCell">
    <xdr:from>
      <xdr:col>45</xdr:col>
      <xdr:colOff>92868</xdr:colOff>
      <xdr:row>10</xdr:row>
      <xdr:rowOff>80962</xdr:rowOff>
    </xdr:from>
    <xdr:to>
      <xdr:col>53</xdr:col>
      <xdr:colOff>64293</xdr:colOff>
      <xdr:row>10</xdr:row>
      <xdr:rowOff>1235705</xdr:rowOff>
    </xdr:to>
    <xdr:pic>
      <xdr:nvPicPr>
        <xdr:cNvPr id="5" name="Рисунок 4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0055" t="14650" r="39591" b="12308"/>
        <a:stretch/>
      </xdr:blipFill>
      <xdr:spPr>
        <a:xfrm>
          <a:off x="4021931" y="2843212"/>
          <a:ext cx="733425" cy="1154743"/>
        </a:xfrm>
        <a:prstGeom prst="rect">
          <a:avLst/>
        </a:prstGeom>
      </xdr:spPr>
    </xdr:pic>
    <xdr:clientData/>
  </xdr:twoCellAnchor>
  <xdr:twoCellAnchor editAs="oneCell">
    <xdr:from>
      <xdr:col>61</xdr:col>
      <xdr:colOff>93398</xdr:colOff>
      <xdr:row>10</xdr:row>
      <xdr:rowOff>79377</xdr:rowOff>
    </xdr:from>
    <xdr:to>
      <xdr:col>66</xdr:col>
      <xdr:colOff>95795</xdr:colOff>
      <xdr:row>10</xdr:row>
      <xdr:rowOff>1211793</xdr:rowOff>
    </xdr:to>
    <xdr:pic>
      <xdr:nvPicPr>
        <xdr:cNvPr id="6" name="Рисунок 5"/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2824" t="17424" r="42024" b="13111"/>
        <a:stretch/>
      </xdr:blipFill>
      <xdr:spPr>
        <a:xfrm>
          <a:off x="5546461" y="2901158"/>
          <a:ext cx="538178" cy="1132416"/>
        </a:xfrm>
        <a:prstGeom prst="rect">
          <a:avLst/>
        </a:prstGeom>
      </xdr:spPr>
    </xdr:pic>
    <xdr:clientData/>
  </xdr:twoCellAnchor>
  <xdr:twoCellAnchor editAs="oneCell">
    <xdr:from>
      <xdr:col>74</xdr:col>
      <xdr:colOff>31751</xdr:colOff>
      <xdr:row>10</xdr:row>
      <xdr:rowOff>31751</xdr:rowOff>
    </xdr:from>
    <xdr:to>
      <xdr:col>82</xdr:col>
      <xdr:colOff>28735</xdr:colOff>
      <xdr:row>10</xdr:row>
      <xdr:rowOff>1321594</xdr:rowOff>
    </xdr:to>
    <xdr:pic>
      <xdr:nvPicPr>
        <xdr:cNvPr id="7" name="Рисунок 6"/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878" t="9171" r="38552" b="5086"/>
        <a:stretch/>
      </xdr:blipFill>
      <xdr:spPr>
        <a:xfrm>
          <a:off x="6556376" y="2794001"/>
          <a:ext cx="758984" cy="1289843"/>
        </a:xfrm>
        <a:prstGeom prst="rect">
          <a:avLst/>
        </a:prstGeom>
      </xdr:spPr>
    </xdr:pic>
    <xdr:clientData/>
  </xdr:twoCellAnchor>
  <xdr:twoCellAnchor editAs="oneCell">
    <xdr:from>
      <xdr:col>89</xdr:col>
      <xdr:colOff>66146</xdr:colOff>
      <xdr:row>10</xdr:row>
      <xdr:rowOff>88635</xdr:rowOff>
    </xdr:from>
    <xdr:to>
      <xdr:col>94</xdr:col>
      <xdr:colOff>76416</xdr:colOff>
      <xdr:row>10</xdr:row>
      <xdr:rowOff>1249389</xdr:rowOff>
    </xdr:to>
    <xdr:pic>
      <xdr:nvPicPr>
        <xdr:cNvPr id="8" name="Рисунок 7"/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086" t="11005" r="42551" b="19530"/>
        <a:stretch/>
      </xdr:blipFill>
      <xdr:spPr>
        <a:xfrm>
          <a:off x="7995709" y="2850885"/>
          <a:ext cx="486520" cy="1160754"/>
        </a:xfrm>
        <a:prstGeom prst="rect">
          <a:avLst/>
        </a:prstGeom>
      </xdr:spPr>
    </xdr:pic>
    <xdr:clientData/>
  </xdr:twoCellAnchor>
  <xdr:twoCellAnchor editAs="oneCell">
    <xdr:from>
      <xdr:col>101</xdr:col>
      <xdr:colOff>95249</xdr:colOff>
      <xdr:row>10</xdr:row>
      <xdr:rowOff>42334</xdr:rowOff>
    </xdr:from>
    <xdr:to>
      <xdr:col>110</xdr:col>
      <xdr:colOff>8470</xdr:colOff>
      <xdr:row>10</xdr:row>
      <xdr:rowOff>1326906</xdr:rowOff>
    </xdr:to>
    <xdr:pic>
      <xdr:nvPicPr>
        <xdr:cNvPr id="9" name="Рисунок 8"/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667" t="6877" r="37395" b="7839"/>
        <a:stretch/>
      </xdr:blipFill>
      <xdr:spPr>
        <a:xfrm>
          <a:off x="16040099" y="2947459"/>
          <a:ext cx="770471" cy="1284572"/>
        </a:xfrm>
        <a:prstGeom prst="rect">
          <a:avLst/>
        </a:prstGeom>
      </xdr:spPr>
    </xdr:pic>
    <xdr:clientData/>
  </xdr:twoCellAnchor>
  <xdr:twoCellAnchor editAs="oneCell">
    <xdr:from>
      <xdr:col>117</xdr:col>
      <xdr:colOff>10583</xdr:colOff>
      <xdr:row>10</xdr:row>
      <xdr:rowOff>84666</xdr:rowOff>
    </xdr:from>
    <xdr:to>
      <xdr:col>123</xdr:col>
      <xdr:colOff>17127</xdr:colOff>
      <xdr:row>10</xdr:row>
      <xdr:rowOff>1298150</xdr:rowOff>
    </xdr:to>
    <xdr:pic>
      <xdr:nvPicPr>
        <xdr:cNvPr id="10" name="Рисунок 9"/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772" t="14214" r="43392" b="17925"/>
        <a:stretch/>
      </xdr:blipFill>
      <xdr:spPr>
        <a:xfrm>
          <a:off x="18298583" y="2989791"/>
          <a:ext cx="578044" cy="1213484"/>
        </a:xfrm>
        <a:prstGeom prst="rect">
          <a:avLst/>
        </a:prstGeom>
      </xdr:spPr>
    </xdr:pic>
    <xdr:clientData/>
  </xdr:twoCellAnchor>
  <xdr:twoCellAnchor editAs="oneCell">
    <xdr:from>
      <xdr:col>129</xdr:col>
      <xdr:colOff>18520</xdr:colOff>
      <xdr:row>10</xdr:row>
      <xdr:rowOff>38363</xdr:rowOff>
    </xdr:from>
    <xdr:to>
      <xdr:col>138</xdr:col>
      <xdr:colOff>60853</xdr:colOff>
      <xdr:row>10</xdr:row>
      <xdr:rowOff>1323667</xdr:rowOff>
    </xdr:to>
    <xdr:pic>
      <xdr:nvPicPr>
        <xdr:cNvPr id="11" name="Рисунок 10"/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246" t="7107" r="34554" b="6921"/>
        <a:stretch/>
      </xdr:blipFill>
      <xdr:spPr>
        <a:xfrm>
          <a:off x="11591395" y="2800613"/>
          <a:ext cx="899583" cy="1285304"/>
        </a:xfrm>
        <a:prstGeom prst="rect">
          <a:avLst/>
        </a:prstGeom>
      </xdr:spPr>
    </xdr:pic>
    <xdr:clientData/>
  </xdr:twoCellAnchor>
  <xdr:twoCellAnchor editAs="oneCell">
    <xdr:from>
      <xdr:col>5</xdr:col>
      <xdr:colOff>10583</xdr:colOff>
      <xdr:row>18</xdr:row>
      <xdr:rowOff>43657</xdr:rowOff>
    </xdr:from>
    <xdr:to>
      <xdr:col>11</xdr:col>
      <xdr:colOff>22727</xdr:colOff>
      <xdr:row>18</xdr:row>
      <xdr:rowOff>1271323</xdr:rowOff>
    </xdr:to>
    <xdr:pic>
      <xdr:nvPicPr>
        <xdr:cNvPr id="12" name="Рисунок 11"/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2403" t="13067" r="42340" b="17008"/>
        <a:stretch/>
      </xdr:blipFill>
      <xdr:spPr>
        <a:xfrm>
          <a:off x="415396" y="5937251"/>
          <a:ext cx="583644" cy="1227666"/>
        </a:xfrm>
        <a:prstGeom prst="rect">
          <a:avLst/>
        </a:prstGeom>
      </xdr:spPr>
    </xdr:pic>
    <xdr:clientData/>
  </xdr:twoCellAnchor>
  <xdr:twoCellAnchor editAs="oneCell">
    <xdr:from>
      <xdr:col>17</xdr:col>
      <xdr:colOff>55562</xdr:colOff>
      <xdr:row>18</xdr:row>
      <xdr:rowOff>33073</xdr:rowOff>
    </xdr:from>
    <xdr:to>
      <xdr:col>26</xdr:col>
      <xdr:colOff>69108</xdr:colOff>
      <xdr:row>18</xdr:row>
      <xdr:rowOff>1313656</xdr:rowOff>
    </xdr:to>
    <xdr:pic>
      <xdr:nvPicPr>
        <xdr:cNvPr id="13" name="Рисунок 12"/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0509" t="7107" r="32660" b="6921"/>
        <a:stretch/>
      </xdr:blipFill>
      <xdr:spPr>
        <a:xfrm>
          <a:off x="1508125" y="5926667"/>
          <a:ext cx="870796" cy="1280583"/>
        </a:xfrm>
        <a:prstGeom prst="rect">
          <a:avLst/>
        </a:prstGeom>
      </xdr:spPr>
    </xdr:pic>
    <xdr:clientData/>
  </xdr:twoCellAnchor>
  <xdr:twoCellAnchor editAs="oneCell">
    <xdr:from>
      <xdr:col>32</xdr:col>
      <xdr:colOff>85724</xdr:colOff>
      <xdr:row>18</xdr:row>
      <xdr:rowOff>76201</xdr:rowOff>
    </xdr:from>
    <xdr:to>
      <xdr:col>39</xdr:col>
      <xdr:colOff>8687</xdr:colOff>
      <xdr:row>18</xdr:row>
      <xdr:rowOff>1266825</xdr:rowOff>
    </xdr:to>
    <xdr:pic>
      <xdr:nvPicPr>
        <xdr:cNvPr id="14" name="Рисунок 13"/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886" t="13618" r="40151" b="20562"/>
        <a:stretch/>
      </xdr:blipFill>
      <xdr:spPr>
        <a:xfrm>
          <a:off x="5400674" y="6096001"/>
          <a:ext cx="589713" cy="1190624"/>
        </a:xfrm>
        <a:prstGeom prst="rect">
          <a:avLst/>
        </a:prstGeom>
      </xdr:spPr>
    </xdr:pic>
    <xdr:clientData/>
  </xdr:twoCellAnchor>
  <xdr:twoCellAnchor editAs="oneCell">
    <xdr:from>
      <xdr:col>45</xdr:col>
      <xdr:colOff>85725</xdr:colOff>
      <xdr:row>18</xdr:row>
      <xdr:rowOff>66675</xdr:rowOff>
    </xdr:from>
    <xdr:to>
      <xdr:col>53</xdr:col>
      <xdr:colOff>44180</xdr:colOff>
      <xdr:row>18</xdr:row>
      <xdr:rowOff>1285875</xdr:rowOff>
    </xdr:to>
    <xdr:pic>
      <xdr:nvPicPr>
        <xdr:cNvPr id="15" name="Рисунок 14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706" t="12999" r="38957" b="14165"/>
        <a:stretch/>
      </xdr:blipFill>
      <xdr:spPr>
        <a:xfrm>
          <a:off x="7391400" y="6086475"/>
          <a:ext cx="720455" cy="1219200"/>
        </a:xfrm>
        <a:prstGeom prst="rect">
          <a:avLst/>
        </a:prstGeom>
      </xdr:spPr>
    </xdr:pic>
    <xdr:clientData/>
  </xdr:twoCellAnchor>
  <xdr:twoCellAnchor editAs="oneCell">
    <xdr:from>
      <xdr:col>60</xdr:col>
      <xdr:colOff>66676</xdr:colOff>
      <xdr:row>18</xdr:row>
      <xdr:rowOff>66675</xdr:rowOff>
    </xdr:from>
    <xdr:to>
      <xdr:col>66</xdr:col>
      <xdr:colOff>121179</xdr:colOff>
      <xdr:row>18</xdr:row>
      <xdr:rowOff>1238250</xdr:rowOff>
    </xdr:to>
    <xdr:pic>
      <xdr:nvPicPr>
        <xdr:cNvPr id="16" name="Рисунок 15"/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394" t="16712" r="42708" b="16642"/>
        <a:stretch/>
      </xdr:blipFill>
      <xdr:spPr>
        <a:xfrm>
          <a:off x="9639301" y="6086475"/>
          <a:ext cx="685534" cy="1171575"/>
        </a:xfrm>
        <a:prstGeom prst="rect">
          <a:avLst/>
        </a:prstGeom>
      </xdr:spPr>
    </xdr:pic>
    <xdr:clientData/>
  </xdr:twoCellAnchor>
  <xdr:twoCellAnchor editAs="oneCell">
    <xdr:from>
      <xdr:col>73</xdr:col>
      <xdr:colOff>57150</xdr:colOff>
      <xdr:row>18</xdr:row>
      <xdr:rowOff>95249</xdr:rowOff>
    </xdr:from>
    <xdr:to>
      <xdr:col>81</xdr:col>
      <xdr:colOff>66676</xdr:colOff>
      <xdr:row>18</xdr:row>
      <xdr:rowOff>1234634</xdr:rowOff>
    </xdr:to>
    <xdr:pic>
      <xdr:nvPicPr>
        <xdr:cNvPr id="17" name="Рисунок 16"/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542" t="13411" r="39015" b="14372"/>
        <a:stretch/>
      </xdr:blipFill>
      <xdr:spPr>
        <a:xfrm>
          <a:off x="11620500" y="6115049"/>
          <a:ext cx="771526" cy="1139385"/>
        </a:xfrm>
        <a:prstGeom prst="rect">
          <a:avLst/>
        </a:prstGeom>
      </xdr:spPr>
    </xdr:pic>
    <xdr:clientData/>
  </xdr:twoCellAnchor>
  <xdr:twoCellAnchor editAs="oneCell">
    <xdr:from>
      <xdr:col>86</xdr:col>
      <xdr:colOff>88107</xdr:colOff>
      <xdr:row>18</xdr:row>
      <xdr:rowOff>78581</xdr:rowOff>
    </xdr:from>
    <xdr:to>
      <xdr:col>97</xdr:col>
      <xdr:colOff>89425</xdr:colOff>
      <xdr:row>18</xdr:row>
      <xdr:rowOff>1240631</xdr:rowOff>
    </xdr:to>
    <xdr:pic>
      <xdr:nvPicPr>
        <xdr:cNvPr id="18" name="Рисунок 17"/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3997" t="13617" r="33049" b="8801"/>
        <a:stretch/>
      </xdr:blipFill>
      <xdr:spPr>
        <a:xfrm>
          <a:off x="7731920" y="5972175"/>
          <a:ext cx="1049068" cy="1162050"/>
        </a:xfrm>
        <a:prstGeom prst="rect">
          <a:avLst/>
        </a:prstGeom>
      </xdr:spPr>
    </xdr:pic>
    <xdr:clientData/>
  </xdr:twoCellAnchor>
  <xdr:twoCellAnchor editAs="oneCell">
    <xdr:from>
      <xdr:col>101</xdr:col>
      <xdr:colOff>85726</xdr:colOff>
      <xdr:row>18</xdr:row>
      <xdr:rowOff>57150</xdr:rowOff>
    </xdr:from>
    <xdr:to>
      <xdr:col>110</xdr:col>
      <xdr:colOff>47626</xdr:colOff>
      <xdr:row>18</xdr:row>
      <xdr:rowOff>1321424</xdr:rowOff>
    </xdr:to>
    <xdr:pic>
      <xdr:nvPicPr>
        <xdr:cNvPr id="19" name="Рисунок 18"/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6742" t="10523" r="38163" b="5087"/>
        <a:stretch/>
      </xdr:blipFill>
      <xdr:spPr>
        <a:xfrm>
          <a:off x="16030576" y="6076950"/>
          <a:ext cx="819150" cy="1264274"/>
        </a:xfrm>
        <a:prstGeom prst="rect">
          <a:avLst/>
        </a:prstGeom>
      </xdr:spPr>
    </xdr:pic>
    <xdr:clientData/>
  </xdr:twoCellAnchor>
  <xdr:twoCellAnchor editAs="oneCell">
    <xdr:from>
      <xdr:col>116</xdr:col>
      <xdr:colOff>28576</xdr:colOff>
      <xdr:row>18</xdr:row>
      <xdr:rowOff>95250</xdr:rowOff>
    </xdr:from>
    <xdr:to>
      <xdr:col>123</xdr:col>
      <xdr:colOff>28575</xdr:colOff>
      <xdr:row>18</xdr:row>
      <xdr:rowOff>1325058</xdr:rowOff>
    </xdr:to>
    <xdr:pic>
      <xdr:nvPicPr>
        <xdr:cNvPr id="20" name="Рисунок 19"/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583" t="9698" r="37974" b="6118"/>
        <a:stretch/>
      </xdr:blipFill>
      <xdr:spPr>
        <a:xfrm>
          <a:off x="18221326" y="6115050"/>
          <a:ext cx="714374" cy="1229808"/>
        </a:xfrm>
        <a:prstGeom prst="rect">
          <a:avLst/>
        </a:prstGeom>
      </xdr:spPr>
    </xdr:pic>
    <xdr:clientData/>
  </xdr:twoCellAnchor>
  <xdr:twoCellAnchor editAs="oneCell">
    <xdr:from>
      <xdr:col>128</xdr:col>
      <xdr:colOff>38100</xdr:colOff>
      <xdr:row>18</xdr:row>
      <xdr:rowOff>126206</xdr:rowOff>
    </xdr:from>
    <xdr:to>
      <xdr:col>139</xdr:col>
      <xdr:colOff>54491</xdr:colOff>
      <xdr:row>18</xdr:row>
      <xdr:rowOff>1307306</xdr:rowOff>
    </xdr:to>
    <xdr:pic>
      <xdr:nvPicPr>
        <xdr:cNvPr id="21" name="Рисунок 20"/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8314" t="5571" r="26799" b="4262"/>
        <a:stretch/>
      </xdr:blipFill>
      <xdr:spPr>
        <a:xfrm>
          <a:off x="11515725" y="6019800"/>
          <a:ext cx="1064141" cy="1181100"/>
        </a:xfrm>
        <a:prstGeom prst="rect">
          <a:avLst/>
        </a:prstGeom>
      </xdr:spPr>
    </xdr:pic>
    <xdr:clientData/>
  </xdr:twoCellAnchor>
  <xdr:twoCellAnchor editAs="oneCell">
    <xdr:from>
      <xdr:col>128</xdr:col>
      <xdr:colOff>66676</xdr:colOff>
      <xdr:row>59</xdr:row>
      <xdr:rowOff>249024</xdr:rowOff>
    </xdr:from>
    <xdr:to>
      <xdr:col>139</xdr:col>
      <xdr:colOff>15311</xdr:colOff>
      <xdr:row>59</xdr:row>
      <xdr:rowOff>1190625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544301" y="18977555"/>
          <a:ext cx="996385" cy="941601"/>
        </a:xfrm>
        <a:prstGeom prst="rect">
          <a:avLst/>
        </a:prstGeom>
      </xdr:spPr>
    </xdr:pic>
    <xdr:clientData/>
  </xdr:twoCellAnchor>
  <xdr:twoCellAnchor editAs="oneCell">
    <xdr:from>
      <xdr:col>2</xdr:col>
      <xdr:colOff>64294</xdr:colOff>
      <xdr:row>67</xdr:row>
      <xdr:rowOff>283371</xdr:rowOff>
    </xdr:from>
    <xdr:to>
      <xdr:col>12</xdr:col>
      <xdr:colOff>81591</xdr:colOff>
      <xdr:row>67</xdr:row>
      <xdr:rowOff>1226345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3357" y="22167059"/>
          <a:ext cx="1041234" cy="942974"/>
        </a:xfrm>
        <a:prstGeom prst="rect">
          <a:avLst/>
        </a:prstGeom>
      </xdr:spPr>
    </xdr:pic>
    <xdr:clientData/>
  </xdr:twoCellAnchor>
  <xdr:twoCellAnchor editAs="oneCell">
    <xdr:from>
      <xdr:col>16</xdr:col>
      <xdr:colOff>50006</xdr:colOff>
      <xdr:row>67</xdr:row>
      <xdr:rowOff>192882</xdr:rowOff>
    </xdr:from>
    <xdr:to>
      <xdr:col>27</xdr:col>
      <xdr:colOff>43976</xdr:colOff>
      <xdr:row>67</xdr:row>
      <xdr:rowOff>1273969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7319" y="22076570"/>
          <a:ext cx="1041720" cy="1081087"/>
        </a:xfrm>
        <a:prstGeom prst="rect">
          <a:avLst/>
        </a:prstGeom>
      </xdr:spPr>
    </xdr:pic>
    <xdr:clientData/>
  </xdr:twoCellAnchor>
  <xdr:twoCellAnchor editAs="oneCell">
    <xdr:from>
      <xdr:col>30</xdr:col>
      <xdr:colOff>76201</xdr:colOff>
      <xdr:row>67</xdr:row>
      <xdr:rowOff>178592</xdr:rowOff>
    </xdr:from>
    <xdr:to>
      <xdr:col>41</xdr:col>
      <xdr:colOff>62747</xdr:colOff>
      <xdr:row>67</xdr:row>
      <xdr:rowOff>1221579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1764" y="22062280"/>
          <a:ext cx="1034296" cy="1042987"/>
        </a:xfrm>
        <a:prstGeom prst="rect">
          <a:avLst/>
        </a:prstGeom>
      </xdr:spPr>
    </xdr:pic>
    <xdr:clientData/>
  </xdr:twoCellAnchor>
  <xdr:twoCellAnchor editAs="oneCell">
    <xdr:from>
      <xdr:col>44</xdr:col>
      <xdr:colOff>92869</xdr:colOff>
      <xdr:row>67</xdr:row>
      <xdr:rowOff>127889</xdr:rowOff>
    </xdr:from>
    <xdr:to>
      <xdr:col>55</xdr:col>
      <xdr:colOff>19461</xdr:colOff>
      <xdr:row>67</xdr:row>
      <xdr:rowOff>1297780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26682" y="22011577"/>
          <a:ext cx="974342" cy="1169891"/>
        </a:xfrm>
        <a:prstGeom prst="rect">
          <a:avLst/>
        </a:prstGeom>
      </xdr:spPr>
    </xdr:pic>
    <xdr:clientData/>
  </xdr:twoCellAnchor>
  <xdr:twoCellAnchor editAs="oneCell">
    <xdr:from>
      <xdr:col>59</xdr:col>
      <xdr:colOff>14289</xdr:colOff>
      <xdr:row>67</xdr:row>
      <xdr:rowOff>119062</xdr:rowOff>
    </xdr:from>
    <xdr:to>
      <xdr:col>68</xdr:col>
      <xdr:colOff>5571</xdr:colOff>
      <xdr:row>67</xdr:row>
      <xdr:rowOff>1304924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76852" y="24955500"/>
          <a:ext cx="1027125" cy="1185862"/>
        </a:xfrm>
        <a:prstGeom prst="rect">
          <a:avLst/>
        </a:prstGeom>
      </xdr:spPr>
    </xdr:pic>
    <xdr:clientData/>
  </xdr:twoCellAnchor>
  <xdr:twoCellAnchor editAs="oneCell">
    <xdr:from>
      <xdr:col>73</xdr:col>
      <xdr:colOff>40484</xdr:colOff>
      <xdr:row>67</xdr:row>
      <xdr:rowOff>91577</xdr:rowOff>
    </xdr:from>
    <xdr:to>
      <xdr:col>83</xdr:col>
      <xdr:colOff>23813</xdr:colOff>
      <xdr:row>67</xdr:row>
      <xdr:rowOff>1285874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69859" y="21975265"/>
          <a:ext cx="935829" cy="1194297"/>
        </a:xfrm>
        <a:prstGeom prst="rect">
          <a:avLst/>
        </a:prstGeom>
      </xdr:spPr>
    </xdr:pic>
    <xdr:clientData/>
  </xdr:twoCellAnchor>
  <xdr:twoCellAnchor editAs="oneCell">
    <xdr:from>
      <xdr:col>86</xdr:col>
      <xdr:colOff>64295</xdr:colOff>
      <xdr:row>67</xdr:row>
      <xdr:rowOff>95249</xdr:rowOff>
    </xdr:from>
    <xdr:to>
      <xdr:col>97</xdr:col>
      <xdr:colOff>50772</xdr:colOff>
      <xdr:row>67</xdr:row>
      <xdr:rowOff>1304925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08108" y="21978937"/>
          <a:ext cx="1034227" cy="1209676"/>
        </a:xfrm>
        <a:prstGeom prst="rect">
          <a:avLst/>
        </a:prstGeom>
      </xdr:spPr>
    </xdr:pic>
    <xdr:clientData/>
  </xdr:twoCellAnchor>
  <xdr:twoCellAnchor editAs="oneCell">
    <xdr:from>
      <xdr:col>101</xdr:col>
      <xdr:colOff>9527</xdr:colOff>
      <xdr:row>67</xdr:row>
      <xdr:rowOff>113324</xdr:rowOff>
    </xdr:from>
    <xdr:to>
      <xdr:col>111</xdr:col>
      <xdr:colOff>19051</xdr:colOff>
      <xdr:row>67</xdr:row>
      <xdr:rowOff>1285875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954377" y="21687449"/>
          <a:ext cx="962024" cy="1172551"/>
        </a:xfrm>
        <a:prstGeom prst="rect">
          <a:avLst/>
        </a:prstGeom>
      </xdr:spPr>
    </xdr:pic>
    <xdr:clientData/>
  </xdr:twoCellAnchor>
  <xdr:twoCellAnchor editAs="oneCell">
    <xdr:from>
      <xdr:col>114</xdr:col>
      <xdr:colOff>47626</xdr:colOff>
      <xdr:row>67</xdr:row>
      <xdr:rowOff>126900</xdr:rowOff>
    </xdr:from>
    <xdr:to>
      <xdr:col>125</xdr:col>
      <xdr:colOff>19050</xdr:colOff>
      <xdr:row>67</xdr:row>
      <xdr:rowOff>1280981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49876" y="21701025"/>
          <a:ext cx="1066799" cy="1154081"/>
        </a:xfrm>
        <a:prstGeom prst="rect">
          <a:avLst/>
        </a:prstGeom>
      </xdr:spPr>
    </xdr:pic>
    <xdr:clientData/>
  </xdr:twoCellAnchor>
  <xdr:twoCellAnchor editAs="oneCell">
    <xdr:from>
      <xdr:col>128</xdr:col>
      <xdr:colOff>85725</xdr:colOff>
      <xdr:row>67</xdr:row>
      <xdr:rowOff>95249</xdr:rowOff>
    </xdr:from>
    <xdr:to>
      <xdr:col>139</xdr:col>
      <xdr:colOff>9524</xdr:colOff>
      <xdr:row>67</xdr:row>
      <xdr:rowOff>1307892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173950" y="21669374"/>
          <a:ext cx="971549" cy="1212643"/>
        </a:xfrm>
        <a:prstGeom prst="rect">
          <a:avLst/>
        </a:prstGeom>
      </xdr:spPr>
    </xdr:pic>
    <xdr:clientData/>
  </xdr:twoCellAnchor>
  <xdr:twoCellAnchor editAs="oneCell">
    <xdr:from>
      <xdr:col>3</xdr:col>
      <xdr:colOff>52388</xdr:colOff>
      <xdr:row>75</xdr:row>
      <xdr:rowOff>66049</xdr:rowOff>
    </xdr:from>
    <xdr:to>
      <xdr:col>13</xdr:col>
      <xdr:colOff>35719</xdr:colOff>
      <xdr:row>75</xdr:row>
      <xdr:rowOff>1280990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6701" y="25188237"/>
          <a:ext cx="1007268" cy="1214941"/>
        </a:xfrm>
        <a:prstGeom prst="rect">
          <a:avLst/>
        </a:prstGeom>
      </xdr:spPr>
    </xdr:pic>
    <xdr:clientData/>
  </xdr:twoCellAnchor>
  <xdr:oneCellAnchor>
    <xdr:from>
      <xdr:col>30</xdr:col>
      <xdr:colOff>76200</xdr:colOff>
      <xdr:row>75</xdr:row>
      <xdr:rowOff>226217</xdr:rowOff>
    </xdr:from>
    <xdr:ext cx="1029057" cy="1021557"/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1763" y="25265061"/>
          <a:ext cx="1029057" cy="1021557"/>
        </a:xfrm>
        <a:prstGeom prst="rect">
          <a:avLst/>
        </a:prstGeom>
      </xdr:spPr>
    </xdr:pic>
    <xdr:clientData/>
  </xdr:oneCellAnchor>
  <xdr:twoCellAnchor editAs="oneCell">
    <xdr:from>
      <xdr:col>16</xdr:col>
      <xdr:colOff>85726</xdr:colOff>
      <xdr:row>75</xdr:row>
      <xdr:rowOff>181452</xdr:rowOff>
    </xdr:from>
    <xdr:to>
      <xdr:col>27</xdr:col>
      <xdr:colOff>11906</xdr:colOff>
      <xdr:row>75</xdr:row>
      <xdr:rowOff>1245394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3039" y="25220296"/>
          <a:ext cx="973930" cy="1063942"/>
        </a:xfrm>
        <a:prstGeom prst="rect">
          <a:avLst/>
        </a:prstGeom>
      </xdr:spPr>
    </xdr:pic>
    <xdr:clientData/>
  </xdr:twoCellAnchor>
  <xdr:twoCellAnchor editAs="oneCell">
    <xdr:from>
      <xdr:col>45</xdr:col>
      <xdr:colOff>85725</xdr:colOff>
      <xdr:row>75</xdr:row>
      <xdr:rowOff>123825</xdr:rowOff>
    </xdr:from>
    <xdr:to>
      <xdr:col>53</xdr:col>
      <xdr:colOff>65777</xdr:colOff>
      <xdr:row>75</xdr:row>
      <xdr:rowOff>1304925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91400" y="24841200"/>
          <a:ext cx="742052" cy="1181100"/>
        </a:xfrm>
        <a:prstGeom prst="rect">
          <a:avLst/>
        </a:prstGeom>
      </xdr:spPr>
    </xdr:pic>
    <xdr:clientData/>
  </xdr:twoCellAnchor>
  <xdr:twoCellAnchor editAs="oneCell">
    <xdr:from>
      <xdr:col>59</xdr:col>
      <xdr:colOff>64293</xdr:colOff>
      <xdr:row>75</xdr:row>
      <xdr:rowOff>130969</xdr:rowOff>
    </xdr:from>
    <xdr:to>
      <xdr:col>68</xdr:col>
      <xdr:colOff>46129</xdr:colOff>
      <xdr:row>75</xdr:row>
      <xdr:rowOff>1235869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26856" y="28063032"/>
          <a:ext cx="1017679" cy="1104900"/>
        </a:xfrm>
        <a:prstGeom prst="rect">
          <a:avLst/>
        </a:prstGeom>
      </xdr:spPr>
    </xdr:pic>
    <xdr:clientData/>
  </xdr:twoCellAnchor>
  <xdr:twoCellAnchor editAs="oneCell">
    <xdr:from>
      <xdr:col>72</xdr:col>
      <xdr:colOff>57153</xdr:colOff>
      <xdr:row>75</xdr:row>
      <xdr:rowOff>726281</xdr:rowOff>
    </xdr:from>
    <xdr:to>
      <xdr:col>83</xdr:col>
      <xdr:colOff>72631</xdr:colOff>
      <xdr:row>75</xdr:row>
      <xdr:rowOff>1285874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91278" y="25765125"/>
          <a:ext cx="1063228" cy="559593"/>
        </a:xfrm>
        <a:prstGeom prst="rect">
          <a:avLst/>
        </a:prstGeom>
      </xdr:spPr>
    </xdr:pic>
    <xdr:clientData/>
  </xdr:twoCellAnchor>
  <xdr:twoCellAnchor editAs="oneCell">
    <xdr:from>
      <xdr:col>86</xdr:col>
      <xdr:colOff>85726</xdr:colOff>
      <xdr:row>75</xdr:row>
      <xdr:rowOff>70111</xdr:rowOff>
    </xdr:from>
    <xdr:to>
      <xdr:col>97</xdr:col>
      <xdr:colOff>72321</xdr:colOff>
      <xdr:row>75</xdr:row>
      <xdr:rowOff>1326357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29539" y="25108955"/>
          <a:ext cx="1034345" cy="1256246"/>
        </a:xfrm>
        <a:prstGeom prst="rect">
          <a:avLst/>
        </a:prstGeom>
      </xdr:spPr>
    </xdr:pic>
    <xdr:clientData/>
  </xdr:twoCellAnchor>
  <xdr:twoCellAnchor editAs="oneCell">
    <xdr:from>
      <xdr:col>102</xdr:col>
      <xdr:colOff>80962</xdr:colOff>
      <xdr:row>75</xdr:row>
      <xdr:rowOff>61912</xdr:rowOff>
    </xdr:from>
    <xdr:to>
      <xdr:col>109</xdr:col>
      <xdr:colOff>23812</xdr:colOff>
      <xdr:row>75</xdr:row>
      <xdr:rowOff>1250524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201150" y="25100756"/>
          <a:ext cx="609600" cy="1188612"/>
        </a:xfrm>
        <a:prstGeom prst="rect">
          <a:avLst/>
        </a:prstGeom>
      </xdr:spPr>
    </xdr:pic>
    <xdr:clientData/>
  </xdr:twoCellAnchor>
  <xdr:twoCellAnchor editAs="oneCell">
    <xdr:from>
      <xdr:col>115</xdr:col>
      <xdr:colOff>78581</xdr:colOff>
      <xdr:row>75</xdr:row>
      <xdr:rowOff>57150</xdr:rowOff>
    </xdr:from>
    <xdr:to>
      <xdr:col>123</xdr:col>
      <xdr:colOff>21431</xdr:colOff>
      <xdr:row>75</xdr:row>
      <xdr:rowOff>1318531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365581" y="25095994"/>
          <a:ext cx="752475" cy="1261381"/>
        </a:xfrm>
        <a:prstGeom prst="rect">
          <a:avLst/>
        </a:prstGeom>
      </xdr:spPr>
    </xdr:pic>
    <xdr:clientData/>
  </xdr:twoCellAnchor>
  <xdr:twoCellAnchor editAs="oneCell">
    <xdr:from>
      <xdr:col>16</xdr:col>
      <xdr:colOff>58016</xdr:colOff>
      <xdr:row>83</xdr:row>
      <xdr:rowOff>291811</xdr:rowOff>
    </xdr:from>
    <xdr:to>
      <xdr:col>27</xdr:col>
      <xdr:colOff>67540</xdr:colOff>
      <xdr:row>83</xdr:row>
      <xdr:rowOff>1044285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77441" y="28152436"/>
          <a:ext cx="1057274" cy="752474"/>
        </a:xfrm>
        <a:prstGeom prst="rect">
          <a:avLst/>
        </a:prstGeom>
      </xdr:spPr>
    </xdr:pic>
    <xdr:clientData/>
  </xdr:twoCellAnchor>
  <xdr:oneCellAnchor>
    <xdr:from>
      <xdr:col>30</xdr:col>
      <xdr:colOff>46543</xdr:colOff>
      <xdr:row>83</xdr:row>
      <xdr:rowOff>201758</xdr:rowOff>
    </xdr:from>
    <xdr:ext cx="1040467" cy="889289"/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42106" y="28395758"/>
          <a:ext cx="1040467" cy="889289"/>
        </a:xfrm>
        <a:prstGeom prst="rect">
          <a:avLst/>
        </a:prstGeom>
      </xdr:spPr>
    </xdr:pic>
    <xdr:clientData/>
  </xdr:oneCellAnchor>
  <xdr:twoCellAnchor editAs="oneCell">
    <xdr:from>
      <xdr:col>44</xdr:col>
      <xdr:colOff>45243</xdr:colOff>
      <xdr:row>83</xdr:row>
      <xdr:rowOff>343791</xdr:rowOff>
    </xdr:from>
    <xdr:to>
      <xdr:col>55</xdr:col>
      <xdr:colOff>59530</xdr:colOff>
      <xdr:row>83</xdr:row>
      <xdr:rowOff>1054895</xdr:rowOff>
    </xdr:to>
    <xdr:pic>
      <xdr:nvPicPr>
        <xdr:cNvPr id="83" name="Рисунок 82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79056" y="28537791"/>
          <a:ext cx="1062037" cy="711104"/>
        </a:xfrm>
        <a:prstGeom prst="rect">
          <a:avLst/>
        </a:prstGeom>
      </xdr:spPr>
    </xdr:pic>
    <xdr:clientData/>
  </xdr:twoCellAnchor>
  <xdr:oneCellAnchor>
    <xdr:from>
      <xdr:col>2</xdr:col>
      <xdr:colOff>57150</xdr:colOff>
      <xdr:row>83</xdr:row>
      <xdr:rowOff>294409</xdr:rowOff>
    </xdr:from>
    <xdr:ext cx="1033895" cy="780272"/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0600" y="28155034"/>
          <a:ext cx="1033895" cy="780272"/>
        </a:xfrm>
        <a:prstGeom prst="rect">
          <a:avLst/>
        </a:prstGeom>
      </xdr:spPr>
    </xdr:pic>
    <xdr:clientData/>
  </xdr:oneCellAnchor>
  <xdr:oneCellAnchor>
    <xdr:from>
      <xdr:col>59</xdr:col>
      <xdr:colOff>45245</xdr:colOff>
      <xdr:row>83</xdr:row>
      <xdr:rowOff>333375</xdr:rowOff>
    </xdr:from>
    <xdr:ext cx="1052590" cy="723900"/>
    <xdr:pic>
      <xdr:nvPicPr>
        <xdr:cNvPr id="85" name="Рисунок 84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07808" y="31313438"/>
          <a:ext cx="1052590" cy="723900"/>
        </a:xfrm>
        <a:prstGeom prst="rect">
          <a:avLst/>
        </a:prstGeom>
      </xdr:spPr>
    </xdr:pic>
    <xdr:clientData/>
  </xdr:oneCellAnchor>
  <xdr:oneCellAnchor>
    <xdr:from>
      <xdr:col>72</xdr:col>
      <xdr:colOff>60614</xdr:colOff>
      <xdr:row>83</xdr:row>
      <xdr:rowOff>311246</xdr:rowOff>
    </xdr:from>
    <xdr:ext cx="1034761" cy="768163"/>
    <xdr:pic>
      <xdr:nvPicPr>
        <xdr:cNvPr id="86" name="Рисунок 85"/>
        <xdr:cNvPicPr>
          <a:picLocks noChangeAspect="1"/>
        </xdr:cNvPicPr>
      </xdr:nvPicPr>
      <xdr:blipFill rotWithShape="1">
        <a:blip xmlns:r="http://schemas.openxmlformats.org/officeDocument/2006/relationships" r:embed="rId4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5769" t="5586" r="6155" b="3989"/>
        <a:stretch/>
      </xdr:blipFill>
      <xdr:spPr>
        <a:xfrm>
          <a:off x="6394739" y="28505246"/>
          <a:ext cx="1034761" cy="768163"/>
        </a:xfrm>
        <a:prstGeom prst="rect">
          <a:avLst/>
        </a:prstGeom>
      </xdr:spPr>
    </xdr:pic>
    <xdr:clientData/>
  </xdr:oneCellAnchor>
  <xdr:oneCellAnchor>
    <xdr:from>
      <xdr:col>86</xdr:col>
      <xdr:colOff>66675</xdr:colOff>
      <xdr:row>83</xdr:row>
      <xdr:rowOff>352425</xdr:rowOff>
    </xdr:from>
    <xdr:ext cx="1038225" cy="702037"/>
    <xdr:pic>
      <xdr:nvPicPr>
        <xdr:cNvPr id="87" name="Рисунок 86"/>
        <xdr:cNvPicPr>
          <a:picLocks noChangeAspect="1"/>
        </xdr:cNvPicPr>
      </xdr:nvPicPr>
      <xdr:blipFill rotWithShape="1">
        <a:blip xmlns:r="http://schemas.openxmlformats.org/officeDocument/2006/relationships" r:embed="rId4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6268" r="4457" b="3226"/>
        <a:stretch/>
      </xdr:blipFill>
      <xdr:spPr>
        <a:xfrm>
          <a:off x="13782675" y="28213050"/>
          <a:ext cx="1038225" cy="702037"/>
        </a:xfrm>
        <a:prstGeom prst="rect">
          <a:avLst/>
        </a:prstGeom>
      </xdr:spPr>
    </xdr:pic>
    <xdr:clientData/>
  </xdr:oneCellAnchor>
  <xdr:oneCellAnchor>
    <xdr:from>
      <xdr:col>100</xdr:col>
      <xdr:colOff>47624</xdr:colOff>
      <xdr:row>83</xdr:row>
      <xdr:rowOff>285750</xdr:rowOff>
    </xdr:from>
    <xdr:ext cx="1047751" cy="809625"/>
    <xdr:pic>
      <xdr:nvPicPr>
        <xdr:cNvPr id="88" name="Рисунок 87"/>
        <xdr:cNvPicPr>
          <a:picLocks noChangeAspect="1"/>
        </xdr:cNvPicPr>
      </xdr:nvPicPr>
      <xdr:blipFill rotWithShape="1">
        <a:blip xmlns:r="http://schemas.openxmlformats.org/officeDocument/2006/relationships" r:embed="rId4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598" t="2956" r="3304" b="2217"/>
        <a:stretch/>
      </xdr:blipFill>
      <xdr:spPr>
        <a:xfrm>
          <a:off x="15897224" y="28146375"/>
          <a:ext cx="1047751" cy="809625"/>
        </a:xfrm>
        <a:prstGeom prst="rect">
          <a:avLst/>
        </a:prstGeom>
      </xdr:spPr>
    </xdr:pic>
    <xdr:clientData/>
  </xdr:oneCellAnchor>
  <xdr:oneCellAnchor>
    <xdr:from>
      <xdr:col>114</xdr:col>
      <xdr:colOff>62495</xdr:colOff>
      <xdr:row>83</xdr:row>
      <xdr:rowOff>233795</xdr:rowOff>
    </xdr:from>
    <xdr:ext cx="1068599" cy="903453"/>
    <xdr:pic>
      <xdr:nvPicPr>
        <xdr:cNvPr id="89" name="Рисунок 88"/>
        <xdr:cNvPicPr>
          <a:picLocks noChangeAspect="1"/>
        </xdr:cNvPicPr>
      </xdr:nvPicPr>
      <xdr:blipFill rotWithShape="1">
        <a:blip xmlns:r="http://schemas.openxmlformats.org/officeDocument/2006/relationships" r:embed="rId4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67" t="3817" r="2723" b="5343"/>
        <a:stretch/>
      </xdr:blipFill>
      <xdr:spPr>
        <a:xfrm>
          <a:off x="10254245" y="28427795"/>
          <a:ext cx="1068599" cy="903453"/>
        </a:xfrm>
        <a:prstGeom prst="rect">
          <a:avLst/>
        </a:prstGeom>
      </xdr:spPr>
    </xdr:pic>
    <xdr:clientData/>
  </xdr:oneCellAnchor>
  <xdr:twoCellAnchor editAs="oneCell">
    <xdr:from>
      <xdr:col>61</xdr:col>
      <xdr:colOff>79375</xdr:colOff>
      <xdr:row>91</xdr:row>
      <xdr:rowOff>57641</xdr:rowOff>
    </xdr:from>
    <xdr:to>
      <xdr:col>66</xdr:col>
      <xdr:colOff>35720</xdr:colOff>
      <xdr:row>91</xdr:row>
      <xdr:rowOff>1252803</xdr:rowOff>
    </xdr:to>
    <xdr:pic>
      <xdr:nvPicPr>
        <xdr:cNvPr id="93" name="Рисунок 92"/>
        <xdr:cNvPicPr>
          <a:picLocks noChangeAspect="1"/>
        </xdr:cNvPicPr>
      </xdr:nvPicPr>
      <xdr:blipFill rotWithShape="1">
        <a:blip xmlns:r="http://schemas.openxmlformats.org/officeDocument/2006/relationships" r:embed="rId4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9905" t="5653" r="13867" b="1755"/>
        <a:stretch/>
      </xdr:blipFill>
      <xdr:spPr>
        <a:xfrm>
          <a:off x="5532438" y="34145235"/>
          <a:ext cx="492126" cy="1195162"/>
        </a:xfrm>
        <a:prstGeom prst="rect">
          <a:avLst/>
        </a:prstGeom>
      </xdr:spPr>
    </xdr:pic>
    <xdr:clientData/>
  </xdr:twoCellAnchor>
  <xdr:twoCellAnchor editAs="oneCell">
    <xdr:from>
      <xdr:col>130</xdr:col>
      <xdr:colOff>63500</xdr:colOff>
      <xdr:row>83</xdr:row>
      <xdr:rowOff>124846</xdr:rowOff>
    </xdr:from>
    <xdr:to>
      <xdr:col>137</xdr:col>
      <xdr:colOff>1</xdr:colOff>
      <xdr:row>83</xdr:row>
      <xdr:rowOff>1270000</xdr:rowOff>
    </xdr:to>
    <xdr:pic>
      <xdr:nvPicPr>
        <xdr:cNvPr id="95" name="Рисунок 94"/>
        <xdr:cNvPicPr>
          <a:picLocks noChangeAspect="1"/>
        </xdr:cNvPicPr>
      </xdr:nvPicPr>
      <xdr:blipFill rotWithShape="1">
        <a:blip xmlns:r="http://schemas.openxmlformats.org/officeDocument/2006/relationships" r:embed="rId5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9588" t="5564" r="7220" b="2798"/>
        <a:stretch/>
      </xdr:blipFill>
      <xdr:spPr>
        <a:xfrm>
          <a:off x="11722100" y="31128721"/>
          <a:ext cx="603251" cy="1145154"/>
        </a:xfrm>
        <a:prstGeom prst="rect">
          <a:avLst/>
        </a:prstGeom>
      </xdr:spPr>
    </xdr:pic>
    <xdr:clientData/>
  </xdr:twoCellAnchor>
  <xdr:twoCellAnchor editAs="oneCell">
    <xdr:from>
      <xdr:col>130</xdr:col>
      <xdr:colOff>42333</xdr:colOff>
      <xdr:row>75</xdr:row>
      <xdr:rowOff>84667</xdr:rowOff>
    </xdr:from>
    <xdr:to>
      <xdr:col>137</xdr:col>
      <xdr:colOff>55564</xdr:colOff>
      <xdr:row>75</xdr:row>
      <xdr:rowOff>1285528</xdr:rowOff>
    </xdr:to>
    <xdr:pic>
      <xdr:nvPicPr>
        <xdr:cNvPr id="96" name="Рисунок 95"/>
        <xdr:cNvPicPr>
          <a:picLocks noChangeAspect="1"/>
        </xdr:cNvPicPr>
      </xdr:nvPicPr>
      <xdr:blipFill rotWithShape="1">
        <a:blip xmlns:r="http://schemas.openxmlformats.org/officeDocument/2006/relationships" r:embed="rId5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5776" t="7255" r="6218" b="2253"/>
        <a:stretch/>
      </xdr:blipFill>
      <xdr:spPr>
        <a:xfrm>
          <a:off x="14977533" y="24782992"/>
          <a:ext cx="679981" cy="1200861"/>
        </a:xfrm>
        <a:prstGeom prst="rect">
          <a:avLst/>
        </a:prstGeom>
      </xdr:spPr>
    </xdr:pic>
    <xdr:clientData/>
  </xdr:twoCellAnchor>
  <xdr:twoCellAnchor editAs="oneCell">
    <xdr:from>
      <xdr:col>5</xdr:col>
      <xdr:colOff>59531</xdr:colOff>
      <xdr:row>26</xdr:row>
      <xdr:rowOff>23814</xdr:rowOff>
    </xdr:from>
    <xdr:to>
      <xdr:col>10</xdr:col>
      <xdr:colOff>21086</xdr:colOff>
      <xdr:row>26</xdr:row>
      <xdr:rowOff>1321594</xdr:rowOff>
    </xdr:to>
    <xdr:pic>
      <xdr:nvPicPr>
        <xdr:cNvPr id="107" name="Рисунок 106"/>
        <xdr:cNvPicPr>
          <a:picLocks noChangeAspect="1"/>
        </xdr:cNvPicPr>
      </xdr:nvPicPr>
      <xdr:blipFill rotWithShape="1">
        <a:blip xmlns:r="http://schemas.openxmlformats.org/officeDocument/2006/relationships" r:embed="rId5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561" t="6518" r="43182" b="10255"/>
        <a:stretch/>
      </xdr:blipFill>
      <xdr:spPr>
        <a:xfrm>
          <a:off x="1316831" y="9177339"/>
          <a:ext cx="437805" cy="1297780"/>
        </a:xfrm>
        <a:prstGeom prst="rect">
          <a:avLst/>
        </a:prstGeom>
      </xdr:spPr>
    </xdr:pic>
    <xdr:clientData/>
  </xdr:twoCellAnchor>
  <xdr:oneCellAnchor>
    <xdr:from>
      <xdr:col>18</xdr:col>
      <xdr:colOff>76200</xdr:colOff>
      <xdr:row>26</xdr:row>
      <xdr:rowOff>114301</xdr:rowOff>
    </xdr:from>
    <xdr:ext cx="632239" cy="1162050"/>
    <xdr:pic>
      <xdr:nvPicPr>
        <xdr:cNvPr id="108" name="Рисунок 107"/>
        <xdr:cNvPicPr>
          <a:picLocks noChangeAspect="1"/>
        </xdr:cNvPicPr>
      </xdr:nvPicPr>
      <xdr:blipFill rotWithShape="1">
        <a:blip xmlns:r="http://schemas.openxmlformats.org/officeDocument/2006/relationships" r:embed="rId5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276" t="18364" r="39773" b="13753"/>
        <a:stretch/>
      </xdr:blipFill>
      <xdr:spPr>
        <a:xfrm>
          <a:off x="1243013" y="12199145"/>
          <a:ext cx="632239" cy="1162050"/>
        </a:xfrm>
        <a:prstGeom prst="rect">
          <a:avLst/>
        </a:prstGeom>
      </xdr:spPr>
    </xdr:pic>
    <xdr:clientData/>
  </xdr:oneCellAnchor>
  <xdr:oneCellAnchor>
    <xdr:from>
      <xdr:col>32</xdr:col>
      <xdr:colOff>28575</xdr:colOff>
      <xdr:row>26</xdr:row>
      <xdr:rowOff>85725</xdr:rowOff>
    </xdr:from>
    <xdr:ext cx="770871" cy="1238250"/>
    <xdr:pic>
      <xdr:nvPicPr>
        <xdr:cNvPr id="109" name="Рисунок 108"/>
        <xdr:cNvPicPr>
          <a:picLocks noChangeAspect="1"/>
        </xdr:cNvPicPr>
      </xdr:nvPicPr>
      <xdr:blipFill rotWithShape="1">
        <a:blip xmlns:r="http://schemas.openxmlformats.org/officeDocument/2006/relationships" r:embed="rId5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678" t="9285" r="36269" b="6531"/>
        <a:stretch/>
      </xdr:blipFill>
      <xdr:spPr>
        <a:xfrm>
          <a:off x="3350419" y="12170569"/>
          <a:ext cx="770871" cy="1238250"/>
        </a:xfrm>
        <a:prstGeom prst="rect">
          <a:avLst/>
        </a:prstGeom>
      </xdr:spPr>
    </xdr:pic>
    <xdr:clientData/>
  </xdr:oneCellAnchor>
  <xdr:twoCellAnchor editAs="oneCell">
    <xdr:from>
      <xdr:col>47</xdr:col>
      <xdr:colOff>59531</xdr:colOff>
      <xdr:row>26</xdr:row>
      <xdr:rowOff>47626</xdr:rowOff>
    </xdr:from>
    <xdr:to>
      <xdr:col>51</xdr:col>
      <xdr:colOff>71438</xdr:colOff>
      <xdr:row>26</xdr:row>
      <xdr:rowOff>1330884</xdr:rowOff>
    </xdr:to>
    <xdr:pic>
      <xdr:nvPicPr>
        <xdr:cNvPr id="110" name="Рисунок 109"/>
        <xdr:cNvPicPr>
          <a:picLocks noChangeAspect="1"/>
        </xdr:cNvPicPr>
      </xdr:nvPicPr>
      <xdr:blipFill rotWithShape="1">
        <a:blip xmlns:r="http://schemas.openxmlformats.org/officeDocument/2006/relationships" r:embed="rId5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5454" t="4763" r="41643" b="5993"/>
        <a:stretch/>
      </xdr:blipFill>
      <xdr:spPr>
        <a:xfrm>
          <a:off x="8174831" y="9201151"/>
          <a:ext cx="392907" cy="1283258"/>
        </a:xfrm>
        <a:prstGeom prst="rect">
          <a:avLst/>
        </a:prstGeom>
      </xdr:spPr>
    </xdr:pic>
    <xdr:clientData/>
  </xdr:twoCellAnchor>
  <xdr:oneCellAnchor>
    <xdr:from>
      <xdr:col>61</xdr:col>
      <xdr:colOff>80962</xdr:colOff>
      <xdr:row>26</xdr:row>
      <xdr:rowOff>26194</xdr:rowOff>
    </xdr:from>
    <xdr:ext cx="656166" cy="1181100"/>
    <xdr:pic>
      <xdr:nvPicPr>
        <xdr:cNvPr id="111" name="Рисунок 110"/>
        <xdr:cNvPicPr>
          <a:picLocks noChangeAspect="1"/>
        </xdr:cNvPicPr>
      </xdr:nvPicPr>
      <xdr:blipFill rotWithShape="1">
        <a:blip xmlns:r="http://schemas.openxmlformats.org/officeDocument/2006/relationships" r:embed="rId5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792" t="18776" r="38162" b="14372"/>
        <a:stretch/>
      </xdr:blipFill>
      <xdr:spPr>
        <a:xfrm>
          <a:off x="5534025" y="9086850"/>
          <a:ext cx="656166" cy="1181100"/>
        </a:xfrm>
        <a:prstGeom prst="rect">
          <a:avLst/>
        </a:prstGeom>
      </xdr:spPr>
    </xdr:pic>
    <xdr:clientData/>
  </xdr:oneCellAnchor>
  <xdr:oneCellAnchor>
    <xdr:from>
      <xdr:col>73</xdr:col>
      <xdr:colOff>76200</xdr:colOff>
      <xdr:row>26</xdr:row>
      <xdr:rowOff>38100</xdr:rowOff>
    </xdr:from>
    <xdr:ext cx="833865" cy="1247775"/>
    <xdr:pic>
      <xdr:nvPicPr>
        <xdr:cNvPr id="112" name="Рисунок 111"/>
        <xdr:cNvPicPr>
          <a:picLocks noChangeAspect="1"/>
        </xdr:cNvPicPr>
      </xdr:nvPicPr>
      <xdr:blipFill rotWithShape="1">
        <a:blip xmlns:r="http://schemas.openxmlformats.org/officeDocument/2006/relationships" r:embed="rId5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731" t="8872" r="35133" b="5912"/>
        <a:stretch/>
      </xdr:blipFill>
      <xdr:spPr>
        <a:xfrm>
          <a:off x="7493794" y="12122944"/>
          <a:ext cx="833865" cy="1247775"/>
        </a:xfrm>
        <a:prstGeom prst="rect">
          <a:avLst/>
        </a:prstGeom>
      </xdr:spPr>
    </xdr:pic>
    <xdr:clientData/>
  </xdr:oneCellAnchor>
  <xdr:oneCellAnchor>
    <xdr:from>
      <xdr:col>102</xdr:col>
      <xdr:colOff>47625</xdr:colOff>
      <xdr:row>26</xdr:row>
      <xdr:rowOff>47625</xdr:rowOff>
    </xdr:from>
    <xdr:ext cx="651651" cy="1209675"/>
    <xdr:pic>
      <xdr:nvPicPr>
        <xdr:cNvPr id="113" name="Рисунок 112"/>
        <xdr:cNvPicPr>
          <a:picLocks noChangeAspect="1"/>
        </xdr:cNvPicPr>
      </xdr:nvPicPr>
      <xdr:blipFill rotWithShape="1">
        <a:blip xmlns:r="http://schemas.openxmlformats.org/officeDocument/2006/relationships" r:embed="rId5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572" t="16300" r="41951" b="17054"/>
        <a:stretch/>
      </xdr:blipFill>
      <xdr:spPr>
        <a:xfrm>
          <a:off x="9727406" y="12132469"/>
          <a:ext cx="651651" cy="1209675"/>
        </a:xfrm>
        <a:prstGeom prst="rect">
          <a:avLst/>
        </a:prstGeom>
      </xdr:spPr>
    </xdr:pic>
    <xdr:clientData/>
  </xdr:oneCellAnchor>
  <xdr:oneCellAnchor>
    <xdr:from>
      <xdr:col>115</xdr:col>
      <xdr:colOff>57150</xdr:colOff>
      <xdr:row>26</xdr:row>
      <xdr:rowOff>47624</xdr:rowOff>
    </xdr:from>
    <xdr:ext cx="880665" cy="1238251"/>
    <xdr:pic>
      <xdr:nvPicPr>
        <xdr:cNvPr id="114" name="Рисунок 113"/>
        <xdr:cNvPicPr>
          <a:picLocks noChangeAspect="1"/>
        </xdr:cNvPicPr>
      </xdr:nvPicPr>
      <xdr:blipFill rotWithShape="1">
        <a:blip xmlns:r="http://schemas.openxmlformats.org/officeDocument/2006/relationships" r:embed="rId5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7594" t="8460" r="34186" b="5086"/>
        <a:stretch/>
      </xdr:blipFill>
      <xdr:spPr>
        <a:xfrm>
          <a:off x="11725275" y="12132468"/>
          <a:ext cx="880665" cy="1238251"/>
        </a:xfrm>
        <a:prstGeom prst="rect">
          <a:avLst/>
        </a:prstGeom>
      </xdr:spPr>
    </xdr:pic>
    <xdr:clientData/>
  </xdr:oneCellAnchor>
  <xdr:oneCellAnchor>
    <xdr:from>
      <xdr:col>130</xdr:col>
      <xdr:colOff>76200</xdr:colOff>
      <xdr:row>26</xdr:row>
      <xdr:rowOff>128588</xdr:rowOff>
    </xdr:from>
    <xdr:ext cx="642359" cy="1171575"/>
    <xdr:pic>
      <xdr:nvPicPr>
        <xdr:cNvPr id="115" name="Рисунок 114"/>
        <xdr:cNvPicPr>
          <a:picLocks noChangeAspect="1"/>
        </xdr:cNvPicPr>
      </xdr:nvPicPr>
      <xdr:blipFill rotWithShape="1">
        <a:blip xmlns:r="http://schemas.openxmlformats.org/officeDocument/2006/relationships" r:embed="rId6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761" t="18776" r="41572" b="14991"/>
        <a:stretch/>
      </xdr:blipFill>
      <xdr:spPr>
        <a:xfrm>
          <a:off x="14089856" y="12213432"/>
          <a:ext cx="642359" cy="1171575"/>
        </a:xfrm>
        <a:prstGeom prst="rect">
          <a:avLst/>
        </a:prstGeom>
      </xdr:spPr>
    </xdr:pic>
    <xdr:clientData/>
  </xdr:oneCellAnchor>
  <xdr:twoCellAnchor editAs="oneCell">
    <xdr:from>
      <xdr:col>90</xdr:col>
      <xdr:colOff>1</xdr:colOff>
      <xdr:row>26</xdr:row>
      <xdr:rowOff>35718</xdr:rowOff>
    </xdr:from>
    <xdr:to>
      <xdr:col>94</xdr:col>
      <xdr:colOff>62243</xdr:colOff>
      <xdr:row>26</xdr:row>
      <xdr:rowOff>1333499</xdr:rowOff>
    </xdr:to>
    <xdr:pic>
      <xdr:nvPicPr>
        <xdr:cNvPr id="116" name="Рисунок 115"/>
        <xdr:cNvPicPr>
          <a:picLocks noChangeAspect="1"/>
        </xdr:cNvPicPr>
      </xdr:nvPicPr>
      <xdr:blipFill rotWithShape="1">
        <a:blip xmlns:r="http://schemas.openxmlformats.org/officeDocument/2006/relationships" r:embed="rId6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5218" t="8524" r="41643" b="10003"/>
        <a:stretch/>
      </xdr:blipFill>
      <xdr:spPr>
        <a:xfrm>
          <a:off x="14801851" y="9189243"/>
          <a:ext cx="443242" cy="1297781"/>
        </a:xfrm>
        <a:prstGeom prst="rect">
          <a:avLst/>
        </a:prstGeom>
      </xdr:spPr>
    </xdr:pic>
    <xdr:clientData/>
  </xdr:twoCellAnchor>
  <xdr:oneCellAnchor>
    <xdr:from>
      <xdr:col>3</xdr:col>
      <xdr:colOff>54768</xdr:colOff>
      <xdr:row>34</xdr:row>
      <xdr:rowOff>83343</xdr:rowOff>
    </xdr:from>
    <xdr:ext cx="878145" cy="1193007"/>
    <xdr:pic>
      <xdr:nvPicPr>
        <xdr:cNvPr id="117" name="Рисунок 116"/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258" t="8872" r="32954" b="5912"/>
        <a:stretch/>
      </xdr:blipFill>
      <xdr:spPr>
        <a:xfrm>
          <a:off x="16104393" y="12168187"/>
          <a:ext cx="878145" cy="1193007"/>
        </a:xfrm>
        <a:prstGeom prst="rect">
          <a:avLst/>
        </a:prstGeom>
      </xdr:spPr>
    </xdr:pic>
    <xdr:clientData/>
  </xdr:oneCellAnchor>
  <xdr:oneCellAnchor>
    <xdr:from>
      <xdr:col>18</xdr:col>
      <xdr:colOff>66674</xdr:colOff>
      <xdr:row>34</xdr:row>
      <xdr:rowOff>76200</xdr:rowOff>
    </xdr:from>
    <xdr:ext cx="628651" cy="1158042"/>
    <xdr:pic>
      <xdr:nvPicPr>
        <xdr:cNvPr id="118" name="Рисунок 117"/>
        <xdr:cNvPicPr>
          <a:picLocks noChangeAspect="1"/>
        </xdr:cNvPicPr>
      </xdr:nvPicPr>
      <xdr:blipFill rotWithShape="1">
        <a:blip xmlns:r="http://schemas.openxmlformats.org/officeDocument/2006/relationships" r:embed="rId6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413" t="17951" r="39394" b="17054"/>
        <a:stretch/>
      </xdr:blipFill>
      <xdr:spPr>
        <a:xfrm>
          <a:off x="18354674" y="12172950"/>
          <a:ext cx="628651" cy="1158042"/>
        </a:xfrm>
        <a:prstGeom prst="rect">
          <a:avLst/>
        </a:prstGeom>
      </xdr:spPr>
    </xdr:pic>
    <xdr:clientData/>
  </xdr:oneCellAnchor>
  <xdr:oneCellAnchor>
    <xdr:from>
      <xdr:col>31</xdr:col>
      <xdr:colOff>57150</xdr:colOff>
      <xdr:row>34</xdr:row>
      <xdr:rowOff>104775</xdr:rowOff>
    </xdr:from>
    <xdr:ext cx="771526" cy="1139385"/>
    <xdr:pic>
      <xdr:nvPicPr>
        <xdr:cNvPr id="119" name="Рисунок 118"/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542" t="13411" r="39015" b="14372"/>
        <a:stretch/>
      </xdr:blipFill>
      <xdr:spPr>
        <a:xfrm>
          <a:off x="20381119" y="12201525"/>
          <a:ext cx="771526" cy="1139385"/>
        </a:xfrm>
        <a:prstGeom prst="rect">
          <a:avLst/>
        </a:prstGeom>
      </xdr:spPr>
    </xdr:pic>
    <xdr:clientData/>
  </xdr:oneCellAnchor>
  <xdr:oneCellAnchor>
    <xdr:from>
      <xdr:col>44</xdr:col>
      <xdr:colOff>40483</xdr:colOff>
      <xdr:row>34</xdr:row>
      <xdr:rowOff>138112</xdr:rowOff>
    </xdr:from>
    <xdr:ext cx="1049068" cy="1162050"/>
    <xdr:pic>
      <xdr:nvPicPr>
        <xdr:cNvPr id="120" name="Рисунок 119"/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3997" t="13617" r="33049" b="8801"/>
        <a:stretch/>
      </xdr:blipFill>
      <xdr:spPr>
        <a:xfrm>
          <a:off x="7362827" y="12234862"/>
          <a:ext cx="1049068" cy="1162050"/>
        </a:xfrm>
        <a:prstGeom prst="rect">
          <a:avLst/>
        </a:prstGeom>
      </xdr:spPr>
    </xdr:pic>
    <xdr:clientData/>
  </xdr:oneCellAnchor>
  <xdr:oneCellAnchor>
    <xdr:from>
      <xdr:col>61</xdr:col>
      <xdr:colOff>50006</xdr:colOff>
      <xdr:row>34</xdr:row>
      <xdr:rowOff>119063</xdr:rowOff>
    </xdr:from>
    <xdr:ext cx="714376" cy="1097447"/>
    <xdr:pic>
      <xdr:nvPicPr>
        <xdr:cNvPr id="121" name="Рисунок 120"/>
        <xdr:cNvPicPr>
          <a:picLocks noChangeAspect="1"/>
        </xdr:cNvPicPr>
      </xdr:nvPicPr>
      <xdr:blipFill rotWithShape="1">
        <a:blip xmlns:r="http://schemas.openxmlformats.org/officeDocument/2006/relationships" r:embed="rId6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0814" t="16507" r="39584" b="17880"/>
        <a:stretch/>
      </xdr:blipFill>
      <xdr:spPr>
        <a:xfrm>
          <a:off x="5503069" y="12322969"/>
          <a:ext cx="714376" cy="1097447"/>
        </a:xfrm>
        <a:prstGeom prst="rect">
          <a:avLst/>
        </a:prstGeom>
      </xdr:spPr>
    </xdr:pic>
    <xdr:clientData/>
  </xdr:oneCellAnchor>
  <xdr:oneCellAnchor>
    <xdr:from>
      <xdr:col>73</xdr:col>
      <xdr:colOff>57150</xdr:colOff>
      <xdr:row>34</xdr:row>
      <xdr:rowOff>71438</xdr:rowOff>
    </xdr:from>
    <xdr:ext cx="885293" cy="1209676"/>
    <xdr:pic>
      <xdr:nvPicPr>
        <xdr:cNvPr id="122" name="Рисунок 121"/>
        <xdr:cNvPicPr>
          <a:picLocks noChangeAspect="1"/>
        </xdr:cNvPicPr>
      </xdr:nvPicPr>
      <xdr:blipFill rotWithShape="1">
        <a:blip xmlns:r="http://schemas.openxmlformats.org/officeDocument/2006/relationships" r:embed="rId6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447" t="15061" r="36742" b="11071"/>
        <a:stretch/>
      </xdr:blipFill>
      <xdr:spPr>
        <a:xfrm>
          <a:off x="5391150" y="15251907"/>
          <a:ext cx="885293" cy="1209676"/>
        </a:xfrm>
        <a:prstGeom prst="rect">
          <a:avLst/>
        </a:prstGeom>
      </xdr:spPr>
    </xdr:pic>
    <xdr:clientData/>
  </xdr:oneCellAnchor>
  <xdr:oneCellAnchor>
    <xdr:from>
      <xdr:col>87</xdr:col>
      <xdr:colOff>30956</xdr:colOff>
      <xdr:row>34</xdr:row>
      <xdr:rowOff>51745</xdr:rowOff>
    </xdr:from>
    <xdr:ext cx="897731" cy="1247846"/>
    <xdr:pic>
      <xdr:nvPicPr>
        <xdr:cNvPr id="123" name="Рисунок 122"/>
        <xdr:cNvPicPr>
          <a:picLocks noChangeAspect="1"/>
        </xdr:cNvPicPr>
      </xdr:nvPicPr>
      <xdr:blipFill rotWithShape="1">
        <a:blip xmlns:r="http://schemas.openxmlformats.org/officeDocument/2006/relationships" r:embed="rId6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110" t="8047" r="32481" b="5911"/>
        <a:stretch/>
      </xdr:blipFill>
      <xdr:spPr>
        <a:xfrm>
          <a:off x="7448550" y="15232214"/>
          <a:ext cx="897731" cy="1247846"/>
        </a:xfrm>
        <a:prstGeom prst="rect">
          <a:avLst/>
        </a:prstGeom>
      </xdr:spPr>
    </xdr:pic>
    <xdr:clientData/>
  </xdr:oneCellAnchor>
  <xdr:oneCellAnchor>
    <xdr:from>
      <xdr:col>101</xdr:col>
      <xdr:colOff>38100</xdr:colOff>
      <xdr:row>34</xdr:row>
      <xdr:rowOff>76200</xdr:rowOff>
    </xdr:from>
    <xdr:ext cx="890393" cy="1219199"/>
    <xdr:pic>
      <xdr:nvPicPr>
        <xdr:cNvPr id="124" name="Рисунок 123"/>
        <xdr:cNvPicPr>
          <a:picLocks noChangeAspect="1"/>
        </xdr:cNvPicPr>
      </xdr:nvPicPr>
      <xdr:blipFill rotWithShape="1">
        <a:blip xmlns:r="http://schemas.openxmlformats.org/officeDocument/2006/relationships" r:embed="rId6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5511" t="7428" r="35511" b="6119"/>
        <a:stretch/>
      </xdr:blipFill>
      <xdr:spPr>
        <a:xfrm>
          <a:off x="9622631" y="15256669"/>
          <a:ext cx="890393" cy="1219199"/>
        </a:xfrm>
        <a:prstGeom prst="rect">
          <a:avLst/>
        </a:prstGeom>
      </xdr:spPr>
    </xdr:pic>
    <xdr:clientData/>
  </xdr:oneCellAnchor>
  <xdr:oneCellAnchor>
    <xdr:from>
      <xdr:col>116</xdr:col>
      <xdr:colOff>21431</xdr:colOff>
      <xdr:row>34</xdr:row>
      <xdr:rowOff>107157</xdr:rowOff>
    </xdr:from>
    <xdr:ext cx="740245" cy="1123950"/>
    <xdr:pic>
      <xdr:nvPicPr>
        <xdr:cNvPr id="125" name="Рисунок 124"/>
        <xdr:cNvPicPr>
          <a:picLocks noChangeAspect="1"/>
        </xdr:cNvPicPr>
      </xdr:nvPicPr>
      <xdr:blipFill rotWithShape="1">
        <a:blip xmlns:r="http://schemas.openxmlformats.org/officeDocument/2006/relationships" r:embed="rId6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0530" t="16507" r="38826" b="15197"/>
        <a:stretch/>
      </xdr:blipFill>
      <xdr:spPr>
        <a:xfrm>
          <a:off x="11784806" y="15287626"/>
          <a:ext cx="740245" cy="1123950"/>
        </a:xfrm>
        <a:prstGeom prst="rect">
          <a:avLst/>
        </a:prstGeom>
      </xdr:spPr>
    </xdr:pic>
    <xdr:clientData/>
  </xdr:oneCellAnchor>
  <xdr:oneCellAnchor>
    <xdr:from>
      <xdr:col>130</xdr:col>
      <xdr:colOff>38099</xdr:colOff>
      <xdr:row>34</xdr:row>
      <xdr:rowOff>71439</xdr:rowOff>
    </xdr:from>
    <xdr:ext cx="801646" cy="1195386"/>
    <xdr:pic>
      <xdr:nvPicPr>
        <xdr:cNvPr id="126" name="Рисунок 125"/>
        <xdr:cNvPicPr>
          <a:picLocks noChangeAspect="1"/>
        </xdr:cNvPicPr>
      </xdr:nvPicPr>
      <xdr:blipFill rotWithShape="1">
        <a:blip xmlns:r="http://schemas.openxmlformats.org/officeDocument/2006/relationships" r:embed="rId6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541" t="7634" r="34659" b="5293"/>
        <a:stretch/>
      </xdr:blipFill>
      <xdr:spPr>
        <a:xfrm>
          <a:off x="14051755" y="15251908"/>
          <a:ext cx="801646" cy="1195386"/>
        </a:xfrm>
        <a:prstGeom prst="rect">
          <a:avLst/>
        </a:prstGeom>
      </xdr:spPr>
    </xdr:pic>
    <xdr:clientData/>
  </xdr:oneCellAnchor>
  <xdr:oneCellAnchor>
    <xdr:from>
      <xdr:col>4</xdr:col>
      <xdr:colOff>14288</xdr:colOff>
      <xdr:row>42</xdr:row>
      <xdr:rowOff>85725</xdr:rowOff>
    </xdr:from>
    <xdr:ext cx="776037" cy="1228725"/>
    <xdr:pic>
      <xdr:nvPicPr>
        <xdr:cNvPr id="127" name="Рисунок 126"/>
        <xdr:cNvPicPr>
          <a:picLocks noChangeAspect="1"/>
        </xdr:cNvPicPr>
      </xdr:nvPicPr>
      <xdr:blipFill rotWithShape="1">
        <a:blip xmlns:r="http://schemas.openxmlformats.org/officeDocument/2006/relationships" r:embed="rId7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868" t="14237" r="39678" b="15197"/>
        <a:stretch/>
      </xdr:blipFill>
      <xdr:spPr>
        <a:xfrm>
          <a:off x="16159163" y="15278100"/>
          <a:ext cx="776037" cy="1228725"/>
        </a:xfrm>
        <a:prstGeom prst="rect">
          <a:avLst/>
        </a:prstGeom>
      </xdr:spPr>
    </xdr:pic>
    <xdr:clientData/>
  </xdr:oneCellAnchor>
  <xdr:oneCellAnchor>
    <xdr:from>
      <xdr:col>17</xdr:col>
      <xdr:colOff>47624</xdr:colOff>
      <xdr:row>42</xdr:row>
      <xdr:rowOff>66675</xdr:rowOff>
    </xdr:from>
    <xdr:ext cx="910387" cy="1228725"/>
    <xdr:pic>
      <xdr:nvPicPr>
        <xdr:cNvPr id="128" name="Рисунок 127"/>
        <xdr:cNvPicPr>
          <a:picLocks noChangeAspect="1"/>
        </xdr:cNvPicPr>
      </xdr:nvPicPr>
      <xdr:blipFill rotWithShape="1">
        <a:blip xmlns:r="http://schemas.openxmlformats.org/officeDocument/2006/relationships" r:embed="rId7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7216" t="8460" r="33806" b="6325"/>
        <a:stretch/>
      </xdr:blipFill>
      <xdr:spPr>
        <a:xfrm>
          <a:off x="18240374" y="15259050"/>
          <a:ext cx="910387" cy="1228725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42</xdr:row>
      <xdr:rowOff>104775</xdr:rowOff>
    </xdr:from>
    <xdr:ext cx="752532" cy="1162050"/>
    <xdr:pic>
      <xdr:nvPicPr>
        <xdr:cNvPr id="129" name="Рисунок 128"/>
        <xdr:cNvPicPr>
          <a:picLocks noChangeAspect="1"/>
        </xdr:cNvPicPr>
      </xdr:nvPicPr>
      <xdr:blipFill rotWithShape="1">
        <a:blip xmlns:r="http://schemas.openxmlformats.org/officeDocument/2006/relationships" r:embed="rId7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489" t="14650" r="40151" b="16848"/>
        <a:stretch/>
      </xdr:blipFill>
      <xdr:spPr>
        <a:xfrm>
          <a:off x="20419219" y="15297150"/>
          <a:ext cx="752532" cy="1162050"/>
        </a:xfrm>
        <a:prstGeom prst="rect">
          <a:avLst/>
        </a:prstGeom>
      </xdr:spPr>
    </xdr:pic>
    <xdr:clientData/>
  </xdr:oneCellAnchor>
  <xdr:oneCellAnchor>
    <xdr:from>
      <xdr:col>45</xdr:col>
      <xdr:colOff>61912</xdr:colOff>
      <xdr:row>42</xdr:row>
      <xdr:rowOff>111919</xdr:rowOff>
    </xdr:from>
    <xdr:ext cx="927731" cy="1171576"/>
    <xdr:pic>
      <xdr:nvPicPr>
        <xdr:cNvPr id="130" name="Рисунок 129"/>
        <xdr:cNvPicPr>
          <a:picLocks noChangeAspect="1"/>
        </xdr:cNvPicPr>
      </xdr:nvPicPr>
      <xdr:blipFill rotWithShape="1">
        <a:blip xmlns:r="http://schemas.openxmlformats.org/officeDocument/2006/relationships" r:embed="rId7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7784" t="6809" r="30871" b="6943"/>
        <a:stretch/>
      </xdr:blipFill>
      <xdr:spPr>
        <a:xfrm>
          <a:off x="1133475" y="18340388"/>
          <a:ext cx="927731" cy="1171576"/>
        </a:xfrm>
        <a:prstGeom prst="rect">
          <a:avLst/>
        </a:prstGeom>
      </xdr:spPr>
    </xdr:pic>
    <xdr:clientData/>
  </xdr:oneCellAnchor>
  <xdr:oneCellAnchor>
    <xdr:from>
      <xdr:col>101</xdr:col>
      <xdr:colOff>19050</xdr:colOff>
      <xdr:row>42</xdr:row>
      <xdr:rowOff>57150</xdr:rowOff>
    </xdr:from>
    <xdr:ext cx="885293" cy="1209676"/>
    <xdr:pic>
      <xdr:nvPicPr>
        <xdr:cNvPr id="131" name="Рисунок 130"/>
        <xdr:cNvPicPr>
          <a:picLocks noChangeAspect="1"/>
        </xdr:cNvPicPr>
      </xdr:nvPicPr>
      <xdr:blipFill rotWithShape="1">
        <a:blip xmlns:r="http://schemas.openxmlformats.org/officeDocument/2006/relationships" r:embed="rId6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447" t="15061" r="36742" b="11071"/>
        <a:stretch/>
      </xdr:blipFill>
      <xdr:spPr>
        <a:xfrm>
          <a:off x="9603581" y="18285619"/>
          <a:ext cx="885293" cy="1209676"/>
        </a:xfrm>
        <a:prstGeom prst="rect">
          <a:avLst/>
        </a:prstGeom>
      </xdr:spPr>
    </xdr:pic>
    <xdr:clientData/>
  </xdr:oneCellAnchor>
  <xdr:oneCellAnchor>
    <xdr:from>
      <xdr:col>60</xdr:col>
      <xdr:colOff>85724</xdr:colOff>
      <xdr:row>42</xdr:row>
      <xdr:rowOff>95250</xdr:rowOff>
    </xdr:from>
    <xdr:ext cx="800100" cy="1207491"/>
    <xdr:pic>
      <xdr:nvPicPr>
        <xdr:cNvPr id="132" name="Рисунок 131"/>
        <xdr:cNvPicPr>
          <a:picLocks noChangeAspect="1"/>
        </xdr:cNvPicPr>
      </xdr:nvPicPr>
      <xdr:blipFill rotWithShape="1">
        <a:blip xmlns:r="http://schemas.openxmlformats.org/officeDocument/2006/relationships" r:embed="rId7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394" t="14650" r="39962" b="17467"/>
        <a:stretch/>
      </xdr:blipFill>
      <xdr:spPr>
        <a:xfrm>
          <a:off x="5443537" y="15394781"/>
          <a:ext cx="800100" cy="1207491"/>
        </a:xfrm>
        <a:prstGeom prst="rect">
          <a:avLst/>
        </a:prstGeom>
      </xdr:spPr>
    </xdr:pic>
    <xdr:clientData/>
  </xdr:oneCellAnchor>
  <xdr:oneCellAnchor>
    <xdr:from>
      <xdr:col>72</xdr:col>
      <xdr:colOff>57150</xdr:colOff>
      <xdr:row>42</xdr:row>
      <xdr:rowOff>38100</xdr:rowOff>
    </xdr:from>
    <xdr:ext cx="1053277" cy="1247775"/>
    <xdr:pic>
      <xdr:nvPicPr>
        <xdr:cNvPr id="133" name="Рисунок 132"/>
        <xdr:cNvPicPr>
          <a:picLocks noChangeAspect="1"/>
        </xdr:cNvPicPr>
      </xdr:nvPicPr>
      <xdr:blipFill rotWithShape="1">
        <a:blip xmlns:r="http://schemas.openxmlformats.org/officeDocument/2006/relationships" r:embed="rId7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6364" t="7633" r="30303" b="6325"/>
        <a:stretch/>
      </xdr:blipFill>
      <xdr:spPr>
        <a:xfrm>
          <a:off x="5295900" y="18266569"/>
          <a:ext cx="1053277" cy="1247775"/>
        </a:xfrm>
        <a:prstGeom prst="rect">
          <a:avLst/>
        </a:prstGeom>
      </xdr:spPr>
    </xdr:pic>
    <xdr:clientData/>
  </xdr:oneCellAnchor>
  <xdr:oneCellAnchor>
    <xdr:from>
      <xdr:col>87</xdr:col>
      <xdr:colOff>1</xdr:colOff>
      <xdr:row>42</xdr:row>
      <xdr:rowOff>142875</xdr:rowOff>
    </xdr:from>
    <xdr:ext cx="877002" cy="1104900"/>
    <xdr:pic>
      <xdr:nvPicPr>
        <xdr:cNvPr id="134" name="Рисунок 133"/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17595" y="18371344"/>
          <a:ext cx="877002" cy="1104900"/>
        </a:xfrm>
        <a:prstGeom prst="rect">
          <a:avLst/>
        </a:prstGeom>
      </xdr:spPr>
    </xdr:pic>
    <xdr:clientData/>
  </xdr:oneCellAnchor>
  <xdr:oneCellAnchor>
    <xdr:from>
      <xdr:col>115</xdr:col>
      <xdr:colOff>57150</xdr:colOff>
      <xdr:row>42</xdr:row>
      <xdr:rowOff>169544</xdr:rowOff>
    </xdr:from>
    <xdr:ext cx="904875" cy="1049655"/>
    <xdr:pic>
      <xdr:nvPicPr>
        <xdr:cNvPr id="135" name="Рисунок 134"/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25275" y="18398013"/>
          <a:ext cx="904875" cy="1049655"/>
        </a:xfrm>
        <a:prstGeom prst="rect">
          <a:avLst/>
        </a:prstGeom>
      </xdr:spPr>
    </xdr:pic>
    <xdr:clientData/>
  </xdr:oneCellAnchor>
  <xdr:oneCellAnchor>
    <xdr:from>
      <xdr:col>129</xdr:col>
      <xdr:colOff>21431</xdr:colOff>
      <xdr:row>42</xdr:row>
      <xdr:rowOff>157162</xdr:rowOff>
    </xdr:from>
    <xdr:ext cx="1012589" cy="1019175"/>
    <xdr:pic>
      <xdr:nvPicPr>
        <xdr:cNvPr id="136" name="Рисунок 135"/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39837" y="18385631"/>
          <a:ext cx="1012589" cy="1019175"/>
        </a:xfrm>
        <a:prstGeom prst="rect">
          <a:avLst/>
        </a:prstGeom>
      </xdr:spPr>
    </xdr:pic>
    <xdr:clientData/>
  </xdr:oneCellAnchor>
  <xdr:oneCellAnchor>
    <xdr:from>
      <xdr:col>2</xdr:col>
      <xdr:colOff>83343</xdr:colOff>
      <xdr:row>51</xdr:row>
      <xdr:rowOff>73819</xdr:rowOff>
    </xdr:from>
    <xdr:ext cx="981075" cy="1206687"/>
    <xdr:pic>
      <xdr:nvPicPr>
        <xdr:cNvPr id="137" name="Рисунок 136"/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037718" y="18302288"/>
          <a:ext cx="981075" cy="1206687"/>
        </a:xfrm>
        <a:prstGeom prst="rect">
          <a:avLst/>
        </a:prstGeom>
      </xdr:spPr>
    </xdr:pic>
    <xdr:clientData/>
  </xdr:oneCellAnchor>
  <xdr:oneCellAnchor>
    <xdr:from>
      <xdr:col>16</xdr:col>
      <xdr:colOff>73819</xdr:colOff>
      <xdr:row>51</xdr:row>
      <xdr:rowOff>93254</xdr:rowOff>
    </xdr:from>
    <xdr:ext cx="999893" cy="1228340"/>
    <xdr:pic>
      <xdr:nvPicPr>
        <xdr:cNvPr id="138" name="Рисунок 137"/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171319" y="18321723"/>
          <a:ext cx="999893" cy="1228340"/>
        </a:xfrm>
        <a:prstGeom prst="rect">
          <a:avLst/>
        </a:prstGeom>
      </xdr:spPr>
    </xdr:pic>
    <xdr:clientData/>
  </xdr:oneCellAnchor>
  <xdr:twoCellAnchor editAs="oneCell">
    <xdr:from>
      <xdr:col>62</xdr:col>
      <xdr:colOff>59531</xdr:colOff>
      <xdr:row>51</xdr:row>
      <xdr:rowOff>11906</xdr:rowOff>
    </xdr:from>
    <xdr:to>
      <xdr:col>66</xdr:col>
      <xdr:colOff>130969</xdr:colOff>
      <xdr:row>51</xdr:row>
      <xdr:rowOff>1337868</xdr:rowOff>
    </xdr:to>
    <xdr:pic>
      <xdr:nvPicPr>
        <xdr:cNvPr id="139" name="Рисунок 138"/>
        <xdr:cNvPicPr>
          <a:picLocks noChangeAspect="1"/>
        </xdr:cNvPicPr>
      </xdr:nvPicPr>
      <xdr:blipFill rotWithShape="1">
        <a:blip xmlns:r="http://schemas.openxmlformats.org/officeDocument/2006/relationships" r:embed="rId8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797" t="4513" r="39749" b="5241"/>
        <a:stretch/>
      </xdr:blipFill>
      <xdr:spPr>
        <a:xfrm>
          <a:off x="5607844" y="18680906"/>
          <a:ext cx="511969" cy="1325962"/>
        </a:xfrm>
        <a:prstGeom prst="rect">
          <a:avLst/>
        </a:prstGeom>
      </xdr:spPr>
    </xdr:pic>
    <xdr:clientData/>
  </xdr:twoCellAnchor>
  <xdr:twoCellAnchor editAs="oneCell">
    <xdr:from>
      <xdr:col>30</xdr:col>
      <xdr:colOff>83344</xdr:colOff>
      <xdr:row>51</xdr:row>
      <xdr:rowOff>71438</xdr:rowOff>
    </xdr:from>
    <xdr:to>
      <xdr:col>40</xdr:col>
      <xdr:colOff>45244</xdr:colOff>
      <xdr:row>51</xdr:row>
      <xdr:rowOff>1250157</xdr:rowOff>
    </xdr:to>
    <xdr:pic>
      <xdr:nvPicPr>
        <xdr:cNvPr id="140" name="Рисунок 139"/>
        <xdr:cNvPicPr>
          <a:picLocks noChangeAspect="1"/>
        </xdr:cNvPicPr>
      </xdr:nvPicPr>
      <xdr:blipFill rotWithShape="1">
        <a:blip xmlns:r="http://schemas.openxmlformats.org/officeDocument/2006/relationships" r:embed="rId8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270" t="32840" r="37737" b="17524"/>
        <a:stretch/>
      </xdr:blipFill>
      <xdr:spPr>
        <a:xfrm>
          <a:off x="5322094" y="18633282"/>
          <a:ext cx="914400" cy="1178719"/>
        </a:xfrm>
        <a:prstGeom prst="rect">
          <a:avLst/>
        </a:prstGeom>
      </xdr:spPr>
    </xdr:pic>
    <xdr:clientData/>
  </xdr:twoCellAnchor>
  <xdr:twoCellAnchor editAs="oneCell">
    <xdr:from>
      <xdr:col>45</xdr:col>
      <xdr:colOff>11907</xdr:colOff>
      <xdr:row>51</xdr:row>
      <xdr:rowOff>83343</xdr:rowOff>
    </xdr:from>
    <xdr:to>
      <xdr:col>55</xdr:col>
      <xdr:colOff>51005</xdr:colOff>
      <xdr:row>51</xdr:row>
      <xdr:rowOff>1309687</xdr:rowOff>
    </xdr:to>
    <xdr:pic>
      <xdr:nvPicPr>
        <xdr:cNvPr id="141" name="Рисунок 140"/>
        <xdr:cNvPicPr>
          <a:picLocks noChangeAspect="1"/>
        </xdr:cNvPicPr>
      </xdr:nvPicPr>
      <xdr:blipFill rotWithShape="1">
        <a:blip xmlns:r="http://schemas.openxmlformats.org/officeDocument/2006/relationships" r:embed="rId8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7879" t="12284" r="33120" b="11758"/>
        <a:stretch/>
      </xdr:blipFill>
      <xdr:spPr>
        <a:xfrm>
          <a:off x="7936707" y="18799968"/>
          <a:ext cx="991598" cy="1226344"/>
        </a:xfrm>
        <a:prstGeom prst="rect">
          <a:avLst/>
        </a:prstGeom>
      </xdr:spPr>
    </xdr:pic>
    <xdr:clientData/>
  </xdr:twoCellAnchor>
  <xdr:oneCellAnchor>
    <xdr:from>
      <xdr:col>73</xdr:col>
      <xdr:colOff>9525</xdr:colOff>
      <xdr:row>51</xdr:row>
      <xdr:rowOff>119063</xdr:rowOff>
    </xdr:from>
    <xdr:ext cx="900803" cy="1166811"/>
    <xdr:pic>
      <xdr:nvPicPr>
        <xdr:cNvPr id="142" name="Рисунок 141"/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6119" y="21740813"/>
          <a:ext cx="900803" cy="1166811"/>
        </a:xfrm>
        <a:prstGeom prst="rect">
          <a:avLst/>
        </a:prstGeom>
      </xdr:spPr>
    </xdr:pic>
    <xdr:clientData/>
  </xdr:oneCellAnchor>
  <xdr:oneCellAnchor>
    <xdr:from>
      <xdr:col>86</xdr:col>
      <xdr:colOff>76200</xdr:colOff>
      <xdr:row>51</xdr:row>
      <xdr:rowOff>87693</xdr:rowOff>
    </xdr:from>
    <xdr:ext cx="997012" cy="1186276"/>
    <xdr:pic>
      <xdr:nvPicPr>
        <xdr:cNvPr id="143" name="Рисунок 142"/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14950" y="21709443"/>
          <a:ext cx="997012" cy="1186276"/>
        </a:xfrm>
        <a:prstGeom prst="rect">
          <a:avLst/>
        </a:prstGeom>
      </xdr:spPr>
    </xdr:pic>
    <xdr:clientData/>
  </xdr:oneCellAnchor>
  <xdr:oneCellAnchor>
    <xdr:from>
      <xdr:col>115</xdr:col>
      <xdr:colOff>9526</xdr:colOff>
      <xdr:row>51</xdr:row>
      <xdr:rowOff>119063</xdr:rowOff>
    </xdr:from>
    <xdr:ext cx="890933" cy="1185862"/>
    <xdr:pic>
      <xdr:nvPicPr>
        <xdr:cNvPr id="144" name="Рисунок 143"/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27120" y="21740813"/>
          <a:ext cx="890933" cy="1185862"/>
        </a:xfrm>
        <a:prstGeom prst="rect">
          <a:avLst/>
        </a:prstGeom>
      </xdr:spPr>
    </xdr:pic>
    <xdr:clientData/>
  </xdr:oneCellAnchor>
  <xdr:oneCellAnchor>
    <xdr:from>
      <xdr:col>128</xdr:col>
      <xdr:colOff>47625</xdr:colOff>
      <xdr:row>51</xdr:row>
      <xdr:rowOff>136445</xdr:rowOff>
    </xdr:from>
    <xdr:ext cx="1036356" cy="1180386"/>
    <xdr:pic>
      <xdr:nvPicPr>
        <xdr:cNvPr id="145" name="Рисунок 144"/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36906" y="21758195"/>
          <a:ext cx="1036356" cy="1180386"/>
        </a:xfrm>
        <a:prstGeom prst="rect">
          <a:avLst/>
        </a:prstGeom>
      </xdr:spPr>
    </xdr:pic>
    <xdr:clientData/>
  </xdr:oneCellAnchor>
  <xdr:oneCellAnchor>
    <xdr:from>
      <xdr:col>3</xdr:col>
      <xdr:colOff>28575</xdr:colOff>
      <xdr:row>59</xdr:row>
      <xdr:rowOff>119063</xdr:rowOff>
    </xdr:from>
    <xdr:ext cx="928154" cy="1147762"/>
    <xdr:pic>
      <xdr:nvPicPr>
        <xdr:cNvPr id="146" name="Рисунок 145"/>
        <xdr:cNvPicPr>
          <a:picLocks noChangeAspect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96700" y="21740813"/>
          <a:ext cx="928154" cy="1147762"/>
        </a:xfrm>
        <a:prstGeom prst="rect">
          <a:avLst/>
        </a:prstGeom>
      </xdr:spPr>
    </xdr:pic>
    <xdr:clientData/>
  </xdr:oneCellAnchor>
  <xdr:oneCellAnchor>
    <xdr:from>
      <xdr:col>16</xdr:col>
      <xdr:colOff>42863</xdr:colOff>
      <xdr:row>59</xdr:row>
      <xdr:rowOff>111918</xdr:rowOff>
    </xdr:from>
    <xdr:ext cx="1095552" cy="1162051"/>
    <xdr:pic>
      <xdr:nvPicPr>
        <xdr:cNvPr id="147" name="Рисунок 146"/>
        <xdr:cNvPicPr>
          <a:picLocks noChangeAspect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66019" y="21733668"/>
          <a:ext cx="1095552" cy="1162051"/>
        </a:xfrm>
        <a:prstGeom prst="rect">
          <a:avLst/>
        </a:prstGeom>
      </xdr:spPr>
    </xdr:pic>
    <xdr:clientData/>
  </xdr:oneCellAnchor>
  <xdr:oneCellAnchor>
    <xdr:from>
      <xdr:col>30</xdr:col>
      <xdr:colOff>85726</xdr:colOff>
      <xdr:row>59</xdr:row>
      <xdr:rowOff>76199</xdr:rowOff>
    </xdr:from>
    <xdr:ext cx="970784" cy="1190625"/>
    <xdr:pic>
      <xdr:nvPicPr>
        <xdr:cNvPr id="148" name="Рисунок 147"/>
        <xdr:cNvPicPr>
          <a:picLocks noChangeAspect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040101" y="21697949"/>
          <a:ext cx="970784" cy="1190625"/>
        </a:xfrm>
        <a:prstGeom prst="rect">
          <a:avLst/>
        </a:prstGeom>
      </xdr:spPr>
    </xdr:pic>
    <xdr:clientData/>
  </xdr:oneCellAnchor>
  <xdr:oneCellAnchor>
    <xdr:from>
      <xdr:col>44</xdr:col>
      <xdr:colOff>57150</xdr:colOff>
      <xdr:row>59</xdr:row>
      <xdr:rowOff>180975</xdr:rowOff>
    </xdr:from>
    <xdr:ext cx="1074102" cy="1081088"/>
    <xdr:pic>
      <xdr:nvPicPr>
        <xdr:cNvPr id="149" name="Рисунок 148"/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154650" y="21802725"/>
          <a:ext cx="1074102" cy="1081088"/>
        </a:xfrm>
        <a:prstGeom prst="rect">
          <a:avLst/>
        </a:prstGeom>
      </xdr:spPr>
    </xdr:pic>
    <xdr:clientData/>
  </xdr:oneCellAnchor>
  <xdr:twoCellAnchor editAs="oneCell">
    <xdr:from>
      <xdr:col>103</xdr:col>
      <xdr:colOff>35721</xdr:colOff>
      <xdr:row>51</xdr:row>
      <xdr:rowOff>11907</xdr:rowOff>
    </xdr:from>
    <xdr:to>
      <xdr:col>109</xdr:col>
      <xdr:colOff>0</xdr:colOff>
      <xdr:row>51</xdr:row>
      <xdr:rowOff>1341577</xdr:rowOff>
    </xdr:to>
    <xdr:pic>
      <xdr:nvPicPr>
        <xdr:cNvPr id="150" name="Рисунок 149"/>
        <xdr:cNvPicPr>
          <a:picLocks noChangeAspect="1"/>
        </xdr:cNvPicPr>
      </xdr:nvPicPr>
      <xdr:blipFill rotWithShape="1">
        <a:blip xmlns:r="http://schemas.openxmlformats.org/officeDocument/2006/relationships" r:embed="rId9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2969" t="8524" r="40814" b="6243"/>
        <a:stretch/>
      </xdr:blipFill>
      <xdr:spPr>
        <a:xfrm>
          <a:off x="16875921" y="18728532"/>
          <a:ext cx="535779" cy="1329670"/>
        </a:xfrm>
        <a:prstGeom prst="rect">
          <a:avLst/>
        </a:prstGeom>
      </xdr:spPr>
    </xdr:pic>
    <xdr:clientData/>
  </xdr:twoCellAnchor>
  <xdr:twoCellAnchor editAs="oneCell">
    <xdr:from>
      <xdr:col>59</xdr:col>
      <xdr:colOff>83344</xdr:colOff>
      <xdr:row>59</xdr:row>
      <xdr:rowOff>47625</xdr:rowOff>
    </xdr:from>
    <xdr:to>
      <xdr:col>67</xdr:col>
      <xdr:colOff>85726</xdr:colOff>
      <xdr:row>59</xdr:row>
      <xdr:rowOff>1285247</xdr:rowOff>
    </xdr:to>
    <xdr:pic>
      <xdr:nvPicPr>
        <xdr:cNvPr id="151" name="Рисунок 150"/>
        <xdr:cNvPicPr>
          <a:picLocks noChangeAspect="1"/>
        </xdr:cNvPicPr>
      </xdr:nvPicPr>
      <xdr:blipFill rotWithShape="1">
        <a:blip xmlns:r="http://schemas.openxmlformats.org/officeDocument/2006/relationships" r:embed="rId9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2968" t="6518" r="39039" b="43345"/>
        <a:stretch/>
      </xdr:blipFill>
      <xdr:spPr>
        <a:xfrm>
          <a:off x="10179844" y="21831300"/>
          <a:ext cx="942975" cy="1237622"/>
        </a:xfrm>
        <a:prstGeom prst="rect">
          <a:avLst/>
        </a:prstGeom>
      </xdr:spPr>
    </xdr:pic>
    <xdr:clientData/>
  </xdr:twoCellAnchor>
  <xdr:oneCellAnchor>
    <xdr:from>
      <xdr:col>75</xdr:col>
      <xdr:colOff>71437</xdr:colOff>
      <xdr:row>59</xdr:row>
      <xdr:rowOff>11906</xdr:rowOff>
    </xdr:from>
    <xdr:ext cx="511969" cy="1325962"/>
    <xdr:pic>
      <xdr:nvPicPr>
        <xdr:cNvPr id="152" name="Рисунок 151"/>
        <xdr:cNvPicPr>
          <a:picLocks noChangeAspect="1"/>
        </xdr:cNvPicPr>
      </xdr:nvPicPr>
      <xdr:blipFill rotWithShape="1">
        <a:blip xmlns:r="http://schemas.openxmlformats.org/officeDocument/2006/relationships" r:embed="rId8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797" t="4513" r="39749" b="5241"/>
        <a:stretch/>
      </xdr:blipFill>
      <xdr:spPr>
        <a:xfrm>
          <a:off x="12530137" y="21795581"/>
          <a:ext cx="511969" cy="1325962"/>
        </a:xfrm>
        <a:prstGeom prst="rect">
          <a:avLst/>
        </a:prstGeom>
      </xdr:spPr>
    </xdr:pic>
    <xdr:clientData/>
  </xdr:oneCellAnchor>
  <xdr:oneCellAnchor>
    <xdr:from>
      <xdr:col>89</xdr:col>
      <xdr:colOff>35721</xdr:colOff>
      <xdr:row>59</xdr:row>
      <xdr:rowOff>11907</xdr:rowOff>
    </xdr:from>
    <xdr:ext cx="535779" cy="1329670"/>
    <xdr:pic>
      <xdr:nvPicPr>
        <xdr:cNvPr id="153" name="Рисунок 152"/>
        <xdr:cNvPicPr>
          <a:picLocks noChangeAspect="1"/>
        </xdr:cNvPicPr>
      </xdr:nvPicPr>
      <xdr:blipFill rotWithShape="1">
        <a:blip xmlns:r="http://schemas.openxmlformats.org/officeDocument/2006/relationships" r:embed="rId9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2969" t="8524" r="40814" b="6243"/>
        <a:stretch/>
      </xdr:blipFill>
      <xdr:spPr>
        <a:xfrm>
          <a:off x="14742321" y="21795582"/>
          <a:ext cx="535779" cy="1329670"/>
        </a:xfrm>
        <a:prstGeom prst="rect">
          <a:avLst/>
        </a:prstGeom>
      </xdr:spPr>
    </xdr:pic>
    <xdr:clientData/>
  </xdr:oneCellAnchor>
  <xdr:twoCellAnchor editAs="oneCell">
    <xdr:from>
      <xdr:col>103</xdr:col>
      <xdr:colOff>23815</xdr:colOff>
      <xdr:row>59</xdr:row>
      <xdr:rowOff>690563</xdr:rowOff>
    </xdr:from>
    <xdr:to>
      <xdr:col>108</xdr:col>
      <xdr:colOff>35720</xdr:colOff>
      <xdr:row>59</xdr:row>
      <xdr:rowOff>1312270</xdr:rowOff>
    </xdr:to>
    <xdr:pic>
      <xdr:nvPicPr>
        <xdr:cNvPr id="154" name="Рисунок 153"/>
        <xdr:cNvPicPr>
          <a:picLocks noChangeAspect="1"/>
        </xdr:cNvPicPr>
      </xdr:nvPicPr>
      <xdr:blipFill rotWithShape="1">
        <a:blip xmlns:r="http://schemas.openxmlformats.org/officeDocument/2006/relationships" r:embed="rId9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035" t="58158" r="43418" b="7999"/>
        <a:stretch/>
      </xdr:blipFill>
      <xdr:spPr>
        <a:xfrm>
          <a:off x="16864015" y="22474238"/>
          <a:ext cx="488155" cy="621707"/>
        </a:xfrm>
        <a:prstGeom prst="rect">
          <a:avLst/>
        </a:prstGeom>
      </xdr:spPr>
    </xdr:pic>
    <xdr:clientData/>
  </xdr:twoCellAnchor>
  <xdr:twoCellAnchor editAs="oneCell">
    <xdr:from>
      <xdr:col>103</xdr:col>
      <xdr:colOff>11907</xdr:colOff>
      <xdr:row>59</xdr:row>
      <xdr:rowOff>11906</xdr:rowOff>
    </xdr:from>
    <xdr:to>
      <xdr:col>108</xdr:col>
      <xdr:colOff>54005</xdr:colOff>
      <xdr:row>59</xdr:row>
      <xdr:rowOff>642938</xdr:rowOff>
    </xdr:to>
    <xdr:pic>
      <xdr:nvPicPr>
        <xdr:cNvPr id="155" name="Рисунок 154"/>
        <xdr:cNvPicPr>
          <a:picLocks noChangeAspect="1"/>
        </xdr:cNvPicPr>
      </xdr:nvPicPr>
      <xdr:blipFill rotWithShape="1">
        <a:blip xmlns:r="http://schemas.openxmlformats.org/officeDocument/2006/relationships" r:embed="rId9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561" t="3510" r="42826" b="61394"/>
        <a:stretch/>
      </xdr:blipFill>
      <xdr:spPr>
        <a:xfrm>
          <a:off x="16852107" y="21795581"/>
          <a:ext cx="518348" cy="631032"/>
        </a:xfrm>
        <a:prstGeom prst="rect">
          <a:avLst/>
        </a:prstGeom>
      </xdr:spPr>
    </xdr:pic>
    <xdr:clientData/>
  </xdr:twoCellAnchor>
  <xdr:twoCellAnchor editAs="oneCell">
    <xdr:from>
      <xdr:col>117</xdr:col>
      <xdr:colOff>47623</xdr:colOff>
      <xdr:row>59</xdr:row>
      <xdr:rowOff>23811</xdr:rowOff>
    </xdr:from>
    <xdr:to>
      <xdr:col>122</xdr:col>
      <xdr:colOff>65940</xdr:colOff>
      <xdr:row>59</xdr:row>
      <xdr:rowOff>1309686</xdr:rowOff>
    </xdr:to>
    <xdr:pic>
      <xdr:nvPicPr>
        <xdr:cNvPr id="156" name="Рисунок 155"/>
        <xdr:cNvPicPr>
          <a:picLocks noChangeAspect="1"/>
        </xdr:cNvPicPr>
      </xdr:nvPicPr>
      <xdr:blipFill rotWithShape="1">
        <a:blip xmlns:r="http://schemas.openxmlformats.org/officeDocument/2006/relationships" r:embed="rId9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389" t="4512" r="39631" b="7497"/>
        <a:stretch/>
      </xdr:blipFill>
      <xdr:spPr>
        <a:xfrm>
          <a:off x="19040473" y="21807486"/>
          <a:ext cx="494567" cy="1285875"/>
        </a:xfrm>
        <a:prstGeom prst="rect">
          <a:avLst/>
        </a:prstGeom>
      </xdr:spPr>
    </xdr:pic>
    <xdr:clientData/>
  </xdr:twoCellAnchor>
  <xdr:oneCellAnchor>
    <xdr:from>
      <xdr:col>6</xdr:col>
      <xdr:colOff>1</xdr:colOff>
      <xdr:row>91</xdr:row>
      <xdr:rowOff>71440</xdr:rowOff>
    </xdr:from>
    <xdr:ext cx="481486" cy="1166812"/>
    <xdr:pic>
      <xdr:nvPicPr>
        <xdr:cNvPr id="157" name="Рисунок 156"/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2551" y="34247140"/>
          <a:ext cx="481486" cy="1166812"/>
        </a:xfrm>
        <a:prstGeom prst="rect">
          <a:avLst/>
        </a:prstGeom>
      </xdr:spPr>
    </xdr:pic>
    <xdr:clientData/>
  </xdr:oneCellAnchor>
  <xdr:oneCellAnchor>
    <xdr:from>
      <xdr:col>20</xdr:col>
      <xdr:colOff>35718</xdr:colOff>
      <xdr:row>91</xdr:row>
      <xdr:rowOff>47626</xdr:rowOff>
    </xdr:from>
    <xdr:ext cx="437805" cy="1297780"/>
    <xdr:pic>
      <xdr:nvPicPr>
        <xdr:cNvPr id="158" name="Рисунок 157"/>
        <xdr:cNvPicPr>
          <a:picLocks noChangeAspect="1"/>
        </xdr:cNvPicPr>
      </xdr:nvPicPr>
      <xdr:blipFill rotWithShape="1">
        <a:blip xmlns:r="http://schemas.openxmlformats.org/officeDocument/2006/relationships" r:embed="rId5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561" t="6518" r="43182" b="10255"/>
        <a:stretch/>
      </xdr:blipFill>
      <xdr:spPr>
        <a:xfrm>
          <a:off x="3674268" y="34223326"/>
          <a:ext cx="437805" cy="1297780"/>
        </a:xfrm>
        <a:prstGeom prst="rect">
          <a:avLst/>
        </a:prstGeom>
      </xdr:spPr>
    </xdr:pic>
    <xdr:clientData/>
  </xdr:oneCellAnchor>
  <xdr:oneCellAnchor>
    <xdr:from>
      <xdr:col>33</xdr:col>
      <xdr:colOff>154781</xdr:colOff>
      <xdr:row>91</xdr:row>
      <xdr:rowOff>47626</xdr:rowOff>
    </xdr:from>
    <xdr:ext cx="392907" cy="1283258"/>
    <xdr:pic>
      <xdr:nvPicPr>
        <xdr:cNvPr id="159" name="Рисунок 158"/>
        <xdr:cNvPicPr>
          <a:picLocks noChangeAspect="1"/>
        </xdr:cNvPicPr>
      </xdr:nvPicPr>
      <xdr:blipFill rotWithShape="1">
        <a:blip xmlns:r="http://schemas.openxmlformats.org/officeDocument/2006/relationships" r:embed="rId5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5454" t="4763" r="41643" b="5993"/>
        <a:stretch/>
      </xdr:blipFill>
      <xdr:spPr>
        <a:xfrm>
          <a:off x="5936456" y="34223326"/>
          <a:ext cx="392907" cy="1283258"/>
        </a:xfrm>
        <a:prstGeom prst="rect">
          <a:avLst/>
        </a:prstGeom>
      </xdr:spPr>
    </xdr:pic>
    <xdr:clientData/>
  </xdr:oneCellAnchor>
  <xdr:oneCellAnchor>
    <xdr:from>
      <xdr:col>48</xdr:col>
      <xdr:colOff>1</xdr:colOff>
      <xdr:row>91</xdr:row>
      <xdr:rowOff>35718</xdr:rowOff>
    </xdr:from>
    <xdr:ext cx="443242" cy="1297781"/>
    <xdr:pic>
      <xdr:nvPicPr>
        <xdr:cNvPr id="160" name="Рисунок 159"/>
        <xdr:cNvPicPr>
          <a:picLocks noChangeAspect="1"/>
        </xdr:cNvPicPr>
      </xdr:nvPicPr>
      <xdr:blipFill rotWithShape="1">
        <a:blip xmlns:r="http://schemas.openxmlformats.org/officeDocument/2006/relationships" r:embed="rId6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5218" t="8524" r="41643" b="10003"/>
        <a:stretch/>
      </xdr:blipFill>
      <xdr:spPr>
        <a:xfrm>
          <a:off x="8210551" y="34211418"/>
          <a:ext cx="443242" cy="1297781"/>
        </a:xfrm>
        <a:prstGeom prst="rect">
          <a:avLst/>
        </a:prstGeom>
      </xdr:spPr>
    </xdr:pic>
    <xdr:clientData/>
  </xdr:one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106589</xdr:colOff>
      <xdr:row>10</xdr:row>
      <xdr:rowOff>152171</xdr:rowOff>
    </xdr:from>
    <xdr:to>
      <xdr:col>11</xdr:col>
      <xdr:colOff>5971</xdr:colOff>
      <xdr:row>10</xdr:row>
      <xdr:rowOff>1153236</xdr:rowOff>
    </xdr:to>
    <xdr:pic>
      <xdr:nvPicPr>
        <xdr:cNvPr id="2" name="Рисунок 1"/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667" t="15063" r="42992" b="22006"/>
        <a:stretch/>
      </xdr:blipFill>
      <xdr:spPr>
        <a:xfrm>
          <a:off x="1297214" y="3093015"/>
          <a:ext cx="623282" cy="1001065"/>
        </a:xfrm>
        <a:prstGeom prst="rect">
          <a:avLst/>
        </a:prstGeom>
      </xdr:spPr>
    </xdr:pic>
    <xdr:clientData/>
  </xdr:twoCellAnchor>
  <xdr:twoCellAnchor editAs="oneCell">
    <xdr:from>
      <xdr:col>18</xdr:col>
      <xdr:colOff>36172</xdr:colOff>
      <xdr:row>10</xdr:row>
      <xdr:rowOff>33161</xdr:rowOff>
    </xdr:from>
    <xdr:to>
      <xdr:col>25</xdr:col>
      <xdr:colOff>202406</xdr:colOff>
      <xdr:row>10</xdr:row>
      <xdr:rowOff>1291885</xdr:rowOff>
    </xdr:to>
    <xdr:pic>
      <xdr:nvPicPr>
        <xdr:cNvPr id="3" name="Рисунок 2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706" t="12999" r="38957" b="14165"/>
        <a:stretch/>
      </xdr:blipFill>
      <xdr:spPr>
        <a:xfrm>
          <a:off x="3631860" y="2974005"/>
          <a:ext cx="832984" cy="1258724"/>
        </a:xfrm>
        <a:prstGeom prst="rect">
          <a:avLst/>
        </a:prstGeom>
      </xdr:spPr>
    </xdr:pic>
    <xdr:clientData/>
  </xdr:twoCellAnchor>
  <xdr:twoCellAnchor editAs="oneCell">
    <xdr:from>
      <xdr:col>32</xdr:col>
      <xdr:colOff>23245</xdr:colOff>
      <xdr:row>10</xdr:row>
      <xdr:rowOff>47626</xdr:rowOff>
    </xdr:from>
    <xdr:to>
      <xdr:col>38</xdr:col>
      <xdr:colOff>71437</xdr:colOff>
      <xdr:row>10</xdr:row>
      <xdr:rowOff>1276344</xdr:rowOff>
    </xdr:to>
    <xdr:pic>
      <xdr:nvPicPr>
        <xdr:cNvPr id="4" name="Рисунок 3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023" t="10317" r="36535" b="3436"/>
        <a:stretch/>
      </xdr:blipFill>
      <xdr:spPr>
        <a:xfrm>
          <a:off x="6000183" y="2988470"/>
          <a:ext cx="762567" cy="1228718"/>
        </a:xfrm>
        <a:prstGeom prst="rect">
          <a:avLst/>
        </a:prstGeom>
      </xdr:spPr>
    </xdr:pic>
    <xdr:clientData/>
  </xdr:twoCellAnchor>
  <xdr:twoCellAnchor editAs="oneCell">
    <xdr:from>
      <xdr:col>46</xdr:col>
      <xdr:colOff>9525</xdr:colOff>
      <xdr:row>10</xdr:row>
      <xdr:rowOff>76542</xdr:rowOff>
    </xdr:from>
    <xdr:to>
      <xdr:col>54</xdr:col>
      <xdr:colOff>47625</xdr:colOff>
      <xdr:row>10</xdr:row>
      <xdr:rowOff>1322442</xdr:rowOff>
    </xdr:to>
    <xdr:pic>
      <xdr:nvPicPr>
        <xdr:cNvPr id="5" name="Рисунок 4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0055" t="14650" r="39591" b="12308"/>
        <a:stretch/>
      </xdr:blipFill>
      <xdr:spPr>
        <a:xfrm>
          <a:off x="8248650" y="3017386"/>
          <a:ext cx="800100" cy="1245900"/>
        </a:xfrm>
        <a:prstGeom prst="rect">
          <a:avLst/>
        </a:prstGeom>
      </xdr:spPr>
    </xdr:pic>
    <xdr:clientData/>
  </xdr:twoCellAnchor>
  <xdr:twoCellAnchor editAs="oneCell">
    <xdr:from>
      <xdr:col>61</xdr:col>
      <xdr:colOff>57679</xdr:colOff>
      <xdr:row>10</xdr:row>
      <xdr:rowOff>59531</xdr:rowOff>
    </xdr:from>
    <xdr:to>
      <xdr:col>66</xdr:col>
      <xdr:colOff>39829</xdr:colOff>
      <xdr:row>10</xdr:row>
      <xdr:rowOff>1320649</xdr:rowOff>
    </xdr:to>
    <xdr:pic>
      <xdr:nvPicPr>
        <xdr:cNvPr id="6" name="Рисунок 5"/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2824" t="17424" r="42024" b="13111"/>
        <a:stretch/>
      </xdr:blipFill>
      <xdr:spPr>
        <a:xfrm>
          <a:off x="10701867" y="3000375"/>
          <a:ext cx="601275" cy="1261118"/>
        </a:xfrm>
        <a:prstGeom prst="rect">
          <a:avLst/>
        </a:prstGeom>
      </xdr:spPr>
    </xdr:pic>
    <xdr:clientData/>
  </xdr:twoCellAnchor>
  <xdr:twoCellAnchor editAs="oneCell">
    <xdr:from>
      <xdr:col>74</xdr:col>
      <xdr:colOff>36854</xdr:colOff>
      <xdr:row>10</xdr:row>
      <xdr:rowOff>30616</xdr:rowOff>
    </xdr:from>
    <xdr:to>
      <xdr:col>83</xdr:col>
      <xdr:colOff>23812</xdr:colOff>
      <xdr:row>10</xdr:row>
      <xdr:rowOff>1325679</xdr:rowOff>
    </xdr:to>
    <xdr:pic>
      <xdr:nvPicPr>
        <xdr:cNvPr id="7" name="Рисунок 6"/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878" t="9171" r="38552" b="5086"/>
        <a:stretch/>
      </xdr:blipFill>
      <xdr:spPr>
        <a:xfrm>
          <a:off x="12967042" y="2971460"/>
          <a:ext cx="844208" cy="1295063"/>
        </a:xfrm>
        <a:prstGeom prst="rect">
          <a:avLst/>
        </a:prstGeom>
      </xdr:spPr>
    </xdr:pic>
    <xdr:clientData/>
  </xdr:twoCellAnchor>
  <xdr:twoCellAnchor editAs="oneCell">
    <xdr:from>
      <xdr:col>89</xdr:col>
      <xdr:colOff>32128</xdr:colOff>
      <xdr:row>10</xdr:row>
      <xdr:rowOff>47027</xdr:rowOff>
    </xdr:from>
    <xdr:to>
      <xdr:col>95</xdr:col>
      <xdr:colOff>47624</xdr:colOff>
      <xdr:row>10</xdr:row>
      <xdr:rowOff>1282704</xdr:rowOff>
    </xdr:to>
    <xdr:pic>
      <xdr:nvPicPr>
        <xdr:cNvPr id="8" name="Рисунок 7"/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086" t="11005" r="42551" b="19530"/>
        <a:stretch/>
      </xdr:blipFill>
      <xdr:spPr>
        <a:xfrm>
          <a:off x="15486441" y="2987871"/>
          <a:ext cx="586996" cy="1235677"/>
        </a:xfrm>
        <a:prstGeom prst="rect">
          <a:avLst/>
        </a:prstGeom>
      </xdr:spPr>
    </xdr:pic>
    <xdr:clientData/>
  </xdr:twoCellAnchor>
  <xdr:twoCellAnchor editAs="oneCell">
    <xdr:from>
      <xdr:col>102</xdr:col>
      <xdr:colOff>69735</xdr:colOff>
      <xdr:row>10</xdr:row>
      <xdr:rowOff>32318</xdr:rowOff>
    </xdr:from>
    <xdr:to>
      <xdr:col>110</xdr:col>
      <xdr:colOff>59531</xdr:colOff>
      <xdr:row>10</xdr:row>
      <xdr:rowOff>1283230</xdr:rowOff>
    </xdr:to>
    <xdr:pic>
      <xdr:nvPicPr>
        <xdr:cNvPr id="9" name="Рисунок 8"/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667" t="6877" r="37395" b="7839"/>
        <a:stretch/>
      </xdr:blipFill>
      <xdr:spPr>
        <a:xfrm>
          <a:off x="17810048" y="2973162"/>
          <a:ext cx="751796" cy="1250912"/>
        </a:xfrm>
        <a:prstGeom prst="rect">
          <a:avLst/>
        </a:prstGeom>
      </xdr:spPr>
    </xdr:pic>
    <xdr:clientData/>
  </xdr:twoCellAnchor>
  <xdr:twoCellAnchor editAs="oneCell">
    <xdr:from>
      <xdr:col>116</xdr:col>
      <xdr:colOff>105834</xdr:colOff>
      <xdr:row>10</xdr:row>
      <xdr:rowOff>31280</xdr:rowOff>
    </xdr:from>
    <xdr:to>
      <xdr:col>124</xdr:col>
      <xdr:colOff>26194</xdr:colOff>
      <xdr:row>10</xdr:row>
      <xdr:rowOff>1326882</xdr:rowOff>
    </xdr:to>
    <xdr:pic>
      <xdr:nvPicPr>
        <xdr:cNvPr id="10" name="Рисунок 9"/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772" t="14214" r="43392" b="17925"/>
        <a:stretch/>
      </xdr:blipFill>
      <xdr:spPr>
        <a:xfrm>
          <a:off x="20251209" y="2972124"/>
          <a:ext cx="691885" cy="1295602"/>
        </a:xfrm>
        <a:prstGeom prst="rect">
          <a:avLst/>
        </a:prstGeom>
      </xdr:spPr>
    </xdr:pic>
    <xdr:clientData/>
  </xdr:twoCellAnchor>
  <xdr:twoCellAnchor editAs="oneCell">
    <xdr:from>
      <xdr:col>128</xdr:col>
      <xdr:colOff>63802</xdr:colOff>
      <xdr:row>10</xdr:row>
      <xdr:rowOff>61231</xdr:rowOff>
    </xdr:from>
    <xdr:to>
      <xdr:col>139</xdr:col>
      <xdr:colOff>14287</xdr:colOff>
      <xdr:row>10</xdr:row>
      <xdr:rowOff>1320577</xdr:rowOff>
    </xdr:to>
    <xdr:pic>
      <xdr:nvPicPr>
        <xdr:cNvPr id="11" name="Рисунок 10"/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246" t="7107" r="34554" b="6921"/>
        <a:stretch/>
      </xdr:blipFill>
      <xdr:spPr>
        <a:xfrm>
          <a:off x="20816396" y="2859200"/>
          <a:ext cx="998235" cy="1259346"/>
        </a:xfrm>
        <a:prstGeom prst="rect">
          <a:avLst/>
        </a:prstGeom>
      </xdr:spPr>
    </xdr:pic>
    <xdr:clientData/>
  </xdr:twoCellAnchor>
  <xdr:twoCellAnchor editAs="oneCell">
    <xdr:from>
      <xdr:col>5</xdr:col>
      <xdr:colOff>22489</xdr:colOff>
      <xdr:row>18</xdr:row>
      <xdr:rowOff>31750</xdr:rowOff>
    </xdr:from>
    <xdr:to>
      <xdr:col>11</xdr:col>
      <xdr:colOff>65247</xdr:colOff>
      <xdr:row>18</xdr:row>
      <xdr:rowOff>1259416</xdr:rowOff>
    </xdr:to>
    <xdr:pic>
      <xdr:nvPicPr>
        <xdr:cNvPr id="12" name="Рисунок 11"/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2403" t="13067" r="42340" b="17008"/>
        <a:stretch/>
      </xdr:blipFill>
      <xdr:spPr>
        <a:xfrm>
          <a:off x="1332177" y="6282531"/>
          <a:ext cx="661883" cy="1227666"/>
        </a:xfrm>
        <a:prstGeom prst="rect">
          <a:avLst/>
        </a:prstGeom>
      </xdr:spPr>
    </xdr:pic>
    <xdr:clientData/>
  </xdr:twoCellAnchor>
  <xdr:twoCellAnchor editAs="oneCell">
    <xdr:from>
      <xdr:col>17</xdr:col>
      <xdr:colOff>96385</xdr:colOff>
      <xdr:row>18</xdr:row>
      <xdr:rowOff>76541</xdr:rowOff>
    </xdr:from>
    <xdr:to>
      <xdr:col>26</xdr:col>
      <xdr:colOff>71439</xdr:colOff>
      <xdr:row>18</xdr:row>
      <xdr:rowOff>1331248</xdr:rowOff>
    </xdr:to>
    <xdr:pic>
      <xdr:nvPicPr>
        <xdr:cNvPr id="13" name="Рисунок 12"/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0509" t="7107" r="32660" b="6921"/>
        <a:stretch/>
      </xdr:blipFill>
      <xdr:spPr>
        <a:xfrm>
          <a:off x="3573010" y="6327322"/>
          <a:ext cx="963272" cy="1254707"/>
        </a:xfrm>
        <a:prstGeom prst="rect">
          <a:avLst/>
        </a:prstGeom>
      </xdr:spPr>
    </xdr:pic>
    <xdr:clientData/>
  </xdr:twoCellAnchor>
  <xdr:twoCellAnchor editAs="oneCell">
    <xdr:from>
      <xdr:col>33</xdr:col>
      <xdr:colOff>14853</xdr:colOff>
      <xdr:row>18</xdr:row>
      <xdr:rowOff>73366</xdr:rowOff>
    </xdr:from>
    <xdr:to>
      <xdr:col>37</xdr:col>
      <xdr:colOff>87493</xdr:colOff>
      <xdr:row>18</xdr:row>
      <xdr:rowOff>1263990</xdr:rowOff>
    </xdr:to>
    <xdr:pic>
      <xdr:nvPicPr>
        <xdr:cNvPr id="14" name="Рисунок 13"/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886" t="13618" r="40151" b="20562"/>
        <a:stretch/>
      </xdr:blipFill>
      <xdr:spPr>
        <a:xfrm>
          <a:off x="6098947" y="6324147"/>
          <a:ext cx="596515" cy="1190624"/>
        </a:xfrm>
        <a:prstGeom prst="rect">
          <a:avLst/>
        </a:prstGeom>
      </xdr:spPr>
    </xdr:pic>
    <xdr:clientData/>
  </xdr:twoCellAnchor>
  <xdr:twoCellAnchor editAs="oneCell">
    <xdr:from>
      <xdr:col>46</xdr:col>
      <xdr:colOff>10885</xdr:colOff>
      <xdr:row>18</xdr:row>
      <xdr:rowOff>44223</xdr:rowOff>
    </xdr:from>
    <xdr:to>
      <xdr:col>54</xdr:col>
      <xdr:colOff>0</xdr:colOff>
      <xdr:row>18</xdr:row>
      <xdr:rowOff>1298418</xdr:rowOff>
    </xdr:to>
    <xdr:pic>
      <xdr:nvPicPr>
        <xdr:cNvPr id="15" name="Рисунок 14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706" t="12999" r="38957" b="14165"/>
        <a:stretch/>
      </xdr:blipFill>
      <xdr:spPr>
        <a:xfrm>
          <a:off x="8250010" y="6295004"/>
          <a:ext cx="751115" cy="1254195"/>
        </a:xfrm>
        <a:prstGeom prst="rect">
          <a:avLst/>
        </a:prstGeom>
      </xdr:spPr>
    </xdr:pic>
    <xdr:clientData/>
  </xdr:twoCellAnchor>
  <xdr:twoCellAnchor editAs="oneCell">
    <xdr:from>
      <xdr:col>60</xdr:col>
      <xdr:colOff>107498</xdr:colOff>
      <xdr:row>18</xdr:row>
      <xdr:rowOff>68377</xdr:rowOff>
    </xdr:from>
    <xdr:to>
      <xdr:col>66</xdr:col>
      <xdr:colOff>69132</xdr:colOff>
      <xdr:row>18</xdr:row>
      <xdr:rowOff>1239952</xdr:rowOff>
    </xdr:to>
    <xdr:pic>
      <xdr:nvPicPr>
        <xdr:cNvPr id="16" name="Рисунок 15"/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394" t="16712" r="42708" b="16642"/>
        <a:stretch/>
      </xdr:blipFill>
      <xdr:spPr>
        <a:xfrm>
          <a:off x="10632623" y="6319158"/>
          <a:ext cx="685534" cy="1171575"/>
        </a:xfrm>
        <a:prstGeom prst="rect">
          <a:avLst/>
        </a:prstGeom>
      </xdr:spPr>
    </xdr:pic>
    <xdr:clientData/>
  </xdr:twoCellAnchor>
  <xdr:twoCellAnchor editAs="oneCell">
    <xdr:from>
      <xdr:col>72</xdr:col>
      <xdr:colOff>74839</xdr:colOff>
      <xdr:row>18</xdr:row>
      <xdr:rowOff>37421</xdr:rowOff>
    </xdr:from>
    <xdr:to>
      <xdr:col>83</xdr:col>
      <xdr:colOff>14488</xdr:colOff>
      <xdr:row>18</xdr:row>
      <xdr:rowOff>1334987</xdr:rowOff>
    </xdr:to>
    <xdr:pic>
      <xdr:nvPicPr>
        <xdr:cNvPr id="17" name="Рисунок 16"/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542" t="13411" r="39015" b="14372"/>
        <a:stretch/>
      </xdr:blipFill>
      <xdr:spPr>
        <a:xfrm>
          <a:off x="12219214" y="6145327"/>
          <a:ext cx="987399" cy="1297566"/>
        </a:xfrm>
        <a:prstGeom prst="rect">
          <a:avLst/>
        </a:prstGeom>
      </xdr:spPr>
    </xdr:pic>
    <xdr:clientData/>
  </xdr:twoCellAnchor>
  <xdr:twoCellAnchor editAs="oneCell">
    <xdr:from>
      <xdr:col>86</xdr:col>
      <xdr:colOff>11566</xdr:colOff>
      <xdr:row>18</xdr:row>
      <xdr:rowOff>68034</xdr:rowOff>
    </xdr:from>
    <xdr:to>
      <xdr:col>97</xdr:col>
      <xdr:colOff>108278</xdr:colOff>
      <xdr:row>18</xdr:row>
      <xdr:rowOff>1190626</xdr:rowOff>
    </xdr:to>
    <xdr:pic>
      <xdr:nvPicPr>
        <xdr:cNvPr id="18" name="Рисунок 17"/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3997" t="13617" r="33049" b="8801"/>
        <a:stretch/>
      </xdr:blipFill>
      <xdr:spPr>
        <a:xfrm>
          <a:off x="14406222" y="6175940"/>
          <a:ext cx="1144462" cy="1122592"/>
        </a:xfrm>
        <a:prstGeom prst="rect">
          <a:avLst/>
        </a:prstGeom>
      </xdr:spPr>
    </xdr:pic>
    <xdr:clientData/>
  </xdr:twoCellAnchor>
  <xdr:twoCellAnchor editAs="oneCell">
    <xdr:from>
      <xdr:col>102</xdr:col>
      <xdr:colOff>36399</xdr:colOff>
      <xdr:row>18</xdr:row>
      <xdr:rowOff>18709</xdr:rowOff>
    </xdr:from>
    <xdr:to>
      <xdr:col>110</xdr:col>
      <xdr:colOff>93973</xdr:colOff>
      <xdr:row>18</xdr:row>
      <xdr:rowOff>1285875</xdr:rowOff>
    </xdr:to>
    <xdr:pic>
      <xdr:nvPicPr>
        <xdr:cNvPr id="19" name="Рисунок 18"/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6742" t="10523" r="38163" b="5087"/>
        <a:stretch/>
      </xdr:blipFill>
      <xdr:spPr>
        <a:xfrm>
          <a:off x="17776712" y="6269490"/>
          <a:ext cx="819574" cy="1267166"/>
        </a:xfrm>
        <a:prstGeom prst="rect">
          <a:avLst/>
        </a:prstGeom>
      </xdr:spPr>
    </xdr:pic>
    <xdr:clientData/>
  </xdr:twoCellAnchor>
  <xdr:twoCellAnchor editAs="oneCell">
    <xdr:from>
      <xdr:col>116</xdr:col>
      <xdr:colOff>37079</xdr:colOff>
      <xdr:row>18</xdr:row>
      <xdr:rowOff>13607</xdr:rowOff>
    </xdr:from>
    <xdr:to>
      <xdr:col>125</xdr:col>
      <xdr:colOff>41606</xdr:colOff>
      <xdr:row>18</xdr:row>
      <xdr:rowOff>1336398</xdr:rowOff>
    </xdr:to>
    <xdr:pic>
      <xdr:nvPicPr>
        <xdr:cNvPr id="20" name="Рисунок 19"/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583" t="9698" r="37974" b="6118"/>
        <a:stretch/>
      </xdr:blipFill>
      <xdr:spPr>
        <a:xfrm>
          <a:off x="20182454" y="6264388"/>
          <a:ext cx="861777" cy="1322791"/>
        </a:xfrm>
        <a:prstGeom prst="rect">
          <a:avLst/>
        </a:prstGeom>
      </xdr:spPr>
    </xdr:pic>
    <xdr:clientData/>
  </xdr:twoCellAnchor>
  <xdr:twoCellAnchor editAs="oneCell">
    <xdr:from>
      <xdr:col>129</xdr:col>
      <xdr:colOff>20523</xdr:colOff>
      <xdr:row>18</xdr:row>
      <xdr:rowOff>87086</xdr:rowOff>
    </xdr:from>
    <xdr:to>
      <xdr:col>139</xdr:col>
      <xdr:colOff>23812</xdr:colOff>
      <xdr:row>18</xdr:row>
      <xdr:rowOff>1250156</xdr:rowOff>
    </xdr:to>
    <xdr:pic>
      <xdr:nvPicPr>
        <xdr:cNvPr id="21" name="Рисунок 20"/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8314" t="5571" r="26799" b="4262"/>
        <a:stretch/>
      </xdr:blipFill>
      <xdr:spPr>
        <a:xfrm>
          <a:off x="20868367" y="6194992"/>
          <a:ext cx="955789" cy="1163070"/>
        </a:xfrm>
        <a:prstGeom prst="rect">
          <a:avLst/>
        </a:prstGeom>
      </xdr:spPr>
    </xdr:pic>
    <xdr:clientData/>
  </xdr:twoCellAnchor>
  <xdr:twoCellAnchor editAs="oneCell">
    <xdr:from>
      <xdr:col>128</xdr:col>
      <xdr:colOff>34361</xdr:colOff>
      <xdr:row>59</xdr:row>
      <xdr:rowOff>242887</xdr:rowOff>
    </xdr:from>
    <xdr:to>
      <xdr:col>139</xdr:col>
      <xdr:colOff>35719</xdr:colOff>
      <xdr:row>59</xdr:row>
      <xdr:rowOff>1178718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786955" y="22126575"/>
          <a:ext cx="1049108" cy="935831"/>
        </a:xfrm>
        <a:prstGeom prst="rect">
          <a:avLst/>
        </a:prstGeom>
      </xdr:spPr>
    </xdr:pic>
    <xdr:clientData/>
  </xdr:twoCellAnchor>
  <xdr:twoCellAnchor editAs="oneCell">
    <xdr:from>
      <xdr:col>3</xdr:col>
      <xdr:colOff>14966</xdr:colOff>
      <xdr:row>67</xdr:row>
      <xdr:rowOff>198325</xdr:rowOff>
    </xdr:from>
    <xdr:to>
      <xdr:col>13</xdr:col>
      <xdr:colOff>83343</xdr:colOff>
      <xdr:row>67</xdr:row>
      <xdr:rowOff>1092346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6529" y="25177638"/>
          <a:ext cx="1116127" cy="894021"/>
        </a:xfrm>
        <a:prstGeom prst="rect">
          <a:avLst/>
        </a:prstGeom>
      </xdr:spPr>
    </xdr:pic>
    <xdr:clientData/>
  </xdr:twoCellAnchor>
  <xdr:twoCellAnchor editAs="oneCell">
    <xdr:from>
      <xdr:col>16</xdr:col>
      <xdr:colOff>92529</xdr:colOff>
      <xdr:row>67</xdr:row>
      <xdr:rowOff>124845</xdr:rowOff>
    </xdr:from>
    <xdr:to>
      <xdr:col>27</xdr:col>
      <xdr:colOff>2931</xdr:colOff>
      <xdr:row>67</xdr:row>
      <xdr:rowOff>1131093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42935" y="25104158"/>
          <a:ext cx="1089120" cy="1006248"/>
        </a:xfrm>
        <a:prstGeom prst="rect">
          <a:avLst/>
        </a:prstGeom>
      </xdr:spPr>
    </xdr:pic>
    <xdr:clientData/>
  </xdr:twoCellAnchor>
  <xdr:twoCellAnchor editAs="oneCell">
    <xdr:from>
      <xdr:col>31</xdr:col>
      <xdr:colOff>9863</xdr:colOff>
      <xdr:row>67</xdr:row>
      <xdr:rowOff>102734</xdr:rowOff>
    </xdr:from>
    <xdr:to>
      <xdr:col>40</xdr:col>
      <xdr:colOff>90701</xdr:colOff>
      <xdr:row>67</xdr:row>
      <xdr:rowOff>1179058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93894" y="25082047"/>
          <a:ext cx="1080963" cy="1076324"/>
        </a:xfrm>
        <a:prstGeom prst="rect">
          <a:avLst/>
        </a:prstGeom>
      </xdr:spPr>
    </xdr:pic>
    <xdr:clientData/>
  </xdr:twoCellAnchor>
  <xdr:twoCellAnchor editAs="oneCell">
    <xdr:from>
      <xdr:col>44</xdr:col>
      <xdr:colOff>80964</xdr:colOff>
      <xdr:row>67</xdr:row>
      <xdr:rowOff>37743</xdr:rowOff>
    </xdr:from>
    <xdr:to>
      <xdr:col>55</xdr:col>
      <xdr:colOff>48645</xdr:colOff>
      <xdr:row>67</xdr:row>
      <xdr:rowOff>1238591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91464" y="25017056"/>
          <a:ext cx="1015431" cy="1200848"/>
        </a:xfrm>
        <a:prstGeom prst="rect">
          <a:avLst/>
        </a:prstGeom>
      </xdr:spPr>
    </xdr:pic>
    <xdr:clientData/>
  </xdr:twoCellAnchor>
  <xdr:twoCellAnchor editAs="oneCell">
    <xdr:from>
      <xdr:col>58</xdr:col>
      <xdr:colOff>67017</xdr:colOff>
      <xdr:row>67</xdr:row>
      <xdr:rowOff>45243</xdr:rowOff>
    </xdr:from>
    <xdr:to>
      <xdr:col>68</xdr:col>
      <xdr:colOff>16673</xdr:colOff>
      <xdr:row>67</xdr:row>
      <xdr:rowOff>1293018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44455" y="25024556"/>
          <a:ext cx="1080750" cy="1247775"/>
        </a:xfrm>
        <a:prstGeom prst="rect">
          <a:avLst/>
        </a:prstGeom>
      </xdr:spPr>
    </xdr:pic>
    <xdr:clientData/>
  </xdr:twoCellAnchor>
  <xdr:twoCellAnchor editAs="oneCell">
    <xdr:from>
      <xdr:col>72</xdr:col>
      <xdr:colOff>74503</xdr:colOff>
      <xdr:row>67</xdr:row>
      <xdr:rowOff>68810</xdr:rowOff>
    </xdr:from>
    <xdr:to>
      <xdr:col>83</xdr:col>
      <xdr:colOff>39236</xdr:colOff>
      <xdr:row>67</xdr:row>
      <xdr:rowOff>1214437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18878" y="25048123"/>
          <a:ext cx="1012483" cy="1145627"/>
        </a:xfrm>
        <a:prstGeom prst="rect">
          <a:avLst/>
        </a:prstGeom>
      </xdr:spPr>
    </xdr:pic>
    <xdr:clientData/>
  </xdr:twoCellAnchor>
  <xdr:twoCellAnchor editAs="oneCell">
    <xdr:from>
      <xdr:col>86</xdr:col>
      <xdr:colOff>48419</xdr:colOff>
      <xdr:row>67</xdr:row>
      <xdr:rowOff>99673</xdr:rowOff>
    </xdr:from>
    <xdr:to>
      <xdr:col>97</xdr:col>
      <xdr:colOff>46768</xdr:colOff>
      <xdr:row>67</xdr:row>
      <xdr:rowOff>1178719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43075" y="25078986"/>
          <a:ext cx="1046099" cy="1079046"/>
        </a:xfrm>
        <a:prstGeom prst="rect">
          <a:avLst/>
        </a:prstGeom>
      </xdr:spPr>
    </xdr:pic>
    <xdr:clientData/>
  </xdr:twoCellAnchor>
  <xdr:twoCellAnchor editAs="oneCell">
    <xdr:from>
      <xdr:col>101</xdr:col>
      <xdr:colOff>27104</xdr:colOff>
      <xdr:row>67</xdr:row>
      <xdr:rowOff>63432</xdr:rowOff>
    </xdr:from>
    <xdr:to>
      <xdr:col>111</xdr:col>
      <xdr:colOff>32092</xdr:colOff>
      <xdr:row>67</xdr:row>
      <xdr:rowOff>1235983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648229" y="25042745"/>
          <a:ext cx="957488" cy="1172551"/>
        </a:xfrm>
        <a:prstGeom prst="rect">
          <a:avLst/>
        </a:prstGeom>
      </xdr:spPr>
    </xdr:pic>
    <xdr:clientData/>
  </xdr:twoCellAnchor>
  <xdr:twoCellAnchor editAs="oneCell">
    <xdr:from>
      <xdr:col>114</xdr:col>
      <xdr:colOff>62933</xdr:colOff>
      <xdr:row>67</xdr:row>
      <xdr:rowOff>151379</xdr:rowOff>
    </xdr:from>
    <xdr:to>
      <xdr:col>125</xdr:col>
      <xdr:colOff>11906</xdr:colOff>
      <xdr:row>67</xdr:row>
      <xdr:rowOff>1178717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731933" y="25130692"/>
          <a:ext cx="996723" cy="1027338"/>
        </a:xfrm>
        <a:prstGeom prst="rect">
          <a:avLst/>
        </a:prstGeom>
      </xdr:spPr>
    </xdr:pic>
    <xdr:clientData/>
  </xdr:twoCellAnchor>
  <xdr:twoCellAnchor editAs="oneCell">
    <xdr:from>
      <xdr:col>128</xdr:col>
      <xdr:colOff>68715</xdr:colOff>
      <xdr:row>67</xdr:row>
      <xdr:rowOff>64635</xdr:rowOff>
    </xdr:from>
    <xdr:to>
      <xdr:col>139</xdr:col>
      <xdr:colOff>33644</xdr:colOff>
      <xdr:row>67</xdr:row>
      <xdr:rowOff>1190625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21309" y="25043948"/>
          <a:ext cx="1012679" cy="1125990"/>
        </a:xfrm>
        <a:prstGeom prst="rect">
          <a:avLst/>
        </a:prstGeom>
      </xdr:spPr>
    </xdr:pic>
    <xdr:clientData/>
  </xdr:twoCellAnchor>
  <xdr:twoCellAnchor editAs="oneCell">
    <xdr:from>
      <xdr:col>2</xdr:col>
      <xdr:colOff>71663</xdr:colOff>
      <xdr:row>75</xdr:row>
      <xdr:rowOff>58314</xdr:rowOff>
    </xdr:from>
    <xdr:to>
      <xdr:col>13</xdr:col>
      <xdr:colOff>52103</xdr:colOff>
      <xdr:row>75</xdr:row>
      <xdr:rowOff>1272270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976" y="28157064"/>
          <a:ext cx="1123440" cy="1213956"/>
        </a:xfrm>
        <a:prstGeom prst="rect">
          <a:avLst/>
        </a:prstGeom>
      </xdr:spPr>
    </xdr:pic>
    <xdr:clientData/>
  </xdr:twoCellAnchor>
  <xdr:oneCellAnchor>
    <xdr:from>
      <xdr:col>30</xdr:col>
      <xdr:colOff>106816</xdr:colOff>
      <xdr:row>75</xdr:row>
      <xdr:rowOff>173832</xdr:rowOff>
    </xdr:from>
    <xdr:ext cx="1093822" cy="1085850"/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69441" y="28415457"/>
          <a:ext cx="1093822" cy="1085850"/>
        </a:xfrm>
        <a:prstGeom prst="rect">
          <a:avLst/>
        </a:prstGeom>
      </xdr:spPr>
    </xdr:pic>
    <xdr:clientData/>
  </xdr:oneCellAnchor>
  <xdr:twoCellAnchor editAs="oneCell">
    <xdr:from>
      <xdr:col>16</xdr:col>
      <xdr:colOff>67018</xdr:colOff>
      <xdr:row>75</xdr:row>
      <xdr:rowOff>135227</xdr:rowOff>
    </xdr:from>
    <xdr:to>
      <xdr:col>27</xdr:col>
      <xdr:colOff>49668</xdr:colOff>
      <xdr:row>75</xdr:row>
      <xdr:rowOff>1259001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17424" y="28233977"/>
          <a:ext cx="1161368" cy="1123774"/>
        </a:xfrm>
        <a:prstGeom prst="rect">
          <a:avLst/>
        </a:prstGeom>
      </xdr:spPr>
    </xdr:pic>
    <xdr:clientData/>
  </xdr:twoCellAnchor>
  <xdr:twoCellAnchor editAs="oneCell">
    <xdr:from>
      <xdr:col>46</xdr:col>
      <xdr:colOff>45471</xdr:colOff>
      <xdr:row>75</xdr:row>
      <xdr:rowOff>48419</xdr:rowOff>
    </xdr:from>
    <xdr:to>
      <xdr:col>54</xdr:col>
      <xdr:colOff>34027</xdr:colOff>
      <xdr:row>75</xdr:row>
      <xdr:rowOff>1229519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46471" y="28147169"/>
          <a:ext cx="750556" cy="1181100"/>
        </a:xfrm>
        <a:prstGeom prst="rect">
          <a:avLst/>
        </a:prstGeom>
      </xdr:spPr>
    </xdr:pic>
    <xdr:clientData/>
  </xdr:twoCellAnchor>
  <xdr:twoCellAnchor editAs="oneCell">
    <xdr:from>
      <xdr:col>58</xdr:col>
      <xdr:colOff>78694</xdr:colOff>
      <xdr:row>75</xdr:row>
      <xdr:rowOff>44223</xdr:rowOff>
    </xdr:from>
    <xdr:to>
      <xdr:col>68</xdr:col>
      <xdr:colOff>67630</xdr:colOff>
      <xdr:row>75</xdr:row>
      <xdr:rowOff>1260248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43663" y="28142973"/>
          <a:ext cx="1120030" cy="1216025"/>
        </a:xfrm>
        <a:prstGeom prst="rect">
          <a:avLst/>
        </a:prstGeom>
      </xdr:spPr>
    </xdr:pic>
    <xdr:clientData/>
  </xdr:twoCellAnchor>
  <xdr:twoCellAnchor editAs="oneCell">
    <xdr:from>
      <xdr:col>72</xdr:col>
      <xdr:colOff>22794</xdr:colOff>
      <xdr:row>75</xdr:row>
      <xdr:rowOff>617425</xdr:rowOff>
    </xdr:from>
    <xdr:to>
      <xdr:col>83</xdr:col>
      <xdr:colOff>59532</xdr:colOff>
      <xdr:row>75</xdr:row>
      <xdr:rowOff>1188924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67169" y="28716175"/>
          <a:ext cx="1084488" cy="571499"/>
        </a:xfrm>
        <a:prstGeom prst="rect">
          <a:avLst/>
        </a:prstGeom>
      </xdr:spPr>
    </xdr:pic>
    <xdr:clientData/>
  </xdr:twoCellAnchor>
  <xdr:twoCellAnchor editAs="oneCell">
    <xdr:from>
      <xdr:col>86</xdr:col>
      <xdr:colOff>27555</xdr:colOff>
      <xdr:row>75</xdr:row>
      <xdr:rowOff>80318</xdr:rowOff>
    </xdr:from>
    <xdr:to>
      <xdr:col>97</xdr:col>
      <xdr:colOff>110792</xdr:colOff>
      <xdr:row>75</xdr:row>
      <xdr:rowOff>1297781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22211" y="28179068"/>
          <a:ext cx="1130987" cy="1217463"/>
        </a:xfrm>
        <a:prstGeom prst="rect">
          <a:avLst/>
        </a:prstGeom>
      </xdr:spPr>
    </xdr:pic>
    <xdr:clientData/>
  </xdr:twoCellAnchor>
  <xdr:twoCellAnchor editAs="oneCell">
    <xdr:from>
      <xdr:col>102</xdr:col>
      <xdr:colOff>23811</xdr:colOff>
      <xdr:row>75</xdr:row>
      <xdr:rowOff>91962</xdr:rowOff>
    </xdr:from>
    <xdr:to>
      <xdr:col>108</xdr:col>
      <xdr:colOff>61913</xdr:colOff>
      <xdr:row>75</xdr:row>
      <xdr:rowOff>1280574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740186" y="28190712"/>
          <a:ext cx="609602" cy="1188612"/>
        </a:xfrm>
        <a:prstGeom prst="rect">
          <a:avLst/>
        </a:prstGeom>
      </xdr:spPr>
    </xdr:pic>
    <xdr:clientData/>
  </xdr:twoCellAnchor>
  <xdr:twoCellAnchor editAs="oneCell">
    <xdr:from>
      <xdr:col>115</xdr:col>
      <xdr:colOff>78581</xdr:colOff>
      <xdr:row>75</xdr:row>
      <xdr:rowOff>64464</xdr:rowOff>
    </xdr:from>
    <xdr:to>
      <xdr:col>124</xdr:col>
      <xdr:colOff>47625</xdr:colOff>
      <xdr:row>75</xdr:row>
      <xdr:rowOff>1296419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42831" y="28163214"/>
          <a:ext cx="826294" cy="1231955"/>
        </a:xfrm>
        <a:prstGeom prst="rect">
          <a:avLst/>
        </a:prstGeom>
      </xdr:spPr>
    </xdr:pic>
    <xdr:clientData/>
  </xdr:twoCellAnchor>
  <xdr:twoCellAnchor editAs="oneCell">
    <xdr:from>
      <xdr:col>16</xdr:col>
      <xdr:colOff>71625</xdr:colOff>
      <xdr:row>83</xdr:row>
      <xdr:rowOff>293512</xdr:rowOff>
    </xdr:from>
    <xdr:to>
      <xdr:col>27</xdr:col>
      <xdr:colOff>10327</xdr:colOff>
      <xdr:row>83</xdr:row>
      <xdr:rowOff>1000125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22031" y="31487887"/>
          <a:ext cx="1117420" cy="706613"/>
        </a:xfrm>
        <a:prstGeom prst="rect">
          <a:avLst/>
        </a:prstGeom>
      </xdr:spPr>
    </xdr:pic>
    <xdr:clientData/>
  </xdr:twoCellAnchor>
  <xdr:oneCellAnchor>
    <xdr:from>
      <xdr:col>30</xdr:col>
      <xdr:colOff>65252</xdr:colOff>
      <xdr:row>83</xdr:row>
      <xdr:rowOff>189851</xdr:rowOff>
    </xdr:from>
    <xdr:ext cx="1203613" cy="1028730"/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18002" y="28166137"/>
          <a:ext cx="1203613" cy="1028730"/>
        </a:xfrm>
        <a:prstGeom prst="rect">
          <a:avLst/>
        </a:prstGeom>
      </xdr:spPr>
    </xdr:pic>
    <xdr:clientData/>
  </xdr:oneCellAnchor>
  <xdr:twoCellAnchor editAs="oneCell">
    <xdr:from>
      <xdr:col>44</xdr:col>
      <xdr:colOff>24835</xdr:colOff>
      <xdr:row>83</xdr:row>
      <xdr:rowOff>345281</xdr:rowOff>
    </xdr:from>
    <xdr:to>
      <xdr:col>55</xdr:col>
      <xdr:colOff>84365</xdr:colOff>
      <xdr:row>83</xdr:row>
      <xdr:rowOff>1078707</xdr:rowOff>
    </xdr:to>
    <xdr:pic>
      <xdr:nvPicPr>
        <xdr:cNvPr id="83" name="Рисунок 82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35335" y="31539656"/>
          <a:ext cx="1107280" cy="733426"/>
        </a:xfrm>
        <a:prstGeom prst="rect">
          <a:avLst/>
        </a:prstGeom>
      </xdr:spPr>
    </xdr:pic>
    <xdr:clientData/>
  </xdr:twoCellAnchor>
  <xdr:oneCellAnchor>
    <xdr:from>
      <xdr:col>2</xdr:col>
      <xdr:colOff>92868</xdr:colOff>
      <xdr:row>83</xdr:row>
      <xdr:rowOff>260391</xdr:rowOff>
    </xdr:from>
    <xdr:ext cx="1033895" cy="780272"/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9181" y="31454766"/>
          <a:ext cx="1033895" cy="780272"/>
        </a:xfrm>
        <a:prstGeom prst="rect">
          <a:avLst/>
        </a:prstGeom>
      </xdr:spPr>
    </xdr:pic>
    <xdr:clientData/>
  </xdr:oneCellAnchor>
  <xdr:oneCellAnchor>
    <xdr:from>
      <xdr:col>59</xdr:col>
      <xdr:colOff>33904</xdr:colOff>
      <xdr:row>83</xdr:row>
      <xdr:rowOff>404471</xdr:rowOff>
    </xdr:from>
    <xdr:ext cx="1080291" cy="742951"/>
    <xdr:pic>
      <xdr:nvPicPr>
        <xdr:cNvPr id="85" name="Рисунок 84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94123" y="31598846"/>
          <a:ext cx="1080291" cy="742951"/>
        </a:xfrm>
        <a:prstGeom prst="rect">
          <a:avLst/>
        </a:prstGeom>
      </xdr:spPr>
    </xdr:pic>
    <xdr:clientData/>
  </xdr:oneCellAnchor>
  <xdr:oneCellAnchor>
    <xdr:from>
      <xdr:col>72</xdr:col>
      <xdr:colOff>75923</xdr:colOff>
      <xdr:row>83</xdr:row>
      <xdr:rowOff>241511</xdr:rowOff>
    </xdr:from>
    <xdr:ext cx="1053975" cy="782426"/>
    <xdr:pic>
      <xdr:nvPicPr>
        <xdr:cNvPr id="86" name="Рисунок 85"/>
        <xdr:cNvPicPr>
          <a:picLocks noChangeAspect="1"/>
        </xdr:cNvPicPr>
      </xdr:nvPicPr>
      <xdr:blipFill rotWithShape="1">
        <a:blip xmlns:r="http://schemas.openxmlformats.org/officeDocument/2006/relationships" r:embed="rId4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5769" t="5586" r="6155" b="3989"/>
        <a:stretch/>
      </xdr:blipFill>
      <xdr:spPr>
        <a:xfrm>
          <a:off x="12220298" y="31435886"/>
          <a:ext cx="1053975" cy="782426"/>
        </a:xfrm>
        <a:prstGeom prst="rect">
          <a:avLst/>
        </a:prstGeom>
      </xdr:spPr>
    </xdr:pic>
    <xdr:clientData/>
  </xdr:oneCellAnchor>
  <xdr:oneCellAnchor>
    <xdr:from>
      <xdr:col>86</xdr:col>
      <xdr:colOff>66676</xdr:colOff>
      <xdr:row>83</xdr:row>
      <xdr:rowOff>428966</xdr:rowOff>
    </xdr:from>
    <xdr:ext cx="1038225" cy="702037"/>
    <xdr:pic>
      <xdr:nvPicPr>
        <xdr:cNvPr id="87" name="Рисунок 86"/>
        <xdr:cNvPicPr>
          <a:picLocks noChangeAspect="1"/>
        </xdr:cNvPicPr>
      </xdr:nvPicPr>
      <xdr:blipFill rotWithShape="1">
        <a:blip xmlns:r="http://schemas.openxmlformats.org/officeDocument/2006/relationships" r:embed="rId4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6268" r="4457" b="3226"/>
        <a:stretch/>
      </xdr:blipFill>
      <xdr:spPr>
        <a:xfrm>
          <a:off x="14461332" y="31623341"/>
          <a:ext cx="1038225" cy="702037"/>
        </a:xfrm>
        <a:prstGeom prst="rect">
          <a:avLst/>
        </a:prstGeom>
      </xdr:spPr>
    </xdr:pic>
    <xdr:clientData/>
  </xdr:oneCellAnchor>
  <xdr:oneCellAnchor>
    <xdr:from>
      <xdr:col>100</xdr:col>
      <xdr:colOff>66334</xdr:colOff>
      <xdr:row>83</xdr:row>
      <xdr:rowOff>360589</xdr:rowOff>
    </xdr:from>
    <xdr:ext cx="1027340" cy="809625"/>
    <xdr:pic>
      <xdr:nvPicPr>
        <xdr:cNvPr id="88" name="Рисунок 87"/>
        <xdr:cNvPicPr>
          <a:picLocks noChangeAspect="1"/>
        </xdr:cNvPicPr>
      </xdr:nvPicPr>
      <xdr:blipFill rotWithShape="1">
        <a:blip xmlns:r="http://schemas.openxmlformats.org/officeDocument/2006/relationships" r:embed="rId4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598" t="2956" r="3304" b="2217"/>
        <a:stretch/>
      </xdr:blipFill>
      <xdr:spPr>
        <a:xfrm>
          <a:off x="16592209" y="31554964"/>
          <a:ext cx="1027340" cy="809625"/>
        </a:xfrm>
        <a:prstGeom prst="rect">
          <a:avLst/>
        </a:prstGeom>
      </xdr:spPr>
    </xdr:pic>
    <xdr:clientData/>
  </xdr:oneCellAnchor>
  <xdr:oneCellAnchor>
    <xdr:from>
      <xdr:col>115</xdr:col>
      <xdr:colOff>1263</xdr:colOff>
      <xdr:row>83</xdr:row>
      <xdr:rowOff>272143</xdr:rowOff>
    </xdr:from>
    <xdr:ext cx="959631" cy="811326"/>
    <xdr:pic>
      <xdr:nvPicPr>
        <xdr:cNvPr id="89" name="Рисунок 88"/>
        <xdr:cNvPicPr>
          <a:picLocks noChangeAspect="1"/>
        </xdr:cNvPicPr>
      </xdr:nvPicPr>
      <xdr:blipFill rotWithShape="1">
        <a:blip xmlns:r="http://schemas.openxmlformats.org/officeDocument/2006/relationships" r:embed="rId4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67" t="3817" r="2723" b="5343"/>
        <a:stretch/>
      </xdr:blipFill>
      <xdr:spPr>
        <a:xfrm>
          <a:off x="18765513" y="31466518"/>
          <a:ext cx="959631" cy="811326"/>
        </a:xfrm>
        <a:prstGeom prst="rect">
          <a:avLst/>
        </a:prstGeom>
      </xdr:spPr>
    </xdr:pic>
    <xdr:clientData/>
  </xdr:oneCellAnchor>
  <xdr:twoCellAnchor editAs="oneCell">
    <xdr:from>
      <xdr:col>61</xdr:col>
      <xdr:colOff>91280</xdr:colOff>
      <xdr:row>91</xdr:row>
      <xdr:rowOff>80134</xdr:rowOff>
    </xdr:from>
    <xdr:to>
      <xdr:col>65</xdr:col>
      <xdr:colOff>138717</xdr:colOff>
      <xdr:row>91</xdr:row>
      <xdr:rowOff>1339549</xdr:rowOff>
    </xdr:to>
    <xdr:pic>
      <xdr:nvPicPr>
        <xdr:cNvPr id="93" name="Рисунок 92"/>
        <xdr:cNvPicPr>
          <a:picLocks noChangeAspect="1"/>
        </xdr:cNvPicPr>
      </xdr:nvPicPr>
      <xdr:blipFill rotWithShape="1">
        <a:blip xmlns:r="http://schemas.openxmlformats.org/officeDocument/2006/relationships" r:embed="rId4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9905" t="5653" r="13867" b="1755"/>
        <a:stretch/>
      </xdr:blipFill>
      <xdr:spPr>
        <a:xfrm>
          <a:off x="5841999" y="34382040"/>
          <a:ext cx="523687" cy="1259415"/>
        </a:xfrm>
        <a:prstGeom prst="rect">
          <a:avLst/>
        </a:prstGeom>
      </xdr:spPr>
    </xdr:pic>
    <xdr:clientData/>
  </xdr:twoCellAnchor>
  <xdr:twoCellAnchor editAs="oneCell">
    <xdr:from>
      <xdr:col>130</xdr:col>
      <xdr:colOff>3895</xdr:colOff>
      <xdr:row>75</xdr:row>
      <xdr:rowOff>122087</xdr:rowOff>
    </xdr:from>
    <xdr:to>
      <xdr:col>137</xdr:col>
      <xdr:colOff>81759</xdr:colOff>
      <xdr:row>75</xdr:row>
      <xdr:rowOff>1322948</xdr:rowOff>
    </xdr:to>
    <xdr:pic>
      <xdr:nvPicPr>
        <xdr:cNvPr id="94" name="Рисунок 93"/>
        <xdr:cNvPicPr>
          <a:picLocks noChangeAspect="1"/>
        </xdr:cNvPicPr>
      </xdr:nvPicPr>
      <xdr:blipFill rotWithShape="1">
        <a:blip xmlns:r="http://schemas.openxmlformats.org/officeDocument/2006/relationships" r:embed="rId5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5776" t="7255" r="6218" b="2253"/>
        <a:stretch/>
      </xdr:blipFill>
      <xdr:spPr>
        <a:xfrm>
          <a:off x="12076833" y="28220837"/>
          <a:ext cx="744614" cy="1200861"/>
        </a:xfrm>
        <a:prstGeom prst="rect">
          <a:avLst/>
        </a:prstGeom>
      </xdr:spPr>
    </xdr:pic>
    <xdr:clientData/>
  </xdr:twoCellAnchor>
  <xdr:twoCellAnchor editAs="oneCell">
    <xdr:from>
      <xdr:col>130</xdr:col>
      <xdr:colOff>51594</xdr:colOff>
      <xdr:row>83</xdr:row>
      <xdr:rowOff>101033</xdr:rowOff>
    </xdr:from>
    <xdr:to>
      <xdr:col>137</xdr:col>
      <xdr:colOff>66337</xdr:colOff>
      <xdr:row>83</xdr:row>
      <xdr:rowOff>1246187</xdr:rowOff>
    </xdr:to>
    <xdr:pic>
      <xdr:nvPicPr>
        <xdr:cNvPr id="95" name="Рисунок 94"/>
        <xdr:cNvPicPr>
          <a:picLocks noChangeAspect="1"/>
        </xdr:cNvPicPr>
      </xdr:nvPicPr>
      <xdr:blipFill rotWithShape="1">
        <a:blip xmlns:r="http://schemas.openxmlformats.org/officeDocument/2006/relationships" r:embed="rId5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9588" t="5564" r="7220" b="2798"/>
        <a:stretch/>
      </xdr:blipFill>
      <xdr:spPr>
        <a:xfrm>
          <a:off x="12124532" y="31295408"/>
          <a:ext cx="681493" cy="1145154"/>
        </a:xfrm>
        <a:prstGeom prst="rect">
          <a:avLst/>
        </a:prstGeom>
      </xdr:spPr>
    </xdr:pic>
    <xdr:clientData/>
  </xdr:twoCellAnchor>
  <xdr:twoCellAnchor editAs="oneCell">
    <xdr:from>
      <xdr:col>5</xdr:col>
      <xdr:colOff>59531</xdr:colOff>
      <xdr:row>26</xdr:row>
      <xdr:rowOff>23814</xdr:rowOff>
    </xdr:from>
    <xdr:to>
      <xdr:col>10</xdr:col>
      <xdr:colOff>16324</xdr:colOff>
      <xdr:row>26</xdr:row>
      <xdr:rowOff>1321594</xdr:rowOff>
    </xdr:to>
    <xdr:pic>
      <xdr:nvPicPr>
        <xdr:cNvPr id="106" name="Рисунок 105"/>
        <xdr:cNvPicPr>
          <a:picLocks noChangeAspect="1"/>
        </xdr:cNvPicPr>
      </xdr:nvPicPr>
      <xdr:blipFill rotWithShape="1">
        <a:blip xmlns:r="http://schemas.openxmlformats.org/officeDocument/2006/relationships" r:embed="rId5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561" t="6518" r="43182" b="10255"/>
        <a:stretch/>
      </xdr:blipFill>
      <xdr:spPr>
        <a:xfrm>
          <a:off x="1316831" y="9177339"/>
          <a:ext cx="437805" cy="1297780"/>
        </a:xfrm>
        <a:prstGeom prst="rect">
          <a:avLst/>
        </a:prstGeom>
      </xdr:spPr>
    </xdr:pic>
    <xdr:clientData/>
  </xdr:twoCellAnchor>
  <xdr:oneCellAnchor>
    <xdr:from>
      <xdr:col>18</xdr:col>
      <xdr:colOff>111919</xdr:colOff>
      <xdr:row>26</xdr:row>
      <xdr:rowOff>90488</xdr:rowOff>
    </xdr:from>
    <xdr:ext cx="632239" cy="1162050"/>
    <xdr:pic>
      <xdr:nvPicPr>
        <xdr:cNvPr id="107" name="Рисунок 106"/>
        <xdr:cNvPicPr>
          <a:picLocks noChangeAspect="1"/>
        </xdr:cNvPicPr>
      </xdr:nvPicPr>
      <xdr:blipFill rotWithShape="1">
        <a:blip xmlns:r="http://schemas.openxmlformats.org/officeDocument/2006/relationships" r:embed="rId5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276" t="18364" r="39773" b="13753"/>
        <a:stretch/>
      </xdr:blipFill>
      <xdr:spPr>
        <a:xfrm>
          <a:off x="3707607" y="9436894"/>
          <a:ext cx="632239" cy="1162050"/>
        </a:xfrm>
        <a:prstGeom prst="rect">
          <a:avLst/>
        </a:prstGeom>
      </xdr:spPr>
    </xdr:pic>
    <xdr:clientData/>
  </xdr:oneCellAnchor>
  <xdr:oneCellAnchor>
    <xdr:from>
      <xdr:col>32</xdr:col>
      <xdr:colOff>28575</xdr:colOff>
      <xdr:row>26</xdr:row>
      <xdr:rowOff>85725</xdr:rowOff>
    </xdr:from>
    <xdr:ext cx="770871" cy="1238250"/>
    <xdr:pic>
      <xdr:nvPicPr>
        <xdr:cNvPr id="108" name="Рисунок 107"/>
        <xdr:cNvPicPr>
          <a:picLocks noChangeAspect="1"/>
        </xdr:cNvPicPr>
      </xdr:nvPicPr>
      <xdr:blipFill rotWithShape="1">
        <a:blip xmlns:r="http://schemas.openxmlformats.org/officeDocument/2006/relationships" r:embed="rId5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678" t="9285" r="36269" b="6531"/>
        <a:stretch/>
      </xdr:blipFill>
      <xdr:spPr>
        <a:xfrm>
          <a:off x="5715000" y="9239250"/>
          <a:ext cx="770871" cy="1238250"/>
        </a:xfrm>
        <a:prstGeom prst="rect">
          <a:avLst/>
        </a:prstGeom>
      </xdr:spPr>
    </xdr:pic>
    <xdr:clientData/>
  </xdr:oneCellAnchor>
  <xdr:twoCellAnchor editAs="oneCell">
    <xdr:from>
      <xdr:col>47</xdr:col>
      <xdr:colOff>59531</xdr:colOff>
      <xdr:row>26</xdr:row>
      <xdr:rowOff>47626</xdr:rowOff>
    </xdr:from>
    <xdr:to>
      <xdr:col>51</xdr:col>
      <xdr:colOff>80963</xdr:colOff>
      <xdr:row>26</xdr:row>
      <xdr:rowOff>1330884</xdr:rowOff>
    </xdr:to>
    <xdr:pic>
      <xdr:nvPicPr>
        <xdr:cNvPr id="109" name="Рисунок 108"/>
        <xdr:cNvPicPr>
          <a:picLocks noChangeAspect="1"/>
        </xdr:cNvPicPr>
      </xdr:nvPicPr>
      <xdr:blipFill rotWithShape="1">
        <a:blip xmlns:r="http://schemas.openxmlformats.org/officeDocument/2006/relationships" r:embed="rId5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5454" t="4763" r="41643" b="5993"/>
        <a:stretch/>
      </xdr:blipFill>
      <xdr:spPr>
        <a:xfrm>
          <a:off x="8174831" y="9201151"/>
          <a:ext cx="392907" cy="1283258"/>
        </a:xfrm>
        <a:prstGeom prst="rect">
          <a:avLst/>
        </a:prstGeom>
      </xdr:spPr>
    </xdr:pic>
    <xdr:clientData/>
  </xdr:twoCellAnchor>
  <xdr:oneCellAnchor>
    <xdr:from>
      <xdr:col>62</xdr:col>
      <xdr:colOff>9525</xdr:colOff>
      <xdr:row>26</xdr:row>
      <xdr:rowOff>73818</xdr:rowOff>
    </xdr:from>
    <xdr:ext cx="640291" cy="1181100"/>
    <xdr:pic>
      <xdr:nvPicPr>
        <xdr:cNvPr id="110" name="Рисунок 109"/>
        <xdr:cNvPicPr>
          <a:picLocks noChangeAspect="1"/>
        </xdr:cNvPicPr>
      </xdr:nvPicPr>
      <xdr:blipFill rotWithShape="1">
        <a:blip xmlns:r="http://schemas.openxmlformats.org/officeDocument/2006/relationships" r:embed="rId5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792" t="18776" r="38162" b="14372"/>
        <a:stretch/>
      </xdr:blipFill>
      <xdr:spPr>
        <a:xfrm>
          <a:off x="5855494" y="9277349"/>
          <a:ext cx="640291" cy="1181100"/>
        </a:xfrm>
        <a:prstGeom prst="rect">
          <a:avLst/>
        </a:prstGeom>
      </xdr:spPr>
    </xdr:pic>
    <xdr:clientData/>
  </xdr:oneCellAnchor>
  <xdr:oneCellAnchor>
    <xdr:from>
      <xdr:col>73</xdr:col>
      <xdr:colOff>76200</xdr:colOff>
      <xdr:row>26</xdr:row>
      <xdr:rowOff>38100</xdr:rowOff>
    </xdr:from>
    <xdr:ext cx="833865" cy="1247775"/>
    <xdr:pic>
      <xdr:nvPicPr>
        <xdr:cNvPr id="111" name="Рисунок 110"/>
        <xdr:cNvPicPr>
          <a:picLocks noChangeAspect="1"/>
        </xdr:cNvPicPr>
      </xdr:nvPicPr>
      <xdr:blipFill rotWithShape="1">
        <a:blip xmlns:r="http://schemas.openxmlformats.org/officeDocument/2006/relationships" r:embed="rId5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731" t="8872" r="35133" b="5912"/>
        <a:stretch/>
      </xdr:blipFill>
      <xdr:spPr>
        <a:xfrm>
          <a:off x="12344400" y="9191625"/>
          <a:ext cx="833865" cy="1247775"/>
        </a:xfrm>
        <a:prstGeom prst="rect">
          <a:avLst/>
        </a:prstGeom>
      </xdr:spPr>
    </xdr:pic>
    <xdr:clientData/>
  </xdr:oneCellAnchor>
  <xdr:twoCellAnchor editAs="oneCell">
    <xdr:from>
      <xdr:col>90</xdr:col>
      <xdr:colOff>1</xdr:colOff>
      <xdr:row>26</xdr:row>
      <xdr:rowOff>35718</xdr:rowOff>
    </xdr:from>
    <xdr:to>
      <xdr:col>94</xdr:col>
      <xdr:colOff>76531</xdr:colOff>
      <xdr:row>26</xdr:row>
      <xdr:rowOff>1333499</xdr:rowOff>
    </xdr:to>
    <xdr:pic>
      <xdr:nvPicPr>
        <xdr:cNvPr id="112" name="Рисунок 111"/>
        <xdr:cNvPicPr>
          <a:picLocks noChangeAspect="1"/>
        </xdr:cNvPicPr>
      </xdr:nvPicPr>
      <xdr:blipFill rotWithShape="1">
        <a:blip xmlns:r="http://schemas.openxmlformats.org/officeDocument/2006/relationships" r:embed="rId5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5218" t="8524" r="41643" b="10003"/>
        <a:stretch/>
      </xdr:blipFill>
      <xdr:spPr>
        <a:xfrm>
          <a:off x="14801851" y="9189243"/>
          <a:ext cx="443242" cy="1297781"/>
        </a:xfrm>
        <a:prstGeom prst="rect">
          <a:avLst/>
        </a:prstGeom>
      </xdr:spPr>
    </xdr:pic>
    <xdr:clientData/>
  </xdr:twoCellAnchor>
  <xdr:oneCellAnchor>
    <xdr:from>
      <xdr:col>103</xdr:col>
      <xdr:colOff>0</xdr:colOff>
      <xdr:row>26</xdr:row>
      <xdr:rowOff>71438</xdr:rowOff>
    </xdr:from>
    <xdr:ext cx="651651" cy="1209675"/>
    <xdr:pic>
      <xdr:nvPicPr>
        <xdr:cNvPr id="113" name="Рисунок 112"/>
        <xdr:cNvPicPr>
          <a:picLocks noChangeAspect="1"/>
        </xdr:cNvPicPr>
      </xdr:nvPicPr>
      <xdr:blipFill rotWithShape="1">
        <a:blip xmlns:r="http://schemas.openxmlformats.org/officeDocument/2006/relationships" r:embed="rId5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572" t="16300" r="41951" b="17054"/>
        <a:stretch/>
      </xdr:blipFill>
      <xdr:spPr>
        <a:xfrm>
          <a:off x="17859375" y="9417844"/>
          <a:ext cx="651651" cy="1209675"/>
        </a:xfrm>
        <a:prstGeom prst="rect">
          <a:avLst/>
        </a:prstGeom>
      </xdr:spPr>
    </xdr:pic>
    <xdr:clientData/>
  </xdr:oneCellAnchor>
  <xdr:oneCellAnchor>
    <xdr:from>
      <xdr:col>115</xdr:col>
      <xdr:colOff>57150</xdr:colOff>
      <xdr:row>26</xdr:row>
      <xdr:rowOff>35718</xdr:rowOff>
    </xdr:from>
    <xdr:ext cx="889133" cy="1250157"/>
    <xdr:pic>
      <xdr:nvPicPr>
        <xdr:cNvPr id="114" name="Рисунок 113"/>
        <xdr:cNvPicPr>
          <a:picLocks noChangeAspect="1"/>
        </xdr:cNvPicPr>
      </xdr:nvPicPr>
      <xdr:blipFill rotWithShape="1">
        <a:blip xmlns:r="http://schemas.openxmlformats.org/officeDocument/2006/relationships" r:embed="rId6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7594" t="8460" r="34186" b="5086"/>
        <a:stretch/>
      </xdr:blipFill>
      <xdr:spPr>
        <a:xfrm>
          <a:off x="18859500" y="9189243"/>
          <a:ext cx="889133" cy="1250157"/>
        </a:xfrm>
        <a:prstGeom prst="rect">
          <a:avLst/>
        </a:prstGeom>
      </xdr:spPr>
    </xdr:pic>
    <xdr:clientData/>
  </xdr:oneCellAnchor>
  <xdr:oneCellAnchor>
    <xdr:from>
      <xdr:col>130</xdr:col>
      <xdr:colOff>64294</xdr:colOff>
      <xdr:row>26</xdr:row>
      <xdr:rowOff>104775</xdr:rowOff>
    </xdr:from>
    <xdr:ext cx="642359" cy="1171575"/>
    <xdr:pic>
      <xdr:nvPicPr>
        <xdr:cNvPr id="115" name="Рисунок 114"/>
        <xdr:cNvPicPr>
          <a:picLocks noChangeAspect="1"/>
        </xdr:cNvPicPr>
      </xdr:nvPicPr>
      <xdr:blipFill rotWithShape="1">
        <a:blip xmlns:r="http://schemas.openxmlformats.org/officeDocument/2006/relationships" r:embed="rId6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761" t="18776" r="41572" b="14991"/>
        <a:stretch/>
      </xdr:blipFill>
      <xdr:spPr>
        <a:xfrm>
          <a:off x="21047869" y="9258300"/>
          <a:ext cx="642359" cy="1171575"/>
        </a:xfrm>
        <a:prstGeom prst="rect">
          <a:avLst/>
        </a:prstGeom>
      </xdr:spPr>
    </xdr:pic>
    <xdr:clientData/>
  </xdr:oneCellAnchor>
  <xdr:oneCellAnchor>
    <xdr:from>
      <xdr:col>4</xdr:col>
      <xdr:colOff>19049</xdr:colOff>
      <xdr:row>34</xdr:row>
      <xdr:rowOff>76279</xdr:rowOff>
    </xdr:from>
    <xdr:ext cx="909637" cy="1235790"/>
    <xdr:pic>
      <xdr:nvPicPr>
        <xdr:cNvPr id="116" name="Рисунок 115"/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258" t="8872" r="32954" b="5912"/>
        <a:stretch/>
      </xdr:blipFill>
      <xdr:spPr>
        <a:xfrm>
          <a:off x="1181099" y="12325429"/>
          <a:ext cx="909637" cy="1235790"/>
        </a:xfrm>
        <a:prstGeom prst="rect">
          <a:avLst/>
        </a:prstGeom>
      </xdr:spPr>
    </xdr:pic>
    <xdr:clientData/>
  </xdr:oneCellAnchor>
  <xdr:oneCellAnchor>
    <xdr:from>
      <xdr:col>18</xdr:col>
      <xdr:colOff>92186</xdr:colOff>
      <xdr:row>34</xdr:row>
      <xdr:rowOff>113619</xdr:rowOff>
    </xdr:from>
    <xdr:ext cx="706892" cy="1158042"/>
    <xdr:pic>
      <xdr:nvPicPr>
        <xdr:cNvPr id="117" name="Рисунок 116"/>
        <xdr:cNvPicPr>
          <a:picLocks noChangeAspect="1"/>
        </xdr:cNvPicPr>
      </xdr:nvPicPr>
      <xdr:blipFill rotWithShape="1">
        <a:blip xmlns:r="http://schemas.openxmlformats.org/officeDocument/2006/relationships" r:embed="rId6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413" t="17951" r="39394" b="17054"/>
        <a:stretch/>
      </xdr:blipFill>
      <xdr:spPr>
        <a:xfrm>
          <a:off x="3687874" y="12579463"/>
          <a:ext cx="706892" cy="1158042"/>
        </a:xfrm>
        <a:prstGeom prst="rect">
          <a:avLst/>
        </a:prstGeom>
      </xdr:spPr>
    </xdr:pic>
    <xdr:clientData/>
  </xdr:oneCellAnchor>
  <xdr:oneCellAnchor>
    <xdr:from>
      <xdr:col>31</xdr:col>
      <xdr:colOff>62251</xdr:colOff>
      <xdr:row>34</xdr:row>
      <xdr:rowOff>35719</xdr:rowOff>
    </xdr:from>
    <xdr:ext cx="973593" cy="1277097"/>
    <xdr:pic>
      <xdr:nvPicPr>
        <xdr:cNvPr id="118" name="Рисунок 117"/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542" t="13411" r="39015" b="14372"/>
        <a:stretch/>
      </xdr:blipFill>
      <xdr:spPr>
        <a:xfrm>
          <a:off x="5932032" y="12501563"/>
          <a:ext cx="973593" cy="1277097"/>
        </a:xfrm>
        <a:prstGeom prst="rect">
          <a:avLst/>
        </a:prstGeom>
      </xdr:spPr>
    </xdr:pic>
    <xdr:clientData/>
  </xdr:oneCellAnchor>
  <xdr:oneCellAnchor>
    <xdr:from>
      <xdr:col>44</xdr:col>
      <xdr:colOff>40482</xdr:colOff>
      <xdr:row>34</xdr:row>
      <xdr:rowOff>110412</xdr:rowOff>
    </xdr:from>
    <xdr:ext cx="1031080" cy="1142125"/>
    <xdr:pic>
      <xdr:nvPicPr>
        <xdr:cNvPr id="119" name="Рисунок 118"/>
        <xdr:cNvPicPr>
          <a:picLocks noChangeAspect="1"/>
        </xdr:cNvPicPr>
      </xdr:nvPicPr>
      <xdr:blipFill rotWithShape="1">
        <a:blip xmlns:r="http://schemas.openxmlformats.org/officeDocument/2006/relationships" r:embed="rId6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3997" t="13617" r="33049" b="8801"/>
        <a:stretch/>
      </xdr:blipFill>
      <xdr:spPr>
        <a:xfrm>
          <a:off x="4243388" y="12433381"/>
          <a:ext cx="1031080" cy="1142125"/>
        </a:xfrm>
        <a:prstGeom prst="rect">
          <a:avLst/>
        </a:prstGeom>
      </xdr:spPr>
    </xdr:pic>
    <xdr:clientData/>
  </xdr:oneCellAnchor>
  <xdr:oneCellAnchor>
    <xdr:from>
      <xdr:col>62</xdr:col>
      <xdr:colOff>26195</xdr:colOff>
      <xdr:row>34</xdr:row>
      <xdr:rowOff>130968</xdr:rowOff>
    </xdr:from>
    <xdr:ext cx="714376" cy="1097447"/>
    <xdr:pic>
      <xdr:nvPicPr>
        <xdr:cNvPr id="120" name="Рисунок 119"/>
        <xdr:cNvPicPr>
          <a:picLocks noChangeAspect="1"/>
        </xdr:cNvPicPr>
      </xdr:nvPicPr>
      <xdr:blipFill rotWithShape="1">
        <a:blip xmlns:r="http://schemas.openxmlformats.org/officeDocument/2006/relationships" r:embed="rId6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0814" t="16507" r="39584" b="17880"/>
        <a:stretch/>
      </xdr:blipFill>
      <xdr:spPr>
        <a:xfrm>
          <a:off x="5872164" y="12453937"/>
          <a:ext cx="714376" cy="1097447"/>
        </a:xfrm>
        <a:prstGeom prst="rect">
          <a:avLst/>
        </a:prstGeom>
      </xdr:spPr>
    </xdr:pic>
    <xdr:clientData/>
  </xdr:oneCellAnchor>
  <xdr:oneCellAnchor>
    <xdr:from>
      <xdr:col>73</xdr:col>
      <xdr:colOff>80963</xdr:colOff>
      <xdr:row>34</xdr:row>
      <xdr:rowOff>83344</xdr:rowOff>
    </xdr:from>
    <xdr:ext cx="869418" cy="1209676"/>
    <xdr:pic>
      <xdr:nvPicPr>
        <xdr:cNvPr id="121" name="Рисунок 120"/>
        <xdr:cNvPicPr>
          <a:picLocks noChangeAspect="1"/>
        </xdr:cNvPicPr>
      </xdr:nvPicPr>
      <xdr:blipFill rotWithShape="1">
        <a:blip xmlns:r="http://schemas.openxmlformats.org/officeDocument/2006/relationships" r:embed="rId6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447" t="15061" r="36742" b="11071"/>
        <a:stretch/>
      </xdr:blipFill>
      <xdr:spPr>
        <a:xfrm>
          <a:off x="12349163" y="12332494"/>
          <a:ext cx="869418" cy="1209676"/>
        </a:xfrm>
        <a:prstGeom prst="rect">
          <a:avLst/>
        </a:prstGeom>
      </xdr:spPr>
    </xdr:pic>
    <xdr:clientData/>
  </xdr:oneCellAnchor>
  <xdr:oneCellAnchor>
    <xdr:from>
      <xdr:col>87</xdr:col>
      <xdr:colOff>19050</xdr:colOff>
      <xdr:row>34</xdr:row>
      <xdr:rowOff>47624</xdr:rowOff>
    </xdr:from>
    <xdr:ext cx="900696" cy="1251967"/>
    <xdr:pic>
      <xdr:nvPicPr>
        <xdr:cNvPr id="122" name="Рисунок 121"/>
        <xdr:cNvPicPr>
          <a:picLocks noChangeAspect="1"/>
        </xdr:cNvPicPr>
      </xdr:nvPicPr>
      <xdr:blipFill rotWithShape="1">
        <a:blip xmlns:r="http://schemas.openxmlformats.org/officeDocument/2006/relationships" r:embed="rId6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110" t="8047" r="32481" b="5911"/>
        <a:stretch/>
      </xdr:blipFill>
      <xdr:spPr>
        <a:xfrm>
          <a:off x="14535150" y="12296774"/>
          <a:ext cx="900696" cy="1251967"/>
        </a:xfrm>
        <a:prstGeom prst="rect">
          <a:avLst/>
        </a:prstGeom>
      </xdr:spPr>
    </xdr:pic>
    <xdr:clientData/>
  </xdr:oneCellAnchor>
  <xdr:oneCellAnchor>
    <xdr:from>
      <xdr:col>101</xdr:col>
      <xdr:colOff>38100</xdr:colOff>
      <xdr:row>34</xdr:row>
      <xdr:rowOff>83343</xdr:rowOff>
    </xdr:from>
    <xdr:ext cx="890587" cy="1219465"/>
    <xdr:pic>
      <xdr:nvPicPr>
        <xdr:cNvPr id="123" name="Рисунок 122"/>
        <xdr:cNvPicPr>
          <a:picLocks noChangeAspect="1"/>
        </xdr:cNvPicPr>
      </xdr:nvPicPr>
      <xdr:blipFill rotWithShape="1">
        <a:blip xmlns:r="http://schemas.openxmlformats.org/officeDocument/2006/relationships" r:embed="rId6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5511" t="7428" r="35511" b="6119"/>
        <a:stretch/>
      </xdr:blipFill>
      <xdr:spPr>
        <a:xfrm>
          <a:off x="16687800" y="12332493"/>
          <a:ext cx="890587" cy="1219465"/>
        </a:xfrm>
        <a:prstGeom prst="rect">
          <a:avLst/>
        </a:prstGeom>
      </xdr:spPr>
    </xdr:pic>
    <xdr:clientData/>
  </xdr:oneCellAnchor>
  <xdr:oneCellAnchor>
    <xdr:from>
      <xdr:col>116</xdr:col>
      <xdr:colOff>57150</xdr:colOff>
      <xdr:row>34</xdr:row>
      <xdr:rowOff>166689</xdr:rowOff>
    </xdr:from>
    <xdr:ext cx="740245" cy="1123950"/>
    <xdr:pic>
      <xdr:nvPicPr>
        <xdr:cNvPr id="124" name="Рисунок 123"/>
        <xdr:cNvPicPr>
          <a:picLocks noChangeAspect="1"/>
        </xdr:cNvPicPr>
      </xdr:nvPicPr>
      <xdr:blipFill rotWithShape="1">
        <a:blip xmlns:r="http://schemas.openxmlformats.org/officeDocument/2006/relationships" r:embed="rId6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0530" t="16507" r="38826" b="15197"/>
        <a:stretch/>
      </xdr:blipFill>
      <xdr:spPr>
        <a:xfrm>
          <a:off x="18954750" y="12415839"/>
          <a:ext cx="740245" cy="1123950"/>
        </a:xfrm>
        <a:prstGeom prst="rect">
          <a:avLst/>
        </a:prstGeom>
      </xdr:spPr>
    </xdr:pic>
    <xdr:clientData/>
  </xdr:oneCellAnchor>
  <xdr:oneCellAnchor>
    <xdr:from>
      <xdr:col>130</xdr:col>
      <xdr:colOff>2380</xdr:colOff>
      <xdr:row>34</xdr:row>
      <xdr:rowOff>51394</xdr:rowOff>
    </xdr:from>
    <xdr:ext cx="831057" cy="1239244"/>
    <xdr:pic>
      <xdr:nvPicPr>
        <xdr:cNvPr id="125" name="Рисунок 124"/>
        <xdr:cNvPicPr>
          <a:picLocks noChangeAspect="1"/>
        </xdr:cNvPicPr>
      </xdr:nvPicPr>
      <xdr:blipFill rotWithShape="1">
        <a:blip xmlns:r="http://schemas.openxmlformats.org/officeDocument/2006/relationships" r:embed="rId7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541" t="7634" r="34659" b="5293"/>
        <a:stretch/>
      </xdr:blipFill>
      <xdr:spPr>
        <a:xfrm>
          <a:off x="20985955" y="12300544"/>
          <a:ext cx="831057" cy="1239244"/>
        </a:xfrm>
        <a:prstGeom prst="rect">
          <a:avLst/>
        </a:prstGeom>
      </xdr:spPr>
    </xdr:pic>
    <xdr:clientData/>
  </xdr:oneCellAnchor>
  <xdr:oneCellAnchor>
    <xdr:from>
      <xdr:col>4</xdr:col>
      <xdr:colOff>44903</xdr:colOff>
      <xdr:row>42</xdr:row>
      <xdr:rowOff>104436</xdr:rowOff>
    </xdr:from>
    <xdr:ext cx="779439" cy="1228725"/>
    <xdr:pic>
      <xdr:nvPicPr>
        <xdr:cNvPr id="126" name="Рисунок 125"/>
        <xdr:cNvPicPr>
          <a:picLocks noChangeAspect="1"/>
        </xdr:cNvPicPr>
      </xdr:nvPicPr>
      <xdr:blipFill rotWithShape="1">
        <a:blip xmlns:r="http://schemas.openxmlformats.org/officeDocument/2006/relationships" r:embed="rId7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868" t="14237" r="39678" b="15197"/>
        <a:stretch/>
      </xdr:blipFill>
      <xdr:spPr>
        <a:xfrm>
          <a:off x="1235528" y="15665905"/>
          <a:ext cx="779439" cy="1228725"/>
        </a:xfrm>
        <a:prstGeom prst="rect">
          <a:avLst/>
        </a:prstGeom>
      </xdr:spPr>
    </xdr:pic>
    <xdr:clientData/>
  </xdr:oneCellAnchor>
  <xdr:oneCellAnchor>
    <xdr:from>
      <xdr:col>17</xdr:col>
      <xdr:colOff>98649</xdr:colOff>
      <xdr:row>42</xdr:row>
      <xdr:rowOff>57830</xdr:rowOff>
    </xdr:from>
    <xdr:ext cx="1032445" cy="1236521"/>
    <xdr:pic>
      <xdr:nvPicPr>
        <xdr:cNvPr id="127" name="Рисунок 126"/>
        <xdr:cNvPicPr>
          <a:picLocks noChangeAspect="1"/>
        </xdr:cNvPicPr>
      </xdr:nvPicPr>
      <xdr:blipFill rotWithShape="1">
        <a:blip xmlns:r="http://schemas.openxmlformats.org/officeDocument/2006/relationships" r:embed="rId7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7216" t="8460" r="33806" b="6325"/>
        <a:stretch/>
      </xdr:blipFill>
      <xdr:spPr>
        <a:xfrm>
          <a:off x="3575274" y="15619299"/>
          <a:ext cx="1032445" cy="1236521"/>
        </a:xfrm>
        <a:prstGeom prst="rect">
          <a:avLst/>
        </a:prstGeom>
      </xdr:spPr>
    </xdr:pic>
    <xdr:clientData/>
  </xdr:oneCellAnchor>
  <xdr:oneCellAnchor>
    <xdr:from>
      <xdr:col>31</xdr:col>
      <xdr:colOff>95251</xdr:colOff>
      <xdr:row>42</xdr:row>
      <xdr:rowOff>96272</xdr:rowOff>
    </xdr:from>
    <xdr:ext cx="844381" cy="1162050"/>
    <xdr:pic>
      <xdr:nvPicPr>
        <xdr:cNvPr id="128" name="Рисунок 127"/>
        <xdr:cNvPicPr>
          <a:picLocks noChangeAspect="1"/>
        </xdr:cNvPicPr>
      </xdr:nvPicPr>
      <xdr:blipFill rotWithShape="1">
        <a:blip xmlns:r="http://schemas.openxmlformats.org/officeDocument/2006/relationships" r:embed="rId7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489" t="14650" r="40151" b="16848"/>
        <a:stretch/>
      </xdr:blipFill>
      <xdr:spPr>
        <a:xfrm>
          <a:off x="5965032" y="15657741"/>
          <a:ext cx="844381" cy="1162050"/>
        </a:xfrm>
        <a:prstGeom prst="rect">
          <a:avLst/>
        </a:prstGeom>
      </xdr:spPr>
    </xdr:pic>
    <xdr:clientData/>
  </xdr:oneCellAnchor>
  <xdr:oneCellAnchor>
    <xdr:from>
      <xdr:col>45</xdr:col>
      <xdr:colOff>26194</xdr:colOff>
      <xdr:row>42</xdr:row>
      <xdr:rowOff>76199</xdr:rowOff>
    </xdr:from>
    <xdr:ext cx="962024" cy="1214883"/>
    <xdr:pic>
      <xdr:nvPicPr>
        <xdr:cNvPr id="129" name="Рисунок 128"/>
        <xdr:cNvPicPr>
          <a:picLocks noChangeAspect="1"/>
        </xdr:cNvPicPr>
      </xdr:nvPicPr>
      <xdr:blipFill rotWithShape="1">
        <a:blip xmlns:r="http://schemas.openxmlformats.org/officeDocument/2006/relationships" r:embed="rId7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7784" t="6809" r="30871" b="6943"/>
        <a:stretch/>
      </xdr:blipFill>
      <xdr:spPr>
        <a:xfrm>
          <a:off x="7950994" y="15420974"/>
          <a:ext cx="962024" cy="1214883"/>
        </a:xfrm>
        <a:prstGeom prst="rect">
          <a:avLst/>
        </a:prstGeom>
      </xdr:spPr>
    </xdr:pic>
    <xdr:clientData/>
  </xdr:oneCellAnchor>
  <xdr:oneCellAnchor>
    <xdr:from>
      <xdr:col>61</xdr:col>
      <xdr:colOff>38100</xdr:colOff>
      <xdr:row>42</xdr:row>
      <xdr:rowOff>35719</xdr:rowOff>
    </xdr:from>
    <xdr:ext cx="800100" cy="1207491"/>
    <xdr:pic>
      <xdr:nvPicPr>
        <xdr:cNvPr id="130" name="Рисунок 129"/>
        <xdr:cNvPicPr>
          <a:picLocks noChangeAspect="1"/>
        </xdr:cNvPicPr>
      </xdr:nvPicPr>
      <xdr:blipFill rotWithShape="1">
        <a:blip xmlns:r="http://schemas.openxmlformats.org/officeDocument/2006/relationships" r:embed="rId7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394" t="14650" r="39962" b="17467"/>
        <a:stretch/>
      </xdr:blipFill>
      <xdr:spPr>
        <a:xfrm>
          <a:off x="5788819" y="15478125"/>
          <a:ext cx="800100" cy="1207491"/>
        </a:xfrm>
        <a:prstGeom prst="rect">
          <a:avLst/>
        </a:prstGeom>
      </xdr:spPr>
    </xdr:pic>
    <xdr:clientData/>
  </xdr:oneCellAnchor>
  <xdr:oneCellAnchor>
    <xdr:from>
      <xdr:col>72</xdr:col>
      <xdr:colOff>69057</xdr:colOff>
      <xdr:row>42</xdr:row>
      <xdr:rowOff>85725</xdr:rowOff>
    </xdr:from>
    <xdr:ext cx="1037402" cy="1247775"/>
    <xdr:pic>
      <xdr:nvPicPr>
        <xdr:cNvPr id="131" name="Рисунок 130"/>
        <xdr:cNvPicPr>
          <a:picLocks noChangeAspect="1"/>
        </xdr:cNvPicPr>
      </xdr:nvPicPr>
      <xdr:blipFill rotWithShape="1">
        <a:blip xmlns:r="http://schemas.openxmlformats.org/officeDocument/2006/relationships" r:embed="rId7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6364" t="7633" r="30303" b="6325"/>
        <a:stretch/>
      </xdr:blipFill>
      <xdr:spPr>
        <a:xfrm>
          <a:off x="12213432" y="15528131"/>
          <a:ext cx="1037402" cy="1247775"/>
        </a:xfrm>
        <a:prstGeom prst="rect">
          <a:avLst/>
        </a:prstGeom>
      </xdr:spPr>
    </xdr:pic>
    <xdr:clientData/>
  </xdr:oneCellAnchor>
  <xdr:oneCellAnchor>
    <xdr:from>
      <xdr:col>101</xdr:col>
      <xdr:colOff>19050</xdr:colOff>
      <xdr:row>42</xdr:row>
      <xdr:rowOff>57150</xdr:rowOff>
    </xdr:from>
    <xdr:ext cx="885293" cy="1209676"/>
    <xdr:pic>
      <xdr:nvPicPr>
        <xdr:cNvPr id="132" name="Рисунок 131"/>
        <xdr:cNvPicPr>
          <a:picLocks noChangeAspect="1"/>
        </xdr:cNvPicPr>
      </xdr:nvPicPr>
      <xdr:blipFill rotWithShape="1">
        <a:blip xmlns:r="http://schemas.openxmlformats.org/officeDocument/2006/relationships" r:embed="rId7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447" t="15061" r="36742" b="11071"/>
        <a:stretch/>
      </xdr:blipFill>
      <xdr:spPr>
        <a:xfrm>
          <a:off x="16668750" y="15401925"/>
          <a:ext cx="885293" cy="1209676"/>
        </a:xfrm>
        <a:prstGeom prst="rect">
          <a:avLst/>
        </a:prstGeom>
      </xdr:spPr>
    </xdr:pic>
    <xdr:clientData/>
  </xdr:oneCellAnchor>
  <xdr:oneCellAnchor>
    <xdr:from>
      <xdr:col>87</xdr:col>
      <xdr:colOff>47626</xdr:colOff>
      <xdr:row>42</xdr:row>
      <xdr:rowOff>130969</xdr:rowOff>
    </xdr:from>
    <xdr:ext cx="877002" cy="1104900"/>
    <xdr:pic>
      <xdr:nvPicPr>
        <xdr:cNvPr id="133" name="Рисунок 132"/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63726" y="15475744"/>
          <a:ext cx="877002" cy="1104900"/>
        </a:xfrm>
        <a:prstGeom prst="rect">
          <a:avLst/>
        </a:prstGeom>
      </xdr:spPr>
    </xdr:pic>
    <xdr:clientData/>
  </xdr:oneCellAnchor>
  <xdr:oneCellAnchor>
    <xdr:from>
      <xdr:col>115</xdr:col>
      <xdr:colOff>9525</xdr:colOff>
      <xdr:row>42</xdr:row>
      <xdr:rowOff>169544</xdr:rowOff>
    </xdr:from>
    <xdr:ext cx="904875" cy="1049655"/>
    <xdr:pic>
      <xdr:nvPicPr>
        <xdr:cNvPr id="134" name="Рисунок 133"/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1875" y="15514319"/>
          <a:ext cx="904875" cy="1049655"/>
        </a:xfrm>
        <a:prstGeom prst="rect">
          <a:avLst/>
        </a:prstGeom>
      </xdr:spPr>
    </xdr:pic>
    <xdr:clientData/>
  </xdr:oneCellAnchor>
  <xdr:oneCellAnchor>
    <xdr:from>
      <xdr:col>128</xdr:col>
      <xdr:colOff>92869</xdr:colOff>
      <xdr:row>42</xdr:row>
      <xdr:rowOff>180975</xdr:rowOff>
    </xdr:from>
    <xdr:ext cx="1012589" cy="1019175"/>
    <xdr:pic>
      <xdr:nvPicPr>
        <xdr:cNvPr id="135" name="Рисунок 134"/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85944" y="15525750"/>
          <a:ext cx="1012589" cy="1019175"/>
        </a:xfrm>
        <a:prstGeom prst="rect">
          <a:avLst/>
        </a:prstGeom>
      </xdr:spPr>
    </xdr:pic>
    <xdr:clientData/>
  </xdr:oneCellAnchor>
  <xdr:oneCellAnchor>
    <xdr:from>
      <xdr:col>3</xdr:col>
      <xdr:colOff>11906</xdr:colOff>
      <xdr:row>51</xdr:row>
      <xdr:rowOff>15310</xdr:rowOff>
    </xdr:from>
    <xdr:ext cx="1052146" cy="1295814"/>
    <xdr:pic>
      <xdr:nvPicPr>
        <xdr:cNvPr id="136" name="Рисунок 135"/>
        <xdr:cNvPicPr>
          <a:picLocks noChangeAspect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3469" y="18827185"/>
          <a:ext cx="1052146" cy="1295814"/>
        </a:xfrm>
        <a:prstGeom prst="rect">
          <a:avLst/>
        </a:prstGeom>
      </xdr:spPr>
    </xdr:pic>
    <xdr:clientData/>
  </xdr:oneCellAnchor>
  <xdr:oneCellAnchor>
    <xdr:from>
      <xdr:col>16</xdr:col>
      <xdr:colOff>25060</xdr:colOff>
      <xdr:row>51</xdr:row>
      <xdr:rowOff>30616</xdr:rowOff>
    </xdr:from>
    <xdr:ext cx="1195286" cy="1307420"/>
    <xdr:pic>
      <xdr:nvPicPr>
        <xdr:cNvPr id="137" name="Рисунок 136"/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75466" y="18842491"/>
          <a:ext cx="1195286" cy="1307420"/>
        </a:xfrm>
        <a:prstGeom prst="rect">
          <a:avLst/>
        </a:prstGeom>
      </xdr:spPr>
    </xdr:pic>
    <xdr:clientData/>
  </xdr:oneCellAnchor>
  <xdr:twoCellAnchor editAs="oneCell">
    <xdr:from>
      <xdr:col>61</xdr:col>
      <xdr:colOff>71437</xdr:colOff>
      <xdr:row>51</xdr:row>
      <xdr:rowOff>11906</xdr:rowOff>
    </xdr:from>
    <xdr:to>
      <xdr:col>65</xdr:col>
      <xdr:colOff>88106</xdr:colOff>
      <xdr:row>51</xdr:row>
      <xdr:rowOff>1337868</xdr:rowOff>
    </xdr:to>
    <xdr:pic>
      <xdr:nvPicPr>
        <xdr:cNvPr id="139" name="Рисунок 138"/>
        <xdr:cNvPicPr>
          <a:picLocks noChangeAspect="1"/>
        </xdr:cNvPicPr>
      </xdr:nvPicPr>
      <xdr:blipFill rotWithShape="1">
        <a:blip xmlns:r="http://schemas.openxmlformats.org/officeDocument/2006/relationships" r:embed="rId8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797" t="4513" r="39749" b="5241"/>
        <a:stretch/>
      </xdr:blipFill>
      <xdr:spPr>
        <a:xfrm>
          <a:off x="10358437" y="18728531"/>
          <a:ext cx="511969" cy="1325962"/>
        </a:xfrm>
        <a:prstGeom prst="rect">
          <a:avLst/>
        </a:prstGeom>
      </xdr:spPr>
    </xdr:pic>
    <xdr:clientData/>
  </xdr:twoCellAnchor>
  <xdr:oneCellAnchor>
    <xdr:from>
      <xdr:col>73</xdr:col>
      <xdr:colOff>9525</xdr:colOff>
      <xdr:row>51</xdr:row>
      <xdr:rowOff>64437</xdr:rowOff>
    </xdr:from>
    <xdr:ext cx="942975" cy="1221437"/>
    <xdr:pic>
      <xdr:nvPicPr>
        <xdr:cNvPr id="140" name="Рисунок 139"/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77725" y="18781062"/>
          <a:ext cx="942975" cy="1221437"/>
        </a:xfrm>
        <a:prstGeom prst="rect">
          <a:avLst/>
        </a:prstGeom>
      </xdr:spPr>
    </xdr:pic>
    <xdr:clientData/>
  </xdr:oneCellAnchor>
  <xdr:oneCellAnchor>
    <xdr:from>
      <xdr:col>87</xdr:col>
      <xdr:colOff>64293</xdr:colOff>
      <xdr:row>51</xdr:row>
      <xdr:rowOff>83345</xdr:rowOff>
    </xdr:from>
    <xdr:ext cx="1009399" cy="1221580"/>
    <xdr:pic>
      <xdr:nvPicPr>
        <xdr:cNvPr id="141" name="Рисунок 140"/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80393" y="18799970"/>
          <a:ext cx="1009399" cy="1221580"/>
        </a:xfrm>
        <a:prstGeom prst="rect">
          <a:avLst/>
        </a:prstGeom>
      </xdr:spPr>
    </xdr:pic>
    <xdr:clientData/>
  </xdr:oneCellAnchor>
  <xdr:twoCellAnchor editAs="oneCell">
    <xdr:from>
      <xdr:col>103</xdr:col>
      <xdr:colOff>35721</xdr:colOff>
      <xdr:row>51</xdr:row>
      <xdr:rowOff>11907</xdr:rowOff>
    </xdr:from>
    <xdr:to>
      <xdr:col>108</xdr:col>
      <xdr:colOff>76200</xdr:colOff>
      <xdr:row>51</xdr:row>
      <xdr:rowOff>1341577</xdr:rowOff>
    </xdr:to>
    <xdr:pic>
      <xdr:nvPicPr>
        <xdr:cNvPr id="142" name="Рисунок 141"/>
        <xdr:cNvPicPr>
          <a:picLocks noChangeAspect="1"/>
        </xdr:cNvPicPr>
      </xdr:nvPicPr>
      <xdr:blipFill rotWithShape="1">
        <a:blip xmlns:r="http://schemas.openxmlformats.org/officeDocument/2006/relationships" r:embed="rId8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2969" t="8524" r="40814" b="6243"/>
        <a:stretch/>
      </xdr:blipFill>
      <xdr:spPr>
        <a:xfrm>
          <a:off x="16875921" y="18728532"/>
          <a:ext cx="535779" cy="1329670"/>
        </a:xfrm>
        <a:prstGeom prst="rect">
          <a:avLst/>
        </a:prstGeom>
      </xdr:spPr>
    </xdr:pic>
    <xdr:clientData/>
  </xdr:twoCellAnchor>
  <xdr:twoCellAnchor editAs="oneCell">
    <xdr:from>
      <xdr:col>32</xdr:col>
      <xdr:colOff>23813</xdr:colOff>
      <xdr:row>51</xdr:row>
      <xdr:rowOff>83344</xdr:rowOff>
    </xdr:from>
    <xdr:to>
      <xdr:col>40</xdr:col>
      <xdr:colOff>52388</xdr:colOff>
      <xdr:row>51</xdr:row>
      <xdr:rowOff>1262063</xdr:rowOff>
    </xdr:to>
    <xdr:pic>
      <xdr:nvPicPr>
        <xdr:cNvPr id="143" name="Рисунок 142"/>
        <xdr:cNvPicPr>
          <a:picLocks noChangeAspect="1"/>
        </xdr:cNvPicPr>
      </xdr:nvPicPr>
      <xdr:blipFill rotWithShape="1">
        <a:blip xmlns:r="http://schemas.openxmlformats.org/officeDocument/2006/relationships" r:embed="rId8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270" t="32840" r="37737" b="17524"/>
        <a:stretch/>
      </xdr:blipFill>
      <xdr:spPr>
        <a:xfrm>
          <a:off x="5710238" y="18799969"/>
          <a:ext cx="914400" cy="1178719"/>
        </a:xfrm>
        <a:prstGeom prst="rect">
          <a:avLst/>
        </a:prstGeom>
      </xdr:spPr>
    </xdr:pic>
    <xdr:clientData/>
  </xdr:twoCellAnchor>
  <xdr:twoCellAnchor editAs="oneCell">
    <xdr:from>
      <xdr:col>45</xdr:col>
      <xdr:colOff>11907</xdr:colOff>
      <xdr:row>51</xdr:row>
      <xdr:rowOff>83343</xdr:rowOff>
    </xdr:from>
    <xdr:to>
      <xdr:col>55</xdr:col>
      <xdr:colOff>72436</xdr:colOff>
      <xdr:row>51</xdr:row>
      <xdr:rowOff>1309687</xdr:rowOff>
    </xdr:to>
    <xdr:pic>
      <xdr:nvPicPr>
        <xdr:cNvPr id="144" name="Рисунок 143"/>
        <xdr:cNvPicPr>
          <a:picLocks noChangeAspect="1"/>
        </xdr:cNvPicPr>
      </xdr:nvPicPr>
      <xdr:blipFill rotWithShape="1">
        <a:blip xmlns:r="http://schemas.openxmlformats.org/officeDocument/2006/relationships" r:embed="rId8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7879" t="12284" r="33120" b="11758"/>
        <a:stretch/>
      </xdr:blipFill>
      <xdr:spPr>
        <a:xfrm>
          <a:off x="7936707" y="18799968"/>
          <a:ext cx="991598" cy="1226344"/>
        </a:xfrm>
        <a:prstGeom prst="rect">
          <a:avLst/>
        </a:prstGeom>
      </xdr:spPr>
    </xdr:pic>
    <xdr:clientData/>
  </xdr:twoCellAnchor>
  <xdr:oneCellAnchor>
    <xdr:from>
      <xdr:col>115</xdr:col>
      <xdr:colOff>57151</xdr:colOff>
      <xdr:row>51</xdr:row>
      <xdr:rowOff>78346</xdr:rowOff>
    </xdr:from>
    <xdr:ext cx="933450" cy="1242454"/>
    <xdr:pic>
      <xdr:nvPicPr>
        <xdr:cNvPr id="145" name="Рисунок 144"/>
        <xdr:cNvPicPr>
          <a:picLocks noChangeAspect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59501" y="18794971"/>
          <a:ext cx="933450" cy="1242454"/>
        </a:xfrm>
        <a:prstGeom prst="rect">
          <a:avLst/>
        </a:prstGeom>
      </xdr:spPr>
    </xdr:pic>
    <xdr:clientData/>
  </xdr:oneCellAnchor>
  <xdr:oneCellAnchor>
    <xdr:from>
      <xdr:col>128</xdr:col>
      <xdr:colOff>47625</xdr:colOff>
      <xdr:row>51</xdr:row>
      <xdr:rowOff>76914</xdr:rowOff>
    </xdr:from>
    <xdr:ext cx="1036356" cy="1180386"/>
    <xdr:pic>
      <xdr:nvPicPr>
        <xdr:cNvPr id="146" name="Рисунок 145"/>
        <xdr:cNvPicPr>
          <a:picLocks noChangeAspect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40700" y="18793539"/>
          <a:ext cx="1036356" cy="1180386"/>
        </a:xfrm>
        <a:prstGeom prst="rect">
          <a:avLst/>
        </a:prstGeom>
      </xdr:spPr>
    </xdr:pic>
    <xdr:clientData/>
  </xdr:oneCellAnchor>
  <xdr:oneCellAnchor>
    <xdr:from>
      <xdr:col>2</xdr:col>
      <xdr:colOff>81301</xdr:colOff>
      <xdr:row>59</xdr:row>
      <xdr:rowOff>67566</xdr:rowOff>
    </xdr:from>
    <xdr:ext cx="1051493" cy="1168642"/>
    <xdr:pic>
      <xdr:nvPicPr>
        <xdr:cNvPr id="147" name="Рисунок 146"/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57614" y="21951254"/>
          <a:ext cx="1051493" cy="1168642"/>
        </a:xfrm>
        <a:prstGeom prst="rect">
          <a:avLst/>
        </a:prstGeom>
      </xdr:spPr>
    </xdr:pic>
    <xdr:clientData/>
  </xdr:oneCellAnchor>
  <xdr:oneCellAnchor>
    <xdr:from>
      <xdr:col>16</xdr:col>
      <xdr:colOff>59875</xdr:colOff>
      <xdr:row>59</xdr:row>
      <xdr:rowOff>85046</xdr:rowOff>
    </xdr:from>
    <xdr:ext cx="1171006" cy="1117485"/>
    <xdr:pic>
      <xdr:nvPicPr>
        <xdr:cNvPr id="148" name="Рисунок 147"/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12438" y="21968734"/>
          <a:ext cx="1171006" cy="1117485"/>
        </a:xfrm>
        <a:prstGeom prst="rect">
          <a:avLst/>
        </a:prstGeom>
      </xdr:spPr>
    </xdr:pic>
    <xdr:clientData/>
  </xdr:oneCellAnchor>
  <xdr:oneCellAnchor>
    <xdr:from>
      <xdr:col>31</xdr:col>
      <xdr:colOff>67243</xdr:colOff>
      <xdr:row>59</xdr:row>
      <xdr:rowOff>111350</xdr:rowOff>
    </xdr:from>
    <xdr:ext cx="967382" cy="1190625"/>
    <xdr:pic>
      <xdr:nvPicPr>
        <xdr:cNvPr id="149" name="Рисунок 148"/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024" y="22137913"/>
          <a:ext cx="967382" cy="1190625"/>
        </a:xfrm>
        <a:prstGeom prst="rect">
          <a:avLst/>
        </a:prstGeom>
      </xdr:spPr>
    </xdr:pic>
    <xdr:clientData/>
  </xdr:oneCellAnchor>
  <xdr:oneCellAnchor>
    <xdr:from>
      <xdr:col>44</xdr:col>
      <xdr:colOff>50347</xdr:colOff>
      <xdr:row>59</xdr:row>
      <xdr:rowOff>127568</xdr:rowOff>
    </xdr:from>
    <xdr:ext cx="1056187" cy="1063057"/>
    <xdr:pic>
      <xdr:nvPicPr>
        <xdr:cNvPr id="150" name="Рисунок 149"/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60847" y="22011256"/>
          <a:ext cx="1056187" cy="1063057"/>
        </a:xfrm>
        <a:prstGeom prst="rect">
          <a:avLst/>
        </a:prstGeom>
      </xdr:spPr>
    </xdr:pic>
    <xdr:clientData/>
  </xdr:oneCellAnchor>
  <xdr:twoCellAnchor editAs="oneCell">
    <xdr:from>
      <xdr:col>59</xdr:col>
      <xdr:colOff>83344</xdr:colOff>
      <xdr:row>59</xdr:row>
      <xdr:rowOff>47625</xdr:rowOff>
    </xdr:from>
    <xdr:to>
      <xdr:col>67</xdr:col>
      <xdr:colOff>59532</xdr:colOff>
      <xdr:row>59</xdr:row>
      <xdr:rowOff>1285247</xdr:rowOff>
    </xdr:to>
    <xdr:pic>
      <xdr:nvPicPr>
        <xdr:cNvPr id="151" name="Рисунок 150"/>
        <xdr:cNvPicPr>
          <a:picLocks noChangeAspect="1"/>
        </xdr:cNvPicPr>
      </xdr:nvPicPr>
      <xdr:blipFill rotWithShape="1">
        <a:blip xmlns:r="http://schemas.openxmlformats.org/officeDocument/2006/relationships" r:embed="rId9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2968" t="6518" r="39039" b="43345"/>
        <a:stretch/>
      </xdr:blipFill>
      <xdr:spPr>
        <a:xfrm>
          <a:off x="10179844" y="21831300"/>
          <a:ext cx="942975" cy="1237622"/>
        </a:xfrm>
        <a:prstGeom prst="rect">
          <a:avLst/>
        </a:prstGeom>
      </xdr:spPr>
    </xdr:pic>
    <xdr:clientData/>
  </xdr:twoCellAnchor>
  <xdr:oneCellAnchor>
    <xdr:from>
      <xdr:col>75</xdr:col>
      <xdr:colOff>71437</xdr:colOff>
      <xdr:row>59</xdr:row>
      <xdr:rowOff>11906</xdr:rowOff>
    </xdr:from>
    <xdr:ext cx="511969" cy="1325962"/>
    <xdr:pic>
      <xdr:nvPicPr>
        <xdr:cNvPr id="152" name="Рисунок 151"/>
        <xdr:cNvPicPr>
          <a:picLocks noChangeAspect="1"/>
        </xdr:cNvPicPr>
      </xdr:nvPicPr>
      <xdr:blipFill rotWithShape="1">
        <a:blip xmlns:r="http://schemas.openxmlformats.org/officeDocument/2006/relationships" r:embed="rId9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797" t="4513" r="39749" b="5241"/>
        <a:stretch/>
      </xdr:blipFill>
      <xdr:spPr>
        <a:xfrm>
          <a:off x="12530137" y="21795581"/>
          <a:ext cx="511969" cy="1325962"/>
        </a:xfrm>
        <a:prstGeom prst="rect">
          <a:avLst/>
        </a:prstGeom>
      </xdr:spPr>
    </xdr:pic>
    <xdr:clientData/>
  </xdr:oneCellAnchor>
  <xdr:oneCellAnchor>
    <xdr:from>
      <xdr:col>89</xdr:col>
      <xdr:colOff>35721</xdr:colOff>
      <xdr:row>59</xdr:row>
      <xdr:rowOff>11907</xdr:rowOff>
    </xdr:from>
    <xdr:ext cx="535779" cy="1329670"/>
    <xdr:pic>
      <xdr:nvPicPr>
        <xdr:cNvPr id="153" name="Рисунок 152"/>
        <xdr:cNvPicPr>
          <a:picLocks noChangeAspect="1"/>
        </xdr:cNvPicPr>
      </xdr:nvPicPr>
      <xdr:blipFill rotWithShape="1">
        <a:blip xmlns:r="http://schemas.openxmlformats.org/officeDocument/2006/relationships" r:embed="rId9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2969" t="8524" r="40814" b="6243"/>
        <a:stretch/>
      </xdr:blipFill>
      <xdr:spPr>
        <a:xfrm>
          <a:off x="14742321" y="21795582"/>
          <a:ext cx="535779" cy="1329670"/>
        </a:xfrm>
        <a:prstGeom prst="rect">
          <a:avLst/>
        </a:prstGeom>
      </xdr:spPr>
    </xdr:pic>
    <xdr:clientData/>
  </xdr:oneCellAnchor>
  <xdr:twoCellAnchor editAs="oneCell">
    <xdr:from>
      <xdr:col>103</xdr:col>
      <xdr:colOff>23815</xdr:colOff>
      <xdr:row>59</xdr:row>
      <xdr:rowOff>690563</xdr:rowOff>
    </xdr:from>
    <xdr:to>
      <xdr:col>108</xdr:col>
      <xdr:colOff>16670</xdr:colOff>
      <xdr:row>59</xdr:row>
      <xdr:rowOff>1312270</xdr:rowOff>
    </xdr:to>
    <xdr:pic>
      <xdr:nvPicPr>
        <xdr:cNvPr id="154" name="Рисунок 153"/>
        <xdr:cNvPicPr>
          <a:picLocks noChangeAspect="1"/>
        </xdr:cNvPicPr>
      </xdr:nvPicPr>
      <xdr:blipFill rotWithShape="1">
        <a:blip xmlns:r="http://schemas.openxmlformats.org/officeDocument/2006/relationships" r:embed="rId9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035" t="58158" r="43418" b="7999"/>
        <a:stretch/>
      </xdr:blipFill>
      <xdr:spPr>
        <a:xfrm>
          <a:off x="16864015" y="22474238"/>
          <a:ext cx="488155" cy="621707"/>
        </a:xfrm>
        <a:prstGeom prst="rect">
          <a:avLst/>
        </a:prstGeom>
      </xdr:spPr>
    </xdr:pic>
    <xdr:clientData/>
  </xdr:twoCellAnchor>
  <xdr:twoCellAnchor editAs="oneCell">
    <xdr:from>
      <xdr:col>103</xdr:col>
      <xdr:colOff>11907</xdr:colOff>
      <xdr:row>59</xdr:row>
      <xdr:rowOff>11906</xdr:rowOff>
    </xdr:from>
    <xdr:to>
      <xdr:col>108</xdr:col>
      <xdr:colOff>34955</xdr:colOff>
      <xdr:row>59</xdr:row>
      <xdr:rowOff>642938</xdr:rowOff>
    </xdr:to>
    <xdr:pic>
      <xdr:nvPicPr>
        <xdr:cNvPr id="155" name="Рисунок 154"/>
        <xdr:cNvPicPr>
          <a:picLocks noChangeAspect="1"/>
        </xdr:cNvPicPr>
      </xdr:nvPicPr>
      <xdr:blipFill rotWithShape="1">
        <a:blip xmlns:r="http://schemas.openxmlformats.org/officeDocument/2006/relationships" r:embed="rId9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561" t="3510" r="42826" b="61394"/>
        <a:stretch/>
      </xdr:blipFill>
      <xdr:spPr>
        <a:xfrm>
          <a:off x="16852107" y="21795581"/>
          <a:ext cx="518348" cy="631032"/>
        </a:xfrm>
        <a:prstGeom prst="rect">
          <a:avLst/>
        </a:prstGeom>
      </xdr:spPr>
    </xdr:pic>
    <xdr:clientData/>
  </xdr:twoCellAnchor>
  <xdr:twoCellAnchor editAs="oneCell">
    <xdr:from>
      <xdr:col>117</xdr:col>
      <xdr:colOff>47623</xdr:colOff>
      <xdr:row>59</xdr:row>
      <xdr:rowOff>23811</xdr:rowOff>
    </xdr:from>
    <xdr:to>
      <xdr:col>122</xdr:col>
      <xdr:colOff>84990</xdr:colOff>
      <xdr:row>59</xdr:row>
      <xdr:rowOff>1309686</xdr:rowOff>
    </xdr:to>
    <xdr:pic>
      <xdr:nvPicPr>
        <xdr:cNvPr id="156" name="Рисунок 155"/>
        <xdr:cNvPicPr>
          <a:picLocks noChangeAspect="1"/>
        </xdr:cNvPicPr>
      </xdr:nvPicPr>
      <xdr:blipFill rotWithShape="1">
        <a:blip xmlns:r="http://schemas.openxmlformats.org/officeDocument/2006/relationships" r:embed="rId9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389" t="4512" r="39631" b="7497"/>
        <a:stretch/>
      </xdr:blipFill>
      <xdr:spPr>
        <a:xfrm>
          <a:off x="19040473" y="21807486"/>
          <a:ext cx="494567" cy="1285875"/>
        </a:xfrm>
        <a:prstGeom prst="rect">
          <a:avLst/>
        </a:prstGeom>
      </xdr:spPr>
    </xdr:pic>
    <xdr:clientData/>
  </xdr:twoCellAnchor>
  <xdr:oneCellAnchor>
    <xdr:from>
      <xdr:col>6</xdr:col>
      <xdr:colOff>1</xdr:colOff>
      <xdr:row>91</xdr:row>
      <xdr:rowOff>71440</xdr:rowOff>
    </xdr:from>
    <xdr:ext cx="481486" cy="1166812"/>
    <xdr:pic>
      <xdr:nvPicPr>
        <xdr:cNvPr id="157" name="Рисунок 156"/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2551" y="34247140"/>
          <a:ext cx="481486" cy="1166812"/>
        </a:xfrm>
        <a:prstGeom prst="rect">
          <a:avLst/>
        </a:prstGeom>
      </xdr:spPr>
    </xdr:pic>
    <xdr:clientData/>
  </xdr:oneCellAnchor>
  <xdr:oneCellAnchor>
    <xdr:from>
      <xdr:col>20</xdr:col>
      <xdr:colOff>35718</xdr:colOff>
      <xdr:row>91</xdr:row>
      <xdr:rowOff>47626</xdr:rowOff>
    </xdr:from>
    <xdr:ext cx="437805" cy="1297780"/>
    <xdr:pic>
      <xdr:nvPicPr>
        <xdr:cNvPr id="158" name="Рисунок 157"/>
        <xdr:cNvPicPr>
          <a:picLocks noChangeAspect="1"/>
        </xdr:cNvPicPr>
      </xdr:nvPicPr>
      <xdr:blipFill rotWithShape="1">
        <a:blip xmlns:r="http://schemas.openxmlformats.org/officeDocument/2006/relationships" r:embed="rId5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561" t="6518" r="43182" b="10255"/>
        <a:stretch/>
      </xdr:blipFill>
      <xdr:spPr>
        <a:xfrm>
          <a:off x="3674268" y="34223326"/>
          <a:ext cx="437805" cy="1297780"/>
        </a:xfrm>
        <a:prstGeom prst="rect">
          <a:avLst/>
        </a:prstGeom>
      </xdr:spPr>
    </xdr:pic>
    <xdr:clientData/>
  </xdr:oneCellAnchor>
  <xdr:oneCellAnchor>
    <xdr:from>
      <xdr:col>33</xdr:col>
      <xdr:colOff>154781</xdr:colOff>
      <xdr:row>91</xdr:row>
      <xdr:rowOff>47626</xdr:rowOff>
    </xdr:from>
    <xdr:ext cx="392907" cy="1283258"/>
    <xdr:pic>
      <xdr:nvPicPr>
        <xdr:cNvPr id="159" name="Рисунок 158"/>
        <xdr:cNvPicPr>
          <a:picLocks noChangeAspect="1"/>
        </xdr:cNvPicPr>
      </xdr:nvPicPr>
      <xdr:blipFill rotWithShape="1">
        <a:blip xmlns:r="http://schemas.openxmlformats.org/officeDocument/2006/relationships" r:embed="rId5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5454" t="4763" r="41643" b="5993"/>
        <a:stretch/>
      </xdr:blipFill>
      <xdr:spPr>
        <a:xfrm>
          <a:off x="5936456" y="34223326"/>
          <a:ext cx="392907" cy="1283258"/>
        </a:xfrm>
        <a:prstGeom prst="rect">
          <a:avLst/>
        </a:prstGeom>
      </xdr:spPr>
    </xdr:pic>
    <xdr:clientData/>
  </xdr:oneCellAnchor>
  <xdr:oneCellAnchor>
    <xdr:from>
      <xdr:col>48</xdr:col>
      <xdr:colOff>1</xdr:colOff>
      <xdr:row>91</xdr:row>
      <xdr:rowOff>35718</xdr:rowOff>
    </xdr:from>
    <xdr:ext cx="443242" cy="1297781"/>
    <xdr:pic>
      <xdr:nvPicPr>
        <xdr:cNvPr id="160" name="Рисунок 159"/>
        <xdr:cNvPicPr>
          <a:picLocks noChangeAspect="1"/>
        </xdr:cNvPicPr>
      </xdr:nvPicPr>
      <xdr:blipFill rotWithShape="1">
        <a:blip xmlns:r="http://schemas.openxmlformats.org/officeDocument/2006/relationships" r:embed="rId5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5218" t="8524" r="41643" b="10003"/>
        <a:stretch/>
      </xdr:blipFill>
      <xdr:spPr>
        <a:xfrm>
          <a:off x="8210551" y="34211418"/>
          <a:ext cx="443242" cy="1297781"/>
        </a:xfrm>
        <a:prstGeom prst="rect">
          <a:avLst/>
        </a:prstGeom>
      </xdr:spPr>
    </xdr:pic>
    <xdr:clientData/>
  </xdr:one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79375</xdr:colOff>
      <xdr:row>10</xdr:row>
      <xdr:rowOff>155574</xdr:rowOff>
    </xdr:from>
    <xdr:to>
      <xdr:col>10</xdr:col>
      <xdr:colOff>52917</xdr:colOff>
      <xdr:row>10</xdr:row>
      <xdr:rowOff>1156639</xdr:rowOff>
    </xdr:to>
    <xdr:pic>
      <xdr:nvPicPr>
        <xdr:cNvPr id="2" name="Рисунок 1"/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667" t="15063" r="42992" b="22006"/>
        <a:stretch/>
      </xdr:blipFill>
      <xdr:spPr>
        <a:xfrm>
          <a:off x="1203325" y="3060699"/>
          <a:ext cx="545042" cy="1001065"/>
        </a:xfrm>
        <a:prstGeom prst="rect">
          <a:avLst/>
        </a:prstGeom>
      </xdr:spPr>
    </xdr:pic>
    <xdr:clientData/>
  </xdr:twoCellAnchor>
  <xdr:twoCellAnchor editAs="oneCell">
    <xdr:from>
      <xdr:col>18</xdr:col>
      <xdr:colOff>41275</xdr:colOff>
      <xdr:row>10</xdr:row>
      <xdr:rowOff>47625</xdr:rowOff>
    </xdr:from>
    <xdr:to>
      <xdr:col>25</xdr:col>
      <xdr:colOff>94980</xdr:colOff>
      <xdr:row>10</xdr:row>
      <xdr:rowOff>1266825</xdr:rowOff>
    </xdr:to>
    <xdr:pic>
      <xdr:nvPicPr>
        <xdr:cNvPr id="3" name="Рисунок 2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706" t="12999" r="38957" b="14165"/>
        <a:stretch/>
      </xdr:blipFill>
      <xdr:spPr>
        <a:xfrm>
          <a:off x="3251200" y="2952750"/>
          <a:ext cx="720455" cy="1219200"/>
        </a:xfrm>
        <a:prstGeom prst="rect">
          <a:avLst/>
        </a:prstGeom>
      </xdr:spPr>
    </xdr:pic>
    <xdr:clientData/>
  </xdr:twoCellAnchor>
  <xdr:twoCellAnchor editAs="oneCell">
    <xdr:from>
      <xdr:col>32</xdr:col>
      <xdr:colOff>31750</xdr:colOff>
      <xdr:row>10</xdr:row>
      <xdr:rowOff>30154</xdr:rowOff>
    </xdr:from>
    <xdr:to>
      <xdr:col>40</xdr:col>
      <xdr:colOff>44449</xdr:colOff>
      <xdr:row>10</xdr:row>
      <xdr:rowOff>1291168</xdr:rowOff>
    </xdr:to>
    <xdr:pic>
      <xdr:nvPicPr>
        <xdr:cNvPr id="4" name="Рисунок 3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023" t="10317" r="36535" b="3436"/>
        <a:stretch/>
      </xdr:blipFill>
      <xdr:spPr>
        <a:xfrm>
          <a:off x="5346700" y="2935279"/>
          <a:ext cx="774699" cy="1261014"/>
        </a:xfrm>
        <a:prstGeom prst="rect">
          <a:avLst/>
        </a:prstGeom>
      </xdr:spPr>
    </xdr:pic>
    <xdr:clientData/>
  </xdr:twoCellAnchor>
  <xdr:twoCellAnchor editAs="oneCell">
    <xdr:from>
      <xdr:col>46</xdr:col>
      <xdr:colOff>57150</xdr:colOff>
      <xdr:row>10</xdr:row>
      <xdr:rowOff>57150</xdr:rowOff>
    </xdr:from>
    <xdr:to>
      <xdr:col>54</xdr:col>
      <xdr:colOff>28575</xdr:colOff>
      <xdr:row>10</xdr:row>
      <xdr:rowOff>1211893</xdr:rowOff>
    </xdr:to>
    <xdr:pic>
      <xdr:nvPicPr>
        <xdr:cNvPr id="5" name="Рисунок 4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0055" t="14650" r="39591" b="12308"/>
        <a:stretch/>
      </xdr:blipFill>
      <xdr:spPr>
        <a:xfrm>
          <a:off x="7458075" y="2962275"/>
          <a:ext cx="733425" cy="1154743"/>
        </a:xfrm>
        <a:prstGeom prst="rect">
          <a:avLst/>
        </a:prstGeom>
      </xdr:spPr>
    </xdr:pic>
    <xdr:clientData/>
  </xdr:twoCellAnchor>
  <xdr:twoCellAnchor editAs="oneCell">
    <xdr:from>
      <xdr:col>61</xdr:col>
      <xdr:colOff>129118</xdr:colOff>
      <xdr:row>10</xdr:row>
      <xdr:rowOff>115095</xdr:rowOff>
    </xdr:from>
    <xdr:to>
      <xdr:col>66</xdr:col>
      <xdr:colOff>71983</xdr:colOff>
      <xdr:row>10</xdr:row>
      <xdr:rowOff>1247511</xdr:rowOff>
    </xdr:to>
    <xdr:pic>
      <xdr:nvPicPr>
        <xdr:cNvPr id="6" name="Рисунок 5"/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2824" t="17424" r="42024" b="13111"/>
        <a:stretch/>
      </xdr:blipFill>
      <xdr:spPr>
        <a:xfrm>
          <a:off x="5510743" y="2936876"/>
          <a:ext cx="538178" cy="1132416"/>
        </a:xfrm>
        <a:prstGeom prst="rect">
          <a:avLst/>
        </a:prstGeom>
      </xdr:spPr>
    </xdr:pic>
    <xdr:clientData/>
  </xdr:twoCellAnchor>
  <xdr:twoCellAnchor editAs="oneCell">
    <xdr:from>
      <xdr:col>74</xdr:col>
      <xdr:colOff>7939</xdr:colOff>
      <xdr:row>10</xdr:row>
      <xdr:rowOff>47624</xdr:rowOff>
    </xdr:from>
    <xdr:to>
      <xdr:col>81</xdr:col>
      <xdr:colOff>55389</xdr:colOff>
      <xdr:row>10</xdr:row>
      <xdr:rowOff>1261359</xdr:rowOff>
    </xdr:to>
    <xdr:pic>
      <xdr:nvPicPr>
        <xdr:cNvPr id="7" name="Рисунок 6"/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878" t="9171" r="38552" b="5086"/>
        <a:stretch/>
      </xdr:blipFill>
      <xdr:spPr>
        <a:xfrm>
          <a:off x="6532564" y="3071812"/>
          <a:ext cx="714200" cy="1213735"/>
        </a:xfrm>
        <a:prstGeom prst="rect">
          <a:avLst/>
        </a:prstGeom>
      </xdr:spPr>
    </xdr:pic>
    <xdr:clientData/>
  </xdr:twoCellAnchor>
  <xdr:twoCellAnchor editAs="oneCell">
    <xdr:from>
      <xdr:col>89</xdr:col>
      <xdr:colOff>54241</xdr:colOff>
      <xdr:row>10</xdr:row>
      <xdr:rowOff>100542</xdr:rowOff>
    </xdr:from>
    <xdr:to>
      <xdr:col>94</xdr:col>
      <xdr:colOff>64511</xdr:colOff>
      <xdr:row>10</xdr:row>
      <xdr:rowOff>1261296</xdr:rowOff>
    </xdr:to>
    <xdr:pic>
      <xdr:nvPicPr>
        <xdr:cNvPr id="8" name="Рисунок 7"/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086" t="11005" r="42551" b="19530"/>
        <a:stretch/>
      </xdr:blipFill>
      <xdr:spPr>
        <a:xfrm>
          <a:off x="7983804" y="3065198"/>
          <a:ext cx="486520" cy="1160754"/>
        </a:xfrm>
        <a:prstGeom prst="rect">
          <a:avLst/>
        </a:prstGeom>
      </xdr:spPr>
    </xdr:pic>
    <xdr:clientData/>
  </xdr:twoCellAnchor>
  <xdr:twoCellAnchor editAs="oneCell">
    <xdr:from>
      <xdr:col>101</xdr:col>
      <xdr:colOff>95249</xdr:colOff>
      <xdr:row>10</xdr:row>
      <xdr:rowOff>42334</xdr:rowOff>
    </xdr:from>
    <xdr:to>
      <xdr:col>110</xdr:col>
      <xdr:colOff>8470</xdr:colOff>
      <xdr:row>10</xdr:row>
      <xdr:rowOff>1326906</xdr:rowOff>
    </xdr:to>
    <xdr:pic>
      <xdr:nvPicPr>
        <xdr:cNvPr id="9" name="Рисунок 8"/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667" t="6877" r="37395" b="7839"/>
        <a:stretch/>
      </xdr:blipFill>
      <xdr:spPr>
        <a:xfrm>
          <a:off x="16040099" y="2947459"/>
          <a:ext cx="770471" cy="1284572"/>
        </a:xfrm>
        <a:prstGeom prst="rect">
          <a:avLst/>
        </a:prstGeom>
      </xdr:spPr>
    </xdr:pic>
    <xdr:clientData/>
  </xdr:twoCellAnchor>
  <xdr:twoCellAnchor editAs="oneCell">
    <xdr:from>
      <xdr:col>117</xdr:col>
      <xdr:colOff>10583</xdr:colOff>
      <xdr:row>10</xdr:row>
      <xdr:rowOff>84666</xdr:rowOff>
    </xdr:from>
    <xdr:to>
      <xdr:col>123</xdr:col>
      <xdr:colOff>17127</xdr:colOff>
      <xdr:row>10</xdr:row>
      <xdr:rowOff>1298150</xdr:rowOff>
    </xdr:to>
    <xdr:pic>
      <xdr:nvPicPr>
        <xdr:cNvPr id="10" name="Рисунок 9"/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772" t="14214" r="43392" b="17925"/>
        <a:stretch/>
      </xdr:blipFill>
      <xdr:spPr>
        <a:xfrm>
          <a:off x="18298583" y="2989791"/>
          <a:ext cx="578044" cy="1213484"/>
        </a:xfrm>
        <a:prstGeom prst="rect">
          <a:avLst/>
        </a:prstGeom>
      </xdr:spPr>
    </xdr:pic>
    <xdr:clientData/>
  </xdr:twoCellAnchor>
  <xdr:twoCellAnchor editAs="oneCell">
    <xdr:from>
      <xdr:col>129</xdr:col>
      <xdr:colOff>52916</xdr:colOff>
      <xdr:row>10</xdr:row>
      <xdr:rowOff>52916</xdr:rowOff>
    </xdr:from>
    <xdr:to>
      <xdr:col>138</xdr:col>
      <xdr:colOff>95249</xdr:colOff>
      <xdr:row>10</xdr:row>
      <xdr:rowOff>1328015</xdr:rowOff>
    </xdr:to>
    <xdr:pic>
      <xdr:nvPicPr>
        <xdr:cNvPr id="11" name="Рисунок 10"/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246" t="7107" r="34554" b="6921"/>
        <a:stretch/>
      </xdr:blipFill>
      <xdr:spPr>
        <a:xfrm>
          <a:off x="20236391" y="2958041"/>
          <a:ext cx="899583" cy="1275099"/>
        </a:xfrm>
        <a:prstGeom prst="rect">
          <a:avLst/>
        </a:prstGeom>
      </xdr:spPr>
    </xdr:pic>
    <xdr:clientData/>
  </xdr:twoCellAnchor>
  <xdr:twoCellAnchor editAs="oneCell">
    <xdr:from>
      <xdr:col>4</xdr:col>
      <xdr:colOff>70114</xdr:colOff>
      <xdr:row>18</xdr:row>
      <xdr:rowOff>31751</xdr:rowOff>
    </xdr:from>
    <xdr:to>
      <xdr:col>10</xdr:col>
      <xdr:colOff>82258</xdr:colOff>
      <xdr:row>18</xdr:row>
      <xdr:rowOff>1259417</xdr:rowOff>
    </xdr:to>
    <xdr:pic>
      <xdr:nvPicPr>
        <xdr:cNvPr id="12" name="Рисунок 11"/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2403" t="13067" r="42340" b="17008"/>
        <a:stretch/>
      </xdr:blipFill>
      <xdr:spPr>
        <a:xfrm>
          <a:off x="379677" y="6127751"/>
          <a:ext cx="583644" cy="1227666"/>
        </a:xfrm>
        <a:prstGeom prst="rect">
          <a:avLst/>
        </a:prstGeom>
      </xdr:spPr>
    </xdr:pic>
    <xdr:clientData/>
  </xdr:twoCellAnchor>
  <xdr:twoCellAnchor editAs="oneCell">
    <xdr:from>
      <xdr:col>17</xdr:col>
      <xdr:colOff>31750</xdr:colOff>
      <xdr:row>18</xdr:row>
      <xdr:rowOff>56885</xdr:rowOff>
    </xdr:from>
    <xdr:to>
      <xdr:col>26</xdr:col>
      <xdr:colOff>45296</xdr:colOff>
      <xdr:row>18</xdr:row>
      <xdr:rowOff>1337468</xdr:rowOff>
    </xdr:to>
    <xdr:pic>
      <xdr:nvPicPr>
        <xdr:cNvPr id="13" name="Рисунок 12"/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0509" t="7107" r="32660" b="6921"/>
        <a:stretch/>
      </xdr:blipFill>
      <xdr:spPr>
        <a:xfrm>
          <a:off x="1484313" y="6152885"/>
          <a:ext cx="870796" cy="1280583"/>
        </a:xfrm>
        <a:prstGeom prst="rect">
          <a:avLst/>
        </a:prstGeom>
      </xdr:spPr>
    </xdr:pic>
    <xdr:clientData/>
  </xdr:twoCellAnchor>
  <xdr:twoCellAnchor editAs="oneCell">
    <xdr:from>
      <xdr:col>32</xdr:col>
      <xdr:colOff>85724</xdr:colOff>
      <xdr:row>18</xdr:row>
      <xdr:rowOff>76201</xdr:rowOff>
    </xdr:from>
    <xdr:to>
      <xdr:col>39</xdr:col>
      <xdr:colOff>8687</xdr:colOff>
      <xdr:row>18</xdr:row>
      <xdr:rowOff>1266825</xdr:rowOff>
    </xdr:to>
    <xdr:pic>
      <xdr:nvPicPr>
        <xdr:cNvPr id="14" name="Рисунок 13"/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886" t="13618" r="40151" b="20562"/>
        <a:stretch/>
      </xdr:blipFill>
      <xdr:spPr>
        <a:xfrm>
          <a:off x="5400674" y="6096001"/>
          <a:ext cx="589713" cy="1190624"/>
        </a:xfrm>
        <a:prstGeom prst="rect">
          <a:avLst/>
        </a:prstGeom>
      </xdr:spPr>
    </xdr:pic>
    <xdr:clientData/>
  </xdr:twoCellAnchor>
  <xdr:twoCellAnchor editAs="oneCell">
    <xdr:from>
      <xdr:col>45</xdr:col>
      <xdr:colOff>85725</xdr:colOff>
      <xdr:row>18</xdr:row>
      <xdr:rowOff>66675</xdr:rowOff>
    </xdr:from>
    <xdr:to>
      <xdr:col>53</xdr:col>
      <xdr:colOff>44180</xdr:colOff>
      <xdr:row>18</xdr:row>
      <xdr:rowOff>1285875</xdr:rowOff>
    </xdr:to>
    <xdr:pic>
      <xdr:nvPicPr>
        <xdr:cNvPr id="15" name="Рисунок 14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706" t="12999" r="38957" b="14165"/>
        <a:stretch/>
      </xdr:blipFill>
      <xdr:spPr>
        <a:xfrm>
          <a:off x="7391400" y="6086475"/>
          <a:ext cx="720455" cy="1219200"/>
        </a:xfrm>
        <a:prstGeom prst="rect">
          <a:avLst/>
        </a:prstGeom>
      </xdr:spPr>
    </xdr:pic>
    <xdr:clientData/>
  </xdr:twoCellAnchor>
  <xdr:twoCellAnchor editAs="oneCell">
    <xdr:from>
      <xdr:col>60</xdr:col>
      <xdr:colOff>66676</xdr:colOff>
      <xdr:row>18</xdr:row>
      <xdr:rowOff>66675</xdr:rowOff>
    </xdr:from>
    <xdr:to>
      <xdr:col>66</xdr:col>
      <xdr:colOff>61647</xdr:colOff>
      <xdr:row>18</xdr:row>
      <xdr:rowOff>1238250</xdr:rowOff>
    </xdr:to>
    <xdr:pic>
      <xdr:nvPicPr>
        <xdr:cNvPr id="16" name="Рисунок 15"/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394" t="16712" r="42708" b="16642"/>
        <a:stretch/>
      </xdr:blipFill>
      <xdr:spPr>
        <a:xfrm>
          <a:off x="9639301" y="6086475"/>
          <a:ext cx="685534" cy="1171575"/>
        </a:xfrm>
        <a:prstGeom prst="rect">
          <a:avLst/>
        </a:prstGeom>
      </xdr:spPr>
    </xdr:pic>
    <xdr:clientData/>
  </xdr:twoCellAnchor>
  <xdr:twoCellAnchor editAs="oneCell">
    <xdr:from>
      <xdr:col>73</xdr:col>
      <xdr:colOff>57150</xdr:colOff>
      <xdr:row>18</xdr:row>
      <xdr:rowOff>95249</xdr:rowOff>
    </xdr:from>
    <xdr:to>
      <xdr:col>81</xdr:col>
      <xdr:colOff>66676</xdr:colOff>
      <xdr:row>18</xdr:row>
      <xdr:rowOff>1234634</xdr:rowOff>
    </xdr:to>
    <xdr:pic>
      <xdr:nvPicPr>
        <xdr:cNvPr id="17" name="Рисунок 16"/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542" t="13411" r="39015" b="14372"/>
        <a:stretch/>
      </xdr:blipFill>
      <xdr:spPr>
        <a:xfrm>
          <a:off x="11620500" y="6115049"/>
          <a:ext cx="771526" cy="1139385"/>
        </a:xfrm>
        <a:prstGeom prst="rect">
          <a:avLst/>
        </a:prstGeom>
      </xdr:spPr>
    </xdr:pic>
    <xdr:clientData/>
  </xdr:twoCellAnchor>
  <xdr:twoCellAnchor editAs="oneCell">
    <xdr:from>
      <xdr:col>86</xdr:col>
      <xdr:colOff>64295</xdr:colOff>
      <xdr:row>18</xdr:row>
      <xdr:rowOff>78581</xdr:rowOff>
    </xdr:from>
    <xdr:to>
      <xdr:col>97</xdr:col>
      <xdr:colOff>65613</xdr:colOff>
      <xdr:row>18</xdr:row>
      <xdr:rowOff>1240631</xdr:rowOff>
    </xdr:to>
    <xdr:pic>
      <xdr:nvPicPr>
        <xdr:cNvPr id="18" name="Рисунок 17"/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3997" t="13617" r="33049" b="8801"/>
        <a:stretch/>
      </xdr:blipFill>
      <xdr:spPr>
        <a:xfrm>
          <a:off x="7708108" y="6174581"/>
          <a:ext cx="1049068" cy="1162050"/>
        </a:xfrm>
        <a:prstGeom prst="rect">
          <a:avLst/>
        </a:prstGeom>
      </xdr:spPr>
    </xdr:pic>
    <xdr:clientData/>
  </xdr:twoCellAnchor>
  <xdr:twoCellAnchor editAs="oneCell">
    <xdr:from>
      <xdr:col>101</xdr:col>
      <xdr:colOff>85726</xdr:colOff>
      <xdr:row>18</xdr:row>
      <xdr:rowOff>57150</xdr:rowOff>
    </xdr:from>
    <xdr:to>
      <xdr:col>110</xdr:col>
      <xdr:colOff>47626</xdr:colOff>
      <xdr:row>18</xdr:row>
      <xdr:rowOff>1321424</xdr:rowOff>
    </xdr:to>
    <xdr:pic>
      <xdr:nvPicPr>
        <xdr:cNvPr id="19" name="Рисунок 18"/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6742" t="10523" r="38163" b="5087"/>
        <a:stretch/>
      </xdr:blipFill>
      <xdr:spPr>
        <a:xfrm>
          <a:off x="16030576" y="6076950"/>
          <a:ext cx="819150" cy="1264274"/>
        </a:xfrm>
        <a:prstGeom prst="rect">
          <a:avLst/>
        </a:prstGeom>
      </xdr:spPr>
    </xdr:pic>
    <xdr:clientData/>
  </xdr:twoCellAnchor>
  <xdr:twoCellAnchor editAs="oneCell">
    <xdr:from>
      <xdr:col>116</xdr:col>
      <xdr:colOff>28576</xdr:colOff>
      <xdr:row>18</xdr:row>
      <xdr:rowOff>95250</xdr:rowOff>
    </xdr:from>
    <xdr:to>
      <xdr:col>122</xdr:col>
      <xdr:colOff>88107</xdr:colOff>
      <xdr:row>18</xdr:row>
      <xdr:rowOff>1325058</xdr:rowOff>
    </xdr:to>
    <xdr:pic>
      <xdr:nvPicPr>
        <xdr:cNvPr id="20" name="Рисунок 19"/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583" t="9698" r="37974" b="6118"/>
        <a:stretch/>
      </xdr:blipFill>
      <xdr:spPr>
        <a:xfrm>
          <a:off x="18221326" y="6115050"/>
          <a:ext cx="714374" cy="1229808"/>
        </a:xfrm>
        <a:prstGeom prst="rect">
          <a:avLst/>
        </a:prstGeom>
      </xdr:spPr>
    </xdr:pic>
    <xdr:clientData/>
  </xdr:twoCellAnchor>
  <xdr:twoCellAnchor editAs="oneCell">
    <xdr:from>
      <xdr:col>128</xdr:col>
      <xdr:colOff>38100</xdr:colOff>
      <xdr:row>18</xdr:row>
      <xdr:rowOff>66675</xdr:rowOff>
    </xdr:from>
    <xdr:to>
      <xdr:col>139</xdr:col>
      <xdr:colOff>54491</xdr:colOff>
      <xdr:row>18</xdr:row>
      <xdr:rowOff>1247775</xdr:rowOff>
    </xdr:to>
    <xdr:pic>
      <xdr:nvPicPr>
        <xdr:cNvPr id="21" name="Рисунок 20"/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8314" t="5571" r="26799" b="4262"/>
        <a:stretch/>
      </xdr:blipFill>
      <xdr:spPr>
        <a:xfrm>
          <a:off x="20126325" y="6086475"/>
          <a:ext cx="1064141" cy="1181100"/>
        </a:xfrm>
        <a:prstGeom prst="rect">
          <a:avLst/>
        </a:prstGeom>
      </xdr:spPr>
    </xdr:pic>
    <xdr:clientData/>
  </xdr:twoCellAnchor>
  <xdr:twoCellAnchor editAs="oneCell">
    <xdr:from>
      <xdr:col>128</xdr:col>
      <xdr:colOff>54770</xdr:colOff>
      <xdr:row>59</xdr:row>
      <xdr:rowOff>199436</xdr:rowOff>
    </xdr:from>
    <xdr:to>
      <xdr:col>139</xdr:col>
      <xdr:colOff>35718</xdr:colOff>
      <xdr:row>59</xdr:row>
      <xdr:rowOff>1171573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568114" y="18987499"/>
          <a:ext cx="1028698" cy="972137"/>
        </a:xfrm>
        <a:prstGeom prst="rect">
          <a:avLst/>
        </a:prstGeom>
      </xdr:spPr>
    </xdr:pic>
    <xdr:clientData/>
  </xdr:twoCellAnchor>
  <xdr:twoCellAnchor editAs="oneCell">
    <xdr:from>
      <xdr:col>2</xdr:col>
      <xdr:colOff>64294</xdr:colOff>
      <xdr:row>67</xdr:row>
      <xdr:rowOff>250031</xdr:rowOff>
    </xdr:from>
    <xdr:to>
      <xdr:col>13</xdr:col>
      <xdr:colOff>42001</xdr:colOff>
      <xdr:row>67</xdr:row>
      <xdr:rowOff>1178718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3357" y="22121812"/>
          <a:ext cx="1025457" cy="928687"/>
        </a:xfrm>
        <a:prstGeom prst="rect">
          <a:avLst/>
        </a:prstGeom>
      </xdr:spPr>
    </xdr:pic>
    <xdr:clientData/>
  </xdr:twoCellAnchor>
  <xdr:twoCellAnchor editAs="oneCell">
    <xdr:from>
      <xdr:col>16</xdr:col>
      <xdr:colOff>38099</xdr:colOff>
      <xdr:row>67</xdr:row>
      <xdr:rowOff>133350</xdr:rowOff>
    </xdr:from>
    <xdr:to>
      <xdr:col>27</xdr:col>
      <xdr:colOff>66674</xdr:colOff>
      <xdr:row>67</xdr:row>
      <xdr:rowOff>1250350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57524" y="21707475"/>
          <a:ext cx="1076325" cy="1117000"/>
        </a:xfrm>
        <a:prstGeom prst="rect">
          <a:avLst/>
        </a:prstGeom>
      </xdr:spPr>
    </xdr:pic>
    <xdr:clientData/>
  </xdr:twoCellAnchor>
  <xdr:twoCellAnchor editAs="oneCell">
    <xdr:from>
      <xdr:col>30</xdr:col>
      <xdr:colOff>40482</xdr:colOff>
      <xdr:row>67</xdr:row>
      <xdr:rowOff>192881</xdr:rowOff>
    </xdr:from>
    <xdr:to>
      <xdr:col>41</xdr:col>
      <xdr:colOff>29390</xdr:colOff>
      <xdr:row>67</xdr:row>
      <xdr:rowOff>1238250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36045" y="22064662"/>
          <a:ext cx="1036658" cy="1045369"/>
        </a:xfrm>
        <a:prstGeom prst="rect">
          <a:avLst/>
        </a:prstGeom>
      </xdr:spPr>
    </xdr:pic>
    <xdr:clientData/>
  </xdr:twoCellAnchor>
  <xdr:twoCellAnchor editAs="oneCell">
    <xdr:from>
      <xdr:col>44</xdr:col>
      <xdr:colOff>57151</xdr:colOff>
      <xdr:row>67</xdr:row>
      <xdr:rowOff>104077</xdr:rowOff>
    </xdr:from>
    <xdr:to>
      <xdr:col>55</xdr:col>
      <xdr:colOff>9525</xdr:colOff>
      <xdr:row>67</xdr:row>
      <xdr:rowOff>1304925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67576" y="21678202"/>
          <a:ext cx="1000124" cy="1200848"/>
        </a:xfrm>
        <a:prstGeom prst="rect">
          <a:avLst/>
        </a:prstGeom>
      </xdr:spPr>
    </xdr:pic>
    <xdr:clientData/>
  </xdr:twoCellAnchor>
  <xdr:twoCellAnchor editAs="oneCell">
    <xdr:from>
      <xdr:col>58</xdr:col>
      <xdr:colOff>38101</xdr:colOff>
      <xdr:row>67</xdr:row>
      <xdr:rowOff>57150</xdr:rowOff>
    </xdr:from>
    <xdr:to>
      <xdr:col>67</xdr:col>
      <xdr:colOff>45883</xdr:colOff>
      <xdr:row>67</xdr:row>
      <xdr:rowOff>1262064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33976" y="21928931"/>
          <a:ext cx="1043626" cy="1204914"/>
        </a:xfrm>
        <a:prstGeom prst="rect">
          <a:avLst/>
        </a:prstGeom>
      </xdr:spPr>
    </xdr:pic>
    <xdr:clientData/>
  </xdr:twoCellAnchor>
  <xdr:twoCellAnchor editAs="oneCell">
    <xdr:from>
      <xdr:col>72</xdr:col>
      <xdr:colOff>76202</xdr:colOff>
      <xdr:row>67</xdr:row>
      <xdr:rowOff>71437</xdr:rowOff>
    </xdr:from>
    <xdr:to>
      <xdr:col>82</xdr:col>
      <xdr:colOff>75312</xdr:colOff>
      <xdr:row>67</xdr:row>
      <xdr:rowOff>1285874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10327" y="21943218"/>
          <a:ext cx="951610" cy="1214437"/>
        </a:xfrm>
        <a:prstGeom prst="rect">
          <a:avLst/>
        </a:prstGeom>
      </xdr:spPr>
    </xdr:pic>
    <xdr:clientData/>
  </xdr:twoCellAnchor>
  <xdr:twoCellAnchor editAs="oneCell">
    <xdr:from>
      <xdr:col>86</xdr:col>
      <xdr:colOff>64295</xdr:colOff>
      <xdr:row>67</xdr:row>
      <xdr:rowOff>45244</xdr:rowOff>
    </xdr:from>
    <xdr:to>
      <xdr:col>97</xdr:col>
      <xdr:colOff>83345</xdr:colOff>
      <xdr:row>67</xdr:row>
      <xdr:rowOff>1293019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08108" y="21917025"/>
          <a:ext cx="1066800" cy="1247775"/>
        </a:xfrm>
        <a:prstGeom prst="rect">
          <a:avLst/>
        </a:prstGeom>
      </xdr:spPr>
    </xdr:pic>
    <xdr:clientData/>
  </xdr:twoCellAnchor>
  <xdr:twoCellAnchor editAs="oneCell">
    <xdr:from>
      <xdr:col>101</xdr:col>
      <xdr:colOff>9527</xdr:colOff>
      <xdr:row>67</xdr:row>
      <xdr:rowOff>113324</xdr:rowOff>
    </xdr:from>
    <xdr:to>
      <xdr:col>111</xdr:col>
      <xdr:colOff>19051</xdr:colOff>
      <xdr:row>67</xdr:row>
      <xdr:rowOff>1285875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954377" y="21687449"/>
          <a:ext cx="962024" cy="1172551"/>
        </a:xfrm>
        <a:prstGeom prst="rect">
          <a:avLst/>
        </a:prstGeom>
      </xdr:spPr>
    </xdr:pic>
    <xdr:clientData/>
  </xdr:twoCellAnchor>
  <xdr:twoCellAnchor editAs="oneCell">
    <xdr:from>
      <xdr:col>114</xdr:col>
      <xdr:colOff>47626</xdr:colOff>
      <xdr:row>67</xdr:row>
      <xdr:rowOff>126900</xdr:rowOff>
    </xdr:from>
    <xdr:to>
      <xdr:col>124</xdr:col>
      <xdr:colOff>78582</xdr:colOff>
      <xdr:row>67</xdr:row>
      <xdr:rowOff>1280981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49876" y="21701025"/>
          <a:ext cx="1066799" cy="1154081"/>
        </a:xfrm>
        <a:prstGeom prst="rect">
          <a:avLst/>
        </a:prstGeom>
      </xdr:spPr>
    </xdr:pic>
    <xdr:clientData/>
  </xdr:twoCellAnchor>
  <xdr:twoCellAnchor editAs="oneCell">
    <xdr:from>
      <xdr:col>128</xdr:col>
      <xdr:colOff>85725</xdr:colOff>
      <xdr:row>67</xdr:row>
      <xdr:rowOff>95249</xdr:rowOff>
    </xdr:from>
    <xdr:to>
      <xdr:col>139</xdr:col>
      <xdr:colOff>9524</xdr:colOff>
      <xdr:row>67</xdr:row>
      <xdr:rowOff>1307892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173950" y="21669374"/>
          <a:ext cx="971549" cy="1212643"/>
        </a:xfrm>
        <a:prstGeom prst="rect">
          <a:avLst/>
        </a:prstGeom>
      </xdr:spPr>
    </xdr:pic>
    <xdr:clientData/>
  </xdr:twoCellAnchor>
  <xdr:twoCellAnchor editAs="oneCell">
    <xdr:from>
      <xdr:col>2</xdr:col>
      <xdr:colOff>40481</xdr:colOff>
      <xdr:row>75</xdr:row>
      <xdr:rowOff>41868</xdr:rowOff>
    </xdr:from>
    <xdr:to>
      <xdr:col>13</xdr:col>
      <xdr:colOff>43838</xdr:colOff>
      <xdr:row>75</xdr:row>
      <xdr:rowOff>1309687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9544" y="25068806"/>
          <a:ext cx="1051107" cy="1267819"/>
        </a:xfrm>
        <a:prstGeom prst="rect">
          <a:avLst/>
        </a:prstGeom>
      </xdr:spPr>
    </xdr:pic>
    <xdr:clientData/>
  </xdr:twoCellAnchor>
  <xdr:oneCellAnchor>
    <xdr:from>
      <xdr:col>30</xdr:col>
      <xdr:colOff>40481</xdr:colOff>
      <xdr:row>75</xdr:row>
      <xdr:rowOff>150018</xdr:rowOff>
    </xdr:from>
    <xdr:ext cx="1072233" cy="1064418"/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36044" y="25176956"/>
          <a:ext cx="1072233" cy="1064418"/>
        </a:xfrm>
        <a:prstGeom prst="rect">
          <a:avLst/>
        </a:prstGeom>
      </xdr:spPr>
    </xdr:pic>
    <xdr:clientData/>
  </xdr:oneCellAnchor>
  <xdr:twoCellAnchor editAs="oneCell">
    <xdr:from>
      <xdr:col>16</xdr:col>
      <xdr:colOff>38101</xdr:colOff>
      <xdr:row>75</xdr:row>
      <xdr:rowOff>133526</xdr:rowOff>
    </xdr:from>
    <xdr:to>
      <xdr:col>27</xdr:col>
      <xdr:colOff>19051</xdr:colOff>
      <xdr:row>75</xdr:row>
      <xdr:rowOff>1257300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57526" y="24850901"/>
          <a:ext cx="1028700" cy="1123774"/>
        </a:xfrm>
        <a:prstGeom prst="rect">
          <a:avLst/>
        </a:prstGeom>
      </xdr:spPr>
    </xdr:pic>
    <xdr:clientData/>
  </xdr:twoCellAnchor>
  <xdr:twoCellAnchor editAs="oneCell">
    <xdr:from>
      <xdr:col>46</xdr:col>
      <xdr:colOff>2381</xdr:colOff>
      <xdr:row>75</xdr:row>
      <xdr:rowOff>76201</xdr:rowOff>
    </xdr:from>
    <xdr:to>
      <xdr:col>53</xdr:col>
      <xdr:colOff>77683</xdr:colOff>
      <xdr:row>75</xdr:row>
      <xdr:rowOff>1257301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15225" y="24900732"/>
          <a:ext cx="742052" cy="1181100"/>
        </a:xfrm>
        <a:prstGeom prst="rect">
          <a:avLst/>
        </a:prstGeom>
      </xdr:spPr>
    </xdr:pic>
    <xdr:clientData/>
  </xdr:twoCellAnchor>
  <xdr:twoCellAnchor editAs="oneCell">
    <xdr:from>
      <xdr:col>59</xdr:col>
      <xdr:colOff>28575</xdr:colOff>
      <xdr:row>75</xdr:row>
      <xdr:rowOff>140493</xdr:rowOff>
    </xdr:from>
    <xdr:to>
      <xdr:col>68</xdr:col>
      <xdr:colOff>11906</xdr:colOff>
      <xdr:row>75</xdr:row>
      <xdr:rowOff>1247018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19700" y="28013024"/>
          <a:ext cx="1019175" cy="1106525"/>
        </a:xfrm>
        <a:prstGeom prst="rect">
          <a:avLst/>
        </a:prstGeom>
      </xdr:spPr>
    </xdr:pic>
    <xdr:clientData/>
  </xdr:twoCellAnchor>
  <xdr:twoCellAnchor editAs="oneCell">
    <xdr:from>
      <xdr:col>72</xdr:col>
      <xdr:colOff>57151</xdr:colOff>
      <xdr:row>75</xdr:row>
      <xdr:rowOff>714375</xdr:rowOff>
    </xdr:from>
    <xdr:to>
      <xdr:col>83</xdr:col>
      <xdr:colOff>27386</xdr:colOff>
      <xdr:row>75</xdr:row>
      <xdr:rowOff>1250156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91276" y="25741313"/>
          <a:ext cx="1017985" cy="535781"/>
        </a:xfrm>
        <a:prstGeom prst="rect">
          <a:avLst/>
        </a:prstGeom>
      </xdr:spPr>
    </xdr:pic>
    <xdr:clientData/>
  </xdr:twoCellAnchor>
  <xdr:twoCellAnchor editAs="oneCell">
    <xdr:from>
      <xdr:col>86</xdr:col>
      <xdr:colOff>85726</xdr:colOff>
      <xdr:row>75</xdr:row>
      <xdr:rowOff>82017</xdr:rowOff>
    </xdr:from>
    <xdr:to>
      <xdr:col>97</xdr:col>
      <xdr:colOff>72321</xdr:colOff>
      <xdr:row>75</xdr:row>
      <xdr:rowOff>1338263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29539" y="25108955"/>
          <a:ext cx="1034345" cy="1256246"/>
        </a:xfrm>
        <a:prstGeom prst="rect">
          <a:avLst/>
        </a:prstGeom>
      </xdr:spPr>
    </xdr:pic>
    <xdr:clientData/>
  </xdr:twoCellAnchor>
  <xdr:twoCellAnchor editAs="oneCell">
    <xdr:from>
      <xdr:col>102</xdr:col>
      <xdr:colOff>69056</xdr:colOff>
      <xdr:row>75</xdr:row>
      <xdr:rowOff>61912</xdr:rowOff>
    </xdr:from>
    <xdr:to>
      <xdr:col>109</xdr:col>
      <xdr:colOff>11906</xdr:colOff>
      <xdr:row>75</xdr:row>
      <xdr:rowOff>1250524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189244" y="25088850"/>
          <a:ext cx="609600" cy="1188612"/>
        </a:xfrm>
        <a:prstGeom prst="rect">
          <a:avLst/>
        </a:prstGeom>
      </xdr:spPr>
    </xdr:pic>
    <xdr:clientData/>
  </xdr:twoCellAnchor>
  <xdr:twoCellAnchor editAs="oneCell">
    <xdr:from>
      <xdr:col>115</xdr:col>
      <xdr:colOff>90488</xdr:colOff>
      <xdr:row>75</xdr:row>
      <xdr:rowOff>45244</xdr:rowOff>
    </xdr:from>
    <xdr:to>
      <xdr:col>122</xdr:col>
      <xdr:colOff>92870</xdr:colOff>
      <xdr:row>75</xdr:row>
      <xdr:rowOff>1306625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377488" y="25072182"/>
          <a:ext cx="752475" cy="1261381"/>
        </a:xfrm>
        <a:prstGeom prst="rect">
          <a:avLst/>
        </a:prstGeom>
      </xdr:spPr>
    </xdr:pic>
    <xdr:clientData/>
  </xdr:twoCellAnchor>
  <xdr:twoCellAnchor editAs="oneCell">
    <xdr:from>
      <xdr:col>16</xdr:col>
      <xdr:colOff>58016</xdr:colOff>
      <xdr:row>83</xdr:row>
      <xdr:rowOff>291811</xdr:rowOff>
    </xdr:from>
    <xdr:to>
      <xdr:col>27</xdr:col>
      <xdr:colOff>67540</xdr:colOff>
      <xdr:row>83</xdr:row>
      <xdr:rowOff>1044285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77441" y="28152436"/>
          <a:ext cx="1057274" cy="752474"/>
        </a:xfrm>
        <a:prstGeom prst="rect">
          <a:avLst/>
        </a:prstGeom>
      </xdr:spPr>
    </xdr:pic>
    <xdr:clientData/>
  </xdr:twoCellAnchor>
  <xdr:oneCellAnchor>
    <xdr:from>
      <xdr:col>30</xdr:col>
      <xdr:colOff>34637</xdr:colOff>
      <xdr:row>83</xdr:row>
      <xdr:rowOff>201757</xdr:rowOff>
    </xdr:from>
    <xdr:ext cx="1040467" cy="889289"/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59087" y="28062382"/>
          <a:ext cx="1040467" cy="889289"/>
        </a:xfrm>
        <a:prstGeom prst="rect">
          <a:avLst/>
        </a:prstGeom>
      </xdr:spPr>
    </xdr:pic>
    <xdr:clientData/>
  </xdr:oneCellAnchor>
  <xdr:twoCellAnchor editAs="oneCell">
    <xdr:from>
      <xdr:col>44</xdr:col>
      <xdr:colOff>9525</xdr:colOff>
      <xdr:row>83</xdr:row>
      <xdr:rowOff>333375</xdr:rowOff>
    </xdr:from>
    <xdr:to>
      <xdr:col>55</xdr:col>
      <xdr:colOff>57150</xdr:colOff>
      <xdr:row>83</xdr:row>
      <xdr:rowOff>1066801</xdr:rowOff>
    </xdr:to>
    <xdr:pic>
      <xdr:nvPicPr>
        <xdr:cNvPr id="83" name="Рисунок 82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19950" y="28194000"/>
          <a:ext cx="1095375" cy="733426"/>
        </a:xfrm>
        <a:prstGeom prst="rect">
          <a:avLst/>
        </a:prstGeom>
      </xdr:spPr>
    </xdr:pic>
    <xdr:clientData/>
  </xdr:twoCellAnchor>
  <xdr:oneCellAnchor>
    <xdr:from>
      <xdr:col>2</xdr:col>
      <xdr:colOff>57150</xdr:colOff>
      <xdr:row>83</xdr:row>
      <xdr:rowOff>294409</xdr:rowOff>
    </xdr:from>
    <xdr:ext cx="1033895" cy="780272"/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0600" y="28155034"/>
          <a:ext cx="1033895" cy="780272"/>
        </a:xfrm>
        <a:prstGeom prst="rect">
          <a:avLst/>
        </a:prstGeom>
      </xdr:spPr>
    </xdr:pic>
    <xdr:clientData/>
  </xdr:oneCellAnchor>
  <xdr:oneCellAnchor>
    <xdr:from>
      <xdr:col>59</xdr:col>
      <xdr:colOff>45245</xdr:colOff>
      <xdr:row>83</xdr:row>
      <xdr:rowOff>350043</xdr:rowOff>
    </xdr:from>
    <xdr:ext cx="1031816" cy="709613"/>
    <xdr:pic>
      <xdr:nvPicPr>
        <xdr:cNvPr id="85" name="Рисунок 84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6370" y="31318199"/>
          <a:ext cx="1031816" cy="709613"/>
        </a:xfrm>
        <a:prstGeom prst="rect">
          <a:avLst/>
        </a:prstGeom>
      </xdr:spPr>
    </xdr:pic>
    <xdr:clientData/>
  </xdr:oneCellAnchor>
  <xdr:oneCellAnchor>
    <xdr:from>
      <xdr:col>72</xdr:col>
      <xdr:colOff>60614</xdr:colOff>
      <xdr:row>83</xdr:row>
      <xdr:rowOff>311246</xdr:rowOff>
    </xdr:from>
    <xdr:ext cx="1024190" cy="760315"/>
    <xdr:pic>
      <xdr:nvPicPr>
        <xdr:cNvPr id="86" name="Рисунок 85"/>
        <xdr:cNvPicPr>
          <a:picLocks noChangeAspect="1"/>
        </xdr:cNvPicPr>
      </xdr:nvPicPr>
      <xdr:blipFill rotWithShape="1">
        <a:blip xmlns:r="http://schemas.openxmlformats.org/officeDocument/2006/relationships" r:embed="rId4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5769" t="5586" r="6155" b="3989"/>
        <a:stretch/>
      </xdr:blipFill>
      <xdr:spPr>
        <a:xfrm>
          <a:off x="6394739" y="28493340"/>
          <a:ext cx="1024190" cy="760315"/>
        </a:xfrm>
        <a:prstGeom prst="rect">
          <a:avLst/>
        </a:prstGeom>
      </xdr:spPr>
    </xdr:pic>
    <xdr:clientData/>
  </xdr:oneCellAnchor>
  <xdr:oneCellAnchor>
    <xdr:from>
      <xdr:col>86</xdr:col>
      <xdr:colOff>66675</xdr:colOff>
      <xdr:row>83</xdr:row>
      <xdr:rowOff>352425</xdr:rowOff>
    </xdr:from>
    <xdr:ext cx="1038225" cy="702037"/>
    <xdr:pic>
      <xdr:nvPicPr>
        <xdr:cNvPr id="87" name="Рисунок 86"/>
        <xdr:cNvPicPr>
          <a:picLocks noChangeAspect="1"/>
        </xdr:cNvPicPr>
      </xdr:nvPicPr>
      <xdr:blipFill rotWithShape="1">
        <a:blip xmlns:r="http://schemas.openxmlformats.org/officeDocument/2006/relationships" r:embed="rId4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6268" r="4457" b="3226"/>
        <a:stretch/>
      </xdr:blipFill>
      <xdr:spPr>
        <a:xfrm>
          <a:off x="13782675" y="28213050"/>
          <a:ext cx="1038225" cy="702037"/>
        </a:xfrm>
        <a:prstGeom prst="rect">
          <a:avLst/>
        </a:prstGeom>
      </xdr:spPr>
    </xdr:pic>
    <xdr:clientData/>
  </xdr:oneCellAnchor>
  <xdr:oneCellAnchor>
    <xdr:from>
      <xdr:col>100</xdr:col>
      <xdr:colOff>47624</xdr:colOff>
      <xdr:row>83</xdr:row>
      <xdr:rowOff>285750</xdr:rowOff>
    </xdr:from>
    <xdr:ext cx="1047751" cy="809625"/>
    <xdr:pic>
      <xdr:nvPicPr>
        <xdr:cNvPr id="88" name="Рисунок 87"/>
        <xdr:cNvPicPr>
          <a:picLocks noChangeAspect="1"/>
        </xdr:cNvPicPr>
      </xdr:nvPicPr>
      <xdr:blipFill rotWithShape="1">
        <a:blip xmlns:r="http://schemas.openxmlformats.org/officeDocument/2006/relationships" r:embed="rId4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598" t="2956" r="3304" b="2217"/>
        <a:stretch/>
      </xdr:blipFill>
      <xdr:spPr>
        <a:xfrm>
          <a:off x="15897224" y="28146375"/>
          <a:ext cx="1047751" cy="809625"/>
        </a:xfrm>
        <a:prstGeom prst="rect">
          <a:avLst/>
        </a:prstGeom>
      </xdr:spPr>
    </xdr:pic>
    <xdr:clientData/>
  </xdr:oneCellAnchor>
  <xdr:oneCellAnchor>
    <xdr:from>
      <xdr:col>114</xdr:col>
      <xdr:colOff>62495</xdr:colOff>
      <xdr:row>83</xdr:row>
      <xdr:rowOff>233795</xdr:rowOff>
    </xdr:from>
    <xdr:ext cx="1080505" cy="913519"/>
    <xdr:pic>
      <xdr:nvPicPr>
        <xdr:cNvPr id="89" name="Рисунок 88"/>
        <xdr:cNvPicPr>
          <a:picLocks noChangeAspect="1"/>
        </xdr:cNvPicPr>
      </xdr:nvPicPr>
      <xdr:blipFill rotWithShape="1">
        <a:blip xmlns:r="http://schemas.openxmlformats.org/officeDocument/2006/relationships" r:embed="rId4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67" t="3817" r="2723" b="5343"/>
        <a:stretch/>
      </xdr:blipFill>
      <xdr:spPr>
        <a:xfrm>
          <a:off x="10254245" y="28415889"/>
          <a:ext cx="1080505" cy="913519"/>
        </a:xfrm>
        <a:prstGeom prst="rect">
          <a:avLst/>
        </a:prstGeom>
      </xdr:spPr>
    </xdr:pic>
    <xdr:clientData/>
  </xdr:oneCellAnchor>
  <xdr:twoCellAnchor editAs="oneCell">
    <xdr:from>
      <xdr:col>61</xdr:col>
      <xdr:colOff>127000</xdr:colOff>
      <xdr:row>91</xdr:row>
      <xdr:rowOff>59343</xdr:rowOff>
    </xdr:from>
    <xdr:to>
      <xdr:col>66</xdr:col>
      <xdr:colOff>47625</xdr:colOff>
      <xdr:row>91</xdr:row>
      <xdr:rowOff>1312334</xdr:rowOff>
    </xdr:to>
    <xdr:pic>
      <xdr:nvPicPr>
        <xdr:cNvPr id="93" name="Рисунок 92"/>
        <xdr:cNvPicPr>
          <a:picLocks noChangeAspect="1"/>
        </xdr:cNvPicPr>
      </xdr:nvPicPr>
      <xdr:blipFill rotWithShape="1">
        <a:blip xmlns:r="http://schemas.openxmlformats.org/officeDocument/2006/relationships" r:embed="rId4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9905" t="5653" r="13867" b="1755"/>
        <a:stretch/>
      </xdr:blipFill>
      <xdr:spPr>
        <a:xfrm>
          <a:off x="5508625" y="34135031"/>
          <a:ext cx="515938" cy="1252991"/>
        </a:xfrm>
        <a:prstGeom prst="rect">
          <a:avLst/>
        </a:prstGeom>
      </xdr:spPr>
    </xdr:pic>
    <xdr:clientData/>
  </xdr:twoCellAnchor>
  <xdr:twoCellAnchor editAs="oneCell">
    <xdr:from>
      <xdr:col>130</xdr:col>
      <xdr:colOff>42333</xdr:colOff>
      <xdr:row>75</xdr:row>
      <xdr:rowOff>84667</xdr:rowOff>
    </xdr:from>
    <xdr:to>
      <xdr:col>137</xdr:col>
      <xdr:colOff>31750</xdr:colOff>
      <xdr:row>75</xdr:row>
      <xdr:rowOff>1285528</xdr:rowOff>
    </xdr:to>
    <xdr:pic>
      <xdr:nvPicPr>
        <xdr:cNvPr id="94" name="Рисунок 93"/>
        <xdr:cNvPicPr>
          <a:picLocks noChangeAspect="1"/>
        </xdr:cNvPicPr>
      </xdr:nvPicPr>
      <xdr:blipFill rotWithShape="1">
        <a:blip xmlns:r="http://schemas.openxmlformats.org/officeDocument/2006/relationships" r:embed="rId5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5776" t="7255" r="6218" b="2253"/>
        <a:stretch/>
      </xdr:blipFill>
      <xdr:spPr>
        <a:xfrm>
          <a:off x="9614958" y="31088542"/>
          <a:ext cx="656167" cy="1200861"/>
        </a:xfrm>
        <a:prstGeom prst="rect">
          <a:avLst/>
        </a:prstGeom>
      </xdr:spPr>
    </xdr:pic>
    <xdr:clientData/>
  </xdr:twoCellAnchor>
  <xdr:twoCellAnchor editAs="oneCell">
    <xdr:from>
      <xdr:col>130</xdr:col>
      <xdr:colOff>63500</xdr:colOff>
      <xdr:row>83</xdr:row>
      <xdr:rowOff>124846</xdr:rowOff>
    </xdr:from>
    <xdr:to>
      <xdr:col>137</xdr:col>
      <xdr:colOff>1</xdr:colOff>
      <xdr:row>83</xdr:row>
      <xdr:rowOff>1270000</xdr:rowOff>
    </xdr:to>
    <xdr:pic>
      <xdr:nvPicPr>
        <xdr:cNvPr id="95" name="Рисунок 94"/>
        <xdr:cNvPicPr>
          <a:picLocks noChangeAspect="1"/>
        </xdr:cNvPicPr>
      </xdr:nvPicPr>
      <xdr:blipFill rotWithShape="1">
        <a:blip xmlns:r="http://schemas.openxmlformats.org/officeDocument/2006/relationships" r:embed="rId5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9588" t="5564" r="7220" b="2798"/>
        <a:stretch/>
      </xdr:blipFill>
      <xdr:spPr>
        <a:xfrm>
          <a:off x="11722100" y="31128721"/>
          <a:ext cx="603251" cy="1145154"/>
        </a:xfrm>
        <a:prstGeom prst="rect">
          <a:avLst/>
        </a:prstGeom>
      </xdr:spPr>
    </xdr:pic>
    <xdr:clientData/>
  </xdr:twoCellAnchor>
  <xdr:twoCellAnchor editAs="oneCell">
    <xdr:from>
      <xdr:col>5</xdr:col>
      <xdr:colOff>59531</xdr:colOff>
      <xdr:row>26</xdr:row>
      <xdr:rowOff>23814</xdr:rowOff>
    </xdr:from>
    <xdr:to>
      <xdr:col>10</xdr:col>
      <xdr:colOff>21086</xdr:colOff>
      <xdr:row>26</xdr:row>
      <xdr:rowOff>1321594</xdr:rowOff>
    </xdr:to>
    <xdr:pic>
      <xdr:nvPicPr>
        <xdr:cNvPr id="106" name="Рисунок 105"/>
        <xdr:cNvPicPr>
          <a:picLocks noChangeAspect="1"/>
        </xdr:cNvPicPr>
      </xdr:nvPicPr>
      <xdr:blipFill rotWithShape="1">
        <a:blip xmlns:r="http://schemas.openxmlformats.org/officeDocument/2006/relationships" r:embed="rId5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561" t="6518" r="43182" b="10255"/>
        <a:stretch/>
      </xdr:blipFill>
      <xdr:spPr>
        <a:xfrm>
          <a:off x="1316831" y="9177339"/>
          <a:ext cx="437805" cy="1297780"/>
        </a:xfrm>
        <a:prstGeom prst="rect">
          <a:avLst/>
        </a:prstGeom>
      </xdr:spPr>
    </xdr:pic>
    <xdr:clientData/>
  </xdr:twoCellAnchor>
  <xdr:oneCellAnchor>
    <xdr:from>
      <xdr:col>18</xdr:col>
      <xdr:colOff>28575</xdr:colOff>
      <xdr:row>26</xdr:row>
      <xdr:rowOff>114301</xdr:rowOff>
    </xdr:from>
    <xdr:ext cx="632239" cy="1162050"/>
    <xdr:pic>
      <xdr:nvPicPr>
        <xdr:cNvPr id="107" name="Рисунок 106"/>
        <xdr:cNvPicPr>
          <a:picLocks noChangeAspect="1"/>
        </xdr:cNvPicPr>
      </xdr:nvPicPr>
      <xdr:blipFill rotWithShape="1">
        <a:blip xmlns:r="http://schemas.openxmlformats.org/officeDocument/2006/relationships" r:embed="rId5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276" t="18364" r="39773" b="13753"/>
        <a:stretch/>
      </xdr:blipFill>
      <xdr:spPr>
        <a:xfrm>
          <a:off x="3476625" y="9267826"/>
          <a:ext cx="632239" cy="1162050"/>
        </a:xfrm>
        <a:prstGeom prst="rect">
          <a:avLst/>
        </a:prstGeom>
      </xdr:spPr>
    </xdr:pic>
    <xdr:clientData/>
  </xdr:oneCellAnchor>
  <xdr:oneCellAnchor>
    <xdr:from>
      <xdr:col>32</xdr:col>
      <xdr:colOff>28575</xdr:colOff>
      <xdr:row>26</xdr:row>
      <xdr:rowOff>85725</xdr:rowOff>
    </xdr:from>
    <xdr:ext cx="770871" cy="1238250"/>
    <xdr:pic>
      <xdr:nvPicPr>
        <xdr:cNvPr id="108" name="Рисунок 107"/>
        <xdr:cNvPicPr>
          <a:picLocks noChangeAspect="1"/>
        </xdr:cNvPicPr>
      </xdr:nvPicPr>
      <xdr:blipFill rotWithShape="1">
        <a:blip xmlns:r="http://schemas.openxmlformats.org/officeDocument/2006/relationships" r:embed="rId5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678" t="9285" r="36269" b="6531"/>
        <a:stretch/>
      </xdr:blipFill>
      <xdr:spPr>
        <a:xfrm>
          <a:off x="5715000" y="9239250"/>
          <a:ext cx="770871" cy="1238250"/>
        </a:xfrm>
        <a:prstGeom prst="rect">
          <a:avLst/>
        </a:prstGeom>
      </xdr:spPr>
    </xdr:pic>
    <xdr:clientData/>
  </xdr:oneCellAnchor>
  <xdr:twoCellAnchor editAs="oneCell">
    <xdr:from>
      <xdr:col>47</xdr:col>
      <xdr:colOff>59531</xdr:colOff>
      <xdr:row>26</xdr:row>
      <xdr:rowOff>47626</xdr:rowOff>
    </xdr:from>
    <xdr:to>
      <xdr:col>51</xdr:col>
      <xdr:colOff>71438</xdr:colOff>
      <xdr:row>26</xdr:row>
      <xdr:rowOff>1330884</xdr:rowOff>
    </xdr:to>
    <xdr:pic>
      <xdr:nvPicPr>
        <xdr:cNvPr id="109" name="Рисунок 108"/>
        <xdr:cNvPicPr>
          <a:picLocks noChangeAspect="1"/>
        </xdr:cNvPicPr>
      </xdr:nvPicPr>
      <xdr:blipFill rotWithShape="1">
        <a:blip xmlns:r="http://schemas.openxmlformats.org/officeDocument/2006/relationships" r:embed="rId5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5454" t="4763" r="41643" b="5993"/>
        <a:stretch/>
      </xdr:blipFill>
      <xdr:spPr>
        <a:xfrm>
          <a:off x="8174831" y="9201151"/>
          <a:ext cx="392907" cy="1283258"/>
        </a:xfrm>
        <a:prstGeom prst="rect">
          <a:avLst/>
        </a:prstGeom>
      </xdr:spPr>
    </xdr:pic>
    <xdr:clientData/>
  </xdr:twoCellAnchor>
  <xdr:oneCellAnchor>
    <xdr:from>
      <xdr:col>61</xdr:col>
      <xdr:colOff>9525</xdr:colOff>
      <xdr:row>26</xdr:row>
      <xdr:rowOff>73818</xdr:rowOff>
    </xdr:from>
    <xdr:ext cx="640291" cy="1181100"/>
    <xdr:pic>
      <xdr:nvPicPr>
        <xdr:cNvPr id="110" name="Рисунок 109"/>
        <xdr:cNvPicPr>
          <a:picLocks noChangeAspect="1"/>
        </xdr:cNvPicPr>
      </xdr:nvPicPr>
      <xdr:blipFill rotWithShape="1">
        <a:blip xmlns:r="http://schemas.openxmlformats.org/officeDocument/2006/relationships" r:embed="rId5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792" t="18776" r="38162" b="14372"/>
        <a:stretch/>
      </xdr:blipFill>
      <xdr:spPr>
        <a:xfrm>
          <a:off x="10296525" y="9227343"/>
          <a:ext cx="640291" cy="1181100"/>
        </a:xfrm>
        <a:prstGeom prst="rect">
          <a:avLst/>
        </a:prstGeom>
      </xdr:spPr>
    </xdr:pic>
    <xdr:clientData/>
  </xdr:oneCellAnchor>
  <xdr:oneCellAnchor>
    <xdr:from>
      <xdr:col>73</xdr:col>
      <xdr:colOff>76200</xdr:colOff>
      <xdr:row>26</xdr:row>
      <xdr:rowOff>38100</xdr:rowOff>
    </xdr:from>
    <xdr:ext cx="833865" cy="1247775"/>
    <xdr:pic>
      <xdr:nvPicPr>
        <xdr:cNvPr id="111" name="Рисунок 110"/>
        <xdr:cNvPicPr>
          <a:picLocks noChangeAspect="1"/>
        </xdr:cNvPicPr>
      </xdr:nvPicPr>
      <xdr:blipFill rotWithShape="1">
        <a:blip xmlns:r="http://schemas.openxmlformats.org/officeDocument/2006/relationships" r:embed="rId5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731" t="8872" r="35133" b="5912"/>
        <a:stretch/>
      </xdr:blipFill>
      <xdr:spPr>
        <a:xfrm>
          <a:off x="12344400" y="9191625"/>
          <a:ext cx="833865" cy="1247775"/>
        </a:xfrm>
        <a:prstGeom prst="rect">
          <a:avLst/>
        </a:prstGeom>
      </xdr:spPr>
    </xdr:pic>
    <xdr:clientData/>
  </xdr:oneCellAnchor>
  <xdr:twoCellAnchor editAs="oneCell">
    <xdr:from>
      <xdr:col>90</xdr:col>
      <xdr:colOff>1</xdr:colOff>
      <xdr:row>26</xdr:row>
      <xdr:rowOff>35718</xdr:rowOff>
    </xdr:from>
    <xdr:to>
      <xdr:col>94</xdr:col>
      <xdr:colOff>62243</xdr:colOff>
      <xdr:row>26</xdr:row>
      <xdr:rowOff>1333499</xdr:rowOff>
    </xdr:to>
    <xdr:pic>
      <xdr:nvPicPr>
        <xdr:cNvPr id="112" name="Рисунок 111"/>
        <xdr:cNvPicPr>
          <a:picLocks noChangeAspect="1"/>
        </xdr:cNvPicPr>
      </xdr:nvPicPr>
      <xdr:blipFill rotWithShape="1">
        <a:blip xmlns:r="http://schemas.openxmlformats.org/officeDocument/2006/relationships" r:embed="rId5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5218" t="8524" r="41643" b="10003"/>
        <a:stretch/>
      </xdr:blipFill>
      <xdr:spPr>
        <a:xfrm>
          <a:off x="14801851" y="9189243"/>
          <a:ext cx="443242" cy="1297781"/>
        </a:xfrm>
        <a:prstGeom prst="rect">
          <a:avLst/>
        </a:prstGeom>
      </xdr:spPr>
    </xdr:pic>
    <xdr:clientData/>
  </xdr:twoCellAnchor>
  <xdr:oneCellAnchor>
    <xdr:from>
      <xdr:col>115</xdr:col>
      <xdr:colOff>57150</xdr:colOff>
      <xdr:row>26</xdr:row>
      <xdr:rowOff>35718</xdr:rowOff>
    </xdr:from>
    <xdr:ext cx="889133" cy="1250157"/>
    <xdr:pic>
      <xdr:nvPicPr>
        <xdr:cNvPr id="114" name="Рисунок 113"/>
        <xdr:cNvPicPr>
          <a:picLocks noChangeAspect="1"/>
        </xdr:cNvPicPr>
      </xdr:nvPicPr>
      <xdr:blipFill rotWithShape="1">
        <a:blip xmlns:r="http://schemas.openxmlformats.org/officeDocument/2006/relationships" r:embed="rId5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7594" t="8460" r="34186" b="5086"/>
        <a:stretch/>
      </xdr:blipFill>
      <xdr:spPr>
        <a:xfrm>
          <a:off x="18859500" y="9189243"/>
          <a:ext cx="889133" cy="1250157"/>
        </a:xfrm>
        <a:prstGeom prst="rect">
          <a:avLst/>
        </a:prstGeom>
      </xdr:spPr>
    </xdr:pic>
    <xdr:clientData/>
  </xdr:oneCellAnchor>
  <xdr:oneCellAnchor>
    <xdr:from>
      <xdr:col>102</xdr:col>
      <xdr:colOff>47625</xdr:colOff>
      <xdr:row>26</xdr:row>
      <xdr:rowOff>47625</xdr:rowOff>
    </xdr:from>
    <xdr:ext cx="651651" cy="1209675"/>
    <xdr:pic>
      <xdr:nvPicPr>
        <xdr:cNvPr id="118" name="Рисунок 117"/>
        <xdr:cNvPicPr>
          <a:picLocks noChangeAspect="1"/>
        </xdr:cNvPicPr>
      </xdr:nvPicPr>
      <xdr:blipFill rotWithShape="1">
        <a:blip xmlns:r="http://schemas.openxmlformats.org/officeDocument/2006/relationships" r:embed="rId6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572" t="16300" r="41951" b="17054"/>
        <a:stretch/>
      </xdr:blipFill>
      <xdr:spPr>
        <a:xfrm>
          <a:off x="9655969" y="12180094"/>
          <a:ext cx="651651" cy="1209675"/>
        </a:xfrm>
        <a:prstGeom prst="rect">
          <a:avLst/>
        </a:prstGeom>
      </xdr:spPr>
    </xdr:pic>
    <xdr:clientData/>
  </xdr:oneCellAnchor>
  <xdr:oneCellAnchor>
    <xdr:from>
      <xdr:col>130</xdr:col>
      <xdr:colOff>88107</xdr:colOff>
      <xdr:row>26</xdr:row>
      <xdr:rowOff>80962</xdr:rowOff>
    </xdr:from>
    <xdr:ext cx="642359" cy="1171575"/>
    <xdr:pic>
      <xdr:nvPicPr>
        <xdr:cNvPr id="120" name="Рисунок 119"/>
        <xdr:cNvPicPr>
          <a:picLocks noChangeAspect="1"/>
        </xdr:cNvPicPr>
      </xdr:nvPicPr>
      <xdr:blipFill rotWithShape="1">
        <a:blip xmlns:r="http://schemas.openxmlformats.org/officeDocument/2006/relationships" r:embed="rId6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761" t="18776" r="41572" b="14991"/>
        <a:stretch/>
      </xdr:blipFill>
      <xdr:spPr>
        <a:xfrm>
          <a:off x="13970795" y="12213431"/>
          <a:ext cx="642359" cy="1171575"/>
        </a:xfrm>
        <a:prstGeom prst="rect">
          <a:avLst/>
        </a:prstGeom>
      </xdr:spPr>
    </xdr:pic>
    <xdr:clientData/>
  </xdr:oneCellAnchor>
  <xdr:oneCellAnchor>
    <xdr:from>
      <xdr:col>3</xdr:col>
      <xdr:colOff>42861</xdr:colOff>
      <xdr:row>34</xdr:row>
      <xdr:rowOff>71437</xdr:rowOff>
    </xdr:from>
    <xdr:ext cx="886909" cy="1204913"/>
    <xdr:pic>
      <xdr:nvPicPr>
        <xdr:cNvPr id="121" name="Рисунок 120"/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258" t="8872" r="32954" b="5912"/>
        <a:stretch/>
      </xdr:blipFill>
      <xdr:spPr>
        <a:xfrm>
          <a:off x="15961517" y="12203906"/>
          <a:ext cx="886909" cy="1204913"/>
        </a:xfrm>
        <a:prstGeom prst="rect">
          <a:avLst/>
        </a:prstGeom>
      </xdr:spPr>
    </xdr:pic>
    <xdr:clientData/>
  </xdr:oneCellAnchor>
  <xdr:oneCellAnchor>
    <xdr:from>
      <xdr:col>18</xdr:col>
      <xdr:colOff>66674</xdr:colOff>
      <xdr:row>34</xdr:row>
      <xdr:rowOff>76200</xdr:rowOff>
    </xdr:from>
    <xdr:ext cx="628651" cy="1158042"/>
    <xdr:pic>
      <xdr:nvPicPr>
        <xdr:cNvPr id="122" name="Рисунок 121"/>
        <xdr:cNvPicPr>
          <a:picLocks noChangeAspect="1"/>
        </xdr:cNvPicPr>
      </xdr:nvPicPr>
      <xdr:blipFill rotWithShape="1">
        <a:blip xmlns:r="http://schemas.openxmlformats.org/officeDocument/2006/relationships" r:embed="rId6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413" t="17951" r="39394" b="17054"/>
        <a:stretch/>
      </xdr:blipFill>
      <xdr:spPr>
        <a:xfrm>
          <a:off x="18223705" y="12208669"/>
          <a:ext cx="628651" cy="1158042"/>
        </a:xfrm>
        <a:prstGeom prst="rect">
          <a:avLst/>
        </a:prstGeom>
      </xdr:spPr>
    </xdr:pic>
    <xdr:clientData/>
  </xdr:oneCellAnchor>
  <xdr:oneCellAnchor>
    <xdr:from>
      <xdr:col>31</xdr:col>
      <xdr:colOff>57150</xdr:colOff>
      <xdr:row>34</xdr:row>
      <xdr:rowOff>104775</xdr:rowOff>
    </xdr:from>
    <xdr:ext cx="771526" cy="1139385"/>
    <xdr:pic>
      <xdr:nvPicPr>
        <xdr:cNvPr id="123" name="Рисунок 122"/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542" t="13411" r="39015" b="14372"/>
        <a:stretch/>
      </xdr:blipFill>
      <xdr:spPr>
        <a:xfrm>
          <a:off x="20285869" y="12237244"/>
          <a:ext cx="771526" cy="1139385"/>
        </a:xfrm>
        <a:prstGeom prst="rect">
          <a:avLst/>
        </a:prstGeom>
      </xdr:spPr>
    </xdr:pic>
    <xdr:clientData/>
  </xdr:oneCellAnchor>
  <xdr:oneCellAnchor>
    <xdr:from>
      <xdr:col>44</xdr:col>
      <xdr:colOff>76201</xdr:colOff>
      <xdr:row>34</xdr:row>
      <xdr:rowOff>110412</xdr:rowOff>
    </xdr:from>
    <xdr:ext cx="1031080" cy="1142125"/>
    <xdr:pic>
      <xdr:nvPicPr>
        <xdr:cNvPr id="124" name="Рисунок 123"/>
        <xdr:cNvPicPr>
          <a:picLocks noChangeAspect="1"/>
        </xdr:cNvPicPr>
      </xdr:nvPicPr>
      <xdr:blipFill rotWithShape="1">
        <a:blip xmlns:r="http://schemas.openxmlformats.org/officeDocument/2006/relationships" r:embed="rId6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3997" t="13617" r="33049" b="8801"/>
        <a:stretch/>
      </xdr:blipFill>
      <xdr:spPr>
        <a:xfrm>
          <a:off x="7905751" y="12359562"/>
          <a:ext cx="1031080" cy="1142125"/>
        </a:xfrm>
        <a:prstGeom prst="rect">
          <a:avLst/>
        </a:prstGeom>
      </xdr:spPr>
    </xdr:pic>
    <xdr:clientData/>
  </xdr:oneCellAnchor>
  <xdr:oneCellAnchor>
    <xdr:from>
      <xdr:col>73</xdr:col>
      <xdr:colOff>80963</xdr:colOff>
      <xdr:row>34</xdr:row>
      <xdr:rowOff>83344</xdr:rowOff>
    </xdr:from>
    <xdr:ext cx="869418" cy="1209676"/>
    <xdr:pic>
      <xdr:nvPicPr>
        <xdr:cNvPr id="126" name="Рисунок 125"/>
        <xdr:cNvPicPr>
          <a:picLocks noChangeAspect="1"/>
        </xdr:cNvPicPr>
      </xdr:nvPicPr>
      <xdr:blipFill rotWithShape="1">
        <a:blip xmlns:r="http://schemas.openxmlformats.org/officeDocument/2006/relationships" r:embed="rId6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447" t="15061" r="36742" b="11071"/>
        <a:stretch/>
      </xdr:blipFill>
      <xdr:spPr>
        <a:xfrm>
          <a:off x="12349163" y="12332494"/>
          <a:ext cx="869418" cy="1209676"/>
        </a:xfrm>
        <a:prstGeom prst="rect">
          <a:avLst/>
        </a:prstGeom>
      </xdr:spPr>
    </xdr:pic>
    <xdr:clientData/>
  </xdr:oneCellAnchor>
  <xdr:oneCellAnchor>
    <xdr:from>
      <xdr:col>87</xdr:col>
      <xdr:colOff>90487</xdr:colOff>
      <xdr:row>34</xdr:row>
      <xdr:rowOff>11905</xdr:rowOff>
    </xdr:from>
    <xdr:ext cx="900696" cy="1251967"/>
    <xdr:pic>
      <xdr:nvPicPr>
        <xdr:cNvPr id="127" name="Рисунок 126"/>
        <xdr:cNvPicPr>
          <a:picLocks noChangeAspect="1"/>
        </xdr:cNvPicPr>
      </xdr:nvPicPr>
      <xdr:blipFill rotWithShape="1">
        <a:blip xmlns:r="http://schemas.openxmlformats.org/officeDocument/2006/relationships" r:embed="rId6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110" t="8047" r="32481" b="5911"/>
        <a:stretch/>
      </xdr:blipFill>
      <xdr:spPr>
        <a:xfrm>
          <a:off x="7770018" y="12144374"/>
          <a:ext cx="900696" cy="1251967"/>
        </a:xfrm>
        <a:prstGeom prst="rect">
          <a:avLst/>
        </a:prstGeom>
      </xdr:spPr>
    </xdr:pic>
    <xdr:clientData/>
  </xdr:oneCellAnchor>
  <xdr:oneCellAnchor>
    <xdr:from>
      <xdr:col>101</xdr:col>
      <xdr:colOff>38100</xdr:colOff>
      <xdr:row>34</xdr:row>
      <xdr:rowOff>83343</xdr:rowOff>
    </xdr:from>
    <xdr:ext cx="890587" cy="1219465"/>
    <xdr:pic>
      <xdr:nvPicPr>
        <xdr:cNvPr id="128" name="Рисунок 127"/>
        <xdr:cNvPicPr>
          <a:picLocks noChangeAspect="1"/>
        </xdr:cNvPicPr>
      </xdr:nvPicPr>
      <xdr:blipFill rotWithShape="1">
        <a:blip xmlns:r="http://schemas.openxmlformats.org/officeDocument/2006/relationships" r:embed="rId6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5511" t="7428" r="35511" b="6119"/>
        <a:stretch/>
      </xdr:blipFill>
      <xdr:spPr>
        <a:xfrm>
          <a:off x="16687800" y="12332493"/>
          <a:ext cx="890587" cy="1219465"/>
        </a:xfrm>
        <a:prstGeom prst="rect">
          <a:avLst/>
        </a:prstGeom>
      </xdr:spPr>
    </xdr:pic>
    <xdr:clientData/>
  </xdr:oneCellAnchor>
  <xdr:oneCellAnchor>
    <xdr:from>
      <xdr:col>130</xdr:col>
      <xdr:colOff>2380</xdr:colOff>
      <xdr:row>34</xdr:row>
      <xdr:rowOff>51394</xdr:rowOff>
    </xdr:from>
    <xdr:ext cx="831057" cy="1239244"/>
    <xdr:pic>
      <xdr:nvPicPr>
        <xdr:cNvPr id="130" name="Рисунок 129"/>
        <xdr:cNvPicPr>
          <a:picLocks noChangeAspect="1"/>
        </xdr:cNvPicPr>
      </xdr:nvPicPr>
      <xdr:blipFill rotWithShape="1">
        <a:blip xmlns:r="http://schemas.openxmlformats.org/officeDocument/2006/relationships" r:embed="rId6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541" t="7634" r="34659" b="5293"/>
        <a:stretch/>
      </xdr:blipFill>
      <xdr:spPr>
        <a:xfrm>
          <a:off x="20985955" y="12300544"/>
          <a:ext cx="831057" cy="1239244"/>
        </a:xfrm>
        <a:prstGeom prst="rect">
          <a:avLst/>
        </a:prstGeom>
      </xdr:spPr>
    </xdr:pic>
    <xdr:clientData/>
  </xdr:oneCellAnchor>
  <xdr:oneCellAnchor>
    <xdr:from>
      <xdr:col>61</xdr:col>
      <xdr:colOff>61912</xdr:colOff>
      <xdr:row>34</xdr:row>
      <xdr:rowOff>178594</xdr:rowOff>
    </xdr:from>
    <xdr:ext cx="714376" cy="1097447"/>
    <xdr:pic>
      <xdr:nvPicPr>
        <xdr:cNvPr id="131" name="Рисунок 130"/>
        <xdr:cNvPicPr>
          <a:picLocks noChangeAspect="1"/>
        </xdr:cNvPicPr>
      </xdr:nvPicPr>
      <xdr:blipFill rotWithShape="1">
        <a:blip xmlns:r="http://schemas.openxmlformats.org/officeDocument/2006/relationships" r:embed="rId6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0814" t="16507" r="39584" b="17880"/>
        <a:stretch/>
      </xdr:blipFill>
      <xdr:spPr>
        <a:xfrm>
          <a:off x="5443537" y="12382500"/>
          <a:ext cx="714376" cy="1097447"/>
        </a:xfrm>
        <a:prstGeom prst="rect">
          <a:avLst/>
        </a:prstGeom>
      </xdr:spPr>
    </xdr:pic>
    <xdr:clientData/>
  </xdr:oneCellAnchor>
  <xdr:oneCellAnchor>
    <xdr:from>
      <xdr:col>116</xdr:col>
      <xdr:colOff>57150</xdr:colOff>
      <xdr:row>34</xdr:row>
      <xdr:rowOff>95251</xdr:rowOff>
    </xdr:from>
    <xdr:ext cx="740245" cy="1123950"/>
    <xdr:pic>
      <xdr:nvPicPr>
        <xdr:cNvPr id="132" name="Рисунок 131"/>
        <xdr:cNvPicPr>
          <a:picLocks noChangeAspect="1"/>
        </xdr:cNvPicPr>
      </xdr:nvPicPr>
      <xdr:blipFill rotWithShape="1">
        <a:blip xmlns:r="http://schemas.openxmlformats.org/officeDocument/2006/relationships" r:embed="rId7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0530" t="16507" r="38826" b="15197"/>
        <a:stretch/>
      </xdr:blipFill>
      <xdr:spPr>
        <a:xfrm>
          <a:off x="11749088" y="15323345"/>
          <a:ext cx="740245" cy="1123950"/>
        </a:xfrm>
        <a:prstGeom prst="rect">
          <a:avLst/>
        </a:prstGeom>
      </xdr:spPr>
    </xdr:pic>
    <xdr:clientData/>
  </xdr:oneCellAnchor>
  <xdr:oneCellAnchor>
    <xdr:from>
      <xdr:col>3</xdr:col>
      <xdr:colOff>85725</xdr:colOff>
      <xdr:row>42</xdr:row>
      <xdr:rowOff>85725</xdr:rowOff>
    </xdr:from>
    <xdr:ext cx="776037" cy="1228725"/>
    <xdr:pic>
      <xdr:nvPicPr>
        <xdr:cNvPr id="133" name="Рисунок 132"/>
        <xdr:cNvPicPr>
          <a:picLocks noChangeAspect="1"/>
        </xdr:cNvPicPr>
      </xdr:nvPicPr>
      <xdr:blipFill rotWithShape="1">
        <a:blip xmlns:r="http://schemas.openxmlformats.org/officeDocument/2006/relationships" r:embed="rId7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868" t="14237" r="39678" b="15197"/>
        <a:stretch/>
      </xdr:blipFill>
      <xdr:spPr>
        <a:xfrm>
          <a:off x="16004381" y="15313819"/>
          <a:ext cx="776037" cy="1228725"/>
        </a:xfrm>
        <a:prstGeom prst="rect">
          <a:avLst/>
        </a:prstGeom>
      </xdr:spPr>
    </xdr:pic>
    <xdr:clientData/>
  </xdr:oneCellAnchor>
  <xdr:oneCellAnchor>
    <xdr:from>
      <xdr:col>17</xdr:col>
      <xdr:colOff>59530</xdr:colOff>
      <xdr:row>42</xdr:row>
      <xdr:rowOff>66675</xdr:rowOff>
    </xdr:from>
    <xdr:ext cx="910387" cy="1228725"/>
    <xdr:pic>
      <xdr:nvPicPr>
        <xdr:cNvPr id="134" name="Рисунок 133"/>
        <xdr:cNvPicPr>
          <a:picLocks noChangeAspect="1"/>
        </xdr:cNvPicPr>
      </xdr:nvPicPr>
      <xdr:blipFill rotWithShape="1">
        <a:blip xmlns:r="http://schemas.openxmlformats.org/officeDocument/2006/relationships" r:embed="rId7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7216" t="8460" r="33806" b="6325"/>
        <a:stretch/>
      </xdr:blipFill>
      <xdr:spPr>
        <a:xfrm>
          <a:off x="18121311" y="15294769"/>
          <a:ext cx="910387" cy="1228725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42</xdr:row>
      <xdr:rowOff>104775</xdr:rowOff>
    </xdr:from>
    <xdr:ext cx="752532" cy="1162050"/>
    <xdr:pic>
      <xdr:nvPicPr>
        <xdr:cNvPr id="135" name="Рисунок 134"/>
        <xdr:cNvPicPr>
          <a:picLocks noChangeAspect="1"/>
        </xdr:cNvPicPr>
      </xdr:nvPicPr>
      <xdr:blipFill rotWithShape="1">
        <a:blip xmlns:r="http://schemas.openxmlformats.org/officeDocument/2006/relationships" r:embed="rId7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489" t="14650" r="40151" b="16848"/>
        <a:stretch/>
      </xdr:blipFill>
      <xdr:spPr>
        <a:xfrm>
          <a:off x="20323969" y="15332869"/>
          <a:ext cx="752532" cy="1162050"/>
        </a:xfrm>
        <a:prstGeom prst="rect">
          <a:avLst/>
        </a:prstGeom>
      </xdr:spPr>
    </xdr:pic>
    <xdr:clientData/>
  </xdr:oneCellAnchor>
  <xdr:oneCellAnchor>
    <xdr:from>
      <xdr:col>45</xdr:col>
      <xdr:colOff>26194</xdr:colOff>
      <xdr:row>42</xdr:row>
      <xdr:rowOff>76199</xdr:rowOff>
    </xdr:from>
    <xdr:ext cx="962024" cy="1214883"/>
    <xdr:pic>
      <xdr:nvPicPr>
        <xdr:cNvPr id="136" name="Рисунок 135"/>
        <xdr:cNvPicPr>
          <a:picLocks noChangeAspect="1"/>
        </xdr:cNvPicPr>
      </xdr:nvPicPr>
      <xdr:blipFill rotWithShape="1">
        <a:blip xmlns:r="http://schemas.openxmlformats.org/officeDocument/2006/relationships" r:embed="rId7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7784" t="6809" r="30871" b="6943"/>
        <a:stretch/>
      </xdr:blipFill>
      <xdr:spPr>
        <a:xfrm>
          <a:off x="7950994" y="15420974"/>
          <a:ext cx="962024" cy="1214883"/>
        </a:xfrm>
        <a:prstGeom prst="rect">
          <a:avLst/>
        </a:prstGeom>
      </xdr:spPr>
    </xdr:pic>
    <xdr:clientData/>
  </xdr:oneCellAnchor>
  <xdr:oneCellAnchor>
    <xdr:from>
      <xdr:col>73</xdr:col>
      <xdr:colOff>9525</xdr:colOff>
      <xdr:row>42</xdr:row>
      <xdr:rowOff>85725</xdr:rowOff>
    </xdr:from>
    <xdr:ext cx="1037402" cy="1247775"/>
    <xdr:pic>
      <xdr:nvPicPr>
        <xdr:cNvPr id="138" name="Рисунок 137"/>
        <xdr:cNvPicPr>
          <a:picLocks noChangeAspect="1"/>
        </xdr:cNvPicPr>
      </xdr:nvPicPr>
      <xdr:blipFill rotWithShape="1">
        <a:blip xmlns:r="http://schemas.openxmlformats.org/officeDocument/2006/relationships" r:embed="rId7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6364" t="7633" r="30303" b="6325"/>
        <a:stretch/>
      </xdr:blipFill>
      <xdr:spPr>
        <a:xfrm>
          <a:off x="12277725" y="15430500"/>
          <a:ext cx="1037402" cy="1247775"/>
        </a:xfrm>
        <a:prstGeom prst="rect">
          <a:avLst/>
        </a:prstGeom>
      </xdr:spPr>
    </xdr:pic>
    <xdr:clientData/>
  </xdr:oneCellAnchor>
  <xdr:oneCellAnchor>
    <xdr:from>
      <xdr:col>101</xdr:col>
      <xdr:colOff>19050</xdr:colOff>
      <xdr:row>42</xdr:row>
      <xdr:rowOff>57150</xdr:rowOff>
    </xdr:from>
    <xdr:ext cx="885293" cy="1209676"/>
    <xdr:pic>
      <xdr:nvPicPr>
        <xdr:cNvPr id="139" name="Рисунок 138"/>
        <xdr:cNvPicPr>
          <a:picLocks noChangeAspect="1"/>
        </xdr:cNvPicPr>
      </xdr:nvPicPr>
      <xdr:blipFill rotWithShape="1">
        <a:blip xmlns:r="http://schemas.openxmlformats.org/officeDocument/2006/relationships" r:embed="rId7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447" t="15061" r="36742" b="11071"/>
        <a:stretch/>
      </xdr:blipFill>
      <xdr:spPr>
        <a:xfrm>
          <a:off x="16668750" y="15401925"/>
          <a:ext cx="885293" cy="1209676"/>
        </a:xfrm>
        <a:prstGeom prst="rect">
          <a:avLst/>
        </a:prstGeom>
      </xdr:spPr>
    </xdr:pic>
    <xdr:clientData/>
  </xdr:oneCellAnchor>
  <xdr:oneCellAnchor>
    <xdr:from>
      <xdr:col>128</xdr:col>
      <xdr:colOff>92869</xdr:colOff>
      <xdr:row>42</xdr:row>
      <xdr:rowOff>180975</xdr:rowOff>
    </xdr:from>
    <xdr:ext cx="1012589" cy="1019175"/>
    <xdr:pic>
      <xdr:nvPicPr>
        <xdr:cNvPr id="142" name="Рисунок 141"/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85944" y="15525750"/>
          <a:ext cx="1012589" cy="1019175"/>
        </a:xfrm>
        <a:prstGeom prst="rect">
          <a:avLst/>
        </a:prstGeom>
      </xdr:spPr>
    </xdr:pic>
    <xdr:clientData/>
  </xdr:oneCellAnchor>
  <xdr:oneCellAnchor>
    <xdr:from>
      <xdr:col>61</xdr:col>
      <xdr:colOff>14288</xdr:colOff>
      <xdr:row>42</xdr:row>
      <xdr:rowOff>23813</xdr:rowOff>
    </xdr:from>
    <xdr:ext cx="800100" cy="1207491"/>
    <xdr:pic>
      <xdr:nvPicPr>
        <xdr:cNvPr id="143" name="Рисунок 142"/>
        <xdr:cNvPicPr>
          <a:picLocks noChangeAspect="1"/>
        </xdr:cNvPicPr>
      </xdr:nvPicPr>
      <xdr:blipFill rotWithShape="1">
        <a:blip xmlns:r="http://schemas.openxmlformats.org/officeDocument/2006/relationships" r:embed="rId7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394" t="14650" r="39962" b="17467"/>
        <a:stretch/>
      </xdr:blipFill>
      <xdr:spPr>
        <a:xfrm>
          <a:off x="5395913" y="15323344"/>
          <a:ext cx="800100" cy="1207491"/>
        </a:xfrm>
        <a:prstGeom prst="rect">
          <a:avLst/>
        </a:prstGeom>
      </xdr:spPr>
    </xdr:pic>
    <xdr:clientData/>
  </xdr:oneCellAnchor>
  <xdr:oneCellAnchor>
    <xdr:from>
      <xdr:col>87</xdr:col>
      <xdr:colOff>47626</xdr:colOff>
      <xdr:row>42</xdr:row>
      <xdr:rowOff>142875</xdr:rowOff>
    </xdr:from>
    <xdr:ext cx="877002" cy="1104900"/>
    <xdr:pic>
      <xdr:nvPicPr>
        <xdr:cNvPr id="145" name="Рисунок 144"/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93782" y="18407063"/>
          <a:ext cx="877002" cy="1104900"/>
        </a:xfrm>
        <a:prstGeom prst="rect">
          <a:avLst/>
        </a:prstGeom>
      </xdr:spPr>
    </xdr:pic>
    <xdr:clientData/>
  </xdr:oneCellAnchor>
  <xdr:oneCellAnchor>
    <xdr:from>
      <xdr:col>115</xdr:col>
      <xdr:colOff>9525</xdr:colOff>
      <xdr:row>42</xdr:row>
      <xdr:rowOff>169544</xdr:rowOff>
    </xdr:from>
    <xdr:ext cx="904875" cy="1049655"/>
    <xdr:pic>
      <xdr:nvPicPr>
        <xdr:cNvPr id="146" name="Рисунок 145"/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06213" y="18433732"/>
          <a:ext cx="904875" cy="1049655"/>
        </a:xfrm>
        <a:prstGeom prst="rect">
          <a:avLst/>
        </a:prstGeom>
      </xdr:spPr>
    </xdr:pic>
    <xdr:clientData/>
  </xdr:oneCellAnchor>
  <xdr:oneCellAnchor>
    <xdr:from>
      <xdr:col>2</xdr:col>
      <xdr:colOff>83342</xdr:colOff>
      <xdr:row>51</xdr:row>
      <xdr:rowOff>73818</xdr:rowOff>
    </xdr:from>
    <xdr:ext cx="981075" cy="1206687"/>
    <xdr:pic>
      <xdr:nvPicPr>
        <xdr:cNvPr id="147" name="Рисунок 146"/>
        <xdr:cNvPicPr>
          <a:picLocks noChangeAspect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906748" y="18338006"/>
          <a:ext cx="981075" cy="1206687"/>
        </a:xfrm>
        <a:prstGeom prst="rect">
          <a:avLst/>
        </a:prstGeom>
      </xdr:spPr>
    </xdr:pic>
    <xdr:clientData/>
  </xdr:oneCellAnchor>
  <xdr:oneCellAnchor>
    <xdr:from>
      <xdr:col>17</xdr:col>
      <xdr:colOff>38101</xdr:colOff>
      <xdr:row>51</xdr:row>
      <xdr:rowOff>69441</xdr:rowOff>
    </xdr:from>
    <xdr:ext cx="999893" cy="1228340"/>
    <xdr:pic>
      <xdr:nvPicPr>
        <xdr:cNvPr id="148" name="Рисунок 147"/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9882" y="18333629"/>
          <a:ext cx="999893" cy="1228340"/>
        </a:xfrm>
        <a:prstGeom prst="rect">
          <a:avLst/>
        </a:prstGeom>
      </xdr:spPr>
    </xdr:pic>
    <xdr:clientData/>
  </xdr:oneCellAnchor>
  <xdr:twoCellAnchor editAs="oneCell">
    <xdr:from>
      <xdr:col>61</xdr:col>
      <xdr:colOff>71437</xdr:colOff>
      <xdr:row>51</xdr:row>
      <xdr:rowOff>11906</xdr:rowOff>
    </xdr:from>
    <xdr:to>
      <xdr:col>65</xdr:col>
      <xdr:colOff>83343</xdr:colOff>
      <xdr:row>51</xdr:row>
      <xdr:rowOff>1337868</xdr:rowOff>
    </xdr:to>
    <xdr:pic>
      <xdr:nvPicPr>
        <xdr:cNvPr id="150" name="Рисунок 149"/>
        <xdr:cNvPicPr>
          <a:picLocks noChangeAspect="1"/>
        </xdr:cNvPicPr>
      </xdr:nvPicPr>
      <xdr:blipFill rotWithShape="1">
        <a:blip xmlns:r="http://schemas.openxmlformats.org/officeDocument/2006/relationships" r:embed="rId8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797" t="4513" r="39749" b="5241"/>
        <a:stretch/>
      </xdr:blipFill>
      <xdr:spPr>
        <a:xfrm>
          <a:off x="10358437" y="18728531"/>
          <a:ext cx="511969" cy="1325962"/>
        </a:xfrm>
        <a:prstGeom prst="rect">
          <a:avLst/>
        </a:prstGeom>
      </xdr:spPr>
    </xdr:pic>
    <xdr:clientData/>
  </xdr:twoCellAnchor>
  <xdr:oneCellAnchor>
    <xdr:from>
      <xdr:col>87</xdr:col>
      <xdr:colOff>64293</xdr:colOff>
      <xdr:row>51</xdr:row>
      <xdr:rowOff>83345</xdr:rowOff>
    </xdr:from>
    <xdr:ext cx="1009399" cy="1221580"/>
    <xdr:pic>
      <xdr:nvPicPr>
        <xdr:cNvPr id="152" name="Рисунок 151"/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80393" y="18799970"/>
          <a:ext cx="1009399" cy="1221580"/>
        </a:xfrm>
        <a:prstGeom prst="rect">
          <a:avLst/>
        </a:prstGeom>
      </xdr:spPr>
    </xdr:pic>
    <xdr:clientData/>
  </xdr:oneCellAnchor>
  <xdr:twoCellAnchor editAs="oneCell">
    <xdr:from>
      <xdr:col>103</xdr:col>
      <xdr:colOff>35721</xdr:colOff>
      <xdr:row>51</xdr:row>
      <xdr:rowOff>11907</xdr:rowOff>
    </xdr:from>
    <xdr:to>
      <xdr:col>109</xdr:col>
      <xdr:colOff>0</xdr:colOff>
      <xdr:row>51</xdr:row>
      <xdr:rowOff>1341577</xdr:rowOff>
    </xdr:to>
    <xdr:pic>
      <xdr:nvPicPr>
        <xdr:cNvPr id="153" name="Рисунок 152"/>
        <xdr:cNvPicPr>
          <a:picLocks noChangeAspect="1"/>
        </xdr:cNvPicPr>
      </xdr:nvPicPr>
      <xdr:blipFill rotWithShape="1">
        <a:blip xmlns:r="http://schemas.openxmlformats.org/officeDocument/2006/relationships" r:embed="rId8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2969" t="8524" r="40814" b="6243"/>
        <a:stretch/>
      </xdr:blipFill>
      <xdr:spPr>
        <a:xfrm>
          <a:off x="16875921" y="18728532"/>
          <a:ext cx="535779" cy="1329670"/>
        </a:xfrm>
        <a:prstGeom prst="rect">
          <a:avLst/>
        </a:prstGeom>
      </xdr:spPr>
    </xdr:pic>
    <xdr:clientData/>
  </xdr:twoCellAnchor>
  <xdr:twoCellAnchor editAs="oneCell">
    <xdr:from>
      <xdr:col>31</xdr:col>
      <xdr:colOff>11906</xdr:colOff>
      <xdr:row>51</xdr:row>
      <xdr:rowOff>71438</xdr:rowOff>
    </xdr:from>
    <xdr:to>
      <xdr:col>40</xdr:col>
      <xdr:colOff>69056</xdr:colOff>
      <xdr:row>51</xdr:row>
      <xdr:rowOff>1250157</xdr:rowOff>
    </xdr:to>
    <xdr:pic>
      <xdr:nvPicPr>
        <xdr:cNvPr id="154" name="Рисунок 153"/>
        <xdr:cNvPicPr>
          <a:picLocks noChangeAspect="1"/>
        </xdr:cNvPicPr>
      </xdr:nvPicPr>
      <xdr:blipFill rotWithShape="1">
        <a:blip xmlns:r="http://schemas.openxmlformats.org/officeDocument/2006/relationships" r:embed="rId8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270" t="32840" r="37737" b="17524"/>
        <a:stretch/>
      </xdr:blipFill>
      <xdr:spPr>
        <a:xfrm>
          <a:off x="5274469" y="18597563"/>
          <a:ext cx="914400" cy="1178719"/>
        </a:xfrm>
        <a:prstGeom prst="rect">
          <a:avLst/>
        </a:prstGeom>
      </xdr:spPr>
    </xdr:pic>
    <xdr:clientData/>
  </xdr:twoCellAnchor>
  <xdr:twoCellAnchor editAs="oneCell">
    <xdr:from>
      <xdr:col>45</xdr:col>
      <xdr:colOff>11907</xdr:colOff>
      <xdr:row>51</xdr:row>
      <xdr:rowOff>83343</xdr:rowOff>
    </xdr:from>
    <xdr:to>
      <xdr:col>55</xdr:col>
      <xdr:colOff>51005</xdr:colOff>
      <xdr:row>51</xdr:row>
      <xdr:rowOff>1309687</xdr:rowOff>
    </xdr:to>
    <xdr:pic>
      <xdr:nvPicPr>
        <xdr:cNvPr id="155" name="Рисунок 154"/>
        <xdr:cNvPicPr>
          <a:picLocks noChangeAspect="1"/>
        </xdr:cNvPicPr>
      </xdr:nvPicPr>
      <xdr:blipFill rotWithShape="1">
        <a:blip xmlns:r="http://schemas.openxmlformats.org/officeDocument/2006/relationships" r:embed="rId8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7879" t="12284" r="33120" b="11758"/>
        <a:stretch/>
      </xdr:blipFill>
      <xdr:spPr>
        <a:xfrm>
          <a:off x="7936707" y="18799968"/>
          <a:ext cx="991598" cy="1226344"/>
        </a:xfrm>
        <a:prstGeom prst="rect">
          <a:avLst/>
        </a:prstGeom>
      </xdr:spPr>
    </xdr:pic>
    <xdr:clientData/>
  </xdr:twoCellAnchor>
  <xdr:oneCellAnchor>
    <xdr:from>
      <xdr:col>128</xdr:col>
      <xdr:colOff>47625</xdr:colOff>
      <xdr:row>51</xdr:row>
      <xdr:rowOff>76914</xdr:rowOff>
    </xdr:from>
    <xdr:ext cx="1036356" cy="1180386"/>
    <xdr:pic>
      <xdr:nvPicPr>
        <xdr:cNvPr id="157" name="Рисунок 156"/>
        <xdr:cNvPicPr>
          <a:picLocks noChangeAspect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40700" y="18793539"/>
          <a:ext cx="1036356" cy="1180386"/>
        </a:xfrm>
        <a:prstGeom prst="rect">
          <a:avLst/>
        </a:prstGeom>
      </xdr:spPr>
    </xdr:pic>
    <xdr:clientData/>
  </xdr:oneCellAnchor>
  <xdr:oneCellAnchor>
    <xdr:from>
      <xdr:col>73</xdr:col>
      <xdr:colOff>9525</xdr:colOff>
      <xdr:row>51</xdr:row>
      <xdr:rowOff>64437</xdr:rowOff>
    </xdr:from>
    <xdr:ext cx="942975" cy="1221437"/>
    <xdr:pic>
      <xdr:nvPicPr>
        <xdr:cNvPr id="158" name="Рисунок 157"/>
        <xdr:cNvPicPr>
          <a:picLocks noChangeAspect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64681" y="21650468"/>
          <a:ext cx="942975" cy="1221437"/>
        </a:xfrm>
        <a:prstGeom prst="rect">
          <a:avLst/>
        </a:prstGeom>
      </xdr:spPr>
    </xdr:pic>
    <xdr:clientData/>
  </xdr:oneCellAnchor>
  <xdr:oneCellAnchor>
    <xdr:from>
      <xdr:col>115</xdr:col>
      <xdr:colOff>9526</xdr:colOff>
      <xdr:row>51</xdr:row>
      <xdr:rowOff>62471</xdr:rowOff>
    </xdr:from>
    <xdr:ext cx="933450" cy="1242454"/>
    <xdr:pic>
      <xdr:nvPicPr>
        <xdr:cNvPr id="159" name="Рисунок 158"/>
        <xdr:cNvPicPr>
          <a:picLocks noChangeAspect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55682" y="21648502"/>
          <a:ext cx="933450" cy="1242454"/>
        </a:xfrm>
        <a:prstGeom prst="rect">
          <a:avLst/>
        </a:prstGeom>
      </xdr:spPr>
    </xdr:pic>
    <xdr:clientData/>
  </xdr:oneCellAnchor>
  <xdr:oneCellAnchor>
    <xdr:from>
      <xdr:col>3</xdr:col>
      <xdr:colOff>28574</xdr:colOff>
      <xdr:row>59</xdr:row>
      <xdr:rowOff>98183</xdr:rowOff>
    </xdr:from>
    <xdr:ext cx="945039" cy="1168642"/>
    <xdr:pic>
      <xdr:nvPicPr>
        <xdr:cNvPr id="160" name="Рисунок 159"/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25262" y="21684214"/>
          <a:ext cx="945039" cy="1168642"/>
        </a:xfrm>
        <a:prstGeom prst="rect">
          <a:avLst/>
        </a:prstGeom>
      </xdr:spPr>
    </xdr:pic>
    <xdr:clientData/>
  </xdr:oneCellAnchor>
  <xdr:oneCellAnchor>
    <xdr:from>
      <xdr:col>16</xdr:col>
      <xdr:colOff>66676</xdr:colOff>
      <xdr:row>59</xdr:row>
      <xdr:rowOff>123824</xdr:rowOff>
    </xdr:from>
    <xdr:ext cx="1073102" cy="1138238"/>
    <xdr:pic>
      <xdr:nvPicPr>
        <xdr:cNvPr id="161" name="Рисунок 160"/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58864" y="21709855"/>
          <a:ext cx="1073102" cy="1138238"/>
        </a:xfrm>
        <a:prstGeom prst="rect">
          <a:avLst/>
        </a:prstGeom>
      </xdr:spPr>
    </xdr:pic>
    <xdr:clientData/>
  </xdr:oneCellAnchor>
  <xdr:oneCellAnchor>
    <xdr:from>
      <xdr:col>30</xdr:col>
      <xdr:colOff>85726</xdr:colOff>
      <xdr:row>59</xdr:row>
      <xdr:rowOff>76199</xdr:rowOff>
    </xdr:from>
    <xdr:ext cx="970784" cy="1190625"/>
    <xdr:pic>
      <xdr:nvPicPr>
        <xdr:cNvPr id="162" name="Рисунок 161"/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909132" y="21662230"/>
          <a:ext cx="970784" cy="1190625"/>
        </a:xfrm>
        <a:prstGeom prst="rect">
          <a:avLst/>
        </a:prstGeom>
      </xdr:spPr>
    </xdr:pic>
    <xdr:clientData/>
  </xdr:oneCellAnchor>
  <xdr:oneCellAnchor>
    <xdr:from>
      <xdr:col>44</xdr:col>
      <xdr:colOff>92869</xdr:colOff>
      <xdr:row>59</xdr:row>
      <xdr:rowOff>180975</xdr:rowOff>
    </xdr:from>
    <xdr:ext cx="1012589" cy="1019175"/>
    <xdr:pic>
      <xdr:nvPicPr>
        <xdr:cNvPr id="163" name="Рисунок 162"/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59400" y="21767006"/>
          <a:ext cx="1012589" cy="1019175"/>
        </a:xfrm>
        <a:prstGeom prst="rect">
          <a:avLst/>
        </a:prstGeom>
      </xdr:spPr>
    </xdr:pic>
    <xdr:clientData/>
  </xdr:oneCellAnchor>
  <xdr:twoCellAnchor editAs="oneCell">
    <xdr:from>
      <xdr:col>59</xdr:col>
      <xdr:colOff>83344</xdr:colOff>
      <xdr:row>59</xdr:row>
      <xdr:rowOff>47625</xdr:rowOff>
    </xdr:from>
    <xdr:to>
      <xdr:col>67</xdr:col>
      <xdr:colOff>85725</xdr:colOff>
      <xdr:row>59</xdr:row>
      <xdr:rowOff>1285247</xdr:rowOff>
    </xdr:to>
    <xdr:pic>
      <xdr:nvPicPr>
        <xdr:cNvPr id="164" name="Рисунок 163"/>
        <xdr:cNvPicPr>
          <a:picLocks noChangeAspect="1"/>
        </xdr:cNvPicPr>
      </xdr:nvPicPr>
      <xdr:blipFill rotWithShape="1">
        <a:blip xmlns:r="http://schemas.openxmlformats.org/officeDocument/2006/relationships" r:embed="rId9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2968" t="6518" r="39039" b="43345"/>
        <a:stretch/>
      </xdr:blipFill>
      <xdr:spPr>
        <a:xfrm>
          <a:off x="10179844" y="21831300"/>
          <a:ext cx="942975" cy="1237622"/>
        </a:xfrm>
        <a:prstGeom prst="rect">
          <a:avLst/>
        </a:prstGeom>
      </xdr:spPr>
    </xdr:pic>
    <xdr:clientData/>
  </xdr:twoCellAnchor>
  <xdr:oneCellAnchor>
    <xdr:from>
      <xdr:col>75</xdr:col>
      <xdr:colOff>71437</xdr:colOff>
      <xdr:row>59</xdr:row>
      <xdr:rowOff>11906</xdr:rowOff>
    </xdr:from>
    <xdr:ext cx="511969" cy="1325962"/>
    <xdr:pic>
      <xdr:nvPicPr>
        <xdr:cNvPr id="165" name="Рисунок 164"/>
        <xdr:cNvPicPr>
          <a:picLocks noChangeAspect="1"/>
        </xdr:cNvPicPr>
      </xdr:nvPicPr>
      <xdr:blipFill rotWithShape="1">
        <a:blip xmlns:r="http://schemas.openxmlformats.org/officeDocument/2006/relationships" r:embed="rId8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797" t="4513" r="39749" b="5241"/>
        <a:stretch/>
      </xdr:blipFill>
      <xdr:spPr>
        <a:xfrm>
          <a:off x="12530137" y="21795581"/>
          <a:ext cx="511969" cy="1325962"/>
        </a:xfrm>
        <a:prstGeom prst="rect">
          <a:avLst/>
        </a:prstGeom>
      </xdr:spPr>
    </xdr:pic>
    <xdr:clientData/>
  </xdr:oneCellAnchor>
  <xdr:oneCellAnchor>
    <xdr:from>
      <xdr:col>89</xdr:col>
      <xdr:colOff>35721</xdr:colOff>
      <xdr:row>59</xdr:row>
      <xdr:rowOff>11907</xdr:rowOff>
    </xdr:from>
    <xdr:ext cx="535779" cy="1329670"/>
    <xdr:pic>
      <xdr:nvPicPr>
        <xdr:cNvPr id="166" name="Рисунок 165"/>
        <xdr:cNvPicPr>
          <a:picLocks noChangeAspect="1"/>
        </xdr:cNvPicPr>
      </xdr:nvPicPr>
      <xdr:blipFill rotWithShape="1">
        <a:blip xmlns:r="http://schemas.openxmlformats.org/officeDocument/2006/relationships" r:embed="rId8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2969" t="8524" r="40814" b="6243"/>
        <a:stretch/>
      </xdr:blipFill>
      <xdr:spPr>
        <a:xfrm>
          <a:off x="14742321" y="21795582"/>
          <a:ext cx="535779" cy="1329670"/>
        </a:xfrm>
        <a:prstGeom prst="rect">
          <a:avLst/>
        </a:prstGeom>
      </xdr:spPr>
    </xdr:pic>
    <xdr:clientData/>
  </xdr:oneCellAnchor>
  <xdr:twoCellAnchor editAs="oneCell">
    <xdr:from>
      <xdr:col>103</xdr:col>
      <xdr:colOff>23815</xdr:colOff>
      <xdr:row>59</xdr:row>
      <xdr:rowOff>690563</xdr:rowOff>
    </xdr:from>
    <xdr:to>
      <xdr:col>108</xdr:col>
      <xdr:colOff>35720</xdr:colOff>
      <xdr:row>59</xdr:row>
      <xdr:rowOff>1312270</xdr:rowOff>
    </xdr:to>
    <xdr:pic>
      <xdr:nvPicPr>
        <xdr:cNvPr id="167" name="Рисунок 166"/>
        <xdr:cNvPicPr>
          <a:picLocks noChangeAspect="1"/>
        </xdr:cNvPicPr>
      </xdr:nvPicPr>
      <xdr:blipFill rotWithShape="1">
        <a:blip xmlns:r="http://schemas.openxmlformats.org/officeDocument/2006/relationships" r:embed="rId9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035" t="58158" r="43418" b="7999"/>
        <a:stretch/>
      </xdr:blipFill>
      <xdr:spPr>
        <a:xfrm>
          <a:off x="16864015" y="22474238"/>
          <a:ext cx="488155" cy="621707"/>
        </a:xfrm>
        <a:prstGeom prst="rect">
          <a:avLst/>
        </a:prstGeom>
      </xdr:spPr>
    </xdr:pic>
    <xdr:clientData/>
  </xdr:twoCellAnchor>
  <xdr:twoCellAnchor editAs="oneCell">
    <xdr:from>
      <xdr:col>103</xdr:col>
      <xdr:colOff>11907</xdr:colOff>
      <xdr:row>59</xdr:row>
      <xdr:rowOff>11906</xdr:rowOff>
    </xdr:from>
    <xdr:to>
      <xdr:col>108</xdr:col>
      <xdr:colOff>54005</xdr:colOff>
      <xdr:row>59</xdr:row>
      <xdr:rowOff>642938</xdr:rowOff>
    </xdr:to>
    <xdr:pic>
      <xdr:nvPicPr>
        <xdr:cNvPr id="168" name="Рисунок 167"/>
        <xdr:cNvPicPr>
          <a:picLocks noChangeAspect="1"/>
        </xdr:cNvPicPr>
      </xdr:nvPicPr>
      <xdr:blipFill rotWithShape="1">
        <a:blip xmlns:r="http://schemas.openxmlformats.org/officeDocument/2006/relationships" r:embed="rId9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561" t="3510" r="42826" b="61394"/>
        <a:stretch/>
      </xdr:blipFill>
      <xdr:spPr>
        <a:xfrm>
          <a:off x="16852107" y="21795581"/>
          <a:ext cx="518348" cy="631032"/>
        </a:xfrm>
        <a:prstGeom prst="rect">
          <a:avLst/>
        </a:prstGeom>
      </xdr:spPr>
    </xdr:pic>
    <xdr:clientData/>
  </xdr:twoCellAnchor>
  <xdr:twoCellAnchor editAs="oneCell">
    <xdr:from>
      <xdr:col>117</xdr:col>
      <xdr:colOff>47623</xdr:colOff>
      <xdr:row>59</xdr:row>
      <xdr:rowOff>23811</xdr:rowOff>
    </xdr:from>
    <xdr:to>
      <xdr:col>122</xdr:col>
      <xdr:colOff>65940</xdr:colOff>
      <xdr:row>59</xdr:row>
      <xdr:rowOff>1309686</xdr:rowOff>
    </xdr:to>
    <xdr:pic>
      <xdr:nvPicPr>
        <xdr:cNvPr id="169" name="Рисунок 168"/>
        <xdr:cNvPicPr>
          <a:picLocks noChangeAspect="1"/>
        </xdr:cNvPicPr>
      </xdr:nvPicPr>
      <xdr:blipFill rotWithShape="1">
        <a:blip xmlns:r="http://schemas.openxmlformats.org/officeDocument/2006/relationships" r:embed="rId9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389" t="4512" r="39631" b="7497"/>
        <a:stretch/>
      </xdr:blipFill>
      <xdr:spPr>
        <a:xfrm>
          <a:off x="19040473" y="21807486"/>
          <a:ext cx="494567" cy="1285875"/>
        </a:xfrm>
        <a:prstGeom prst="rect">
          <a:avLst/>
        </a:prstGeom>
      </xdr:spPr>
    </xdr:pic>
    <xdr:clientData/>
  </xdr:twoCellAnchor>
  <xdr:oneCellAnchor>
    <xdr:from>
      <xdr:col>6</xdr:col>
      <xdr:colOff>1</xdr:colOff>
      <xdr:row>91</xdr:row>
      <xdr:rowOff>71440</xdr:rowOff>
    </xdr:from>
    <xdr:ext cx="481486" cy="1166812"/>
    <xdr:pic>
      <xdr:nvPicPr>
        <xdr:cNvPr id="170" name="Рисунок 169"/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2551" y="34247140"/>
          <a:ext cx="481486" cy="1166812"/>
        </a:xfrm>
        <a:prstGeom prst="rect">
          <a:avLst/>
        </a:prstGeom>
      </xdr:spPr>
    </xdr:pic>
    <xdr:clientData/>
  </xdr:oneCellAnchor>
  <xdr:oneCellAnchor>
    <xdr:from>
      <xdr:col>20</xdr:col>
      <xdr:colOff>35718</xdr:colOff>
      <xdr:row>91</xdr:row>
      <xdr:rowOff>47626</xdr:rowOff>
    </xdr:from>
    <xdr:ext cx="437805" cy="1297780"/>
    <xdr:pic>
      <xdr:nvPicPr>
        <xdr:cNvPr id="171" name="Рисунок 170"/>
        <xdr:cNvPicPr>
          <a:picLocks noChangeAspect="1"/>
        </xdr:cNvPicPr>
      </xdr:nvPicPr>
      <xdr:blipFill rotWithShape="1">
        <a:blip xmlns:r="http://schemas.openxmlformats.org/officeDocument/2006/relationships" r:embed="rId5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561" t="6518" r="43182" b="10255"/>
        <a:stretch/>
      </xdr:blipFill>
      <xdr:spPr>
        <a:xfrm>
          <a:off x="3674268" y="34223326"/>
          <a:ext cx="437805" cy="1297780"/>
        </a:xfrm>
        <a:prstGeom prst="rect">
          <a:avLst/>
        </a:prstGeom>
      </xdr:spPr>
    </xdr:pic>
    <xdr:clientData/>
  </xdr:oneCellAnchor>
  <xdr:oneCellAnchor>
    <xdr:from>
      <xdr:col>33</xdr:col>
      <xdr:colOff>154781</xdr:colOff>
      <xdr:row>91</xdr:row>
      <xdr:rowOff>47626</xdr:rowOff>
    </xdr:from>
    <xdr:ext cx="392907" cy="1283258"/>
    <xdr:pic>
      <xdr:nvPicPr>
        <xdr:cNvPr id="172" name="Рисунок 171"/>
        <xdr:cNvPicPr>
          <a:picLocks noChangeAspect="1"/>
        </xdr:cNvPicPr>
      </xdr:nvPicPr>
      <xdr:blipFill rotWithShape="1">
        <a:blip xmlns:r="http://schemas.openxmlformats.org/officeDocument/2006/relationships" r:embed="rId5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5454" t="4763" r="41643" b="5993"/>
        <a:stretch/>
      </xdr:blipFill>
      <xdr:spPr>
        <a:xfrm>
          <a:off x="5936456" y="34223326"/>
          <a:ext cx="392907" cy="1283258"/>
        </a:xfrm>
        <a:prstGeom prst="rect">
          <a:avLst/>
        </a:prstGeom>
      </xdr:spPr>
    </xdr:pic>
    <xdr:clientData/>
  </xdr:oneCellAnchor>
  <xdr:oneCellAnchor>
    <xdr:from>
      <xdr:col>48</xdr:col>
      <xdr:colOff>1</xdr:colOff>
      <xdr:row>91</xdr:row>
      <xdr:rowOff>35718</xdr:rowOff>
    </xdr:from>
    <xdr:ext cx="443242" cy="1297781"/>
    <xdr:pic>
      <xdr:nvPicPr>
        <xdr:cNvPr id="173" name="Рисунок 172"/>
        <xdr:cNvPicPr>
          <a:picLocks noChangeAspect="1"/>
        </xdr:cNvPicPr>
      </xdr:nvPicPr>
      <xdr:blipFill rotWithShape="1">
        <a:blip xmlns:r="http://schemas.openxmlformats.org/officeDocument/2006/relationships" r:embed="rId5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5218" t="8524" r="41643" b="10003"/>
        <a:stretch/>
      </xdr:blipFill>
      <xdr:spPr>
        <a:xfrm>
          <a:off x="8210551" y="34211418"/>
          <a:ext cx="443242" cy="1297781"/>
        </a:xfrm>
        <a:prstGeom prst="rect">
          <a:avLst/>
        </a:prstGeom>
      </xdr:spPr>
    </xdr:pic>
    <xdr:clientData/>
  </xdr:one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79375</xdr:colOff>
      <xdr:row>10</xdr:row>
      <xdr:rowOff>155574</xdr:rowOff>
    </xdr:from>
    <xdr:to>
      <xdr:col>10</xdr:col>
      <xdr:colOff>52917</xdr:colOff>
      <xdr:row>10</xdr:row>
      <xdr:rowOff>1156639</xdr:rowOff>
    </xdr:to>
    <xdr:pic>
      <xdr:nvPicPr>
        <xdr:cNvPr id="2" name="Рисунок 1"/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667" t="15063" r="42992" b="22006"/>
        <a:stretch/>
      </xdr:blipFill>
      <xdr:spPr>
        <a:xfrm>
          <a:off x="1203325" y="3060699"/>
          <a:ext cx="545042" cy="1001065"/>
        </a:xfrm>
        <a:prstGeom prst="rect">
          <a:avLst/>
        </a:prstGeom>
      </xdr:spPr>
    </xdr:pic>
    <xdr:clientData/>
  </xdr:twoCellAnchor>
  <xdr:twoCellAnchor editAs="oneCell">
    <xdr:from>
      <xdr:col>18</xdr:col>
      <xdr:colOff>41275</xdr:colOff>
      <xdr:row>10</xdr:row>
      <xdr:rowOff>47625</xdr:rowOff>
    </xdr:from>
    <xdr:to>
      <xdr:col>25</xdr:col>
      <xdr:colOff>94980</xdr:colOff>
      <xdr:row>10</xdr:row>
      <xdr:rowOff>1266825</xdr:rowOff>
    </xdr:to>
    <xdr:pic>
      <xdr:nvPicPr>
        <xdr:cNvPr id="3" name="Рисунок 2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706" t="12999" r="38957" b="14165"/>
        <a:stretch/>
      </xdr:blipFill>
      <xdr:spPr>
        <a:xfrm>
          <a:off x="3251200" y="2952750"/>
          <a:ext cx="720455" cy="1219200"/>
        </a:xfrm>
        <a:prstGeom prst="rect">
          <a:avLst/>
        </a:prstGeom>
      </xdr:spPr>
    </xdr:pic>
    <xdr:clientData/>
  </xdr:twoCellAnchor>
  <xdr:twoCellAnchor editAs="oneCell">
    <xdr:from>
      <xdr:col>32</xdr:col>
      <xdr:colOff>79375</xdr:colOff>
      <xdr:row>10</xdr:row>
      <xdr:rowOff>30154</xdr:rowOff>
    </xdr:from>
    <xdr:to>
      <xdr:col>39</xdr:col>
      <xdr:colOff>28574</xdr:colOff>
      <xdr:row>10</xdr:row>
      <xdr:rowOff>1291168</xdr:rowOff>
    </xdr:to>
    <xdr:pic>
      <xdr:nvPicPr>
        <xdr:cNvPr id="4" name="Рисунок 3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023" t="10317" r="36535" b="3436"/>
        <a:stretch/>
      </xdr:blipFill>
      <xdr:spPr>
        <a:xfrm>
          <a:off x="2865438" y="2875748"/>
          <a:ext cx="758824" cy="1261014"/>
        </a:xfrm>
        <a:prstGeom prst="rect">
          <a:avLst/>
        </a:prstGeom>
      </xdr:spPr>
    </xdr:pic>
    <xdr:clientData/>
  </xdr:twoCellAnchor>
  <xdr:twoCellAnchor editAs="oneCell">
    <xdr:from>
      <xdr:col>46</xdr:col>
      <xdr:colOff>9525</xdr:colOff>
      <xdr:row>10</xdr:row>
      <xdr:rowOff>92869</xdr:rowOff>
    </xdr:from>
    <xdr:to>
      <xdr:col>53</xdr:col>
      <xdr:colOff>76200</xdr:colOff>
      <xdr:row>10</xdr:row>
      <xdr:rowOff>1247612</xdr:rowOff>
    </xdr:to>
    <xdr:pic>
      <xdr:nvPicPr>
        <xdr:cNvPr id="5" name="Рисунок 4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0055" t="14650" r="39591" b="12308"/>
        <a:stretch/>
      </xdr:blipFill>
      <xdr:spPr>
        <a:xfrm>
          <a:off x="4176713" y="2938463"/>
          <a:ext cx="733425" cy="1154743"/>
        </a:xfrm>
        <a:prstGeom prst="rect">
          <a:avLst/>
        </a:prstGeom>
      </xdr:spPr>
    </xdr:pic>
    <xdr:clientData/>
  </xdr:twoCellAnchor>
  <xdr:twoCellAnchor editAs="oneCell">
    <xdr:from>
      <xdr:col>62</xdr:col>
      <xdr:colOff>10054</xdr:colOff>
      <xdr:row>10</xdr:row>
      <xdr:rowOff>138908</xdr:rowOff>
    </xdr:from>
    <xdr:to>
      <xdr:col>66</xdr:col>
      <xdr:colOff>48169</xdr:colOff>
      <xdr:row>10</xdr:row>
      <xdr:rowOff>1271324</xdr:rowOff>
    </xdr:to>
    <xdr:pic>
      <xdr:nvPicPr>
        <xdr:cNvPr id="6" name="Рисунок 5"/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2824" t="17424" r="42024" b="13111"/>
        <a:stretch/>
      </xdr:blipFill>
      <xdr:spPr>
        <a:xfrm>
          <a:off x="5736960" y="3032127"/>
          <a:ext cx="538178" cy="1132416"/>
        </a:xfrm>
        <a:prstGeom prst="rect">
          <a:avLst/>
        </a:prstGeom>
      </xdr:spPr>
    </xdr:pic>
    <xdr:clientData/>
  </xdr:twoCellAnchor>
  <xdr:twoCellAnchor editAs="oneCell">
    <xdr:from>
      <xdr:col>74</xdr:col>
      <xdr:colOff>31751</xdr:colOff>
      <xdr:row>10</xdr:row>
      <xdr:rowOff>31751</xdr:rowOff>
    </xdr:from>
    <xdr:to>
      <xdr:col>82</xdr:col>
      <xdr:colOff>35742</xdr:colOff>
      <xdr:row>10</xdr:row>
      <xdr:rowOff>1333500</xdr:rowOff>
    </xdr:to>
    <xdr:pic>
      <xdr:nvPicPr>
        <xdr:cNvPr id="7" name="Рисунок 6"/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878" t="9171" r="38552" b="5086"/>
        <a:stretch/>
      </xdr:blipFill>
      <xdr:spPr>
        <a:xfrm>
          <a:off x="6699251" y="2877345"/>
          <a:ext cx="765991" cy="1301749"/>
        </a:xfrm>
        <a:prstGeom prst="rect">
          <a:avLst/>
        </a:prstGeom>
      </xdr:spPr>
    </xdr:pic>
    <xdr:clientData/>
  </xdr:twoCellAnchor>
  <xdr:twoCellAnchor editAs="oneCell">
    <xdr:from>
      <xdr:col>90</xdr:col>
      <xdr:colOff>6615</xdr:colOff>
      <xdr:row>10</xdr:row>
      <xdr:rowOff>124355</xdr:rowOff>
    </xdr:from>
    <xdr:to>
      <xdr:col>95</xdr:col>
      <xdr:colOff>16885</xdr:colOff>
      <xdr:row>10</xdr:row>
      <xdr:rowOff>1285109</xdr:rowOff>
    </xdr:to>
    <xdr:pic>
      <xdr:nvPicPr>
        <xdr:cNvPr id="8" name="Рисунок 7"/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086" t="11005" r="42551" b="19530"/>
        <a:stretch/>
      </xdr:blipFill>
      <xdr:spPr>
        <a:xfrm>
          <a:off x="8174303" y="2969949"/>
          <a:ext cx="486520" cy="1160754"/>
        </a:xfrm>
        <a:prstGeom prst="rect">
          <a:avLst/>
        </a:prstGeom>
      </xdr:spPr>
    </xdr:pic>
    <xdr:clientData/>
  </xdr:twoCellAnchor>
  <xdr:twoCellAnchor editAs="oneCell">
    <xdr:from>
      <xdr:col>101</xdr:col>
      <xdr:colOff>95249</xdr:colOff>
      <xdr:row>10</xdr:row>
      <xdr:rowOff>42334</xdr:rowOff>
    </xdr:from>
    <xdr:to>
      <xdr:col>110</xdr:col>
      <xdr:colOff>8470</xdr:colOff>
      <xdr:row>10</xdr:row>
      <xdr:rowOff>1326906</xdr:rowOff>
    </xdr:to>
    <xdr:pic>
      <xdr:nvPicPr>
        <xdr:cNvPr id="9" name="Рисунок 8"/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667" t="6877" r="37395" b="7839"/>
        <a:stretch/>
      </xdr:blipFill>
      <xdr:spPr>
        <a:xfrm>
          <a:off x="16040099" y="2947459"/>
          <a:ext cx="770471" cy="1284572"/>
        </a:xfrm>
        <a:prstGeom prst="rect">
          <a:avLst/>
        </a:prstGeom>
      </xdr:spPr>
    </xdr:pic>
    <xdr:clientData/>
  </xdr:twoCellAnchor>
  <xdr:twoCellAnchor editAs="oneCell">
    <xdr:from>
      <xdr:col>117</xdr:col>
      <xdr:colOff>10583</xdr:colOff>
      <xdr:row>10</xdr:row>
      <xdr:rowOff>84666</xdr:rowOff>
    </xdr:from>
    <xdr:to>
      <xdr:col>123</xdr:col>
      <xdr:colOff>17127</xdr:colOff>
      <xdr:row>10</xdr:row>
      <xdr:rowOff>1298150</xdr:rowOff>
    </xdr:to>
    <xdr:pic>
      <xdr:nvPicPr>
        <xdr:cNvPr id="10" name="Рисунок 9"/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772" t="14214" r="43392" b="17925"/>
        <a:stretch/>
      </xdr:blipFill>
      <xdr:spPr>
        <a:xfrm>
          <a:off x="18298583" y="2989791"/>
          <a:ext cx="578044" cy="1213484"/>
        </a:xfrm>
        <a:prstGeom prst="rect">
          <a:avLst/>
        </a:prstGeom>
      </xdr:spPr>
    </xdr:pic>
    <xdr:clientData/>
  </xdr:twoCellAnchor>
  <xdr:twoCellAnchor editAs="oneCell">
    <xdr:from>
      <xdr:col>129</xdr:col>
      <xdr:colOff>52916</xdr:colOff>
      <xdr:row>10</xdr:row>
      <xdr:rowOff>52916</xdr:rowOff>
    </xdr:from>
    <xdr:to>
      <xdr:col>138</xdr:col>
      <xdr:colOff>95249</xdr:colOff>
      <xdr:row>10</xdr:row>
      <xdr:rowOff>1328015</xdr:rowOff>
    </xdr:to>
    <xdr:pic>
      <xdr:nvPicPr>
        <xdr:cNvPr id="11" name="Рисунок 10"/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246" t="7107" r="34554" b="6921"/>
        <a:stretch/>
      </xdr:blipFill>
      <xdr:spPr>
        <a:xfrm>
          <a:off x="20236391" y="2958041"/>
          <a:ext cx="899583" cy="1275099"/>
        </a:xfrm>
        <a:prstGeom prst="rect">
          <a:avLst/>
        </a:prstGeom>
      </xdr:spPr>
    </xdr:pic>
    <xdr:clientData/>
  </xdr:twoCellAnchor>
  <xdr:twoCellAnchor editAs="oneCell">
    <xdr:from>
      <xdr:col>4</xdr:col>
      <xdr:colOff>70114</xdr:colOff>
      <xdr:row>18</xdr:row>
      <xdr:rowOff>55564</xdr:rowOff>
    </xdr:from>
    <xdr:to>
      <xdr:col>10</xdr:col>
      <xdr:colOff>82258</xdr:colOff>
      <xdr:row>18</xdr:row>
      <xdr:rowOff>1283230</xdr:rowOff>
    </xdr:to>
    <xdr:pic>
      <xdr:nvPicPr>
        <xdr:cNvPr id="12" name="Рисунок 11"/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2403" t="13067" r="42340" b="17008"/>
        <a:stretch/>
      </xdr:blipFill>
      <xdr:spPr>
        <a:xfrm>
          <a:off x="379677" y="6032502"/>
          <a:ext cx="583644" cy="1227666"/>
        </a:xfrm>
        <a:prstGeom prst="rect">
          <a:avLst/>
        </a:prstGeom>
      </xdr:spPr>
    </xdr:pic>
    <xdr:clientData/>
  </xdr:twoCellAnchor>
  <xdr:twoCellAnchor editAs="oneCell">
    <xdr:from>
      <xdr:col>17</xdr:col>
      <xdr:colOff>43657</xdr:colOff>
      <xdr:row>18</xdr:row>
      <xdr:rowOff>56886</xdr:rowOff>
    </xdr:from>
    <xdr:to>
      <xdr:col>26</xdr:col>
      <xdr:colOff>57203</xdr:colOff>
      <xdr:row>18</xdr:row>
      <xdr:rowOff>1337469</xdr:rowOff>
    </xdr:to>
    <xdr:pic>
      <xdr:nvPicPr>
        <xdr:cNvPr id="13" name="Рисунок 12"/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0509" t="7107" r="32660" b="6921"/>
        <a:stretch/>
      </xdr:blipFill>
      <xdr:spPr>
        <a:xfrm>
          <a:off x="1496220" y="6105261"/>
          <a:ext cx="870796" cy="1280583"/>
        </a:xfrm>
        <a:prstGeom prst="rect">
          <a:avLst/>
        </a:prstGeom>
      </xdr:spPr>
    </xdr:pic>
    <xdr:clientData/>
  </xdr:twoCellAnchor>
  <xdr:twoCellAnchor editAs="oneCell">
    <xdr:from>
      <xdr:col>33</xdr:col>
      <xdr:colOff>61911</xdr:colOff>
      <xdr:row>18</xdr:row>
      <xdr:rowOff>76201</xdr:rowOff>
    </xdr:from>
    <xdr:to>
      <xdr:col>38</xdr:col>
      <xdr:colOff>16624</xdr:colOff>
      <xdr:row>18</xdr:row>
      <xdr:rowOff>1266825</xdr:rowOff>
    </xdr:to>
    <xdr:pic>
      <xdr:nvPicPr>
        <xdr:cNvPr id="14" name="Рисунок 13"/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886" t="13618" r="40151" b="20562"/>
        <a:stretch/>
      </xdr:blipFill>
      <xdr:spPr>
        <a:xfrm>
          <a:off x="2943224" y="6124576"/>
          <a:ext cx="573838" cy="1190624"/>
        </a:xfrm>
        <a:prstGeom prst="rect">
          <a:avLst/>
        </a:prstGeom>
      </xdr:spPr>
    </xdr:pic>
    <xdr:clientData/>
  </xdr:twoCellAnchor>
  <xdr:twoCellAnchor editAs="oneCell">
    <xdr:from>
      <xdr:col>45</xdr:col>
      <xdr:colOff>85725</xdr:colOff>
      <xdr:row>18</xdr:row>
      <xdr:rowOff>66675</xdr:rowOff>
    </xdr:from>
    <xdr:to>
      <xdr:col>53</xdr:col>
      <xdr:colOff>44180</xdr:colOff>
      <xdr:row>18</xdr:row>
      <xdr:rowOff>1285875</xdr:rowOff>
    </xdr:to>
    <xdr:pic>
      <xdr:nvPicPr>
        <xdr:cNvPr id="15" name="Рисунок 14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706" t="12999" r="38957" b="14165"/>
        <a:stretch/>
      </xdr:blipFill>
      <xdr:spPr>
        <a:xfrm>
          <a:off x="7391400" y="6086475"/>
          <a:ext cx="720455" cy="1219200"/>
        </a:xfrm>
        <a:prstGeom prst="rect">
          <a:avLst/>
        </a:prstGeom>
      </xdr:spPr>
    </xdr:pic>
    <xdr:clientData/>
  </xdr:twoCellAnchor>
  <xdr:twoCellAnchor editAs="oneCell">
    <xdr:from>
      <xdr:col>61</xdr:col>
      <xdr:colOff>66676</xdr:colOff>
      <xdr:row>18</xdr:row>
      <xdr:rowOff>54769</xdr:rowOff>
    </xdr:from>
    <xdr:to>
      <xdr:col>67</xdr:col>
      <xdr:colOff>61647</xdr:colOff>
      <xdr:row>18</xdr:row>
      <xdr:rowOff>1226344</xdr:rowOff>
    </xdr:to>
    <xdr:pic>
      <xdr:nvPicPr>
        <xdr:cNvPr id="16" name="Рисунок 15"/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394" t="16712" r="42708" b="16642"/>
        <a:stretch/>
      </xdr:blipFill>
      <xdr:spPr>
        <a:xfrm>
          <a:off x="5698332" y="6150769"/>
          <a:ext cx="685534" cy="1171575"/>
        </a:xfrm>
        <a:prstGeom prst="rect">
          <a:avLst/>
        </a:prstGeom>
      </xdr:spPr>
    </xdr:pic>
    <xdr:clientData/>
  </xdr:twoCellAnchor>
  <xdr:twoCellAnchor editAs="oneCell">
    <xdr:from>
      <xdr:col>73</xdr:col>
      <xdr:colOff>57150</xdr:colOff>
      <xdr:row>18</xdr:row>
      <xdr:rowOff>95249</xdr:rowOff>
    </xdr:from>
    <xdr:to>
      <xdr:col>82</xdr:col>
      <xdr:colOff>14186</xdr:colOff>
      <xdr:row>18</xdr:row>
      <xdr:rowOff>1297781</xdr:rowOff>
    </xdr:to>
    <xdr:pic>
      <xdr:nvPicPr>
        <xdr:cNvPr id="17" name="Рисунок 16"/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542" t="13411" r="39015" b="14372"/>
        <a:stretch/>
      </xdr:blipFill>
      <xdr:spPr>
        <a:xfrm>
          <a:off x="6629400" y="6143624"/>
          <a:ext cx="814286" cy="1202532"/>
        </a:xfrm>
        <a:prstGeom prst="rect">
          <a:avLst/>
        </a:prstGeom>
      </xdr:spPr>
    </xdr:pic>
    <xdr:clientData/>
  </xdr:twoCellAnchor>
  <xdr:twoCellAnchor editAs="oneCell">
    <xdr:from>
      <xdr:col>86</xdr:col>
      <xdr:colOff>76201</xdr:colOff>
      <xdr:row>18</xdr:row>
      <xdr:rowOff>78581</xdr:rowOff>
    </xdr:from>
    <xdr:to>
      <xdr:col>97</xdr:col>
      <xdr:colOff>77519</xdr:colOff>
      <xdr:row>18</xdr:row>
      <xdr:rowOff>1240631</xdr:rowOff>
    </xdr:to>
    <xdr:pic>
      <xdr:nvPicPr>
        <xdr:cNvPr id="18" name="Рисунок 17"/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3997" t="13617" r="33049" b="8801"/>
        <a:stretch/>
      </xdr:blipFill>
      <xdr:spPr>
        <a:xfrm>
          <a:off x="7862889" y="6126956"/>
          <a:ext cx="1049068" cy="1162050"/>
        </a:xfrm>
        <a:prstGeom prst="rect">
          <a:avLst/>
        </a:prstGeom>
      </xdr:spPr>
    </xdr:pic>
    <xdr:clientData/>
  </xdr:twoCellAnchor>
  <xdr:twoCellAnchor editAs="oneCell">
    <xdr:from>
      <xdr:col>101</xdr:col>
      <xdr:colOff>85726</xdr:colOff>
      <xdr:row>18</xdr:row>
      <xdr:rowOff>57150</xdr:rowOff>
    </xdr:from>
    <xdr:to>
      <xdr:col>110</xdr:col>
      <xdr:colOff>47626</xdr:colOff>
      <xdr:row>18</xdr:row>
      <xdr:rowOff>1321424</xdr:rowOff>
    </xdr:to>
    <xdr:pic>
      <xdr:nvPicPr>
        <xdr:cNvPr id="19" name="Рисунок 18"/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6742" t="10523" r="38163" b="5087"/>
        <a:stretch/>
      </xdr:blipFill>
      <xdr:spPr>
        <a:xfrm>
          <a:off x="16030576" y="6076950"/>
          <a:ext cx="819150" cy="1264274"/>
        </a:xfrm>
        <a:prstGeom prst="rect">
          <a:avLst/>
        </a:prstGeom>
      </xdr:spPr>
    </xdr:pic>
    <xdr:clientData/>
  </xdr:twoCellAnchor>
  <xdr:twoCellAnchor editAs="oneCell">
    <xdr:from>
      <xdr:col>116</xdr:col>
      <xdr:colOff>28576</xdr:colOff>
      <xdr:row>18</xdr:row>
      <xdr:rowOff>95250</xdr:rowOff>
    </xdr:from>
    <xdr:to>
      <xdr:col>123</xdr:col>
      <xdr:colOff>76200</xdr:colOff>
      <xdr:row>18</xdr:row>
      <xdr:rowOff>1325058</xdr:rowOff>
    </xdr:to>
    <xdr:pic>
      <xdr:nvPicPr>
        <xdr:cNvPr id="20" name="Рисунок 19"/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583" t="9698" r="37974" b="6118"/>
        <a:stretch/>
      </xdr:blipFill>
      <xdr:spPr>
        <a:xfrm>
          <a:off x="18221326" y="6115050"/>
          <a:ext cx="714374" cy="1229808"/>
        </a:xfrm>
        <a:prstGeom prst="rect">
          <a:avLst/>
        </a:prstGeom>
      </xdr:spPr>
    </xdr:pic>
    <xdr:clientData/>
  </xdr:twoCellAnchor>
  <xdr:twoCellAnchor editAs="oneCell">
    <xdr:from>
      <xdr:col>128</xdr:col>
      <xdr:colOff>38100</xdr:colOff>
      <xdr:row>18</xdr:row>
      <xdr:rowOff>66675</xdr:rowOff>
    </xdr:from>
    <xdr:to>
      <xdr:col>139</xdr:col>
      <xdr:colOff>54491</xdr:colOff>
      <xdr:row>18</xdr:row>
      <xdr:rowOff>1247775</xdr:rowOff>
    </xdr:to>
    <xdr:pic>
      <xdr:nvPicPr>
        <xdr:cNvPr id="21" name="Рисунок 20"/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8314" t="5571" r="26799" b="4262"/>
        <a:stretch/>
      </xdr:blipFill>
      <xdr:spPr>
        <a:xfrm>
          <a:off x="20126325" y="6086475"/>
          <a:ext cx="1064141" cy="1181100"/>
        </a:xfrm>
        <a:prstGeom prst="rect">
          <a:avLst/>
        </a:prstGeom>
      </xdr:spPr>
    </xdr:pic>
    <xdr:clientData/>
  </xdr:twoCellAnchor>
  <xdr:twoCellAnchor editAs="oneCell">
    <xdr:from>
      <xdr:col>128</xdr:col>
      <xdr:colOff>54770</xdr:colOff>
      <xdr:row>59</xdr:row>
      <xdr:rowOff>147637</xdr:rowOff>
    </xdr:from>
    <xdr:to>
      <xdr:col>139</xdr:col>
      <xdr:colOff>60295</xdr:colOff>
      <xdr:row>59</xdr:row>
      <xdr:rowOff>1143000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27645" y="18923793"/>
          <a:ext cx="1053275" cy="995363"/>
        </a:xfrm>
        <a:prstGeom prst="rect">
          <a:avLst/>
        </a:prstGeom>
      </xdr:spPr>
    </xdr:pic>
    <xdr:clientData/>
  </xdr:twoCellAnchor>
  <xdr:twoCellAnchor editAs="oneCell">
    <xdr:from>
      <xdr:col>2</xdr:col>
      <xdr:colOff>40481</xdr:colOff>
      <xdr:row>67</xdr:row>
      <xdr:rowOff>213715</xdr:rowOff>
    </xdr:from>
    <xdr:to>
      <xdr:col>12</xdr:col>
      <xdr:colOff>59531</xdr:colOff>
      <xdr:row>67</xdr:row>
      <xdr:rowOff>1190625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9544" y="22145028"/>
          <a:ext cx="1078706" cy="976910"/>
        </a:xfrm>
        <a:prstGeom prst="rect">
          <a:avLst/>
        </a:prstGeom>
      </xdr:spPr>
    </xdr:pic>
    <xdr:clientData/>
  </xdr:twoCellAnchor>
  <xdr:twoCellAnchor editAs="oneCell">
    <xdr:from>
      <xdr:col>16</xdr:col>
      <xdr:colOff>38099</xdr:colOff>
      <xdr:row>67</xdr:row>
      <xdr:rowOff>133350</xdr:rowOff>
    </xdr:from>
    <xdr:to>
      <xdr:col>27</xdr:col>
      <xdr:colOff>66674</xdr:colOff>
      <xdr:row>67</xdr:row>
      <xdr:rowOff>1250350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57524" y="21707475"/>
          <a:ext cx="1076325" cy="1117000"/>
        </a:xfrm>
        <a:prstGeom prst="rect">
          <a:avLst/>
        </a:prstGeom>
      </xdr:spPr>
    </xdr:pic>
    <xdr:clientData/>
  </xdr:twoCellAnchor>
  <xdr:twoCellAnchor editAs="oneCell">
    <xdr:from>
      <xdr:col>30</xdr:col>
      <xdr:colOff>64294</xdr:colOff>
      <xdr:row>67</xdr:row>
      <xdr:rowOff>142874</xdr:rowOff>
    </xdr:from>
    <xdr:to>
      <xdr:col>41</xdr:col>
      <xdr:colOff>8895</xdr:colOff>
      <xdr:row>67</xdr:row>
      <xdr:rowOff>1304923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59857" y="22074187"/>
          <a:ext cx="1135226" cy="1162049"/>
        </a:xfrm>
        <a:prstGeom prst="rect">
          <a:avLst/>
        </a:prstGeom>
      </xdr:spPr>
    </xdr:pic>
    <xdr:clientData/>
  </xdr:twoCellAnchor>
  <xdr:twoCellAnchor editAs="oneCell">
    <xdr:from>
      <xdr:col>44</xdr:col>
      <xdr:colOff>57151</xdr:colOff>
      <xdr:row>67</xdr:row>
      <xdr:rowOff>104077</xdr:rowOff>
    </xdr:from>
    <xdr:to>
      <xdr:col>55</xdr:col>
      <xdr:colOff>9525</xdr:colOff>
      <xdr:row>67</xdr:row>
      <xdr:rowOff>1304925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67576" y="21678202"/>
          <a:ext cx="1000124" cy="1200848"/>
        </a:xfrm>
        <a:prstGeom prst="rect">
          <a:avLst/>
        </a:prstGeom>
      </xdr:spPr>
    </xdr:pic>
    <xdr:clientData/>
  </xdr:twoCellAnchor>
  <xdr:twoCellAnchor editAs="oneCell">
    <xdr:from>
      <xdr:col>58</xdr:col>
      <xdr:colOff>38101</xdr:colOff>
      <xdr:row>67</xdr:row>
      <xdr:rowOff>57150</xdr:rowOff>
    </xdr:from>
    <xdr:to>
      <xdr:col>67</xdr:col>
      <xdr:colOff>136351</xdr:colOff>
      <xdr:row>67</xdr:row>
      <xdr:rowOff>1297782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76851" y="21988463"/>
          <a:ext cx="1074563" cy="1240632"/>
        </a:xfrm>
        <a:prstGeom prst="rect">
          <a:avLst/>
        </a:prstGeom>
      </xdr:spPr>
    </xdr:pic>
    <xdr:clientData/>
  </xdr:twoCellAnchor>
  <xdr:twoCellAnchor editAs="oneCell">
    <xdr:from>
      <xdr:col>73</xdr:col>
      <xdr:colOff>4765</xdr:colOff>
      <xdr:row>67</xdr:row>
      <xdr:rowOff>57150</xdr:rowOff>
    </xdr:from>
    <xdr:to>
      <xdr:col>83</xdr:col>
      <xdr:colOff>52389</xdr:colOff>
      <xdr:row>67</xdr:row>
      <xdr:rowOff>1333500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77015" y="21988463"/>
          <a:ext cx="1000124" cy="1276350"/>
        </a:xfrm>
        <a:prstGeom prst="rect">
          <a:avLst/>
        </a:prstGeom>
      </xdr:spPr>
    </xdr:pic>
    <xdr:clientData/>
  </xdr:twoCellAnchor>
  <xdr:twoCellAnchor editAs="oneCell">
    <xdr:from>
      <xdr:col>86</xdr:col>
      <xdr:colOff>64295</xdr:colOff>
      <xdr:row>67</xdr:row>
      <xdr:rowOff>57150</xdr:rowOff>
    </xdr:from>
    <xdr:to>
      <xdr:col>97</xdr:col>
      <xdr:colOff>83345</xdr:colOff>
      <xdr:row>67</xdr:row>
      <xdr:rowOff>1304925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50983" y="21988463"/>
          <a:ext cx="1066800" cy="1247775"/>
        </a:xfrm>
        <a:prstGeom prst="rect">
          <a:avLst/>
        </a:prstGeom>
      </xdr:spPr>
    </xdr:pic>
    <xdr:clientData/>
  </xdr:twoCellAnchor>
  <xdr:twoCellAnchor editAs="oneCell">
    <xdr:from>
      <xdr:col>101</xdr:col>
      <xdr:colOff>9527</xdr:colOff>
      <xdr:row>67</xdr:row>
      <xdr:rowOff>113324</xdr:rowOff>
    </xdr:from>
    <xdr:to>
      <xdr:col>111</xdr:col>
      <xdr:colOff>19051</xdr:colOff>
      <xdr:row>67</xdr:row>
      <xdr:rowOff>1285875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954377" y="21687449"/>
          <a:ext cx="962024" cy="1172551"/>
        </a:xfrm>
        <a:prstGeom prst="rect">
          <a:avLst/>
        </a:prstGeom>
      </xdr:spPr>
    </xdr:pic>
    <xdr:clientData/>
  </xdr:twoCellAnchor>
  <xdr:twoCellAnchor editAs="oneCell">
    <xdr:from>
      <xdr:col>114</xdr:col>
      <xdr:colOff>35722</xdr:colOff>
      <xdr:row>67</xdr:row>
      <xdr:rowOff>126901</xdr:rowOff>
    </xdr:from>
    <xdr:to>
      <xdr:col>125</xdr:col>
      <xdr:colOff>26276</xdr:colOff>
      <xdr:row>67</xdr:row>
      <xdr:rowOff>1250156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370347" y="22058214"/>
          <a:ext cx="1038304" cy="1123255"/>
        </a:xfrm>
        <a:prstGeom prst="rect">
          <a:avLst/>
        </a:prstGeom>
      </xdr:spPr>
    </xdr:pic>
    <xdr:clientData/>
  </xdr:twoCellAnchor>
  <xdr:twoCellAnchor editAs="oneCell">
    <xdr:from>
      <xdr:col>128</xdr:col>
      <xdr:colOff>85726</xdr:colOff>
      <xdr:row>67</xdr:row>
      <xdr:rowOff>130968</xdr:rowOff>
    </xdr:from>
    <xdr:to>
      <xdr:col>138</xdr:col>
      <xdr:colOff>77596</xdr:colOff>
      <xdr:row>67</xdr:row>
      <xdr:rowOff>1309687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58601" y="22062281"/>
          <a:ext cx="944370" cy="1178719"/>
        </a:xfrm>
        <a:prstGeom prst="rect">
          <a:avLst/>
        </a:prstGeom>
      </xdr:spPr>
    </xdr:pic>
    <xdr:clientData/>
  </xdr:twoCellAnchor>
  <xdr:twoCellAnchor editAs="oneCell">
    <xdr:from>
      <xdr:col>2</xdr:col>
      <xdr:colOff>64294</xdr:colOff>
      <xdr:row>75</xdr:row>
      <xdr:rowOff>47624</xdr:rowOff>
    </xdr:from>
    <xdr:to>
      <xdr:col>12</xdr:col>
      <xdr:colOff>46923</xdr:colOff>
      <xdr:row>75</xdr:row>
      <xdr:rowOff>1304802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3357" y="25134093"/>
          <a:ext cx="1042285" cy="1257178"/>
        </a:xfrm>
        <a:prstGeom prst="rect">
          <a:avLst/>
        </a:prstGeom>
      </xdr:spPr>
    </xdr:pic>
    <xdr:clientData/>
  </xdr:twoCellAnchor>
  <xdr:oneCellAnchor>
    <xdr:from>
      <xdr:col>30</xdr:col>
      <xdr:colOff>76200</xdr:colOff>
      <xdr:row>75</xdr:row>
      <xdr:rowOff>150019</xdr:rowOff>
    </xdr:from>
    <xdr:ext cx="1093822" cy="1085850"/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1763" y="25236488"/>
          <a:ext cx="1093822" cy="1085850"/>
        </a:xfrm>
        <a:prstGeom prst="rect">
          <a:avLst/>
        </a:prstGeom>
      </xdr:spPr>
    </xdr:pic>
    <xdr:clientData/>
  </xdr:oneCellAnchor>
  <xdr:twoCellAnchor editAs="oneCell">
    <xdr:from>
      <xdr:col>16</xdr:col>
      <xdr:colOff>38101</xdr:colOff>
      <xdr:row>75</xdr:row>
      <xdr:rowOff>133526</xdr:rowOff>
    </xdr:from>
    <xdr:to>
      <xdr:col>27</xdr:col>
      <xdr:colOff>19051</xdr:colOff>
      <xdr:row>75</xdr:row>
      <xdr:rowOff>1257300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57526" y="24850901"/>
          <a:ext cx="1028700" cy="1123774"/>
        </a:xfrm>
        <a:prstGeom prst="rect">
          <a:avLst/>
        </a:prstGeom>
      </xdr:spPr>
    </xdr:pic>
    <xdr:clientData/>
  </xdr:twoCellAnchor>
  <xdr:twoCellAnchor editAs="oneCell">
    <xdr:from>
      <xdr:col>45</xdr:col>
      <xdr:colOff>85725</xdr:colOff>
      <xdr:row>75</xdr:row>
      <xdr:rowOff>123825</xdr:rowOff>
    </xdr:from>
    <xdr:to>
      <xdr:col>53</xdr:col>
      <xdr:colOff>65777</xdr:colOff>
      <xdr:row>75</xdr:row>
      <xdr:rowOff>1304925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91400" y="24841200"/>
          <a:ext cx="742052" cy="1181100"/>
        </a:xfrm>
        <a:prstGeom prst="rect">
          <a:avLst/>
        </a:prstGeom>
      </xdr:spPr>
    </xdr:pic>
    <xdr:clientData/>
  </xdr:twoCellAnchor>
  <xdr:twoCellAnchor editAs="oneCell">
    <xdr:from>
      <xdr:col>59</xdr:col>
      <xdr:colOff>64294</xdr:colOff>
      <xdr:row>75</xdr:row>
      <xdr:rowOff>164306</xdr:rowOff>
    </xdr:from>
    <xdr:to>
      <xdr:col>68</xdr:col>
      <xdr:colOff>51455</xdr:colOff>
      <xdr:row>75</xdr:row>
      <xdr:rowOff>1262062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05450" y="28179712"/>
          <a:ext cx="1011099" cy="1097756"/>
        </a:xfrm>
        <a:prstGeom prst="rect">
          <a:avLst/>
        </a:prstGeom>
      </xdr:spPr>
    </xdr:pic>
    <xdr:clientData/>
  </xdr:twoCellAnchor>
  <xdr:twoCellAnchor editAs="oneCell">
    <xdr:from>
      <xdr:col>72</xdr:col>
      <xdr:colOff>57152</xdr:colOff>
      <xdr:row>75</xdr:row>
      <xdr:rowOff>714375</xdr:rowOff>
    </xdr:from>
    <xdr:to>
      <xdr:col>83</xdr:col>
      <xdr:colOff>35720</xdr:colOff>
      <xdr:row>75</xdr:row>
      <xdr:rowOff>1254542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34152" y="25800844"/>
          <a:ext cx="1026318" cy="540167"/>
        </a:xfrm>
        <a:prstGeom prst="rect">
          <a:avLst/>
        </a:prstGeom>
      </xdr:spPr>
    </xdr:pic>
    <xdr:clientData/>
  </xdr:twoCellAnchor>
  <xdr:twoCellAnchor editAs="oneCell">
    <xdr:from>
      <xdr:col>86</xdr:col>
      <xdr:colOff>38101</xdr:colOff>
      <xdr:row>75</xdr:row>
      <xdr:rowOff>58205</xdr:rowOff>
    </xdr:from>
    <xdr:to>
      <xdr:col>97</xdr:col>
      <xdr:colOff>24696</xdr:colOff>
      <xdr:row>75</xdr:row>
      <xdr:rowOff>1314451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54101" y="24775580"/>
          <a:ext cx="1034345" cy="1256246"/>
        </a:xfrm>
        <a:prstGeom prst="rect">
          <a:avLst/>
        </a:prstGeom>
      </xdr:spPr>
    </xdr:pic>
    <xdr:clientData/>
  </xdr:twoCellAnchor>
  <xdr:twoCellAnchor editAs="oneCell">
    <xdr:from>
      <xdr:col>102</xdr:col>
      <xdr:colOff>21431</xdr:colOff>
      <xdr:row>75</xdr:row>
      <xdr:rowOff>61913</xdr:rowOff>
    </xdr:from>
    <xdr:to>
      <xdr:col>108</xdr:col>
      <xdr:colOff>59531</xdr:colOff>
      <xdr:row>75</xdr:row>
      <xdr:rowOff>1250525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284494" y="25148382"/>
          <a:ext cx="609600" cy="1188612"/>
        </a:xfrm>
        <a:prstGeom prst="rect">
          <a:avLst/>
        </a:prstGeom>
      </xdr:spPr>
    </xdr:pic>
    <xdr:clientData/>
  </xdr:twoCellAnchor>
  <xdr:twoCellAnchor editAs="oneCell">
    <xdr:from>
      <xdr:col>115</xdr:col>
      <xdr:colOff>78581</xdr:colOff>
      <xdr:row>75</xdr:row>
      <xdr:rowOff>33338</xdr:rowOff>
    </xdr:from>
    <xdr:to>
      <xdr:col>123</xdr:col>
      <xdr:colOff>69056</xdr:colOff>
      <xdr:row>75</xdr:row>
      <xdr:rowOff>1294719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508456" y="25119807"/>
          <a:ext cx="752475" cy="1261381"/>
        </a:xfrm>
        <a:prstGeom prst="rect">
          <a:avLst/>
        </a:prstGeom>
      </xdr:spPr>
    </xdr:pic>
    <xdr:clientData/>
  </xdr:twoCellAnchor>
  <xdr:twoCellAnchor editAs="oneCell">
    <xdr:from>
      <xdr:col>16</xdr:col>
      <xdr:colOff>58016</xdr:colOff>
      <xdr:row>83</xdr:row>
      <xdr:rowOff>291811</xdr:rowOff>
    </xdr:from>
    <xdr:to>
      <xdr:col>27</xdr:col>
      <xdr:colOff>67540</xdr:colOff>
      <xdr:row>83</xdr:row>
      <xdr:rowOff>1044285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77441" y="28152436"/>
          <a:ext cx="1057274" cy="752474"/>
        </a:xfrm>
        <a:prstGeom prst="rect">
          <a:avLst/>
        </a:prstGeom>
      </xdr:spPr>
    </xdr:pic>
    <xdr:clientData/>
  </xdr:twoCellAnchor>
  <xdr:oneCellAnchor>
    <xdr:from>
      <xdr:col>30</xdr:col>
      <xdr:colOff>34636</xdr:colOff>
      <xdr:row>83</xdr:row>
      <xdr:rowOff>201756</xdr:rowOff>
    </xdr:from>
    <xdr:ext cx="1212697" cy="1036494"/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30199" y="28443381"/>
          <a:ext cx="1212697" cy="1036494"/>
        </a:xfrm>
        <a:prstGeom prst="rect">
          <a:avLst/>
        </a:prstGeom>
      </xdr:spPr>
    </xdr:pic>
    <xdr:clientData/>
  </xdr:oneCellAnchor>
  <xdr:twoCellAnchor editAs="oneCell">
    <xdr:from>
      <xdr:col>44</xdr:col>
      <xdr:colOff>45244</xdr:colOff>
      <xdr:row>83</xdr:row>
      <xdr:rowOff>357187</xdr:rowOff>
    </xdr:from>
    <xdr:to>
      <xdr:col>55</xdr:col>
      <xdr:colOff>47625</xdr:colOff>
      <xdr:row>83</xdr:row>
      <xdr:rowOff>1060319</xdr:rowOff>
    </xdr:to>
    <xdr:pic>
      <xdr:nvPicPr>
        <xdr:cNvPr id="83" name="Рисунок 82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21932" y="28598812"/>
          <a:ext cx="1050131" cy="703132"/>
        </a:xfrm>
        <a:prstGeom prst="rect">
          <a:avLst/>
        </a:prstGeom>
      </xdr:spPr>
    </xdr:pic>
    <xdr:clientData/>
  </xdr:twoCellAnchor>
  <xdr:oneCellAnchor>
    <xdr:from>
      <xdr:col>2</xdr:col>
      <xdr:colOff>57150</xdr:colOff>
      <xdr:row>83</xdr:row>
      <xdr:rowOff>294409</xdr:rowOff>
    </xdr:from>
    <xdr:ext cx="1033895" cy="780272"/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0600" y="28155034"/>
          <a:ext cx="1033895" cy="780272"/>
        </a:xfrm>
        <a:prstGeom prst="rect">
          <a:avLst/>
        </a:prstGeom>
      </xdr:spPr>
    </xdr:pic>
    <xdr:clientData/>
  </xdr:oneCellAnchor>
  <xdr:oneCellAnchor>
    <xdr:from>
      <xdr:col>59</xdr:col>
      <xdr:colOff>45243</xdr:colOff>
      <xdr:row>83</xdr:row>
      <xdr:rowOff>373855</xdr:rowOff>
    </xdr:from>
    <xdr:ext cx="1026319" cy="705833"/>
    <xdr:pic>
      <xdr:nvPicPr>
        <xdr:cNvPr id="85" name="Рисунок 84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86399" y="31484886"/>
          <a:ext cx="1026319" cy="705833"/>
        </a:xfrm>
        <a:prstGeom prst="rect">
          <a:avLst/>
        </a:prstGeom>
      </xdr:spPr>
    </xdr:pic>
    <xdr:clientData/>
  </xdr:oneCellAnchor>
  <xdr:oneCellAnchor>
    <xdr:from>
      <xdr:col>72</xdr:col>
      <xdr:colOff>60614</xdr:colOff>
      <xdr:row>83</xdr:row>
      <xdr:rowOff>311246</xdr:rowOff>
    </xdr:from>
    <xdr:ext cx="1024190" cy="760315"/>
    <xdr:pic>
      <xdr:nvPicPr>
        <xdr:cNvPr id="86" name="Рисунок 85"/>
        <xdr:cNvPicPr>
          <a:picLocks noChangeAspect="1"/>
        </xdr:cNvPicPr>
      </xdr:nvPicPr>
      <xdr:blipFill rotWithShape="1">
        <a:blip xmlns:r="http://schemas.openxmlformats.org/officeDocument/2006/relationships" r:embed="rId4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5769" t="5586" r="6155" b="3989"/>
        <a:stretch/>
      </xdr:blipFill>
      <xdr:spPr>
        <a:xfrm>
          <a:off x="6537614" y="28552871"/>
          <a:ext cx="1024190" cy="760315"/>
        </a:xfrm>
        <a:prstGeom prst="rect">
          <a:avLst/>
        </a:prstGeom>
      </xdr:spPr>
    </xdr:pic>
    <xdr:clientData/>
  </xdr:oneCellAnchor>
  <xdr:oneCellAnchor>
    <xdr:from>
      <xdr:col>86</xdr:col>
      <xdr:colOff>66675</xdr:colOff>
      <xdr:row>83</xdr:row>
      <xdr:rowOff>352425</xdr:rowOff>
    </xdr:from>
    <xdr:ext cx="1038225" cy="702037"/>
    <xdr:pic>
      <xdr:nvPicPr>
        <xdr:cNvPr id="87" name="Рисунок 86"/>
        <xdr:cNvPicPr>
          <a:picLocks noChangeAspect="1"/>
        </xdr:cNvPicPr>
      </xdr:nvPicPr>
      <xdr:blipFill rotWithShape="1">
        <a:blip xmlns:r="http://schemas.openxmlformats.org/officeDocument/2006/relationships" r:embed="rId4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6268" r="4457" b="3226"/>
        <a:stretch/>
      </xdr:blipFill>
      <xdr:spPr>
        <a:xfrm>
          <a:off x="13782675" y="28213050"/>
          <a:ext cx="1038225" cy="702037"/>
        </a:xfrm>
        <a:prstGeom prst="rect">
          <a:avLst/>
        </a:prstGeom>
      </xdr:spPr>
    </xdr:pic>
    <xdr:clientData/>
  </xdr:oneCellAnchor>
  <xdr:oneCellAnchor>
    <xdr:from>
      <xdr:col>100</xdr:col>
      <xdr:colOff>47624</xdr:colOff>
      <xdr:row>83</xdr:row>
      <xdr:rowOff>285750</xdr:rowOff>
    </xdr:from>
    <xdr:ext cx="1047751" cy="809625"/>
    <xdr:pic>
      <xdr:nvPicPr>
        <xdr:cNvPr id="88" name="Рисунок 87"/>
        <xdr:cNvPicPr>
          <a:picLocks noChangeAspect="1"/>
        </xdr:cNvPicPr>
      </xdr:nvPicPr>
      <xdr:blipFill rotWithShape="1">
        <a:blip xmlns:r="http://schemas.openxmlformats.org/officeDocument/2006/relationships" r:embed="rId4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598" t="2956" r="3304" b="2217"/>
        <a:stretch/>
      </xdr:blipFill>
      <xdr:spPr>
        <a:xfrm>
          <a:off x="15897224" y="28146375"/>
          <a:ext cx="1047751" cy="809625"/>
        </a:xfrm>
        <a:prstGeom prst="rect">
          <a:avLst/>
        </a:prstGeom>
      </xdr:spPr>
    </xdr:pic>
    <xdr:clientData/>
  </xdr:oneCellAnchor>
  <xdr:oneCellAnchor>
    <xdr:from>
      <xdr:col>114</xdr:col>
      <xdr:colOff>62495</xdr:colOff>
      <xdr:row>83</xdr:row>
      <xdr:rowOff>233795</xdr:rowOff>
    </xdr:from>
    <xdr:ext cx="1034435" cy="874569"/>
    <xdr:pic>
      <xdr:nvPicPr>
        <xdr:cNvPr id="89" name="Рисунок 88"/>
        <xdr:cNvPicPr>
          <a:picLocks noChangeAspect="1"/>
        </xdr:cNvPicPr>
      </xdr:nvPicPr>
      <xdr:blipFill rotWithShape="1">
        <a:blip xmlns:r="http://schemas.openxmlformats.org/officeDocument/2006/relationships" r:embed="rId4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67" t="3817" r="2723" b="5343"/>
        <a:stretch/>
      </xdr:blipFill>
      <xdr:spPr>
        <a:xfrm>
          <a:off x="18064745" y="28094420"/>
          <a:ext cx="1034435" cy="874569"/>
        </a:xfrm>
        <a:prstGeom prst="rect">
          <a:avLst/>
        </a:prstGeom>
      </xdr:spPr>
    </xdr:pic>
    <xdr:clientData/>
  </xdr:oneCellAnchor>
  <xdr:twoCellAnchor editAs="oneCell">
    <xdr:from>
      <xdr:col>62</xdr:col>
      <xdr:colOff>43655</xdr:colOff>
      <xdr:row>91</xdr:row>
      <xdr:rowOff>130968</xdr:rowOff>
    </xdr:from>
    <xdr:to>
      <xdr:col>66</xdr:col>
      <xdr:colOff>25135</xdr:colOff>
      <xdr:row>91</xdr:row>
      <xdr:rowOff>1300428</xdr:rowOff>
    </xdr:to>
    <xdr:pic>
      <xdr:nvPicPr>
        <xdr:cNvPr id="93" name="Рисунок 92"/>
        <xdr:cNvPicPr>
          <a:picLocks noChangeAspect="1"/>
        </xdr:cNvPicPr>
      </xdr:nvPicPr>
      <xdr:blipFill rotWithShape="1">
        <a:blip xmlns:r="http://schemas.openxmlformats.org/officeDocument/2006/relationships" r:embed="rId4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9905" t="5653" r="13867" b="1755"/>
        <a:stretch/>
      </xdr:blipFill>
      <xdr:spPr>
        <a:xfrm>
          <a:off x="5770561" y="34397156"/>
          <a:ext cx="481543" cy="1169460"/>
        </a:xfrm>
        <a:prstGeom prst="rect">
          <a:avLst/>
        </a:prstGeom>
      </xdr:spPr>
    </xdr:pic>
    <xdr:clientData/>
  </xdr:twoCellAnchor>
  <xdr:twoCellAnchor editAs="oneCell">
    <xdr:from>
      <xdr:col>130</xdr:col>
      <xdr:colOff>42333</xdr:colOff>
      <xdr:row>75</xdr:row>
      <xdr:rowOff>84667</xdr:rowOff>
    </xdr:from>
    <xdr:to>
      <xdr:col>137</xdr:col>
      <xdr:colOff>31750</xdr:colOff>
      <xdr:row>75</xdr:row>
      <xdr:rowOff>1285528</xdr:rowOff>
    </xdr:to>
    <xdr:pic>
      <xdr:nvPicPr>
        <xdr:cNvPr id="94" name="Рисунок 93"/>
        <xdr:cNvPicPr>
          <a:picLocks noChangeAspect="1"/>
        </xdr:cNvPicPr>
      </xdr:nvPicPr>
      <xdr:blipFill rotWithShape="1">
        <a:blip xmlns:r="http://schemas.openxmlformats.org/officeDocument/2006/relationships" r:embed="rId5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5776" t="7255" r="6218" b="2253"/>
        <a:stretch/>
      </xdr:blipFill>
      <xdr:spPr>
        <a:xfrm>
          <a:off x="9614958" y="31088542"/>
          <a:ext cx="656167" cy="1200861"/>
        </a:xfrm>
        <a:prstGeom prst="rect">
          <a:avLst/>
        </a:prstGeom>
      </xdr:spPr>
    </xdr:pic>
    <xdr:clientData/>
  </xdr:twoCellAnchor>
  <xdr:twoCellAnchor editAs="oneCell">
    <xdr:from>
      <xdr:col>130</xdr:col>
      <xdr:colOff>63500</xdr:colOff>
      <xdr:row>83</xdr:row>
      <xdr:rowOff>124846</xdr:rowOff>
    </xdr:from>
    <xdr:to>
      <xdr:col>137</xdr:col>
      <xdr:colOff>1</xdr:colOff>
      <xdr:row>83</xdr:row>
      <xdr:rowOff>1270000</xdr:rowOff>
    </xdr:to>
    <xdr:pic>
      <xdr:nvPicPr>
        <xdr:cNvPr id="95" name="Рисунок 94"/>
        <xdr:cNvPicPr>
          <a:picLocks noChangeAspect="1"/>
        </xdr:cNvPicPr>
      </xdr:nvPicPr>
      <xdr:blipFill rotWithShape="1">
        <a:blip xmlns:r="http://schemas.openxmlformats.org/officeDocument/2006/relationships" r:embed="rId5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9588" t="5564" r="7220" b="2798"/>
        <a:stretch/>
      </xdr:blipFill>
      <xdr:spPr>
        <a:xfrm>
          <a:off x="11722100" y="31128721"/>
          <a:ext cx="603251" cy="1145154"/>
        </a:xfrm>
        <a:prstGeom prst="rect">
          <a:avLst/>
        </a:prstGeom>
      </xdr:spPr>
    </xdr:pic>
    <xdr:clientData/>
  </xdr:twoCellAnchor>
  <xdr:twoCellAnchor editAs="oneCell">
    <xdr:from>
      <xdr:col>5</xdr:col>
      <xdr:colOff>59531</xdr:colOff>
      <xdr:row>26</xdr:row>
      <xdr:rowOff>23814</xdr:rowOff>
    </xdr:from>
    <xdr:to>
      <xdr:col>10</xdr:col>
      <xdr:colOff>21086</xdr:colOff>
      <xdr:row>26</xdr:row>
      <xdr:rowOff>1321594</xdr:rowOff>
    </xdr:to>
    <xdr:pic>
      <xdr:nvPicPr>
        <xdr:cNvPr id="106" name="Рисунок 105"/>
        <xdr:cNvPicPr>
          <a:picLocks noChangeAspect="1"/>
        </xdr:cNvPicPr>
      </xdr:nvPicPr>
      <xdr:blipFill rotWithShape="1">
        <a:blip xmlns:r="http://schemas.openxmlformats.org/officeDocument/2006/relationships" r:embed="rId5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561" t="6518" r="43182" b="10255"/>
        <a:stretch/>
      </xdr:blipFill>
      <xdr:spPr>
        <a:xfrm>
          <a:off x="1316831" y="9177339"/>
          <a:ext cx="437805" cy="1297780"/>
        </a:xfrm>
        <a:prstGeom prst="rect">
          <a:avLst/>
        </a:prstGeom>
      </xdr:spPr>
    </xdr:pic>
    <xdr:clientData/>
  </xdr:twoCellAnchor>
  <xdr:oneCellAnchor>
    <xdr:from>
      <xdr:col>32</xdr:col>
      <xdr:colOff>28575</xdr:colOff>
      <xdr:row>26</xdr:row>
      <xdr:rowOff>85725</xdr:rowOff>
    </xdr:from>
    <xdr:ext cx="770871" cy="1238250"/>
    <xdr:pic>
      <xdr:nvPicPr>
        <xdr:cNvPr id="108" name="Рисунок 107"/>
        <xdr:cNvPicPr>
          <a:picLocks noChangeAspect="1"/>
        </xdr:cNvPicPr>
      </xdr:nvPicPr>
      <xdr:blipFill rotWithShape="1">
        <a:blip xmlns:r="http://schemas.openxmlformats.org/officeDocument/2006/relationships" r:embed="rId5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678" t="9285" r="36269" b="6531"/>
        <a:stretch/>
      </xdr:blipFill>
      <xdr:spPr>
        <a:xfrm>
          <a:off x="5715000" y="9239250"/>
          <a:ext cx="770871" cy="1238250"/>
        </a:xfrm>
        <a:prstGeom prst="rect">
          <a:avLst/>
        </a:prstGeom>
      </xdr:spPr>
    </xdr:pic>
    <xdr:clientData/>
  </xdr:oneCellAnchor>
  <xdr:twoCellAnchor editAs="oneCell">
    <xdr:from>
      <xdr:col>47</xdr:col>
      <xdr:colOff>59531</xdr:colOff>
      <xdr:row>26</xdr:row>
      <xdr:rowOff>47626</xdr:rowOff>
    </xdr:from>
    <xdr:to>
      <xdr:col>51</xdr:col>
      <xdr:colOff>71438</xdr:colOff>
      <xdr:row>26</xdr:row>
      <xdr:rowOff>1330884</xdr:rowOff>
    </xdr:to>
    <xdr:pic>
      <xdr:nvPicPr>
        <xdr:cNvPr id="109" name="Рисунок 108"/>
        <xdr:cNvPicPr>
          <a:picLocks noChangeAspect="1"/>
        </xdr:cNvPicPr>
      </xdr:nvPicPr>
      <xdr:blipFill rotWithShape="1">
        <a:blip xmlns:r="http://schemas.openxmlformats.org/officeDocument/2006/relationships" r:embed="rId5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5454" t="4763" r="41643" b="5993"/>
        <a:stretch/>
      </xdr:blipFill>
      <xdr:spPr>
        <a:xfrm>
          <a:off x="8174831" y="9201151"/>
          <a:ext cx="392907" cy="1283258"/>
        </a:xfrm>
        <a:prstGeom prst="rect">
          <a:avLst/>
        </a:prstGeom>
      </xdr:spPr>
    </xdr:pic>
    <xdr:clientData/>
  </xdr:twoCellAnchor>
  <xdr:oneCellAnchor>
    <xdr:from>
      <xdr:col>73</xdr:col>
      <xdr:colOff>76200</xdr:colOff>
      <xdr:row>26</xdr:row>
      <xdr:rowOff>38100</xdr:rowOff>
    </xdr:from>
    <xdr:ext cx="833865" cy="1247775"/>
    <xdr:pic>
      <xdr:nvPicPr>
        <xdr:cNvPr id="111" name="Рисунок 110"/>
        <xdr:cNvPicPr>
          <a:picLocks noChangeAspect="1"/>
        </xdr:cNvPicPr>
      </xdr:nvPicPr>
      <xdr:blipFill rotWithShape="1">
        <a:blip xmlns:r="http://schemas.openxmlformats.org/officeDocument/2006/relationships" r:embed="rId5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731" t="8872" r="35133" b="5912"/>
        <a:stretch/>
      </xdr:blipFill>
      <xdr:spPr>
        <a:xfrm>
          <a:off x="12344400" y="9191625"/>
          <a:ext cx="833865" cy="1247775"/>
        </a:xfrm>
        <a:prstGeom prst="rect">
          <a:avLst/>
        </a:prstGeom>
      </xdr:spPr>
    </xdr:pic>
    <xdr:clientData/>
  </xdr:oneCellAnchor>
  <xdr:twoCellAnchor editAs="oneCell">
    <xdr:from>
      <xdr:col>90</xdr:col>
      <xdr:colOff>1</xdr:colOff>
      <xdr:row>26</xdr:row>
      <xdr:rowOff>35718</xdr:rowOff>
    </xdr:from>
    <xdr:to>
      <xdr:col>94</xdr:col>
      <xdr:colOff>62243</xdr:colOff>
      <xdr:row>26</xdr:row>
      <xdr:rowOff>1333499</xdr:rowOff>
    </xdr:to>
    <xdr:pic>
      <xdr:nvPicPr>
        <xdr:cNvPr id="112" name="Рисунок 111"/>
        <xdr:cNvPicPr>
          <a:picLocks noChangeAspect="1"/>
        </xdr:cNvPicPr>
      </xdr:nvPicPr>
      <xdr:blipFill rotWithShape="1">
        <a:blip xmlns:r="http://schemas.openxmlformats.org/officeDocument/2006/relationships" r:embed="rId5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5218" t="8524" r="41643" b="10003"/>
        <a:stretch/>
      </xdr:blipFill>
      <xdr:spPr>
        <a:xfrm>
          <a:off x="14801851" y="9189243"/>
          <a:ext cx="443242" cy="1297781"/>
        </a:xfrm>
        <a:prstGeom prst="rect">
          <a:avLst/>
        </a:prstGeom>
      </xdr:spPr>
    </xdr:pic>
    <xdr:clientData/>
  </xdr:twoCellAnchor>
  <xdr:oneCellAnchor>
    <xdr:from>
      <xdr:col>115</xdr:col>
      <xdr:colOff>57150</xdr:colOff>
      <xdr:row>26</xdr:row>
      <xdr:rowOff>35718</xdr:rowOff>
    </xdr:from>
    <xdr:ext cx="889133" cy="1250157"/>
    <xdr:pic>
      <xdr:nvPicPr>
        <xdr:cNvPr id="114" name="Рисунок 113"/>
        <xdr:cNvPicPr>
          <a:picLocks noChangeAspect="1"/>
        </xdr:cNvPicPr>
      </xdr:nvPicPr>
      <xdr:blipFill rotWithShape="1">
        <a:blip xmlns:r="http://schemas.openxmlformats.org/officeDocument/2006/relationships" r:embed="rId5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7594" t="8460" r="34186" b="5086"/>
        <a:stretch/>
      </xdr:blipFill>
      <xdr:spPr>
        <a:xfrm>
          <a:off x="18859500" y="9189243"/>
          <a:ext cx="889133" cy="1250157"/>
        </a:xfrm>
        <a:prstGeom prst="rect">
          <a:avLst/>
        </a:prstGeom>
      </xdr:spPr>
    </xdr:pic>
    <xdr:clientData/>
  </xdr:oneCellAnchor>
  <xdr:oneCellAnchor>
    <xdr:from>
      <xdr:col>18</xdr:col>
      <xdr:colOff>28575</xdr:colOff>
      <xdr:row>26</xdr:row>
      <xdr:rowOff>114301</xdr:rowOff>
    </xdr:from>
    <xdr:ext cx="632239" cy="1162050"/>
    <xdr:pic>
      <xdr:nvPicPr>
        <xdr:cNvPr id="116" name="Рисунок 115"/>
        <xdr:cNvPicPr>
          <a:picLocks noChangeAspect="1"/>
        </xdr:cNvPicPr>
      </xdr:nvPicPr>
      <xdr:blipFill rotWithShape="1">
        <a:blip xmlns:r="http://schemas.openxmlformats.org/officeDocument/2006/relationships" r:embed="rId5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276" t="18364" r="39773" b="13753"/>
        <a:stretch/>
      </xdr:blipFill>
      <xdr:spPr>
        <a:xfrm>
          <a:off x="1195388" y="12270582"/>
          <a:ext cx="632239" cy="1162050"/>
        </a:xfrm>
        <a:prstGeom prst="rect">
          <a:avLst/>
        </a:prstGeom>
      </xdr:spPr>
    </xdr:pic>
    <xdr:clientData/>
  </xdr:oneCellAnchor>
  <xdr:oneCellAnchor>
    <xdr:from>
      <xdr:col>61</xdr:col>
      <xdr:colOff>9525</xdr:colOff>
      <xdr:row>26</xdr:row>
      <xdr:rowOff>73818</xdr:rowOff>
    </xdr:from>
    <xdr:ext cx="640291" cy="1181100"/>
    <xdr:pic>
      <xdr:nvPicPr>
        <xdr:cNvPr id="117" name="Рисунок 116"/>
        <xdr:cNvPicPr>
          <a:picLocks noChangeAspect="1"/>
        </xdr:cNvPicPr>
      </xdr:nvPicPr>
      <xdr:blipFill rotWithShape="1">
        <a:blip xmlns:r="http://schemas.openxmlformats.org/officeDocument/2006/relationships" r:embed="rId5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792" t="18776" r="38162" b="14372"/>
        <a:stretch/>
      </xdr:blipFill>
      <xdr:spPr>
        <a:xfrm>
          <a:off x="5557838" y="12230099"/>
          <a:ext cx="640291" cy="1181100"/>
        </a:xfrm>
        <a:prstGeom prst="rect">
          <a:avLst/>
        </a:prstGeom>
      </xdr:spPr>
    </xdr:pic>
    <xdr:clientData/>
  </xdr:oneCellAnchor>
  <xdr:oneCellAnchor>
    <xdr:from>
      <xdr:col>102</xdr:col>
      <xdr:colOff>47625</xdr:colOff>
      <xdr:row>26</xdr:row>
      <xdr:rowOff>47625</xdr:rowOff>
    </xdr:from>
    <xdr:ext cx="651651" cy="1209675"/>
    <xdr:pic>
      <xdr:nvPicPr>
        <xdr:cNvPr id="118" name="Рисунок 117"/>
        <xdr:cNvPicPr>
          <a:picLocks noChangeAspect="1"/>
        </xdr:cNvPicPr>
      </xdr:nvPicPr>
      <xdr:blipFill rotWithShape="1">
        <a:blip xmlns:r="http://schemas.openxmlformats.org/officeDocument/2006/relationships" r:embed="rId6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572" t="16300" r="41951" b="17054"/>
        <a:stretch/>
      </xdr:blipFill>
      <xdr:spPr>
        <a:xfrm>
          <a:off x="9989344" y="12203906"/>
          <a:ext cx="651651" cy="1209675"/>
        </a:xfrm>
        <a:prstGeom prst="rect">
          <a:avLst/>
        </a:prstGeom>
      </xdr:spPr>
    </xdr:pic>
    <xdr:clientData/>
  </xdr:oneCellAnchor>
  <xdr:oneCellAnchor>
    <xdr:from>
      <xdr:col>130</xdr:col>
      <xdr:colOff>64294</xdr:colOff>
      <xdr:row>26</xdr:row>
      <xdr:rowOff>104775</xdr:rowOff>
    </xdr:from>
    <xdr:ext cx="642359" cy="1171575"/>
    <xdr:pic>
      <xdr:nvPicPr>
        <xdr:cNvPr id="119" name="Рисунок 118"/>
        <xdr:cNvPicPr>
          <a:picLocks noChangeAspect="1"/>
        </xdr:cNvPicPr>
      </xdr:nvPicPr>
      <xdr:blipFill rotWithShape="1">
        <a:blip xmlns:r="http://schemas.openxmlformats.org/officeDocument/2006/relationships" r:embed="rId6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761" t="18776" r="41572" b="14991"/>
        <a:stretch/>
      </xdr:blipFill>
      <xdr:spPr>
        <a:xfrm>
          <a:off x="14339888" y="12261056"/>
          <a:ext cx="642359" cy="1171575"/>
        </a:xfrm>
        <a:prstGeom prst="rect">
          <a:avLst/>
        </a:prstGeom>
      </xdr:spPr>
    </xdr:pic>
    <xdr:clientData/>
  </xdr:oneCellAnchor>
  <xdr:oneCellAnchor>
    <xdr:from>
      <xdr:col>3</xdr:col>
      <xdr:colOff>54768</xdr:colOff>
      <xdr:row>34</xdr:row>
      <xdr:rowOff>76279</xdr:rowOff>
    </xdr:from>
    <xdr:ext cx="909637" cy="1235790"/>
    <xdr:pic>
      <xdr:nvPicPr>
        <xdr:cNvPr id="120" name="Рисунок 119"/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258" t="8872" r="32954" b="5912"/>
        <a:stretch/>
      </xdr:blipFill>
      <xdr:spPr>
        <a:xfrm>
          <a:off x="16366331" y="12232560"/>
          <a:ext cx="909637" cy="1235790"/>
        </a:xfrm>
        <a:prstGeom prst="rect">
          <a:avLst/>
        </a:prstGeom>
      </xdr:spPr>
    </xdr:pic>
    <xdr:clientData/>
  </xdr:oneCellAnchor>
  <xdr:oneCellAnchor>
    <xdr:from>
      <xdr:col>18</xdr:col>
      <xdr:colOff>66674</xdr:colOff>
      <xdr:row>34</xdr:row>
      <xdr:rowOff>76200</xdr:rowOff>
    </xdr:from>
    <xdr:ext cx="628651" cy="1158042"/>
    <xdr:pic>
      <xdr:nvPicPr>
        <xdr:cNvPr id="121" name="Рисунок 120"/>
        <xdr:cNvPicPr>
          <a:picLocks noChangeAspect="1"/>
        </xdr:cNvPicPr>
      </xdr:nvPicPr>
      <xdr:blipFill rotWithShape="1">
        <a:blip xmlns:r="http://schemas.openxmlformats.org/officeDocument/2006/relationships" r:embed="rId6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413" t="17951" r="39394" b="17054"/>
        <a:stretch/>
      </xdr:blipFill>
      <xdr:spPr>
        <a:xfrm>
          <a:off x="18616612" y="12232481"/>
          <a:ext cx="628651" cy="1158042"/>
        </a:xfrm>
        <a:prstGeom prst="rect">
          <a:avLst/>
        </a:prstGeom>
      </xdr:spPr>
    </xdr:pic>
    <xdr:clientData/>
  </xdr:oneCellAnchor>
  <xdr:oneCellAnchor>
    <xdr:from>
      <xdr:col>31</xdr:col>
      <xdr:colOff>57150</xdr:colOff>
      <xdr:row>34</xdr:row>
      <xdr:rowOff>104775</xdr:rowOff>
    </xdr:from>
    <xdr:ext cx="771526" cy="1139385"/>
    <xdr:pic>
      <xdr:nvPicPr>
        <xdr:cNvPr id="122" name="Рисунок 121"/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542" t="13411" r="39015" b="14372"/>
        <a:stretch/>
      </xdr:blipFill>
      <xdr:spPr>
        <a:xfrm>
          <a:off x="20595431" y="12261056"/>
          <a:ext cx="771526" cy="1139385"/>
        </a:xfrm>
        <a:prstGeom prst="rect">
          <a:avLst/>
        </a:prstGeom>
      </xdr:spPr>
    </xdr:pic>
    <xdr:clientData/>
  </xdr:oneCellAnchor>
  <xdr:oneCellAnchor>
    <xdr:from>
      <xdr:col>44</xdr:col>
      <xdr:colOff>76201</xdr:colOff>
      <xdr:row>34</xdr:row>
      <xdr:rowOff>110412</xdr:rowOff>
    </xdr:from>
    <xdr:ext cx="1031080" cy="1142125"/>
    <xdr:pic>
      <xdr:nvPicPr>
        <xdr:cNvPr id="123" name="Рисунок 122"/>
        <xdr:cNvPicPr>
          <a:picLocks noChangeAspect="1"/>
        </xdr:cNvPicPr>
      </xdr:nvPicPr>
      <xdr:blipFill rotWithShape="1">
        <a:blip xmlns:r="http://schemas.openxmlformats.org/officeDocument/2006/relationships" r:embed="rId6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3997" t="13617" r="33049" b="8801"/>
        <a:stretch/>
      </xdr:blipFill>
      <xdr:spPr>
        <a:xfrm>
          <a:off x="7905751" y="12359562"/>
          <a:ext cx="1031080" cy="1142125"/>
        </a:xfrm>
        <a:prstGeom prst="rect">
          <a:avLst/>
        </a:prstGeom>
      </xdr:spPr>
    </xdr:pic>
    <xdr:clientData/>
  </xdr:oneCellAnchor>
  <xdr:oneCellAnchor>
    <xdr:from>
      <xdr:col>73</xdr:col>
      <xdr:colOff>80963</xdr:colOff>
      <xdr:row>34</xdr:row>
      <xdr:rowOff>83344</xdr:rowOff>
    </xdr:from>
    <xdr:ext cx="869418" cy="1209676"/>
    <xdr:pic>
      <xdr:nvPicPr>
        <xdr:cNvPr id="125" name="Рисунок 124"/>
        <xdr:cNvPicPr>
          <a:picLocks noChangeAspect="1"/>
        </xdr:cNvPicPr>
      </xdr:nvPicPr>
      <xdr:blipFill rotWithShape="1">
        <a:blip xmlns:r="http://schemas.openxmlformats.org/officeDocument/2006/relationships" r:embed="rId6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447" t="15061" r="36742" b="11071"/>
        <a:stretch/>
      </xdr:blipFill>
      <xdr:spPr>
        <a:xfrm>
          <a:off x="12349163" y="12332494"/>
          <a:ext cx="869418" cy="1209676"/>
        </a:xfrm>
        <a:prstGeom prst="rect">
          <a:avLst/>
        </a:prstGeom>
      </xdr:spPr>
    </xdr:pic>
    <xdr:clientData/>
  </xdr:oneCellAnchor>
  <xdr:oneCellAnchor>
    <xdr:from>
      <xdr:col>87</xdr:col>
      <xdr:colOff>19050</xdr:colOff>
      <xdr:row>34</xdr:row>
      <xdr:rowOff>47624</xdr:rowOff>
    </xdr:from>
    <xdr:ext cx="900696" cy="1251967"/>
    <xdr:pic>
      <xdr:nvPicPr>
        <xdr:cNvPr id="126" name="Рисунок 125"/>
        <xdr:cNvPicPr>
          <a:picLocks noChangeAspect="1"/>
        </xdr:cNvPicPr>
      </xdr:nvPicPr>
      <xdr:blipFill rotWithShape="1">
        <a:blip xmlns:r="http://schemas.openxmlformats.org/officeDocument/2006/relationships" r:embed="rId6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110" t="8047" r="32481" b="5911"/>
        <a:stretch/>
      </xdr:blipFill>
      <xdr:spPr>
        <a:xfrm>
          <a:off x="14535150" y="12296774"/>
          <a:ext cx="900696" cy="1251967"/>
        </a:xfrm>
        <a:prstGeom prst="rect">
          <a:avLst/>
        </a:prstGeom>
      </xdr:spPr>
    </xdr:pic>
    <xdr:clientData/>
  </xdr:oneCellAnchor>
  <xdr:oneCellAnchor>
    <xdr:from>
      <xdr:col>101</xdr:col>
      <xdr:colOff>38100</xdr:colOff>
      <xdr:row>34</xdr:row>
      <xdr:rowOff>83343</xdr:rowOff>
    </xdr:from>
    <xdr:ext cx="890587" cy="1219465"/>
    <xdr:pic>
      <xdr:nvPicPr>
        <xdr:cNvPr id="127" name="Рисунок 126"/>
        <xdr:cNvPicPr>
          <a:picLocks noChangeAspect="1"/>
        </xdr:cNvPicPr>
      </xdr:nvPicPr>
      <xdr:blipFill rotWithShape="1">
        <a:blip xmlns:r="http://schemas.openxmlformats.org/officeDocument/2006/relationships" r:embed="rId6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5511" t="7428" r="35511" b="6119"/>
        <a:stretch/>
      </xdr:blipFill>
      <xdr:spPr>
        <a:xfrm>
          <a:off x="16687800" y="12332493"/>
          <a:ext cx="890587" cy="1219465"/>
        </a:xfrm>
        <a:prstGeom prst="rect">
          <a:avLst/>
        </a:prstGeom>
      </xdr:spPr>
    </xdr:pic>
    <xdr:clientData/>
  </xdr:oneCellAnchor>
  <xdr:oneCellAnchor>
    <xdr:from>
      <xdr:col>130</xdr:col>
      <xdr:colOff>2380</xdr:colOff>
      <xdr:row>34</xdr:row>
      <xdr:rowOff>51394</xdr:rowOff>
    </xdr:from>
    <xdr:ext cx="831057" cy="1239244"/>
    <xdr:pic>
      <xdr:nvPicPr>
        <xdr:cNvPr id="129" name="Рисунок 128"/>
        <xdr:cNvPicPr>
          <a:picLocks noChangeAspect="1"/>
        </xdr:cNvPicPr>
      </xdr:nvPicPr>
      <xdr:blipFill rotWithShape="1">
        <a:blip xmlns:r="http://schemas.openxmlformats.org/officeDocument/2006/relationships" r:embed="rId6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541" t="7634" r="34659" b="5293"/>
        <a:stretch/>
      </xdr:blipFill>
      <xdr:spPr>
        <a:xfrm>
          <a:off x="20985955" y="12300544"/>
          <a:ext cx="831057" cy="1239244"/>
        </a:xfrm>
        <a:prstGeom prst="rect">
          <a:avLst/>
        </a:prstGeom>
      </xdr:spPr>
    </xdr:pic>
    <xdr:clientData/>
  </xdr:oneCellAnchor>
  <xdr:oneCellAnchor>
    <xdr:from>
      <xdr:col>61</xdr:col>
      <xdr:colOff>61912</xdr:colOff>
      <xdr:row>34</xdr:row>
      <xdr:rowOff>119063</xdr:rowOff>
    </xdr:from>
    <xdr:ext cx="714376" cy="1097447"/>
    <xdr:pic>
      <xdr:nvPicPr>
        <xdr:cNvPr id="130" name="Рисунок 129"/>
        <xdr:cNvPicPr>
          <a:picLocks noChangeAspect="1"/>
        </xdr:cNvPicPr>
      </xdr:nvPicPr>
      <xdr:blipFill rotWithShape="1">
        <a:blip xmlns:r="http://schemas.openxmlformats.org/officeDocument/2006/relationships" r:embed="rId6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0814" t="16507" r="39584" b="17880"/>
        <a:stretch/>
      </xdr:blipFill>
      <xdr:spPr>
        <a:xfrm>
          <a:off x="5693568" y="12406313"/>
          <a:ext cx="714376" cy="1097447"/>
        </a:xfrm>
        <a:prstGeom prst="rect">
          <a:avLst/>
        </a:prstGeom>
      </xdr:spPr>
    </xdr:pic>
    <xdr:clientData/>
  </xdr:oneCellAnchor>
  <xdr:oneCellAnchor>
    <xdr:from>
      <xdr:col>116</xdr:col>
      <xdr:colOff>57150</xdr:colOff>
      <xdr:row>34</xdr:row>
      <xdr:rowOff>166689</xdr:rowOff>
    </xdr:from>
    <xdr:ext cx="740245" cy="1123950"/>
    <xdr:pic>
      <xdr:nvPicPr>
        <xdr:cNvPr id="131" name="Рисунок 130"/>
        <xdr:cNvPicPr>
          <a:picLocks noChangeAspect="1"/>
        </xdr:cNvPicPr>
      </xdr:nvPicPr>
      <xdr:blipFill rotWithShape="1">
        <a:blip xmlns:r="http://schemas.openxmlformats.org/officeDocument/2006/relationships" r:embed="rId7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0530" t="16507" r="38826" b="15197"/>
        <a:stretch/>
      </xdr:blipFill>
      <xdr:spPr>
        <a:xfrm>
          <a:off x="12082463" y="15418595"/>
          <a:ext cx="740245" cy="1123950"/>
        </a:xfrm>
        <a:prstGeom prst="rect">
          <a:avLst/>
        </a:prstGeom>
      </xdr:spPr>
    </xdr:pic>
    <xdr:clientData/>
  </xdr:oneCellAnchor>
  <xdr:oneCellAnchor>
    <xdr:from>
      <xdr:col>3</xdr:col>
      <xdr:colOff>85725</xdr:colOff>
      <xdr:row>42</xdr:row>
      <xdr:rowOff>97632</xdr:rowOff>
    </xdr:from>
    <xdr:ext cx="776037" cy="1228725"/>
    <xdr:pic>
      <xdr:nvPicPr>
        <xdr:cNvPr id="132" name="Рисунок 131"/>
        <xdr:cNvPicPr>
          <a:picLocks noChangeAspect="1"/>
        </xdr:cNvPicPr>
      </xdr:nvPicPr>
      <xdr:blipFill rotWithShape="1">
        <a:blip xmlns:r="http://schemas.openxmlformats.org/officeDocument/2006/relationships" r:embed="rId7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868" t="14237" r="39678" b="15197"/>
        <a:stretch/>
      </xdr:blipFill>
      <xdr:spPr>
        <a:xfrm>
          <a:off x="16397288" y="15349538"/>
          <a:ext cx="776037" cy="1228725"/>
        </a:xfrm>
        <a:prstGeom prst="rect">
          <a:avLst/>
        </a:prstGeom>
      </xdr:spPr>
    </xdr:pic>
    <xdr:clientData/>
  </xdr:oneCellAnchor>
  <xdr:oneCellAnchor>
    <xdr:from>
      <xdr:col>17</xdr:col>
      <xdr:colOff>47624</xdr:colOff>
      <xdr:row>42</xdr:row>
      <xdr:rowOff>66675</xdr:rowOff>
    </xdr:from>
    <xdr:ext cx="910387" cy="1228725"/>
    <xdr:pic>
      <xdr:nvPicPr>
        <xdr:cNvPr id="133" name="Рисунок 132"/>
        <xdr:cNvPicPr>
          <a:picLocks noChangeAspect="1"/>
        </xdr:cNvPicPr>
      </xdr:nvPicPr>
      <xdr:blipFill rotWithShape="1">
        <a:blip xmlns:r="http://schemas.openxmlformats.org/officeDocument/2006/relationships" r:embed="rId7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7216" t="8460" r="33806" b="6325"/>
        <a:stretch/>
      </xdr:blipFill>
      <xdr:spPr>
        <a:xfrm>
          <a:off x="18502312" y="15318581"/>
          <a:ext cx="910387" cy="1228725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42</xdr:row>
      <xdr:rowOff>104775</xdr:rowOff>
    </xdr:from>
    <xdr:ext cx="752532" cy="1162050"/>
    <xdr:pic>
      <xdr:nvPicPr>
        <xdr:cNvPr id="134" name="Рисунок 133"/>
        <xdr:cNvPicPr>
          <a:picLocks noChangeAspect="1"/>
        </xdr:cNvPicPr>
      </xdr:nvPicPr>
      <xdr:blipFill rotWithShape="1">
        <a:blip xmlns:r="http://schemas.openxmlformats.org/officeDocument/2006/relationships" r:embed="rId7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489" t="14650" r="40151" b="16848"/>
        <a:stretch/>
      </xdr:blipFill>
      <xdr:spPr>
        <a:xfrm>
          <a:off x="20633531" y="15356681"/>
          <a:ext cx="752532" cy="1162050"/>
        </a:xfrm>
        <a:prstGeom prst="rect">
          <a:avLst/>
        </a:prstGeom>
      </xdr:spPr>
    </xdr:pic>
    <xdr:clientData/>
  </xdr:oneCellAnchor>
  <xdr:oneCellAnchor>
    <xdr:from>
      <xdr:col>45</xdr:col>
      <xdr:colOff>26194</xdr:colOff>
      <xdr:row>42</xdr:row>
      <xdr:rowOff>76199</xdr:rowOff>
    </xdr:from>
    <xdr:ext cx="962024" cy="1214883"/>
    <xdr:pic>
      <xdr:nvPicPr>
        <xdr:cNvPr id="135" name="Рисунок 134"/>
        <xdr:cNvPicPr>
          <a:picLocks noChangeAspect="1"/>
        </xdr:cNvPicPr>
      </xdr:nvPicPr>
      <xdr:blipFill rotWithShape="1">
        <a:blip xmlns:r="http://schemas.openxmlformats.org/officeDocument/2006/relationships" r:embed="rId7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7784" t="6809" r="30871" b="6943"/>
        <a:stretch/>
      </xdr:blipFill>
      <xdr:spPr>
        <a:xfrm>
          <a:off x="7950994" y="15420974"/>
          <a:ext cx="962024" cy="1214883"/>
        </a:xfrm>
        <a:prstGeom prst="rect">
          <a:avLst/>
        </a:prstGeom>
      </xdr:spPr>
    </xdr:pic>
    <xdr:clientData/>
  </xdr:oneCellAnchor>
  <xdr:oneCellAnchor>
    <xdr:from>
      <xdr:col>72</xdr:col>
      <xdr:colOff>80962</xdr:colOff>
      <xdr:row>42</xdr:row>
      <xdr:rowOff>85725</xdr:rowOff>
    </xdr:from>
    <xdr:ext cx="1037402" cy="1247775"/>
    <xdr:pic>
      <xdr:nvPicPr>
        <xdr:cNvPr id="137" name="Рисунок 136"/>
        <xdr:cNvPicPr>
          <a:picLocks noChangeAspect="1"/>
        </xdr:cNvPicPr>
      </xdr:nvPicPr>
      <xdr:blipFill rotWithShape="1">
        <a:blip xmlns:r="http://schemas.openxmlformats.org/officeDocument/2006/relationships" r:embed="rId7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6364" t="7633" r="30303" b="6325"/>
        <a:stretch/>
      </xdr:blipFill>
      <xdr:spPr>
        <a:xfrm>
          <a:off x="11915775" y="15349538"/>
          <a:ext cx="1037402" cy="1247775"/>
        </a:xfrm>
        <a:prstGeom prst="rect">
          <a:avLst/>
        </a:prstGeom>
      </xdr:spPr>
    </xdr:pic>
    <xdr:clientData/>
  </xdr:oneCellAnchor>
  <xdr:oneCellAnchor>
    <xdr:from>
      <xdr:col>101</xdr:col>
      <xdr:colOff>19050</xdr:colOff>
      <xdr:row>42</xdr:row>
      <xdr:rowOff>57150</xdr:rowOff>
    </xdr:from>
    <xdr:ext cx="885293" cy="1209676"/>
    <xdr:pic>
      <xdr:nvPicPr>
        <xdr:cNvPr id="138" name="Рисунок 137"/>
        <xdr:cNvPicPr>
          <a:picLocks noChangeAspect="1"/>
        </xdr:cNvPicPr>
      </xdr:nvPicPr>
      <xdr:blipFill rotWithShape="1">
        <a:blip xmlns:r="http://schemas.openxmlformats.org/officeDocument/2006/relationships" r:embed="rId7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447" t="15061" r="36742" b="11071"/>
        <a:stretch/>
      </xdr:blipFill>
      <xdr:spPr>
        <a:xfrm>
          <a:off x="16668750" y="15401925"/>
          <a:ext cx="885293" cy="1209676"/>
        </a:xfrm>
        <a:prstGeom prst="rect">
          <a:avLst/>
        </a:prstGeom>
      </xdr:spPr>
    </xdr:pic>
    <xdr:clientData/>
  </xdr:oneCellAnchor>
  <xdr:oneCellAnchor>
    <xdr:from>
      <xdr:col>128</xdr:col>
      <xdr:colOff>92869</xdr:colOff>
      <xdr:row>42</xdr:row>
      <xdr:rowOff>180975</xdr:rowOff>
    </xdr:from>
    <xdr:ext cx="1012589" cy="1019175"/>
    <xdr:pic>
      <xdr:nvPicPr>
        <xdr:cNvPr id="141" name="Рисунок 140"/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85944" y="15525750"/>
          <a:ext cx="1012589" cy="1019175"/>
        </a:xfrm>
        <a:prstGeom prst="rect">
          <a:avLst/>
        </a:prstGeom>
      </xdr:spPr>
    </xdr:pic>
    <xdr:clientData/>
  </xdr:oneCellAnchor>
  <xdr:oneCellAnchor>
    <xdr:from>
      <xdr:col>60</xdr:col>
      <xdr:colOff>73819</xdr:colOff>
      <xdr:row>42</xdr:row>
      <xdr:rowOff>59532</xdr:rowOff>
    </xdr:from>
    <xdr:ext cx="800100" cy="1207491"/>
    <xdr:pic>
      <xdr:nvPicPr>
        <xdr:cNvPr id="142" name="Рисунок 141"/>
        <xdr:cNvPicPr>
          <a:picLocks noChangeAspect="1"/>
        </xdr:cNvPicPr>
      </xdr:nvPicPr>
      <xdr:blipFill rotWithShape="1">
        <a:blip xmlns:r="http://schemas.openxmlformats.org/officeDocument/2006/relationships" r:embed="rId7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394" t="14650" r="39962" b="17467"/>
        <a:stretch/>
      </xdr:blipFill>
      <xdr:spPr>
        <a:xfrm>
          <a:off x="5610225" y="15442407"/>
          <a:ext cx="800100" cy="1207491"/>
        </a:xfrm>
        <a:prstGeom prst="rect">
          <a:avLst/>
        </a:prstGeom>
      </xdr:spPr>
    </xdr:pic>
    <xdr:clientData/>
  </xdr:oneCellAnchor>
  <xdr:oneCellAnchor>
    <xdr:from>
      <xdr:col>87</xdr:col>
      <xdr:colOff>1</xdr:colOff>
      <xdr:row>42</xdr:row>
      <xdr:rowOff>142875</xdr:rowOff>
    </xdr:from>
    <xdr:ext cx="877002" cy="1104900"/>
    <xdr:pic>
      <xdr:nvPicPr>
        <xdr:cNvPr id="143" name="Рисунок 142"/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79532" y="18442781"/>
          <a:ext cx="877002" cy="1104900"/>
        </a:xfrm>
        <a:prstGeom prst="rect">
          <a:avLst/>
        </a:prstGeom>
      </xdr:spPr>
    </xdr:pic>
    <xdr:clientData/>
  </xdr:oneCellAnchor>
  <xdr:oneCellAnchor>
    <xdr:from>
      <xdr:col>115</xdr:col>
      <xdr:colOff>9525</xdr:colOff>
      <xdr:row>42</xdr:row>
      <xdr:rowOff>169544</xdr:rowOff>
    </xdr:from>
    <xdr:ext cx="904875" cy="1049655"/>
    <xdr:pic>
      <xdr:nvPicPr>
        <xdr:cNvPr id="144" name="Рисунок 143"/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39588" y="18469450"/>
          <a:ext cx="904875" cy="1049655"/>
        </a:xfrm>
        <a:prstGeom prst="rect">
          <a:avLst/>
        </a:prstGeom>
      </xdr:spPr>
    </xdr:pic>
    <xdr:clientData/>
  </xdr:oneCellAnchor>
  <xdr:oneCellAnchor>
    <xdr:from>
      <xdr:col>2</xdr:col>
      <xdr:colOff>83343</xdr:colOff>
      <xdr:row>51</xdr:row>
      <xdr:rowOff>85725</xdr:rowOff>
    </xdr:from>
    <xdr:ext cx="981075" cy="1206687"/>
    <xdr:pic>
      <xdr:nvPicPr>
        <xdr:cNvPr id="145" name="Рисунок 144"/>
        <xdr:cNvPicPr>
          <a:picLocks noChangeAspect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299656" y="18647569"/>
          <a:ext cx="981075" cy="1206687"/>
        </a:xfrm>
        <a:prstGeom prst="rect">
          <a:avLst/>
        </a:prstGeom>
      </xdr:spPr>
    </xdr:pic>
    <xdr:clientData/>
  </xdr:oneCellAnchor>
  <xdr:oneCellAnchor>
    <xdr:from>
      <xdr:col>16</xdr:col>
      <xdr:colOff>73820</xdr:colOff>
      <xdr:row>51</xdr:row>
      <xdr:rowOff>57535</xdr:rowOff>
    </xdr:from>
    <xdr:ext cx="999893" cy="1228340"/>
    <xdr:pic>
      <xdr:nvPicPr>
        <xdr:cNvPr id="146" name="Рисунок 145"/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33258" y="18619379"/>
          <a:ext cx="999893" cy="1228340"/>
        </a:xfrm>
        <a:prstGeom prst="rect">
          <a:avLst/>
        </a:prstGeom>
      </xdr:spPr>
    </xdr:pic>
    <xdr:clientData/>
  </xdr:oneCellAnchor>
  <xdr:twoCellAnchor editAs="oneCell">
    <xdr:from>
      <xdr:col>61</xdr:col>
      <xdr:colOff>71437</xdr:colOff>
      <xdr:row>51</xdr:row>
      <xdr:rowOff>11906</xdr:rowOff>
    </xdr:from>
    <xdr:to>
      <xdr:col>65</xdr:col>
      <xdr:colOff>130968</xdr:colOff>
      <xdr:row>51</xdr:row>
      <xdr:rowOff>1337868</xdr:rowOff>
    </xdr:to>
    <xdr:pic>
      <xdr:nvPicPr>
        <xdr:cNvPr id="148" name="Рисунок 147"/>
        <xdr:cNvPicPr>
          <a:picLocks noChangeAspect="1"/>
        </xdr:cNvPicPr>
      </xdr:nvPicPr>
      <xdr:blipFill rotWithShape="1">
        <a:blip xmlns:r="http://schemas.openxmlformats.org/officeDocument/2006/relationships" r:embed="rId8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797" t="4513" r="39749" b="5241"/>
        <a:stretch/>
      </xdr:blipFill>
      <xdr:spPr>
        <a:xfrm>
          <a:off x="10358437" y="18728531"/>
          <a:ext cx="511969" cy="1325962"/>
        </a:xfrm>
        <a:prstGeom prst="rect">
          <a:avLst/>
        </a:prstGeom>
      </xdr:spPr>
    </xdr:pic>
    <xdr:clientData/>
  </xdr:twoCellAnchor>
  <xdr:oneCellAnchor>
    <xdr:from>
      <xdr:col>73</xdr:col>
      <xdr:colOff>9525</xdr:colOff>
      <xdr:row>51</xdr:row>
      <xdr:rowOff>64437</xdr:rowOff>
    </xdr:from>
    <xdr:ext cx="942975" cy="1221437"/>
    <xdr:pic>
      <xdr:nvPicPr>
        <xdr:cNvPr id="149" name="Рисунок 148"/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77725" y="18781062"/>
          <a:ext cx="942975" cy="1221437"/>
        </a:xfrm>
        <a:prstGeom prst="rect">
          <a:avLst/>
        </a:prstGeom>
      </xdr:spPr>
    </xdr:pic>
    <xdr:clientData/>
  </xdr:oneCellAnchor>
  <xdr:oneCellAnchor>
    <xdr:from>
      <xdr:col>87</xdr:col>
      <xdr:colOff>64293</xdr:colOff>
      <xdr:row>51</xdr:row>
      <xdr:rowOff>83345</xdr:rowOff>
    </xdr:from>
    <xdr:ext cx="1009399" cy="1221580"/>
    <xdr:pic>
      <xdr:nvPicPr>
        <xdr:cNvPr id="150" name="Рисунок 149"/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80393" y="18799970"/>
          <a:ext cx="1009399" cy="1221580"/>
        </a:xfrm>
        <a:prstGeom prst="rect">
          <a:avLst/>
        </a:prstGeom>
      </xdr:spPr>
    </xdr:pic>
    <xdr:clientData/>
  </xdr:oneCellAnchor>
  <xdr:twoCellAnchor editAs="oneCell">
    <xdr:from>
      <xdr:col>103</xdr:col>
      <xdr:colOff>35721</xdr:colOff>
      <xdr:row>51</xdr:row>
      <xdr:rowOff>11907</xdr:rowOff>
    </xdr:from>
    <xdr:to>
      <xdr:col>109</xdr:col>
      <xdr:colOff>0</xdr:colOff>
      <xdr:row>51</xdr:row>
      <xdr:rowOff>1341577</xdr:rowOff>
    </xdr:to>
    <xdr:pic>
      <xdr:nvPicPr>
        <xdr:cNvPr id="151" name="Рисунок 150"/>
        <xdr:cNvPicPr>
          <a:picLocks noChangeAspect="1"/>
        </xdr:cNvPicPr>
      </xdr:nvPicPr>
      <xdr:blipFill rotWithShape="1">
        <a:blip xmlns:r="http://schemas.openxmlformats.org/officeDocument/2006/relationships" r:embed="rId8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2969" t="8524" r="40814" b="6243"/>
        <a:stretch/>
      </xdr:blipFill>
      <xdr:spPr>
        <a:xfrm>
          <a:off x="16875921" y="18728532"/>
          <a:ext cx="535779" cy="1329670"/>
        </a:xfrm>
        <a:prstGeom prst="rect">
          <a:avLst/>
        </a:prstGeom>
      </xdr:spPr>
    </xdr:pic>
    <xdr:clientData/>
  </xdr:twoCellAnchor>
  <xdr:twoCellAnchor editAs="oneCell">
    <xdr:from>
      <xdr:col>32</xdr:col>
      <xdr:colOff>23813</xdr:colOff>
      <xdr:row>51</xdr:row>
      <xdr:rowOff>83344</xdr:rowOff>
    </xdr:from>
    <xdr:to>
      <xdr:col>40</xdr:col>
      <xdr:colOff>23813</xdr:colOff>
      <xdr:row>51</xdr:row>
      <xdr:rowOff>1262063</xdr:rowOff>
    </xdr:to>
    <xdr:pic>
      <xdr:nvPicPr>
        <xdr:cNvPr id="152" name="Рисунок 151"/>
        <xdr:cNvPicPr>
          <a:picLocks noChangeAspect="1"/>
        </xdr:cNvPicPr>
      </xdr:nvPicPr>
      <xdr:blipFill rotWithShape="1">
        <a:blip xmlns:r="http://schemas.openxmlformats.org/officeDocument/2006/relationships" r:embed="rId8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270" t="32840" r="37737" b="17524"/>
        <a:stretch/>
      </xdr:blipFill>
      <xdr:spPr>
        <a:xfrm>
          <a:off x="5710238" y="18799969"/>
          <a:ext cx="914400" cy="1178719"/>
        </a:xfrm>
        <a:prstGeom prst="rect">
          <a:avLst/>
        </a:prstGeom>
      </xdr:spPr>
    </xdr:pic>
    <xdr:clientData/>
  </xdr:twoCellAnchor>
  <xdr:twoCellAnchor editAs="oneCell">
    <xdr:from>
      <xdr:col>45</xdr:col>
      <xdr:colOff>11907</xdr:colOff>
      <xdr:row>51</xdr:row>
      <xdr:rowOff>83343</xdr:rowOff>
    </xdr:from>
    <xdr:to>
      <xdr:col>55</xdr:col>
      <xdr:colOff>51005</xdr:colOff>
      <xdr:row>51</xdr:row>
      <xdr:rowOff>1309687</xdr:rowOff>
    </xdr:to>
    <xdr:pic>
      <xdr:nvPicPr>
        <xdr:cNvPr id="153" name="Рисунок 152"/>
        <xdr:cNvPicPr>
          <a:picLocks noChangeAspect="1"/>
        </xdr:cNvPicPr>
      </xdr:nvPicPr>
      <xdr:blipFill rotWithShape="1">
        <a:blip xmlns:r="http://schemas.openxmlformats.org/officeDocument/2006/relationships" r:embed="rId8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7879" t="12284" r="33120" b="11758"/>
        <a:stretch/>
      </xdr:blipFill>
      <xdr:spPr>
        <a:xfrm>
          <a:off x="7936707" y="18799968"/>
          <a:ext cx="991598" cy="1226344"/>
        </a:xfrm>
        <a:prstGeom prst="rect">
          <a:avLst/>
        </a:prstGeom>
      </xdr:spPr>
    </xdr:pic>
    <xdr:clientData/>
  </xdr:twoCellAnchor>
  <xdr:oneCellAnchor>
    <xdr:from>
      <xdr:col>128</xdr:col>
      <xdr:colOff>47625</xdr:colOff>
      <xdr:row>51</xdr:row>
      <xdr:rowOff>76914</xdr:rowOff>
    </xdr:from>
    <xdr:ext cx="1036356" cy="1180386"/>
    <xdr:pic>
      <xdr:nvPicPr>
        <xdr:cNvPr id="155" name="Рисунок 154"/>
        <xdr:cNvPicPr>
          <a:picLocks noChangeAspect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40700" y="18793539"/>
          <a:ext cx="1036356" cy="1180386"/>
        </a:xfrm>
        <a:prstGeom prst="rect">
          <a:avLst/>
        </a:prstGeom>
      </xdr:spPr>
    </xdr:pic>
    <xdr:clientData/>
  </xdr:oneCellAnchor>
  <xdr:oneCellAnchor>
    <xdr:from>
      <xdr:col>115</xdr:col>
      <xdr:colOff>9526</xdr:colOff>
      <xdr:row>51</xdr:row>
      <xdr:rowOff>62471</xdr:rowOff>
    </xdr:from>
    <xdr:ext cx="933450" cy="1242454"/>
    <xdr:pic>
      <xdr:nvPicPr>
        <xdr:cNvPr id="157" name="Рисунок 156"/>
        <xdr:cNvPicPr>
          <a:picLocks noChangeAspect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9057" y="21684221"/>
          <a:ext cx="933450" cy="1242454"/>
        </a:xfrm>
        <a:prstGeom prst="rect">
          <a:avLst/>
        </a:prstGeom>
      </xdr:spPr>
    </xdr:pic>
    <xdr:clientData/>
  </xdr:oneCellAnchor>
  <xdr:oneCellAnchor>
    <xdr:from>
      <xdr:col>3</xdr:col>
      <xdr:colOff>28574</xdr:colOff>
      <xdr:row>59</xdr:row>
      <xdr:rowOff>98183</xdr:rowOff>
    </xdr:from>
    <xdr:ext cx="945039" cy="1168642"/>
    <xdr:pic>
      <xdr:nvPicPr>
        <xdr:cNvPr id="158" name="Рисунок 157"/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58637" y="21719933"/>
          <a:ext cx="945039" cy="1168642"/>
        </a:xfrm>
        <a:prstGeom prst="rect">
          <a:avLst/>
        </a:prstGeom>
      </xdr:spPr>
    </xdr:pic>
    <xdr:clientData/>
  </xdr:oneCellAnchor>
  <xdr:oneCellAnchor>
    <xdr:from>
      <xdr:col>16</xdr:col>
      <xdr:colOff>7144</xdr:colOff>
      <xdr:row>59</xdr:row>
      <xdr:rowOff>107158</xdr:rowOff>
    </xdr:from>
    <xdr:ext cx="1112044" cy="1183480"/>
    <xdr:pic>
      <xdr:nvPicPr>
        <xdr:cNvPr id="159" name="Рисунок 158"/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62300" y="21728908"/>
          <a:ext cx="1112044" cy="1183480"/>
        </a:xfrm>
        <a:prstGeom prst="rect">
          <a:avLst/>
        </a:prstGeom>
      </xdr:spPr>
    </xdr:pic>
    <xdr:clientData/>
  </xdr:oneCellAnchor>
  <xdr:oneCellAnchor>
    <xdr:from>
      <xdr:col>30</xdr:col>
      <xdr:colOff>85726</xdr:colOff>
      <xdr:row>59</xdr:row>
      <xdr:rowOff>76199</xdr:rowOff>
    </xdr:from>
    <xdr:ext cx="970784" cy="1190625"/>
    <xdr:pic>
      <xdr:nvPicPr>
        <xdr:cNvPr id="160" name="Рисунок 159"/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302039" y="21697949"/>
          <a:ext cx="970784" cy="1190625"/>
        </a:xfrm>
        <a:prstGeom prst="rect">
          <a:avLst/>
        </a:prstGeom>
      </xdr:spPr>
    </xdr:pic>
    <xdr:clientData/>
  </xdr:oneCellAnchor>
  <xdr:oneCellAnchor>
    <xdr:from>
      <xdr:col>44</xdr:col>
      <xdr:colOff>57150</xdr:colOff>
      <xdr:row>59</xdr:row>
      <xdr:rowOff>180975</xdr:rowOff>
    </xdr:from>
    <xdr:ext cx="1012589" cy="1019175"/>
    <xdr:pic>
      <xdr:nvPicPr>
        <xdr:cNvPr id="161" name="Рисунок 160"/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16588" y="21802725"/>
          <a:ext cx="1012589" cy="1019175"/>
        </a:xfrm>
        <a:prstGeom prst="rect">
          <a:avLst/>
        </a:prstGeom>
      </xdr:spPr>
    </xdr:pic>
    <xdr:clientData/>
  </xdr:oneCellAnchor>
  <xdr:twoCellAnchor editAs="oneCell">
    <xdr:from>
      <xdr:col>59</xdr:col>
      <xdr:colOff>83344</xdr:colOff>
      <xdr:row>59</xdr:row>
      <xdr:rowOff>47625</xdr:rowOff>
    </xdr:from>
    <xdr:to>
      <xdr:col>68</xdr:col>
      <xdr:colOff>2381</xdr:colOff>
      <xdr:row>59</xdr:row>
      <xdr:rowOff>1285247</xdr:rowOff>
    </xdr:to>
    <xdr:pic>
      <xdr:nvPicPr>
        <xdr:cNvPr id="162" name="Рисунок 161"/>
        <xdr:cNvPicPr>
          <a:picLocks noChangeAspect="1"/>
        </xdr:cNvPicPr>
      </xdr:nvPicPr>
      <xdr:blipFill rotWithShape="1">
        <a:blip xmlns:r="http://schemas.openxmlformats.org/officeDocument/2006/relationships" r:embed="rId9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2968" t="6518" r="39039" b="43345"/>
        <a:stretch/>
      </xdr:blipFill>
      <xdr:spPr>
        <a:xfrm>
          <a:off x="10179844" y="21831300"/>
          <a:ext cx="942975" cy="1237622"/>
        </a:xfrm>
        <a:prstGeom prst="rect">
          <a:avLst/>
        </a:prstGeom>
      </xdr:spPr>
    </xdr:pic>
    <xdr:clientData/>
  </xdr:twoCellAnchor>
  <xdr:oneCellAnchor>
    <xdr:from>
      <xdr:col>75</xdr:col>
      <xdr:colOff>71437</xdr:colOff>
      <xdr:row>59</xdr:row>
      <xdr:rowOff>11906</xdr:rowOff>
    </xdr:from>
    <xdr:ext cx="511969" cy="1325962"/>
    <xdr:pic>
      <xdr:nvPicPr>
        <xdr:cNvPr id="163" name="Рисунок 162"/>
        <xdr:cNvPicPr>
          <a:picLocks noChangeAspect="1"/>
        </xdr:cNvPicPr>
      </xdr:nvPicPr>
      <xdr:blipFill rotWithShape="1">
        <a:blip xmlns:r="http://schemas.openxmlformats.org/officeDocument/2006/relationships" r:embed="rId8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797" t="4513" r="39749" b="5241"/>
        <a:stretch/>
      </xdr:blipFill>
      <xdr:spPr>
        <a:xfrm>
          <a:off x="12530137" y="21795581"/>
          <a:ext cx="511969" cy="1325962"/>
        </a:xfrm>
        <a:prstGeom prst="rect">
          <a:avLst/>
        </a:prstGeom>
      </xdr:spPr>
    </xdr:pic>
    <xdr:clientData/>
  </xdr:oneCellAnchor>
  <xdr:oneCellAnchor>
    <xdr:from>
      <xdr:col>89</xdr:col>
      <xdr:colOff>35721</xdr:colOff>
      <xdr:row>59</xdr:row>
      <xdr:rowOff>11907</xdr:rowOff>
    </xdr:from>
    <xdr:ext cx="535779" cy="1329670"/>
    <xdr:pic>
      <xdr:nvPicPr>
        <xdr:cNvPr id="164" name="Рисунок 163"/>
        <xdr:cNvPicPr>
          <a:picLocks noChangeAspect="1"/>
        </xdr:cNvPicPr>
      </xdr:nvPicPr>
      <xdr:blipFill rotWithShape="1">
        <a:blip xmlns:r="http://schemas.openxmlformats.org/officeDocument/2006/relationships" r:embed="rId8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2969" t="8524" r="40814" b="6243"/>
        <a:stretch/>
      </xdr:blipFill>
      <xdr:spPr>
        <a:xfrm>
          <a:off x="14742321" y="21795582"/>
          <a:ext cx="535779" cy="1329670"/>
        </a:xfrm>
        <a:prstGeom prst="rect">
          <a:avLst/>
        </a:prstGeom>
      </xdr:spPr>
    </xdr:pic>
    <xdr:clientData/>
  </xdr:oneCellAnchor>
  <xdr:twoCellAnchor editAs="oneCell">
    <xdr:from>
      <xdr:col>103</xdr:col>
      <xdr:colOff>23815</xdr:colOff>
      <xdr:row>59</xdr:row>
      <xdr:rowOff>690563</xdr:rowOff>
    </xdr:from>
    <xdr:to>
      <xdr:col>108</xdr:col>
      <xdr:colOff>35720</xdr:colOff>
      <xdr:row>59</xdr:row>
      <xdr:rowOff>1312270</xdr:rowOff>
    </xdr:to>
    <xdr:pic>
      <xdr:nvPicPr>
        <xdr:cNvPr id="165" name="Рисунок 164"/>
        <xdr:cNvPicPr>
          <a:picLocks noChangeAspect="1"/>
        </xdr:cNvPicPr>
      </xdr:nvPicPr>
      <xdr:blipFill rotWithShape="1">
        <a:blip xmlns:r="http://schemas.openxmlformats.org/officeDocument/2006/relationships" r:embed="rId9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035" t="58158" r="43418" b="7999"/>
        <a:stretch/>
      </xdr:blipFill>
      <xdr:spPr>
        <a:xfrm>
          <a:off x="16864015" y="22474238"/>
          <a:ext cx="488155" cy="621707"/>
        </a:xfrm>
        <a:prstGeom prst="rect">
          <a:avLst/>
        </a:prstGeom>
      </xdr:spPr>
    </xdr:pic>
    <xdr:clientData/>
  </xdr:twoCellAnchor>
  <xdr:twoCellAnchor editAs="oneCell">
    <xdr:from>
      <xdr:col>103</xdr:col>
      <xdr:colOff>11907</xdr:colOff>
      <xdr:row>59</xdr:row>
      <xdr:rowOff>11906</xdr:rowOff>
    </xdr:from>
    <xdr:to>
      <xdr:col>108</xdr:col>
      <xdr:colOff>54005</xdr:colOff>
      <xdr:row>59</xdr:row>
      <xdr:rowOff>642938</xdr:rowOff>
    </xdr:to>
    <xdr:pic>
      <xdr:nvPicPr>
        <xdr:cNvPr id="166" name="Рисунок 165"/>
        <xdr:cNvPicPr>
          <a:picLocks noChangeAspect="1"/>
        </xdr:cNvPicPr>
      </xdr:nvPicPr>
      <xdr:blipFill rotWithShape="1">
        <a:blip xmlns:r="http://schemas.openxmlformats.org/officeDocument/2006/relationships" r:embed="rId9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561" t="3510" r="42826" b="61394"/>
        <a:stretch/>
      </xdr:blipFill>
      <xdr:spPr>
        <a:xfrm>
          <a:off x="16852107" y="21795581"/>
          <a:ext cx="518348" cy="631032"/>
        </a:xfrm>
        <a:prstGeom prst="rect">
          <a:avLst/>
        </a:prstGeom>
      </xdr:spPr>
    </xdr:pic>
    <xdr:clientData/>
  </xdr:twoCellAnchor>
  <xdr:twoCellAnchor editAs="oneCell">
    <xdr:from>
      <xdr:col>117</xdr:col>
      <xdr:colOff>47623</xdr:colOff>
      <xdr:row>59</xdr:row>
      <xdr:rowOff>23811</xdr:rowOff>
    </xdr:from>
    <xdr:to>
      <xdr:col>122</xdr:col>
      <xdr:colOff>65940</xdr:colOff>
      <xdr:row>59</xdr:row>
      <xdr:rowOff>1309686</xdr:rowOff>
    </xdr:to>
    <xdr:pic>
      <xdr:nvPicPr>
        <xdr:cNvPr id="167" name="Рисунок 166"/>
        <xdr:cNvPicPr>
          <a:picLocks noChangeAspect="1"/>
        </xdr:cNvPicPr>
      </xdr:nvPicPr>
      <xdr:blipFill rotWithShape="1">
        <a:blip xmlns:r="http://schemas.openxmlformats.org/officeDocument/2006/relationships" r:embed="rId9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389" t="4512" r="39631" b="7497"/>
        <a:stretch/>
      </xdr:blipFill>
      <xdr:spPr>
        <a:xfrm>
          <a:off x="19040473" y="21807486"/>
          <a:ext cx="494567" cy="1285875"/>
        </a:xfrm>
        <a:prstGeom prst="rect">
          <a:avLst/>
        </a:prstGeom>
      </xdr:spPr>
    </xdr:pic>
    <xdr:clientData/>
  </xdr:twoCellAnchor>
  <xdr:oneCellAnchor>
    <xdr:from>
      <xdr:col>5</xdr:col>
      <xdr:colOff>1</xdr:colOff>
      <xdr:row>91</xdr:row>
      <xdr:rowOff>83347</xdr:rowOff>
    </xdr:from>
    <xdr:ext cx="481486" cy="1166812"/>
    <xdr:pic>
      <xdr:nvPicPr>
        <xdr:cNvPr id="168" name="Рисунок 167"/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62064" y="34230472"/>
          <a:ext cx="481486" cy="1166812"/>
        </a:xfrm>
        <a:prstGeom prst="rect">
          <a:avLst/>
        </a:prstGeom>
      </xdr:spPr>
    </xdr:pic>
    <xdr:clientData/>
  </xdr:oneCellAnchor>
  <xdr:oneCellAnchor>
    <xdr:from>
      <xdr:col>19</xdr:col>
      <xdr:colOff>59531</xdr:colOff>
      <xdr:row>91</xdr:row>
      <xdr:rowOff>11907</xdr:rowOff>
    </xdr:from>
    <xdr:ext cx="437805" cy="1297780"/>
    <xdr:pic>
      <xdr:nvPicPr>
        <xdr:cNvPr id="169" name="Рисунок 168"/>
        <xdr:cNvPicPr>
          <a:picLocks noChangeAspect="1"/>
        </xdr:cNvPicPr>
      </xdr:nvPicPr>
      <xdr:blipFill rotWithShape="1">
        <a:blip xmlns:r="http://schemas.openxmlformats.org/officeDocument/2006/relationships" r:embed="rId5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561" t="6518" r="43182" b="10255"/>
        <a:stretch/>
      </xdr:blipFill>
      <xdr:spPr>
        <a:xfrm>
          <a:off x="3500437" y="34099501"/>
          <a:ext cx="437805" cy="1297780"/>
        </a:xfrm>
        <a:prstGeom prst="rect">
          <a:avLst/>
        </a:prstGeom>
      </xdr:spPr>
    </xdr:pic>
    <xdr:clientData/>
  </xdr:oneCellAnchor>
  <xdr:oneCellAnchor>
    <xdr:from>
      <xdr:col>34</xdr:col>
      <xdr:colOff>47625</xdr:colOff>
      <xdr:row>91</xdr:row>
      <xdr:rowOff>35719</xdr:rowOff>
    </xdr:from>
    <xdr:ext cx="392907" cy="1283258"/>
    <xdr:pic>
      <xdr:nvPicPr>
        <xdr:cNvPr id="170" name="Рисунок 169"/>
        <xdr:cNvPicPr>
          <a:picLocks noChangeAspect="1"/>
        </xdr:cNvPicPr>
      </xdr:nvPicPr>
      <xdr:blipFill rotWithShape="1">
        <a:blip xmlns:r="http://schemas.openxmlformats.org/officeDocument/2006/relationships" r:embed="rId5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5454" t="4763" r="41643" b="5993"/>
        <a:stretch/>
      </xdr:blipFill>
      <xdr:spPr>
        <a:xfrm>
          <a:off x="5762625" y="34123313"/>
          <a:ext cx="392907" cy="1283258"/>
        </a:xfrm>
        <a:prstGeom prst="rect">
          <a:avLst/>
        </a:prstGeom>
      </xdr:spPr>
    </xdr:pic>
    <xdr:clientData/>
  </xdr:oneCellAnchor>
  <xdr:oneCellAnchor>
    <xdr:from>
      <xdr:col>48</xdr:col>
      <xdr:colOff>1</xdr:colOff>
      <xdr:row>91</xdr:row>
      <xdr:rowOff>35718</xdr:rowOff>
    </xdr:from>
    <xdr:ext cx="443242" cy="1297781"/>
    <xdr:pic>
      <xdr:nvPicPr>
        <xdr:cNvPr id="171" name="Рисунок 170"/>
        <xdr:cNvPicPr>
          <a:picLocks noChangeAspect="1"/>
        </xdr:cNvPicPr>
      </xdr:nvPicPr>
      <xdr:blipFill rotWithShape="1">
        <a:blip xmlns:r="http://schemas.openxmlformats.org/officeDocument/2006/relationships" r:embed="rId5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5218" t="8524" r="41643" b="10003"/>
        <a:stretch/>
      </xdr:blipFill>
      <xdr:spPr>
        <a:xfrm>
          <a:off x="8210551" y="34211418"/>
          <a:ext cx="443242" cy="1297781"/>
        </a:xfrm>
        <a:prstGeom prst="rect">
          <a:avLst/>
        </a:prstGeom>
      </xdr:spPr>
    </xdr:pic>
    <xdr:clientData/>
  </xdr:one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79375</xdr:colOff>
      <xdr:row>10</xdr:row>
      <xdr:rowOff>155574</xdr:rowOff>
    </xdr:from>
    <xdr:to>
      <xdr:col>10</xdr:col>
      <xdr:colOff>52917</xdr:colOff>
      <xdr:row>10</xdr:row>
      <xdr:rowOff>1156639</xdr:rowOff>
    </xdr:to>
    <xdr:pic>
      <xdr:nvPicPr>
        <xdr:cNvPr id="2" name="Рисунок 1"/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667" t="15063" r="42992" b="22006"/>
        <a:stretch/>
      </xdr:blipFill>
      <xdr:spPr>
        <a:xfrm>
          <a:off x="1203325" y="3060699"/>
          <a:ext cx="545042" cy="1001065"/>
        </a:xfrm>
        <a:prstGeom prst="rect">
          <a:avLst/>
        </a:prstGeom>
      </xdr:spPr>
    </xdr:pic>
    <xdr:clientData/>
  </xdr:twoCellAnchor>
  <xdr:twoCellAnchor editAs="oneCell">
    <xdr:from>
      <xdr:col>18</xdr:col>
      <xdr:colOff>41275</xdr:colOff>
      <xdr:row>10</xdr:row>
      <xdr:rowOff>47625</xdr:rowOff>
    </xdr:from>
    <xdr:to>
      <xdr:col>24</xdr:col>
      <xdr:colOff>94980</xdr:colOff>
      <xdr:row>10</xdr:row>
      <xdr:rowOff>1266825</xdr:rowOff>
    </xdr:to>
    <xdr:pic>
      <xdr:nvPicPr>
        <xdr:cNvPr id="3" name="Рисунок 2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706" t="12999" r="38957" b="14165"/>
        <a:stretch/>
      </xdr:blipFill>
      <xdr:spPr>
        <a:xfrm>
          <a:off x="3251200" y="2952750"/>
          <a:ext cx="720455" cy="1219200"/>
        </a:xfrm>
        <a:prstGeom prst="rect">
          <a:avLst/>
        </a:prstGeom>
      </xdr:spPr>
    </xdr:pic>
    <xdr:clientData/>
  </xdr:twoCellAnchor>
  <xdr:twoCellAnchor editAs="oneCell">
    <xdr:from>
      <xdr:col>32</xdr:col>
      <xdr:colOff>31750</xdr:colOff>
      <xdr:row>10</xdr:row>
      <xdr:rowOff>30154</xdr:rowOff>
    </xdr:from>
    <xdr:to>
      <xdr:col>40</xdr:col>
      <xdr:colOff>44449</xdr:colOff>
      <xdr:row>10</xdr:row>
      <xdr:rowOff>1291168</xdr:rowOff>
    </xdr:to>
    <xdr:pic>
      <xdr:nvPicPr>
        <xdr:cNvPr id="4" name="Рисунок 3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023" t="10317" r="36535" b="3436"/>
        <a:stretch/>
      </xdr:blipFill>
      <xdr:spPr>
        <a:xfrm>
          <a:off x="5346700" y="2935279"/>
          <a:ext cx="774699" cy="1261014"/>
        </a:xfrm>
        <a:prstGeom prst="rect">
          <a:avLst/>
        </a:prstGeom>
      </xdr:spPr>
    </xdr:pic>
    <xdr:clientData/>
  </xdr:twoCellAnchor>
  <xdr:twoCellAnchor editAs="oneCell">
    <xdr:from>
      <xdr:col>46</xdr:col>
      <xdr:colOff>57150</xdr:colOff>
      <xdr:row>10</xdr:row>
      <xdr:rowOff>57150</xdr:rowOff>
    </xdr:from>
    <xdr:to>
      <xdr:col>54</xdr:col>
      <xdr:colOff>28575</xdr:colOff>
      <xdr:row>10</xdr:row>
      <xdr:rowOff>1211893</xdr:rowOff>
    </xdr:to>
    <xdr:pic>
      <xdr:nvPicPr>
        <xdr:cNvPr id="5" name="Рисунок 4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0055" t="14650" r="39591" b="12308"/>
        <a:stretch/>
      </xdr:blipFill>
      <xdr:spPr>
        <a:xfrm>
          <a:off x="7458075" y="2962275"/>
          <a:ext cx="733425" cy="1154743"/>
        </a:xfrm>
        <a:prstGeom prst="rect">
          <a:avLst/>
        </a:prstGeom>
      </xdr:spPr>
    </xdr:pic>
    <xdr:clientData/>
  </xdr:twoCellAnchor>
  <xdr:twoCellAnchor editAs="oneCell">
    <xdr:from>
      <xdr:col>62</xdr:col>
      <xdr:colOff>45773</xdr:colOff>
      <xdr:row>10</xdr:row>
      <xdr:rowOff>115095</xdr:rowOff>
    </xdr:from>
    <xdr:to>
      <xdr:col>66</xdr:col>
      <xdr:colOff>107701</xdr:colOff>
      <xdr:row>10</xdr:row>
      <xdr:rowOff>1247511</xdr:rowOff>
    </xdr:to>
    <xdr:pic>
      <xdr:nvPicPr>
        <xdr:cNvPr id="6" name="Рисунок 5"/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2824" t="17424" r="42024" b="13111"/>
        <a:stretch/>
      </xdr:blipFill>
      <xdr:spPr>
        <a:xfrm>
          <a:off x="5594086" y="2948783"/>
          <a:ext cx="538178" cy="1132416"/>
        </a:xfrm>
        <a:prstGeom prst="rect">
          <a:avLst/>
        </a:prstGeom>
      </xdr:spPr>
    </xdr:pic>
    <xdr:clientData/>
  </xdr:twoCellAnchor>
  <xdr:twoCellAnchor editAs="oneCell">
    <xdr:from>
      <xdr:col>74</xdr:col>
      <xdr:colOff>31751</xdr:colOff>
      <xdr:row>10</xdr:row>
      <xdr:rowOff>31751</xdr:rowOff>
    </xdr:from>
    <xdr:to>
      <xdr:col>82</xdr:col>
      <xdr:colOff>14722</xdr:colOff>
      <xdr:row>10</xdr:row>
      <xdr:rowOff>1297781</xdr:rowOff>
    </xdr:to>
    <xdr:pic>
      <xdr:nvPicPr>
        <xdr:cNvPr id="7" name="Рисунок 6"/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878" t="9171" r="38552" b="5086"/>
        <a:stretch/>
      </xdr:blipFill>
      <xdr:spPr>
        <a:xfrm>
          <a:off x="6627814" y="2794001"/>
          <a:ext cx="744971" cy="1266030"/>
        </a:xfrm>
        <a:prstGeom prst="rect">
          <a:avLst/>
        </a:prstGeom>
      </xdr:spPr>
    </xdr:pic>
    <xdr:clientData/>
  </xdr:twoCellAnchor>
  <xdr:twoCellAnchor editAs="oneCell">
    <xdr:from>
      <xdr:col>90</xdr:col>
      <xdr:colOff>18522</xdr:colOff>
      <xdr:row>10</xdr:row>
      <xdr:rowOff>136260</xdr:rowOff>
    </xdr:from>
    <xdr:to>
      <xdr:col>95</xdr:col>
      <xdr:colOff>28792</xdr:colOff>
      <xdr:row>10</xdr:row>
      <xdr:rowOff>1297014</xdr:rowOff>
    </xdr:to>
    <xdr:pic>
      <xdr:nvPicPr>
        <xdr:cNvPr id="8" name="Рисунок 7"/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086" t="11005" r="42551" b="19530"/>
        <a:stretch/>
      </xdr:blipFill>
      <xdr:spPr>
        <a:xfrm>
          <a:off x="8031428" y="2922323"/>
          <a:ext cx="486520" cy="1160754"/>
        </a:xfrm>
        <a:prstGeom prst="rect">
          <a:avLst/>
        </a:prstGeom>
      </xdr:spPr>
    </xdr:pic>
    <xdr:clientData/>
  </xdr:twoCellAnchor>
  <xdr:twoCellAnchor editAs="oneCell">
    <xdr:from>
      <xdr:col>101</xdr:col>
      <xdr:colOff>95249</xdr:colOff>
      <xdr:row>10</xdr:row>
      <xdr:rowOff>42334</xdr:rowOff>
    </xdr:from>
    <xdr:to>
      <xdr:col>109</xdr:col>
      <xdr:colOff>83344</xdr:colOff>
      <xdr:row>10</xdr:row>
      <xdr:rowOff>1292934</xdr:rowOff>
    </xdr:to>
    <xdr:pic>
      <xdr:nvPicPr>
        <xdr:cNvPr id="9" name="Рисунок 8"/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667" t="6877" r="37395" b="7839"/>
        <a:stretch/>
      </xdr:blipFill>
      <xdr:spPr>
        <a:xfrm>
          <a:off x="9108280" y="2804584"/>
          <a:ext cx="750095" cy="1250600"/>
        </a:xfrm>
        <a:prstGeom prst="rect">
          <a:avLst/>
        </a:prstGeom>
      </xdr:spPr>
    </xdr:pic>
    <xdr:clientData/>
  </xdr:twoCellAnchor>
  <xdr:twoCellAnchor editAs="oneCell">
    <xdr:from>
      <xdr:col>117</xdr:col>
      <xdr:colOff>10583</xdr:colOff>
      <xdr:row>10</xdr:row>
      <xdr:rowOff>84666</xdr:rowOff>
    </xdr:from>
    <xdr:to>
      <xdr:col>123</xdr:col>
      <xdr:colOff>17127</xdr:colOff>
      <xdr:row>10</xdr:row>
      <xdr:rowOff>1298150</xdr:rowOff>
    </xdr:to>
    <xdr:pic>
      <xdr:nvPicPr>
        <xdr:cNvPr id="10" name="Рисунок 9"/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772" t="14214" r="43392" b="17925"/>
        <a:stretch/>
      </xdr:blipFill>
      <xdr:spPr>
        <a:xfrm>
          <a:off x="18298583" y="2989791"/>
          <a:ext cx="578044" cy="1213484"/>
        </a:xfrm>
        <a:prstGeom prst="rect">
          <a:avLst/>
        </a:prstGeom>
      </xdr:spPr>
    </xdr:pic>
    <xdr:clientData/>
  </xdr:twoCellAnchor>
  <xdr:twoCellAnchor editAs="oneCell">
    <xdr:from>
      <xdr:col>129</xdr:col>
      <xdr:colOff>52916</xdr:colOff>
      <xdr:row>10</xdr:row>
      <xdr:rowOff>52916</xdr:rowOff>
    </xdr:from>
    <xdr:to>
      <xdr:col>138</xdr:col>
      <xdr:colOff>95249</xdr:colOff>
      <xdr:row>10</xdr:row>
      <xdr:rowOff>1328015</xdr:rowOff>
    </xdr:to>
    <xdr:pic>
      <xdr:nvPicPr>
        <xdr:cNvPr id="11" name="Рисунок 10"/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246" t="7107" r="34554" b="6921"/>
        <a:stretch/>
      </xdr:blipFill>
      <xdr:spPr>
        <a:xfrm>
          <a:off x="20236391" y="2958041"/>
          <a:ext cx="899583" cy="1275099"/>
        </a:xfrm>
        <a:prstGeom prst="rect">
          <a:avLst/>
        </a:prstGeom>
      </xdr:spPr>
    </xdr:pic>
    <xdr:clientData/>
  </xdr:twoCellAnchor>
  <xdr:twoCellAnchor editAs="oneCell">
    <xdr:from>
      <xdr:col>4</xdr:col>
      <xdr:colOff>82020</xdr:colOff>
      <xdr:row>18</xdr:row>
      <xdr:rowOff>79376</xdr:rowOff>
    </xdr:from>
    <xdr:to>
      <xdr:col>10</xdr:col>
      <xdr:colOff>94164</xdr:colOff>
      <xdr:row>18</xdr:row>
      <xdr:rowOff>1307042</xdr:rowOff>
    </xdr:to>
    <xdr:pic>
      <xdr:nvPicPr>
        <xdr:cNvPr id="12" name="Рисунок 11"/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2403" t="13067" r="42340" b="17008"/>
        <a:stretch/>
      </xdr:blipFill>
      <xdr:spPr>
        <a:xfrm>
          <a:off x="367770" y="5996782"/>
          <a:ext cx="583644" cy="1227666"/>
        </a:xfrm>
        <a:prstGeom prst="rect">
          <a:avLst/>
        </a:prstGeom>
      </xdr:spPr>
    </xdr:pic>
    <xdr:clientData/>
  </xdr:twoCellAnchor>
  <xdr:twoCellAnchor editAs="oneCell">
    <xdr:from>
      <xdr:col>17</xdr:col>
      <xdr:colOff>79375</xdr:colOff>
      <xdr:row>18</xdr:row>
      <xdr:rowOff>56886</xdr:rowOff>
    </xdr:from>
    <xdr:to>
      <xdr:col>25</xdr:col>
      <xdr:colOff>92921</xdr:colOff>
      <xdr:row>18</xdr:row>
      <xdr:rowOff>1337469</xdr:rowOff>
    </xdr:to>
    <xdr:pic>
      <xdr:nvPicPr>
        <xdr:cNvPr id="13" name="Рисунок 12"/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0509" t="7107" r="32660" b="6921"/>
        <a:stretch/>
      </xdr:blipFill>
      <xdr:spPr>
        <a:xfrm>
          <a:off x="1508125" y="5974292"/>
          <a:ext cx="870796" cy="1280583"/>
        </a:xfrm>
        <a:prstGeom prst="rect">
          <a:avLst/>
        </a:prstGeom>
      </xdr:spPr>
    </xdr:pic>
    <xdr:clientData/>
  </xdr:twoCellAnchor>
  <xdr:twoCellAnchor editAs="oneCell">
    <xdr:from>
      <xdr:col>32</xdr:col>
      <xdr:colOff>85724</xdr:colOff>
      <xdr:row>18</xdr:row>
      <xdr:rowOff>76201</xdr:rowOff>
    </xdr:from>
    <xdr:to>
      <xdr:col>39</xdr:col>
      <xdr:colOff>8687</xdr:colOff>
      <xdr:row>18</xdr:row>
      <xdr:rowOff>1266825</xdr:rowOff>
    </xdr:to>
    <xdr:pic>
      <xdr:nvPicPr>
        <xdr:cNvPr id="14" name="Рисунок 13"/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886" t="13618" r="40151" b="20562"/>
        <a:stretch/>
      </xdr:blipFill>
      <xdr:spPr>
        <a:xfrm>
          <a:off x="5400674" y="6096001"/>
          <a:ext cx="589713" cy="1190624"/>
        </a:xfrm>
        <a:prstGeom prst="rect">
          <a:avLst/>
        </a:prstGeom>
      </xdr:spPr>
    </xdr:pic>
    <xdr:clientData/>
  </xdr:twoCellAnchor>
  <xdr:twoCellAnchor editAs="oneCell">
    <xdr:from>
      <xdr:col>45</xdr:col>
      <xdr:colOff>85725</xdr:colOff>
      <xdr:row>18</xdr:row>
      <xdr:rowOff>66675</xdr:rowOff>
    </xdr:from>
    <xdr:to>
      <xdr:col>53</xdr:col>
      <xdr:colOff>44180</xdr:colOff>
      <xdr:row>18</xdr:row>
      <xdr:rowOff>1285875</xdr:rowOff>
    </xdr:to>
    <xdr:pic>
      <xdr:nvPicPr>
        <xdr:cNvPr id="15" name="Рисунок 14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706" t="12999" r="38957" b="14165"/>
        <a:stretch/>
      </xdr:blipFill>
      <xdr:spPr>
        <a:xfrm>
          <a:off x="7391400" y="6086475"/>
          <a:ext cx="720455" cy="1219200"/>
        </a:xfrm>
        <a:prstGeom prst="rect">
          <a:avLst/>
        </a:prstGeom>
      </xdr:spPr>
    </xdr:pic>
    <xdr:clientData/>
  </xdr:twoCellAnchor>
  <xdr:twoCellAnchor editAs="oneCell">
    <xdr:from>
      <xdr:col>61</xdr:col>
      <xdr:colOff>66676</xdr:colOff>
      <xdr:row>18</xdr:row>
      <xdr:rowOff>78582</xdr:rowOff>
    </xdr:from>
    <xdr:to>
      <xdr:col>66</xdr:col>
      <xdr:colOff>180710</xdr:colOff>
      <xdr:row>18</xdr:row>
      <xdr:rowOff>1250157</xdr:rowOff>
    </xdr:to>
    <xdr:pic>
      <xdr:nvPicPr>
        <xdr:cNvPr id="16" name="Рисунок 15"/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394" t="16712" r="42708" b="16642"/>
        <a:stretch/>
      </xdr:blipFill>
      <xdr:spPr>
        <a:xfrm>
          <a:off x="5519739" y="6079332"/>
          <a:ext cx="685534" cy="1171575"/>
        </a:xfrm>
        <a:prstGeom prst="rect">
          <a:avLst/>
        </a:prstGeom>
      </xdr:spPr>
    </xdr:pic>
    <xdr:clientData/>
  </xdr:twoCellAnchor>
  <xdr:twoCellAnchor editAs="oneCell">
    <xdr:from>
      <xdr:col>73</xdr:col>
      <xdr:colOff>57149</xdr:colOff>
      <xdr:row>18</xdr:row>
      <xdr:rowOff>95248</xdr:rowOff>
    </xdr:from>
    <xdr:to>
      <xdr:col>82</xdr:col>
      <xdr:colOff>22247</xdr:colOff>
      <xdr:row>18</xdr:row>
      <xdr:rowOff>1309687</xdr:rowOff>
    </xdr:to>
    <xdr:pic>
      <xdr:nvPicPr>
        <xdr:cNvPr id="17" name="Рисунок 16"/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542" t="13411" r="39015" b="14372"/>
        <a:stretch/>
      </xdr:blipFill>
      <xdr:spPr>
        <a:xfrm>
          <a:off x="6557962" y="6012654"/>
          <a:ext cx="822348" cy="1214439"/>
        </a:xfrm>
        <a:prstGeom prst="rect">
          <a:avLst/>
        </a:prstGeom>
      </xdr:spPr>
    </xdr:pic>
    <xdr:clientData/>
  </xdr:twoCellAnchor>
  <xdr:twoCellAnchor editAs="oneCell">
    <xdr:from>
      <xdr:col>86</xdr:col>
      <xdr:colOff>76201</xdr:colOff>
      <xdr:row>18</xdr:row>
      <xdr:rowOff>102393</xdr:rowOff>
    </xdr:from>
    <xdr:to>
      <xdr:col>97</xdr:col>
      <xdr:colOff>77519</xdr:colOff>
      <xdr:row>18</xdr:row>
      <xdr:rowOff>1264443</xdr:rowOff>
    </xdr:to>
    <xdr:pic>
      <xdr:nvPicPr>
        <xdr:cNvPr id="18" name="Рисунок 17"/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3997" t="13617" r="33049" b="8801"/>
        <a:stretch/>
      </xdr:blipFill>
      <xdr:spPr>
        <a:xfrm>
          <a:off x="7708107" y="6019799"/>
          <a:ext cx="1049068" cy="1162050"/>
        </a:xfrm>
        <a:prstGeom prst="rect">
          <a:avLst/>
        </a:prstGeom>
      </xdr:spPr>
    </xdr:pic>
    <xdr:clientData/>
  </xdr:twoCellAnchor>
  <xdr:twoCellAnchor editAs="oneCell">
    <xdr:from>
      <xdr:col>101</xdr:col>
      <xdr:colOff>85726</xdr:colOff>
      <xdr:row>18</xdr:row>
      <xdr:rowOff>57150</xdr:rowOff>
    </xdr:from>
    <xdr:to>
      <xdr:col>110</xdr:col>
      <xdr:colOff>47626</xdr:colOff>
      <xdr:row>18</xdr:row>
      <xdr:rowOff>1321424</xdr:rowOff>
    </xdr:to>
    <xdr:pic>
      <xdr:nvPicPr>
        <xdr:cNvPr id="19" name="Рисунок 18"/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6742" t="10523" r="38163" b="5087"/>
        <a:stretch/>
      </xdr:blipFill>
      <xdr:spPr>
        <a:xfrm>
          <a:off x="16030576" y="6076950"/>
          <a:ext cx="819150" cy="1264274"/>
        </a:xfrm>
        <a:prstGeom prst="rect">
          <a:avLst/>
        </a:prstGeom>
      </xdr:spPr>
    </xdr:pic>
    <xdr:clientData/>
  </xdr:twoCellAnchor>
  <xdr:twoCellAnchor editAs="oneCell">
    <xdr:from>
      <xdr:col>116</xdr:col>
      <xdr:colOff>40483</xdr:colOff>
      <xdr:row>18</xdr:row>
      <xdr:rowOff>71438</xdr:rowOff>
    </xdr:from>
    <xdr:to>
      <xdr:col>123</xdr:col>
      <xdr:colOff>88107</xdr:colOff>
      <xdr:row>18</xdr:row>
      <xdr:rowOff>1301246</xdr:rowOff>
    </xdr:to>
    <xdr:pic>
      <xdr:nvPicPr>
        <xdr:cNvPr id="20" name="Рисунок 19"/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583" t="9698" r="37974" b="6118"/>
        <a:stretch/>
      </xdr:blipFill>
      <xdr:spPr>
        <a:xfrm>
          <a:off x="10410827" y="5988844"/>
          <a:ext cx="714374" cy="1229808"/>
        </a:xfrm>
        <a:prstGeom prst="rect">
          <a:avLst/>
        </a:prstGeom>
      </xdr:spPr>
    </xdr:pic>
    <xdr:clientData/>
  </xdr:twoCellAnchor>
  <xdr:twoCellAnchor editAs="oneCell">
    <xdr:from>
      <xdr:col>128</xdr:col>
      <xdr:colOff>38100</xdr:colOff>
      <xdr:row>18</xdr:row>
      <xdr:rowOff>66675</xdr:rowOff>
    </xdr:from>
    <xdr:to>
      <xdr:col>139</xdr:col>
      <xdr:colOff>54491</xdr:colOff>
      <xdr:row>18</xdr:row>
      <xdr:rowOff>1247775</xdr:rowOff>
    </xdr:to>
    <xdr:pic>
      <xdr:nvPicPr>
        <xdr:cNvPr id="21" name="Рисунок 20"/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8314" t="5571" r="26799" b="4262"/>
        <a:stretch/>
      </xdr:blipFill>
      <xdr:spPr>
        <a:xfrm>
          <a:off x="20126325" y="6086475"/>
          <a:ext cx="1064141" cy="1181100"/>
        </a:xfrm>
        <a:prstGeom prst="rect">
          <a:avLst/>
        </a:prstGeom>
      </xdr:spPr>
    </xdr:pic>
    <xdr:clientData/>
  </xdr:twoCellAnchor>
  <xdr:twoCellAnchor editAs="oneCell">
    <xdr:from>
      <xdr:col>128</xdr:col>
      <xdr:colOff>42863</xdr:colOff>
      <xdr:row>59</xdr:row>
      <xdr:rowOff>171450</xdr:rowOff>
    </xdr:from>
    <xdr:to>
      <xdr:col>139</xdr:col>
      <xdr:colOff>48388</xdr:colOff>
      <xdr:row>59</xdr:row>
      <xdr:rowOff>1166813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60957" y="18804731"/>
          <a:ext cx="1053275" cy="995363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</xdr:colOff>
      <xdr:row>67</xdr:row>
      <xdr:rowOff>235744</xdr:rowOff>
    </xdr:from>
    <xdr:to>
      <xdr:col>13</xdr:col>
      <xdr:colOff>69683</xdr:colOff>
      <xdr:row>67</xdr:row>
      <xdr:rowOff>1178718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450" y="22024182"/>
          <a:ext cx="1041233" cy="942974"/>
        </a:xfrm>
        <a:prstGeom prst="rect">
          <a:avLst/>
        </a:prstGeom>
      </xdr:spPr>
    </xdr:pic>
    <xdr:clientData/>
  </xdr:twoCellAnchor>
  <xdr:twoCellAnchor editAs="oneCell">
    <xdr:from>
      <xdr:col>16</xdr:col>
      <xdr:colOff>85724</xdr:colOff>
      <xdr:row>67</xdr:row>
      <xdr:rowOff>133350</xdr:rowOff>
    </xdr:from>
    <xdr:to>
      <xdr:col>27</xdr:col>
      <xdr:colOff>19049</xdr:colOff>
      <xdr:row>67</xdr:row>
      <xdr:rowOff>1250350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9224" y="21921788"/>
          <a:ext cx="1076325" cy="1117000"/>
        </a:xfrm>
        <a:prstGeom prst="rect">
          <a:avLst/>
        </a:prstGeom>
      </xdr:spPr>
    </xdr:pic>
    <xdr:clientData/>
  </xdr:twoCellAnchor>
  <xdr:twoCellAnchor editAs="oneCell">
    <xdr:from>
      <xdr:col>30</xdr:col>
      <xdr:colOff>40481</xdr:colOff>
      <xdr:row>67</xdr:row>
      <xdr:rowOff>192881</xdr:rowOff>
    </xdr:from>
    <xdr:to>
      <xdr:col>41</xdr:col>
      <xdr:colOff>29388</xdr:colOff>
      <xdr:row>67</xdr:row>
      <xdr:rowOff>1238249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07481" y="21981319"/>
          <a:ext cx="1036657" cy="1045368"/>
        </a:xfrm>
        <a:prstGeom prst="rect">
          <a:avLst/>
        </a:prstGeom>
      </xdr:spPr>
    </xdr:pic>
    <xdr:clientData/>
  </xdr:twoCellAnchor>
  <xdr:twoCellAnchor editAs="oneCell">
    <xdr:from>
      <xdr:col>44</xdr:col>
      <xdr:colOff>92869</xdr:colOff>
      <xdr:row>67</xdr:row>
      <xdr:rowOff>67035</xdr:rowOff>
    </xdr:from>
    <xdr:to>
      <xdr:col>55</xdr:col>
      <xdr:colOff>45243</xdr:colOff>
      <xdr:row>67</xdr:row>
      <xdr:rowOff>1267883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8119" y="21855473"/>
          <a:ext cx="1000124" cy="1200848"/>
        </a:xfrm>
        <a:prstGeom prst="rect">
          <a:avLst/>
        </a:prstGeom>
      </xdr:spPr>
    </xdr:pic>
    <xdr:clientData/>
  </xdr:twoCellAnchor>
  <xdr:twoCellAnchor editAs="oneCell">
    <xdr:from>
      <xdr:col>58</xdr:col>
      <xdr:colOff>38101</xdr:colOff>
      <xdr:row>67</xdr:row>
      <xdr:rowOff>57149</xdr:rowOff>
    </xdr:from>
    <xdr:to>
      <xdr:col>67</xdr:col>
      <xdr:colOff>32383</xdr:colOff>
      <xdr:row>67</xdr:row>
      <xdr:rowOff>1273968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05414" y="21845587"/>
          <a:ext cx="1053938" cy="1216819"/>
        </a:xfrm>
        <a:prstGeom prst="rect">
          <a:avLst/>
        </a:prstGeom>
      </xdr:spPr>
    </xdr:pic>
    <xdr:clientData/>
  </xdr:twoCellAnchor>
  <xdr:twoCellAnchor editAs="oneCell">
    <xdr:from>
      <xdr:col>72</xdr:col>
      <xdr:colOff>76202</xdr:colOff>
      <xdr:row>67</xdr:row>
      <xdr:rowOff>15605</xdr:rowOff>
    </xdr:from>
    <xdr:to>
      <xdr:col>83</xdr:col>
      <xdr:colOff>23812</xdr:colOff>
      <xdr:row>67</xdr:row>
      <xdr:rowOff>1285875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81765" y="21804043"/>
          <a:ext cx="995360" cy="1270270"/>
        </a:xfrm>
        <a:prstGeom prst="rect">
          <a:avLst/>
        </a:prstGeom>
      </xdr:spPr>
    </xdr:pic>
    <xdr:clientData/>
  </xdr:twoCellAnchor>
  <xdr:twoCellAnchor editAs="oneCell">
    <xdr:from>
      <xdr:col>86</xdr:col>
      <xdr:colOff>64294</xdr:colOff>
      <xdr:row>67</xdr:row>
      <xdr:rowOff>57150</xdr:rowOff>
    </xdr:from>
    <xdr:to>
      <xdr:col>97</xdr:col>
      <xdr:colOff>83344</xdr:colOff>
      <xdr:row>67</xdr:row>
      <xdr:rowOff>1304925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96200" y="21845588"/>
          <a:ext cx="1066800" cy="1247775"/>
        </a:xfrm>
        <a:prstGeom prst="rect">
          <a:avLst/>
        </a:prstGeom>
      </xdr:spPr>
    </xdr:pic>
    <xdr:clientData/>
  </xdr:twoCellAnchor>
  <xdr:twoCellAnchor editAs="oneCell">
    <xdr:from>
      <xdr:col>101</xdr:col>
      <xdr:colOff>9527</xdr:colOff>
      <xdr:row>67</xdr:row>
      <xdr:rowOff>113324</xdr:rowOff>
    </xdr:from>
    <xdr:to>
      <xdr:col>111</xdr:col>
      <xdr:colOff>19051</xdr:colOff>
      <xdr:row>67</xdr:row>
      <xdr:rowOff>1285875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954377" y="21687449"/>
          <a:ext cx="962024" cy="1172551"/>
        </a:xfrm>
        <a:prstGeom prst="rect">
          <a:avLst/>
        </a:prstGeom>
      </xdr:spPr>
    </xdr:pic>
    <xdr:clientData/>
  </xdr:twoCellAnchor>
  <xdr:twoCellAnchor editAs="oneCell">
    <xdr:from>
      <xdr:col>114</xdr:col>
      <xdr:colOff>47626</xdr:colOff>
      <xdr:row>67</xdr:row>
      <xdr:rowOff>154781</xdr:rowOff>
    </xdr:from>
    <xdr:to>
      <xdr:col>125</xdr:col>
      <xdr:colOff>40903</xdr:colOff>
      <xdr:row>67</xdr:row>
      <xdr:rowOff>1280981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27470" y="21943219"/>
          <a:ext cx="1041027" cy="1126200"/>
        </a:xfrm>
        <a:prstGeom prst="rect">
          <a:avLst/>
        </a:prstGeom>
      </xdr:spPr>
    </xdr:pic>
    <xdr:clientData/>
  </xdr:twoCellAnchor>
  <xdr:twoCellAnchor editAs="oneCell">
    <xdr:from>
      <xdr:col>128</xdr:col>
      <xdr:colOff>85725</xdr:colOff>
      <xdr:row>67</xdr:row>
      <xdr:rowOff>95249</xdr:rowOff>
    </xdr:from>
    <xdr:to>
      <xdr:col>139</xdr:col>
      <xdr:colOff>9524</xdr:colOff>
      <xdr:row>67</xdr:row>
      <xdr:rowOff>1307892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173950" y="21669374"/>
          <a:ext cx="971549" cy="1212643"/>
        </a:xfrm>
        <a:prstGeom prst="rect">
          <a:avLst/>
        </a:prstGeom>
      </xdr:spPr>
    </xdr:pic>
    <xdr:clientData/>
  </xdr:twoCellAnchor>
  <xdr:twoCellAnchor editAs="oneCell">
    <xdr:from>
      <xdr:col>2</xdr:col>
      <xdr:colOff>64294</xdr:colOff>
      <xdr:row>75</xdr:row>
      <xdr:rowOff>41870</xdr:rowOff>
    </xdr:from>
    <xdr:to>
      <xdr:col>13</xdr:col>
      <xdr:colOff>47909</xdr:colOff>
      <xdr:row>75</xdr:row>
      <xdr:rowOff>1285876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9544" y="24985464"/>
          <a:ext cx="1031365" cy="1244006"/>
        </a:xfrm>
        <a:prstGeom prst="rect">
          <a:avLst/>
        </a:prstGeom>
      </xdr:spPr>
    </xdr:pic>
    <xdr:clientData/>
  </xdr:twoCellAnchor>
  <xdr:oneCellAnchor>
    <xdr:from>
      <xdr:col>30</xdr:col>
      <xdr:colOff>64293</xdr:colOff>
      <xdr:row>75</xdr:row>
      <xdr:rowOff>185738</xdr:rowOff>
    </xdr:from>
    <xdr:ext cx="1031081" cy="1023566"/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31293" y="25129332"/>
          <a:ext cx="1031081" cy="1023566"/>
        </a:xfrm>
        <a:prstGeom prst="rect">
          <a:avLst/>
        </a:prstGeom>
      </xdr:spPr>
    </xdr:pic>
    <xdr:clientData/>
  </xdr:oneCellAnchor>
  <xdr:twoCellAnchor editAs="oneCell">
    <xdr:from>
      <xdr:col>17</xdr:col>
      <xdr:colOff>2382</xdr:colOff>
      <xdr:row>75</xdr:row>
      <xdr:rowOff>133526</xdr:rowOff>
    </xdr:from>
    <xdr:to>
      <xdr:col>26</xdr:col>
      <xdr:colOff>78582</xdr:colOff>
      <xdr:row>75</xdr:row>
      <xdr:rowOff>1257300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1132" y="25077120"/>
          <a:ext cx="1028700" cy="1123774"/>
        </a:xfrm>
        <a:prstGeom prst="rect">
          <a:avLst/>
        </a:prstGeom>
      </xdr:spPr>
    </xdr:pic>
    <xdr:clientData/>
  </xdr:twoCellAnchor>
  <xdr:twoCellAnchor editAs="oneCell">
    <xdr:from>
      <xdr:col>45</xdr:col>
      <xdr:colOff>85725</xdr:colOff>
      <xdr:row>75</xdr:row>
      <xdr:rowOff>123825</xdr:rowOff>
    </xdr:from>
    <xdr:to>
      <xdr:col>53</xdr:col>
      <xdr:colOff>65777</xdr:colOff>
      <xdr:row>75</xdr:row>
      <xdr:rowOff>1304925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91400" y="24841200"/>
          <a:ext cx="742052" cy="1181100"/>
        </a:xfrm>
        <a:prstGeom prst="rect">
          <a:avLst/>
        </a:prstGeom>
      </xdr:spPr>
    </xdr:pic>
    <xdr:clientData/>
  </xdr:twoCellAnchor>
  <xdr:twoCellAnchor editAs="oneCell">
    <xdr:from>
      <xdr:col>59</xdr:col>
      <xdr:colOff>40481</xdr:colOff>
      <xdr:row>75</xdr:row>
      <xdr:rowOff>116681</xdr:rowOff>
    </xdr:from>
    <xdr:to>
      <xdr:col>67</xdr:col>
      <xdr:colOff>87174</xdr:colOff>
      <xdr:row>75</xdr:row>
      <xdr:rowOff>1214437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03044" y="28072556"/>
          <a:ext cx="1011099" cy="1097756"/>
        </a:xfrm>
        <a:prstGeom prst="rect">
          <a:avLst/>
        </a:prstGeom>
      </xdr:spPr>
    </xdr:pic>
    <xdr:clientData/>
  </xdr:twoCellAnchor>
  <xdr:twoCellAnchor editAs="oneCell">
    <xdr:from>
      <xdr:col>72</xdr:col>
      <xdr:colOff>57152</xdr:colOff>
      <xdr:row>75</xdr:row>
      <xdr:rowOff>714375</xdr:rowOff>
    </xdr:from>
    <xdr:to>
      <xdr:col>83</xdr:col>
      <xdr:colOff>47624</xdr:colOff>
      <xdr:row>75</xdr:row>
      <xdr:rowOff>1260808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62715" y="25657969"/>
          <a:ext cx="1038222" cy="546433"/>
        </a:xfrm>
        <a:prstGeom prst="rect">
          <a:avLst/>
        </a:prstGeom>
      </xdr:spPr>
    </xdr:pic>
    <xdr:clientData/>
  </xdr:twoCellAnchor>
  <xdr:twoCellAnchor editAs="oneCell">
    <xdr:from>
      <xdr:col>86</xdr:col>
      <xdr:colOff>85726</xdr:colOff>
      <xdr:row>75</xdr:row>
      <xdr:rowOff>46298</xdr:rowOff>
    </xdr:from>
    <xdr:to>
      <xdr:col>97</xdr:col>
      <xdr:colOff>72321</xdr:colOff>
      <xdr:row>75</xdr:row>
      <xdr:rowOff>1302544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17632" y="24989892"/>
          <a:ext cx="1034345" cy="1256246"/>
        </a:xfrm>
        <a:prstGeom prst="rect">
          <a:avLst/>
        </a:prstGeom>
      </xdr:spPr>
    </xdr:pic>
    <xdr:clientData/>
  </xdr:twoCellAnchor>
  <xdr:twoCellAnchor editAs="oneCell">
    <xdr:from>
      <xdr:col>102</xdr:col>
      <xdr:colOff>45243</xdr:colOff>
      <xdr:row>75</xdr:row>
      <xdr:rowOff>61913</xdr:rowOff>
    </xdr:from>
    <xdr:to>
      <xdr:col>108</xdr:col>
      <xdr:colOff>83343</xdr:colOff>
      <xdr:row>75</xdr:row>
      <xdr:rowOff>1250525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153524" y="25005507"/>
          <a:ext cx="609600" cy="1188612"/>
        </a:xfrm>
        <a:prstGeom prst="rect">
          <a:avLst/>
        </a:prstGeom>
      </xdr:spPr>
    </xdr:pic>
    <xdr:clientData/>
  </xdr:twoCellAnchor>
  <xdr:twoCellAnchor editAs="oneCell">
    <xdr:from>
      <xdr:col>115</xdr:col>
      <xdr:colOff>19050</xdr:colOff>
      <xdr:row>75</xdr:row>
      <xdr:rowOff>57150</xdr:rowOff>
    </xdr:from>
    <xdr:to>
      <xdr:col>123</xdr:col>
      <xdr:colOff>9525</xdr:colOff>
      <xdr:row>75</xdr:row>
      <xdr:rowOff>1318531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116550" y="24774525"/>
          <a:ext cx="752475" cy="1261381"/>
        </a:xfrm>
        <a:prstGeom prst="rect">
          <a:avLst/>
        </a:prstGeom>
      </xdr:spPr>
    </xdr:pic>
    <xdr:clientData/>
  </xdr:twoCellAnchor>
  <xdr:twoCellAnchor editAs="oneCell">
    <xdr:from>
      <xdr:col>16</xdr:col>
      <xdr:colOff>58016</xdr:colOff>
      <xdr:row>83</xdr:row>
      <xdr:rowOff>291811</xdr:rowOff>
    </xdr:from>
    <xdr:to>
      <xdr:col>26</xdr:col>
      <xdr:colOff>67540</xdr:colOff>
      <xdr:row>83</xdr:row>
      <xdr:rowOff>1044285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77441" y="28152436"/>
          <a:ext cx="1057274" cy="752474"/>
        </a:xfrm>
        <a:prstGeom prst="rect">
          <a:avLst/>
        </a:prstGeom>
      </xdr:spPr>
    </xdr:pic>
    <xdr:clientData/>
  </xdr:twoCellAnchor>
  <xdr:oneCellAnchor>
    <xdr:from>
      <xdr:col>30</xdr:col>
      <xdr:colOff>34637</xdr:colOff>
      <xdr:row>83</xdr:row>
      <xdr:rowOff>201757</xdr:rowOff>
    </xdr:from>
    <xdr:ext cx="1040467" cy="889289"/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59087" y="28062382"/>
          <a:ext cx="1040467" cy="889289"/>
        </a:xfrm>
        <a:prstGeom prst="rect">
          <a:avLst/>
        </a:prstGeom>
      </xdr:spPr>
    </xdr:pic>
    <xdr:clientData/>
  </xdr:oneCellAnchor>
  <xdr:twoCellAnchor editAs="oneCell">
    <xdr:from>
      <xdr:col>45</xdr:col>
      <xdr:colOff>11906</xdr:colOff>
      <xdr:row>83</xdr:row>
      <xdr:rowOff>392905</xdr:rowOff>
    </xdr:from>
    <xdr:to>
      <xdr:col>55</xdr:col>
      <xdr:colOff>11906</xdr:colOff>
      <xdr:row>83</xdr:row>
      <xdr:rowOff>1088065</xdr:rowOff>
    </xdr:to>
    <xdr:pic>
      <xdr:nvPicPr>
        <xdr:cNvPr id="83" name="Рисунок 82"/>
        <xdr:cNvPicPr>
          <a:picLocks noChangeAspect="1"/>
        </xdr:cNvPicPr>
      </xdr:nvPicPr>
      <xdr:blipFill rotWithShape="1">
        <a:blip xmlns:r="http://schemas.openxmlformats.org/officeDocument/2006/relationships" r:embed="rId4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8257"/>
        <a:stretch/>
      </xdr:blipFill>
      <xdr:spPr>
        <a:xfrm>
          <a:off x="4012406" y="28051124"/>
          <a:ext cx="952500" cy="695160"/>
        </a:xfrm>
        <a:prstGeom prst="rect">
          <a:avLst/>
        </a:prstGeom>
      </xdr:spPr>
    </xdr:pic>
    <xdr:clientData/>
  </xdr:twoCellAnchor>
  <xdr:oneCellAnchor>
    <xdr:from>
      <xdr:col>2</xdr:col>
      <xdr:colOff>57150</xdr:colOff>
      <xdr:row>83</xdr:row>
      <xdr:rowOff>294409</xdr:rowOff>
    </xdr:from>
    <xdr:ext cx="1033895" cy="780272"/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0600" y="28155034"/>
          <a:ext cx="1033895" cy="780272"/>
        </a:xfrm>
        <a:prstGeom prst="rect">
          <a:avLst/>
        </a:prstGeom>
      </xdr:spPr>
    </xdr:pic>
    <xdr:clientData/>
  </xdr:oneCellAnchor>
  <xdr:oneCellAnchor>
    <xdr:from>
      <xdr:col>59</xdr:col>
      <xdr:colOff>69058</xdr:colOff>
      <xdr:row>83</xdr:row>
      <xdr:rowOff>326230</xdr:rowOff>
    </xdr:from>
    <xdr:ext cx="1031816" cy="709613"/>
    <xdr:pic>
      <xdr:nvPicPr>
        <xdr:cNvPr id="85" name="Рисунок 84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1621" y="31377730"/>
          <a:ext cx="1031816" cy="709613"/>
        </a:xfrm>
        <a:prstGeom prst="rect">
          <a:avLst/>
        </a:prstGeom>
      </xdr:spPr>
    </xdr:pic>
    <xdr:clientData/>
  </xdr:oneCellAnchor>
  <xdr:oneCellAnchor>
    <xdr:from>
      <xdr:col>72</xdr:col>
      <xdr:colOff>60615</xdr:colOff>
      <xdr:row>83</xdr:row>
      <xdr:rowOff>311247</xdr:rowOff>
    </xdr:from>
    <xdr:ext cx="1010948" cy="750485"/>
    <xdr:pic>
      <xdr:nvPicPr>
        <xdr:cNvPr id="86" name="Рисунок 85"/>
        <xdr:cNvPicPr>
          <a:picLocks noChangeAspect="1"/>
        </xdr:cNvPicPr>
      </xdr:nvPicPr>
      <xdr:blipFill rotWithShape="1">
        <a:blip xmlns:r="http://schemas.openxmlformats.org/officeDocument/2006/relationships" r:embed="rId4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5769" t="5586" r="6155" b="3989"/>
        <a:stretch/>
      </xdr:blipFill>
      <xdr:spPr>
        <a:xfrm>
          <a:off x="6466178" y="28409997"/>
          <a:ext cx="1010948" cy="750485"/>
        </a:xfrm>
        <a:prstGeom prst="rect">
          <a:avLst/>
        </a:prstGeom>
      </xdr:spPr>
    </xdr:pic>
    <xdr:clientData/>
  </xdr:oneCellAnchor>
  <xdr:oneCellAnchor>
    <xdr:from>
      <xdr:col>86</xdr:col>
      <xdr:colOff>66675</xdr:colOff>
      <xdr:row>83</xdr:row>
      <xdr:rowOff>352425</xdr:rowOff>
    </xdr:from>
    <xdr:ext cx="1038225" cy="702037"/>
    <xdr:pic>
      <xdr:nvPicPr>
        <xdr:cNvPr id="87" name="Рисунок 86"/>
        <xdr:cNvPicPr>
          <a:picLocks noChangeAspect="1"/>
        </xdr:cNvPicPr>
      </xdr:nvPicPr>
      <xdr:blipFill rotWithShape="1">
        <a:blip xmlns:r="http://schemas.openxmlformats.org/officeDocument/2006/relationships" r:embed="rId4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6268" r="4457" b="3226"/>
        <a:stretch/>
      </xdr:blipFill>
      <xdr:spPr>
        <a:xfrm>
          <a:off x="13782675" y="28213050"/>
          <a:ext cx="1038225" cy="702037"/>
        </a:xfrm>
        <a:prstGeom prst="rect">
          <a:avLst/>
        </a:prstGeom>
      </xdr:spPr>
    </xdr:pic>
    <xdr:clientData/>
  </xdr:oneCellAnchor>
  <xdr:oneCellAnchor>
    <xdr:from>
      <xdr:col>100</xdr:col>
      <xdr:colOff>47625</xdr:colOff>
      <xdr:row>83</xdr:row>
      <xdr:rowOff>285751</xdr:rowOff>
    </xdr:from>
    <xdr:ext cx="1012032" cy="782024"/>
    <xdr:pic>
      <xdr:nvPicPr>
        <xdr:cNvPr id="88" name="Рисунок 87"/>
        <xdr:cNvPicPr>
          <a:picLocks noChangeAspect="1"/>
        </xdr:cNvPicPr>
      </xdr:nvPicPr>
      <xdr:blipFill rotWithShape="1">
        <a:blip xmlns:r="http://schemas.openxmlformats.org/officeDocument/2006/relationships" r:embed="rId4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598" t="2956" r="3304" b="2217"/>
        <a:stretch/>
      </xdr:blipFill>
      <xdr:spPr>
        <a:xfrm>
          <a:off x="8965406" y="28384501"/>
          <a:ext cx="1012032" cy="782024"/>
        </a:xfrm>
        <a:prstGeom prst="rect">
          <a:avLst/>
        </a:prstGeom>
      </xdr:spPr>
    </xdr:pic>
    <xdr:clientData/>
  </xdr:oneCellAnchor>
  <xdr:oneCellAnchor>
    <xdr:from>
      <xdr:col>115</xdr:col>
      <xdr:colOff>14870</xdr:colOff>
      <xdr:row>83</xdr:row>
      <xdr:rowOff>257608</xdr:rowOff>
    </xdr:from>
    <xdr:ext cx="985255" cy="832989"/>
    <xdr:pic>
      <xdr:nvPicPr>
        <xdr:cNvPr id="89" name="Рисунок 88"/>
        <xdr:cNvPicPr>
          <a:picLocks noChangeAspect="1"/>
        </xdr:cNvPicPr>
      </xdr:nvPicPr>
      <xdr:blipFill rotWithShape="1">
        <a:blip xmlns:r="http://schemas.openxmlformats.org/officeDocument/2006/relationships" r:embed="rId4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67" t="3817" r="2723" b="5343"/>
        <a:stretch/>
      </xdr:blipFill>
      <xdr:spPr>
        <a:xfrm>
          <a:off x="10289964" y="28356358"/>
          <a:ext cx="985255" cy="832989"/>
        </a:xfrm>
        <a:prstGeom prst="rect">
          <a:avLst/>
        </a:prstGeom>
      </xdr:spPr>
    </xdr:pic>
    <xdr:clientData/>
  </xdr:oneCellAnchor>
  <xdr:twoCellAnchor editAs="oneCell">
    <xdr:from>
      <xdr:col>62</xdr:col>
      <xdr:colOff>43656</xdr:colOff>
      <xdr:row>91</xdr:row>
      <xdr:rowOff>52538</xdr:rowOff>
    </xdr:from>
    <xdr:to>
      <xdr:col>66</xdr:col>
      <xdr:colOff>71438</xdr:colOff>
      <xdr:row>91</xdr:row>
      <xdr:rowOff>1276615</xdr:rowOff>
    </xdr:to>
    <xdr:pic>
      <xdr:nvPicPr>
        <xdr:cNvPr id="93" name="Рисунок 92"/>
        <xdr:cNvPicPr>
          <a:picLocks noChangeAspect="1"/>
        </xdr:cNvPicPr>
      </xdr:nvPicPr>
      <xdr:blipFill rotWithShape="1">
        <a:blip xmlns:r="http://schemas.openxmlformats.org/officeDocument/2006/relationships" r:embed="rId4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9905" t="5653" r="13867" b="1755"/>
        <a:stretch/>
      </xdr:blipFill>
      <xdr:spPr>
        <a:xfrm>
          <a:off x="5591969" y="34211569"/>
          <a:ext cx="504032" cy="1224077"/>
        </a:xfrm>
        <a:prstGeom prst="rect">
          <a:avLst/>
        </a:prstGeom>
      </xdr:spPr>
    </xdr:pic>
    <xdr:clientData/>
  </xdr:twoCellAnchor>
  <xdr:twoCellAnchor editAs="oneCell">
    <xdr:from>
      <xdr:col>130</xdr:col>
      <xdr:colOff>42333</xdr:colOff>
      <xdr:row>75</xdr:row>
      <xdr:rowOff>84667</xdr:rowOff>
    </xdr:from>
    <xdr:to>
      <xdr:col>137</xdr:col>
      <xdr:colOff>31750</xdr:colOff>
      <xdr:row>75</xdr:row>
      <xdr:rowOff>1285528</xdr:rowOff>
    </xdr:to>
    <xdr:pic>
      <xdr:nvPicPr>
        <xdr:cNvPr id="94" name="Рисунок 93"/>
        <xdr:cNvPicPr>
          <a:picLocks noChangeAspect="1"/>
        </xdr:cNvPicPr>
      </xdr:nvPicPr>
      <xdr:blipFill rotWithShape="1">
        <a:blip xmlns:r="http://schemas.openxmlformats.org/officeDocument/2006/relationships" r:embed="rId5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5776" t="7255" r="6218" b="2253"/>
        <a:stretch/>
      </xdr:blipFill>
      <xdr:spPr>
        <a:xfrm>
          <a:off x="9614958" y="31088542"/>
          <a:ext cx="656167" cy="1200861"/>
        </a:xfrm>
        <a:prstGeom prst="rect">
          <a:avLst/>
        </a:prstGeom>
      </xdr:spPr>
    </xdr:pic>
    <xdr:clientData/>
  </xdr:twoCellAnchor>
  <xdr:twoCellAnchor editAs="oneCell">
    <xdr:from>
      <xdr:col>130</xdr:col>
      <xdr:colOff>63500</xdr:colOff>
      <xdr:row>83</xdr:row>
      <xdr:rowOff>124846</xdr:rowOff>
    </xdr:from>
    <xdr:to>
      <xdr:col>137</xdr:col>
      <xdr:colOff>1</xdr:colOff>
      <xdr:row>83</xdr:row>
      <xdr:rowOff>1270000</xdr:rowOff>
    </xdr:to>
    <xdr:pic>
      <xdr:nvPicPr>
        <xdr:cNvPr id="95" name="Рисунок 94"/>
        <xdr:cNvPicPr>
          <a:picLocks noChangeAspect="1"/>
        </xdr:cNvPicPr>
      </xdr:nvPicPr>
      <xdr:blipFill rotWithShape="1">
        <a:blip xmlns:r="http://schemas.openxmlformats.org/officeDocument/2006/relationships" r:embed="rId5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9588" t="5564" r="7220" b="2798"/>
        <a:stretch/>
      </xdr:blipFill>
      <xdr:spPr>
        <a:xfrm>
          <a:off x="11722100" y="31128721"/>
          <a:ext cx="603251" cy="1145154"/>
        </a:xfrm>
        <a:prstGeom prst="rect">
          <a:avLst/>
        </a:prstGeom>
      </xdr:spPr>
    </xdr:pic>
    <xdr:clientData/>
  </xdr:twoCellAnchor>
  <xdr:twoCellAnchor editAs="oneCell">
    <xdr:from>
      <xdr:col>5</xdr:col>
      <xdr:colOff>59531</xdr:colOff>
      <xdr:row>26</xdr:row>
      <xdr:rowOff>23814</xdr:rowOff>
    </xdr:from>
    <xdr:to>
      <xdr:col>10</xdr:col>
      <xdr:colOff>21086</xdr:colOff>
      <xdr:row>26</xdr:row>
      <xdr:rowOff>1321594</xdr:rowOff>
    </xdr:to>
    <xdr:pic>
      <xdr:nvPicPr>
        <xdr:cNvPr id="106" name="Рисунок 105"/>
        <xdr:cNvPicPr>
          <a:picLocks noChangeAspect="1"/>
        </xdr:cNvPicPr>
      </xdr:nvPicPr>
      <xdr:blipFill rotWithShape="1">
        <a:blip xmlns:r="http://schemas.openxmlformats.org/officeDocument/2006/relationships" r:embed="rId5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561" t="6518" r="43182" b="10255"/>
        <a:stretch/>
      </xdr:blipFill>
      <xdr:spPr>
        <a:xfrm>
          <a:off x="1316831" y="9177339"/>
          <a:ext cx="437805" cy="1297780"/>
        </a:xfrm>
        <a:prstGeom prst="rect">
          <a:avLst/>
        </a:prstGeom>
      </xdr:spPr>
    </xdr:pic>
    <xdr:clientData/>
  </xdr:twoCellAnchor>
  <xdr:oneCellAnchor>
    <xdr:from>
      <xdr:col>32</xdr:col>
      <xdr:colOff>28575</xdr:colOff>
      <xdr:row>26</xdr:row>
      <xdr:rowOff>85725</xdr:rowOff>
    </xdr:from>
    <xdr:ext cx="770871" cy="1238250"/>
    <xdr:pic>
      <xdr:nvPicPr>
        <xdr:cNvPr id="108" name="Рисунок 107"/>
        <xdr:cNvPicPr>
          <a:picLocks noChangeAspect="1"/>
        </xdr:cNvPicPr>
      </xdr:nvPicPr>
      <xdr:blipFill rotWithShape="1">
        <a:blip xmlns:r="http://schemas.openxmlformats.org/officeDocument/2006/relationships" r:embed="rId5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678" t="9285" r="36269" b="6531"/>
        <a:stretch/>
      </xdr:blipFill>
      <xdr:spPr>
        <a:xfrm>
          <a:off x="5715000" y="9239250"/>
          <a:ext cx="770871" cy="1238250"/>
        </a:xfrm>
        <a:prstGeom prst="rect">
          <a:avLst/>
        </a:prstGeom>
      </xdr:spPr>
    </xdr:pic>
    <xdr:clientData/>
  </xdr:oneCellAnchor>
  <xdr:twoCellAnchor editAs="oneCell">
    <xdr:from>
      <xdr:col>47</xdr:col>
      <xdr:colOff>59531</xdr:colOff>
      <xdr:row>26</xdr:row>
      <xdr:rowOff>47626</xdr:rowOff>
    </xdr:from>
    <xdr:to>
      <xdr:col>51</xdr:col>
      <xdr:colOff>71438</xdr:colOff>
      <xdr:row>26</xdr:row>
      <xdr:rowOff>1330884</xdr:rowOff>
    </xdr:to>
    <xdr:pic>
      <xdr:nvPicPr>
        <xdr:cNvPr id="109" name="Рисунок 108"/>
        <xdr:cNvPicPr>
          <a:picLocks noChangeAspect="1"/>
        </xdr:cNvPicPr>
      </xdr:nvPicPr>
      <xdr:blipFill rotWithShape="1">
        <a:blip xmlns:r="http://schemas.openxmlformats.org/officeDocument/2006/relationships" r:embed="rId5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5454" t="4763" r="41643" b="5993"/>
        <a:stretch/>
      </xdr:blipFill>
      <xdr:spPr>
        <a:xfrm>
          <a:off x="8174831" y="9201151"/>
          <a:ext cx="392907" cy="1283258"/>
        </a:xfrm>
        <a:prstGeom prst="rect">
          <a:avLst/>
        </a:prstGeom>
      </xdr:spPr>
    </xdr:pic>
    <xdr:clientData/>
  </xdr:twoCellAnchor>
  <xdr:oneCellAnchor>
    <xdr:from>
      <xdr:col>73</xdr:col>
      <xdr:colOff>76200</xdr:colOff>
      <xdr:row>26</xdr:row>
      <xdr:rowOff>38100</xdr:rowOff>
    </xdr:from>
    <xdr:ext cx="833865" cy="1247775"/>
    <xdr:pic>
      <xdr:nvPicPr>
        <xdr:cNvPr id="111" name="Рисунок 110"/>
        <xdr:cNvPicPr>
          <a:picLocks noChangeAspect="1"/>
        </xdr:cNvPicPr>
      </xdr:nvPicPr>
      <xdr:blipFill rotWithShape="1">
        <a:blip xmlns:r="http://schemas.openxmlformats.org/officeDocument/2006/relationships" r:embed="rId5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731" t="8872" r="35133" b="5912"/>
        <a:stretch/>
      </xdr:blipFill>
      <xdr:spPr>
        <a:xfrm>
          <a:off x="12344400" y="9191625"/>
          <a:ext cx="833865" cy="1247775"/>
        </a:xfrm>
        <a:prstGeom prst="rect">
          <a:avLst/>
        </a:prstGeom>
      </xdr:spPr>
    </xdr:pic>
    <xdr:clientData/>
  </xdr:oneCellAnchor>
  <xdr:twoCellAnchor editAs="oneCell">
    <xdr:from>
      <xdr:col>90</xdr:col>
      <xdr:colOff>1</xdr:colOff>
      <xdr:row>26</xdr:row>
      <xdr:rowOff>35718</xdr:rowOff>
    </xdr:from>
    <xdr:to>
      <xdr:col>94</xdr:col>
      <xdr:colOff>62243</xdr:colOff>
      <xdr:row>26</xdr:row>
      <xdr:rowOff>1333499</xdr:rowOff>
    </xdr:to>
    <xdr:pic>
      <xdr:nvPicPr>
        <xdr:cNvPr id="112" name="Рисунок 111"/>
        <xdr:cNvPicPr>
          <a:picLocks noChangeAspect="1"/>
        </xdr:cNvPicPr>
      </xdr:nvPicPr>
      <xdr:blipFill rotWithShape="1">
        <a:blip xmlns:r="http://schemas.openxmlformats.org/officeDocument/2006/relationships" r:embed="rId5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5218" t="8524" r="41643" b="10003"/>
        <a:stretch/>
      </xdr:blipFill>
      <xdr:spPr>
        <a:xfrm>
          <a:off x="14801851" y="9189243"/>
          <a:ext cx="443242" cy="1297781"/>
        </a:xfrm>
        <a:prstGeom prst="rect">
          <a:avLst/>
        </a:prstGeom>
      </xdr:spPr>
    </xdr:pic>
    <xdr:clientData/>
  </xdr:twoCellAnchor>
  <xdr:oneCellAnchor>
    <xdr:from>
      <xdr:col>115</xdr:col>
      <xdr:colOff>57150</xdr:colOff>
      <xdr:row>26</xdr:row>
      <xdr:rowOff>35718</xdr:rowOff>
    </xdr:from>
    <xdr:ext cx="889133" cy="1250157"/>
    <xdr:pic>
      <xdr:nvPicPr>
        <xdr:cNvPr id="114" name="Рисунок 113"/>
        <xdr:cNvPicPr>
          <a:picLocks noChangeAspect="1"/>
        </xdr:cNvPicPr>
      </xdr:nvPicPr>
      <xdr:blipFill rotWithShape="1">
        <a:blip xmlns:r="http://schemas.openxmlformats.org/officeDocument/2006/relationships" r:embed="rId5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7594" t="8460" r="34186" b="5086"/>
        <a:stretch/>
      </xdr:blipFill>
      <xdr:spPr>
        <a:xfrm>
          <a:off x="18859500" y="9189243"/>
          <a:ext cx="889133" cy="1250157"/>
        </a:xfrm>
        <a:prstGeom prst="rect">
          <a:avLst/>
        </a:prstGeom>
      </xdr:spPr>
    </xdr:pic>
    <xdr:clientData/>
  </xdr:oneCellAnchor>
  <xdr:oneCellAnchor>
    <xdr:from>
      <xdr:col>19</xdr:col>
      <xdr:colOff>4763</xdr:colOff>
      <xdr:row>26</xdr:row>
      <xdr:rowOff>78582</xdr:rowOff>
    </xdr:from>
    <xdr:ext cx="632239" cy="1162050"/>
    <xdr:pic>
      <xdr:nvPicPr>
        <xdr:cNvPr id="116" name="Рисунок 115"/>
        <xdr:cNvPicPr>
          <a:picLocks noChangeAspect="1"/>
        </xdr:cNvPicPr>
      </xdr:nvPicPr>
      <xdr:blipFill rotWithShape="1">
        <a:blip xmlns:r="http://schemas.openxmlformats.org/officeDocument/2006/relationships" r:embed="rId5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276" t="18364" r="39773" b="13753"/>
        <a:stretch/>
      </xdr:blipFill>
      <xdr:spPr>
        <a:xfrm>
          <a:off x="1314451" y="12187238"/>
          <a:ext cx="632239" cy="1162050"/>
        </a:xfrm>
        <a:prstGeom prst="rect">
          <a:avLst/>
        </a:prstGeom>
      </xdr:spPr>
    </xdr:pic>
    <xdr:clientData/>
  </xdr:oneCellAnchor>
  <xdr:oneCellAnchor>
    <xdr:from>
      <xdr:col>61</xdr:col>
      <xdr:colOff>80963</xdr:colOff>
      <xdr:row>26</xdr:row>
      <xdr:rowOff>121444</xdr:rowOff>
    </xdr:from>
    <xdr:ext cx="656166" cy="1181100"/>
    <xdr:pic>
      <xdr:nvPicPr>
        <xdr:cNvPr id="117" name="Рисунок 116"/>
        <xdr:cNvPicPr>
          <a:picLocks noChangeAspect="1"/>
        </xdr:cNvPicPr>
      </xdr:nvPicPr>
      <xdr:blipFill rotWithShape="1">
        <a:blip xmlns:r="http://schemas.openxmlformats.org/officeDocument/2006/relationships" r:embed="rId5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792" t="18776" r="38162" b="14372"/>
        <a:stretch/>
      </xdr:blipFill>
      <xdr:spPr>
        <a:xfrm>
          <a:off x="5534026" y="9229725"/>
          <a:ext cx="656166" cy="1181100"/>
        </a:xfrm>
        <a:prstGeom prst="rect">
          <a:avLst/>
        </a:prstGeom>
      </xdr:spPr>
    </xdr:pic>
    <xdr:clientData/>
  </xdr:oneCellAnchor>
  <xdr:oneCellAnchor>
    <xdr:from>
      <xdr:col>102</xdr:col>
      <xdr:colOff>47625</xdr:colOff>
      <xdr:row>26</xdr:row>
      <xdr:rowOff>47625</xdr:rowOff>
    </xdr:from>
    <xdr:ext cx="651651" cy="1209675"/>
    <xdr:pic>
      <xdr:nvPicPr>
        <xdr:cNvPr id="119" name="Рисунок 118"/>
        <xdr:cNvPicPr>
          <a:picLocks noChangeAspect="1"/>
        </xdr:cNvPicPr>
      </xdr:nvPicPr>
      <xdr:blipFill rotWithShape="1">
        <a:blip xmlns:r="http://schemas.openxmlformats.org/officeDocument/2006/relationships" r:embed="rId6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572" t="16300" r="41951" b="17054"/>
        <a:stretch/>
      </xdr:blipFill>
      <xdr:spPr>
        <a:xfrm>
          <a:off x="9989344" y="12156281"/>
          <a:ext cx="651651" cy="1209675"/>
        </a:xfrm>
        <a:prstGeom prst="rect">
          <a:avLst/>
        </a:prstGeom>
      </xdr:spPr>
    </xdr:pic>
    <xdr:clientData/>
  </xdr:oneCellAnchor>
  <xdr:oneCellAnchor>
    <xdr:from>
      <xdr:col>131</xdr:col>
      <xdr:colOff>4762</xdr:colOff>
      <xdr:row>26</xdr:row>
      <xdr:rowOff>116681</xdr:rowOff>
    </xdr:from>
    <xdr:ext cx="642359" cy="1171575"/>
    <xdr:pic>
      <xdr:nvPicPr>
        <xdr:cNvPr id="120" name="Рисунок 119"/>
        <xdr:cNvPicPr>
          <a:picLocks noChangeAspect="1"/>
        </xdr:cNvPicPr>
      </xdr:nvPicPr>
      <xdr:blipFill rotWithShape="1">
        <a:blip xmlns:r="http://schemas.openxmlformats.org/officeDocument/2006/relationships" r:embed="rId6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761" t="18776" r="41572" b="14991"/>
        <a:stretch/>
      </xdr:blipFill>
      <xdr:spPr>
        <a:xfrm>
          <a:off x="14292262" y="12225337"/>
          <a:ext cx="642359" cy="1171575"/>
        </a:xfrm>
        <a:prstGeom prst="rect">
          <a:avLst/>
        </a:prstGeom>
      </xdr:spPr>
    </xdr:pic>
    <xdr:clientData/>
  </xdr:oneCellAnchor>
  <xdr:oneCellAnchor>
    <xdr:from>
      <xdr:col>3</xdr:col>
      <xdr:colOff>7143</xdr:colOff>
      <xdr:row>34</xdr:row>
      <xdr:rowOff>35719</xdr:rowOff>
    </xdr:from>
    <xdr:ext cx="948257" cy="1288257"/>
    <xdr:pic>
      <xdr:nvPicPr>
        <xdr:cNvPr id="121" name="Рисунок 120"/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258" t="8872" r="32954" b="5912"/>
        <a:stretch/>
      </xdr:blipFill>
      <xdr:spPr>
        <a:xfrm>
          <a:off x="16235362" y="12144375"/>
          <a:ext cx="948257" cy="1288257"/>
        </a:xfrm>
        <a:prstGeom prst="rect">
          <a:avLst/>
        </a:prstGeom>
      </xdr:spPr>
    </xdr:pic>
    <xdr:clientData/>
  </xdr:oneCellAnchor>
  <xdr:oneCellAnchor>
    <xdr:from>
      <xdr:col>18</xdr:col>
      <xdr:colOff>66674</xdr:colOff>
      <xdr:row>34</xdr:row>
      <xdr:rowOff>76200</xdr:rowOff>
    </xdr:from>
    <xdr:ext cx="628651" cy="1158042"/>
    <xdr:pic>
      <xdr:nvPicPr>
        <xdr:cNvPr id="122" name="Рисунок 121"/>
        <xdr:cNvPicPr>
          <a:picLocks noChangeAspect="1"/>
        </xdr:cNvPicPr>
      </xdr:nvPicPr>
      <xdr:blipFill rotWithShape="1">
        <a:blip xmlns:r="http://schemas.openxmlformats.org/officeDocument/2006/relationships" r:embed="rId6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413" t="17951" r="39394" b="17054"/>
        <a:stretch/>
      </xdr:blipFill>
      <xdr:spPr>
        <a:xfrm>
          <a:off x="18533268" y="12184856"/>
          <a:ext cx="628651" cy="1158042"/>
        </a:xfrm>
        <a:prstGeom prst="rect">
          <a:avLst/>
        </a:prstGeom>
      </xdr:spPr>
    </xdr:pic>
    <xdr:clientData/>
  </xdr:oneCellAnchor>
  <xdr:oneCellAnchor>
    <xdr:from>
      <xdr:col>31</xdr:col>
      <xdr:colOff>33337</xdr:colOff>
      <xdr:row>34</xdr:row>
      <xdr:rowOff>69057</xdr:rowOff>
    </xdr:from>
    <xdr:ext cx="859631" cy="1269498"/>
    <xdr:pic>
      <xdr:nvPicPr>
        <xdr:cNvPr id="123" name="Рисунок 122"/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542" t="13411" r="39015" b="14372"/>
        <a:stretch/>
      </xdr:blipFill>
      <xdr:spPr>
        <a:xfrm>
          <a:off x="20488275" y="12177713"/>
          <a:ext cx="859631" cy="1269498"/>
        </a:xfrm>
        <a:prstGeom prst="rect">
          <a:avLst/>
        </a:prstGeom>
      </xdr:spPr>
    </xdr:pic>
    <xdr:clientData/>
  </xdr:oneCellAnchor>
  <xdr:oneCellAnchor>
    <xdr:from>
      <xdr:col>44</xdr:col>
      <xdr:colOff>76201</xdr:colOff>
      <xdr:row>34</xdr:row>
      <xdr:rowOff>110412</xdr:rowOff>
    </xdr:from>
    <xdr:ext cx="1031080" cy="1142125"/>
    <xdr:pic>
      <xdr:nvPicPr>
        <xdr:cNvPr id="124" name="Рисунок 123"/>
        <xdr:cNvPicPr>
          <a:picLocks noChangeAspect="1"/>
        </xdr:cNvPicPr>
      </xdr:nvPicPr>
      <xdr:blipFill rotWithShape="1">
        <a:blip xmlns:r="http://schemas.openxmlformats.org/officeDocument/2006/relationships" r:embed="rId6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3997" t="13617" r="33049" b="8801"/>
        <a:stretch/>
      </xdr:blipFill>
      <xdr:spPr>
        <a:xfrm>
          <a:off x="7905751" y="12359562"/>
          <a:ext cx="1031080" cy="1142125"/>
        </a:xfrm>
        <a:prstGeom prst="rect">
          <a:avLst/>
        </a:prstGeom>
      </xdr:spPr>
    </xdr:pic>
    <xdr:clientData/>
  </xdr:oneCellAnchor>
  <xdr:oneCellAnchor>
    <xdr:from>
      <xdr:col>73</xdr:col>
      <xdr:colOff>80963</xdr:colOff>
      <xdr:row>34</xdr:row>
      <xdr:rowOff>83344</xdr:rowOff>
    </xdr:from>
    <xdr:ext cx="869418" cy="1209676"/>
    <xdr:pic>
      <xdr:nvPicPr>
        <xdr:cNvPr id="126" name="Рисунок 125"/>
        <xdr:cNvPicPr>
          <a:picLocks noChangeAspect="1"/>
        </xdr:cNvPicPr>
      </xdr:nvPicPr>
      <xdr:blipFill rotWithShape="1">
        <a:blip xmlns:r="http://schemas.openxmlformats.org/officeDocument/2006/relationships" r:embed="rId6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447" t="15061" r="36742" b="11071"/>
        <a:stretch/>
      </xdr:blipFill>
      <xdr:spPr>
        <a:xfrm>
          <a:off x="12349163" y="12332494"/>
          <a:ext cx="869418" cy="1209676"/>
        </a:xfrm>
        <a:prstGeom prst="rect">
          <a:avLst/>
        </a:prstGeom>
      </xdr:spPr>
    </xdr:pic>
    <xdr:clientData/>
  </xdr:oneCellAnchor>
  <xdr:oneCellAnchor>
    <xdr:from>
      <xdr:col>87</xdr:col>
      <xdr:colOff>19050</xdr:colOff>
      <xdr:row>34</xdr:row>
      <xdr:rowOff>47624</xdr:rowOff>
    </xdr:from>
    <xdr:ext cx="900696" cy="1251967"/>
    <xdr:pic>
      <xdr:nvPicPr>
        <xdr:cNvPr id="127" name="Рисунок 126"/>
        <xdr:cNvPicPr>
          <a:picLocks noChangeAspect="1"/>
        </xdr:cNvPicPr>
      </xdr:nvPicPr>
      <xdr:blipFill rotWithShape="1">
        <a:blip xmlns:r="http://schemas.openxmlformats.org/officeDocument/2006/relationships" r:embed="rId6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110" t="8047" r="32481" b="5911"/>
        <a:stretch/>
      </xdr:blipFill>
      <xdr:spPr>
        <a:xfrm>
          <a:off x="14535150" y="12296774"/>
          <a:ext cx="900696" cy="1251967"/>
        </a:xfrm>
        <a:prstGeom prst="rect">
          <a:avLst/>
        </a:prstGeom>
      </xdr:spPr>
    </xdr:pic>
    <xdr:clientData/>
  </xdr:oneCellAnchor>
  <xdr:oneCellAnchor>
    <xdr:from>
      <xdr:col>101</xdr:col>
      <xdr:colOff>38100</xdr:colOff>
      <xdr:row>34</xdr:row>
      <xdr:rowOff>83343</xdr:rowOff>
    </xdr:from>
    <xdr:ext cx="890587" cy="1219465"/>
    <xdr:pic>
      <xdr:nvPicPr>
        <xdr:cNvPr id="128" name="Рисунок 127"/>
        <xdr:cNvPicPr>
          <a:picLocks noChangeAspect="1"/>
        </xdr:cNvPicPr>
      </xdr:nvPicPr>
      <xdr:blipFill rotWithShape="1">
        <a:blip xmlns:r="http://schemas.openxmlformats.org/officeDocument/2006/relationships" r:embed="rId6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5511" t="7428" r="35511" b="6119"/>
        <a:stretch/>
      </xdr:blipFill>
      <xdr:spPr>
        <a:xfrm>
          <a:off x="16687800" y="12332493"/>
          <a:ext cx="890587" cy="1219465"/>
        </a:xfrm>
        <a:prstGeom prst="rect">
          <a:avLst/>
        </a:prstGeom>
      </xdr:spPr>
    </xdr:pic>
    <xdr:clientData/>
  </xdr:oneCellAnchor>
  <xdr:oneCellAnchor>
    <xdr:from>
      <xdr:col>130</xdr:col>
      <xdr:colOff>2380</xdr:colOff>
      <xdr:row>34</xdr:row>
      <xdr:rowOff>51394</xdr:rowOff>
    </xdr:from>
    <xdr:ext cx="831057" cy="1239244"/>
    <xdr:pic>
      <xdr:nvPicPr>
        <xdr:cNvPr id="130" name="Рисунок 129"/>
        <xdr:cNvPicPr>
          <a:picLocks noChangeAspect="1"/>
        </xdr:cNvPicPr>
      </xdr:nvPicPr>
      <xdr:blipFill rotWithShape="1">
        <a:blip xmlns:r="http://schemas.openxmlformats.org/officeDocument/2006/relationships" r:embed="rId6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541" t="7634" r="34659" b="5293"/>
        <a:stretch/>
      </xdr:blipFill>
      <xdr:spPr>
        <a:xfrm>
          <a:off x="20985955" y="12300544"/>
          <a:ext cx="831057" cy="1239244"/>
        </a:xfrm>
        <a:prstGeom prst="rect">
          <a:avLst/>
        </a:prstGeom>
      </xdr:spPr>
    </xdr:pic>
    <xdr:clientData/>
  </xdr:oneCellAnchor>
  <xdr:oneCellAnchor>
    <xdr:from>
      <xdr:col>62</xdr:col>
      <xdr:colOff>14288</xdr:colOff>
      <xdr:row>34</xdr:row>
      <xdr:rowOff>95250</xdr:rowOff>
    </xdr:from>
    <xdr:ext cx="714376" cy="1097447"/>
    <xdr:pic>
      <xdr:nvPicPr>
        <xdr:cNvPr id="131" name="Рисунок 130"/>
        <xdr:cNvPicPr>
          <a:picLocks noChangeAspect="1"/>
        </xdr:cNvPicPr>
      </xdr:nvPicPr>
      <xdr:blipFill rotWithShape="1">
        <a:blip xmlns:r="http://schemas.openxmlformats.org/officeDocument/2006/relationships" r:embed="rId6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0814" t="16507" r="39584" b="17880"/>
        <a:stretch/>
      </xdr:blipFill>
      <xdr:spPr>
        <a:xfrm>
          <a:off x="5562601" y="12322969"/>
          <a:ext cx="714376" cy="1097447"/>
        </a:xfrm>
        <a:prstGeom prst="rect">
          <a:avLst/>
        </a:prstGeom>
      </xdr:spPr>
    </xdr:pic>
    <xdr:clientData/>
  </xdr:oneCellAnchor>
  <xdr:oneCellAnchor>
    <xdr:from>
      <xdr:col>116</xdr:col>
      <xdr:colOff>57150</xdr:colOff>
      <xdr:row>34</xdr:row>
      <xdr:rowOff>95251</xdr:rowOff>
    </xdr:from>
    <xdr:ext cx="740245" cy="1123950"/>
    <xdr:pic>
      <xdr:nvPicPr>
        <xdr:cNvPr id="132" name="Рисунок 131"/>
        <xdr:cNvPicPr>
          <a:picLocks noChangeAspect="1"/>
        </xdr:cNvPicPr>
      </xdr:nvPicPr>
      <xdr:blipFill rotWithShape="1">
        <a:blip xmlns:r="http://schemas.openxmlformats.org/officeDocument/2006/relationships" r:embed="rId7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0530" t="16507" r="38826" b="15197"/>
        <a:stretch/>
      </xdr:blipFill>
      <xdr:spPr>
        <a:xfrm>
          <a:off x="12082463" y="15323345"/>
          <a:ext cx="740245" cy="1123950"/>
        </a:xfrm>
        <a:prstGeom prst="rect">
          <a:avLst/>
        </a:prstGeom>
      </xdr:spPr>
    </xdr:pic>
    <xdr:clientData/>
  </xdr:oneCellAnchor>
  <xdr:oneCellAnchor>
    <xdr:from>
      <xdr:col>4</xdr:col>
      <xdr:colOff>14287</xdr:colOff>
      <xdr:row>42</xdr:row>
      <xdr:rowOff>73819</xdr:rowOff>
    </xdr:from>
    <xdr:ext cx="776037" cy="1228725"/>
    <xdr:pic>
      <xdr:nvPicPr>
        <xdr:cNvPr id="133" name="Рисунок 132"/>
        <xdr:cNvPicPr>
          <a:picLocks noChangeAspect="1"/>
        </xdr:cNvPicPr>
      </xdr:nvPicPr>
      <xdr:blipFill rotWithShape="1">
        <a:blip xmlns:r="http://schemas.openxmlformats.org/officeDocument/2006/relationships" r:embed="rId7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868" t="14237" r="39678" b="15197"/>
        <a:stretch/>
      </xdr:blipFill>
      <xdr:spPr>
        <a:xfrm>
          <a:off x="16337756" y="15301913"/>
          <a:ext cx="776037" cy="1228725"/>
        </a:xfrm>
        <a:prstGeom prst="rect">
          <a:avLst/>
        </a:prstGeom>
      </xdr:spPr>
    </xdr:pic>
    <xdr:clientData/>
  </xdr:oneCellAnchor>
  <xdr:oneCellAnchor>
    <xdr:from>
      <xdr:col>17</xdr:col>
      <xdr:colOff>47624</xdr:colOff>
      <xdr:row>42</xdr:row>
      <xdr:rowOff>66675</xdr:rowOff>
    </xdr:from>
    <xdr:ext cx="910387" cy="1228725"/>
    <xdr:pic>
      <xdr:nvPicPr>
        <xdr:cNvPr id="134" name="Рисунок 133"/>
        <xdr:cNvPicPr>
          <a:picLocks noChangeAspect="1"/>
        </xdr:cNvPicPr>
      </xdr:nvPicPr>
      <xdr:blipFill rotWithShape="1">
        <a:blip xmlns:r="http://schemas.openxmlformats.org/officeDocument/2006/relationships" r:embed="rId7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7216" t="8460" r="33806" b="6325"/>
        <a:stretch/>
      </xdr:blipFill>
      <xdr:spPr>
        <a:xfrm>
          <a:off x="18418968" y="15294769"/>
          <a:ext cx="910387" cy="1228725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42</xdr:row>
      <xdr:rowOff>104775</xdr:rowOff>
    </xdr:from>
    <xdr:ext cx="752532" cy="1162050"/>
    <xdr:pic>
      <xdr:nvPicPr>
        <xdr:cNvPr id="135" name="Рисунок 134"/>
        <xdr:cNvPicPr>
          <a:picLocks noChangeAspect="1"/>
        </xdr:cNvPicPr>
      </xdr:nvPicPr>
      <xdr:blipFill rotWithShape="1">
        <a:blip xmlns:r="http://schemas.openxmlformats.org/officeDocument/2006/relationships" r:embed="rId7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489" t="14650" r="40151" b="16848"/>
        <a:stretch/>
      </xdr:blipFill>
      <xdr:spPr>
        <a:xfrm>
          <a:off x="20550188" y="15332869"/>
          <a:ext cx="752532" cy="1162050"/>
        </a:xfrm>
        <a:prstGeom prst="rect">
          <a:avLst/>
        </a:prstGeom>
      </xdr:spPr>
    </xdr:pic>
    <xdr:clientData/>
  </xdr:oneCellAnchor>
  <xdr:oneCellAnchor>
    <xdr:from>
      <xdr:col>45</xdr:col>
      <xdr:colOff>26194</xdr:colOff>
      <xdr:row>42</xdr:row>
      <xdr:rowOff>76199</xdr:rowOff>
    </xdr:from>
    <xdr:ext cx="962024" cy="1214883"/>
    <xdr:pic>
      <xdr:nvPicPr>
        <xdr:cNvPr id="136" name="Рисунок 135"/>
        <xdr:cNvPicPr>
          <a:picLocks noChangeAspect="1"/>
        </xdr:cNvPicPr>
      </xdr:nvPicPr>
      <xdr:blipFill rotWithShape="1">
        <a:blip xmlns:r="http://schemas.openxmlformats.org/officeDocument/2006/relationships" r:embed="rId7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7784" t="6809" r="30871" b="6943"/>
        <a:stretch/>
      </xdr:blipFill>
      <xdr:spPr>
        <a:xfrm>
          <a:off x="7950994" y="15420974"/>
          <a:ext cx="962024" cy="1214883"/>
        </a:xfrm>
        <a:prstGeom prst="rect">
          <a:avLst/>
        </a:prstGeom>
      </xdr:spPr>
    </xdr:pic>
    <xdr:clientData/>
  </xdr:oneCellAnchor>
  <xdr:oneCellAnchor>
    <xdr:from>
      <xdr:col>73</xdr:col>
      <xdr:colOff>9525</xdr:colOff>
      <xdr:row>42</xdr:row>
      <xdr:rowOff>85725</xdr:rowOff>
    </xdr:from>
    <xdr:ext cx="1037402" cy="1247775"/>
    <xdr:pic>
      <xdr:nvPicPr>
        <xdr:cNvPr id="138" name="Рисунок 137"/>
        <xdr:cNvPicPr>
          <a:picLocks noChangeAspect="1"/>
        </xdr:cNvPicPr>
      </xdr:nvPicPr>
      <xdr:blipFill rotWithShape="1">
        <a:blip xmlns:r="http://schemas.openxmlformats.org/officeDocument/2006/relationships" r:embed="rId7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6364" t="7633" r="30303" b="6325"/>
        <a:stretch/>
      </xdr:blipFill>
      <xdr:spPr>
        <a:xfrm>
          <a:off x="12277725" y="15430500"/>
          <a:ext cx="1037402" cy="1247775"/>
        </a:xfrm>
        <a:prstGeom prst="rect">
          <a:avLst/>
        </a:prstGeom>
      </xdr:spPr>
    </xdr:pic>
    <xdr:clientData/>
  </xdr:oneCellAnchor>
  <xdr:oneCellAnchor>
    <xdr:from>
      <xdr:col>101</xdr:col>
      <xdr:colOff>19050</xdr:colOff>
      <xdr:row>42</xdr:row>
      <xdr:rowOff>57150</xdr:rowOff>
    </xdr:from>
    <xdr:ext cx="885293" cy="1209676"/>
    <xdr:pic>
      <xdr:nvPicPr>
        <xdr:cNvPr id="139" name="Рисунок 138"/>
        <xdr:cNvPicPr>
          <a:picLocks noChangeAspect="1"/>
        </xdr:cNvPicPr>
      </xdr:nvPicPr>
      <xdr:blipFill rotWithShape="1">
        <a:blip xmlns:r="http://schemas.openxmlformats.org/officeDocument/2006/relationships" r:embed="rId7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447" t="15061" r="36742" b="11071"/>
        <a:stretch/>
      </xdr:blipFill>
      <xdr:spPr>
        <a:xfrm>
          <a:off x="16668750" y="15401925"/>
          <a:ext cx="885293" cy="1209676"/>
        </a:xfrm>
        <a:prstGeom prst="rect">
          <a:avLst/>
        </a:prstGeom>
      </xdr:spPr>
    </xdr:pic>
    <xdr:clientData/>
  </xdr:oneCellAnchor>
  <xdr:oneCellAnchor>
    <xdr:from>
      <xdr:col>128</xdr:col>
      <xdr:colOff>92869</xdr:colOff>
      <xdr:row>42</xdr:row>
      <xdr:rowOff>180975</xdr:rowOff>
    </xdr:from>
    <xdr:ext cx="1012589" cy="1019175"/>
    <xdr:pic>
      <xdr:nvPicPr>
        <xdr:cNvPr id="142" name="Рисунок 141"/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85944" y="15525750"/>
          <a:ext cx="1012589" cy="1019175"/>
        </a:xfrm>
        <a:prstGeom prst="rect">
          <a:avLst/>
        </a:prstGeom>
      </xdr:spPr>
    </xdr:pic>
    <xdr:clientData/>
  </xdr:oneCellAnchor>
  <xdr:oneCellAnchor>
    <xdr:from>
      <xdr:col>60</xdr:col>
      <xdr:colOff>85725</xdr:colOff>
      <xdr:row>42</xdr:row>
      <xdr:rowOff>119062</xdr:rowOff>
    </xdr:from>
    <xdr:ext cx="800100" cy="1207491"/>
    <xdr:pic>
      <xdr:nvPicPr>
        <xdr:cNvPr id="143" name="Рисунок 142"/>
        <xdr:cNvPicPr>
          <a:picLocks noChangeAspect="1"/>
        </xdr:cNvPicPr>
      </xdr:nvPicPr>
      <xdr:blipFill rotWithShape="1">
        <a:blip xmlns:r="http://schemas.openxmlformats.org/officeDocument/2006/relationships" r:embed="rId7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394" t="14650" r="39962" b="17467"/>
        <a:stretch/>
      </xdr:blipFill>
      <xdr:spPr>
        <a:xfrm>
          <a:off x="3479006" y="18657093"/>
          <a:ext cx="800100" cy="1207491"/>
        </a:xfrm>
        <a:prstGeom prst="rect">
          <a:avLst/>
        </a:prstGeom>
      </xdr:spPr>
    </xdr:pic>
    <xdr:clientData/>
  </xdr:oneCellAnchor>
  <xdr:oneCellAnchor>
    <xdr:from>
      <xdr:col>87</xdr:col>
      <xdr:colOff>1</xdr:colOff>
      <xdr:row>42</xdr:row>
      <xdr:rowOff>142875</xdr:rowOff>
    </xdr:from>
    <xdr:ext cx="877002" cy="1104900"/>
    <xdr:pic>
      <xdr:nvPicPr>
        <xdr:cNvPr id="144" name="Рисунок 143"/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79532" y="18680906"/>
          <a:ext cx="877002" cy="1104900"/>
        </a:xfrm>
        <a:prstGeom prst="rect">
          <a:avLst/>
        </a:prstGeom>
      </xdr:spPr>
    </xdr:pic>
    <xdr:clientData/>
  </xdr:oneCellAnchor>
  <xdr:oneCellAnchor>
    <xdr:from>
      <xdr:col>115</xdr:col>
      <xdr:colOff>57151</xdr:colOff>
      <xdr:row>42</xdr:row>
      <xdr:rowOff>238124</xdr:rowOff>
    </xdr:from>
    <xdr:ext cx="856018" cy="992981"/>
    <xdr:pic>
      <xdr:nvPicPr>
        <xdr:cNvPr id="145" name="Рисунок 144"/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87214" y="18776155"/>
          <a:ext cx="856018" cy="992981"/>
        </a:xfrm>
        <a:prstGeom prst="rect">
          <a:avLst/>
        </a:prstGeom>
      </xdr:spPr>
    </xdr:pic>
    <xdr:clientData/>
  </xdr:oneCellAnchor>
  <xdr:oneCellAnchor>
    <xdr:from>
      <xdr:col>2</xdr:col>
      <xdr:colOff>83342</xdr:colOff>
      <xdr:row>51</xdr:row>
      <xdr:rowOff>50006</xdr:rowOff>
    </xdr:from>
    <xdr:ext cx="981075" cy="1206687"/>
    <xdr:pic>
      <xdr:nvPicPr>
        <xdr:cNvPr id="146" name="Рисунок 145"/>
        <xdr:cNvPicPr>
          <a:picLocks noChangeAspect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216311" y="18588037"/>
          <a:ext cx="981075" cy="1206687"/>
        </a:xfrm>
        <a:prstGeom prst="rect">
          <a:avLst/>
        </a:prstGeom>
      </xdr:spPr>
    </xdr:pic>
    <xdr:clientData/>
  </xdr:oneCellAnchor>
  <xdr:oneCellAnchor>
    <xdr:from>
      <xdr:col>16</xdr:col>
      <xdr:colOff>73820</xdr:colOff>
      <xdr:row>51</xdr:row>
      <xdr:rowOff>57535</xdr:rowOff>
    </xdr:from>
    <xdr:ext cx="999893" cy="1228340"/>
    <xdr:pic>
      <xdr:nvPicPr>
        <xdr:cNvPr id="147" name="Рисунок 146"/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349914" y="18595566"/>
          <a:ext cx="999893" cy="1228340"/>
        </a:xfrm>
        <a:prstGeom prst="rect">
          <a:avLst/>
        </a:prstGeom>
      </xdr:spPr>
    </xdr:pic>
    <xdr:clientData/>
  </xdr:oneCellAnchor>
  <xdr:twoCellAnchor editAs="oneCell">
    <xdr:from>
      <xdr:col>61</xdr:col>
      <xdr:colOff>71437</xdr:colOff>
      <xdr:row>51</xdr:row>
      <xdr:rowOff>11906</xdr:rowOff>
    </xdr:from>
    <xdr:to>
      <xdr:col>66</xdr:col>
      <xdr:colOff>11906</xdr:colOff>
      <xdr:row>51</xdr:row>
      <xdr:rowOff>1337868</xdr:rowOff>
    </xdr:to>
    <xdr:pic>
      <xdr:nvPicPr>
        <xdr:cNvPr id="148" name="Рисунок 147"/>
        <xdr:cNvPicPr>
          <a:picLocks noChangeAspect="1"/>
        </xdr:cNvPicPr>
      </xdr:nvPicPr>
      <xdr:blipFill rotWithShape="1">
        <a:blip xmlns:r="http://schemas.openxmlformats.org/officeDocument/2006/relationships" r:embed="rId8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797" t="4513" r="39749" b="5241"/>
        <a:stretch/>
      </xdr:blipFill>
      <xdr:spPr>
        <a:xfrm>
          <a:off x="10358437" y="18728531"/>
          <a:ext cx="511969" cy="1325962"/>
        </a:xfrm>
        <a:prstGeom prst="rect">
          <a:avLst/>
        </a:prstGeom>
      </xdr:spPr>
    </xdr:pic>
    <xdr:clientData/>
  </xdr:twoCellAnchor>
  <xdr:oneCellAnchor>
    <xdr:from>
      <xdr:col>87</xdr:col>
      <xdr:colOff>64293</xdr:colOff>
      <xdr:row>51</xdr:row>
      <xdr:rowOff>83345</xdr:rowOff>
    </xdr:from>
    <xdr:ext cx="1009399" cy="1221580"/>
    <xdr:pic>
      <xdr:nvPicPr>
        <xdr:cNvPr id="150" name="Рисунок 149"/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80393" y="18799970"/>
          <a:ext cx="1009399" cy="1221580"/>
        </a:xfrm>
        <a:prstGeom prst="rect">
          <a:avLst/>
        </a:prstGeom>
      </xdr:spPr>
    </xdr:pic>
    <xdr:clientData/>
  </xdr:oneCellAnchor>
  <xdr:twoCellAnchor editAs="oneCell">
    <xdr:from>
      <xdr:col>103</xdr:col>
      <xdr:colOff>35721</xdr:colOff>
      <xdr:row>51</xdr:row>
      <xdr:rowOff>11907</xdr:rowOff>
    </xdr:from>
    <xdr:to>
      <xdr:col>109</xdr:col>
      <xdr:colOff>0</xdr:colOff>
      <xdr:row>51</xdr:row>
      <xdr:rowOff>1341577</xdr:rowOff>
    </xdr:to>
    <xdr:pic>
      <xdr:nvPicPr>
        <xdr:cNvPr id="151" name="Рисунок 150"/>
        <xdr:cNvPicPr>
          <a:picLocks noChangeAspect="1"/>
        </xdr:cNvPicPr>
      </xdr:nvPicPr>
      <xdr:blipFill rotWithShape="1">
        <a:blip xmlns:r="http://schemas.openxmlformats.org/officeDocument/2006/relationships" r:embed="rId8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2969" t="8524" r="40814" b="6243"/>
        <a:stretch/>
      </xdr:blipFill>
      <xdr:spPr>
        <a:xfrm>
          <a:off x="16875921" y="18728532"/>
          <a:ext cx="535779" cy="1329670"/>
        </a:xfrm>
        <a:prstGeom prst="rect">
          <a:avLst/>
        </a:prstGeom>
      </xdr:spPr>
    </xdr:pic>
    <xdr:clientData/>
  </xdr:twoCellAnchor>
  <xdr:twoCellAnchor editAs="oneCell">
    <xdr:from>
      <xdr:col>31</xdr:col>
      <xdr:colOff>11907</xdr:colOff>
      <xdr:row>51</xdr:row>
      <xdr:rowOff>95250</xdr:rowOff>
    </xdr:from>
    <xdr:to>
      <xdr:col>40</xdr:col>
      <xdr:colOff>69057</xdr:colOff>
      <xdr:row>51</xdr:row>
      <xdr:rowOff>1273969</xdr:rowOff>
    </xdr:to>
    <xdr:pic>
      <xdr:nvPicPr>
        <xdr:cNvPr id="152" name="Рисунок 151"/>
        <xdr:cNvPicPr>
          <a:picLocks noChangeAspect="1"/>
        </xdr:cNvPicPr>
      </xdr:nvPicPr>
      <xdr:blipFill rotWithShape="1">
        <a:blip xmlns:r="http://schemas.openxmlformats.org/officeDocument/2006/relationships" r:embed="rId8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270" t="32840" r="37737" b="17524"/>
        <a:stretch/>
      </xdr:blipFill>
      <xdr:spPr>
        <a:xfrm>
          <a:off x="5512595" y="18716625"/>
          <a:ext cx="914400" cy="1178719"/>
        </a:xfrm>
        <a:prstGeom prst="rect">
          <a:avLst/>
        </a:prstGeom>
      </xdr:spPr>
    </xdr:pic>
    <xdr:clientData/>
  </xdr:twoCellAnchor>
  <xdr:twoCellAnchor editAs="oneCell">
    <xdr:from>
      <xdr:col>45</xdr:col>
      <xdr:colOff>11907</xdr:colOff>
      <xdr:row>51</xdr:row>
      <xdr:rowOff>83343</xdr:rowOff>
    </xdr:from>
    <xdr:to>
      <xdr:col>55</xdr:col>
      <xdr:colOff>51005</xdr:colOff>
      <xdr:row>51</xdr:row>
      <xdr:rowOff>1309687</xdr:rowOff>
    </xdr:to>
    <xdr:pic>
      <xdr:nvPicPr>
        <xdr:cNvPr id="153" name="Рисунок 152"/>
        <xdr:cNvPicPr>
          <a:picLocks noChangeAspect="1"/>
        </xdr:cNvPicPr>
      </xdr:nvPicPr>
      <xdr:blipFill rotWithShape="1">
        <a:blip xmlns:r="http://schemas.openxmlformats.org/officeDocument/2006/relationships" r:embed="rId8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7879" t="12284" r="33120" b="11758"/>
        <a:stretch/>
      </xdr:blipFill>
      <xdr:spPr>
        <a:xfrm>
          <a:off x="7936707" y="18799968"/>
          <a:ext cx="991598" cy="1226344"/>
        </a:xfrm>
        <a:prstGeom prst="rect">
          <a:avLst/>
        </a:prstGeom>
      </xdr:spPr>
    </xdr:pic>
    <xdr:clientData/>
  </xdr:twoCellAnchor>
  <xdr:oneCellAnchor>
    <xdr:from>
      <xdr:col>128</xdr:col>
      <xdr:colOff>47625</xdr:colOff>
      <xdr:row>51</xdr:row>
      <xdr:rowOff>76914</xdr:rowOff>
    </xdr:from>
    <xdr:ext cx="1036356" cy="1180386"/>
    <xdr:pic>
      <xdr:nvPicPr>
        <xdr:cNvPr id="155" name="Рисунок 154"/>
        <xdr:cNvPicPr>
          <a:picLocks noChangeAspect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40700" y="18793539"/>
          <a:ext cx="1036356" cy="1180386"/>
        </a:xfrm>
        <a:prstGeom prst="rect">
          <a:avLst/>
        </a:prstGeom>
      </xdr:spPr>
    </xdr:pic>
    <xdr:clientData/>
  </xdr:oneCellAnchor>
  <xdr:oneCellAnchor>
    <xdr:from>
      <xdr:col>73</xdr:col>
      <xdr:colOff>69056</xdr:colOff>
      <xdr:row>51</xdr:row>
      <xdr:rowOff>64437</xdr:rowOff>
    </xdr:from>
    <xdr:ext cx="942975" cy="1221437"/>
    <xdr:pic>
      <xdr:nvPicPr>
        <xdr:cNvPr id="158" name="Рисунок 157"/>
        <xdr:cNvPicPr>
          <a:picLocks noChangeAspect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67087" y="21662375"/>
          <a:ext cx="942975" cy="1221437"/>
        </a:xfrm>
        <a:prstGeom prst="rect">
          <a:avLst/>
        </a:prstGeom>
      </xdr:spPr>
    </xdr:pic>
    <xdr:clientData/>
  </xdr:oneCellAnchor>
  <xdr:oneCellAnchor>
    <xdr:from>
      <xdr:col>115</xdr:col>
      <xdr:colOff>9526</xdr:colOff>
      <xdr:row>51</xdr:row>
      <xdr:rowOff>62471</xdr:rowOff>
    </xdr:from>
    <xdr:ext cx="933450" cy="1242454"/>
    <xdr:pic>
      <xdr:nvPicPr>
        <xdr:cNvPr id="159" name="Рисунок 158"/>
        <xdr:cNvPicPr>
          <a:picLocks noChangeAspect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9057" y="21743752"/>
          <a:ext cx="933450" cy="1242454"/>
        </a:xfrm>
        <a:prstGeom prst="rect">
          <a:avLst/>
        </a:prstGeom>
      </xdr:spPr>
    </xdr:pic>
    <xdr:clientData/>
  </xdr:oneCellAnchor>
  <xdr:oneCellAnchor>
    <xdr:from>
      <xdr:col>3</xdr:col>
      <xdr:colOff>28574</xdr:colOff>
      <xdr:row>59</xdr:row>
      <xdr:rowOff>98183</xdr:rowOff>
    </xdr:from>
    <xdr:ext cx="945039" cy="1168642"/>
    <xdr:pic>
      <xdr:nvPicPr>
        <xdr:cNvPr id="160" name="Рисунок 159"/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58637" y="21779464"/>
          <a:ext cx="945039" cy="1168642"/>
        </a:xfrm>
        <a:prstGeom prst="rect">
          <a:avLst/>
        </a:prstGeom>
      </xdr:spPr>
    </xdr:pic>
    <xdr:clientData/>
  </xdr:oneCellAnchor>
  <xdr:oneCellAnchor>
    <xdr:from>
      <xdr:col>16</xdr:col>
      <xdr:colOff>54770</xdr:colOff>
      <xdr:row>59</xdr:row>
      <xdr:rowOff>142875</xdr:rowOff>
    </xdr:from>
    <xdr:ext cx="1104530" cy="1171574"/>
    <xdr:pic>
      <xdr:nvPicPr>
        <xdr:cNvPr id="161" name="Рисунок 160"/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56520" y="21824156"/>
          <a:ext cx="1104530" cy="1171574"/>
        </a:xfrm>
        <a:prstGeom prst="rect">
          <a:avLst/>
        </a:prstGeom>
      </xdr:spPr>
    </xdr:pic>
    <xdr:clientData/>
  </xdr:oneCellAnchor>
  <xdr:oneCellAnchor>
    <xdr:from>
      <xdr:col>30</xdr:col>
      <xdr:colOff>85726</xdr:colOff>
      <xdr:row>59</xdr:row>
      <xdr:rowOff>76199</xdr:rowOff>
    </xdr:from>
    <xdr:ext cx="970784" cy="1190625"/>
    <xdr:pic>
      <xdr:nvPicPr>
        <xdr:cNvPr id="162" name="Рисунок 161"/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218695" y="21757480"/>
          <a:ext cx="970784" cy="1190625"/>
        </a:xfrm>
        <a:prstGeom prst="rect">
          <a:avLst/>
        </a:prstGeom>
      </xdr:spPr>
    </xdr:pic>
    <xdr:clientData/>
  </xdr:oneCellAnchor>
  <xdr:oneCellAnchor>
    <xdr:from>
      <xdr:col>44</xdr:col>
      <xdr:colOff>57150</xdr:colOff>
      <xdr:row>59</xdr:row>
      <xdr:rowOff>180975</xdr:rowOff>
    </xdr:from>
    <xdr:ext cx="1012589" cy="1019175"/>
    <xdr:pic>
      <xdr:nvPicPr>
        <xdr:cNvPr id="163" name="Рисунок 162"/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333244" y="21862256"/>
          <a:ext cx="1012589" cy="1019175"/>
        </a:xfrm>
        <a:prstGeom prst="rect">
          <a:avLst/>
        </a:prstGeom>
      </xdr:spPr>
    </xdr:pic>
    <xdr:clientData/>
  </xdr:oneCellAnchor>
  <xdr:twoCellAnchor editAs="oneCell">
    <xdr:from>
      <xdr:col>60</xdr:col>
      <xdr:colOff>71437</xdr:colOff>
      <xdr:row>59</xdr:row>
      <xdr:rowOff>47625</xdr:rowOff>
    </xdr:from>
    <xdr:to>
      <xdr:col>67</xdr:col>
      <xdr:colOff>61913</xdr:colOff>
      <xdr:row>59</xdr:row>
      <xdr:rowOff>1285247</xdr:rowOff>
    </xdr:to>
    <xdr:pic>
      <xdr:nvPicPr>
        <xdr:cNvPr id="164" name="Рисунок 163"/>
        <xdr:cNvPicPr>
          <a:picLocks noChangeAspect="1"/>
        </xdr:cNvPicPr>
      </xdr:nvPicPr>
      <xdr:blipFill rotWithShape="1">
        <a:blip xmlns:r="http://schemas.openxmlformats.org/officeDocument/2006/relationships" r:embed="rId9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2968" t="6518" r="39039" b="43345"/>
        <a:stretch/>
      </xdr:blipFill>
      <xdr:spPr>
        <a:xfrm>
          <a:off x="5429250" y="21812250"/>
          <a:ext cx="859632" cy="1237622"/>
        </a:xfrm>
        <a:prstGeom prst="rect">
          <a:avLst/>
        </a:prstGeom>
      </xdr:spPr>
    </xdr:pic>
    <xdr:clientData/>
  </xdr:twoCellAnchor>
  <xdr:oneCellAnchor>
    <xdr:from>
      <xdr:col>75</xdr:col>
      <xdr:colOff>71437</xdr:colOff>
      <xdr:row>59</xdr:row>
      <xdr:rowOff>11906</xdr:rowOff>
    </xdr:from>
    <xdr:ext cx="511969" cy="1325962"/>
    <xdr:pic>
      <xdr:nvPicPr>
        <xdr:cNvPr id="165" name="Рисунок 164"/>
        <xdr:cNvPicPr>
          <a:picLocks noChangeAspect="1"/>
        </xdr:cNvPicPr>
      </xdr:nvPicPr>
      <xdr:blipFill rotWithShape="1">
        <a:blip xmlns:r="http://schemas.openxmlformats.org/officeDocument/2006/relationships" r:embed="rId8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797" t="4513" r="39749" b="5241"/>
        <a:stretch/>
      </xdr:blipFill>
      <xdr:spPr>
        <a:xfrm>
          <a:off x="12530137" y="21795581"/>
          <a:ext cx="511969" cy="1325962"/>
        </a:xfrm>
        <a:prstGeom prst="rect">
          <a:avLst/>
        </a:prstGeom>
      </xdr:spPr>
    </xdr:pic>
    <xdr:clientData/>
  </xdr:oneCellAnchor>
  <xdr:oneCellAnchor>
    <xdr:from>
      <xdr:col>89</xdr:col>
      <xdr:colOff>35721</xdr:colOff>
      <xdr:row>59</xdr:row>
      <xdr:rowOff>11907</xdr:rowOff>
    </xdr:from>
    <xdr:ext cx="535779" cy="1329670"/>
    <xdr:pic>
      <xdr:nvPicPr>
        <xdr:cNvPr id="166" name="Рисунок 165"/>
        <xdr:cNvPicPr>
          <a:picLocks noChangeAspect="1"/>
        </xdr:cNvPicPr>
      </xdr:nvPicPr>
      <xdr:blipFill rotWithShape="1">
        <a:blip xmlns:r="http://schemas.openxmlformats.org/officeDocument/2006/relationships" r:embed="rId8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2969" t="8524" r="40814" b="6243"/>
        <a:stretch/>
      </xdr:blipFill>
      <xdr:spPr>
        <a:xfrm>
          <a:off x="14742321" y="21795582"/>
          <a:ext cx="535779" cy="1329670"/>
        </a:xfrm>
        <a:prstGeom prst="rect">
          <a:avLst/>
        </a:prstGeom>
      </xdr:spPr>
    </xdr:pic>
    <xdr:clientData/>
  </xdr:oneCellAnchor>
  <xdr:twoCellAnchor editAs="oneCell">
    <xdr:from>
      <xdr:col>103</xdr:col>
      <xdr:colOff>23815</xdr:colOff>
      <xdr:row>59</xdr:row>
      <xdr:rowOff>690563</xdr:rowOff>
    </xdr:from>
    <xdr:to>
      <xdr:col>108</xdr:col>
      <xdr:colOff>35720</xdr:colOff>
      <xdr:row>59</xdr:row>
      <xdr:rowOff>1312270</xdr:rowOff>
    </xdr:to>
    <xdr:pic>
      <xdr:nvPicPr>
        <xdr:cNvPr id="167" name="Рисунок 166"/>
        <xdr:cNvPicPr>
          <a:picLocks noChangeAspect="1"/>
        </xdr:cNvPicPr>
      </xdr:nvPicPr>
      <xdr:blipFill rotWithShape="1">
        <a:blip xmlns:r="http://schemas.openxmlformats.org/officeDocument/2006/relationships" r:embed="rId9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035" t="58158" r="43418" b="7999"/>
        <a:stretch/>
      </xdr:blipFill>
      <xdr:spPr>
        <a:xfrm>
          <a:off x="16864015" y="22474238"/>
          <a:ext cx="488155" cy="621707"/>
        </a:xfrm>
        <a:prstGeom prst="rect">
          <a:avLst/>
        </a:prstGeom>
      </xdr:spPr>
    </xdr:pic>
    <xdr:clientData/>
  </xdr:twoCellAnchor>
  <xdr:twoCellAnchor editAs="oneCell">
    <xdr:from>
      <xdr:col>103</xdr:col>
      <xdr:colOff>11907</xdr:colOff>
      <xdr:row>59</xdr:row>
      <xdr:rowOff>11906</xdr:rowOff>
    </xdr:from>
    <xdr:to>
      <xdr:col>108</xdr:col>
      <xdr:colOff>54005</xdr:colOff>
      <xdr:row>59</xdr:row>
      <xdr:rowOff>642938</xdr:rowOff>
    </xdr:to>
    <xdr:pic>
      <xdr:nvPicPr>
        <xdr:cNvPr id="168" name="Рисунок 167"/>
        <xdr:cNvPicPr>
          <a:picLocks noChangeAspect="1"/>
        </xdr:cNvPicPr>
      </xdr:nvPicPr>
      <xdr:blipFill rotWithShape="1">
        <a:blip xmlns:r="http://schemas.openxmlformats.org/officeDocument/2006/relationships" r:embed="rId9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561" t="3510" r="42826" b="61394"/>
        <a:stretch/>
      </xdr:blipFill>
      <xdr:spPr>
        <a:xfrm>
          <a:off x="16852107" y="21795581"/>
          <a:ext cx="518348" cy="631032"/>
        </a:xfrm>
        <a:prstGeom prst="rect">
          <a:avLst/>
        </a:prstGeom>
      </xdr:spPr>
    </xdr:pic>
    <xdr:clientData/>
  </xdr:twoCellAnchor>
  <xdr:twoCellAnchor editAs="oneCell">
    <xdr:from>
      <xdr:col>117</xdr:col>
      <xdr:colOff>47623</xdr:colOff>
      <xdr:row>59</xdr:row>
      <xdr:rowOff>23811</xdr:rowOff>
    </xdr:from>
    <xdr:to>
      <xdr:col>122</xdr:col>
      <xdr:colOff>65940</xdr:colOff>
      <xdr:row>59</xdr:row>
      <xdr:rowOff>1309686</xdr:rowOff>
    </xdr:to>
    <xdr:pic>
      <xdr:nvPicPr>
        <xdr:cNvPr id="169" name="Рисунок 168"/>
        <xdr:cNvPicPr>
          <a:picLocks noChangeAspect="1"/>
        </xdr:cNvPicPr>
      </xdr:nvPicPr>
      <xdr:blipFill rotWithShape="1">
        <a:blip xmlns:r="http://schemas.openxmlformats.org/officeDocument/2006/relationships" r:embed="rId9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389" t="4512" r="39631" b="7497"/>
        <a:stretch/>
      </xdr:blipFill>
      <xdr:spPr>
        <a:xfrm>
          <a:off x="19040473" y="21807486"/>
          <a:ext cx="494567" cy="1285875"/>
        </a:xfrm>
        <a:prstGeom prst="rect">
          <a:avLst/>
        </a:prstGeom>
      </xdr:spPr>
    </xdr:pic>
    <xdr:clientData/>
  </xdr:twoCellAnchor>
  <xdr:oneCellAnchor>
    <xdr:from>
      <xdr:col>6</xdr:col>
      <xdr:colOff>1</xdr:colOff>
      <xdr:row>91</xdr:row>
      <xdr:rowOff>71440</xdr:rowOff>
    </xdr:from>
    <xdr:ext cx="481486" cy="1166812"/>
    <xdr:pic>
      <xdr:nvPicPr>
        <xdr:cNvPr id="170" name="Рисунок 169"/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2551" y="34247140"/>
          <a:ext cx="481486" cy="1166812"/>
        </a:xfrm>
        <a:prstGeom prst="rect">
          <a:avLst/>
        </a:prstGeom>
      </xdr:spPr>
    </xdr:pic>
    <xdr:clientData/>
  </xdr:oneCellAnchor>
  <xdr:oneCellAnchor>
    <xdr:from>
      <xdr:col>20</xdr:col>
      <xdr:colOff>35718</xdr:colOff>
      <xdr:row>91</xdr:row>
      <xdr:rowOff>47626</xdr:rowOff>
    </xdr:from>
    <xdr:ext cx="437805" cy="1297780"/>
    <xdr:pic>
      <xdr:nvPicPr>
        <xdr:cNvPr id="171" name="Рисунок 170"/>
        <xdr:cNvPicPr>
          <a:picLocks noChangeAspect="1"/>
        </xdr:cNvPicPr>
      </xdr:nvPicPr>
      <xdr:blipFill rotWithShape="1">
        <a:blip xmlns:r="http://schemas.openxmlformats.org/officeDocument/2006/relationships" r:embed="rId5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561" t="6518" r="43182" b="10255"/>
        <a:stretch/>
      </xdr:blipFill>
      <xdr:spPr>
        <a:xfrm>
          <a:off x="3674268" y="34223326"/>
          <a:ext cx="437805" cy="1297780"/>
        </a:xfrm>
        <a:prstGeom prst="rect">
          <a:avLst/>
        </a:prstGeom>
      </xdr:spPr>
    </xdr:pic>
    <xdr:clientData/>
  </xdr:oneCellAnchor>
  <xdr:oneCellAnchor>
    <xdr:from>
      <xdr:col>33</xdr:col>
      <xdr:colOff>154781</xdr:colOff>
      <xdr:row>91</xdr:row>
      <xdr:rowOff>47626</xdr:rowOff>
    </xdr:from>
    <xdr:ext cx="392907" cy="1283258"/>
    <xdr:pic>
      <xdr:nvPicPr>
        <xdr:cNvPr id="172" name="Рисунок 171"/>
        <xdr:cNvPicPr>
          <a:picLocks noChangeAspect="1"/>
        </xdr:cNvPicPr>
      </xdr:nvPicPr>
      <xdr:blipFill rotWithShape="1">
        <a:blip xmlns:r="http://schemas.openxmlformats.org/officeDocument/2006/relationships" r:embed="rId5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5454" t="4763" r="41643" b="5993"/>
        <a:stretch/>
      </xdr:blipFill>
      <xdr:spPr>
        <a:xfrm>
          <a:off x="5936456" y="34223326"/>
          <a:ext cx="392907" cy="1283258"/>
        </a:xfrm>
        <a:prstGeom prst="rect">
          <a:avLst/>
        </a:prstGeom>
      </xdr:spPr>
    </xdr:pic>
    <xdr:clientData/>
  </xdr:oneCellAnchor>
  <xdr:oneCellAnchor>
    <xdr:from>
      <xdr:col>48</xdr:col>
      <xdr:colOff>1</xdr:colOff>
      <xdr:row>91</xdr:row>
      <xdr:rowOff>35718</xdr:rowOff>
    </xdr:from>
    <xdr:ext cx="443242" cy="1297781"/>
    <xdr:pic>
      <xdr:nvPicPr>
        <xdr:cNvPr id="173" name="Рисунок 172"/>
        <xdr:cNvPicPr>
          <a:picLocks noChangeAspect="1"/>
        </xdr:cNvPicPr>
      </xdr:nvPicPr>
      <xdr:blipFill rotWithShape="1">
        <a:blip xmlns:r="http://schemas.openxmlformats.org/officeDocument/2006/relationships" r:embed="rId5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5218" t="8524" r="41643" b="10003"/>
        <a:stretch/>
      </xdr:blipFill>
      <xdr:spPr>
        <a:xfrm>
          <a:off x="8210551" y="34211418"/>
          <a:ext cx="443242" cy="1297781"/>
        </a:xfrm>
        <a:prstGeom prst="rect">
          <a:avLst/>
        </a:prstGeom>
      </xdr:spPr>
    </xdr:pic>
    <xdr:clientData/>
  </xdr:one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59532</xdr:colOff>
      <xdr:row>8</xdr:row>
      <xdr:rowOff>452436</xdr:rowOff>
    </xdr:from>
    <xdr:to>
      <xdr:col>13</xdr:col>
      <xdr:colOff>47626</xdr:colOff>
      <xdr:row>8</xdr:row>
      <xdr:rowOff>1168069</xdr:rowOff>
    </xdr:to>
    <xdr:pic>
      <xdr:nvPicPr>
        <xdr:cNvPr id="2" name="Рисунок 1"/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2079" t="37563" r="32055" b="37658"/>
        <a:stretch/>
      </xdr:blipFill>
      <xdr:spPr>
        <a:xfrm>
          <a:off x="192882" y="2843211"/>
          <a:ext cx="1426369" cy="715633"/>
        </a:xfrm>
        <a:prstGeom prst="rect">
          <a:avLst/>
        </a:prstGeom>
      </xdr:spPr>
    </xdr:pic>
    <xdr:clientData/>
  </xdr:twoCellAnchor>
  <xdr:twoCellAnchor editAs="oneCell">
    <xdr:from>
      <xdr:col>17</xdr:col>
      <xdr:colOff>119062</xdr:colOff>
      <xdr:row>8</xdr:row>
      <xdr:rowOff>214314</xdr:rowOff>
    </xdr:from>
    <xdr:to>
      <xdr:col>26</xdr:col>
      <xdr:colOff>76033</xdr:colOff>
      <xdr:row>8</xdr:row>
      <xdr:rowOff>1404937</xdr:rowOff>
    </xdr:to>
    <xdr:pic>
      <xdr:nvPicPr>
        <xdr:cNvPr id="3" name="Рисунок 2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9238" t="17835" r="29450" b="18402"/>
        <a:stretch/>
      </xdr:blipFill>
      <xdr:spPr>
        <a:xfrm>
          <a:off x="2062162" y="2605089"/>
          <a:ext cx="1071396" cy="1190623"/>
        </a:xfrm>
        <a:prstGeom prst="rect">
          <a:avLst/>
        </a:prstGeom>
      </xdr:spPr>
    </xdr:pic>
    <xdr:clientData/>
  </xdr:twoCellAnchor>
  <xdr:twoCellAnchor editAs="oneCell">
    <xdr:from>
      <xdr:col>32</xdr:col>
      <xdr:colOff>142873</xdr:colOff>
      <xdr:row>8</xdr:row>
      <xdr:rowOff>59530</xdr:rowOff>
    </xdr:from>
    <xdr:to>
      <xdr:col>53</xdr:col>
      <xdr:colOff>3400</xdr:colOff>
      <xdr:row>8</xdr:row>
      <xdr:rowOff>1690612</xdr:rowOff>
    </xdr:to>
    <xdr:pic>
      <xdr:nvPicPr>
        <xdr:cNvPr id="4" name="Рисунок 3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2490" t="27462" r="21756" b="27873"/>
        <a:stretch/>
      </xdr:blipFill>
      <xdr:spPr>
        <a:xfrm>
          <a:off x="3981448" y="2450305"/>
          <a:ext cx="2718027" cy="1631082"/>
        </a:xfrm>
        <a:prstGeom prst="rect">
          <a:avLst/>
        </a:prstGeom>
      </xdr:spPr>
    </xdr:pic>
    <xdr:clientData/>
  </xdr:twoCellAnchor>
  <xdr:twoCellAnchor editAs="oneCell">
    <xdr:from>
      <xdr:col>5</xdr:col>
      <xdr:colOff>71437</xdr:colOff>
      <xdr:row>15</xdr:row>
      <xdr:rowOff>83345</xdr:rowOff>
    </xdr:from>
    <xdr:to>
      <xdr:col>26</xdr:col>
      <xdr:colOff>83344</xdr:colOff>
      <xdr:row>15</xdr:row>
      <xdr:rowOff>1667154</xdr:rowOff>
    </xdr:to>
    <xdr:pic>
      <xdr:nvPicPr>
        <xdr:cNvPr id="5" name="Рисунок 4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9887" t="23990" r="19034" b="23927"/>
        <a:stretch/>
      </xdr:blipFill>
      <xdr:spPr>
        <a:xfrm>
          <a:off x="576262" y="6036470"/>
          <a:ext cx="2564607" cy="1583809"/>
        </a:xfrm>
        <a:prstGeom prst="rect">
          <a:avLst/>
        </a:prstGeom>
      </xdr:spPr>
    </xdr:pic>
    <xdr:clientData/>
  </xdr:twoCellAnchor>
  <xdr:twoCellAnchor editAs="oneCell">
    <xdr:from>
      <xdr:col>33</xdr:col>
      <xdr:colOff>35718</xdr:colOff>
      <xdr:row>15</xdr:row>
      <xdr:rowOff>59531</xdr:rowOff>
    </xdr:from>
    <xdr:to>
      <xdr:col>53</xdr:col>
      <xdr:colOff>59531</xdr:colOff>
      <xdr:row>15</xdr:row>
      <xdr:rowOff>1649261</xdr:rowOff>
    </xdr:to>
    <xdr:pic>
      <xdr:nvPicPr>
        <xdr:cNvPr id="6" name="Рисунок 5"/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5270" t="22885" r="15602" b="23137"/>
        <a:stretch/>
      </xdr:blipFill>
      <xdr:spPr>
        <a:xfrm>
          <a:off x="4036218" y="6012656"/>
          <a:ext cx="2719388" cy="1589730"/>
        </a:xfrm>
        <a:prstGeom prst="rect">
          <a:avLst/>
        </a:prstGeom>
      </xdr:spPr>
    </xdr:pic>
    <xdr:clientData/>
  </xdr:twoCellAnchor>
  <xdr:twoCellAnchor editAs="oneCell">
    <xdr:from>
      <xdr:col>58</xdr:col>
      <xdr:colOff>95249</xdr:colOff>
      <xdr:row>15</xdr:row>
      <xdr:rowOff>47624</xdr:rowOff>
    </xdr:from>
    <xdr:to>
      <xdr:col>68</xdr:col>
      <xdr:colOff>130969</xdr:colOff>
      <xdr:row>15</xdr:row>
      <xdr:rowOff>1800064</xdr:rowOff>
    </xdr:to>
    <xdr:pic>
      <xdr:nvPicPr>
        <xdr:cNvPr id="7" name="Рисунок 6"/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9948" t="11838" r="30042" b="11931"/>
        <a:stretch/>
      </xdr:blipFill>
      <xdr:spPr>
        <a:xfrm>
          <a:off x="7362824" y="6000749"/>
          <a:ext cx="1273970" cy="1752440"/>
        </a:xfrm>
        <a:prstGeom prst="rect">
          <a:avLst/>
        </a:prstGeom>
      </xdr:spPr>
    </xdr:pic>
    <xdr:clientData/>
  </xdr:twoCellAnchor>
  <xdr:twoCellAnchor editAs="oneCell">
    <xdr:from>
      <xdr:col>73</xdr:col>
      <xdr:colOff>23813</xdr:colOff>
      <xdr:row>15</xdr:row>
      <xdr:rowOff>47625</xdr:rowOff>
    </xdr:from>
    <xdr:to>
      <xdr:col>82</xdr:col>
      <xdr:colOff>83345</xdr:colOff>
      <xdr:row>15</xdr:row>
      <xdr:rowOff>1754903</xdr:rowOff>
    </xdr:to>
    <xdr:pic>
      <xdr:nvPicPr>
        <xdr:cNvPr id="8" name="Рисунок 7"/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5332" t="11048" r="24716" b="10669"/>
        <a:stretch/>
      </xdr:blipFill>
      <xdr:spPr>
        <a:xfrm>
          <a:off x="9082088" y="6000750"/>
          <a:ext cx="1431132" cy="1707278"/>
        </a:xfrm>
        <a:prstGeom prst="rect">
          <a:avLst/>
        </a:prstGeom>
      </xdr:spPr>
    </xdr:pic>
    <xdr:clientData/>
  </xdr:twoCellAnchor>
  <xdr:oneCellAnchor>
    <xdr:from>
      <xdr:col>101</xdr:col>
      <xdr:colOff>95250</xdr:colOff>
      <xdr:row>8</xdr:row>
      <xdr:rowOff>47624</xdr:rowOff>
    </xdr:from>
    <xdr:ext cx="1301680" cy="1690688"/>
    <xdr:pic>
      <xdr:nvPicPr>
        <xdr:cNvPr id="9" name="Рисунок 8"/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9238" t="13888" r="29569" b="14773"/>
        <a:stretch/>
      </xdr:blipFill>
      <xdr:spPr>
        <a:xfrm>
          <a:off x="12715875" y="2440780"/>
          <a:ext cx="1301680" cy="1690688"/>
        </a:xfrm>
        <a:prstGeom prst="rect">
          <a:avLst/>
        </a:prstGeom>
      </xdr:spPr>
    </xdr:pic>
    <xdr:clientData/>
  </xdr:oneCellAnchor>
  <xdr:oneCellAnchor>
    <xdr:from>
      <xdr:col>88</xdr:col>
      <xdr:colOff>2380</xdr:colOff>
      <xdr:row>8</xdr:row>
      <xdr:rowOff>59531</xdr:rowOff>
    </xdr:from>
    <xdr:ext cx="1285876" cy="1665374"/>
    <xdr:pic>
      <xdr:nvPicPr>
        <xdr:cNvPr id="10" name="Рисунок 9"/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9237" t="14520" r="29451" b="14142"/>
        <a:stretch/>
      </xdr:blipFill>
      <xdr:spPr>
        <a:xfrm>
          <a:off x="10860880" y="2452687"/>
          <a:ext cx="1285876" cy="1665374"/>
        </a:xfrm>
        <a:prstGeom prst="rect">
          <a:avLst/>
        </a:prstGeom>
      </xdr:spPr>
    </xdr:pic>
    <xdr:clientData/>
  </xdr:oneCellAnchor>
  <xdr:oneCellAnchor>
    <xdr:from>
      <xdr:col>73</xdr:col>
      <xdr:colOff>71437</xdr:colOff>
      <xdr:row>8</xdr:row>
      <xdr:rowOff>261939</xdr:rowOff>
    </xdr:from>
    <xdr:ext cx="1297781" cy="1158194"/>
    <xdr:pic>
      <xdr:nvPicPr>
        <xdr:cNvPr id="11" name="Рисунок 10"/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9711" t="25410" r="29569" b="26136"/>
        <a:stretch/>
      </xdr:blipFill>
      <xdr:spPr>
        <a:xfrm>
          <a:off x="9129712" y="2652714"/>
          <a:ext cx="1297781" cy="1158194"/>
        </a:xfrm>
        <a:prstGeom prst="rect">
          <a:avLst/>
        </a:prstGeom>
      </xdr:spPr>
    </xdr:pic>
    <xdr:clientData/>
  </xdr:oneCellAnchor>
  <xdr:oneCellAnchor>
    <xdr:from>
      <xdr:col>59</xdr:col>
      <xdr:colOff>107156</xdr:colOff>
      <xdr:row>8</xdr:row>
      <xdr:rowOff>59530</xdr:rowOff>
    </xdr:from>
    <xdr:ext cx="1000125" cy="1670665"/>
    <xdr:pic>
      <xdr:nvPicPr>
        <xdr:cNvPr id="12" name="Рисунок 11"/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4446" t="15467" r="34304" b="14930"/>
        <a:stretch/>
      </xdr:blipFill>
      <xdr:spPr>
        <a:xfrm>
          <a:off x="7381875" y="2452686"/>
          <a:ext cx="1000125" cy="1670665"/>
        </a:xfrm>
        <a:prstGeom prst="rect">
          <a:avLst/>
        </a:prstGeom>
      </xdr:spPr>
    </xdr:pic>
    <xdr:clientData/>
  </xdr:oneCellAnchor>
  <xdr:twoCellAnchor editAs="oneCell">
    <xdr:from>
      <xdr:col>90</xdr:col>
      <xdr:colOff>79941</xdr:colOff>
      <xdr:row>15</xdr:row>
      <xdr:rowOff>51027</xdr:rowOff>
    </xdr:from>
    <xdr:to>
      <xdr:col>104</xdr:col>
      <xdr:colOff>79942</xdr:colOff>
      <xdr:row>15</xdr:row>
      <xdr:rowOff>1790981</xdr:rowOff>
    </xdr:to>
    <xdr:pic>
      <xdr:nvPicPr>
        <xdr:cNvPr id="13" name="Рисунок 12"/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5625" t="8838" r="15720" b="9091"/>
        <a:stretch/>
      </xdr:blipFill>
      <xdr:spPr>
        <a:xfrm>
          <a:off x="11548041" y="6004152"/>
          <a:ext cx="1990726" cy="1739954"/>
        </a:xfrm>
        <a:prstGeom prst="rect">
          <a:avLst/>
        </a:prstGeom>
      </xdr:spPr>
    </xdr:pic>
    <xdr:clientData/>
  </xdr:twoCellAnchor>
  <xdr:twoCellAnchor editAs="oneCell">
    <xdr:from>
      <xdr:col>4</xdr:col>
      <xdr:colOff>95251</xdr:colOff>
      <xdr:row>22</xdr:row>
      <xdr:rowOff>428628</xdr:rowOff>
    </xdr:from>
    <xdr:to>
      <xdr:col>23</xdr:col>
      <xdr:colOff>1060</xdr:colOff>
      <xdr:row>22</xdr:row>
      <xdr:rowOff>2131220</xdr:rowOff>
    </xdr:to>
    <xdr:pic>
      <xdr:nvPicPr>
        <xdr:cNvPr id="14" name="Рисунок 13"/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9706" t="8522" r="12168" b="8302"/>
        <a:stretch/>
      </xdr:blipFill>
      <xdr:spPr>
        <a:xfrm>
          <a:off x="476251" y="10096503"/>
          <a:ext cx="2210859" cy="1702592"/>
        </a:xfrm>
        <a:prstGeom prst="rect">
          <a:avLst/>
        </a:prstGeom>
      </xdr:spPr>
    </xdr:pic>
    <xdr:clientData/>
  </xdr:twoCellAnchor>
  <xdr:twoCellAnchor editAs="oneCell">
    <xdr:from>
      <xdr:col>34</xdr:col>
      <xdr:colOff>71439</xdr:colOff>
      <xdr:row>22</xdr:row>
      <xdr:rowOff>440532</xdr:rowOff>
    </xdr:from>
    <xdr:to>
      <xdr:col>47</xdr:col>
      <xdr:colOff>83344</xdr:colOff>
      <xdr:row>22</xdr:row>
      <xdr:rowOff>2093102</xdr:rowOff>
    </xdr:to>
    <xdr:pic>
      <xdr:nvPicPr>
        <xdr:cNvPr id="15" name="Рисунок 14"/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6927" t="8839" r="15483" b="9406"/>
        <a:stretch/>
      </xdr:blipFill>
      <xdr:spPr>
        <a:xfrm>
          <a:off x="4233864" y="10108407"/>
          <a:ext cx="1802605" cy="1652570"/>
        </a:xfrm>
        <a:prstGeom prst="rect">
          <a:avLst/>
        </a:prstGeom>
      </xdr:spPr>
    </xdr:pic>
    <xdr:clientData/>
  </xdr:twoCellAnchor>
  <xdr:twoCellAnchor editAs="oneCell">
    <xdr:from>
      <xdr:col>63</xdr:col>
      <xdr:colOff>107156</xdr:colOff>
      <xdr:row>22</xdr:row>
      <xdr:rowOff>357186</xdr:rowOff>
    </xdr:from>
    <xdr:to>
      <xdr:col>79</xdr:col>
      <xdr:colOff>95249</xdr:colOff>
      <xdr:row>22</xdr:row>
      <xdr:rowOff>2052531</xdr:rowOff>
    </xdr:to>
    <xdr:pic>
      <xdr:nvPicPr>
        <xdr:cNvPr id="16" name="Рисунок 15"/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2311" t="8364" r="12049" b="8143"/>
        <a:stretch/>
      </xdr:blipFill>
      <xdr:spPr>
        <a:xfrm>
          <a:off x="7993856" y="10025061"/>
          <a:ext cx="2074068" cy="1695345"/>
        </a:xfrm>
        <a:prstGeom prst="rect">
          <a:avLst/>
        </a:prstGeom>
      </xdr:spPr>
    </xdr:pic>
    <xdr:clientData/>
  </xdr:twoCellAnchor>
  <xdr:twoCellAnchor editAs="oneCell">
    <xdr:from>
      <xdr:col>88</xdr:col>
      <xdr:colOff>285750</xdr:colOff>
      <xdr:row>22</xdr:row>
      <xdr:rowOff>23812</xdr:rowOff>
    </xdr:from>
    <xdr:to>
      <xdr:col>95</xdr:col>
      <xdr:colOff>45336</xdr:colOff>
      <xdr:row>22</xdr:row>
      <xdr:rowOff>2214562</xdr:rowOff>
    </xdr:to>
    <xdr:pic>
      <xdr:nvPicPr>
        <xdr:cNvPr id="17" name="Рисунок 16"/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708" t="5682" r="37500" b="5618"/>
        <a:stretch/>
      </xdr:blipFill>
      <xdr:spPr>
        <a:xfrm>
          <a:off x="11315700" y="9691687"/>
          <a:ext cx="816861" cy="2190750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15176</xdr:colOff>
      <xdr:row>10</xdr:row>
      <xdr:rowOff>47624</xdr:rowOff>
    </xdr:from>
    <xdr:to>
      <xdr:col>11</xdr:col>
      <xdr:colOff>0</xdr:colOff>
      <xdr:row>10</xdr:row>
      <xdr:rowOff>1266221</xdr:rowOff>
    </xdr:to>
    <xdr:pic>
      <xdr:nvPicPr>
        <xdr:cNvPr id="2" name="Рисунок 1"/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667" t="15063" r="42992" b="22006"/>
        <a:stretch/>
      </xdr:blipFill>
      <xdr:spPr>
        <a:xfrm>
          <a:off x="415226" y="2819399"/>
          <a:ext cx="670624" cy="1218597"/>
        </a:xfrm>
        <a:prstGeom prst="rect">
          <a:avLst/>
        </a:prstGeom>
      </xdr:spPr>
    </xdr:pic>
    <xdr:clientData/>
  </xdr:twoCellAnchor>
  <xdr:twoCellAnchor editAs="oneCell">
    <xdr:from>
      <xdr:col>18</xdr:col>
      <xdr:colOff>53181</xdr:colOff>
      <xdr:row>10</xdr:row>
      <xdr:rowOff>83343</xdr:rowOff>
    </xdr:from>
    <xdr:to>
      <xdr:col>25</xdr:col>
      <xdr:colOff>181465</xdr:colOff>
      <xdr:row>11</xdr:row>
      <xdr:rowOff>71438</xdr:rowOff>
    </xdr:to>
    <xdr:pic>
      <xdr:nvPicPr>
        <xdr:cNvPr id="3" name="Рисунок 2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706" t="12999" r="38957" b="14165"/>
        <a:stretch/>
      </xdr:blipFill>
      <xdr:spPr>
        <a:xfrm>
          <a:off x="1758156" y="2855118"/>
          <a:ext cx="795034" cy="1340645"/>
        </a:xfrm>
        <a:prstGeom prst="rect">
          <a:avLst/>
        </a:prstGeom>
      </xdr:spPr>
    </xdr:pic>
    <xdr:clientData/>
  </xdr:twoCellAnchor>
  <xdr:twoCellAnchor editAs="oneCell">
    <xdr:from>
      <xdr:col>32</xdr:col>
      <xdr:colOff>19844</xdr:colOff>
      <xdr:row>10</xdr:row>
      <xdr:rowOff>42060</xdr:rowOff>
    </xdr:from>
    <xdr:to>
      <xdr:col>39</xdr:col>
      <xdr:colOff>71437</xdr:colOff>
      <xdr:row>11</xdr:row>
      <xdr:rowOff>115919</xdr:rowOff>
    </xdr:to>
    <xdr:pic>
      <xdr:nvPicPr>
        <xdr:cNvPr id="4" name="Рисунок 3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023" t="10317" r="36535" b="3436"/>
        <a:stretch/>
      </xdr:blipFill>
      <xdr:spPr>
        <a:xfrm>
          <a:off x="3096419" y="2813835"/>
          <a:ext cx="870743" cy="1426409"/>
        </a:xfrm>
        <a:prstGeom prst="rect">
          <a:avLst/>
        </a:prstGeom>
      </xdr:spPr>
    </xdr:pic>
    <xdr:clientData/>
  </xdr:twoCellAnchor>
  <xdr:twoCellAnchor editAs="oneCell">
    <xdr:from>
      <xdr:col>45</xdr:col>
      <xdr:colOff>57150</xdr:colOff>
      <xdr:row>10</xdr:row>
      <xdr:rowOff>92869</xdr:rowOff>
    </xdr:from>
    <xdr:to>
      <xdr:col>54</xdr:col>
      <xdr:colOff>47624</xdr:colOff>
      <xdr:row>11</xdr:row>
      <xdr:rowOff>70258</xdr:rowOff>
    </xdr:to>
    <xdr:pic>
      <xdr:nvPicPr>
        <xdr:cNvPr id="5" name="Рисунок 4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0055" t="14650" r="39591" b="12308"/>
        <a:stretch/>
      </xdr:blipFill>
      <xdr:spPr>
        <a:xfrm>
          <a:off x="4429125" y="2864644"/>
          <a:ext cx="847724" cy="1329939"/>
        </a:xfrm>
        <a:prstGeom prst="rect">
          <a:avLst/>
        </a:prstGeom>
      </xdr:spPr>
    </xdr:pic>
    <xdr:clientData/>
  </xdr:twoCellAnchor>
  <xdr:twoCellAnchor editAs="oneCell">
    <xdr:from>
      <xdr:col>61</xdr:col>
      <xdr:colOff>23812</xdr:colOff>
      <xdr:row>10</xdr:row>
      <xdr:rowOff>30685</xdr:rowOff>
    </xdr:from>
    <xdr:to>
      <xdr:col>66</xdr:col>
      <xdr:colOff>83889</xdr:colOff>
      <xdr:row>10</xdr:row>
      <xdr:rowOff>1259417</xdr:rowOff>
    </xdr:to>
    <xdr:pic>
      <xdr:nvPicPr>
        <xdr:cNvPr id="6" name="Рисунок 5"/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2824" t="17424" r="42024" b="13111"/>
        <a:stretch/>
      </xdr:blipFill>
      <xdr:spPr>
        <a:xfrm>
          <a:off x="5853112" y="2802460"/>
          <a:ext cx="583952" cy="1228732"/>
        </a:xfrm>
        <a:prstGeom prst="rect">
          <a:avLst/>
        </a:prstGeom>
      </xdr:spPr>
    </xdr:pic>
    <xdr:clientData/>
  </xdr:twoCellAnchor>
  <xdr:twoCellAnchor editAs="oneCell">
    <xdr:from>
      <xdr:col>73</xdr:col>
      <xdr:colOff>55564</xdr:colOff>
      <xdr:row>10</xdr:row>
      <xdr:rowOff>67470</xdr:rowOff>
    </xdr:from>
    <xdr:to>
      <xdr:col>82</xdr:col>
      <xdr:colOff>6341</xdr:colOff>
      <xdr:row>11</xdr:row>
      <xdr:rowOff>83344</xdr:rowOff>
    </xdr:to>
    <xdr:pic>
      <xdr:nvPicPr>
        <xdr:cNvPr id="7" name="Рисунок 6"/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878" t="9171" r="38552" b="5086"/>
        <a:stretch/>
      </xdr:blipFill>
      <xdr:spPr>
        <a:xfrm>
          <a:off x="7037389" y="2839245"/>
          <a:ext cx="808027" cy="1368424"/>
        </a:xfrm>
        <a:prstGeom prst="rect">
          <a:avLst/>
        </a:prstGeom>
      </xdr:spPr>
    </xdr:pic>
    <xdr:clientData/>
  </xdr:twoCellAnchor>
  <xdr:oneCellAnchor>
    <xdr:from>
      <xdr:col>89</xdr:col>
      <xdr:colOff>22489</xdr:colOff>
      <xdr:row>10</xdr:row>
      <xdr:rowOff>37040</xdr:rowOff>
    </xdr:from>
    <xdr:ext cx="606226" cy="1272647"/>
    <xdr:pic>
      <xdr:nvPicPr>
        <xdr:cNvPr id="8" name="Рисунок 7"/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772" t="14214" r="43392" b="17925"/>
        <a:stretch/>
      </xdr:blipFill>
      <xdr:spPr>
        <a:xfrm>
          <a:off x="8499739" y="2808815"/>
          <a:ext cx="606226" cy="1272647"/>
        </a:xfrm>
        <a:prstGeom prst="rect">
          <a:avLst/>
        </a:prstGeom>
      </xdr:spPr>
    </xdr:pic>
    <xdr:clientData/>
  </xdr:oneCellAnchor>
  <xdr:oneCellAnchor>
    <xdr:from>
      <xdr:col>100</xdr:col>
      <xdr:colOff>76729</xdr:colOff>
      <xdr:row>10</xdr:row>
      <xdr:rowOff>76728</xdr:rowOff>
    </xdr:from>
    <xdr:ext cx="970652" cy="1375835"/>
    <xdr:pic>
      <xdr:nvPicPr>
        <xdr:cNvPr id="9" name="Рисунок 8"/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246" t="7107" r="34554" b="6921"/>
        <a:stretch/>
      </xdr:blipFill>
      <xdr:spPr>
        <a:xfrm>
          <a:off x="9554104" y="2848503"/>
          <a:ext cx="970652" cy="1375835"/>
        </a:xfrm>
        <a:prstGeom prst="rect">
          <a:avLst/>
        </a:prstGeom>
      </xdr:spPr>
    </xdr:pic>
    <xdr:clientData/>
  </xdr:oneCellAnchor>
  <xdr:oneCellAnchor>
    <xdr:from>
      <xdr:col>116</xdr:col>
      <xdr:colOff>14285</xdr:colOff>
      <xdr:row>10</xdr:row>
      <xdr:rowOff>64294</xdr:rowOff>
    </xdr:from>
    <xdr:ext cx="604840" cy="1254948"/>
    <xdr:pic>
      <xdr:nvPicPr>
        <xdr:cNvPr id="10" name="Рисунок 9"/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886" t="13618" r="40151" b="20562"/>
        <a:stretch/>
      </xdr:blipFill>
      <xdr:spPr>
        <a:xfrm>
          <a:off x="10948985" y="2836069"/>
          <a:ext cx="604840" cy="1254948"/>
        </a:xfrm>
        <a:prstGeom prst="rect">
          <a:avLst/>
        </a:prstGeom>
      </xdr:spPr>
    </xdr:pic>
    <xdr:clientData/>
  </xdr:oneCellAnchor>
  <xdr:oneCellAnchor>
    <xdr:from>
      <xdr:col>129</xdr:col>
      <xdr:colOff>50006</xdr:colOff>
      <xdr:row>10</xdr:row>
      <xdr:rowOff>78582</xdr:rowOff>
    </xdr:from>
    <xdr:ext cx="795337" cy="1345920"/>
    <xdr:pic>
      <xdr:nvPicPr>
        <xdr:cNvPr id="11" name="Рисунок 10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706" t="12999" r="38957" b="14165"/>
        <a:stretch/>
      </xdr:blipFill>
      <xdr:spPr>
        <a:xfrm>
          <a:off x="12127706" y="2850357"/>
          <a:ext cx="795337" cy="1345920"/>
        </a:xfrm>
        <a:prstGeom prst="rect">
          <a:avLst/>
        </a:prstGeom>
      </xdr:spPr>
    </xdr:pic>
    <xdr:clientData/>
  </xdr:oneCellAnchor>
  <xdr:oneCellAnchor>
    <xdr:from>
      <xdr:col>4</xdr:col>
      <xdr:colOff>54769</xdr:colOff>
      <xdr:row>19</xdr:row>
      <xdr:rowOff>66674</xdr:rowOff>
    </xdr:from>
    <xdr:ext cx="766761" cy="1310392"/>
    <xdr:pic>
      <xdr:nvPicPr>
        <xdr:cNvPr id="12" name="Рисунок 11"/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394" t="16712" r="42708" b="16642"/>
        <a:stretch/>
      </xdr:blipFill>
      <xdr:spPr>
        <a:xfrm>
          <a:off x="359569" y="6181724"/>
          <a:ext cx="766761" cy="1310392"/>
        </a:xfrm>
        <a:prstGeom prst="rect">
          <a:avLst/>
        </a:prstGeom>
      </xdr:spPr>
    </xdr:pic>
    <xdr:clientData/>
  </xdr:oneCellAnchor>
  <xdr:oneCellAnchor>
    <xdr:from>
      <xdr:col>17</xdr:col>
      <xdr:colOff>57150</xdr:colOff>
      <xdr:row>19</xdr:row>
      <xdr:rowOff>95248</xdr:rowOff>
    </xdr:from>
    <xdr:ext cx="931068" cy="1374995"/>
    <xdr:pic>
      <xdr:nvPicPr>
        <xdr:cNvPr id="13" name="Рисунок 12"/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542" t="13411" r="39015" b="14372"/>
        <a:stretch/>
      </xdr:blipFill>
      <xdr:spPr>
        <a:xfrm>
          <a:off x="1666875" y="6210298"/>
          <a:ext cx="931068" cy="1374995"/>
        </a:xfrm>
        <a:prstGeom prst="rect">
          <a:avLst/>
        </a:prstGeom>
      </xdr:spPr>
    </xdr:pic>
    <xdr:clientData/>
  </xdr:oneCellAnchor>
  <xdr:oneCellAnchor>
    <xdr:from>
      <xdr:col>30</xdr:col>
      <xdr:colOff>76199</xdr:colOff>
      <xdr:row>19</xdr:row>
      <xdr:rowOff>126204</xdr:rowOff>
    </xdr:from>
    <xdr:ext cx="1154406" cy="1278733"/>
    <xdr:pic>
      <xdr:nvPicPr>
        <xdr:cNvPr id="14" name="Рисунок 13"/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3997" t="13617" r="33049" b="8801"/>
        <a:stretch/>
      </xdr:blipFill>
      <xdr:spPr>
        <a:xfrm>
          <a:off x="2962274" y="6241254"/>
          <a:ext cx="1154406" cy="1278733"/>
        </a:xfrm>
        <a:prstGeom prst="rect">
          <a:avLst/>
        </a:prstGeom>
      </xdr:spPr>
    </xdr:pic>
    <xdr:clientData/>
  </xdr:oneCellAnchor>
  <xdr:oneCellAnchor>
    <xdr:from>
      <xdr:col>44</xdr:col>
      <xdr:colOff>85726</xdr:colOff>
      <xdr:row>19</xdr:row>
      <xdr:rowOff>92869</xdr:rowOff>
    </xdr:from>
    <xdr:ext cx="914398" cy="1411280"/>
    <xdr:pic>
      <xdr:nvPicPr>
        <xdr:cNvPr id="15" name="Рисунок 14"/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6742" t="10523" r="38163" b="5087"/>
        <a:stretch/>
      </xdr:blipFill>
      <xdr:spPr>
        <a:xfrm>
          <a:off x="4362451" y="6207919"/>
          <a:ext cx="914398" cy="1411280"/>
        </a:xfrm>
        <a:prstGeom prst="rect">
          <a:avLst/>
        </a:prstGeom>
      </xdr:spPr>
    </xdr:pic>
    <xdr:clientData/>
  </xdr:oneCellAnchor>
  <xdr:oneCellAnchor>
    <xdr:from>
      <xdr:col>60</xdr:col>
      <xdr:colOff>64295</xdr:colOff>
      <xdr:row>19</xdr:row>
      <xdr:rowOff>107157</xdr:rowOff>
    </xdr:from>
    <xdr:ext cx="840579" cy="1447072"/>
    <xdr:pic>
      <xdr:nvPicPr>
        <xdr:cNvPr id="16" name="Рисунок 15"/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583" t="9698" r="37974" b="6118"/>
        <a:stretch/>
      </xdr:blipFill>
      <xdr:spPr>
        <a:xfrm>
          <a:off x="5798345" y="6222207"/>
          <a:ext cx="840579" cy="1447072"/>
        </a:xfrm>
        <a:prstGeom prst="rect">
          <a:avLst/>
        </a:prstGeom>
      </xdr:spPr>
    </xdr:pic>
    <xdr:clientData/>
  </xdr:oneCellAnchor>
  <xdr:oneCellAnchor>
    <xdr:from>
      <xdr:col>72</xdr:col>
      <xdr:colOff>38100</xdr:colOff>
      <xdr:row>19</xdr:row>
      <xdr:rowOff>126205</xdr:rowOff>
    </xdr:from>
    <xdr:ext cx="1064141" cy="1385887"/>
    <xdr:pic>
      <xdr:nvPicPr>
        <xdr:cNvPr id="17" name="Рисунок 16"/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8314" t="5571" r="26799" b="4262"/>
        <a:stretch/>
      </xdr:blipFill>
      <xdr:spPr>
        <a:xfrm>
          <a:off x="6924675" y="6241255"/>
          <a:ext cx="1064141" cy="1385887"/>
        </a:xfrm>
        <a:prstGeom prst="rect">
          <a:avLst/>
        </a:prstGeom>
      </xdr:spPr>
    </xdr:pic>
    <xdr:clientData/>
  </xdr:oneCellAnchor>
  <xdr:oneCellAnchor>
    <xdr:from>
      <xdr:col>90</xdr:col>
      <xdr:colOff>11907</xdr:colOff>
      <xdr:row>19</xdr:row>
      <xdr:rowOff>71440</xdr:rowOff>
    </xdr:from>
    <xdr:ext cx="506086" cy="1500184"/>
    <xdr:pic>
      <xdr:nvPicPr>
        <xdr:cNvPr id="18" name="Рисунок 17"/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561" t="6518" r="43182" b="10255"/>
        <a:stretch/>
      </xdr:blipFill>
      <xdr:spPr>
        <a:xfrm>
          <a:off x="8584407" y="6186490"/>
          <a:ext cx="506086" cy="1500184"/>
        </a:xfrm>
        <a:prstGeom prst="rect">
          <a:avLst/>
        </a:prstGeom>
      </xdr:spPr>
    </xdr:pic>
    <xdr:clientData/>
  </xdr:oneCellAnchor>
  <xdr:oneCellAnchor>
    <xdr:from>
      <xdr:col>102</xdr:col>
      <xdr:colOff>88107</xdr:colOff>
      <xdr:row>19</xdr:row>
      <xdr:rowOff>42864</xdr:rowOff>
    </xdr:from>
    <xdr:ext cx="721518" cy="1326144"/>
    <xdr:pic>
      <xdr:nvPicPr>
        <xdr:cNvPr id="19" name="Рисунок 18"/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276" t="18364" r="39773" b="13753"/>
        <a:stretch/>
      </xdr:blipFill>
      <xdr:spPr>
        <a:xfrm>
          <a:off x="9755982" y="6157914"/>
          <a:ext cx="721518" cy="1326144"/>
        </a:xfrm>
        <a:prstGeom prst="rect">
          <a:avLst/>
        </a:prstGeom>
      </xdr:spPr>
    </xdr:pic>
    <xdr:clientData/>
  </xdr:oneCellAnchor>
  <xdr:oneCellAnchor>
    <xdr:from>
      <xdr:col>115</xdr:col>
      <xdr:colOff>40481</xdr:colOff>
      <xdr:row>19</xdr:row>
      <xdr:rowOff>97631</xdr:rowOff>
    </xdr:from>
    <xdr:ext cx="895396" cy="1438274"/>
    <xdr:pic>
      <xdr:nvPicPr>
        <xdr:cNvPr id="20" name="Рисунок 19"/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678" t="9285" r="36269" b="6531"/>
        <a:stretch/>
      </xdr:blipFill>
      <xdr:spPr>
        <a:xfrm>
          <a:off x="10879931" y="6212681"/>
          <a:ext cx="895396" cy="1438274"/>
        </a:xfrm>
        <a:prstGeom prst="rect">
          <a:avLst/>
        </a:prstGeom>
      </xdr:spPr>
    </xdr:pic>
    <xdr:clientData/>
  </xdr:oneCellAnchor>
  <xdr:oneCellAnchor>
    <xdr:from>
      <xdr:col>131</xdr:col>
      <xdr:colOff>35720</xdr:colOff>
      <xdr:row>19</xdr:row>
      <xdr:rowOff>29386</xdr:rowOff>
    </xdr:from>
    <xdr:ext cx="464342" cy="1516569"/>
    <xdr:pic>
      <xdr:nvPicPr>
        <xdr:cNvPr id="21" name="Рисунок 20"/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5454" t="4763" r="41643" b="5993"/>
        <a:stretch/>
      </xdr:blipFill>
      <xdr:spPr>
        <a:xfrm>
          <a:off x="12303920" y="6144436"/>
          <a:ext cx="464342" cy="1516569"/>
        </a:xfrm>
        <a:prstGeom prst="rect">
          <a:avLst/>
        </a:prstGeom>
      </xdr:spPr>
    </xdr:pic>
    <xdr:clientData/>
  </xdr:oneCellAnchor>
  <xdr:oneCellAnchor>
    <xdr:from>
      <xdr:col>4</xdr:col>
      <xdr:colOff>47625</xdr:colOff>
      <xdr:row>28</xdr:row>
      <xdr:rowOff>47625</xdr:rowOff>
    </xdr:from>
    <xdr:ext cx="651651" cy="1209675"/>
    <xdr:pic>
      <xdr:nvPicPr>
        <xdr:cNvPr id="22" name="Рисунок 21"/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572" t="16300" r="41951" b="17054"/>
        <a:stretch/>
      </xdr:blipFill>
      <xdr:spPr>
        <a:xfrm>
          <a:off x="352425" y="9553575"/>
          <a:ext cx="651651" cy="1209675"/>
        </a:xfrm>
        <a:prstGeom prst="rect">
          <a:avLst/>
        </a:prstGeom>
      </xdr:spPr>
    </xdr:pic>
    <xdr:clientData/>
  </xdr:oneCellAnchor>
  <xdr:oneCellAnchor>
    <xdr:from>
      <xdr:col>17</xdr:col>
      <xdr:colOff>9525</xdr:colOff>
      <xdr:row>28</xdr:row>
      <xdr:rowOff>71436</xdr:rowOff>
    </xdr:from>
    <xdr:ext cx="965344" cy="1357313"/>
    <xdr:pic>
      <xdr:nvPicPr>
        <xdr:cNvPr id="23" name="Рисунок 22"/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7594" t="8460" r="34186" b="5086"/>
        <a:stretch/>
      </xdr:blipFill>
      <xdr:spPr>
        <a:xfrm>
          <a:off x="1619250" y="9577386"/>
          <a:ext cx="965344" cy="1357313"/>
        </a:xfrm>
        <a:prstGeom prst="rect">
          <a:avLst/>
        </a:prstGeom>
      </xdr:spPr>
    </xdr:pic>
    <xdr:clientData/>
  </xdr:oneCellAnchor>
  <xdr:oneCellAnchor>
    <xdr:from>
      <xdr:col>32</xdr:col>
      <xdr:colOff>90486</xdr:colOff>
      <xdr:row>28</xdr:row>
      <xdr:rowOff>28574</xdr:rowOff>
    </xdr:from>
    <xdr:ext cx="695325" cy="1280863"/>
    <xdr:pic>
      <xdr:nvPicPr>
        <xdr:cNvPr id="24" name="Рисунок 23"/>
        <xdr:cNvPicPr>
          <a:picLocks noChangeAspect="1"/>
        </xdr:cNvPicPr>
      </xdr:nvPicPr>
      <xdr:blipFill rotWithShape="1">
        <a:blip xmlns:r="http://schemas.openxmlformats.org/officeDocument/2006/relationships" r:embed="rId2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413" t="17951" r="39394" b="17054"/>
        <a:stretch/>
      </xdr:blipFill>
      <xdr:spPr>
        <a:xfrm>
          <a:off x="3167061" y="9534524"/>
          <a:ext cx="695325" cy="1280863"/>
        </a:xfrm>
        <a:prstGeom prst="rect">
          <a:avLst/>
        </a:prstGeom>
      </xdr:spPr>
    </xdr:pic>
    <xdr:clientData/>
  </xdr:oneCellAnchor>
  <xdr:oneCellAnchor>
    <xdr:from>
      <xdr:col>45</xdr:col>
      <xdr:colOff>21430</xdr:colOff>
      <xdr:row>28</xdr:row>
      <xdr:rowOff>104775</xdr:rowOff>
    </xdr:from>
    <xdr:ext cx="888457" cy="1312068"/>
    <xdr:pic>
      <xdr:nvPicPr>
        <xdr:cNvPr id="25" name="Рисунок 24"/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542" t="13411" r="39015" b="14372"/>
        <a:stretch/>
      </xdr:blipFill>
      <xdr:spPr>
        <a:xfrm>
          <a:off x="4393405" y="9610725"/>
          <a:ext cx="888457" cy="1312068"/>
        </a:xfrm>
        <a:prstGeom prst="rect">
          <a:avLst/>
        </a:prstGeom>
      </xdr:spPr>
    </xdr:pic>
    <xdr:clientData/>
  </xdr:oneCellAnchor>
  <xdr:oneCellAnchor>
    <xdr:from>
      <xdr:col>58</xdr:col>
      <xdr:colOff>64296</xdr:colOff>
      <xdr:row>28</xdr:row>
      <xdr:rowOff>134225</xdr:rowOff>
    </xdr:from>
    <xdr:ext cx="1136416" cy="1258806"/>
    <xdr:pic>
      <xdr:nvPicPr>
        <xdr:cNvPr id="26" name="Рисунок 25"/>
        <xdr:cNvPicPr>
          <a:picLocks noChangeAspect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3997" t="13617" r="33049" b="8801"/>
        <a:stretch/>
      </xdr:blipFill>
      <xdr:spPr>
        <a:xfrm>
          <a:off x="5607846" y="9640175"/>
          <a:ext cx="1136416" cy="1258806"/>
        </a:xfrm>
        <a:prstGeom prst="rect">
          <a:avLst/>
        </a:prstGeom>
      </xdr:spPr>
    </xdr:pic>
    <xdr:clientData/>
  </xdr:oneCellAnchor>
  <xdr:oneCellAnchor>
    <xdr:from>
      <xdr:col>72</xdr:col>
      <xdr:colOff>92869</xdr:colOff>
      <xdr:row>28</xdr:row>
      <xdr:rowOff>121919</xdr:rowOff>
    </xdr:from>
    <xdr:ext cx="1003409" cy="1163955"/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79444" y="9627869"/>
          <a:ext cx="1003409" cy="1163955"/>
        </a:xfrm>
        <a:prstGeom prst="rect">
          <a:avLst/>
        </a:prstGeom>
      </xdr:spPr>
    </xdr:pic>
    <xdr:clientData/>
  </xdr:oneCellAnchor>
  <xdr:oneCellAnchor>
    <xdr:from>
      <xdr:col>86</xdr:col>
      <xdr:colOff>45245</xdr:colOff>
      <xdr:row>28</xdr:row>
      <xdr:rowOff>192881</xdr:rowOff>
    </xdr:from>
    <xdr:ext cx="1109589" cy="1116806"/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36745" y="9698831"/>
          <a:ext cx="1109589" cy="1116806"/>
        </a:xfrm>
        <a:prstGeom prst="rect">
          <a:avLst/>
        </a:prstGeom>
      </xdr:spPr>
    </xdr:pic>
    <xdr:clientData/>
  </xdr:oneCellAnchor>
  <xdr:oneCellAnchor>
    <xdr:from>
      <xdr:col>100</xdr:col>
      <xdr:colOff>47625</xdr:colOff>
      <xdr:row>28</xdr:row>
      <xdr:rowOff>109537</xdr:rowOff>
    </xdr:from>
    <xdr:ext cx="1062881" cy="1307306"/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00" y="9615487"/>
          <a:ext cx="1062881" cy="1307306"/>
        </a:xfrm>
        <a:prstGeom prst="rect">
          <a:avLst/>
        </a:prstGeom>
      </xdr:spPr>
    </xdr:pic>
    <xdr:clientData/>
  </xdr:oneCellAnchor>
  <xdr:oneCellAnchor>
    <xdr:from>
      <xdr:col>114</xdr:col>
      <xdr:colOff>50007</xdr:colOff>
      <xdr:row>28</xdr:row>
      <xdr:rowOff>140879</xdr:rowOff>
    </xdr:from>
    <xdr:ext cx="1028968" cy="1264058"/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94207" y="9646829"/>
          <a:ext cx="1028968" cy="1264058"/>
        </a:xfrm>
        <a:prstGeom prst="rect">
          <a:avLst/>
        </a:prstGeom>
      </xdr:spPr>
    </xdr:pic>
    <xdr:clientData/>
  </xdr:oneCellAnchor>
  <xdr:oneCellAnchor>
    <xdr:from>
      <xdr:col>129</xdr:col>
      <xdr:colOff>23813</xdr:colOff>
      <xdr:row>28</xdr:row>
      <xdr:rowOff>119063</xdr:rowOff>
    </xdr:from>
    <xdr:ext cx="904875" cy="1178719"/>
    <xdr:pic>
      <xdr:nvPicPr>
        <xdr:cNvPr id="31" name="Рисунок 30"/>
        <xdr:cNvPicPr>
          <a:picLocks noChangeAspect="1"/>
        </xdr:cNvPicPr>
      </xdr:nvPicPr>
      <xdr:blipFill rotWithShape="1">
        <a:blip xmlns:r="http://schemas.openxmlformats.org/officeDocument/2006/relationships" r:embed="rId2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270" t="32840" r="37737" b="17524"/>
        <a:stretch/>
      </xdr:blipFill>
      <xdr:spPr>
        <a:xfrm>
          <a:off x="12101513" y="9625013"/>
          <a:ext cx="904875" cy="1178719"/>
        </a:xfrm>
        <a:prstGeom prst="rect">
          <a:avLst/>
        </a:prstGeom>
      </xdr:spPr>
    </xdr:pic>
    <xdr:clientData/>
  </xdr:oneCellAnchor>
  <xdr:oneCellAnchor>
    <xdr:from>
      <xdr:col>19</xdr:col>
      <xdr:colOff>59531</xdr:colOff>
      <xdr:row>37</xdr:row>
      <xdr:rowOff>35718</xdr:rowOff>
    </xdr:from>
    <xdr:ext cx="551657" cy="1428750"/>
    <xdr:pic>
      <xdr:nvPicPr>
        <xdr:cNvPr id="32" name="Рисунок 31"/>
        <xdr:cNvPicPr>
          <a:picLocks noChangeAspect="1"/>
        </xdr:cNvPicPr>
      </xdr:nvPicPr>
      <xdr:blipFill rotWithShape="1">
        <a:blip xmlns:r="http://schemas.openxmlformats.org/officeDocument/2006/relationships" r:embed="rId2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797" t="4513" r="39749" b="5241"/>
        <a:stretch/>
      </xdr:blipFill>
      <xdr:spPr>
        <a:xfrm>
          <a:off x="1859756" y="12827793"/>
          <a:ext cx="551657" cy="1428750"/>
        </a:xfrm>
        <a:prstGeom prst="rect">
          <a:avLst/>
        </a:prstGeom>
      </xdr:spPr>
    </xdr:pic>
    <xdr:clientData/>
  </xdr:oneCellAnchor>
  <xdr:oneCellAnchor>
    <xdr:from>
      <xdr:col>3</xdr:col>
      <xdr:colOff>35720</xdr:colOff>
      <xdr:row>37</xdr:row>
      <xdr:rowOff>59530</xdr:rowOff>
    </xdr:from>
    <xdr:ext cx="1126378" cy="1393031"/>
    <xdr:pic>
      <xdr:nvPicPr>
        <xdr:cNvPr id="33" name="Рисунок 32"/>
        <xdr:cNvPicPr>
          <a:picLocks noChangeAspect="1"/>
        </xdr:cNvPicPr>
      </xdr:nvPicPr>
      <xdr:blipFill rotWithShape="1">
        <a:blip xmlns:r="http://schemas.openxmlformats.org/officeDocument/2006/relationships" r:embed="rId3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7879" t="12284" r="33120" b="11758"/>
        <a:stretch/>
      </xdr:blipFill>
      <xdr:spPr>
        <a:xfrm>
          <a:off x="245270" y="12851605"/>
          <a:ext cx="1126378" cy="1393031"/>
        </a:xfrm>
        <a:prstGeom prst="rect">
          <a:avLst/>
        </a:prstGeom>
      </xdr:spPr>
    </xdr:pic>
    <xdr:clientData/>
  </xdr:oneCellAnchor>
  <xdr:oneCellAnchor>
    <xdr:from>
      <xdr:col>31</xdr:col>
      <xdr:colOff>57151</xdr:colOff>
      <xdr:row>37</xdr:row>
      <xdr:rowOff>78346</xdr:rowOff>
    </xdr:from>
    <xdr:ext cx="933450" cy="1242454"/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38476" y="12870421"/>
          <a:ext cx="933450" cy="1242454"/>
        </a:xfrm>
        <a:prstGeom prst="rect">
          <a:avLst/>
        </a:prstGeom>
      </xdr:spPr>
    </xdr:pic>
    <xdr:clientData/>
  </xdr:oneCellAnchor>
  <xdr:oneCellAnchor>
    <xdr:from>
      <xdr:col>44</xdr:col>
      <xdr:colOff>47625</xdr:colOff>
      <xdr:row>37</xdr:row>
      <xdr:rowOff>119062</xdr:rowOff>
    </xdr:from>
    <xdr:ext cx="1036356" cy="1281113"/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4350" y="12911137"/>
          <a:ext cx="1036356" cy="1281113"/>
        </a:xfrm>
        <a:prstGeom prst="rect">
          <a:avLst/>
        </a:prstGeom>
      </xdr:spPr>
    </xdr:pic>
    <xdr:clientData/>
  </xdr:oneCellAnchor>
  <xdr:oneCellAnchor>
    <xdr:from>
      <xdr:col>59</xdr:col>
      <xdr:colOff>61913</xdr:colOff>
      <xdr:row>37</xdr:row>
      <xdr:rowOff>111918</xdr:rowOff>
    </xdr:from>
    <xdr:ext cx="970784" cy="1190625"/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00713" y="12903993"/>
          <a:ext cx="970784" cy="1190625"/>
        </a:xfrm>
        <a:prstGeom prst="rect">
          <a:avLst/>
        </a:prstGeom>
      </xdr:spPr>
    </xdr:pic>
    <xdr:clientData/>
  </xdr:oneCellAnchor>
  <xdr:oneCellAnchor>
    <xdr:from>
      <xdr:col>72</xdr:col>
      <xdr:colOff>57150</xdr:colOff>
      <xdr:row>37</xdr:row>
      <xdr:rowOff>180975</xdr:rowOff>
    </xdr:from>
    <xdr:ext cx="1012589" cy="1188243"/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43725" y="12973050"/>
          <a:ext cx="1012589" cy="1188243"/>
        </a:xfrm>
        <a:prstGeom prst="rect">
          <a:avLst/>
        </a:prstGeom>
      </xdr:spPr>
    </xdr:pic>
    <xdr:clientData/>
  </xdr:oneCellAnchor>
  <xdr:oneCellAnchor>
    <xdr:from>
      <xdr:col>87</xdr:col>
      <xdr:colOff>11907</xdr:colOff>
      <xdr:row>37</xdr:row>
      <xdr:rowOff>59532</xdr:rowOff>
    </xdr:from>
    <xdr:ext cx="940593" cy="1237622"/>
    <xdr:pic>
      <xdr:nvPicPr>
        <xdr:cNvPr id="38" name="Рисунок 37"/>
        <xdr:cNvPicPr>
          <a:picLocks noChangeAspect="1"/>
        </xdr:cNvPicPr>
      </xdr:nvPicPr>
      <xdr:blipFill rotWithShape="1">
        <a:blip xmlns:r="http://schemas.openxmlformats.org/officeDocument/2006/relationships" r:embed="rId3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2968" t="6518" r="39039" b="43345"/>
        <a:stretch/>
      </xdr:blipFill>
      <xdr:spPr>
        <a:xfrm>
          <a:off x="8298657" y="12851607"/>
          <a:ext cx="940593" cy="1237622"/>
        </a:xfrm>
        <a:prstGeom prst="rect">
          <a:avLst/>
        </a:prstGeom>
      </xdr:spPr>
    </xdr:pic>
    <xdr:clientData/>
  </xdr:oneCellAnchor>
  <xdr:oneCellAnchor>
    <xdr:from>
      <xdr:col>103</xdr:col>
      <xdr:colOff>11906</xdr:colOff>
      <xdr:row>37</xdr:row>
      <xdr:rowOff>47623</xdr:rowOff>
    </xdr:from>
    <xdr:ext cx="571500" cy="1480144"/>
    <xdr:pic>
      <xdr:nvPicPr>
        <xdr:cNvPr id="39" name="Рисунок 38"/>
        <xdr:cNvPicPr>
          <a:picLocks noChangeAspect="1"/>
        </xdr:cNvPicPr>
      </xdr:nvPicPr>
      <xdr:blipFill rotWithShape="1">
        <a:blip xmlns:r="http://schemas.openxmlformats.org/officeDocument/2006/relationships" r:embed="rId3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797" t="4513" r="39749" b="5241"/>
        <a:stretch/>
      </xdr:blipFill>
      <xdr:spPr>
        <a:xfrm>
          <a:off x="9775031" y="12839698"/>
          <a:ext cx="571500" cy="1480144"/>
        </a:xfrm>
        <a:prstGeom prst="rect">
          <a:avLst/>
        </a:prstGeom>
      </xdr:spPr>
    </xdr:pic>
    <xdr:clientData/>
  </xdr:oneCellAnchor>
  <xdr:oneCellAnchor>
    <xdr:from>
      <xdr:col>17</xdr:col>
      <xdr:colOff>7145</xdr:colOff>
      <xdr:row>46</xdr:row>
      <xdr:rowOff>183356</xdr:rowOff>
    </xdr:from>
    <xdr:ext cx="1053275" cy="995363"/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6870" y="16280606"/>
          <a:ext cx="1053275" cy="995363"/>
        </a:xfrm>
        <a:prstGeom prst="rect">
          <a:avLst/>
        </a:prstGeom>
      </xdr:spPr>
    </xdr:pic>
    <xdr:clientData/>
  </xdr:oneCellAnchor>
  <xdr:oneCellAnchor>
    <xdr:from>
      <xdr:col>30</xdr:col>
      <xdr:colOff>76200</xdr:colOff>
      <xdr:row>46</xdr:row>
      <xdr:rowOff>308964</xdr:rowOff>
    </xdr:from>
    <xdr:ext cx="1131294" cy="1024535"/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62275" y="16406214"/>
          <a:ext cx="1131294" cy="1024535"/>
        </a:xfrm>
        <a:prstGeom prst="rect">
          <a:avLst/>
        </a:prstGeom>
      </xdr:spPr>
    </xdr:pic>
    <xdr:clientData/>
  </xdr:oneCellAnchor>
  <xdr:oneCellAnchor>
    <xdr:from>
      <xdr:col>44</xdr:col>
      <xdr:colOff>38099</xdr:colOff>
      <xdr:row>46</xdr:row>
      <xdr:rowOff>276224</xdr:rowOff>
    </xdr:from>
    <xdr:ext cx="1041721" cy="1152525"/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14824" y="16373474"/>
          <a:ext cx="1041721" cy="1152525"/>
        </a:xfrm>
        <a:prstGeom prst="rect">
          <a:avLst/>
        </a:prstGeom>
      </xdr:spPr>
    </xdr:pic>
    <xdr:clientData/>
  </xdr:oneCellAnchor>
  <xdr:oneCellAnchor>
    <xdr:from>
      <xdr:col>58</xdr:col>
      <xdr:colOff>40481</xdr:colOff>
      <xdr:row>46</xdr:row>
      <xdr:rowOff>250030</xdr:rowOff>
    </xdr:from>
    <xdr:ext cx="1135226" cy="1162049"/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84031" y="16347280"/>
          <a:ext cx="1135226" cy="1162049"/>
        </a:xfrm>
        <a:prstGeom prst="rect">
          <a:avLst/>
        </a:prstGeom>
      </xdr:spPr>
    </xdr:pic>
    <xdr:clientData/>
  </xdr:oneCellAnchor>
  <xdr:oneCellAnchor>
    <xdr:from>
      <xdr:col>72</xdr:col>
      <xdr:colOff>57151</xdr:colOff>
      <xdr:row>46</xdr:row>
      <xdr:rowOff>104077</xdr:rowOff>
    </xdr:from>
    <xdr:ext cx="1000124" cy="1200848"/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43726" y="16201327"/>
          <a:ext cx="1000124" cy="1200848"/>
        </a:xfrm>
        <a:prstGeom prst="rect">
          <a:avLst/>
        </a:prstGeom>
      </xdr:spPr>
    </xdr:pic>
    <xdr:clientData/>
  </xdr:oneCellAnchor>
  <xdr:oneCellAnchor>
    <xdr:from>
      <xdr:col>86</xdr:col>
      <xdr:colOff>50008</xdr:colOff>
      <xdr:row>46</xdr:row>
      <xdr:rowOff>164306</xdr:rowOff>
    </xdr:from>
    <xdr:ext cx="1074563" cy="1240632"/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41508" y="16261556"/>
          <a:ext cx="1074563" cy="1240632"/>
        </a:xfrm>
        <a:prstGeom prst="rect">
          <a:avLst/>
        </a:prstGeom>
      </xdr:spPr>
    </xdr:pic>
    <xdr:clientData/>
  </xdr:oneCellAnchor>
  <xdr:oneCellAnchor>
    <xdr:from>
      <xdr:col>100</xdr:col>
      <xdr:colOff>50874</xdr:colOff>
      <xdr:row>46</xdr:row>
      <xdr:rowOff>47626</xdr:rowOff>
    </xdr:from>
    <xdr:ext cx="1015927" cy="1238250"/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8249" y="16144876"/>
          <a:ext cx="1015927" cy="1238250"/>
        </a:xfrm>
        <a:prstGeom prst="rect">
          <a:avLst/>
        </a:prstGeom>
      </xdr:spPr>
    </xdr:pic>
    <xdr:clientData/>
  </xdr:oneCellAnchor>
  <xdr:oneCellAnchor>
    <xdr:from>
      <xdr:col>114</xdr:col>
      <xdr:colOff>35722</xdr:colOff>
      <xdr:row>46</xdr:row>
      <xdr:rowOff>126901</xdr:rowOff>
    </xdr:from>
    <xdr:ext cx="1038304" cy="1325661"/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79922" y="16224151"/>
          <a:ext cx="1038304" cy="1325661"/>
        </a:xfrm>
        <a:prstGeom prst="rect">
          <a:avLst/>
        </a:prstGeom>
      </xdr:spPr>
    </xdr:pic>
    <xdr:clientData/>
  </xdr:oneCellAnchor>
  <xdr:oneCellAnchor>
    <xdr:from>
      <xdr:col>128</xdr:col>
      <xdr:colOff>73820</xdr:colOff>
      <xdr:row>46</xdr:row>
      <xdr:rowOff>133526</xdr:rowOff>
    </xdr:from>
    <xdr:ext cx="1009648" cy="1123774"/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56270" y="16230776"/>
          <a:ext cx="1009648" cy="1123774"/>
        </a:xfrm>
        <a:prstGeom prst="rect">
          <a:avLst/>
        </a:prstGeom>
      </xdr:spPr>
    </xdr:pic>
    <xdr:clientData/>
  </xdr:oneCellAnchor>
  <xdr:oneCellAnchor>
    <xdr:from>
      <xdr:col>2</xdr:col>
      <xdr:colOff>88106</xdr:colOff>
      <xdr:row>56</xdr:row>
      <xdr:rowOff>245269</xdr:rowOff>
    </xdr:from>
    <xdr:ext cx="1093822" cy="1085850"/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2406" y="19933444"/>
          <a:ext cx="1093822" cy="1085850"/>
        </a:xfrm>
        <a:prstGeom prst="rect">
          <a:avLst/>
        </a:prstGeom>
      </xdr:spPr>
    </xdr:pic>
    <xdr:clientData/>
  </xdr:oneCellAnchor>
  <xdr:oneCellAnchor>
    <xdr:from>
      <xdr:col>18</xdr:col>
      <xdr:colOff>85726</xdr:colOff>
      <xdr:row>56</xdr:row>
      <xdr:rowOff>52388</xdr:rowOff>
    </xdr:from>
    <xdr:ext cx="742052" cy="1181100"/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90701" y="19740563"/>
          <a:ext cx="742052" cy="1181100"/>
        </a:xfrm>
        <a:prstGeom prst="rect">
          <a:avLst/>
        </a:prstGeom>
      </xdr:spPr>
    </xdr:pic>
    <xdr:clientData/>
  </xdr:oneCellAnchor>
  <xdr:oneCellAnchor>
    <xdr:from>
      <xdr:col>31</xdr:col>
      <xdr:colOff>16668</xdr:colOff>
      <xdr:row>56</xdr:row>
      <xdr:rowOff>164306</xdr:rowOff>
    </xdr:from>
    <xdr:ext cx="1109796" cy="1204912"/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97993" y="19852481"/>
          <a:ext cx="1109796" cy="1204912"/>
        </a:xfrm>
        <a:prstGeom prst="rect">
          <a:avLst/>
        </a:prstGeom>
      </xdr:spPr>
    </xdr:pic>
    <xdr:clientData/>
  </xdr:oneCellAnchor>
  <xdr:oneCellAnchor>
    <xdr:from>
      <xdr:col>44</xdr:col>
      <xdr:colOff>57152</xdr:colOff>
      <xdr:row>56</xdr:row>
      <xdr:rowOff>714375</xdr:rowOff>
    </xdr:from>
    <xdr:ext cx="1026318" cy="540167"/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33877" y="20402550"/>
          <a:ext cx="1026318" cy="540167"/>
        </a:xfrm>
        <a:prstGeom prst="rect">
          <a:avLst/>
        </a:prstGeom>
      </xdr:spPr>
    </xdr:pic>
    <xdr:clientData/>
  </xdr:oneCellAnchor>
  <xdr:oneCellAnchor>
    <xdr:from>
      <xdr:col>59</xdr:col>
      <xdr:colOff>14289</xdr:colOff>
      <xdr:row>56</xdr:row>
      <xdr:rowOff>70111</xdr:rowOff>
    </xdr:from>
    <xdr:ext cx="1079439" cy="1311014"/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53089" y="19758286"/>
          <a:ext cx="1079439" cy="1311014"/>
        </a:xfrm>
        <a:prstGeom prst="rect">
          <a:avLst/>
        </a:prstGeom>
      </xdr:spPr>
    </xdr:pic>
    <xdr:clientData/>
  </xdr:oneCellAnchor>
  <xdr:oneCellAnchor>
    <xdr:from>
      <xdr:col>74</xdr:col>
      <xdr:colOff>21431</xdr:colOff>
      <xdr:row>56</xdr:row>
      <xdr:rowOff>61913</xdr:rowOff>
    </xdr:from>
    <xdr:ext cx="609600" cy="1188612"/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98506" y="19750088"/>
          <a:ext cx="609600" cy="1188612"/>
        </a:xfrm>
        <a:prstGeom prst="rect">
          <a:avLst/>
        </a:prstGeom>
      </xdr:spPr>
    </xdr:pic>
    <xdr:clientData/>
  </xdr:oneCellAnchor>
  <xdr:oneCellAnchor>
    <xdr:from>
      <xdr:col>87</xdr:col>
      <xdr:colOff>66675</xdr:colOff>
      <xdr:row>56</xdr:row>
      <xdr:rowOff>69058</xdr:rowOff>
    </xdr:from>
    <xdr:ext cx="846636" cy="1419224"/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353425" y="19757233"/>
          <a:ext cx="846636" cy="1419224"/>
        </a:xfrm>
        <a:prstGeom prst="rect">
          <a:avLst/>
        </a:prstGeom>
      </xdr:spPr>
    </xdr:pic>
    <xdr:clientData/>
  </xdr:oneCellAnchor>
  <xdr:oneCellAnchor>
    <xdr:from>
      <xdr:col>100</xdr:col>
      <xdr:colOff>45244</xdr:colOff>
      <xdr:row>56</xdr:row>
      <xdr:rowOff>357187</xdr:rowOff>
    </xdr:from>
    <xdr:ext cx="1050131" cy="703132"/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2619" y="20045362"/>
          <a:ext cx="1050131" cy="703132"/>
        </a:xfrm>
        <a:prstGeom prst="rect">
          <a:avLst/>
        </a:prstGeom>
      </xdr:spPr>
    </xdr:pic>
    <xdr:clientData/>
  </xdr:oneCellAnchor>
  <xdr:oneCellAnchor>
    <xdr:from>
      <xdr:col>114</xdr:col>
      <xdr:colOff>69056</xdr:colOff>
      <xdr:row>56</xdr:row>
      <xdr:rowOff>350042</xdr:rowOff>
    </xdr:from>
    <xdr:ext cx="1026319" cy="705833"/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13256" y="20038217"/>
          <a:ext cx="1026319" cy="705833"/>
        </a:xfrm>
        <a:prstGeom prst="rect">
          <a:avLst/>
        </a:prstGeom>
      </xdr:spPr>
    </xdr:pic>
    <xdr:clientData/>
  </xdr:oneCellAnchor>
  <xdr:oneCellAnchor>
    <xdr:from>
      <xdr:col>128</xdr:col>
      <xdr:colOff>60614</xdr:colOff>
      <xdr:row>56</xdr:row>
      <xdr:rowOff>311246</xdr:rowOff>
    </xdr:from>
    <xdr:ext cx="1024190" cy="760315"/>
    <xdr:pic>
      <xdr:nvPicPr>
        <xdr:cNvPr id="58" name="Рисунок 57"/>
        <xdr:cNvPicPr>
          <a:picLocks noChangeAspect="1"/>
        </xdr:cNvPicPr>
      </xdr:nvPicPr>
      <xdr:blipFill rotWithShape="1">
        <a:blip xmlns:r="http://schemas.openxmlformats.org/officeDocument/2006/relationships" r:embed="rId5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5769" t="5586" r="6155" b="3989"/>
        <a:stretch/>
      </xdr:blipFill>
      <xdr:spPr>
        <a:xfrm>
          <a:off x="12043064" y="19999421"/>
          <a:ext cx="1024190" cy="760315"/>
        </a:xfrm>
        <a:prstGeom prst="rect">
          <a:avLst/>
        </a:prstGeom>
      </xdr:spPr>
    </xdr:pic>
    <xdr:clientData/>
  </xdr:oneCellAnchor>
  <xdr:oneCellAnchor>
    <xdr:from>
      <xdr:col>3</xdr:col>
      <xdr:colOff>54768</xdr:colOff>
      <xdr:row>65</xdr:row>
      <xdr:rowOff>459582</xdr:rowOff>
    </xdr:from>
    <xdr:ext cx="1038225" cy="702037"/>
    <xdr:pic>
      <xdr:nvPicPr>
        <xdr:cNvPr id="59" name="Рисунок 58"/>
        <xdr:cNvPicPr>
          <a:picLocks noChangeAspect="1"/>
        </xdr:cNvPicPr>
      </xdr:nvPicPr>
      <xdr:blipFill rotWithShape="1">
        <a:blip xmlns:r="http://schemas.openxmlformats.org/officeDocument/2006/relationships" r:embed="rId5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6268" r="4457" b="3226"/>
        <a:stretch/>
      </xdr:blipFill>
      <xdr:spPr>
        <a:xfrm>
          <a:off x="264318" y="23414832"/>
          <a:ext cx="1038225" cy="702037"/>
        </a:xfrm>
        <a:prstGeom prst="rect">
          <a:avLst/>
        </a:prstGeom>
      </xdr:spPr>
    </xdr:pic>
    <xdr:clientData/>
  </xdr:oneCellAnchor>
  <xdr:oneCellAnchor>
    <xdr:from>
      <xdr:col>16</xdr:col>
      <xdr:colOff>95249</xdr:colOff>
      <xdr:row>65</xdr:row>
      <xdr:rowOff>369094</xdr:rowOff>
    </xdr:from>
    <xdr:ext cx="1047751" cy="809625"/>
    <xdr:pic>
      <xdr:nvPicPr>
        <xdr:cNvPr id="60" name="Рисунок 59"/>
        <xdr:cNvPicPr>
          <a:picLocks noChangeAspect="1"/>
        </xdr:cNvPicPr>
      </xdr:nvPicPr>
      <xdr:blipFill rotWithShape="1">
        <a:blip xmlns:r="http://schemas.openxmlformats.org/officeDocument/2006/relationships" r:embed="rId5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598" t="2956" r="3304" b="2217"/>
        <a:stretch/>
      </xdr:blipFill>
      <xdr:spPr>
        <a:xfrm>
          <a:off x="1609724" y="23324344"/>
          <a:ext cx="1047751" cy="809625"/>
        </a:xfrm>
        <a:prstGeom prst="rect">
          <a:avLst/>
        </a:prstGeom>
      </xdr:spPr>
    </xdr:pic>
    <xdr:clientData/>
  </xdr:oneCellAnchor>
  <xdr:oneCellAnchor>
    <xdr:from>
      <xdr:col>31</xdr:col>
      <xdr:colOff>62495</xdr:colOff>
      <xdr:row>65</xdr:row>
      <xdr:rowOff>305233</xdr:rowOff>
    </xdr:from>
    <xdr:ext cx="1034435" cy="874569"/>
    <xdr:pic>
      <xdr:nvPicPr>
        <xdr:cNvPr id="61" name="Рисунок 60"/>
        <xdr:cNvPicPr>
          <a:picLocks noChangeAspect="1"/>
        </xdr:cNvPicPr>
      </xdr:nvPicPr>
      <xdr:blipFill rotWithShape="1">
        <a:blip xmlns:r="http://schemas.openxmlformats.org/officeDocument/2006/relationships" r:embed="rId5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67" t="3817" r="2723" b="5343"/>
        <a:stretch/>
      </xdr:blipFill>
      <xdr:spPr>
        <a:xfrm>
          <a:off x="3043820" y="23260483"/>
          <a:ext cx="1034435" cy="874569"/>
        </a:xfrm>
        <a:prstGeom prst="rect">
          <a:avLst/>
        </a:prstGeom>
      </xdr:spPr>
    </xdr:pic>
    <xdr:clientData/>
  </xdr:oneCellAnchor>
  <xdr:oneCellAnchor>
    <xdr:from>
      <xdr:col>47</xdr:col>
      <xdr:colOff>59532</xdr:colOff>
      <xdr:row>65</xdr:row>
      <xdr:rowOff>35720</xdr:rowOff>
    </xdr:from>
    <xdr:ext cx="565009" cy="1369217"/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22007" y="22990970"/>
          <a:ext cx="565009" cy="1369217"/>
        </a:xfrm>
        <a:prstGeom prst="rect">
          <a:avLst/>
        </a:prstGeom>
      </xdr:spPr>
    </xdr:pic>
    <xdr:clientData/>
  </xdr:oneCellAnchor>
  <xdr:oneCellAnchor>
    <xdr:from>
      <xdr:col>62</xdr:col>
      <xdr:colOff>35718</xdr:colOff>
      <xdr:row>65</xdr:row>
      <xdr:rowOff>47625</xdr:rowOff>
    </xdr:from>
    <xdr:ext cx="511969" cy="1517623"/>
    <xdr:pic>
      <xdr:nvPicPr>
        <xdr:cNvPr id="63" name="Рисунок 62"/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561" t="6518" r="43182" b="10255"/>
        <a:stretch/>
      </xdr:blipFill>
      <xdr:spPr>
        <a:xfrm>
          <a:off x="5960268" y="23002875"/>
          <a:ext cx="511969" cy="1517623"/>
        </a:xfrm>
        <a:prstGeom prst="rect">
          <a:avLst/>
        </a:prstGeom>
      </xdr:spPr>
    </xdr:pic>
    <xdr:clientData/>
  </xdr:oneCellAnchor>
  <xdr:oneCellAnchor>
    <xdr:from>
      <xdr:col>76</xdr:col>
      <xdr:colOff>2381</xdr:colOff>
      <xdr:row>65</xdr:row>
      <xdr:rowOff>47626</xdr:rowOff>
    </xdr:from>
    <xdr:ext cx="461962" cy="1508796"/>
    <xdr:pic>
      <xdr:nvPicPr>
        <xdr:cNvPr id="64" name="Рисунок 63"/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5454" t="4763" r="41643" b="5993"/>
        <a:stretch/>
      </xdr:blipFill>
      <xdr:spPr>
        <a:xfrm>
          <a:off x="7269956" y="23002876"/>
          <a:ext cx="461962" cy="1508796"/>
        </a:xfrm>
        <a:prstGeom prst="rect">
          <a:avLst/>
        </a:prstGeom>
      </xdr:spPr>
    </xdr:pic>
    <xdr:clientData/>
  </xdr:oneCellAnchor>
  <xdr:oneCellAnchor>
    <xdr:from>
      <xdr:col>102</xdr:col>
      <xdr:colOff>42333</xdr:colOff>
      <xdr:row>65</xdr:row>
      <xdr:rowOff>239448</xdr:rowOff>
    </xdr:from>
    <xdr:ext cx="656167" cy="1200861"/>
    <xdr:pic>
      <xdr:nvPicPr>
        <xdr:cNvPr id="65" name="Рисунок 64"/>
        <xdr:cNvPicPr>
          <a:picLocks noChangeAspect="1"/>
        </xdr:cNvPicPr>
      </xdr:nvPicPr>
      <xdr:blipFill rotWithShape="1">
        <a:blip xmlns:r="http://schemas.openxmlformats.org/officeDocument/2006/relationships" r:embed="rId5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5776" t="7255" r="6218" b="2253"/>
        <a:stretch/>
      </xdr:blipFill>
      <xdr:spPr>
        <a:xfrm>
          <a:off x="9710208" y="23194698"/>
          <a:ext cx="656167" cy="1200861"/>
        </a:xfrm>
        <a:prstGeom prst="rect">
          <a:avLst/>
        </a:prstGeom>
      </xdr:spPr>
    </xdr:pic>
    <xdr:clientData/>
  </xdr:oneCellAnchor>
  <xdr:oneCellAnchor>
    <xdr:from>
      <xdr:col>117</xdr:col>
      <xdr:colOff>23815</xdr:colOff>
      <xdr:row>37</xdr:row>
      <xdr:rowOff>690563</xdr:rowOff>
    </xdr:from>
    <xdr:ext cx="488155" cy="621707"/>
    <xdr:pic>
      <xdr:nvPicPr>
        <xdr:cNvPr id="66" name="Рисунок 65"/>
        <xdr:cNvPicPr>
          <a:picLocks noChangeAspect="1"/>
        </xdr:cNvPicPr>
      </xdr:nvPicPr>
      <xdr:blipFill rotWithShape="1">
        <a:blip xmlns:r="http://schemas.openxmlformats.org/officeDocument/2006/relationships" r:embed="rId6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035" t="58158" r="43418" b="7999"/>
        <a:stretch/>
      </xdr:blipFill>
      <xdr:spPr>
        <a:xfrm>
          <a:off x="11053765" y="13482638"/>
          <a:ext cx="488155" cy="621707"/>
        </a:xfrm>
        <a:prstGeom prst="rect">
          <a:avLst/>
        </a:prstGeom>
      </xdr:spPr>
    </xdr:pic>
    <xdr:clientData/>
  </xdr:oneCellAnchor>
  <xdr:oneCellAnchor>
    <xdr:from>
      <xdr:col>117</xdr:col>
      <xdr:colOff>11907</xdr:colOff>
      <xdr:row>37</xdr:row>
      <xdr:rowOff>35718</xdr:rowOff>
    </xdr:from>
    <xdr:ext cx="518348" cy="631032"/>
    <xdr:pic>
      <xdr:nvPicPr>
        <xdr:cNvPr id="67" name="Рисунок 66"/>
        <xdr:cNvPicPr>
          <a:picLocks noChangeAspect="1"/>
        </xdr:cNvPicPr>
      </xdr:nvPicPr>
      <xdr:blipFill rotWithShape="1">
        <a:blip xmlns:r="http://schemas.openxmlformats.org/officeDocument/2006/relationships" r:embed="rId6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561" t="3510" r="42826" b="61394"/>
        <a:stretch/>
      </xdr:blipFill>
      <xdr:spPr>
        <a:xfrm>
          <a:off x="11041857" y="12827793"/>
          <a:ext cx="518348" cy="631032"/>
        </a:xfrm>
        <a:prstGeom prst="rect">
          <a:avLst/>
        </a:prstGeom>
      </xdr:spPr>
    </xdr:pic>
    <xdr:clientData/>
  </xdr:oneCellAnchor>
  <xdr:oneCellAnchor>
    <xdr:from>
      <xdr:col>131</xdr:col>
      <xdr:colOff>11904</xdr:colOff>
      <xdr:row>37</xdr:row>
      <xdr:rowOff>59529</xdr:rowOff>
    </xdr:from>
    <xdr:ext cx="547689" cy="1423992"/>
    <xdr:pic>
      <xdr:nvPicPr>
        <xdr:cNvPr id="68" name="Рисунок 67"/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389" t="4512" r="39631" b="7497"/>
        <a:stretch/>
      </xdr:blipFill>
      <xdr:spPr>
        <a:xfrm>
          <a:off x="12280104" y="12851604"/>
          <a:ext cx="547689" cy="1423992"/>
        </a:xfrm>
        <a:prstGeom prst="rect">
          <a:avLst/>
        </a:prstGeom>
      </xdr:spPr>
    </xdr:pic>
    <xdr:clientData/>
  </xdr:oneCellAnchor>
  <xdr:oneCellAnchor>
    <xdr:from>
      <xdr:col>5</xdr:col>
      <xdr:colOff>7936</xdr:colOff>
      <xdr:row>46</xdr:row>
      <xdr:rowOff>107154</xdr:rowOff>
    </xdr:from>
    <xdr:ext cx="515938" cy="1252991"/>
    <xdr:pic>
      <xdr:nvPicPr>
        <xdr:cNvPr id="69" name="Рисунок 68"/>
        <xdr:cNvPicPr>
          <a:picLocks noChangeAspect="1"/>
        </xdr:cNvPicPr>
      </xdr:nvPicPr>
      <xdr:blipFill rotWithShape="1">
        <a:blip xmlns:r="http://schemas.openxmlformats.org/officeDocument/2006/relationships" r:embed="rId6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9905" t="5653" r="13867" b="1755"/>
        <a:stretch/>
      </xdr:blipFill>
      <xdr:spPr>
        <a:xfrm>
          <a:off x="407986" y="16204404"/>
          <a:ext cx="515938" cy="1252991"/>
        </a:xfrm>
        <a:prstGeom prst="rect">
          <a:avLst/>
        </a:prstGeom>
      </xdr:spPr>
    </xdr:pic>
    <xdr:clientData/>
  </xdr:oneCellAnchor>
  <xdr:oneCellAnchor>
    <xdr:from>
      <xdr:col>88</xdr:col>
      <xdr:colOff>75407</xdr:colOff>
      <xdr:row>65</xdr:row>
      <xdr:rowOff>208189</xdr:rowOff>
    </xdr:from>
    <xdr:ext cx="642974" cy="1220561"/>
    <xdr:pic>
      <xdr:nvPicPr>
        <xdr:cNvPr id="70" name="Рисунок 69"/>
        <xdr:cNvPicPr>
          <a:picLocks noChangeAspect="1"/>
        </xdr:cNvPicPr>
      </xdr:nvPicPr>
      <xdr:blipFill rotWithShape="1">
        <a:blip xmlns:r="http://schemas.openxmlformats.org/officeDocument/2006/relationships" r:embed="rId6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9588" t="5564" r="7220" b="2798"/>
        <a:stretch/>
      </xdr:blipFill>
      <xdr:spPr>
        <a:xfrm>
          <a:off x="8457407" y="23163439"/>
          <a:ext cx="642974" cy="1220561"/>
        </a:xfrm>
        <a:prstGeom prst="rect">
          <a:avLst/>
        </a:prstGeom>
      </xdr:spPr>
    </xdr:pic>
    <xdr:clientData/>
  </xdr:one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19844</xdr:colOff>
      <xdr:row>10</xdr:row>
      <xdr:rowOff>179387</xdr:rowOff>
    </xdr:from>
    <xdr:to>
      <xdr:col>10</xdr:col>
      <xdr:colOff>88636</xdr:colOff>
      <xdr:row>10</xdr:row>
      <xdr:rowOff>1180452</xdr:rowOff>
    </xdr:to>
    <xdr:pic>
      <xdr:nvPicPr>
        <xdr:cNvPr id="2" name="Рисунок 1"/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667" t="15063" r="42992" b="22006"/>
        <a:stretch/>
      </xdr:blipFill>
      <xdr:spPr>
        <a:xfrm>
          <a:off x="424657" y="3215481"/>
          <a:ext cx="545042" cy="1001065"/>
        </a:xfrm>
        <a:prstGeom prst="rect">
          <a:avLst/>
        </a:prstGeom>
      </xdr:spPr>
    </xdr:pic>
    <xdr:clientData/>
  </xdr:twoCellAnchor>
  <xdr:twoCellAnchor editAs="oneCell">
    <xdr:from>
      <xdr:col>18</xdr:col>
      <xdr:colOff>41275</xdr:colOff>
      <xdr:row>10</xdr:row>
      <xdr:rowOff>47625</xdr:rowOff>
    </xdr:from>
    <xdr:to>
      <xdr:col>25</xdr:col>
      <xdr:colOff>94980</xdr:colOff>
      <xdr:row>10</xdr:row>
      <xdr:rowOff>1266825</xdr:rowOff>
    </xdr:to>
    <xdr:pic>
      <xdr:nvPicPr>
        <xdr:cNvPr id="3" name="Рисунок 2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706" t="12999" r="38957" b="14165"/>
        <a:stretch/>
      </xdr:blipFill>
      <xdr:spPr>
        <a:xfrm>
          <a:off x="3251200" y="2952750"/>
          <a:ext cx="720455" cy="1219200"/>
        </a:xfrm>
        <a:prstGeom prst="rect">
          <a:avLst/>
        </a:prstGeom>
      </xdr:spPr>
    </xdr:pic>
    <xdr:clientData/>
  </xdr:twoCellAnchor>
  <xdr:twoCellAnchor editAs="oneCell">
    <xdr:from>
      <xdr:col>32</xdr:col>
      <xdr:colOff>31750</xdr:colOff>
      <xdr:row>10</xdr:row>
      <xdr:rowOff>59530</xdr:rowOff>
    </xdr:from>
    <xdr:to>
      <xdr:col>40</xdr:col>
      <xdr:colOff>26401</xdr:colOff>
      <xdr:row>10</xdr:row>
      <xdr:rowOff>1291167</xdr:rowOff>
    </xdr:to>
    <xdr:pic>
      <xdr:nvPicPr>
        <xdr:cNvPr id="4" name="Рисунок 3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023" t="10317" r="36535" b="3436"/>
        <a:stretch/>
      </xdr:blipFill>
      <xdr:spPr>
        <a:xfrm>
          <a:off x="2817813" y="3107530"/>
          <a:ext cx="756651" cy="1231637"/>
        </a:xfrm>
        <a:prstGeom prst="rect">
          <a:avLst/>
        </a:prstGeom>
      </xdr:spPr>
    </xdr:pic>
    <xdr:clientData/>
  </xdr:twoCellAnchor>
  <xdr:twoCellAnchor editAs="oneCell">
    <xdr:from>
      <xdr:col>46</xdr:col>
      <xdr:colOff>45244</xdr:colOff>
      <xdr:row>10</xdr:row>
      <xdr:rowOff>104775</xdr:rowOff>
    </xdr:from>
    <xdr:to>
      <xdr:col>54</xdr:col>
      <xdr:colOff>16669</xdr:colOff>
      <xdr:row>10</xdr:row>
      <xdr:rowOff>1259518</xdr:rowOff>
    </xdr:to>
    <xdr:pic>
      <xdr:nvPicPr>
        <xdr:cNvPr id="5" name="Рисунок 4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0055" t="14650" r="39591" b="12308"/>
        <a:stretch/>
      </xdr:blipFill>
      <xdr:spPr>
        <a:xfrm>
          <a:off x="4069557" y="3176588"/>
          <a:ext cx="733425" cy="1154743"/>
        </a:xfrm>
        <a:prstGeom prst="rect">
          <a:avLst/>
        </a:prstGeom>
      </xdr:spPr>
    </xdr:pic>
    <xdr:clientData/>
  </xdr:twoCellAnchor>
  <xdr:twoCellAnchor editAs="oneCell">
    <xdr:from>
      <xdr:col>88</xdr:col>
      <xdr:colOff>90488</xdr:colOff>
      <xdr:row>10</xdr:row>
      <xdr:rowOff>42863</xdr:rowOff>
    </xdr:from>
    <xdr:to>
      <xdr:col>94</xdr:col>
      <xdr:colOff>61647</xdr:colOff>
      <xdr:row>10</xdr:row>
      <xdr:rowOff>1214438</xdr:rowOff>
    </xdr:to>
    <xdr:pic>
      <xdr:nvPicPr>
        <xdr:cNvPr id="16" name="Рисунок 15"/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394" t="16712" r="42708" b="16642"/>
        <a:stretch/>
      </xdr:blipFill>
      <xdr:spPr>
        <a:xfrm>
          <a:off x="7877176" y="3102769"/>
          <a:ext cx="685534" cy="1171575"/>
        </a:xfrm>
        <a:prstGeom prst="rect">
          <a:avLst/>
        </a:prstGeom>
      </xdr:spPr>
    </xdr:pic>
    <xdr:clientData/>
  </xdr:twoCellAnchor>
  <xdr:twoCellAnchor editAs="oneCell">
    <xdr:from>
      <xdr:col>101</xdr:col>
      <xdr:colOff>21430</xdr:colOff>
      <xdr:row>10</xdr:row>
      <xdr:rowOff>83344</xdr:rowOff>
    </xdr:from>
    <xdr:to>
      <xdr:col>109</xdr:col>
      <xdr:colOff>83342</xdr:colOff>
      <xdr:row>10</xdr:row>
      <xdr:rowOff>1300092</xdr:rowOff>
    </xdr:to>
    <xdr:pic>
      <xdr:nvPicPr>
        <xdr:cNvPr id="17" name="Рисунок 16"/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542" t="13411" r="39015" b="14372"/>
        <a:stretch/>
      </xdr:blipFill>
      <xdr:spPr>
        <a:xfrm>
          <a:off x="9093993" y="3143250"/>
          <a:ext cx="823912" cy="1216748"/>
        </a:xfrm>
        <a:prstGeom prst="rect">
          <a:avLst/>
        </a:prstGeom>
      </xdr:spPr>
    </xdr:pic>
    <xdr:clientData/>
  </xdr:twoCellAnchor>
  <xdr:twoCellAnchor editAs="oneCell">
    <xdr:from>
      <xdr:col>114</xdr:col>
      <xdr:colOff>52390</xdr:colOff>
      <xdr:row>10</xdr:row>
      <xdr:rowOff>126206</xdr:rowOff>
    </xdr:from>
    <xdr:to>
      <xdr:col>125</xdr:col>
      <xdr:colOff>53708</xdr:colOff>
      <xdr:row>10</xdr:row>
      <xdr:rowOff>1288256</xdr:rowOff>
    </xdr:to>
    <xdr:pic>
      <xdr:nvPicPr>
        <xdr:cNvPr id="18" name="Рисунок 17"/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3997" t="13617" r="33049" b="8801"/>
        <a:stretch/>
      </xdr:blipFill>
      <xdr:spPr>
        <a:xfrm>
          <a:off x="18066546" y="3186112"/>
          <a:ext cx="1049068" cy="1162050"/>
        </a:xfrm>
        <a:prstGeom prst="rect">
          <a:avLst/>
        </a:prstGeom>
      </xdr:spPr>
    </xdr:pic>
    <xdr:clientData/>
  </xdr:twoCellAnchor>
  <xdr:oneCellAnchor>
    <xdr:from>
      <xdr:col>2</xdr:col>
      <xdr:colOff>57150</xdr:colOff>
      <xdr:row>59</xdr:row>
      <xdr:rowOff>294409</xdr:rowOff>
    </xdr:from>
    <xdr:ext cx="1033895" cy="780272"/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0600" y="28155034"/>
          <a:ext cx="1033895" cy="780272"/>
        </a:xfrm>
        <a:prstGeom prst="rect">
          <a:avLst/>
        </a:prstGeom>
      </xdr:spPr>
    </xdr:pic>
    <xdr:clientData/>
  </xdr:oneCellAnchor>
  <xdr:oneCellAnchor>
    <xdr:from>
      <xdr:col>61</xdr:col>
      <xdr:colOff>10582</xdr:colOff>
      <xdr:row>10</xdr:row>
      <xdr:rowOff>67469</xdr:rowOff>
    </xdr:from>
    <xdr:ext cx="583644" cy="1227666"/>
    <xdr:pic>
      <xdr:nvPicPr>
        <xdr:cNvPr id="96" name="Рисунок 95"/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2403" t="13067" r="42340" b="17008"/>
        <a:stretch/>
      </xdr:blipFill>
      <xdr:spPr>
        <a:xfrm>
          <a:off x="1308363" y="6199188"/>
          <a:ext cx="583644" cy="1227666"/>
        </a:xfrm>
        <a:prstGeom prst="rect">
          <a:avLst/>
        </a:prstGeom>
      </xdr:spPr>
    </xdr:pic>
    <xdr:clientData/>
  </xdr:oneCellAnchor>
  <xdr:oneCellAnchor>
    <xdr:from>
      <xdr:col>73</xdr:col>
      <xdr:colOff>31750</xdr:colOff>
      <xdr:row>10</xdr:row>
      <xdr:rowOff>33073</xdr:rowOff>
    </xdr:from>
    <xdr:ext cx="870796" cy="1280583"/>
    <xdr:pic>
      <xdr:nvPicPr>
        <xdr:cNvPr id="97" name="Рисунок 96"/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0509" t="7107" r="32660" b="6921"/>
        <a:stretch/>
      </xdr:blipFill>
      <xdr:spPr>
        <a:xfrm>
          <a:off x="3222625" y="6164792"/>
          <a:ext cx="870796" cy="1280583"/>
        </a:xfrm>
        <a:prstGeom prst="rect">
          <a:avLst/>
        </a:prstGeom>
      </xdr:spPr>
    </xdr:pic>
    <xdr:clientData/>
  </xdr:oneCellAnchor>
  <xdr:oneCellAnchor>
    <xdr:from>
      <xdr:col>129</xdr:col>
      <xdr:colOff>85726</xdr:colOff>
      <xdr:row>10</xdr:row>
      <xdr:rowOff>57150</xdr:rowOff>
    </xdr:from>
    <xdr:ext cx="819150" cy="1264274"/>
    <xdr:pic>
      <xdr:nvPicPr>
        <xdr:cNvPr id="98" name="Рисунок 97"/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6742" t="10523" r="38163" b="5087"/>
        <a:stretch/>
      </xdr:blipFill>
      <xdr:spPr>
        <a:xfrm>
          <a:off x="16052007" y="6200775"/>
          <a:ext cx="819150" cy="1264274"/>
        </a:xfrm>
        <a:prstGeom prst="rect">
          <a:avLst/>
        </a:prstGeom>
      </xdr:spPr>
    </xdr:pic>
    <xdr:clientData/>
  </xdr:oneCellAnchor>
  <xdr:oneCellAnchor>
    <xdr:from>
      <xdr:col>16</xdr:col>
      <xdr:colOff>34637</xdr:colOff>
      <xdr:row>59</xdr:row>
      <xdr:rowOff>201757</xdr:rowOff>
    </xdr:from>
    <xdr:ext cx="1072644" cy="916791"/>
    <xdr:pic>
      <xdr:nvPicPr>
        <xdr:cNvPr id="141" name="Рисунок 140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7668" y="18894570"/>
          <a:ext cx="1072644" cy="916791"/>
        </a:xfrm>
        <a:prstGeom prst="rect">
          <a:avLst/>
        </a:prstGeom>
      </xdr:spPr>
    </xdr:pic>
    <xdr:clientData/>
  </xdr:oneCellAnchor>
  <xdr:oneCellAnchor>
    <xdr:from>
      <xdr:col>30</xdr:col>
      <xdr:colOff>83343</xdr:colOff>
      <xdr:row>59</xdr:row>
      <xdr:rowOff>392906</xdr:rowOff>
    </xdr:from>
    <xdr:ext cx="963417" cy="702469"/>
    <xdr:pic>
      <xdr:nvPicPr>
        <xdr:cNvPr id="142" name="Рисунок 141"/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8171"/>
        <a:stretch/>
      </xdr:blipFill>
      <xdr:spPr>
        <a:xfrm>
          <a:off x="7369968" y="19085719"/>
          <a:ext cx="963417" cy="702469"/>
        </a:xfrm>
        <a:prstGeom prst="rect">
          <a:avLst/>
        </a:prstGeom>
      </xdr:spPr>
    </xdr:pic>
    <xdr:clientData/>
  </xdr:oneCellAnchor>
  <xdr:oneCellAnchor>
    <xdr:from>
      <xdr:col>44</xdr:col>
      <xdr:colOff>60614</xdr:colOff>
      <xdr:row>59</xdr:row>
      <xdr:rowOff>311247</xdr:rowOff>
    </xdr:from>
    <xdr:ext cx="1024191" cy="760316"/>
    <xdr:pic>
      <xdr:nvPicPr>
        <xdr:cNvPr id="143" name="Рисунок 142"/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5769" t="5586" r="6155" b="3989"/>
        <a:stretch/>
      </xdr:blipFill>
      <xdr:spPr>
        <a:xfrm>
          <a:off x="11597770" y="19004060"/>
          <a:ext cx="1024191" cy="760316"/>
        </a:xfrm>
        <a:prstGeom prst="rect">
          <a:avLst/>
        </a:prstGeom>
      </xdr:spPr>
    </xdr:pic>
    <xdr:clientData/>
  </xdr:oneCellAnchor>
  <xdr:oneCellAnchor>
    <xdr:from>
      <xdr:col>4</xdr:col>
      <xdr:colOff>28576</xdr:colOff>
      <xdr:row>18</xdr:row>
      <xdr:rowOff>95250</xdr:rowOff>
    </xdr:from>
    <xdr:ext cx="714374" cy="1229808"/>
    <xdr:pic>
      <xdr:nvPicPr>
        <xdr:cNvPr id="75" name="Рисунок 74"/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583" t="9698" r="37974" b="6118"/>
        <a:stretch/>
      </xdr:blipFill>
      <xdr:spPr>
        <a:xfrm>
          <a:off x="1195389" y="8655844"/>
          <a:ext cx="714374" cy="1229808"/>
        </a:xfrm>
        <a:prstGeom prst="rect">
          <a:avLst/>
        </a:prstGeom>
      </xdr:spPr>
    </xdr:pic>
    <xdr:clientData/>
  </xdr:oneCellAnchor>
  <xdr:oneCellAnchor>
    <xdr:from>
      <xdr:col>16</xdr:col>
      <xdr:colOff>38100</xdr:colOff>
      <xdr:row>18</xdr:row>
      <xdr:rowOff>66675</xdr:rowOff>
    </xdr:from>
    <xdr:ext cx="1064141" cy="1181100"/>
    <xdr:pic>
      <xdr:nvPicPr>
        <xdr:cNvPr id="76" name="Рисунок 75"/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8314" t="5571" r="26799" b="4262"/>
        <a:stretch/>
      </xdr:blipFill>
      <xdr:spPr>
        <a:xfrm>
          <a:off x="3098006" y="8627269"/>
          <a:ext cx="1064141" cy="1181100"/>
        </a:xfrm>
        <a:prstGeom prst="rect">
          <a:avLst/>
        </a:prstGeom>
      </xdr:spPr>
    </xdr:pic>
    <xdr:clientData/>
  </xdr:oneCellAnchor>
  <xdr:twoCellAnchor editAs="oneCell">
    <xdr:from>
      <xdr:col>33</xdr:col>
      <xdr:colOff>59531</xdr:colOff>
      <xdr:row>18</xdr:row>
      <xdr:rowOff>23814</xdr:rowOff>
    </xdr:from>
    <xdr:to>
      <xdr:col>38</xdr:col>
      <xdr:colOff>21086</xdr:colOff>
      <xdr:row>18</xdr:row>
      <xdr:rowOff>1321594</xdr:rowOff>
    </xdr:to>
    <xdr:pic>
      <xdr:nvPicPr>
        <xdr:cNvPr id="77" name="Рисунок 76"/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561" t="6518" r="43182" b="10255"/>
        <a:stretch/>
      </xdr:blipFill>
      <xdr:spPr>
        <a:xfrm>
          <a:off x="1316831" y="9043989"/>
          <a:ext cx="437805" cy="1297780"/>
        </a:xfrm>
        <a:prstGeom prst="rect">
          <a:avLst/>
        </a:prstGeom>
      </xdr:spPr>
    </xdr:pic>
    <xdr:clientData/>
  </xdr:twoCellAnchor>
  <xdr:oneCellAnchor>
    <xdr:from>
      <xdr:col>60</xdr:col>
      <xdr:colOff>28575</xdr:colOff>
      <xdr:row>18</xdr:row>
      <xdr:rowOff>85725</xdr:rowOff>
    </xdr:from>
    <xdr:ext cx="770871" cy="1238250"/>
    <xdr:pic>
      <xdr:nvPicPr>
        <xdr:cNvPr id="79" name="Рисунок 78"/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678" t="9285" r="36269" b="6531"/>
        <a:stretch/>
      </xdr:blipFill>
      <xdr:spPr>
        <a:xfrm>
          <a:off x="5715000" y="9105900"/>
          <a:ext cx="770871" cy="1238250"/>
        </a:xfrm>
        <a:prstGeom prst="rect">
          <a:avLst/>
        </a:prstGeom>
      </xdr:spPr>
    </xdr:pic>
    <xdr:clientData/>
  </xdr:oneCellAnchor>
  <xdr:twoCellAnchor editAs="oneCell">
    <xdr:from>
      <xdr:col>75</xdr:col>
      <xdr:colOff>59531</xdr:colOff>
      <xdr:row>18</xdr:row>
      <xdr:rowOff>47626</xdr:rowOff>
    </xdr:from>
    <xdr:to>
      <xdr:col>79</xdr:col>
      <xdr:colOff>71438</xdr:colOff>
      <xdr:row>18</xdr:row>
      <xdr:rowOff>1330884</xdr:rowOff>
    </xdr:to>
    <xdr:pic>
      <xdr:nvPicPr>
        <xdr:cNvPr id="80" name="Рисунок 79"/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5454" t="4763" r="41643" b="5993"/>
        <a:stretch/>
      </xdr:blipFill>
      <xdr:spPr>
        <a:xfrm>
          <a:off x="8174831" y="9067801"/>
          <a:ext cx="392907" cy="1283258"/>
        </a:xfrm>
        <a:prstGeom prst="rect">
          <a:avLst/>
        </a:prstGeom>
      </xdr:spPr>
    </xdr:pic>
    <xdr:clientData/>
  </xdr:twoCellAnchor>
  <xdr:oneCellAnchor>
    <xdr:from>
      <xdr:col>46</xdr:col>
      <xdr:colOff>28575</xdr:colOff>
      <xdr:row>18</xdr:row>
      <xdr:rowOff>114301</xdr:rowOff>
    </xdr:from>
    <xdr:ext cx="632239" cy="1162050"/>
    <xdr:pic>
      <xdr:nvPicPr>
        <xdr:cNvPr id="81" name="Рисунок 80"/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276" t="18364" r="39773" b="13753"/>
        <a:stretch/>
      </xdr:blipFill>
      <xdr:spPr>
        <a:xfrm>
          <a:off x="5386388" y="8674895"/>
          <a:ext cx="632239" cy="1162050"/>
        </a:xfrm>
        <a:prstGeom prst="rect">
          <a:avLst/>
        </a:prstGeom>
      </xdr:spPr>
    </xdr:pic>
    <xdr:clientData/>
  </xdr:oneCellAnchor>
  <xdr:oneCellAnchor>
    <xdr:from>
      <xdr:col>89</xdr:col>
      <xdr:colOff>4763</xdr:colOff>
      <xdr:row>18</xdr:row>
      <xdr:rowOff>69056</xdr:rowOff>
    </xdr:from>
    <xdr:ext cx="642359" cy="1171575"/>
    <xdr:pic>
      <xdr:nvPicPr>
        <xdr:cNvPr id="82" name="Рисунок 81"/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761" t="18776" r="41572" b="14991"/>
        <a:stretch/>
      </xdr:blipFill>
      <xdr:spPr>
        <a:xfrm>
          <a:off x="7981951" y="5712619"/>
          <a:ext cx="642359" cy="1171575"/>
        </a:xfrm>
        <a:prstGeom prst="rect">
          <a:avLst/>
        </a:prstGeom>
      </xdr:spPr>
    </xdr:pic>
    <xdr:clientData/>
  </xdr:oneCellAnchor>
  <xdr:oneCellAnchor>
    <xdr:from>
      <xdr:col>101</xdr:col>
      <xdr:colOff>30956</xdr:colOff>
      <xdr:row>18</xdr:row>
      <xdr:rowOff>59531</xdr:rowOff>
    </xdr:from>
    <xdr:ext cx="904436" cy="1228725"/>
    <xdr:pic>
      <xdr:nvPicPr>
        <xdr:cNvPr id="83" name="Рисунок 82"/>
        <xdr:cNvPicPr>
          <a:picLocks noChangeAspect="1"/>
        </xdr:cNvPicPr>
      </xdr:nvPicPr>
      <xdr:blipFill rotWithShape="1">
        <a:blip xmlns:r="http://schemas.openxmlformats.org/officeDocument/2006/relationships" r:embed="rId2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258" t="8872" r="32954" b="5912"/>
        <a:stretch/>
      </xdr:blipFill>
      <xdr:spPr>
        <a:xfrm>
          <a:off x="11627644" y="8798719"/>
          <a:ext cx="904436" cy="1228725"/>
        </a:xfrm>
        <a:prstGeom prst="rect">
          <a:avLst/>
        </a:prstGeom>
      </xdr:spPr>
    </xdr:pic>
    <xdr:clientData/>
  </xdr:oneCellAnchor>
  <xdr:oneCellAnchor>
    <xdr:from>
      <xdr:col>116</xdr:col>
      <xdr:colOff>66674</xdr:colOff>
      <xdr:row>18</xdr:row>
      <xdr:rowOff>76200</xdr:rowOff>
    </xdr:from>
    <xdr:ext cx="628651" cy="1158042"/>
    <xdr:pic>
      <xdr:nvPicPr>
        <xdr:cNvPr id="85" name="Рисунок 84"/>
        <xdr:cNvPicPr>
          <a:picLocks noChangeAspect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413" t="17951" r="39394" b="17054"/>
        <a:stretch/>
      </xdr:blipFill>
      <xdr:spPr>
        <a:xfrm>
          <a:off x="13961268" y="8815388"/>
          <a:ext cx="628651" cy="1158042"/>
        </a:xfrm>
        <a:prstGeom prst="rect">
          <a:avLst/>
        </a:prstGeom>
      </xdr:spPr>
    </xdr:pic>
    <xdr:clientData/>
  </xdr:oneCellAnchor>
  <xdr:oneCellAnchor>
    <xdr:from>
      <xdr:col>129</xdr:col>
      <xdr:colOff>57149</xdr:colOff>
      <xdr:row>18</xdr:row>
      <xdr:rowOff>47625</xdr:rowOff>
    </xdr:from>
    <xdr:ext cx="810225" cy="1196535"/>
    <xdr:pic>
      <xdr:nvPicPr>
        <xdr:cNvPr id="86" name="Рисунок 85"/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542" t="13411" r="39015" b="14372"/>
        <a:stretch/>
      </xdr:blipFill>
      <xdr:spPr>
        <a:xfrm>
          <a:off x="16130587" y="8786813"/>
          <a:ext cx="810225" cy="1196535"/>
        </a:xfrm>
        <a:prstGeom prst="rect">
          <a:avLst/>
        </a:prstGeom>
      </xdr:spPr>
    </xdr:pic>
    <xdr:clientData/>
  </xdr:oneCellAnchor>
  <xdr:oneCellAnchor>
    <xdr:from>
      <xdr:col>2</xdr:col>
      <xdr:colOff>64295</xdr:colOff>
      <xdr:row>26</xdr:row>
      <xdr:rowOff>138113</xdr:rowOff>
    </xdr:from>
    <xdr:ext cx="1007267" cy="1115747"/>
    <xdr:pic>
      <xdr:nvPicPr>
        <xdr:cNvPr id="87" name="Рисунок 86"/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3997" t="13617" r="33049" b="8801"/>
        <a:stretch/>
      </xdr:blipFill>
      <xdr:spPr>
        <a:xfrm>
          <a:off x="18185608" y="8877301"/>
          <a:ext cx="1007267" cy="1115747"/>
        </a:xfrm>
        <a:prstGeom prst="rect">
          <a:avLst/>
        </a:prstGeom>
      </xdr:spPr>
    </xdr:pic>
    <xdr:clientData/>
  </xdr:oneCellAnchor>
  <xdr:oneCellAnchor>
    <xdr:from>
      <xdr:col>18</xdr:col>
      <xdr:colOff>38100</xdr:colOff>
      <xdr:row>26</xdr:row>
      <xdr:rowOff>95250</xdr:rowOff>
    </xdr:from>
    <xdr:ext cx="714376" cy="1097447"/>
    <xdr:pic>
      <xdr:nvPicPr>
        <xdr:cNvPr id="88" name="Рисунок 87"/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0814" t="16507" r="39584" b="17880"/>
        <a:stretch/>
      </xdr:blipFill>
      <xdr:spPr>
        <a:xfrm>
          <a:off x="20433506" y="8834438"/>
          <a:ext cx="714376" cy="1097447"/>
        </a:xfrm>
        <a:prstGeom prst="rect">
          <a:avLst/>
        </a:prstGeom>
      </xdr:spPr>
    </xdr:pic>
    <xdr:clientData/>
  </xdr:oneCellAnchor>
  <xdr:oneCellAnchor>
    <xdr:from>
      <xdr:col>31</xdr:col>
      <xdr:colOff>9525</xdr:colOff>
      <xdr:row>26</xdr:row>
      <xdr:rowOff>95250</xdr:rowOff>
    </xdr:from>
    <xdr:ext cx="885293" cy="1209676"/>
    <xdr:pic>
      <xdr:nvPicPr>
        <xdr:cNvPr id="89" name="Рисунок 88"/>
        <xdr:cNvPicPr>
          <a:picLocks noChangeAspect="1"/>
        </xdr:cNvPicPr>
      </xdr:nvPicPr>
      <xdr:blipFill rotWithShape="1">
        <a:blip xmlns:r="http://schemas.openxmlformats.org/officeDocument/2006/relationships" r:embed="rId2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447" t="15061" r="36742" b="11071"/>
        <a:stretch/>
      </xdr:blipFill>
      <xdr:spPr>
        <a:xfrm>
          <a:off x="1081088" y="11930063"/>
          <a:ext cx="885293" cy="1209676"/>
        </a:xfrm>
        <a:prstGeom prst="rect">
          <a:avLst/>
        </a:prstGeom>
      </xdr:spPr>
    </xdr:pic>
    <xdr:clientData/>
  </xdr:oneCellAnchor>
  <xdr:oneCellAnchor>
    <xdr:from>
      <xdr:col>45</xdr:col>
      <xdr:colOff>19050</xdr:colOff>
      <xdr:row>26</xdr:row>
      <xdr:rowOff>52388</xdr:rowOff>
    </xdr:from>
    <xdr:ext cx="914400" cy="1271016"/>
    <xdr:pic>
      <xdr:nvPicPr>
        <xdr:cNvPr id="90" name="Рисунок 89"/>
        <xdr:cNvPicPr>
          <a:picLocks noChangeAspect="1"/>
        </xdr:cNvPicPr>
      </xdr:nvPicPr>
      <xdr:blipFill rotWithShape="1">
        <a:blip xmlns:r="http://schemas.openxmlformats.org/officeDocument/2006/relationships" r:embed="rId2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110" t="8047" r="32481" b="5911"/>
        <a:stretch/>
      </xdr:blipFill>
      <xdr:spPr>
        <a:xfrm>
          <a:off x="3174206" y="11887201"/>
          <a:ext cx="914400" cy="1271016"/>
        </a:xfrm>
        <a:prstGeom prst="rect">
          <a:avLst/>
        </a:prstGeom>
      </xdr:spPr>
    </xdr:pic>
    <xdr:clientData/>
  </xdr:oneCellAnchor>
  <xdr:oneCellAnchor>
    <xdr:from>
      <xdr:col>59</xdr:col>
      <xdr:colOff>14287</xdr:colOff>
      <xdr:row>26</xdr:row>
      <xdr:rowOff>88106</xdr:rowOff>
    </xdr:from>
    <xdr:ext cx="890393" cy="1219199"/>
    <xdr:pic>
      <xdr:nvPicPr>
        <xdr:cNvPr id="91" name="Рисунок 90"/>
        <xdr:cNvPicPr>
          <a:picLocks noChangeAspect="1"/>
        </xdr:cNvPicPr>
      </xdr:nvPicPr>
      <xdr:blipFill rotWithShape="1">
        <a:blip xmlns:r="http://schemas.openxmlformats.org/officeDocument/2006/relationships" r:embed="rId2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5511" t="7428" r="35511" b="6119"/>
        <a:stretch/>
      </xdr:blipFill>
      <xdr:spPr>
        <a:xfrm>
          <a:off x="5276850" y="11922919"/>
          <a:ext cx="890393" cy="1219199"/>
        </a:xfrm>
        <a:prstGeom prst="rect">
          <a:avLst/>
        </a:prstGeom>
      </xdr:spPr>
    </xdr:pic>
    <xdr:clientData/>
  </xdr:oneCellAnchor>
  <xdr:oneCellAnchor>
    <xdr:from>
      <xdr:col>73</xdr:col>
      <xdr:colOff>85725</xdr:colOff>
      <xdr:row>26</xdr:row>
      <xdr:rowOff>47625</xdr:rowOff>
    </xdr:from>
    <xdr:ext cx="800100" cy="1207491"/>
    <xdr:pic>
      <xdr:nvPicPr>
        <xdr:cNvPr id="92" name="Рисунок 91"/>
        <xdr:cNvPicPr>
          <a:picLocks noChangeAspect="1"/>
        </xdr:cNvPicPr>
      </xdr:nvPicPr>
      <xdr:blipFill rotWithShape="1">
        <a:blip xmlns:r="http://schemas.openxmlformats.org/officeDocument/2006/relationships" r:embed="rId2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394" t="14650" r="39962" b="17467"/>
        <a:stretch/>
      </xdr:blipFill>
      <xdr:spPr>
        <a:xfrm>
          <a:off x="7431881" y="11882438"/>
          <a:ext cx="800100" cy="1207491"/>
        </a:xfrm>
        <a:prstGeom prst="rect">
          <a:avLst/>
        </a:prstGeom>
      </xdr:spPr>
    </xdr:pic>
    <xdr:clientData/>
  </xdr:oneCellAnchor>
  <xdr:oneCellAnchor>
    <xdr:from>
      <xdr:col>87</xdr:col>
      <xdr:colOff>57150</xdr:colOff>
      <xdr:row>26</xdr:row>
      <xdr:rowOff>61913</xdr:rowOff>
    </xdr:from>
    <xdr:ext cx="1053277" cy="1247775"/>
    <xdr:pic>
      <xdr:nvPicPr>
        <xdr:cNvPr id="93" name="Рисунок 92"/>
        <xdr:cNvPicPr>
          <a:picLocks noChangeAspect="1"/>
        </xdr:cNvPicPr>
      </xdr:nvPicPr>
      <xdr:blipFill rotWithShape="1">
        <a:blip xmlns:r="http://schemas.openxmlformats.org/officeDocument/2006/relationships" r:embed="rId3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6364" t="7633" r="30303" b="6325"/>
        <a:stretch/>
      </xdr:blipFill>
      <xdr:spPr>
        <a:xfrm>
          <a:off x="7748588" y="8801101"/>
          <a:ext cx="1053277" cy="1247775"/>
        </a:xfrm>
        <a:prstGeom prst="rect">
          <a:avLst/>
        </a:prstGeom>
      </xdr:spPr>
    </xdr:pic>
    <xdr:clientData/>
  </xdr:oneCellAnchor>
  <xdr:oneCellAnchor>
    <xdr:from>
      <xdr:col>115</xdr:col>
      <xdr:colOff>19050</xdr:colOff>
      <xdr:row>26</xdr:row>
      <xdr:rowOff>57150</xdr:rowOff>
    </xdr:from>
    <xdr:ext cx="885293" cy="1209676"/>
    <xdr:pic>
      <xdr:nvPicPr>
        <xdr:cNvPr id="94" name="Рисунок 93"/>
        <xdr:cNvPicPr>
          <a:picLocks noChangeAspect="1"/>
        </xdr:cNvPicPr>
      </xdr:nvPicPr>
      <xdr:blipFill rotWithShape="1">
        <a:blip xmlns:r="http://schemas.openxmlformats.org/officeDocument/2006/relationships" r:embed="rId2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447" t="15061" r="36742" b="11071"/>
        <a:stretch/>
      </xdr:blipFill>
      <xdr:spPr>
        <a:xfrm>
          <a:off x="13818394" y="11891963"/>
          <a:ext cx="885293" cy="1209676"/>
        </a:xfrm>
        <a:prstGeom prst="rect">
          <a:avLst/>
        </a:prstGeom>
      </xdr:spPr>
    </xdr:pic>
    <xdr:clientData/>
  </xdr:oneCellAnchor>
  <xdr:oneCellAnchor>
    <xdr:from>
      <xdr:col>101</xdr:col>
      <xdr:colOff>1</xdr:colOff>
      <xdr:row>26</xdr:row>
      <xdr:rowOff>142875</xdr:rowOff>
    </xdr:from>
    <xdr:ext cx="877002" cy="1104900"/>
    <xdr:pic>
      <xdr:nvPicPr>
        <xdr:cNvPr id="95" name="Рисунок 94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596689" y="11977688"/>
          <a:ext cx="877002" cy="1104900"/>
        </a:xfrm>
        <a:prstGeom prst="rect">
          <a:avLst/>
        </a:prstGeom>
      </xdr:spPr>
    </xdr:pic>
    <xdr:clientData/>
  </xdr:oneCellAnchor>
  <xdr:oneCellAnchor>
    <xdr:from>
      <xdr:col>129</xdr:col>
      <xdr:colOff>9525</xdr:colOff>
      <xdr:row>26</xdr:row>
      <xdr:rowOff>169544</xdr:rowOff>
    </xdr:from>
    <xdr:ext cx="904875" cy="1049655"/>
    <xdr:pic>
      <xdr:nvPicPr>
        <xdr:cNvPr id="101" name="Рисунок 100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082963" y="12004357"/>
          <a:ext cx="904875" cy="1049655"/>
        </a:xfrm>
        <a:prstGeom prst="rect">
          <a:avLst/>
        </a:prstGeom>
      </xdr:spPr>
    </xdr:pic>
    <xdr:clientData/>
  </xdr:oneCellAnchor>
  <xdr:oneCellAnchor>
    <xdr:from>
      <xdr:col>2</xdr:col>
      <xdr:colOff>69055</xdr:colOff>
      <xdr:row>34</xdr:row>
      <xdr:rowOff>83343</xdr:rowOff>
    </xdr:from>
    <xdr:ext cx="978694" cy="1116807"/>
    <xdr:pic>
      <xdr:nvPicPr>
        <xdr:cNvPr id="102" name="Рисунок 101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190368" y="11918156"/>
          <a:ext cx="978694" cy="1116807"/>
        </a:xfrm>
        <a:prstGeom prst="rect">
          <a:avLst/>
        </a:prstGeom>
      </xdr:spPr>
    </xdr:pic>
    <xdr:clientData/>
  </xdr:oneCellAnchor>
  <xdr:oneCellAnchor>
    <xdr:from>
      <xdr:col>16</xdr:col>
      <xdr:colOff>83343</xdr:colOff>
      <xdr:row>34</xdr:row>
      <xdr:rowOff>85725</xdr:rowOff>
    </xdr:from>
    <xdr:ext cx="981075" cy="1206687"/>
    <xdr:pic>
      <xdr:nvPicPr>
        <xdr:cNvPr id="149" name="Рисунок 148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288249" y="11920538"/>
          <a:ext cx="981075" cy="1206687"/>
        </a:xfrm>
        <a:prstGeom prst="rect">
          <a:avLst/>
        </a:prstGeom>
      </xdr:spPr>
    </xdr:pic>
    <xdr:clientData/>
  </xdr:oneCellAnchor>
  <xdr:oneCellAnchor>
    <xdr:from>
      <xdr:col>31</xdr:col>
      <xdr:colOff>2382</xdr:colOff>
      <xdr:row>34</xdr:row>
      <xdr:rowOff>69441</xdr:rowOff>
    </xdr:from>
    <xdr:ext cx="999893" cy="1228340"/>
    <xdr:pic>
      <xdr:nvPicPr>
        <xdr:cNvPr id="150" name="Рисунок 149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3945" y="14952254"/>
          <a:ext cx="999893" cy="1228340"/>
        </a:xfrm>
        <a:prstGeom prst="rect">
          <a:avLst/>
        </a:prstGeom>
      </xdr:spPr>
    </xdr:pic>
    <xdr:clientData/>
  </xdr:oneCellAnchor>
  <xdr:twoCellAnchor editAs="oneCell">
    <xdr:from>
      <xdr:col>75</xdr:col>
      <xdr:colOff>71437</xdr:colOff>
      <xdr:row>34</xdr:row>
      <xdr:rowOff>11906</xdr:rowOff>
    </xdr:from>
    <xdr:to>
      <xdr:col>81</xdr:col>
      <xdr:colOff>11906</xdr:colOff>
      <xdr:row>34</xdr:row>
      <xdr:rowOff>1337868</xdr:rowOff>
    </xdr:to>
    <xdr:pic>
      <xdr:nvPicPr>
        <xdr:cNvPr id="151" name="Рисунок 150"/>
        <xdr:cNvPicPr>
          <a:picLocks noChangeAspect="1"/>
        </xdr:cNvPicPr>
      </xdr:nvPicPr>
      <xdr:blipFill rotWithShape="1">
        <a:blip xmlns:r="http://schemas.openxmlformats.org/officeDocument/2006/relationships" r:embed="rId3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797" t="4513" r="39749" b="5241"/>
        <a:stretch/>
      </xdr:blipFill>
      <xdr:spPr>
        <a:xfrm>
          <a:off x="10358437" y="18595181"/>
          <a:ext cx="511969" cy="1325962"/>
        </a:xfrm>
        <a:prstGeom prst="rect">
          <a:avLst/>
        </a:prstGeom>
      </xdr:spPr>
    </xdr:pic>
    <xdr:clientData/>
  </xdr:twoCellAnchor>
  <xdr:twoCellAnchor editAs="oneCell">
    <xdr:from>
      <xdr:col>46</xdr:col>
      <xdr:colOff>23813</xdr:colOff>
      <xdr:row>34</xdr:row>
      <xdr:rowOff>83344</xdr:rowOff>
    </xdr:from>
    <xdr:to>
      <xdr:col>55</xdr:col>
      <xdr:colOff>80963</xdr:colOff>
      <xdr:row>34</xdr:row>
      <xdr:rowOff>1262063</xdr:rowOff>
    </xdr:to>
    <xdr:pic>
      <xdr:nvPicPr>
        <xdr:cNvPr id="152" name="Рисунок 151"/>
        <xdr:cNvPicPr>
          <a:picLocks noChangeAspect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270" t="32840" r="37737" b="17524"/>
        <a:stretch/>
      </xdr:blipFill>
      <xdr:spPr>
        <a:xfrm>
          <a:off x="5710238" y="18666619"/>
          <a:ext cx="914400" cy="1178719"/>
        </a:xfrm>
        <a:prstGeom prst="rect">
          <a:avLst/>
        </a:prstGeom>
      </xdr:spPr>
    </xdr:pic>
    <xdr:clientData/>
  </xdr:twoCellAnchor>
  <xdr:twoCellAnchor editAs="oneCell">
    <xdr:from>
      <xdr:col>59</xdr:col>
      <xdr:colOff>11907</xdr:colOff>
      <xdr:row>34</xdr:row>
      <xdr:rowOff>83343</xdr:rowOff>
    </xdr:from>
    <xdr:to>
      <xdr:col>69</xdr:col>
      <xdr:colOff>51005</xdr:colOff>
      <xdr:row>34</xdr:row>
      <xdr:rowOff>1309687</xdr:rowOff>
    </xdr:to>
    <xdr:pic>
      <xdr:nvPicPr>
        <xdr:cNvPr id="153" name="Рисунок 152"/>
        <xdr:cNvPicPr>
          <a:picLocks noChangeAspect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7879" t="12284" r="33120" b="11758"/>
        <a:stretch/>
      </xdr:blipFill>
      <xdr:spPr>
        <a:xfrm>
          <a:off x="7936707" y="18666618"/>
          <a:ext cx="991598" cy="1226344"/>
        </a:xfrm>
        <a:prstGeom prst="rect">
          <a:avLst/>
        </a:prstGeom>
      </xdr:spPr>
    </xdr:pic>
    <xdr:clientData/>
  </xdr:twoCellAnchor>
  <xdr:oneCellAnchor>
    <xdr:from>
      <xdr:col>87</xdr:col>
      <xdr:colOff>88105</xdr:colOff>
      <xdr:row>34</xdr:row>
      <xdr:rowOff>98183</xdr:rowOff>
    </xdr:from>
    <xdr:ext cx="945039" cy="1168642"/>
    <xdr:pic>
      <xdr:nvPicPr>
        <xdr:cNvPr id="154" name="Рисунок 153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9543" y="11932996"/>
          <a:ext cx="945039" cy="1168642"/>
        </a:xfrm>
        <a:prstGeom prst="rect">
          <a:avLst/>
        </a:prstGeom>
      </xdr:spPr>
    </xdr:pic>
    <xdr:clientData/>
  </xdr:oneCellAnchor>
  <xdr:oneCellAnchor>
    <xdr:from>
      <xdr:col>100</xdr:col>
      <xdr:colOff>30957</xdr:colOff>
      <xdr:row>34</xdr:row>
      <xdr:rowOff>142875</xdr:rowOff>
    </xdr:from>
    <xdr:ext cx="1103591" cy="1171574"/>
    <xdr:pic>
      <xdr:nvPicPr>
        <xdr:cNvPr id="155" name="Рисунок 154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48801" y="15025688"/>
          <a:ext cx="1103591" cy="1171574"/>
        </a:xfrm>
        <a:prstGeom prst="rect">
          <a:avLst/>
        </a:prstGeom>
      </xdr:spPr>
    </xdr:pic>
    <xdr:clientData/>
  </xdr:oneCellAnchor>
  <xdr:oneCellAnchor>
    <xdr:from>
      <xdr:col>114</xdr:col>
      <xdr:colOff>85726</xdr:colOff>
      <xdr:row>34</xdr:row>
      <xdr:rowOff>76199</xdr:rowOff>
    </xdr:from>
    <xdr:ext cx="970784" cy="1190625"/>
    <xdr:pic>
      <xdr:nvPicPr>
        <xdr:cNvPr id="156" name="Рисунок 155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587164" y="14959012"/>
          <a:ext cx="970784" cy="1190625"/>
        </a:xfrm>
        <a:prstGeom prst="rect">
          <a:avLst/>
        </a:prstGeom>
      </xdr:spPr>
    </xdr:pic>
    <xdr:clientData/>
  </xdr:oneCellAnchor>
  <xdr:oneCellAnchor>
    <xdr:from>
      <xdr:col>128</xdr:col>
      <xdr:colOff>57150</xdr:colOff>
      <xdr:row>34</xdr:row>
      <xdr:rowOff>180975</xdr:rowOff>
    </xdr:from>
    <xdr:ext cx="1012589" cy="1019175"/>
    <xdr:pic>
      <xdr:nvPicPr>
        <xdr:cNvPr id="157" name="Рисунок 156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61244" y="15063788"/>
          <a:ext cx="1012589" cy="1019175"/>
        </a:xfrm>
        <a:prstGeom prst="rect">
          <a:avLst/>
        </a:prstGeom>
      </xdr:spPr>
    </xdr:pic>
    <xdr:clientData/>
  </xdr:oneCellAnchor>
  <xdr:oneCellAnchor>
    <xdr:from>
      <xdr:col>16</xdr:col>
      <xdr:colOff>38101</xdr:colOff>
      <xdr:row>51</xdr:row>
      <xdr:rowOff>133526</xdr:rowOff>
    </xdr:from>
    <xdr:ext cx="1028700" cy="1123774"/>
    <xdr:pic>
      <xdr:nvPicPr>
        <xdr:cNvPr id="170" name="Рисунок 169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89007" y="18088151"/>
          <a:ext cx="1028700" cy="1123774"/>
        </a:xfrm>
        <a:prstGeom prst="rect">
          <a:avLst/>
        </a:prstGeom>
      </xdr:spPr>
    </xdr:pic>
    <xdr:clientData/>
  </xdr:oneCellAnchor>
  <xdr:oneCellAnchor>
    <xdr:from>
      <xdr:col>30</xdr:col>
      <xdr:colOff>40481</xdr:colOff>
      <xdr:row>51</xdr:row>
      <xdr:rowOff>166687</xdr:rowOff>
    </xdr:from>
    <xdr:ext cx="1053044" cy="1045369"/>
    <xdr:pic>
      <xdr:nvPicPr>
        <xdr:cNvPr id="171" name="Рисунок 170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58325" y="18121312"/>
          <a:ext cx="1053044" cy="1045369"/>
        </a:xfrm>
        <a:prstGeom prst="rect">
          <a:avLst/>
        </a:prstGeom>
      </xdr:spPr>
    </xdr:pic>
    <xdr:clientData/>
  </xdr:oneCellAnchor>
  <xdr:oneCellAnchor>
    <xdr:from>
      <xdr:col>45</xdr:col>
      <xdr:colOff>85725</xdr:colOff>
      <xdr:row>51</xdr:row>
      <xdr:rowOff>123825</xdr:rowOff>
    </xdr:from>
    <xdr:ext cx="742052" cy="1181100"/>
    <xdr:pic>
      <xdr:nvPicPr>
        <xdr:cNvPr id="172" name="Рисунок 171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82413" y="18078450"/>
          <a:ext cx="742052" cy="1181100"/>
        </a:xfrm>
        <a:prstGeom prst="rect">
          <a:avLst/>
        </a:prstGeom>
      </xdr:spPr>
    </xdr:pic>
    <xdr:clientData/>
  </xdr:oneCellAnchor>
  <xdr:oneCellAnchor>
    <xdr:from>
      <xdr:col>58</xdr:col>
      <xdr:colOff>64294</xdr:colOff>
      <xdr:row>51</xdr:row>
      <xdr:rowOff>119063</xdr:rowOff>
    </xdr:from>
    <xdr:ext cx="1017679" cy="1104900"/>
    <xdr:pic>
      <xdr:nvPicPr>
        <xdr:cNvPr id="173" name="Рисунок 172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68388" y="18073688"/>
          <a:ext cx="1017679" cy="1104900"/>
        </a:xfrm>
        <a:prstGeom prst="rect">
          <a:avLst/>
        </a:prstGeom>
      </xdr:spPr>
    </xdr:pic>
    <xdr:clientData/>
  </xdr:oneCellAnchor>
  <xdr:oneCellAnchor>
    <xdr:from>
      <xdr:col>72</xdr:col>
      <xdr:colOff>57152</xdr:colOff>
      <xdr:row>51</xdr:row>
      <xdr:rowOff>726281</xdr:rowOff>
    </xdr:from>
    <xdr:ext cx="1063228" cy="559593"/>
    <xdr:pic>
      <xdr:nvPicPr>
        <xdr:cNvPr id="174" name="Рисунок 173"/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035340" y="18680906"/>
          <a:ext cx="1063228" cy="559593"/>
        </a:xfrm>
        <a:prstGeom prst="rect">
          <a:avLst/>
        </a:prstGeom>
      </xdr:spPr>
    </xdr:pic>
    <xdr:clientData/>
  </xdr:oneCellAnchor>
  <xdr:oneCellAnchor>
    <xdr:from>
      <xdr:col>87</xdr:col>
      <xdr:colOff>73819</xdr:colOff>
      <xdr:row>51</xdr:row>
      <xdr:rowOff>58205</xdr:rowOff>
    </xdr:from>
    <xdr:ext cx="1034345" cy="1256246"/>
    <xdr:pic>
      <xdr:nvPicPr>
        <xdr:cNvPr id="175" name="Рисунок 174"/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65257" y="18381924"/>
          <a:ext cx="1034345" cy="1256246"/>
        </a:xfrm>
        <a:prstGeom prst="rect">
          <a:avLst/>
        </a:prstGeom>
      </xdr:spPr>
    </xdr:pic>
    <xdr:clientData/>
  </xdr:oneCellAnchor>
  <xdr:oneCellAnchor>
    <xdr:from>
      <xdr:col>103</xdr:col>
      <xdr:colOff>67469</xdr:colOff>
      <xdr:row>51</xdr:row>
      <xdr:rowOff>124356</xdr:rowOff>
    </xdr:from>
    <xdr:ext cx="444500" cy="1079499"/>
    <xdr:pic>
      <xdr:nvPicPr>
        <xdr:cNvPr id="176" name="Рисунок 175"/>
        <xdr:cNvPicPr>
          <a:picLocks noChangeAspect="1"/>
        </xdr:cNvPicPr>
      </xdr:nvPicPr>
      <xdr:blipFill rotWithShape="1">
        <a:blip xmlns:r="http://schemas.openxmlformats.org/officeDocument/2006/relationships" r:embed="rId4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9905" t="5653" r="13867" b="1755"/>
        <a:stretch/>
      </xdr:blipFill>
      <xdr:spPr>
        <a:xfrm>
          <a:off x="9378157" y="18448075"/>
          <a:ext cx="444500" cy="1079499"/>
        </a:xfrm>
        <a:prstGeom prst="rect">
          <a:avLst/>
        </a:prstGeom>
      </xdr:spPr>
    </xdr:pic>
    <xdr:clientData/>
  </xdr:oneCellAnchor>
  <xdr:oneCellAnchor>
    <xdr:from>
      <xdr:col>116</xdr:col>
      <xdr:colOff>75406</xdr:colOff>
      <xdr:row>51</xdr:row>
      <xdr:rowOff>53408</xdr:rowOff>
    </xdr:from>
    <xdr:ext cx="603251" cy="1145154"/>
    <xdr:pic>
      <xdr:nvPicPr>
        <xdr:cNvPr id="177" name="Рисунок 176"/>
        <xdr:cNvPicPr>
          <a:picLocks noChangeAspect="1"/>
        </xdr:cNvPicPr>
      </xdr:nvPicPr>
      <xdr:blipFill rotWithShape="1">
        <a:blip xmlns:r="http://schemas.openxmlformats.org/officeDocument/2006/relationships" r:embed="rId4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9588" t="5564" r="7220" b="2798"/>
        <a:stretch/>
      </xdr:blipFill>
      <xdr:spPr>
        <a:xfrm>
          <a:off x="18387219" y="21115564"/>
          <a:ext cx="603251" cy="1145154"/>
        </a:xfrm>
        <a:prstGeom prst="rect">
          <a:avLst/>
        </a:prstGeom>
      </xdr:spPr>
    </xdr:pic>
    <xdr:clientData/>
  </xdr:oneCellAnchor>
  <xdr:oneCellAnchor>
    <xdr:from>
      <xdr:col>61</xdr:col>
      <xdr:colOff>35720</xdr:colOff>
      <xdr:row>59</xdr:row>
      <xdr:rowOff>95253</xdr:rowOff>
    </xdr:from>
    <xdr:ext cx="481486" cy="1166812"/>
    <xdr:pic>
      <xdr:nvPicPr>
        <xdr:cNvPr id="178" name="Рисунок 177"/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39314" y="21169316"/>
          <a:ext cx="481486" cy="1166812"/>
        </a:xfrm>
        <a:prstGeom prst="rect">
          <a:avLst/>
        </a:prstGeom>
      </xdr:spPr>
    </xdr:pic>
    <xdr:clientData/>
  </xdr:oneCellAnchor>
  <xdr:oneCellAnchor>
    <xdr:from>
      <xdr:col>75</xdr:col>
      <xdr:colOff>47624</xdr:colOff>
      <xdr:row>59</xdr:row>
      <xdr:rowOff>35720</xdr:rowOff>
    </xdr:from>
    <xdr:ext cx="452437" cy="1341154"/>
    <xdr:pic>
      <xdr:nvPicPr>
        <xdr:cNvPr id="179" name="Рисунок 178"/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561" t="6518" r="43182" b="10255"/>
        <a:stretch/>
      </xdr:blipFill>
      <xdr:spPr>
        <a:xfrm>
          <a:off x="11834812" y="21109783"/>
          <a:ext cx="452437" cy="1341154"/>
        </a:xfrm>
        <a:prstGeom prst="rect">
          <a:avLst/>
        </a:prstGeom>
      </xdr:spPr>
    </xdr:pic>
    <xdr:clientData/>
  </xdr:oneCellAnchor>
  <xdr:oneCellAnchor>
    <xdr:from>
      <xdr:col>89</xdr:col>
      <xdr:colOff>154781</xdr:colOff>
      <xdr:row>59</xdr:row>
      <xdr:rowOff>47626</xdr:rowOff>
    </xdr:from>
    <xdr:ext cx="392907" cy="1283258"/>
    <xdr:pic>
      <xdr:nvPicPr>
        <xdr:cNvPr id="180" name="Рисунок 179"/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5454" t="4763" r="41643" b="5993"/>
        <a:stretch/>
      </xdr:blipFill>
      <xdr:spPr>
        <a:xfrm>
          <a:off x="5936456" y="34089976"/>
          <a:ext cx="392907" cy="1283258"/>
        </a:xfrm>
        <a:prstGeom prst="rect">
          <a:avLst/>
        </a:prstGeom>
      </xdr:spPr>
    </xdr:pic>
    <xdr:clientData/>
  </xdr:oneCellAnchor>
  <xdr:twoCellAnchor editAs="oneCell">
    <xdr:from>
      <xdr:col>3</xdr:col>
      <xdr:colOff>83344</xdr:colOff>
      <xdr:row>42</xdr:row>
      <xdr:rowOff>47625</xdr:rowOff>
    </xdr:from>
    <xdr:to>
      <xdr:col>12</xdr:col>
      <xdr:colOff>59531</xdr:colOff>
      <xdr:row>42</xdr:row>
      <xdr:rowOff>1285247</xdr:rowOff>
    </xdr:to>
    <xdr:pic>
      <xdr:nvPicPr>
        <xdr:cNvPr id="71" name="Рисунок 70"/>
        <xdr:cNvPicPr>
          <a:picLocks noChangeAspect="1"/>
        </xdr:cNvPicPr>
      </xdr:nvPicPr>
      <xdr:blipFill rotWithShape="1">
        <a:blip xmlns:r="http://schemas.openxmlformats.org/officeDocument/2006/relationships" r:embed="rId5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2968" t="6518" r="39039" b="43345"/>
        <a:stretch/>
      </xdr:blipFill>
      <xdr:spPr>
        <a:xfrm>
          <a:off x="1140619" y="15268575"/>
          <a:ext cx="833437" cy="1237622"/>
        </a:xfrm>
        <a:prstGeom prst="rect">
          <a:avLst/>
        </a:prstGeom>
      </xdr:spPr>
    </xdr:pic>
    <xdr:clientData/>
  </xdr:twoCellAnchor>
  <xdr:oneCellAnchor>
    <xdr:from>
      <xdr:col>19</xdr:col>
      <xdr:colOff>71437</xdr:colOff>
      <xdr:row>42</xdr:row>
      <xdr:rowOff>11906</xdr:rowOff>
    </xdr:from>
    <xdr:ext cx="511969" cy="1325962"/>
    <xdr:pic>
      <xdr:nvPicPr>
        <xdr:cNvPr id="72" name="Рисунок 71"/>
        <xdr:cNvPicPr>
          <a:picLocks noChangeAspect="1"/>
        </xdr:cNvPicPr>
      </xdr:nvPicPr>
      <xdr:blipFill rotWithShape="1">
        <a:blip xmlns:r="http://schemas.openxmlformats.org/officeDocument/2006/relationships" r:embed="rId3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797" t="4513" r="39749" b="5241"/>
        <a:stretch/>
      </xdr:blipFill>
      <xdr:spPr>
        <a:xfrm>
          <a:off x="2557462" y="15232856"/>
          <a:ext cx="511969" cy="1325962"/>
        </a:xfrm>
        <a:prstGeom prst="rect">
          <a:avLst/>
        </a:prstGeom>
      </xdr:spPr>
    </xdr:pic>
    <xdr:clientData/>
  </xdr:oneCellAnchor>
  <xdr:oneCellAnchor>
    <xdr:from>
      <xdr:col>33</xdr:col>
      <xdr:colOff>23815</xdr:colOff>
      <xdr:row>42</xdr:row>
      <xdr:rowOff>690563</xdr:rowOff>
    </xdr:from>
    <xdr:ext cx="488155" cy="621707"/>
    <xdr:pic>
      <xdr:nvPicPr>
        <xdr:cNvPr id="73" name="Рисунок 72"/>
        <xdr:cNvPicPr>
          <a:picLocks noChangeAspect="1"/>
        </xdr:cNvPicPr>
      </xdr:nvPicPr>
      <xdr:blipFill rotWithShape="1">
        <a:blip xmlns:r="http://schemas.openxmlformats.org/officeDocument/2006/relationships" r:embed="rId5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035" t="58158" r="43418" b="7999"/>
        <a:stretch/>
      </xdr:blipFill>
      <xdr:spPr>
        <a:xfrm>
          <a:off x="3748090" y="15911513"/>
          <a:ext cx="488155" cy="621707"/>
        </a:xfrm>
        <a:prstGeom prst="rect">
          <a:avLst/>
        </a:prstGeom>
      </xdr:spPr>
    </xdr:pic>
    <xdr:clientData/>
  </xdr:oneCellAnchor>
  <xdr:oneCellAnchor>
    <xdr:from>
      <xdr:col>33</xdr:col>
      <xdr:colOff>11907</xdr:colOff>
      <xdr:row>42</xdr:row>
      <xdr:rowOff>11906</xdr:rowOff>
    </xdr:from>
    <xdr:ext cx="518348" cy="631032"/>
    <xdr:pic>
      <xdr:nvPicPr>
        <xdr:cNvPr id="74" name="Рисунок 73"/>
        <xdr:cNvPicPr>
          <a:picLocks noChangeAspect="1"/>
        </xdr:cNvPicPr>
      </xdr:nvPicPr>
      <xdr:blipFill rotWithShape="1">
        <a:blip xmlns:r="http://schemas.openxmlformats.org/officeDocument/2006/relationships" r:embed="rId5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561" t="3510" r="42826" b="61394"/>
        <a:stretch/>
      </xdr:blipFill>
      <xdr:spPr>
        <a:xfrm>
          <a:off x="3736182" y="15232856"/>
          <a:ext cx="518348" cy="631032"/>
        </a:xfrm>
        <a:prstGeom prst="rect">
          <a:avLst/>
        </a:prstGeom>
      </xdr:spPr>
    </xdr:pic>
    <xdr:clientData/>
  </xdr:oneCellAnchor>
  <xdr:oneCellAnchor>
    <xdr:from>
      <xdr:col>47</xdr:col>
      <xdr:colOff>47623</xdr:colOff>
      <xdr:row>42</xdr:row>
      <xdr:rowOff>23811</xdr:rowOff>
    </xdr:from>
    <xdr:ext cx="494567" cy="1285875"/>
    <xdr:pic>
      <xdr:nvPicPr>
        <xdr:cNvPr id="78" name="Рисунок 77"/>
        <xdr:cNvPicPr>
          <a:picLocks noChangeAspect="1"/>
        </xdr:cNvPicPr>
      </xdr:nvPicPr>
      <xdr:blipFill rotWithShape="1">
        <a:blip xmlns:r="http://schemas.openxmlformats.org/officeDocument/2006/relationships" r:embed="rId5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389" t="4512" r="39631" b="7497"/>
        <a:stretch/>
      </xdr:blipFill>
      <xdr:spPr>
        <a:xfrm>
          <a:off x="5010148" y="15244761"/>
          <a:ext cx="494567" cy="1285875"/>
        </a:xfrm>
        <a:prstGeom prst="rect">
          <a:avLst/>
        </a:prstGeom>
      </xdr:spPr>
    </xdr:pic>
    <xdr:clientData/>
  </xdr:oneCellAnchor>
  <xdr:oneCellAnchor>
    <xdr:from>
      <xdr:col>58</xdr:col>
      <xdr:colOff>42865</xdr:colOff>
      <xdr:row>42</xdr:row>
      <xdr:rowOff>171450</xdr:rowOff>
    </xdr:from>
    <xdr:ext cx="1065874" cy="1007269"/>
    <xdr:pic>
      <xdr:nvPicPr>
        <xdr:cNvPr id="99" name="Рисунок 98"/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86465" y="15392400"/>
          <a:ext cx="1065874" cy="1007269"/>
        </a:xfrm>
        <a:prstGeom prst="rect">
          <a:avLst/>
        </a:prstGeom>
      </xdr:spPr>
    </xdr:pic>
    <xdr:clientData/>
  </xdr:oneCellAnchor>
  <xdr:oneCellAnchor>
    <xdr:from>
      <xdr:col>72</xdr:col>
      <xdr:colOff>52387</xdr:colOff>
      <xdr:row>42</xdr:row>
      <xdr:rowOff>247649</xdr:rowOff>
    </xdr:from>
    <xdr:ext cx="1031081" cy="933780"/>
    <xdr:pic>
      <xdr:nvPicPr>
        <xdr:cNvPr id="100" name="Рисунок 99"/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34237" y="15468599"/>
          <a:ext cx="1031081" cy="933780"/>
        </a:xfrm>
        <a:prstGeom prst="rect">
          <a:avLst/>
        </a:prstGeom>
      </xdr:spPr>
    </xdr:pic>
    <xdr:clientData/>
  </xdr:oneCellAnchor>
  <xdr:oneCellAnchor>
    <xdr:from>
      <xdr:col>86</xdr:col>
      <xdr:colOff>38099</xdr:colOff>
      <xdr:row>42</xdr:row>
      <xdr:rowOff>133350</xdr:rowOff>
    </xdr:from>
    <xdr:ext cx="1033463" cy="1117000"/>
    <xdr:pic>
      <xdr:nvPicPr>
        <xdr:cNvPr id="103" name="Рисунок 102"/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86774" y="15354300"/>
          <a:ext cx="1033463" cy="1117000"/>
        </a:xfrm>
        <a:prstGeom prst="rect">
          <a:avLst/>
        </a:prstGeom>
      </xdr:spPr>
    </xdr:pic>
    <xdr:clientData/>
  </xdr:oneCellAnchor>
  <xdr:oneCellAnchor>
    <xdr:from>
      <xdr:col>100</xdr:col>
      <xdr:colOff>64295</xdr:colOff>
      <xdr:row>42</xdr:row>
      <xdr:rowOff>133351</xdr:rowOff>
    </xdr:from>
    <xdr:ext cx="1013044" cy="1021556"/>
    <xdr:pic>
      <xdr:nvPicPr>
        <xdr:cNvPr id="104" name="Рисунок 103"/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41720" y="15354301"/>
          <a:ext cx="1013044" cy="1021556"/>
        </a:xfrm>
        <a:prstGeom prst="rect">
          <a:avLst/>
        </a:prstGeom>
      </xdr:spPr>
    </xdr:pic>
    <xdr:clientData/>
  </xdr:oneCellAnchor>
  <xdr:oneCellAnchor>
    <xdr:from>
      <xdr:col>114</xdr:col>
      <xdr:colOff>57151</xdr:colOff>
      <xdr:row>42</xdr:row>
      <xdr:rowOff>104077</xdr:rowOff>
    </xdr:from>
    <xdr:ext cx="1000124" cy="1200848"/>
    <xdr:pic>
      <xdr:nvPicPr>
        <xdr:cNvPr id="105" name="Рисунок 104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01401" y="15325027"/>
          <a:ext cx="1000124" cy="1200848"/>
        </a:xfrm>
        <a:prstGeom prst="rect">
          <a:avLst/>
        </a:prstGeom>
      </xdr:spPr>
    </xdr:pic>
    <xdr:clientData/>
  </xdr:oneCellAnchor>
  <xdr:oneCellAnchor>
    <xdr:from>
      <xdr:col>128</xdr:col>
      <xdr:colOff>38101</xdr:colOff>
      <xdr:row>42</xdr:row>
      <xdr:rowOff>71437</xdr:rowOff>
    </xdr:from>
    <xdr:ext cx="1068375" cy="1233487"/>
    <xdr:pic>
      <xdr:nvPicPr>
        <xdr:cNvPr id="106" name="Рисунок 105"/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20601" y="15292387"/>
          <a:ext cx="1068375" cy="1233487"/>
        </a:xfrm>
        <a:prstGeom prst="rect">
          <a:avLst/>
        </a:prstGeom>
      </xdr:spPr>
    </xdr:pic>
    <xdr:clientData/>
  </xdr:oneCellAnchor>
  <xdr:oneCellAnchor>
    <xdr:from>
      <xdr:col>4</xdr:col>
      <xdr:colOff>42333</xdr:colOff>
      <xdr:row>51</xdr:row>
      <xdr:rowOff>84667</xdr:rowOff>
    </xdr:from>
    <xdr:ext cx="656167" cy="1200861"/>
    <xdr:pic>
      <xdr:nvPicPr>
        <xdr:cNvPr id="107" name="Рисунок 106"/>
        <xdr:cNvPicPr>
          <a:picLocks noChangeAspect="1"/>
        </xdr:cNvPicPr>
      </xdr:nvPicPr>
      <xdr:blipFill rotWithShape="1">
        <a:blip xmlns:r="http://schemas.openxmlformats.org/officeDocument/2006/relationships" r:embed="rId6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5776" t="7255" r="6218" b="2253"/>
        <a:stretch/>
      </xdr:blipFill>
      <xdr:spPr>
        <a:xfrm>
          <a:off x="20413927" y="18694136"/>
          <a:ext cx="656167" cy="1200861"/>
        </a:xfrm>
        <a:prstGeom prst="rect">
          <a:avLst/>
        </a:prstGeom>
      </xdr:spPr>
    </xdr:pic>
    <xdr:clientData/>
  </xdr:one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15177</xdr:colOff>
      <xdr:row>10</xdr:row>
      <xdr:rowOff>83344</xdr:rowOff>
    </xdr:from>
    <xdr:to>
      <xdr:col>10</xdr:col>
      <xdr:colOff>112449</xdr:colOff>
      <xdr:row>10</xdr:row>
      <xdr:rowOff>1180452</xdr:rowOff>
    </xdr:to>
    <xdr:pic>
      <xdr:nvPicPr>
        <xdr:cNvPr id="2" name="Рисунок 1"/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667" t="15063" r="42992" b="22006"/>
        <a:stretch/>
      </xdr:blipFill>
      <xdr:spPr>
        <a:xfrm>
          <a:off x="1277240" y="2976563"/>
          <a:ext cx="597334" cy="1097108"/>
        </a:xfrm>
        <a:prstGeom prst="rect">
          <a:avLst/>
        </a:prstGeom>
      </xdr:spPr>
    </xdr:pic>
    <xdr:clientData/>
  </xdr:twoCellAnchor>
  <xdr:twoCellAnchor editAs="oneCell">
    <xdr:from>
      <xdr:col>18</xdr:col>
      <xdr:colOff>41275</xdr:colOff>
      <xdr:row>10</xdr:row>
      <xdr:rowOff>47625</xdr:rowOff>
    </xdr:from>
    <xdr:to>
      <xdr:col>25</xdr:col>
      <xdr:colOff>94980</xdr:colOff>
      <xdr:row>10</xdr:row>
      <xdr:rowOff>1266825</xdr:rowOff>
    </xdr:to>
    <xdr:pic>
      <xdr:nvPicPr>
        <xdr:cNvPr id="3" name="Рисунок 2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706" t="12999" r="38957" b="14165"/>
        <a:stretch/>
      </xdr:blipFill>
      <xdr:spPr>
        <a:xfrm>
          <a:off x="1584325" y="2943225"/>
          <a:ext cx="720455" cy="1219200"/>
        </a:xfrm>
        <a:prstGeom prst="rect">
          <a:avLst/>
        </a:prstGeom>
      </xdr:spPr>
    </xdr:pic>
    <xdr:clientData/>
  </xdr:twoCellAnchor>
  <xdr:twoCellAnchor editAs="oneCell">
    <xdr:from>
      <xdr:col>32</xdr:col>
      <xdr:colOff>79375</xdr:colOff>
      <xdr:row>10</xdr:row>
      <xdr:rowOff>30154</xdr:rowOff>
    </xdr:from>
    <xdr:to>
      <xdr:col>39</xdr:col>
      <xdr:colOff>28574</xdr:colOff>
      <xdr:row>10</xdr:row>
      <xdr:rowOff>1291168</xdr:rowOff>
    </xdr:to>
    <xdr:pic>
      <xdr:nvPicPr>
        <xdr:cNvPr id="4" name="Рисунок 3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023" t="10317" r="36535" b="3436"/>
        <a:stretch/>
      </xdr:blipFill>
      <xdr:spPr>
        <a:xfrm>
          <a:off x="2860675" y="2925754"/>
          <a:ext cx="768349" cy="1261014"/>
        </a:xfrm>
        <a:prstGeom prst="rect">
          <a:avLst/>
        </a:prstGeom>
      </xdr:spPr>
    </xdr:pic>
    <xdr:clientData/>
  </xdr:twoCellAnchor>
  <xdr:twoCellAnchor editAs="oneCell">
    <xdr:from>
      <xdr:col>46</xdr:col>
      <xdr:colOff>9525</xdr:colOff>
      <xdr:row>10</xdr:row>
      <xdr:rowOff>92869</xdr:rowOff>
    </xdr:from>
    <xdr:to>
      <xdr:col>53</xdr:col>
      <xdr:colOff>76200</xdr:colOff>
      <xdr:row>10</xdr:row>
      <xdr:rowOff>1247612</xdr:rowOff>
    </xdr:to>
    <xdr:pic>
      <xdr:nvPicPr>
        <xdr:cNvPr id="5" name="Рисунок 4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0055" t="14650" r="39591" b="12308"/>
        <a:stretch/>
      </xdr:blipFill>
      <xdr:spPr>
        <a:xfrm>
          <a:off x="4181475" y="2988469"/>
          <a:ext cx="733425" cy="1154743"/>
        </a:xfrm>
        <a:prstGeom prst="rect">
          <a:avLst/>
        </a:prstGeom>
      </xdr:spPr>
    </xdr:pic>
    <xdr:clientData/>
  </xdr:twoCellAnchor>
  <xdr:twoCellAnchor editAs="oneCell">
    <xdr:from>
      <xdr:col>61</xdr:col>
      <xdr:colOff>69586</xdr:colOff>
      <xdr:row>10</xdr:row>
      <xdr:rowOff>127001</xdr:rowOff>
    </xdr:from>
    <xdr:to>
      <xdr:col>66</xdr:col>
      <xdr:colOff>83889</xdr:colOff>
      <xdr:row>10</xdr:row>
      <xdr:rowOff>1259417</xdr:rowOff>
    </xdr:to>
    <xdr:pic>
      <xdr:nvPicPr>
        <xdr:cNvPr id="6" name="Рисунок 5"/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2824" t="17424" r="42024" b="13111"/>
        <a:stretch/>
      </xdr:blipFill>
      <xdr:spPr>
        <a:xfrm>
          <a:off x="5820305" y="3020220"/>
          <a:ext cx="538178" cy="1132416"/>
        </a:xfrm>
        <a:prstGeom prst="rect">
          <a:avLst/>
        </a:prstGeom>
      </xdr:spPr>
    </xdr:pic>
    <xdr:clientData/>
  </xdr:twoCellAnchor>
  <xdr:twoCellAnchor editAs="oneCell">
    <xdr:from>
      <xdr:col>74</xdr:col>
      <xdr:colOff>31751</xdr:colOff>
      <xdr:row>10</xdr:row>
      <xdr:rowOff>31751</xdr:rowOff>
    </xdr:from>
    <xdr:to>
      <xdr:col>82</xdr:col>
      <xdr:colOff>35742</xdr:colOff>
      <xdr:row>10</xdr:row>
      <xdr:rowOff>1333500</xdr:rowOff>
    </xdr:to>
    <xdr:pic>
      <xdr:nvPicPr>
        <xdr:cNvPr id="7" name="Рисунок 6"/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878" t="9171" r="38552" b="5086"/>
        <a:stretch/>
      </xdr:blipFill>
      <xdr:spPr>
        <a:xfrm>
          <a:off x="6708776" y="2927351"/>
          <a:ext cx="765991" cy="1301749"/>
        </a:xfrm>
        <a:prstGeom prst="rect">
          <a:avLst/>
        </a:prstGeom>
      </xdr:spPr>
    </xdr:pic>
    <xdr:clientData/>
  </xdr:twoCellAnchor>
  <xdr:twoCellAnchor editAs="oneCell">
    <xdr:from>
      <xdr:col>90</xdr:col>
      <xdr:colOff>6615</xdr:colOff>
      <xdr:row>10</xdr:row>
      <xdr:rowOff>124355</xdr:rowOff>
    </xdr:from>
    <xdr:to>
      <xdr:col>95</xdr:col>
      <xdr:colOff>16885</xdr:colOff>
      <xdr:row>10</xdr:row>
      <xdr:rowOff>1285109</xdr:rowOff>
    </xdr:to>
    <xdr:pic>
      <xdr:nvPicPr>
        <xdr:cNvPr id="8" name="Рисунок 7"/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086" t="11005" r="42551" b="19530"/>
        <a:stretch/>
      </xdr:blipFill>
      <xdr:spPr>
        <a:xfrm>
          <a:off x="8179065" y="3019955"/>
          <a:ext cx="486520" cy="1160754"/>
        </a:xfrm>
        <a:prstGeom prst="rect">
          <a:avLst/>
        </a:prstGeom>
      </xdr:spPr>
    </xdr:pic>
    <xdr:clientData/>
  </xdr:twoCellAnchor>
  <xdr:twoCellAnchor editAs="oneCell">
    <xdr:from>
      <xdr:col>101</xdr:col>
      <xdr:colOff>95249</xdr:colOff>
      <xdr:row>10</xdr:row>
      <xdr:rowOff>42334</xdr:rowOff>
    </xdr:from>
    <xdr:to>
      <xdr:col>110</xdr:col>
      <xdr:colOff>8470</xdr:colOff>
      <xdr:row>10</xdr:row>
      <xdr:rowOff>1326906</xdr:rowOff>
    </xdr:to>
    <xdr:pic>
      <xdr:nvPicPr>
        <xdr:cNvPr id="9" name="Рисунок 8"/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667" t="6877" r="37395" b="7839"/>
        <a:stretch/>
      </xdr:blipFill>
      <xdr:spPr>
        <a:xfrm>
          <a:off x="9267824" y="2937934"/>
          <a:ext cx="770471" cy="1284572"/>
        </a:xfrm>
        <a:prstGeom prst="rect">
          <a:avLst/>
        </a:prstGeom>
      </xdr:spPr>
    </xdr:pic>
    <xdr:clientData/>
  </xdr:twoCellAnchor>
  <xdr:twoCellAnchor editAs="oneCell">
    <xdr:from>
      <xdr:col>117</xdr:col>
      <xdr:colOff>10583</xdr:colOff>
      <xdr:row>10</xdr:row>
      <xdr:rowOff>84666</xdr:rowOff>
    </xdr:from>
    <xdr:to>
      <xdr:col>123</xdr:col>
      <xdr:colOff>17127</xdr:colOff>
      <xdr:row>10</xdr:row>
      <xdr:rowOff>1298150</xdr:rowOff>
    </xdr:to>
    <xdr:pic>
      <xdr:nvPicPr>
        <xdr:cNvPr id="10" name="Рисунок 9"/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772" t="14214" r="43392" b="17925"/>
        <a:stretch/>
      </xdr:blipFill>
      <xdr:spPr>
        <a:xfrm>
          <a:off x="10640483" y="2980266"/>
          <a:ext cx="578044" cy="1213484"/>
        </a:xfrm>
        <a:prstGeom prst="rect">
          <a:avLst/>
        </a:prstGeom>
      </xdr:spPr>
    </xdr:pic>
    <xdr:clientData/>
  </xdr:twoCellAnchor>
  <xdr:twoCellAnchor editAs="oneCell">
    <xdr:from>
      <xdr:col>129</xdr:col>
      <xdr:colOff>52916</xdr:colOff>
      <xdr:row>10</xdr:row>
      <xdr:rowOff>52916</xdr:rowOff>
    </xdr:from>
    <xdr:to>
      <xdr:col>138</xdr:col>
      <xdr:colOff>95249</xdr:colOff>
      <xdr:row>10</xdr:row>
      <xdr:rowOff>1328015</xdr:rowOff>
    </xdr:to>
    <xdr:pic>
      <xdr:nvPicPr>
        <xdr:cNvPr id="11" name="Рисунок 10"/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246" t="7107" r="34554" b="6921"/>
        <a:stretch/>
      </xdr:blipFill>
      <xdr:spPr>
        <a:xfrm>
          <a:off x="11730566" y="2948516"/>
          <a:ext cx="899583" cy="1275099"/>
        </a:xfrm>
        <a:prstGeom prst="rect">
          <a:avLst/>
        </a:prstGeom>
      </xdr:spPr>
    </xdr:pic>
    <xdr:clientData/>
  </xdr:twoCellAnchor>
  <xdr:twoCellAnchor editAs="oneCell">
    <xdr:from>
      <xdr:col>5</xdr:col>
      <xdr:colOff>46301</xdr:colOff>
      <xdr:row>18</xdr:row>
      <xdr:rowOff>43658</xdr:rowOff>
    </xdr:from>
    <xdr:to>
      <xdr:col>11</xdr:col>
      <xdr:colOff>10820</xdr:colOff>
      <xdr:row>18</xdr:row>
      <xdr:rowOff>1271324</xdr:rowOff>
    </xdr:to>
    <xdr:pic>
      <xdr:nvPicPr>
        <xdr:cNvPr id="12" name="Рисунок 11"/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2403" t="13067" r="42340" b="17008"/>
        <a:stretch/>
      </xdr:blipFill>
      <xdr:spPr>
        <a:xfrm>
          <a:off x="1308364" y="6127752"/>
          <a:ext cx="583644" cy="1227666"/>
        </a:xfrm>
        <a:prstGeom prst="rect">
          <a:avLst/>
        </a:prstGeom>
      </xdr:spPr>
    </xdr:pic>
    <xdr:clientData/>
  </xdr:twoCellAnchor>
  <xdr:twoCellAnchor editAs="oneCell">
    <xdr:from>
      <xdr:col>17</xdr:col>
      <xdr:colOff>43657</xdr:colOff>
      <xdr:row>18</xdr:row>
      <xdr:rowOff>56886</xdr:rowOff>
    </xdr:from>
    <xdr:to>
      <xdr:col>25</xdr:col>
      <xdr:colOff>152453</xdr:colOff>
      <xdr:row>18</xdr:row>
      <xdr:rowOff>1337469</xdr:rowOff>
    </xdr:to>
    <xdr:pic>
      <xdr:nvPicPr>
        <xdr:cNvPr id="13" name="Рисунок 12"/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0509" t="7107" r="32660" b="6921"/>
        <a:stretch/>
      </xdr:blipFill>
      <xdr:spPr>
        <a:xfrm>
          <a:off x="1491457" y="6038586"/>
          <a:ext cx="870796" cy="1280583"/>
        </a:xfrm>
        <a:prstGeom prst="rect">
          <a:avLst/>
        </a:prstGeom>
      </xdr:spPr>
    </xdr:pic>
    <xdr:clientData/>
  </xdr:twoCellAnchor>
  <xdr:twoCellAnchor editAs="oneCell">
    <xdr:from>
      <xdr:col>33</xdr:col>
      <xdr:colOff>61911</xdr:colOff>
      <xdr:row>18</xdr:row>
      <xdr:rowOff>76201</xdr:rowOff>
    </xdr:from>
    <xdr:to>
      <xdr:col>38</xdr:col>
      <xdr:colOff>16624</xdr:colOff>
      <xdr:row>18</xdr:row>
      <xdr:rowOff>1266825</xdr:rowOff>
    </xdr:to>
    <xdr:pic>
      <xdr:nvPicPr>
        <xdr:cNvPr id="14" name="Рисунок 13"/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886" t="13618" r="40151" b="20562"/>
        <a:stretch/>
      </xdr:blipFill>
      <xdr:spPr>
        <a:xfrm>
          <a:off x="2938461" y="6057901"/>
          <a:ext cx="583363" cy="1190624"/>
        </a:xfrm>
        <a:prstGeom prst="rect">
          <a:avLst/>
        </a:prstGeom>
      </xdr:spPr>
    </xdr:pic>
    <xdr:clientData/>
  </xdr:twoCellAnchor>
  <xdr:twoCellAnchor editAs="oneCell">
    <xdr:from>
      <xdr:col>45</xdr:col>
      <xdr:colOff>85725</xdr:colOff>
      <xdr:row>18</xdr:row>
      <xdr:rowOff>66675</xdr:rowOff>
    </xdr:from>
    <xdr:to>
      <xdr:col>53</xdr:col>
      <xdr:colOff>44180</xdr:colOff>
      <xdr:row>18</xdr:row>
      <xdr:rowOff>1285875</xdr:rowOff>
    </xdr:to>
    <xdr:pic>
      <xdr:nvPicPr>
        <xdr:cNvPr id="15" name="Рисунок 14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706" t="12999" r="38957" b="14165"/>
        <a:stretch/>
      </xdr:blipFill>
      <xdr:spPr>
        <a:xfrm>
          <a:off x="4162425" y="6048375"/>
          <a:ext cx="720455" cy="1219200"/>
        </a:xfrm>
        <a:prstGeom prst="rect">
          <a:avLst/>
        </a:prstGeom>
      </xdr:spPr>
    </xdr:pic>
    <xdr:clientData/>
  </xdr:twoCellAnchor>
  <xdr:twoCellAnchor editAs="oneCell">
    <xdr:from>
      <xdr:col>61</xdr:col>
      <xdr:colOff>7145</xdr:colOff>
      <xdr:row>18</xdr:row>
      <xdr:rowOff>54768</xdr:rowOff>
    </xdr:from>
    <xdr:to>
      <xdr:col>66</xdr:col>
      <xdr:colOff>168804</xdr:colOff>
      <xdr:row>18</xdr:row>
      <xdr:rowOff>1226343</xdr:rowOff>
    </xdr:to>
    <xdr:pic>
      <xdr:nvPicPr>
        <xdr:cNvPr id="16" name="Рисунок 15"/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394" t="16712" r="42708" b="16642"/>
        <a:stretch/>
      </xdr:blipFill>
      <xdr:spPr>
        <a:xfrm>
          <a:off x="5757864" y="6234112"/>
          <a:ext cx="685534" cy="1171575"/>
        </a:xfrm>
        <a:prstGeom prst="rect">
          <a:avLst/>
        </a:prstGeom>
      </xdr:spPr>
    </xdr:pic>
    <xdr:clientData/>
  </xdr:twoCellAnchor>
  <xdr:twoCellAnchor editAs="oneCell">
    <xdr:from>
      <xdr:col>73</xdr:col>
      <xdr:colOff>57150</xdr:colOff>
      <xdr:row>18</xdr:row>
      <xdr:rowOff>95249</xdr:rowOff>
    </xdr:from>
    <xdr:to>
      <xdr:col>82</xdr:col>
      <xdr:colOff>14186</xdr:colOff>
      <xdr:row>18</xdr:row>
      <xdr:rowOff>1297781</xdr:rowOff>
    </xdr:to>
    <xdr:pic>
      <xdr:nvPicPr>
        <xdr:cNvPr id="17" name="Рисунок 16"/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542" t="13411" r="39015" b="14372"/>
        <a:stretch/>
      </xdr:blipFill>
      <xdr:spPr>
        <a:xfrm>
          <a:off x="6638925" y="6076949"/>
          <a:ext cx="814286" cy="1202532"/>
        </a:xfrm>
        <a:prstGeom prst="rect">
          <a:avLst/>
        </a:prstGeom>
      </xdr:spPr>
    </xdr:pic>
    <xdr:clientData/>
  </xdr:twoCellAnchor>
  <xdr:twoCellAnchor editAs="oneCell">
    <xdr:from>
      <xdr:col>86</xdr:col>
      <xdr:colOff>76201</xdr:colOff>
      <xdr:row>18</xdr:row>
      <xdr:rowOff>78581</xdr:rowOff>
    </xdr:from>
    <xdr:to>
      <xdr:col>97</xdr:col>
      <xdr:colOff>77519</xdr:colOff>
      <xdr:row>18</xdr:row>
      <xdr:rowOff>1240631</xdr:rowOff>
    </xdr:to>
    <xdr:pic>
      <xdr:nvPicPr>
        <xdr:cNvPr id="18" name="Рисунок 17"/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3997" t="13617" r="33049" b="8801"/>
        <a:stretch/>
      </xdr:blipFill>
      <xdr:spPr>
        <a:xfrm>
          <a:off x="7867651" y="6060281"/>
          <a:ext cx="1049068" cy="1162050"/>
        </a:xfrm>
        <a:prstGeom prst="rect">
          <a:avLst/>
        </a:prstGeom>
      </xdr:spPr>
    </xdr:pic>
    <xdr:clientData/>
  </xdr:twoCellAnchor>
  <xdr:twoCellAnchor editAs="oneCell">
    <xdr:from>
      <xdr:col>101</xdr:col>
      <xdr:colOff>85726</xdr:colOff>
      <xdr:row>18</xdr:row>
      <xdr:rowOff>57150</xdr:rowOff>
    </xdr:from>
    <xdr:to>
      <xdr:col>110</xdr:col>
      <xdr:colOff>47626</xdr:colOff>
      <xdr:row>18</xdr:row>
      <xdr:rowOff>1321424</xdr:rowOff>
    </xdr:to>
    <xdr:pic>
      <xdr:nvPicPr>
        <xdr:cNvPr id="19" name="Рисунок 18"/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6742" t="10523" r="38163" b="5087"/>
        <a:stretch/>
      </xdr:blipFill>
      <xdr:spPr>
        <a:xfrm>
          <a:off x="9258301" y="6038850"/>
          <a:ext cx="819150" cy="1264274"/>
        </a:xfrm>
        <a:prstGeom prst="rect">
          <a:avLst/>
        </a:prstGeom>
      </xdr:spPr>
    </xdr:pic>
    <xdr:clientData/>
  </xdr:twoCellAnchor>
  <xdr:twoCellAnchor editAs="oneCell">
    <xdr:from>
      <xdr:col>116</xdr:col>
      <xdr:colOff>28576</xdr:colOff>
      <xdr:row>18</xdr:row>
      <xdr:rowOff>95250</xdr:rowOff>
    </xdr:from>
    <xdr:to>
      <xdr:col>123</xdr:col>
      <xdr:colOff>76200</xdr:colOff>
      <xdr:row>18</xdr:row>
      <xdr:rowOff>1325058</xdr:rowOff>
    </xdr:to>
    <xdr:pic>
      <xdr:nvPicPr>
        <xdr:cNvPr id="20" name="Рисунок 19"/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583" t="9698" r="37974" b="6118"/>
        <a:stretch/>
      </xdr:blipFill>
      <xdr:spPr>
        <a:xfrm>
          <a:off x="10563226" y="6076950"/>
          <a:ext cx="714374" cy="1229808"/>
        </a:xfrm>
        <a:prstGeom prst="rect">
          <a:avLst/>
        </a:prstGeom>
      </xdr:spPr>
    </xdr:pic>
    <xdr:clientData/>
  </xdr:twoCellAnchor>
  <xdr:twoCellAnchor editAs="oneCell">
    <xdr:from>
      <xdr:col>128</xdr:col>
      <xdr:colOff>38100</xdr:colOff>
      <xdr:row>18</xdr:row>
      <xdr:rowOff>66675</xdr:rowOff>
    </xdr:from>
    <xdr:to>
      <xdr:col>139</xdr:col>
      <xdr:colOff>54491</xdr:colOff>
      <xdr:row>18</xdr:row>
      <xdr:rowOff>1247775</xdr:rowOff>
    </xdr:to>
    <xdr:pic>
      <xdr:nvPicPr>
        <xdr:cNvPr id="21" name="Рисунок 20"/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8314" t="5571" r="26799" b="4262"/>
        <a:stretch/>
      </xdr:blipFill>
      <xdr:spPr>
        <a:xfrm>
          <a:off x="11620500" y="6048375"/>
          <a:ext cx="1064141" cy="1181100"/>
        </a:xfrm>
        <a:prstGeom prst="rect">
          <a:avLst/>
        </a:prstGeom>
      </xdr:spPr>
    </xdr:pic>
    <xdr:clientData/>
  </xdr:twoCellAnchor>
  <xdr:twoCellAnchor editAs="oneCell">
    <xdr:from>
      <xdr:col>128</xdr:col>
      <xdr:colOff>54770</xdr:colOff>
      <xdr:row>59</xdr:row>
      <xdr:rowOff>147637</xdr:rowOff>
    </xdr:from>
    <xdr:to>
      <xdr:col>139</xdr:col>
      <xdr:colOff>60295</xdr:colOff>
      <xdr:row>59</xdr:row>
      <xdr:rowOff>1143000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37170" y="18664237"/>
          <a:ext cx="1053275" cy="995363"/>
        </a:xfrm>
        <a:prstGeom prst="rect">
          <a:avLst/>
        </a:prstGeom>
      </xdr:spPr>
    </xdr:pic>
    <xdr:clientData/>
  </xdr:twoCellAnchor>
  <xdr:twoCellAnchor editAs="oneCell">
    <xdr:from>
      <xdr:col>3</xdr:col>
      <xdr:colOff>4763</xdr:colOff>
      <xdr:row>67</xdr:row>
      <xdr:rowOff>189902</xdr:rowOff>
    </xdr:from>
    <xdr:to>
      <xdr:col>13</xdr:col>
      <xdr:colOff>35719</xdr:colOff>
      <xdr:row>67</xdr:row>
      <xdr:rowOff>1166812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6326" y="24835840"/>
          <a:ext cx="1078706" cy="976910"/>
        </a:xfrm>
        <a:prstGeom prst="rect">
          <a:avLst/>
        </a:prstGeom>
      </xdr:spPr>
    </xdr:pic>
    <xdr:clientData/>
  </xdr:twoCellAnchor>
  <xdr:twoCellAnchor editAs="oneCell">
    <xdr:from>
      <xdr:col>16</xdr:col>
      <xdr:colOff>85724</xdr:colOff>
      <xdr:row>67</xdr:row>
      <xdr:rowOff>157162</xdr:rowOff>
    </xdr:from>
    <xdr:to>
      <xdr:col>26</xdr:col>
      <xdr:colOff>78581</xdr:colOff>
      <xdr:row>67</xdr:row>
      <xdr:rowOff>1274162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6130" y="24803100"/>
          <a:ext cx="1076325" cy="1117000"/>
        </a:xfrm>
        <a:prstGeom prst="rect">
          <a:avLst/>
        </a:prstGeom>
      </xdr:spPr>
    </xdr:pic>
    <xdr:clientData/>
  </xdr:twoCellAnchor>
  <xdr:twoCellAnchor editAs="oneCell">
    <xdr:from>
      <xdr:col>30</xdr:col>
      <xdr:colOff>64294</xdr:colOff>
      <xdr:row>67</xdr:row>
      <xdr:rowOff>142874</xdr:rowOff>
    </xdr:from>
    <xdr:to>
      <xdr:col>41</xdr:col>
      <xdr:colOff>8895</xdr:colOff>
      <xdr:row>67</xdr:row>
      <xdr:rowOff>1304923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55094" y="21755099"/>
          <a:ext cx="1144751" cy="1162049"/>
        </a:xfrm>
        <a:prstGeom prst="rect">
          <a:avLst/>
        </a:prstGeom>
      </xdr:spPr>
    </xdr:pic>
    <xdr:clientData/>
  </xdr:twoCellAnchor>
  <xdr:twoCellAnchor editAs="oneCell">
    <xdr:from>
      <xdr:col>44</xdr:col>
      <xdr:colOff>57151</xdr:colOff>
      <xdr:row>67</xdr:row>
      <xdr:rowOff>104077</xdr:rowOff>
    </xdr:from>
    <xdr:to>
      <xdr:col>54</xdr:col>
      <xdr:colOff>104775</xdr:colOff>
      <xdr:row>67</xdr:row>
      <xdr:rowOff>1304925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38601" y="21716302"/>
          <a:ext cx="1000124" cy="1200848"/>
        </a:xfrm>
        <a:prstGeom prst="rect">
          <a:avLst/>
        </a:prstGeom>
      </xdr:spPr>
    </xdr:pic>
    <xdr:clientData/>
  </xdr:twoCellAnchor>
  <xdr:twoCellAnchor editAs="oneCell">
    <xdr:from>
      <xdr:col>59</xdr:col>
      <xdr:colOff>14289</xdr:colOff>
      <xdr:row>67</xdr:row>
      <xdr:rowOff>45244</xdr:rowOff>
    </xdr:from>
    <xdr:to>
      <xdr:col>68</xdr:col>
      <xdr:colOff>53008</xdr:colOff>
      <xdr:row>67</xdr:row>
      <xdr:rowOff>1285876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74508" y="24798338"/>
          <a:ext cx="1074563" cy="1240632"/>
        </a:xfrm>
        <a:prstGeom prst="rect">
          <a:avLst/>
        </a:prstGeom>
      </xdr:spPr>
    </xdr:pic>
    <xdr:clientData/>
  </xdr:twoCellAnchor>
  <xdr:twoCellAnchor editAs="oneCell">
    <xdr:from>
      <xdr:col>73</xdr:col>
      <xdr:colOff>4765</xdr:colOff>
      <xdr:row>67</xdr:row>
      <xdr:rowOff>57150</xdr:rowOff>
    </xdr:from>
    <xdr:to>
      <xdr:col>83</xdr:col>
      <xdr:colOff>52389</xdr:colOff>
      <xdr:row>67</xdr:row>
      <xdr:rowOff>1333500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86540" y="21669375"/>
          <a:ext cx="1000124" cy="1276350"/>
        </a:xfrm>
        <a:prstGeom prst="rect">
          <a:avLst/>
        </a:prstGeom>
      </xdr:spPr>
    </xdr:pic>
    <xdr:clientData/>
  </xdr:twoCellAnchor>
  <xdr:twoCellAnchor editAs="oneCell">
    <xdr:from>
      <xdr:col>86</xdr:col>
      <xdr:colOff>64295</xdr:colOff>
      <xdr:row>67</xdr:row>
      <xdr:rowOff>57150</xdr:rowOff>
    </xdr:from>
    <xdr:to>
      <xdr:col>97</xdr:col>
      <xdr:colOff>83345</xdr:colOff>
      <xdr:row>67</xdr:row>
      <xdr:rowOff>1304925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55745" y="21669375"/>
          <a:ext cx="1066800" cy="1247775"/>
        </a:xfrm>
        <a:prstGeom prst="rect">
          <a:avLst/>
        </a:prstGeom>
      </xdr:spPr>
    </xdr:pic>
    <xdr:clientData/>
  </xdr:twoCellAnchor>
  <xdr:twoCellAnchor editAs="oneCell">
    <xdr:from>
      <xdr:col>101</xdr:col>
      <xdr:colOff>9527</xdr:colOff>
      <xdr:row>67</xdr:row>
      <xdr:rowOff>113324</xdr:rowOff>
    </xdr:from>
    <xdr:to>
      <xdr:col>111</xdr:col>
      <xdr:colOff>19051</xdr:colOff>
      <xdr:row>67</xdr:row>
      <xdr:rowOff>1285875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182102" y="21725549"/>
          <a:ext cx="962024" cy="1172551"/>
        </a:xfrm>
        <a:prstGeom prst="rect">
          <a:avLst/>
        </a:prstGeom>
      </xdr:spPr>
    </xdr:pic>
    <xdr:clientData/>
  </xdr:twoCellAnchor>
  <xdr:twoCellAnchor editAs="oneCell">
    <xdr:from>
      <xdr:col>114</xdr:col>
      <xdr:colOff>35722</xdr:colOff>
      <xdr:row>67</xdr:row>
      <xdr:rowOff>126901</xdr:rowOff>
    </xdr:from>
    <xdr:to>
      <xdr:col>125</xdr:col>
      <xdr:colOff>26276</xdr:colOff>
      <xdr:row>67</xdr:row>
      <xdr:rowOff>1250156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379872" y="21739126"/>
          <a:ext cx="1038304" cy="1123255"/>
        </a:xfrm>
        <a:prstGeom prst="rect">
          <a:avLst/>
        </a:prstGeom>
      </xdr:spPr>
    </xdr:pic>
    <xdr:clientData/>
  </xdr:twoCellAnchor>
  <xdr:twoCellAnchor editAs="oneCell">
    <xdr:from>
      <xdr:col>128</xdr:col>
      <xdr:colOff>85726</xdr:colOff>
      <xdr:row>67</xdr:row>
      <xdr:rowOff>130968</xdr:rowOff>
    </xdr:from>
    <xdr:to>
      <xdr:col>138</xdr:col>
      <xdr:colOff>77596</xdr:colOff>
      <xdr:row>67</xdr:row>
      <xdr:rowOff>1309687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68126" y="21743193"/>
          <a:ext cx="944370" cy="1178719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</xdr:colOff>
      <xdr:row>75</xdr:row>
      <xdr:rowOff>59530</xdr:rowOff>
    </xdr:from>
    <xdr:to>
      <xdr:col>13</xdr:col>
      <xdr:colOff>23110</xdr:colOff>
      <xdr:row>75</xdr:row>
      <xdr:rowOff>1316708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0138" y="27801093"/>
          <a:ext cx="1042285" cy="1257178"/>
        </a:xfrm>
        <a:prstGeom prst="rect">
          <a:avLst/>
        </a:prstGeom>
      </xdr:spPr>
    </xdr:pic>
    <xdr:clientData/>
  </xdr:twoCellAnchor>
  <xdr:oneCellAnchor>
    <xdr:from>
      <xdr:col>30</xdr:col>
      <xdr:colOff>76200</xdr:colOff>
      <xdr:row>75</xdr:row>
      <xdr:rowOff>150019</xdr:rowOff>
    </xdr:from>
    <xdr:ext cx="1093822" cy="1085850"/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67000" y="24857869"/>
          <a:ext cx="1093822" cy="1085850"/>
        </a:xfrm>
        <a:prstGeom prst="rect">
          <a:avLst/>
        </a:prstGeom>
      </xdr:spPr>
    </xdr:pic>
    <xdr:clientData/>
  </xdr:oneCellAnchor>
  <xdr:twoCellAnchor editAs="oneCell">
    <xdr:from>
      <xdr:col>17</xdr:col>
      <xdr:colOff>26195</xdr:colOff>
      <xdr:row>75</xdr:row>
      <xdr:rowOff>121620</xdr:rowOff>
    </xdr:from>
    <xdr:to>
      <xdr:col>26</xdr:col>
      <xdr:colOff>66677</xdr:colOff>
      <xdr:row>75</xdr:row>
      <xdr:rowOff>1245394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71851" y="27863183"/>
          <a:ext cx="1028700" cy="1123774"/>
        </a:xfrm>
        <a:prstGeom prst="rect">
          <a:avLst/>
        </a:prstGeom>
      </xdr:spPr>
    </xdr:pic>
    <xdr:clientData/>
  </xdr:twoCellAnchor>
  <xdr:twoCellAnchor editAs="oneCell">
    <xdr:from>
      <xdr:col>46</xdr:col>
      <xdr:colOff>26194</xdr:colOff>
      <xdr:row>75</xdr:row>
      <xdr:rowOff>52388</xdr:rowOff>
    </xdr:from>
    <xdr:to>
      <xdr:col>54</xdr:col>
      <xdr:colOff>6246</xdr:colOff>
      <xdr:row>75</xdr:row>
      <xdr:rowOff>1233488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19600" y="27913013"/>
          <a:ext cx="742052" cy="1181100"/>
        </a:xfrm>
        <a:prstGeom prst="rect">
          <a:avLst/>
        </a:prstGeom>
      </xdr:spPr>
    </xdr:pic>
    <xdr:clientData/>
  </xdr:twoCellAnchor>
  <xdr:twoCellAnchor editAs="oneCell">
    <xdr:from>
      <xdr:col>59</xdr:col>
      <xdr:colOff>52387</xdr:colOff>
      <xdr:row>75</xdr:row>
      <xdr:rowOff>152400</xdr:rowOff>
    </xdr:from>
    <xdr:to>
      <xdr:col>68</xdr:col>
      <xdr:colOff>27642</xdr:colOff>
      <xdr:row>75</xdr:row>
      <xdr:rowOff>1250156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12606" y="28013025"/>
          <a:ext cx="1011099" cy="1097756"/>
        </a:xfrm>
        <a:prstGeom prst="rect">
          <a:avLst/>
        </a:prstGeom>
      </xdr:spPr>
    </xdr:pic>
    <xdr:clientData/>
  </xdr:twoCellAnchor>
  <xdr:twoCellAnchor editAs="oneCell">
    <xdr:from>
      <xdr:col>72</xdr:col>
      <xdr:colOff>57152</xdr:colOff>
      <xdr:row>75</xdr:row>
      <xdr:rowOff>714375</xdr:rowOff>
    </xdr:from>
    <xdr:to>
      <xdr:col>83</xdr:col>
      <xdr:colOff>35720</xdr:colOff>
      <xdr:row>75</xdr:row>
      <xdr:rowOff>1254542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43677" y="25422225"/>
          <a:ext cx="1026318" cy="540167"/>
        </a:xfrm>
        <a:prstGeom prst="rect">
          <a:avLst/>
        </a:prstGeom>
      </xdr:spPr>
    </xdr:pic>
    <xdr:clientData/>
  </xdr:twoCellAnchor>
  <xdr:twoCellAnchor editAs="oneCell">
    <xdr:from>
      <xdr:col>86</xdr:col>
      <xdr:colOff>38101</xdr:colOff>
      <xdr:row>75</xdr:row>
      <xdr:rowOff>58205</xdr:rowOff>
    </xdr:from>
    <xdr:to>
      <xdr:col>97</xdr:col>
      <xdr:colOff>24696</xdr:colOff>
      <xdr:row>75</xdr:row>
      <xdr:rowOff>1314451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29551" y="24766055"/>
          <a:ext cx="1034345" cy="1256246"/>
        </a:xfrm>
        <a:prstGeom prst="rect">
          <a:avLst/>
        </a:prstGeom>
      </xdr:spPr>
    </xdr:pic>
    <xdr:clientData/>
  </xdr:twoCellAnchor>
  <xdr:twoCellAnchor editAs="oneCell">
    <xdr:from>
      <xdr:col>102</xdr:col>
      <xdr:colOff>21431</xdr:colOff>
      <xdr:row>75</xdr:row>
      <xdr:rowOff>61913</xdr:rowOff>
    </xdr:from>
    <xdr:to>
      <xdr:col>108</xdr:col>
      <xdr:colOff>59531</xdr:colOff>
      <xdr:row>75</xdr:row>
      <xdr:rowOff>1250525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289256" y="24769763"/>
          <a:ext cx="609600" cy="1188612"/>
        </a:xfrm>
        <a:prstGeom prst="rect">
          <a:avLst/>
        </a:prstGeom>
      </xdr:spPr>
    </xdr:pic>
    <xdr:clientData/>
  </xdr:twoCellAnchor>
  <xdr:twoCellAnchor editAs="oneCell">
    <xdr:from>
      <xdr:col>115</xdr:col>
      <xdr:colOff>78581</xdr:colOff>
      <xdr:row>75</xdr:row>
      <xdr:rowOff>33338</xdr:rowOff>
    </xdr:from>
    <xdr:to>
      <xdr:col>123</xdr:col>
      <xdr:colOff>69056</xdr:colOff>
      <xdr:row>75</xdr:row>
      <xdr:rowOff>1294719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517981" y="24741188"/>
          <a:ext cx="752475" cy="1261381"/>
        </a:xfrm>
        <a:prstGeom prst="rect">
          <a:avLst/>
        </a:prstGeom>
      </xdr:spPr>
    </xdr:pic>
    <xdr:clientData/>
  </xdr:twoCellAnchor>
  <xdr:twoCellAnchor editAs="oneCell">
    <xdr:from>
      <xdr:col>17</xdr:col>
      <xdr:colOff>34204</xdr:colOff>
      <xdr:row>83</xdr:row>
      <xdr:rowOff>279904</xdr:rowOff>
    </xdr:from>
    <xdr:to>
      <xdr:col>27</xdr:col>
      <xdr:colOff>8010</xdr:colOff>
      <xdr:row>83</xdr:row>
      <xdr:rowOff>1032378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79860" y="31117092"/>
          <a:ext cx="1057274" cy="752474"/>
        </a:xfrm>
        <a:prstGeom prst="rect">
          <a:avLst/>
        </a:prstGeom>
      </xdr:spPr>
    </xdr:pic>
    <xdr:clientData/>
  </xdr:twoCellAnchor>
  <xdr:oneCellAnchor>
    <xdr:from>
      <xdr:col>30</xdr:col>
      <xdr:colOff>34636</xdr:colOff>
      <xdr:row>83</xdr:row>
      <xdr:rowOff>201756</xdr:rowOff>
    </xdr:from>
    <xdr:ext cx="1212697" cy="1036494"/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25436" y="28005231"/>
          <a:ext cx="1212697" cy="1036494"/>
        </a:xfrm>
        <a:prstGeom prst="rect">
          <a:avLst/>
        </a:prstGeom>
      </xdr:spPr>
    </xdr:pic>
    <xdr:clientData/>
  </xdr:oneCellAnchor>
  <xdr:twoCellAnchor editAs="oneCell">
    <xdr:from>
      <xdr:col>44</xdr:col>
      <xdr:colOff>45244</xdr:colOff>
      <xdr:row>83</xdr:row>
      <xdr:rowOff>357187</xdr:rowOff>
    </xdr:from>
    <xdr:to>
      <xdr:col>55</xdr:col>
      <xdr:colOff>35718</xdr:colOff>
      <xdr:row>83</xdr:row>
      <xdr:rowOff>1060319</xdr:rowOff>
    </xdr:to>
    <xdr:pic>
      <xdr:nvPicPr>
        <xdr:cNvPr id="83" name="Рисунок 82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26694" y="28160662"/>
          <a:ext cx="1050131" cy="703132"/>
        </a:xfrm>
        <a:prstGeom prst="rect">
          <a:avLst/>
        </a:prstGeom>
      </xdr:spPr>
    </xdr:pic>
    <xdr:clientData/>
  </xdr:twoCellAnchor>
  <xdr:oneCellAnchor>
    <xdr:from>
      <xdr:col>2</xdr:col>
      <xdr:colOff>92869</xdr:colOff>
      <xdr:row>83</xdr:row>
      <xdr:rowOff>270596</xdr:rowOff>
    </xdr:from>
    <xdr:ext cx="1033895" cy="780272"/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9182" y="31107784"/>
          <a:ext cx="1033895" cy="780272"/>
        </a:xfrm>
        <a:prstGeom prst="rect">
          <a:avLst/>
        </a:prstGeom>
      </xdr:spPr>
    </xdr:pic>
    <xdr:clientData/>
  </xdr:oneCellAnchor>
  <xdr:oneCellAnchor>
    <xdr:from>
      <xdr:col>59</xdr:col>
      <xdr:colOff>69056</xdr:colOff>
      <xdr:row>83</xdr:row>
      <xdr:rowOff>361948</xdr:rowOff>
    </xdr:from>
    <xdr:ext cx="1026319" cy="705833"/>
    <xdr:pic>
      <xdr:nvPicPr>
        <xdr:cNvPr id="85" name="Рисунок 84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29275" y="31318198"/>
          <a:ext cx="1026319" cy="705833"/>
        </a:xfrm>
        <a:prstGeom prst="rect">
          <a:avLst/>
        </a:prstGeom>
      </xdr:spPr>
    </xdr:pic>
    <xdr:clientData/>
  </xdr:oneCellAnchor>
  <xdr:oneCellAnchor>
    <xdr:from>
      <xdr:col>72</xdr:col>
      <xdr:colOff>60614</xdr:colOff>
      <xdr:row>83</xdr:row>
      <xdr:rowOff>311246</xdr:rowOff>
    </xdr:from>
    <xdr:ext cx="1024190" cy="760315"/>
    <xdr:pic>
      <xdr:nvPicPr>
        <xdr:cNvPr id="86" name="Рисунок 85"/>
        <xdr:cNvPicPr>
          <a:picLocks noChangeAspect="1"/>
        </xdr:cNvPicPr>
      </xdr:nvPicPr>
      <xdr:blipFill rotWithShape="1">
        <a:blip xmlns:r="http://schemas.openxmlformats.org/officeDocument/2006/relationships" r:embed="rId4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5769" t="5586" r="6155" b="3989"/>
        <a:stretch/>
      </xdr:blipFill>
      <xdr:spPr>
        <a:xfrm>
          <a:off x="6547139" y="28114721"/>
          <a:ext cx="1024190" cy="760315"/>
        </a:xfrm>
        <a:prstGeom prst="rect">
          <a:avLst/>
        </a:prstGeom>
      </xdr:spPr>
    </xdr:pic>
    <xdr:clientData/>
  </xdr:oneCellAnchor>
  <xdr:oneCellAnchor>
    <xdr:from>
      <xdr:col>86</xdr:col>
      <xdr:colOff>66675</xdr:colOff>
      <xdr:row>83</xdr:row>
      <xdr:rowOff>352425</xdr:rowOff>
    </xdr:from>
    <xdr:ext cx="1038225" cy="702037"/>
    <xdr:pic>
      <xdr:nvPicPr>
        <xdr:cNvPr id="87" name="Рисунок 86"/>
        <xdr:cNvPicPr>
          <a:picLocks noChangeAspect="1"/>
        </xdr:cNvPicPr>
      </xdr:nvPicPr>
      <xdr:blipFill rotWithShape="1">
        <a:blip xmlns:r="http://schemas.openxmlformats.org/officeDocument/2006/relationships" r:embed="rId4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6268" r="4457" b="3226"/>
        <a:stretch/>
      </xdr:blipFill>
      <xdr:spPr>
        <a:xfrm>
          <a:off x="7858125" y="28155900"/>
          <a:ext cx="1038225" cy="702037"/>
        </a:xfrm>
        <a:prstGeom prst="rect">
          <a:avLst/>
        </a:prstGeom>
      </xdr:spPr>
    </xdr:pic>
    <xdr:clientData/>
  </xdr:oneCellAnchor>
  <xdr:oneCellAnchor>
    <xdr:from>
      <xdr:col>100</xdr:col>
      <xdr:colOff>47624</xdr:colOff>
      <xdr:row>83</xdr:row>
      <xdr:rowOff>285750</xdr:rowOff>
    </xdr:from>
    <xdr:ext cx="1047751" cy="809625"/>
    <xdr:pic>
      <xdr:nvPicPr>
        <xdr:cNvPr id="88" name="Рисунок 87"/>
        <xdr:cNvPicPr>
          <a:picLocks noChangeAspect="1"/>
        </xdr:cNvPicPr>
      </xdr:nvPicPr>
      <xdr:blipFill rotWithShape="1">
        <a:blip xmlns:r="http://schemas.openxmlformats.org/officeDocument/2006/relationships" r:embed="rId4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598" t="2956" r="3304" b="2217"/>
        <a:stretch/>
      </xdr:blipFill>
      <xdr:spPr>
        <a:xfrm>
          <a:off x="9124949" y="28089225"/>
          <a:ext cx="1047751" cy="809625"/>
        </a:xfrm>
        <a:prstGeom prst="rect">
          <a:avLst/>
        </a:prstGeom>
      </xdr:spPr>
    </xdr:pic>
    <xdr:clientData/>
  </xdr:oneCellAnchor>
  <xdr:oneCellAnchor>
    <xdr:from>
      <xdr:col>114</xdr:col>
      <xdr:colOff>62495</xdr:colOff>
      <xdr:row>83</xdr:row>
      <xdr:rowOff>233795</xdr:rowOff>
    </xdr:from>
    <xdr:ext cx="1034435" cy="874569"/>
    <xdr:pic>
      <xdr:nvPicPr>
        <xdr:cNvPr id="89" name="Рисунок 88"/>
        <xdr:cNvPicPr>
          <a:picLocks noChangeAspect="1"/>
        </xdr:cNvPicPr>
      </xdr:nvPicPr>
      <xdr:blipFill rotWithShape="1">
        <a:blip xmlns:r="http://schemas.openxmlformats.org/officeDocument/2006/relationships" r:embed="rId4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67" t="3817" r="2723" b="5343"/>
        <a:stretch/>
      </xdr:blipFill>
      <xdr:spPr>
        <a:xfrm>
          <a:off x="10406645" y="28037270"/>
          <a:ext cx="1034435" cy="874569"/>
        </a:xfrm>
        <a:prstGeom prst="rect">
          <a:avLst/>
        </a:prstGeom>
      </xdr:spPr>
    </xdr:pic>
    <xdr:clientData/>
  </xdr:oneCellAnchor>
  <xdr:oneCellAnchor>
    <xdr:from>
      <xdr:col>6</xdr:col>
      <xdr:colOff>1</xdr:colOff>
      <xdr:row>91</xdr:row>
      <xdr:rowOff>71440</xdr:rowOff>
    </xdr:from>
    <xdr:ext cx="481486" cy="1166812"/>
    <xdr:pic>
      <xdr:nvPicPr>
        <xdr:cNvPr id="90" name="Рисунок 89"/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7314" y="34016159"/>
          <a:ext cx="481486" cy="1166812"/>
        </a:xfrm>
        <a:prstGeom prst="rect">
          <a:avLst/>
        </a:prstGeom>
      </xdr:spPr>
    </xdr:pic>
    <xdr:clientData/>
  </xdr:oneCellAnchor>
  <xdr:twoCellAnchor editAs="oneCell">
    <xdr:from>
      <xdr:col>62</xdr:col>
      <xdr:colOff>31749</xdr:colOff>
      <xdr:row>91</xdr:row>
      <xdr:rowOff>130968</xdr:rowOff>
    </xdr:from>
    <xdr:to>
      <xdr:col>66</xdr:col>
      <xdr:colOff>84667</xdr:colOff>
      <xdr:row>91</xdr:row>
      <xdr:rowOff>1300428</xdr:rowOff>
    </xdr:to>
    <xdr:pic>
      <xdr:nvPicPr>
        <xdr:cNvPr id="93" name="Рисунок 92"/>
        <xdr:cNvPicPr>
          <a:picLocks noChangeAspect="1"/>
        </xdr:cNvPicPr>
      </xdr:nvPicPr>
      <xdr:blipFill rotWithShape="1">
        <a:blip xmlns:r="http://schemas.openxmlformats.org/officeDocument/2006/relationships" r:embed="rId5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9905" t="5653" r="13867" b="1755"/>
        <a:stretch/>
      </xdr:blipFill>
      <xdr:spPr>
        <a:xfrm>
          <a:off x="10390187" y="34075687"/>
          <a:ext cx="481543" cy="1169460"/>
        </a:xfrm>
        <a:prstGeom prst="rect">
          <a:avLst/>
        </a:prstGeom>
      </xdr:spPr>
    </xdr:pic>
    <xdr:clientData/>
  </xdr:twoCellAnchor>
  <xdr:twoCellAnchor editAs="oneCell">
    <xdr:from>
      <xdr:col>130</xdr:col>
      <xdr:colOff>42333</xdr:colOff>
      <xdr:row>75</xdr:row>
      <xdr:rowOff>84667</xdr:rowOff>
    </xdr:from>
    <xdr:to>
      <xdr:col>137</xdr:col>
      <xdr:colOff>31750</xdr:colOff>
      <xdr:row>75</xdr:row>
      <xdr:rowOff>1285528</xdr:rowOff>
    </xdr:to>
    <xdr:pic>
      <xdr:nvPicPr>
        <xdr:cNvPr id="94" name="Рисунок 93"/>
        <xdr:cNvPicPr>
          <a:picLocks noChangeAspect="1"/>
        </xdr:cNvPicPr>
      </xdr:nvPicPr>
      <xdr:blipFill rotWithShape="1">
        <a:blip xmlns:r="http://schemas.openxmlformats.org/officeDocument/2006/relationships" r:embed="rId5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5776" t="7255" r="6218" b="2253"/>
        <a:stretch/>
      </xdr:blipFill>
      <xdr:spPr>
        <a:xfrm>
          <a:off x="11815233" y="24792517"/>
          <a:ext cx="656167" cy="1200861"/>
        </a:xfrm>
        <a:prstGeom prst="rect">
          <a:avLst/>
        </a:prstGeom>
      </xdr:spPr>
    </xdr:pic>
    <xdr:clientData/>
  </xdr:twoCellAnchor>
  <xdr:twoCellAnchor editAs="oneCell">
    <xdr:from>
      <xdr:col>130</xdr:col>
      <xdr:colOff>87312</xdr:colOff>
      <xdr:row>83</xdr:row>
      <xdr:rowOff>77221</xdr:rowOff>
    </xdr:from>
    <xdr:to>
      <xdr:col>137</xdr:col>
      <xdr:colOff>23813</xdr:colOff>
      <xdr:row>83</xdr:row>
      <xdr:rowOff>1222375</xdr:rowOff>
    </xdr:to>
    <xdr:pic>
      <xdr:nvPicPr>
        <xdr:cNvPr id="95" name="Рисунок 94"/>
        <xdr:cNvPicPr>
          <a:picLocks noChangeAspect="1"/>
        </xdr:cNvPicPr>
      </xdr:nvPicPr>
      <xdr:blipFill rotWithShape="1">
        <a:blip xmlns:r="http://schemas.openxmlformats.org/officeDocument/2006/relationships" r:embed="rId5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9588" t="5564" r="7220" b="2798"/>
        <a:stretch/>
      </xdr:blipFill>
      <xdr:spPr>
        <a:xfrm>
          <a:off x="21125656" y="30914409"/>
          <a:ext cx="603251" cy="1145154"/>
        </a:xfrm>
        <a:prstGeom prst="rect">
          <a:avLst/>
        </a:prstGeom>
      </xdr:spPr>
    </xdr:pic>
    <xdr:clientData/>
  </xdr:twoCellAnchor>
  <xdr:twoCellAnchor editAs="oneCell">
    <xdr:from>
      <xdr:col>5</xdr:col>
      <xdr:colOff>59531</xdr:colOff>
      <xdr:row>26</xdr:row>
      <xdr:rowOff>23814</xdr:rowOff>
    </xdr:from>
    <xdr:to>
      <xdr:col>9</xdr:col>
      <xdr:colOff>116336</xdr:colOff>
      <xdr:row>26</xdr:row>
      <xdr:rowOff>1321594</xdr:rowOff>
    </xdr:to>
    <xdr:pic>
      <xdr:nvPicPr>
        <xdr:cNvPr id="106" name="Рисунок 105"/>
        <xdr:cNvPicPr>
          <a:picLocks noChangeAspect="1"/>
        </xdr:cNvPicPr>
      </xdr:nvPicPr>
      <xdr:blipFill rotWithShape="1">
        <a:blip xmlns:r="http://schemas.openxmlformats.org/officeDocument/2006/relationships" r:embed="rId5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561" t="6518" r="43182" b="10255"/>
        <a:stretch/>
      </xdr:blipFill>
      <xdr:spPr>
        <a:xfrm>
          <a:off x="464344" y="9298783"/>
          <a:ext cx="437805" cy="1297780"/>
        </a:xfrm>
        <a:prstGeom prst="rect">
          <a:avLst/>
        </a:prstGeom>
      </xdr:spPr>
    </xdr:pic>
    <xdr:clientData/>
  </xdr:twoCellAnchor>
  <xdr:oneCellAnchor>
    <xdr:from>
      <xdr:col>18</xdr:col>
      <xdr:colOff>28575</xdr:colOff>
      <xdr:row>26</xdr:row>
      <xdr:rowOff>114301</xdr:rowOff>
    </xdr:from>
    <xdr:ext cx="632239" cy="1162050"/>
    <xdr:pic>
      <xdr:nvPicPr>
        <xdr:cNvPr id="107" name="Рисунок 106"/>
        <xdr:cNvPicPr>
          <a:picLocks noChangeAspect="1"/>
        </xdr:cNvPicPr>
      </xdr:nvPicPr>
      <xdr:blipFill rotWithShape="1">
        <a:blip xmlns:r="http://schemas.openxmlformats.org/officeDocument/2006/relationships" r:embed="rId5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276" t="18364" r="39773" b="13753"/>
        <a:stretch/>
      </xdr:blipFill>
      <xdr:spPr>
        <a:xfrm>
          <a:off x="1195388" y="12508707"/>
          <a:ext cx="632239" cy="1162050"/>
        </a:xfrm>
        <a:prstGeom prst="rect">
          <a:avLst/>
        </a:prstGeom>
      </xdr:spPr>
    </xdr:pic>
    <xdr:clientData/>
  </xdr:oneCellAnchor>
  <xdr:oneCellAnchor>
    <xdr:from>
      <xdr:col>32</xdr:col>
      <xdr:colOff>28575</xdr:colOff>
      <xdr:row>26</xdr:row>
      <xdr:rowOff>85725</xdr:rowOff>
    </xdr:from>
    <xdr:ext cx="770871" cy="1238250"/>
    <xdr:pic>
      <xdr:nvPicPr>
        <xdr:cNvPr id="108" name="Рисунок 107"/>
        <xdr:cNvPicPr>
          <a:picLocks noChangeAspect="1"/>
        </xdr:cNvPicPr>
      </xdr:nvPicPr>
      <xdr:blipFill rotWithShape="1">
        <a:blip xmlns:r="http://schemas.openxmlformats.org/officeDocument/2006/relationships" r:embed="rId5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678" t="9285" r="36269" b="6531"/>
        <a:stretch/>
      </xdr:blipFill>
      <xdr:spPr>
        <a:xfrm>
          <a:off x="3374231" y="12480131"/>
          <a:ext cx="770871" cy="1238250"/>
        </a:xfrm>
        <a:prstGeom prst="rect">
          <a:avLst/>
        </a:prstGeom>
      </xdr:spPr>
    </xdr:pic>
    <xdr:clientData/>
  </xdr:oneCellAnchor>
  <xdr:twoCellAnchor editAs="oneCell">
    <xdr:from>
      <xdr:col>47</xdr:col>
      <xdr:colOff>59531</xdr:colOff>
      <xdr:row>26</xdr:row>
      <xdr:rowOff>47626</xdr:rowOff>
    </xdr:from>
    <xdr:to>
      <xdr:col>51</xdr:col>
      <xdr:colOff>71438</xdr:colOff>
      <xdr:row>26</xdr:row>
      <xdr:rowOff>1330884</xdr:rowOff>
    </xdr:to>
    <xdr:pic>
      <xdr:nvPicPr>
        <xdr:cNvPr id="109" name="Рисунок 108"/>
        <xdr:cNvPicPr>
          <a:picLocks noChangeAspect="1"/>
        </xdr:cNvPicPr>
      </xdr:nvPicPr>
      <xdr:blipFill rotWithShape="1">
        <a:blip xmlns:r="http://schemas.openxmlformats.org/officeDocument/2006/relationships" r:embed="rId5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5454" t="4763" r="41643" b="5993"/>
        <a:stretch/>
      </xdr:blipFill>
      <xdr:spPr>
        <a:xfrm>
          <a:off x="7929562" y="9358314"/>
          <a:ext cx="392907" cy="1283258"/>
        </a:xfrm>
        <a:prstGeom prst="rect">
          <a:avLst/>
        </a:prstGeom>
      </xdr:spPr>
    </xdr:pic>
    <xdr:clientData/>
  </xdr:twoCellAnchor>
  <xdr:oneCellAnchor>
    <xdr:from>
      <xdr:col>61</xdr:col>
      <xdr:colOff>69056</xdr:colOff>
      <xdr:row>26</xdr:row>
      <xdr:rowOff>85724</xdr:rowOff>
    </xdr:from>
    <xdr:ext cx="640291" cy="1181100"/>
    <xdr:pic>
      <xdr:nvPicPr>
        <xdr:cNvPr id="110" name="Рисунок 109"/>
        <xdr:cNvPicPr>
          <a:picLocks noChangeAspect="1"/>
        </xdr:cNvPicPr>
      </xdr:nvPicPr>
      <xdr:blipFill rotWithShape="1">
        <a:blip xmlns:r="http://schemas.openxmlformats.org/officeDocument/2006/relationships" r:embed="rId5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792" t="18776" r="38162" b="14372"/>
        <a:stretch/>
      </xdr:blipFill>
      <xdr:spPr>
        <a:xfrm>
          <a:off x="5819775" y="9110662"/>
          <a:ext cx="640291" cy="1181100"/>
        </a:xfrm>
        <a:prstGeom prst="rect">
          <a:avLst/>
        </a:prstGeom>
      </xdr:spPr>
    </xdr:pic>
    <xdr:clientData/>
  </xdr:oneCellAnchor>
  <xdr:oneCellAnchor>
    <xdr:from>
      <xdr:col>73</xdr:col>
      <xdr:colOff>76200</xdr:colOff>
      <xdr:row>26</xdr:row>
      <xdr:rowOff>38100</xdr:rowOff>
    </xdr:from>
    <xdr:ext cx="833865" cy="1247775"/>
    <xdr:pic>
      <xdr:nvPicPr>
        <xdr:cNvPr id="111" name="Рисунок 110"/>
        <xdr:cNvPicPr>
          <a:picLocks noChangeAspect="1"/>
        </xdr:cNvPicPr>
      </xdr:nvPicPr>
      <xdr:blipFill rotWithShape="1">
        <a:blip xmlns:r="http://schemas.openxmlformats.org/officeDocument/2006/relationships" r:embed="rId5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731" t="8872" r="35133" b="5912"/>
        <a:stretch/>
      </xdr:blipFill>
      <xdr:spPr>
        <a:xfrm>
          <a:off x="7755731" y="12432506"/>
          <a:ext cx="833865" cy="1247775"/>
        </a:xfrm>
        <a:prstGeom prst="rect">
          <a:avLst/>
        </a:prstGeom>
      </xdr:spPr>
    </xdr:pic>
    <xdr:clientData/>
  </xdr:oneCellAnchor>
  <xdr:twoCellAnchor editAs="oneCell">
    <xdr:from>
      <xdr:col>90</xdr:col>
      <xdr:colOff>1</xdr:colOff>
      <xdr:row>26</xdr:row>
      <xdr:rowOff>35718</xdr:rowOff>
    </xdr:from>
    <xdr:to>
      <xdr:col>94</xdr:col>
      <xdr:colOff>62243</xdr:colOff>
      <xdr:row>26</xdr:row>
      <xdr:rowOff>1333499</xdr:rowOff>
    </xdr:to>
    <xdr:pic>
      <xdr:nvPicPr>
        <xdr:cNvPr id="112" name="Рисунок 111"/>
        <xdr:cNvPicPr>
          <a:picLocks noChangeAspect="1"/>
        </xdr:cNvPicPr>
      </xdr:nvPicPr>
      <xdr:blipFill rotWithShape="1">
        <a:blip xmlns:r="http://schemas.openxmlformats.org/officeDocument/2006/relationships" r:embed="rId5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5218" t="8524" r="41643" b="10003"/>
        <a:stretch/>
      </xdr:blipFill>
      <xdr:spPr>
        <a:xfrm>
          <a:off x="14573251" y="9346406"/>
          <a:ext cx="443242" cy="1297781"/>
        </a:xfrm>
        <a:prstGeom prst="rect">
          <a:avLst/>
        </a:prstGeom>
      </xdr:spPr>
    </xdr:pic>
    <xdr:clientData/>
  </xdr:twoCellAnchor>
  <xdr:oneCellAnchor>
    <xdr:from>
      <xdr:col>102</xdr:col>
      <xdr:colOff>47625</xdr:colOff>
      <xdr:row>26</xdr:row>
      <xdr:rowOff>47625</xdr:rowOff>
    </xdr:from>
    <xdr:ext cx="651651" cy="1209675"/>
    <xdr:pic>
      <xdr:nvPicPr>
        <xdr:cNvPr id="113" name="Рисунок 112"/>
        <xdr:cNvPicPr>
          <a:picLocks noChangeAspect="1"/>
        </xdr:cNvPicPr>
      </xdr:nvPicPr>
      <xdr:blipFill rotWithShape="1">
        <a:blip xmlns:r="http://schemas.openxmlformats.org/officeDocument/2006/relationships" r:embed="rId6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572" t="16300" r="41951" b="17054"/>
        <a:stretch/>
      </xdr:blipFill>
      <xdr:spPr>
        <a:xfrm>
          <a:off x="9989344" y="12442031"/>
          <a:ext cx="651651" cy="1209675"/>
        </a:xfrm>
        <a:prstGeom prst="rect">
          <a:avLst/>
        </a:prstGeom>
      </xdr:spPr>
    </xdr:pic>
    <xdr:clientData/>
  </xdr:oneCellAnchor>
  <xdr:oneCellAnchor>
    <xdr:from>
      <xdr:col>115</xdr:col>
      <xdr:colOff>57150</xdr:colOff>
      <xdr:row>26</xdr:row>
      <xdr:rowOff>35718</xdr:rowOff>
    </xdr:from>
    <xdr:ext cx="889133" cy="1250157"/>
    <xdr:pic>
      <xdr:nvPicPr>
        <xdr:cNvPr id="114" name="Рисунок 113"/>
        <xdr:cNvPicPr>
          <a:picLocks noChangeAspect="1"/>
        </xdr:cNvPicPr>
      </xdr:nvPicPr>
      <xdr:blipFill rotWithShape="1">
        <a:blip xmlns:r="http://schemas.openxmlformats.org/officeDocument/2006/relationships" r:embed="rId6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7594" t="8460" r="34186" b="5086"/>
        <a:stretch/>
      </xdr:blipFill>
      <xdr:spPr>
        <a:xfrm>
          <a:off x="12094369" y="12430124"/>
          <a:ext cx="889133" cy="1250157"/>
        </a:xfrm>
        <a:prstGeom prst="rect">
          <a:avLst/>
        </a:prstGeom>
      </xdr:spPr>
    </xdr:pic>
    <xdr:clientData/>
  </xdr:oneCellAnchor>
  <xdr:oneCellAnchor>
    <xdr:from>
      <xdr:col>130</xdr:col>
      <xdr:colOff>64294</xdr:colOff>
      <xdr:row>26</xdr:row>
      <xdr:rowOff>104775</xdr:rowOff>
    </xdr:from>
    <xdr:ext cx="642359" cy="1171575"/>
    <xdr:pic>
      <xdr:nvPicPr>
        <xdr:cNvPr id="115" name="Рисунок 114"/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761" t="18776" r="41572" b="14991"/>
        <a:stretch/>
      </xdr:blipFill>
      <xdr:spPr>
        <a:xfrm>
          <a:off x="14447044" y="12499181"/>
          <a:ext cx="642359" cy="1171575"/>
        </a:xfrm>
        <a:prstGeom prst="rect">
          <a:avLst/>
        </a:prstGeom>
      </xdr:spPr>
    </xdr:pic>
    <xdr:clientData/>
  </xdr:oneCellAnchor>
  <xdr:oneCellAnchor>
    <xdr:from>
      <xdr:col>4</xdr:col>
      <xdr:colOff>19049</xdr:colOff>
      <xdr:row>34</xdr:row>
      <xdr:rowOff>76279</xdr:rowOff>
    </xdr:from>
    <xdr:ext cx="909637" cy="1235790"/>
    <xdr:pic>
      <xdr:nvPicPr>
        <xdr:cNvPr id="116" name="Рисунок 115"/>
        <xdr:cNvPicPr>
          <a:picLocks noChangeAspect="1"/>
        </xdr:cNvPicPr>
      </xdr:nvPicPr>
      <xdr:blipFill rotWithShape="1">
        <a:blip xmlns:r="http://schemas.openxmlformats.org/officeDocument/2006/relationships" r:embed="rId6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258" t="8872" r="32954" b="5912"/>
        <a:stretch/>
      </xdr:blipFill>
      <xdr:spPr>
        <a:xfrm>
          <a:off x="1185862" y="12351623"/>
          <a:ext cx="909637" cy="1235790"/>
        </a:xfrm>
        <a:prstGeom prst="rect">
          <a:avLst/>
        </a:prstGeom>
      </xdr:spPr>
    </xdr:pic>
    <xdr:clientData/>
  </xdr:oneCellAnchor>
  <xdr:oneCellAnchor>
    <xdr:from>
      <xdr:col>18</xdr:col>
      <xdr:colOff>66674</xdr:colOff>
      <xdr:row>34</xdr:row>
      <xdr:rowOff>76200</xdr:rowOff>
    </xdr:from>
    <xdr:ext cx="628651" cy="1158042"/>
    <xdr:pic>
      <xdr:nvPicPr>
        <xdr:cNvPr id="117" name="Рисунок 116"/>
        <xdr:cNvPicPr>
          <a:picLocks noChangeAspect="1"/>
        </xdr:cNvPicPr>
      </xdr:nvPicPr>
      <xdr:blipFill rotWithShape="1">
        <a:blip xmlns:r="http://schemas.openxmlformats.org/officeDocument/2006/relationships" r:embed="rId6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413" t="17951" r="39394" b="17054"/>
        <a:stretch/>
      </xdr:blipFill>
      <xdr:spPr>
        <a:xfrm>
          <a:off x="18723768" y="12470606"/>
          <a:ext cx="628651" cy="1158042"/>
        </a:xfrm>
        <a:prstGeom prst="rect">
          <a:avLst/>
        </a:prstGeom>
      </xdr:spPr>
    </xdr:pic>
    <xdr:clientData/>
  </xdr:oneCellAnchor>
  <xdr:oneCellAnchor>
    <xdr:from>
      <xdr:col>32</xdr:col>
      <xdr:colOff>33337</xdr:colOff>
      <xdr:row>34</xdr:row>
      <xdr:rowOff>116681</xdr:rowOff>
    </xdr:from>
    <xdr:ext cx="771526" cy="1139385"/>
    <xdr:pic>
      <xdr:nvPicPr>
        <xdr:cNvPr id="118" name="Рисунок 117"/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542" t="13411" r="39015" b="14372"/>
        <a:stretch/>
      </xdr:blipFill>
      <xdr:spPr>
        <a:xfrm>
          <a:off x="5712618" y="12368212"/>
          <a:ext cx="771526" cy="1139385"/>
        </a:xfrm>
        <a:prstGeom prst="rect">
          <a:avLst/>
        </a:prstGeom>
      </xdr:spPr>
    </xdr:pic>
    <xdr:clientData/>
  </xdr:oneCellAnchor>
  <xdr:oneCellAnchor>
    <xdr:from>
      <xdr:col>44</xdr:col>
      <xdr:colOff>76201</xdr:colOff>
      <xdr:row>34</xdr:row>
      <xdr:rowOff>110412</xdr:rowOff>
    </xdr:from>
    <xdr:ext cx="1031080" cy="1142125"/>
    <xdr:pic>
      <xdr:nvPicPr>
        <xdr:cNvPr id="119" name="Рисунок 118"/>
        <xdr:cNvPicPr>
          <a:picLocks noChangeAspect="1"/>
        </xdr:cNvPicPr>
      </xdr:nvPicPr>
      <xdr:blipFill rotWithShape="1">
        <a:blip xmlns:r="http://schemas.openxmlformats.org/officeDocument/2006/relationships" r:embed="rId6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3997" t="13617" r="33049" b="8801"/>
        <a:stretch/>
      </xdr:blipFill>
      <xdr:spPr>
        <a:xfrm>
          <a:off x="1052514" y="15600443"/>
          <a:ext cx="1031080" cy="1142125"/>
        </a:xfrm>
        <a:prstGeom prst="rect">
          <a:avLst/>
        </a:prstGeom>
      </xdr:spPr>
    </xdr:pic>
    <xdr:clientData/>
  </xdr:oneCellAnchor>
  <xdr:oneCellAnchor>
    <xdr:from>
      <xdr:col>61</xdr:col>
      <xdr:colOff>14288</xdr:colOff>
      <xdr:row>34</xdr:row>
      <xdr:rowOff>107156</xdr:rowOff>
    </xdr:from>
    <xdr:ext cx="714376" cy="1097447"/>
    <xdr:pic>
      <xdr:nvPicPr>
        <xdr:cNvPr id="120" name="Рисунок 119"/>
        <xdr:cNvPicPr>
          <a:picLocks noChangeAspect="1"/>
        </xdr:cNvPicPr>
      </xdr:nvPicPr>
      <xdr:blipFill rotWithShape="1">
        <a:blip xmlns:r="http://schemas.openxmlformats.org/officeDocument/2006/relationships" r:embed="rId6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0814" t="16507" r="39584" b="17880"/>
        <a:stretch/>
      </xdr:blipFill>
      <xdr:spPr>
        <a:xfrm>
          <a:off x="5765007" y="12382500"/>
          <a:ext cx="714376" cy="1097447"/>
        </a:xfrm>
        <a:prstGeom prst="rect">
          <a:avLst/>
        </a:prstGeom>
      </xdr:spPr>
    </xdr:pic>
    <xdr:clientData/>
  </xdr:oneCellAnchor>
  <xdr:oneCellAnchor>
    <xdr:from>
      <xdr:col>73</xdr:col>
      <xdr:colOff>80963</xdr:colOff>
      <xdr:row>34</xdr:row>
      <xdr:rowOff>83344</xdr:rowOff>
    </xdr:from>
    <xdr:ext cx="869418" cy="1209676"/>
    <xdr:pic>
      <xdr:nvPicPr>
        <xdr:cNvPr id="121" name="Рисунок 120"/>
        <xdr:cNvPicPr>
          <a:picLocks noChangeAspect="1"/>
        </xdr:cNvPicPr>
      </xdr:nvPicPr>
      <xdr:blipFill rotWithShape="1">
        <a:blip xmlns:r="http://schemas.openxmlformats.org/officeDocument/2006/relationships" r:embed="rId6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447" t="15061" r="36742" b="11071"/>
        <a:stretch/>
      </xdr:blipFill>
      <xdr:spPr>
        <a:xfrm>
          <a:off x="5569744" y="15442407"/>
          <a:ext cx="869418" cy="1209676"/>
        </a:xfrm>
        <a:prstGeom prst="rect">
          <a:avLst/>
        </a:prstGeom>
      </xdr:spPr>
    </xdr:pic>
    <xdr:clientData/>
  </xdr:oneCellAnchor>
  <xdr:oneCellAnchor>
    <xdr:from>
      <xdr:col>87</xdr:col>
      <xdr:colOff>19050</xdr:colOff>
      <xdr:row>34</xdr:row>
      <xdr:rowOff>47624</xdr:rowOff>
    </xdr:from>
    <xdr:ext cx="900696" cy="1251967"/>
    <xdr:pic>
      <xdr:nvPicPr>
        <xdr:cNvPr id="122" name="Рисунок 121"/>
        <xdr:cNvPicPr>
          <a:picLocks noChangeAspect="1"/>
        </xdr:cNvPicPr>
      </xdr:nvPicPr>
      <xdr:blipFill rotWithShape="1">
        <a:blip xmlns:r="http://schemas.openxmlformats.org/officeDocument/2006/relationships" r:embed="rId6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110" t="8047" r="32481" b="5911"/>
        <a:stretch/>
      </xdr:blipFill>
      <xdr:spPr>
        <a:xfrm>
          <a:off x="7829550" y="15406687"/>
          <a:ext cx="900696" cy="1251967"/>
        </a:xfrm>
        <a:prstGeom prst="rect">
          <a:avLst/>
        </a:prstGeom>
      </xdr:spPr>
    </xdr:pic>
    <xdr:clientData/>
  </xdr:oneCellAnchor>
  <xdr:oneCellAnchor>
    <xdr:from>
      <xdr:col>101</xdr:col>
      <xdr:colOff>38100</xdr:colOff>
      <xdr:row>34</xdr:row>
      <xdr:rowOff>83343</xdr:rowOff>
    </xdr:from>
    <xdr:ext cx="890587" cy="1219465"/>
    <xdr:pic>
      <xdr:nvPicPr>
        <xdr:cNvPr id="123" name="Рисунок 122"/>
        <xdr:cNvPicPr>
          <a:picLocks noChangeAspect="1"/>
        </xdr:cNvPicPr>
      </xdr:nvPicPr>
      <xdr:blipFill rotWithShape="1">
        <a:blip xmlns:r="http://schemas.openxmlformats.org/officeDocument/2006/relationships" r:embed="rId6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5511" t="7428" r="35511" b="6119"/>
        <a:stretch/>
      </xdr:blipFill>
      <xdr:spPr>
        <a:xfrm>
          <a:off x="10015538" y="15442406"/>
          <a:ext cx="890587" cy="1219465"/>
        </a:xfrm>
        <a:prstGeom prst="rect">
          <a:avLst/>
        </a:prstGeom>
      </xdr:spPr>
    </xdr:pic>
    <xdr:clientData/>
  </xdr:oneCellAnchor>
  <xdr:oneCellAnchor>
    <xdr:from>
      <xdr:col>116</xdr:col>
      <xdr:colOff>57150</xdr:colOff>
      <xdr:row>34</xdr:row>
      <xdr:rowOff>166689</xdr:rowOff>
    </xdr:from>
    <xdr:ext cx="740245" cy="1123950"/>
    <xdr:pic>
      <xdr:nvPicPr>
        <xdr:cNvPr id="124" name="Рисунок 123"/>
        <xdr:cNvPicPr>
          <a:picLocks noChangeAspect="1"/>
        </xdr:cNvPicPr>
      </xdr:nvPicPr>
      <xdr:blipFill rotWithShape="1">
        <a:blip xmlns:r="http://schemas.openxmlformats.org/officeDocument/2006/relationships" r:embed="rId7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0530" t="16507" r="38826" b="15197"/>
        <a:stretch/>
      </xdr:blipFill>
      <xdr:spPr>
        <a:xfrm>
          <a:off x="12392025" y="15525752"/>
          <a:ext cx="740245" cy="1123950"/>
        </a:xfrm>
        <a:prstGeom prst="rect">
          <a:avLst/>
        </a:prstGeom>
      </xdr:spPr>
    </xdr:pic>
    <xdr:clientData/>
  </xdr:oneCellAnchor>
  <xdr:oneCellAnchor>
    <xdr:from>
      <xdr:col>130</xdr:col>
      <xdr:colOff>2380</xdr:colOff>
      <xdr:row>34</xdr:row>
      <xdr:rowOff>51394</xdr:rowOff>
    </xdr:from>
    <xdr:ext cx="831057" cy="1239244"/>
    <xdr:pic>
      <xdr:nvPicPr>
        <xdr:cNvPr id="125" name="Рисунок 124"/>
        <xdr:cNvPicPr>
          <a:picLocks noChangeAspect="1"/>
        </xdr:cNvPicPr>
      </xdr:nvPicPr>
      <xdr:blipFill rotWithShape="1">
        <a:blip xmlns:r="http://schemas.openxmlformats.org/officeDocument/2006/relationships" r:embed="rId7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541" t="7634" r="34659" b="5293"/>
        <a:stretch/>
      </xdr:blipFill>
      <xdr:spPr>
        <a:xfrm>
          <a:off x="14587536" y="15410457"/>
          <a:ext cx="831057" cy="1239244"/>
        </a:xfrm>
        <a:prstGeom prst="rect">
          <a:avLst/>
        </a:prstGeom>
      </xdr:spPr>
    </xdr:pic>
    <xdr:clientData/>
  </xdr:oneCellAnchor>
  <xdr:oneCellAnchor>
    <xdr:from>
      <xdr:col>4</xdr:col>
      <xdr:colOff>61913</xdr:colOff>
      <xdr:row>42</xdr:row>
      <xdr:rowOff>73820</xdr:rowOff>
    </xdr:from>
    <xdr:ext cx="776037" cy="1228725"/>
    <xdr:pic>
      <xdr:nvPicPr>
        <xdr:cNvPr id="126" name="Рисунок 125"/>
        <xdr:cNvPicPr>
          <a:picLocks noChangeAspect="1"/>
        </xdr:cNvPicPr>
      </xdr:nvPicPr>
      <xdr:blipFill rotWithShape="1">
        <a:blip xmlns:r="http://schemas.openxmlformats.org/officeDocument/2006/relationships" r:embed="rId7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868" t="14237" r="39678" b="15197"/>
        <a:stretch/>
      </xdr:blipFill>
      <xdr:spPr>
        <a:xfrm>
          <a:off x="1228726" y="15444789"/>
          <a:ext cx="776037" cy="1228725"/>
        </a:xfrm>
        <a:prstGeom prst="rect">
          <a:avLst/>
        </a:prstGeom>
      </xdr:spPr>
    </xdr:pic>
    <xdr:clientData/>
  </xdr:oneCellAnchor>
  <xdr:oneCellAnchor>
    <xdr:from>
      <xdr:col>18</xdr:col>
      <xdr:colOff>23812</xdr:colOff>
      <xdr:row>42</xdr:row>
      <xdr:rowOff>54769</xdr:rowOff>
    </xdr:from>
    <xdr:ext cx="910387" cy="1228725"/>
    <xdr:pic>
      <xdr:nvPicPr>
        <xdr:cNvPr id="127" name="Рисунок 126"/>
        <xdr:cNvPicPr>
          <a:picLocks noChangeAspect="1"/>
        </xdr:cNvPicPr>
      </xdr:nvPicPr>
      <xdr:blipFill rotWithShape="1">
        <a:blip xmlns:r="http://schemas.openxmlformats.org/officeDocument/2006/relationships" r:embed="rId7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7216" t="8460" r="33806" b="6325"/>
        <a:stretch/>
      </xdr:blipFill>
      <xdr:spPr>
        <a:xfrm>
          <a:off x="3464718" y="15425738"/>
          <a:ext cx="910387" cy="1228725"/>
        </a:xfrm>
        <a:prstGeom prst="rect">
          <a:avLst/>
        </a:prstGeom>
      </xdr:spPr>
    </xdr:pic>
    <xdr:clientData/>
  </xdr:oneCellAnchor>
  <xdr:oneCellAnchor>
    <xdr:from>
      <xdr:col>33</xdr:col>
      <xdr:colOff>23812</xdr:colOff>
      <xdr:row>42</xdr:row>
      <xdr:rowOff>104775</xdr:rowOff>
    </xdr:from>
    <xdr:ext cx="752532" cy="1162050"/>
    <xdr:pic>
      <xdr:nvPicPr>
        <xdr:cNvPr id="128" name="Рисунок 127"/>
        <xdr:cNvPicPr>
          <a:picLocks noChangeAspect="1"/>
        </xdr:cNvPicPr>
      </xdr:nvPicPr>
      <xdr:blipFill rotWithShape="1">
        <a:blip xmlns:r="http://schemas.openxmlformats.org/officeDocument/2006/relationships" r:embed="rId7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489" t="14650" r="40151" b="16848"/>
        <a:stretch/>
      </xdr:blipFill>
      <xdr:spPr>
        <a:xfrm>
          <a:off x="5798343" y="15475744"/>
          <a:ext cx="752532" cy="1162050"/>
        </a:xfrm>
        <a:prstGeom prst="rect">
          <a:avLst/>
        </a:prstGeom>
      </xdr:spPr>
    </xdr:pic>
    <xdr:clientData/>
  </xdr:oneCellAnchor>
  <xdr:oneCellAnchor>
    <xdr:from>
      <xdr:col>45</xdr:col>
      <xdr:colOff>26194</xdr:colOff>
      <xdr:row>42</xdr:row>
      <xdr:rowOff>76199</xdr:rowOff>
    </xdr:from>
    <xdr:ext cx="962024" cy="1214883"/>
    <xdr:pic>
      <xdr:nvPicPr>
        <xdr:cNvPr id="129" name="Рисунок 128"/>
        <xdr:cNvPicPr>
          <a:picLocks noChangeAspect="1"/>
        </xdr:cNvPicPr>
      </xdr:nvPicPr>
      <xdr:blipFill rotWithShape="1">
        <a:blip xmlns:r="http://schemas.openxmlformats.org/officeDocument/2006/relationships" r:embed="rId7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7784" t="6809" r="30871" b="6943"/>
        <a:stretch/>
      </xdr:blipFill>
      <xdr:spPr>
        <a:xfrm>
          <a:off x="1097757" y="18483262"/>
          <a:ext cx="962024" cy="1214883"/>
        </a:xfrm>
        <a:prstGeom prst="rect">
          <a:avLst/>
        </a:prstGeom>
      </xdr:spPr>
    </xdr:pic>
    <xdr:clientData/>
  </xdr:oneCellAnchor>
  <xdr:oneCellAnchor>
    <xdr:from>
      <xdr:col>60</xdr:col>
      <xdr:colOff>85724</xdr:colOff>
      <xdr:row>42</xdr:row>
      <xdr:rowOff>59532</xdr:rowOff>
    </xdr:from>
    <xdr:ext cx="800100" cy="1207491"/>
    <xdr:pic>
      <xdr:nvPicPr>
        <xdr:cNvPr id="130" name="Рисунок 129"/>
        <xdr:cNvPicPr>
          <a:picLocks noChangeAspect="1"/>
        </xdr:cNvPicPr>
      </xdr:nvPicPr>
      <xdr:blipFill rotWithShape="1">
        <a:blip xmlns:r="http://schemas.openxmlformats.org/officeDocument/2006/relationships" r:embed="rId7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394" t="14650" r="39962" b="17467"/>
        <a:stretch/>
      </xdr:blipFill>
      <xdr:spPr>
        <a:xfrm>
          <a:off x="5741193" y="15275720"/>
          <a:ext cx="800100" cy="1207491"/>
        </a:xfrm>
        <a:prstGeom prst="rect">
          <a:avLst/>
        </a:prstGeom>
      </xdr:spPr>
    </xdr:pic>
    <xdr:clientData/>
  </xdr:oneCellAnchor>
  <xdr:oneCellAnchor>
    <xdr:from>
      <xdr:col>73</xdr:col>
      <xdr:colOff>9525</xdr:colOff>
      <xdr:row>42</xdr:row>
      <xdr:rowOff>85725</xdr:rowOff>
    </xdr:from>
    <xdr:ext cx="1037402" cy="1247775"/>
    <xdr:pic>
      <xdr:nvPicPr>
        <xdr:cNvPr id="131" name="Рисунок 130"/>
        <xdr:cNvPicPr>
          <a:picLocks noChangeAspect="1"/>
        </xdr:cNvPicPr>
      </xdr:nvPicPr>
      <xdr:blipFill rotWithShape="1">
        <a:blip xmlns:r="http://schemas.openxmlformats.org/officeDocument/2006/relationships" r:embed="rId7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6364" t="7633" r="30303" b="6325"/>
        <a:stretch/>
      </xdr:blipFill>
      <xdr:spPr>
        <a:xfrm>
          <a:off x="5498306" y="18492788"/>
          <a:ext cx="1037402" cy="1247775"/>
        </a:xfrm>
        <a:prstGeom prst="rect">
          <a:avLst/>
        </a:prstGeom>
      </xdr:spPr>
    </xdr:pic>
    <xdr:clientData/>
  </xdr:oneCellAnchor>
  <xdr:oneCellAnchor>
    <xdr:from>
      <xdr:col>101</xdr:col>
      <xdr:colOff>19050</xdr:colOff>
      <xdr:row>42</xdr:row>
      <xdr:rowOff>57150</xdr:rowOff>
    </xdr:from>
    <xdr:ext cx="885293" cy="1209676"/>
    <xdr:pic>
      <xdr:nvPicPr>
        <xdr:cNvPr id="132" name="Рисунок 131"/>
        <xdr:cNvPicPr>
          <a:picLocks noChangeAspect="1"/>
        </xdr:cNvPicPr>
      </xdr:nvPicPr>
      <xdr:blipFill rotWithShape="1">
        <a:blip xmlns:r="http://schemas.openxmlformats.org/officeDocument/2006/relationships" r:embed="rId7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447" t="15061" r="36742" b="11071"/>
        <a:stretch/>
      </xdr:blipFill>
      <xdr:spPr>
        <a:xfrm>
          <a:off x="9996488" y="18464213"/>
          <a:ext cx="885293" cy="1209676"/>
        </a:xfrm>
        <a:prstGeom prst="rect">
          <a:avLst/>
        </a:prstGeom>
      </xdr:spPr>
    </xdr:pic>
    <xdr:clientData/>
  </xdr:oneCellAnchor>
  <xdr:oneCellAnchor>
    <xdr:from>
      <xdr:col>87</xdr:col>
      <xdr:colOff>47626</xdr:colOff>
      <xdr:row>42</xdr:row>
      <xdr:rowOff>130969</xdr:rowOff>
    </xdr:from>
    <xdr:ext cx="877002" cy="1104900"/>
    <xdr:pic>
      <xdr:nvPicPr>
        <xdr:cNvPr id="133" name="Рисунок 132"/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32782" y="15501938"/>
          <a:ext cx="877002" cy="1104900"/>
        </a:xfrm>
        <a:prstGeom prst="rect">
          <a:avLst/>
        </a:prstGeom>
      </xdr:spPr>
    </xdr:pic>
    <xdr:clientData/>
  </xdr:oneCellAnchor>
  <xdr:oneCellAnchor>
    <xdr:from>
      <xdr:col>115</xdr:col>
      <xdr:colOff>9525</xdr:colOff>
      <xdr:row>42</xdr:row>
      <xdr:rowOff>169544</xdr:rowOff>
    </xdr:from>
    <xdr:ext cx="904875" cy="1049655"/>
    <xdr:pic>
      <xdr:nvPicPr>
        <xdr:cNvPr id="134" name="Рисунок 133"/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49150" y="18576607"/>
          <a:ext cx="904875" cy="1049655"/>
        </a:xfrm>
        <a:prstGeom prst="rect">
          <a:avLst/>
        </a:prstGeom>
      </xdr:spPr>
    </xdr:pic>
    <xdr:clientData/>
  </xdr:oneCellAnchor>
  <xdr:oneCellAnchor>
    <xdr:from>
      <xdr:col>128</xdr:col>
      <xdr:colOff>92869</xdr:colOff>
      <xdr:row>42</xdr:row>
      <xdr:rowOff>180975</xdr:rowOff>
    </xdr:from>
    <xdr:ext cx="1012589" cy="1019175"/>
    <xdr:pic>
      <xdr:nvPicPr>
        <xdr:cNvPr id="135" name="Рисунок 134"/>
        <xdr:cNvPicPr>
          <a:picLocks noChangeAspect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87525" y="18588038"/>
          <a:ext cx="1012589" cy="1019175"/>
        </a:xfrm>
        <a:prstGeom prst="rect">
          <a:avLst/>
        </a:prstGeom>
      </xdr:spPr>
    </xdr:pic>
    <xdr:clientData/>
  </xdr:oneCellAnchor>
  <xdr:oneCellAnchor>
    <xdr:from>
      <xdr:col>3</xdr:col>
      <xdr:colOff>35718</xdr:colOff>
      <xdr:row>51</xdr:row>
      <xdr:rowOff>61912</xdr:rowOff>
    </xdr:from>
    <xdr:ext cx="981075" cy="1206687"/>
    <xdr:pic>
      <xdr:nvPicPr>
        <xdr:cNvPr id="136" name="Рисунок 135"/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7281" y="18540412"/>
          <a:ext cx="981075" cy="1206687"/>
        </a:xfrm>
        <a:prstGeom prst="rect">
          <a:avLst/>
        </a:prstGeom>
      </xdr:spPr>
    </xdr:pic>
    <xdr:clientData/>
  </xdr:oneCellAnchor>
  <xdr:oneCellAnchor>
    <xdr:from>
      <xdr:col>17</xdr:col>
      <xdr:colOff>38101</xdr:colOff>
      <xdr:row>51</xdr:row>
      <xdr:rowOff>57535</xdr:rowOff>
    </xdr:from>
    <xdr:ext cx="999893" cy="1228340"/>
    <xdr:pic>
      <xdr:nvPicPr>
        <xdr:cNvPr id="137" name="Рисунок 136"/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83757" y="18536035"/>
          <a:ext cx="999893" cy="1228340"/>
        </a:xfrm>
        <a:prstGeom prst="rect">
          <a:avLst/>
        </a:prstGeom>
      </xdr:spPr>
    </xdr:pic>
    <xdr:clientData/>
  </xdr:oneCellAnchor>
  <xdr:twoCellAnchor editAs="oneCell">
    <xdr:from>
      <xdr:col>61</xdr:col>
      <xdr:colOff>71437</xdr:colOff>
      <xdr:row>51</xdr:row>
      <xdr:rowOff>11906</xdr:rowOff>
    </xdr:from>
    <xdr:to>
      <xdr:col>66</xdr:col>
      <xdr:colOff>59531</xdr:colOff>
      <xdr:row>51</xdr:row>
      <xdr:rowOff>1337868</xdr:rowOff>
    </xdr:to>
    <xdr:pic>
      <xdr:nvPicPr>
        <xdr:cNvPr id="140" name="Рисунок 139"/>
        <xdr:cNvPicPr>
          <a:picLocks noChangeAspect="1"/>
        </xdr:cNvPicPr>
      </xdr:nvPicPr>
      <xdr:blipFill rotWithShape="1">
        <a:blip xmlns:r="http://schemas.openxmlformats.org/officeDocument/2006/relationships" r:embed="rId8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797" t="4513" r="39749" b="5241"/>
        <a:stretch/>
      </xdr:blipFill>
      <xdr:spPr>
        <a:xfrm>
          <a:off x="10239375" y="18430875"/>
          <a:ext cx="511969" cy="1325962"/>
        </a:xfrm>
        <a:prstGeom prst="rect">
          <a:avLst/>
        </a:prstGeom>
      </xdr:spPr>
    </xdr:pic>
    <xdr:clientData/>
  </xdr:twoCellAnchor>
  <xdr:oneCellAnchor>
    <xdr:from>
      <xdr:col>73</xdr:col>
      <xdr:colOff>9525</xdr:colOff>
      <xdr:row>51</xdr:row>
      <xdr:rowOff>64437</xdr:rowOff>
    </xdr:from>
    <xdr:ext cx="942975" cy="1221437"/>
    <xdr:pic>
      <xdr:nvPicPr>
        <xdr:cNvPr id="141" name="Рисунок 140"/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59931" y="21805250"/>
          <a:ext cx="942975" cy="1221437"/>
        </a:xfrm>
        <a:prstGeom prst="rect">
          <a:avLst/>
        </a:prstGeom>
      </xdr:spPr>
    </xdr:pic>
    <xdr:clientData/>
  </xdr:oneCellAnchor>
  <xdr:oneCellAnchor>
    <xdr:from>
      <xdr:col>87</xdr:col>
      <xdr:colOff>64293</xdr:colOff>
      <xdr:row>51</xdr:row>
      <xdr:rowOff>83345</xdr:rowOff>
    </xdr:from>
    <xdr:ext cx="1009399" cy="1221580"/>
    <xdr:pic>
      <xdr:nvPicPr>
        <xdr:cNvPr id="142" name="Рисунок 141"/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53074" y="21824158"/>
          <a:ext cx="1009399" cy="1221580"/>
        </a:xfrm>
        <a:prstGeom prst="rect">
          <a:avLst/>
        </a:prstGeom>
      </xdr:spPr>
    </xdr:pic>
    <xdr:clientData/>
  </xdr:oneCellAnchor>
  <xdr:twoCellAnchor editAs="oneCell">
    <xdr:from>
      <xdr:col>103</xdr:col>
      <xdr:colOff>35721</xdr:colOff>
      <xdr:row>51</xdr:row>
      <xdr:rowOff>11907</xdr:rowOff>
    </xdr:from>
    <xdr:to>
      <xdr:col>109</xdr:col>
      <xdr:colOff>0</xdr:colOff>
      <xdr:row>51</xdr:row>
      <xdr:rowOff>1341577</xdr:rowOff>
    </xdr:to>
    <xdr:pic>
      <xdr:nvPicPr>
        <xdr:cNvPr id="143" name="Рисунок 142"/>
        <xdr:cNvPicPr>
          <a:picLocks noChangeAspect="1"/>
        </xdr:cNvPicPr>
      </xdr:nvPicPr>
      <xdr:blipFill rotWithShape="1">
        <a:blip xmlns:r="http://schemas.openxmlformats.org/officeDocument/2006/relationships" r:embed="rId8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2969" t="8524" r="40814" b="6243"/>
        <a:stretch/>
      </xdr:blipFill>
      <xdr:spPr>
        <a:xfrm>
          <a:off x="16847346" y="18490407"/>
          <a:ext cx="535779" cy="1329670"/>
        </a:xfrm>
        <a:prstGeom prst="rect">
          <a:avLst/>
        </a:prstGeom>
      </xdr:spPr>
    </xdr:pic>
    <xdr:clientData/>
  </xdr:twoCellAnchor>
  <xdr:twoCellAnchor editAs="oneCell">
    <xdr:from>
      <xdr:col>32</xdr:col>
      <xdr:colOff>23813</xdr:colOff>
      <xdr:row>51</xdr:row>
      <xdr:rowOff>83344</xdr:rowOff>
    </xdr:from>
    <xdr:to>
      <xdr:col>40</xdr:col>
      <xdr:colOff>23813</xdr:colOff>
      <xdr:row>51</xdr:row>
      <xdr:rowOff>1262063</xdr:rowOff>
    </xdr:to>
    <xdr:pic>
      <xdr:nvPicPr>
        <xdr:cNvPr id="144" name="Рисунок 143"/>
        <xdr:cNvPicPr>
          <a:picLocks noChangeAspect="1"/>
        </xdr:cNvPicPr>
      </xdr:nvPicPr>
      <xdr:blipFill rotWithShape="1">
        <a:blip xmlns:r="http://schemas.openxmlformats.org/officeDocument/2006/relationships" r:embed="rId8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270" t="32840" r="37737" b="17524"/>
        <a:stretch/>
      </xdr:blipFill>
      <xdr:spPr>
        <a:xfrm>
          <a:off x="5607844" y="18561844"/>
          <a:ext cx="904875" cy="1178719"/>
        </a:xfrm>
        <a:prstGeom prst="rect">
          <a:avLst/>
        </a:prstGeom>
      </xdr:spPr>
    </xdr:pic>
    <xdr:clientData/>
  </xdr:twoCellAnchor>
  <xdr:twoCellAnchor editAs="oneCell">
    <xdr:from>
      <xdr:col>45</xdr:col>
      <xdr:colOff>11907</xdr:colOff>
      <xdr:row>51</xdr:row>
      <xdr:rowOff>83343</xdr:rowOff>
    </xdr:from>
    <xdr:to>
      <xdr:col>55</xdr:col>
      <xdr:colOff>39098</xdr:colOff>
      <xdr:row>51</xdr:row>
      <xdr:rowOff>1309687</xdr:rowOff>
    </xdr:to>
    <xdr:pic>
      <xdr:nvPicPr>
        <xdr:cNvPr id="145" name="Рисунок 144"/>
        <xdr:cNvPicPr>
          <a:picLocks noChangeAspect="1"/>
        </xdr:cNvPicPr>
      </xdr:nvPicPr>
      <xdr:blipFill rotWithShape="1">
        <a:blip xmlns:r="http://schemas.openxmlformats.org/officeDocument/2006/relationships" r:embed="rId8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7879" t="12284" r="33120" b="11758"/>
        <a:stretch/>
      </xdr:blipFill>
      <xdr:spPr>
        <a:xfrm>
          <a:off x="7822407" y="18561843"/>
          <a:ext cx="991598" cy="1226344"/>
        </a:xfrm>
        <a:prstGeom prst="rect">
          <a:avLst/>
        </a:prstGeom>
      </xdr:spPr>
    </xdr:pic>
    <xdr:clientData/>
  </xdr:twoCellAnchor>
  <xdr:oneCellAnchor>
    <xdr:from>
      <xdr:col>115</xdr:col>
      <xdr:colOff>57151</xdr:colOff>
      <xdr:row>51</xdr:row>
      <xdr:rowOff>78346</xdr:rowOff>
    </xdr:from>
    <xdr:ext cx="933450" cy="1242454"/>
    <xdr:pic>
      <xdr:nvPicPr>
        <xdr:cNvPr id="146" name="Рисунок 145"/>
        <xdr:cNvPicPr>
          <a:picLocks noChangeAspect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36276" y="18572721"/>
          <a:ext cx="933450" cy="1242454"/>
        </a:xfrm>
        <a:prstGeom prst="rect">
          <a:avLst/>
        </a:prstGeom>
      </xdr:spPr>
    </xdr:pic>
    <xdr:clientData/>
  </xdr:oneCellAnchor>
  <xdr:oneCellAnchor>
    <xdr:from>
      <xdr:col>128</xdr:col>
      <xdr:colOff>47625</xdr:colOff>
      <xdr:row>51</xdr:row>
      <xdr:rowOff>76914</xdr:rowOff>
    </xdr:from>
    <xdr:ext cx="1036356" cy="1180386"/>
    <xdr:pic>
      <xdr:nvPicPr>
        <xdr:cNvPr id="147" name="Рисунок 146"/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29813" y="21877258"/>
          <a:ext cx="1036356" cy="1180386"/>
        </a:xfrm>
        <a:prstGeom prst="rect">
          <a:avLst/>
        </a:prstGeom>
      </xdr:spPr>
    </xdr:pic>
    <xdr:clientData/>
  </xdr:oneCellAnchor>
  <xdr:oneCellAnchor>
    <xdr:from>
      <xdr:col>4</xdr:col>
      <xdr:colOff>4761</xdr:colOff>
      <xdr:row>59</xdr:row>
      <xdr:rowOff>110089</xdr:rowOff>
    </xdr:from>
    <xdr:ext cx="945039" cy="1168642"/>
    <xdr:pic>
      <xdr:nvPicPr>
        <xdr:cNvPr id="148" name="Рисунок 147"/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1574" y="21660402"/>
          <a:ext cx="945039" cy="1168642"/>
        </a:xfrm>
        <a:prstGeom prst="rect">
          <a:avLst/>
        </a:prstGeom>
      </xdr:spPr>
    </xdr:pic>
    <xdr:clientData/>
  </xdr:oneCellAnchor>
  <xdr:oneCellAnchor>
    <xdr:from>
      <xdr:col>16</xdr:col>
      <xdr:colOff>78582</xdr:colOff>
      <xdr:row>59</xdr:row>
      <xdr:rowOff>107158</xdr:rowOff>
    </xdr:from>
    <xdr:ext cx="1112044" cy="1183480"/>
    <xdr:pic>
      <xdr:nvPicPr>
        <xdr:cNvPr id="149" name="Рисунок 148"/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28988" y="21657471"/>
          <a:ext cx="1112044" cy="1183480"/>
        </a:xfrm>
        <a:prstGeom prst="rect">
          <a:avLst/>
        </a:prstGeom>
      </xdr:spPr>
    </xdr:pic>
    <xdr:clientData/>
  </xdr:oneCellAnchor>
  <xdr:oneCellAnchor>
    <xdr:from>
      <xdr:col>30</xdr:col>
      <xdr:colOff>85726</xdr:colOff>
      <xdr:row>59</xdr:row>
      <xdr:rowOff>76199</xdr:rowOff>
    </xdr:from>
    <xdr:ext cx="970784" cy="1190625"/>
    <xdr:pic>
      <xdr:nvPicPr>
        <xdr:cNvPr id="150" name="Рисунок 149"/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611601" y="21626512"/>
          <a:ext cx="970784" cy="1190625"/>
        </a:xfrm>
        <a:prstGeom prst="rect">
          <a:avLst/>
        </a:prstGeom>
      </xdr:spPr>
    </xdr:pic>
    <xdr:clientData/>
  </xdr:oneCellAnchor>
  <xdr:oneCellAnchor>
    <xdr:from>
      <xdr:col>44</xdr:col>
      <xdr:colOff>57150</xdr:colOff>
      <xdr:row>59</xdr:row>
      <xdr:rowOff>180975</xdr:rowOff>
    </xdr:from>
    <xdr:ext cx="1012589" cy="1019175"/>
    <xdr:pic>
      <xdr:nvPicPr>
        <xdr:cNvPr id="151" name="Рисунок 150"/>
        <xdr:cNvPicPr>
          <a:picLocks noChangeAspect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726150" y="21731288"/>
          <a:ext cx="1012589" cy="1019175"/>
        </a:xfrm>
        <a:prstGeom prst="rect">
          <a:avLst/>
        </a:prstGeom>
      </xdr:spPr>
    </xdr:pic>
    <xdr:clientData/>
  </xdr:oneCellAnchor>
  <xdr:twoCellAnchor editAs="oneCell">
    <xdr:from>
      <xdr:col>59</xdr:col>
      <xdr:colOff>83344</xdr:colOff>
      <xdr:row>59</xdr:row>
      <xdr:rowOff>47625</xdr:rowOff>
    </xdr:from>
    <xdr:to>
      <xdr:col>67</xdr:col>
      <xdr:colOff>95249</xdr:colOff>
      <xdr:row>59</xdr:row>
      <xdr:rowOff>1285247</xdr:rowOff>
    </xdr:to>
    <xdr:pic>
      <xdr:nvPicPr>
        <xdr:cNvPr id="152" name="Рисунок 151"/>
        <xdr:cNvPicPr>
          <a:picLocks noChangeAspect="1"/>
        </xdr:cNvPicPr>
      </xdr:nvPicPr>
      <xdr:blipFill rotWithShape="1">
        <a:blip xmlns:r="http://schemas.openxmlformats.org/officeDocument/2006/relationships" r:embed="rId9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2968" t="6518" r="39039" b="43345"/>
        <a:stretch/>
      </xdr:blipFill>
      <xdr:spPr>
        <a:xfrm>
          <a:off x="10060782" y="21597938"/>
          <a:ext cx="940593" cy="1237622"/>
        </a:xfrm>
        <a:prstGeom prst="rect">
          <a:avLst/>
        </a:prstGeom>
      </xdr:spPr>
    </xdr:pic>
    <xdr:clientData/>
  </xdr:twoCellAnchor>
  <xdr:oneCellAnchor>
    <xdr:from>
      <xdr:col>75</xdr:col>
      <xdr:colOff>71437</xdr:colOff>
      <xdr:row>59</xdr:row>
      <xdr:rowOff>11906</xdr:rowOff>
    </xdr:from>
    <xdr:ext cx="511969" cy="1325962"/>
    <xdr:pic>
      <xdr:nvPicPr>
        <xdr:cNvPr id="153" name="Рисунок 152"/>
        <xdr:cNvPicPr>
          <a:picLocks noChangeAspect="1"/>
        </xdr:cNvPicPr>
      </xdr:nvPicPr>
      <xdr:blipFill rotWithShape="1">
        <a:blip xmlns:r="http://schemas.openxmlformats.org/officeDocument/2006/relationships" r:embed="rId8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797" t="4513" r="39749" b="5241"/>
        <a:stretch/>
      </xdr:blipFill>
      <xdr:spPr>
        <a:xfrm>
          <a:off x="10239375" y="18490406"/>
          <a:ext cx="511969" cy="1325962"/>
        </a:xfrm>
        <a:prstGeom prst="rect">
          <a:avLst/>
        </a:prstGeom>
      </xdr:spPr>
    </xdr:pic>
    <xdr:clientData/>
  </xdr:oneCellAnchor>
  <xdr:oneCellAnchor>
    <xdr:from>
      <xdr:col>89</xdr:col>
      <xdr:colOff>35721</xdr:colOff>
      <xdr:row>59</xdr:row>
      <xdr:rowOff>11907</xdr:rowOff>
    </xdr:from>
    <xdr:ext cx="535779" cy="1329670"/>
    <xdr:pic>
      <xdr:nvPicPr>
        <xdr:cNvPr id="154" name="Рисунок 153"/>
        <xdr:cNvPicPr>
          <a:picLocks noChangeAspect="1"/>
        </xdr:cNvPicPr>
      </xdr:nvPicPr>
      <xdr:blipFill rotWithShape="1">
        <a:blip xmlns:r="http://schemas.openxmlformats.org/officeDocument/2006/relationships" r:embed="rId8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2969" t="8524" r="40814" b="6243"/>
        <a:stretch/>
      </xdr:blipFill>
      <xdr:spPr>
        <a:xfrm>
          <a:off x="16847346" y="18490407"/>
          <a:ext cx="535779" cy="1329670"/>
        </a:xfrm>
        <a:prstGeom prst="rect">
          <a:avLst/>
        </a:prstGeom>
      </xdr:spPr>
    </xdr:pic>
    <xdr:clientData/>
  </xdr:oneCellAnchor>
  <xdr:twoCellAnchor editAs="oneCell">
    <xdr:from>
      <xdr:col>103</xdr:col>
      <xdr:colOff>23815</xdr:colOff>
      <xdr:row>59</xdr:row>
      <xdr:rowOff>690563</xdr:rowOff>
    </xdr:from>
    <xdr:to>
      <xdr:col>108</xdr:col>
      <xdr:colOff>35720</xdr:colOff>
      <xdr:row>59</xdr:row>
      <xdr:rowOff>1312270</xdr:rowOff>
    </xdr:to>
    <xdr:pic>
      <xdr:nvPicPr>
        <xdr:cNvPr id="155" name="Рисунок 154"/>
        <xdr:cNvPicPr>
          <a:picLocks noChangeAspect="1"/>
        </xdr:cNvPicPr>
      </xdr:nvPicPr>
      <xdr:blipFill rotWithShape="1">
        <a:blip xmlns:r="http://schemas.openxmlformats.org/officeDocument/2006/relationships" r:embed="rId9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035" t="58158" r="43418" b="7999"/>
        <a:stretch/>
      </xdr:blipFill>
      <xdr:spPr>
        <a:xfrm>
          <a:off x="9691690" y="22336126"/>
          <a:ext cx="488155" cy="621707"/>
        </a:xfrm>
        <a:prstGeom prst="rect">
          <a:avLst/>
        </a:prstGeom>
      </xdr:spPr>
    </xdr:pic>
    <xdr:clientData/>
  </xdr:twoCellAnchor>
  <xdr:twoCellAnchor editAs="oneCell">
    <xdr:from>
      <xdr:col>103</xdr:col>
      <xdr:colOff>11907</xdr:colOff>
      <xdr:row>59</xdr:row>
      <xdr:rowOff>11906</xdr:rowOff>
    </xdr:from>
    <xdr:to>
      <xdr:col>108</xdr:col>
      <xdr:colOff>54005</xdr:colOff>
      <xdr:row>59</xdr:row>
      <xdr:rowOff>642938</xdr:rowOff>
    </xdr:to>
    <xdr:pic>
      <xdr:nvPicPr>
        <xdr:cNvPr id="156" name="Рисунок 155"/>
        <xdr:cNvPicPr>
          <a:picLocks noChangeAspect="1"/>
        </xdr:cNvPicPr>
      </xdr:nvPicPr>
      <xdr:blipFill rotWithShape="1">
        <a:blip xmlns:r="http://schemas.openxmlformats.org/officeDocument/2006/relationships" r:embed="rId9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561" t="3510" r="42826" b="61394"/>
        <a:stretch/>
      </xdr:blipFill>
      <xdr:spPr>
        <a:xfrm>
          <a:off x="16823532" y="21562219"/>
          <a:ext cx="518348" cy="631032"/>
        </a:xfrm>
        <a:prstGeom prst="rect">
          <a:avLst/>
        </a:prstGeom>
      </xdr:spPr>
    </xdr:pic>
    <xdr:clientData/>
  </xdr:twoCellAnchor>
  <xdr:twoCellAnchor editAs="oneCell">
    <xdr:from>
      <xdr:col>117</xdr:col>
      <xdr:colOff>47623</xdr:colOff>
      <xdr:row>59</xdr:row>
      <xdr:rowOff>23811</xdr:rowOff>
    </xdr:from>
    <xdr:to>
      <xdr:col>122</xdr:col>
      <xdr:colOff>65940</xdr:colOff>
      <xdr:row>59</xdr:row>
      <xdr:rowOff>1309686</xdr:rowOff>
    </xdr:to>
    <xdr:pic>
      <xdr:nvPicPr>
        <xdr:cNvPr id="157" name="Рисунок 156"/>
        <xdr:cNvPicPr>
          <a:picLocks noChangeAspect="1"/>
        </xdr:cNvPicPr>
      </xdr:nvPicPr>
      <xdr:blipFill rotWithShape="1">
        <a:blip xmlns:r="http://schemas.openxmlformats.org/officeDocument/2006/relationships" r:embed="rId9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389" t="4512" r="39631" b="7497"/>
        <a:stretch/>
      </xdr:blipFill>
      <xdr:spPr>
        <a:xfrm>
          <a:off x="19002373" y="21574124"/>
          <a:ext cx="494567" cy="1285875"/>
        </a:xfrm>
        <a:prstGeom prst="rect">
          <a:avLst/>
        </a:prstGeom>
      </xdr:spPr>
    </xdr:pic>
    <xdr:clientData/>
  </xdr:twoCellAnchor>
  <xdr:oneCellAnchor>
    <xdr:from>
      <xdr:col>20</xdr:col>
      <xdr:colOff>35718</xdr:colOff>
      <xdr:row>91</xdr:row>
      <xdr:rowOff>47626</xdr:rowOff>
    </xdr:from>
    <xdr:ext cx="437805" cy="1297780"/>
    <xdr:pic>
      <xdr:nvPicPr>
        <xdr:cNvPr id="159" name="Рисунок 158"/>
        <xdr:cNvPicPr>
          <a:picLocks noChangeAspect="1"/>
        </xdr:cNvPicPr>
      </xdr:nvPicPr>
      <xdr:blipFill rotWithShape="1">
        <a:blip xmlns:r="http://schemas.openxmlformats.org/officeDocument/2006/relationships" r:embed="rId5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561" t="6518" r="43182" b="10255"/>
        <a:stretch/>
      </xdr:blipFill>
      <xdr:spPr>
        <a:xfrm>
          <a:off x="3821906" y="33992345"/>
          <a:ext cx="437805" cy="1297780"/>
        </a:xfrm>
        <a:prstGeom prst="rect">
          <a:avLst/>
        </a:prstGeom>
      </xdr:spPr>
    </xdr:pic>
    <xdr:clientData/>
  </xdr:oneCellAnchor>
  <xdr:oneCellAnchor>
    <xdr:from>
      <xdr:col>33</xdr:col>
      <xdr:colOff>154781</xdr:colOff>
      <xdr:row>91</xdr:row>
      <xdr:rowOff>47626</xdr:rowOff>
    </xdr:from>
    <xdr:ext cx="392907" cy="1283258"/>
    <xdr:pic>
      <xdr:nvPicPr>
        <xdr:cNvPr id="160" name="Рисунок 159"/>
        <xdr:cNvPicPr>
          <a:picLocks noChangeAspect="1"/>
        </xdr:cNvPicPr>
      </xdr:nvPicPr>
      <xdr:blipFill rotWithShape="1">
        <a:blip xmlns:r="http://schemas.openxmlformats.org/officeDocument/2006/relationships" r:embed="rId5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5454" t="4763" r="41643" b="5993"/>
        <a:stretch/>
      </xdr:blipFill>
      <xdr:spPr>
        <a:xfrm>
          <a:off x="5929312" y="33992345"/>
          <a:ext cx="392907" cy="1283258"/>
        </a:xfrm>
        <a:prstGeom prst="rect">
          <a:avLst/>
        </a:prstGeom>
      </xdr:spPr>
    </xdr:pic>
    <xdr:clientData/>
  </xdr:oneCellAnchor>
  <xdr:oneCellAnchor>
    <xdr:from>
      <xdr:col>48</xdr:col>
      <xdr:colOff>1</xdr:colOff>
      <xdr:row>91</xdr:row>
      <xdr:rowOff>35718</xdr:rowOff>
    </xdr:from>
    <xdr:ext cx="443242" cy="1297781"/>
    <xdr:pic>
      <xdr:nvPicPr>
        <xdr:cNvPr id="161" name="Рисунок 160"/>
        <xdr:cNvPicPr>
          <a:picLocks noChangeAspect="1"/>
        </xdr:cNvPicPr>
      </xdr:nvPicPr>
      <xdr:blipFill rotWithShape="1">
        <a:blip xmlns:r="http://schemas.openxmlformats.org/officeDocument/2006/relationships" r:embed="rId5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5218" t="8524" r="41643" b="10003"/>
        <a:stretch/>
      </xdr:blipFill>
      <xdr:spPr>
        <a:xfrm>
          <a:off x="15025689" y="9215437"/>
          <a:ext cx="443242" cy="1297781"/>
        </a:xfrm>
        <a:prstGeom prst="rect">
          <a:avLst/>
        </a:prstGeom>
      </xdr:spPr>
    </xdr:pic>
    <xdr:clientData/>
  </xdr:one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50008</xdr:colOff>
      <xdr:row>8</xdr:row>
      <xdr:rowOff>47624</xdr:rowOff>
    </xdr:from>
    <xdr:to>
      <xdr:col>11</xdr:col>
      <xdr:colOff>16583</xdr:colOff>
      <xdr:row>8</xdr:row>
      <xdr:rowOff>1211738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4008" y="2928937"/>
          <a:ext cx="680950" cy="1164114"/>
        </a:xfrm>
        <a:prstGeom prst="rect">
          <a:avLst/>
        </a:prstGeom>
      </xdr:spPr>
    </xdr:pic>
    <xdr:clientData/>
  </xdr:twoCellAnchor>
  <xdr:twoCellAnchor editAs="oneCell">
    <xdr:from>
      <xdr:col>19</xdr:col>
      <xdr:colOff>66674</xdr:colOff>
      <xdr:row>8</xdr:row>
      <xdr:rowOff>95249</xdr:rowOff>
    </xdr:from>
    <xdr:to>
      <xdr:col>25</xdr:col>
      <xdr:colOff>94340</xdr:colOff>
      <xdr:row>8</xdr:row>
      <xdr:rowOff>1214436</xdr:rowOff>
    </xdr:to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85987" y="2976562"/>
          <a:ext cx="742041" cy="1119187"/>
        </a:xfrm>
        <a:prstGeom prst="rect">
          <a:avLst/>
        </a:prstGeom>
      </xdr:spPr>
    </xdr:pic>
    <xdr:clientData/>
  </xdr:twoCellAnchor>
  <xdr:twoCellAnchor editAs="oneCell">
    <xdr:from>
      <xdr:col>33</xdr:col>
      <xdr:colOff>14288</xdr:colOff>
      <xdr:row>8</xdr:row>
      <xdr:rowOff>95249</xdr:rowOff>
    </xdr:from>
    <xdr:to>
      <xdr:col>39</xdr:col>
      <xdr:colOff>111319</xdr:colOff>
      <xdr:row>8</xdr:row>
      <xdr:rowOff>1193768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76663" y="2976562"/>
          <a:ext cx="811406" cy="1098519"/>
        </a:xfrm>
        <a:prstGeom prst="rect">
          <a:avLst/>
        </a:prstGeom>
      </xdr:spPr>
    </xdr:pic>
    <xdr:clientData/>
  </xdr:twoCellAnchor>
  <xdr:twoCellAnchor editAs="oneCell">
    <xdr:from>
      <xdr:col>46</xdr:col>
      <xdr:colOff>47625</xdr:colOff>
      <xdr:row>8</xdr:row>
      <xdr:rowOff>47624</xdr:rowOff>
    </xdr:from>
    <xdr:to>
      <xdr:col>53</xdr:col>
      <xdr:colOff>156907</xdr:colOff>
      <xdr:row>8</xdr:row>
      <xdr:rowOff>1201865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0" y="2928937"/>
          <a:ext cx="942720" cy="1154241"/>
        </a:xfrm>
        <a:prstGeom prst="rect">
          <a:avLst/>
        </a:prstGeom>
      </xdr:spPr>
    </xdr:pic>
    <xdr:clientData/>
  </xdr:twoCellAnchor>
  <xdr:twoCellAnchor editAs="oneCell">
    <xdr:from>
      <xdr:col>59</xdr:col>
      <xdr:colOff>69056</xdr:colOff>
      <xdr:row>8</xdr:row>
      <xdr:rowOff>59531</xdr:rowOff>
    </xdr:from>
    <xdr:to>
      <xdr:col>68</xdr:col>
      <xdr:colOff>109491</xdr:colOff>
      <xdr:row>8</xdr:row>
      <xdr:rowOff>1222153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7525" y="2940844"/>
          <a:ext cx="1111997" cy="1162622"/>
        </a:xfrm>
        <a:prstGeom prst="rect">
          <a:avLst/>
        </a:prstGeom>
      </xdr:spPr>
    </xdr:pic>
    <xdr:clientData/>
  </xdr:twoCellAnchor>
  <xdr:twoCellAnchor editAs="oneCell">
    <xdr:from>
      <xdr:col>76</xdr:col>
      <xdr:colOff>45244</xdr:colOff>
      <xdr:row>8</xdr:row>
      <xdr:rowOff>47624</xdr:rowOff>
    </xdr:from>
    <xdr:to>
      <xdr:col>80</xdr:col>
      <xdr:colOff>75186</xdr:colOff>
      <xdr:row>8</xdr:row>
      <xdr:rowOff>1215054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89807" y="2928937"/>
          <a:ext cx="506192" cy="1167430"/>
        </a:xfrm>
        <a:prstGeom prst="rect">
          <a:avLst/>
        </a:prstGeom>
      </xdr:spPr>
    </xdr:pic>
    <xdr:clientData/>
  </xdr:twoCellAnchor>
  <xdr:twoCellAnchor editAs="oneCell">
    <xdr:from>
      <xdr:col>88</xdr:col>
      <xdr:colOff>307180</xdr:colOff>
      <xdr:row>8</xdr:row>
      <xdr:rowOff>83343</xdr:rowOff>
    </xdr:from>
    <xdr:to>
      <xdr:col>94</xdr:col>
      <xdr:colOff>88509</xdr:colOff>
      <xdr:row>8</xdr:row>
      <xdr:rowOff>1126140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380618" y="2964656"/>
          <a:ext cx="686204" cy="1042797"/>
        </a:xfrm>
        <a:prstGeom prst="rect">
          <a:avLst/>
        </a:prstGeom>
      </xdr:spPr>
    </xdr:pic>
    <xdr:clientData/>
  </xdr:twoCellAnchor>
  <xdr:twoCellAnchor editAs="oneCell">
    <xdr:from>
      <xdr:col>102</xdr:col>
      <xdr:colOff>190499</xdr:colOff>
      <xdr:row>8</xdr:row>
      <xdr:rowOff>71437</xdr:rowOff>
    </xdr:from>
    <xdr:to>
      <xdr:col>109</xdr:col>
      <xdr:colOff>219816</xdr:colOff>
      <xdr:row>8</xdr:row>
      <xdr:rowOff>1234726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59499" y="2952750"/>
          <a:ext cx="1112786" cy="1163289"/>
        </a:xfrm>
        <a:prstGeom prst="rect">
          <a:avLst/>
        </a:prstGeom>
      </xdr:spPr>
    </xdr:pic>
    <xdr:clientData/>
  </xdr:twoCellAnchor>
  <xdr:twoCellAnchor editAs="oneCell">
    <xdr:from>
      <xdr:col>19</xdr:col>
      <xdr:colOff>9525</xdr:colOff>
      <xdr:row>15</xdr:row>
      <xdr:rowOff>71437</xdr:rowOff>
    </xdr:from>
    <xdr:to>
      <xdr:col>24</xdr:col>
      <xdr:colOff>71101</xdr:colOff>
      <xdr:row>15</xdr:row>
      <xdr:rowOff>1220724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87025" y="6298406"/>
          <a:ext cx="656888" cy="1149287"/>
        </a:xfrm>
        <a:prstGeom prst="rect">
          <a:avLst/>
        </a:prstGeom>
      </xdr:spPr>
    </xdr:pic>
    <xdr:clientData/>
  </xdr:twoCellAnchor>
  <xdr:twoCellAnchor editAs="oneCell">
    <xdr:from>
      <xdr:col>32</xdr:col>
      <xdr:colOff>345282</xdr:colOff>
      <xdr:row>15</xdr:row>
      <xdr:rowOff>59531</xdr:rowOff>
    </xdr:from>
    <xdr:to>
      <xdr:col>39</xdr:col>
      <xdr:colOff>37870</xdr:colOff>
      <xdr:row>15</xdr:row>
      <xdr:rowOff>1209770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94407" y="6286500"/>
          <a:ext cx="745100" cy="1150239"/>
        </a:xfrm>
        <a:prstGeom prst="rect">
          <a:avLst/>
        </a:prstGeom>
      </xdr:spPr>
    </xdr:pic>
    <xdr:clientData/>
  </xdr:twoCellAnchor>
  <xdr:twoCellAnchor editAs="oneCell">
    <xdr:from>
      <xdr:col>46</xdr:col>
      <xdr:colOff>76199</xdr:colOff>
      <xdr:row>15</xdr:row>
      <xdr:rowOff>59531</xdr:rowOff>
    </xdr:from>
    <xdr:to>
      <xdr:col>53</xdr:col>
      <xdr:colOff>58279</xdr:colOff>
      <xdr:row>15</xdr:row>
      <xdr:rowOff>1196437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5293" y="9703594"/>
          <a:ext cx="815518" cy="1136906"/>
        </a:xfrm>
        <a:prstGeom prst="rect">
          <a:avLst/>
        </a:prstGeom>
      </xdr:spPr>
    </xdr:pic>
    <xdr:clientData/>
  </xdr:twoCellAnchor>
  <xdr:twoCellAnchor editAs="oneCell">
    <xdr:from>
      <xdr:col>60</xdr:col>
      <xdr:colOff>45244</xdr:colOff>
      <xdr:row>15</xdr:row>
      <xdr:rowOff>71437</xdr:rowOff>
    </xdr:from>
    <xdr:to>
      <xdr:col>67</xdr:col>
      <xdr:colOff>116100</xdr:colOff>
      <xdr:row>15</xdr:row>
      <xdr:rowOff>1223581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45494" y="9715500"/>
          <a:ext cx="904294" cy="1152144"/>
        </a:xfrm>
        <a:prstGeom prst="rect">
          <a:avLst/>
        </a:prstGeom>
      </xdr:spPr>
    </xdr:pic>
    <xdr:clientData/>
  </xdr:twoCellAnchor>
  <xdr:twoCellAnchor editAs="oneCell">
    <xdr:from>
      <xdr:col>74</xdr:col>
      <xdr:colOff>2381</xdr:colOff>
      <xdr:row>15</xdr:row>
      <xdr:rowOff>71437</xdr:rowOff>
    </xdr:from>
    <xdr:to>
      <xdr:col>82</xdr:col>
      <xdr:colOff>9059</xdr:colOff>
      <xdr:row>15</xdr:row>
      <xdr:rowOff>1234345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45694" y="9715500"/>
          <a:ext cx="1066334" cy="1162908"/>
        </a:xfrm>
        <a:prstGeom prst="rect">
          <a:avLst/>
        </a:prstGeom>
      </xdr:spPr>
    </xdr:pic>
    <xdr:clientData/>
  </xdr:twoCellAnchor>
  <xdr:twoCellAnchor editAs="oneCell">
    <xdr:from>
      <xdr:col>88</xdr:col>
      <xdr:colOff>223838</xdr:colOff>
      <xdr:row>15</xdr:row>
      <xdr:rowOff>71437</xdr:rowOff>
    </xdr:from>
    <xdr:to>
      <xdr:col>95</xdr:col>
      <xdr:colOff>60998</xdr:colOff>
      <xdr:row>15</xdr:row>
      <xdr:rowOff>1285399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297276" y="6048375"/>
          <a:ext cx="861097" cy="1213962"/>
        </a:xfrm>
        <a:prstGeom prst="rect">
          <a:avLst/>
        </a:prstGeom>
      </xdr:spPr>
    </xdr:pic>
    <xdr:clientData/>
  </xdr:twoCellAnchor>
  <xdr:twoCellAnchor editAs="oneCell">
    <xdr:from>
      <xdr:col>102</xdr:col>
      <xdr:colOff>214311</xdr:colOff>
      <xdr:row>15</xdr:row>
      <xdr:rowOff>95249</xdr:rowOff>
    </xdr:from>
    <xdr:to>
      <xdr:col>109</xdr:col>
      <xdr:colOff>54255</xdr:colOff>
      <xdr:row>15</xdr:row>
      <xdr:rowOff>1288732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83311" y="6072187"/>
          <a:ext cx="923413" cy="1193483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22</xdr:row>
      <xdr:rowOff>202406</xdr:rowOff>
    </xdr:from>
    <xdr:to>
      <xdr:col>12</xdr:col>
      <xdr:colOff>105732</xdr:colOff>
      <xdr:row>22</xdr:row>
      <xdr:rowOff>1376362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5887" y="9382125"/>
          <a:ext cx="1077283" cy="1173956"/>
        </a:xfrm>
        <a:prstGeom prst="rect">
          <a:avLst/>
        </a:prstGeom>
      </xdr:spPr>
    </xdr:pic>
    <xdr:clientData/>
  </xdr:twoCellAnchor>
  <xdr:twoCellAnchor editAs="oneCell">
    <xdr:from>
      <xdr:col>17</xdr:col>
      <xdr:colOff>21432</xdr:colOff>
      <xdr:row>22</xdr:row>
      <xdr:rowOff>202406</xdr:rowOff>
    </xdr:from>
    <xdr:to>
      <xdr:col>27</xdr:col>
      <xdr:colOff>240</xdr:colOff>
      <xdr:row>22</xdr:row>
      <xdr:rowOff>1379822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52838" y="9382125"/>
          <a:ext cx="1254477" cy="1177416"/>
        </a:xfrm>
        <a:prstGeom prst="rect">
          <a:avLst/>
        </a:prstGeom>
      </xdr:spPr>
    </xdr:pic>
    <xdr:clientData/>
  </xdr:twoCellAnchor>
  <xdr:twoCellAnchor editAs="oneCell">
    <xdr:from>
      <xdr:col>2</xdr:col>
      <xdr:colOff>116680</xdr:colOff>
      <xdr:row>15</xdr:row>
      <xdr:rowOff>57907</xdr:rowOff>
    </xdr:from>
    <xdr:to>
      <xdr:col>12</xdr:col>
      <xdr:colOff>154782</xdr:colOff>
      <xdr:row>15</xdr:row>
      <xdr:rowOff>1184435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83493" y="6034845"/>
          <a:ext cx="1228727" cy="1126528"/>
        </a:xfrm>
        <a:prstGeom prst="rect">
          <a:avLst/>
        </a:prstGeom>
      </xdr:spPr>
    </xdr:pic>
    <xdr:clientData/>
  </xdr:twoCellAnchor>
  <xdr:twoCellAnchor editAs="oneCell">
    <xdr:from>
      <xdr:col>45</xdr:col>
      <xdr:colOff>111918</xdr:colOff>
      <xdr:row>22</xdr:row>
      <xdr:rowOff>130969</xdr:rowOff>
    </xdr:from>
    <xdr:to>
      <xdr:col>53</xdr:col>
      <xdr:colOff>230862</xdr:colOff>
      <xdr:row>22</xdr:row>
      <xdr:rowOff>1490399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32043" y="9251157"/>
          <a:ext cx="1071444" cy="1359430"/>
        </a:xfrm>
        <a:prstGeom prst="rect">
          <a:avLst/>
        </a:prstGeom>
      </xdr:spPr>
    </xdr:pic>
    <xdr:clientData/>
  </xdr:twoCellAnchor>
  <xdr:twoCellAnchor editAs="oneCell">
    <xdr:from>
      <xdr:col>32</xdr:col>
      <xdr:colOff>92869</xdr:colOff>
      <xdr:row>22</xdr:row>
      <xdr:rowOff>142874</xdr:rowOff>
    </xdr:from>
    <xdr:to>
      <xdr:col>39</xdr:col>
      <xdr:colOff>110272</xdr:colOff>
      <xdr:row>22</xdr:row>
      <xdr:rowOff>1457323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74619" y="9322593"/>
          <a:ext cx="850840" cy="1314449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79375</xdr:colOff>
      <xdr:row>10</xdr:row>
      <xdr:rowOff>155574</xdr:rowOff>
    </xdr:from>
    <xdr:to>
      <xdr:col>10</xdr:col>
      <xdr:colOff>52917</xdr:colOff>
      <xdr:row>10</xdr:row>
      <xdr:rowOff>1156639</xdr:rowOff>
    </xdr:to>
    <xdr:pic>
      <xdr:nvPicPr>
        <xdr:cNvPr id="2" name="Рисунок 1"/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667" t="15063" r="42992" b="22006"/>
        <a:stretch/>
      </xdr:blipFill>
      <xdr:spPr>
        <a:xfrm>
          <a:off x="1203325" y="3060699"/>
          <a:ext cx="545042" cy="1001065"/>
        </a:xfrm>
        <a:prstGeom prst="rect">
          <a:avLst/>
        </a:prstGeom>
      </xdr:spPr>
    </xdr:pic>
    <xdr:clientData/>
  </xdr:twoCellAnchor>
  <xdr:twoCellAnchor editAs="oneCell">
    <xdr:from>
      <xdr:col>18</xdr:col>
      <xdr:colOff>41275</xdr:colOff>
      <xdr:row>10</xdr:row>
      <xdr:rowOff>47625</xdr:rowOff>
    </xdr:from>
    <xdr:to>
      <xdr:col>25</xdr:col>
      <xdr:colOff>94980</xdr:colOff>
      <xdr:row>10</xdr:row>
      <xdr:rowOff>1266825</xdr:rowOff>
    </xdr:to>
    <xdr:pic>
      <xdr:nvPicPr>
        <xdr:cNvPr id="3" name="Рисунок 2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706" t="12999" r="38957" b="14165"/>
        <a:stretch/>
      </xdr:blipFill>
      <xdr:spPr>
        <a:xfrm>
          <a:off x="3251200" y="2952750"/>
          <a:ext cx="720455" cy="1219200"/>
        </a:xfrm>
        <a:prstGeom prst="rect">
          <a:avLst/>
        </a:prstGeom>
      </xdr:spPr>
    </xdr:pic>
    <xdr:clientData/>
  </xdr:twoCellAnchor>
  <xdr:twoCellAnchor editAs="oneCell">
    <xdr:from>
      <xdr:col>32</xdr:col>
      <xdr:colOff>31750</xdr:colOff>
      <xdr:row>10</xdr:row>
      <xdr:rowOff>30154</xdr:rowOff>
    </xdr:from>
    <xdr:to>
      <xdr:col>40</xdr:col>
      <xdr:colOff>44449</xdr:colOff>
      <xdr:row>10</xdr:row>
      <xdr:rowOff>1291168</xdr:rowOff>
    </xdr:to>
    <xdr:pic>
      <xdr:nvPicPr>
        <xdr:cNvPr id="4" name="Рисунок 3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023" t="10317" r="36535" b="3436"/>
        <a:stretch/>
      </xdr:blipFill>
      <xdr:spPr>
        <a:xfrm>
          <a:off x="5346700" y="2935279"/>
          <a:ext cx="774699" cy="1261014"/>
        </a:xfrm>
        <a:prstGeom prst="rect">
          <a:avLst/>
        </a:prstGeom>
      </xdr:spPr>
    </xdr:pic>
    <xdr:clientData/>
  </xdr:twoCellAnchor>
  <xdr:twoCellAnchor editAs="oneCell">
    <xdr:from>
      <xdr:col>46</xdr:col>
      <xdr:colOff>9525</xdr:colOff>
      <xdr:row>10</xdr:row>
      <xdr:rowOff>69056</xdr:rowOff>
    </xdr:from>
    <xdr:to>
      <xdr:col>53</xdr:col>
      <xdr:colOff>76200</xdr:colOff>
      <xdr:row>10</xdr:row>
      <xdr:rowOff>1223799</xdr:rowOff>
    </xdr:to>
    <xdr:pic>
      <xdr:nvPicPr>
        <xdr:cNvPr id="5" name="Рисунок 4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0055" t="14650" r="39591" b="12308"/>
        <a:stretch/>
      </xdr:blipFill>
      <xdr:spPr>
        <a:xfrm>
          <a:off x="3986213" y="2771775"/>
          <a:ext cx="733425" cy="1154743"/>
        </a:xfrm>
        <a:prstGeom prst="rect">
          <a:avLst/>
        </a:prstGeom>
      </xdr:spPr>
    </xdr:pic>
    <xdr:clientData/>
  </xdr:twoCellAnchor>
  <xdr:twoCellAnchor editAs="oneCell">
    <xdr:from>
      <xdr:col>61</xdr:col>
      <xdr:colOff>33867</xdr:colOff>
      <xdr:row>10</xdr:row>
      <xdr:rowOff>127001</xdr:rowOff>
    </xdr:from>
    <xdr:to>
      <xdr:col>66</xdr:col>
      <xdr:colOff>24357</xdr:colOff>
      <xdr:row>10</xdr:row>
      <xdr:rowOff>1259417</xdr:rowOff>
    </xdr:to>
    <xdr:pic>
      <xdr:nvPicPr>
        <xdr:cNvPr id="6" name="Рисунок 5"/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2824" t="17424" r="42024" b="13111"/>
        <a:stretch/>
      </xdr:blipFill>
      <xdr:spPr>
        <a:xfrm>
          <a:off x="9701742" y="3032126"/>
          <a:ext cx="538178" cy="1132416"/>
        </a:xfrm>
        <a:prstGeom prst="rect">
          <a:avLst/>
        </a:prstGeom>
      </xdr:spPr>
    </xdr:pic>
    <xdr:clientData/>
  </xdr:twoCellAnchor>
  <xdr:twoCellAnchor editAs="oneCell">
    <xdr:from>
      <xdr:col>74</xdr:col>
      <xdr:colOff>31751</xdr:colOff>
      <xdr:row>10</xdr:row>
      <xdr:rowOff>31751</xdr:rowOff>
    </xdr:from>
    <xdr:to>
      <xdr:col>82</xdr:col>
      <xdr:colOff>28734</xdr:colOff>
      <xdr:row>10</xdr:row>
      <xdr:rowOff>1321593</xdr:rowOff>
    </xdr:to>
    <xdr:pic>
      <xdr:nvPicPr>
        <xdr:cNvPr id="7" name="Рисунок 6"/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878" t="9171" r="38552" b="5086"/>
        <a:stretch/>
      </xdr:blipFill>
      <xdr:spPr>
        <a:xfrm>
          <a:off x="6508751" y="2734470"/>
          <a:ext cx="758983" cy="1289842"/>
        </a:xfrm>
        <a:prstGeom prst="rect">
          <a:avLst/>
        </a:prstGeom>
      </xdr:spPr>
    </xdr:pic>
    <xdr:clientData/>
  </xdr:twoCellAnchor>
  <xdr:twoCellAnchor editAs="oneCell">
    <xdr:from>
      <xdr:col>89</xdr:col>
      <xdr:colOff>89959</xdr:colOff>
      <xdr:row>10</xdr:row>
      <xdr:rowOff>100542</xdr:rowOff>
    </xdr:from>
    <xdr:to>
      <xdr:col>95</xdr:col>
      <xdr:colOff>4979</xdr:colOff>
      <xdr:row>10</xdr:row>
      <xdr:rowOff>1261296</xdr:rowOff>
    </xdr:to>
    <xdr:pic>
      <xdr:nvPicPr>
        <xdr:cNvPr id="8" name="Рисунок 7"/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086" t="11005" r="42551" b="19530"/>
        <a:stretch/>
      </xdr:blipFill>
      <xdr:spPr>
        <a:xfrm>
          <a:off x="7924272" y="2803261"/>
          <a:ext cx="486520" cy="1160754"/>
        </a:xfrm>
        <a:prstGeom prst="rect">
          <a:avLst/>
        </a:prstGeom>
      </xdr:spPr>
    </xdr:pic>
    <xdr:clientData/>
  </xdr:twoCellAnchor>
  <xdr:twoCellAnchor editAs="oneCell">
    <xdr:from>
      <xdr:col>101</xdr:col>
      <xdr:colOff>95249</xdr:colOff>
      <xdr:row>10</xdr:row>
      <xdr:rowOff>42334</xdr:rowOff>
    </xdr:from>
    <xdr:to>
      <xdr:col>110</xdr:col>
      <xdr:colOff>8470</xdr:colOff>
      <xdr:row>10</xdr:row>
      <xdr:rowOff>1326906</xdr:rowOff>
    </xdr:to>
    <xdr:pic>
      <xdr:nvPicPr>
        <xdr:cNvPr id="9" name="Рисунок 8"/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667" t="6877" r="37395" b="7839"/>
        <a:stretch/>
      </xdr:blipFill>
      <xdr:spPr>
        <a:xfrm>
          <a:off x="16040099" y="2947459"/>
          <a:ext cx="770471" cy="1284572"/>
        </a:xfrm>
        <a:prstGeom prst="rect">
          <a:avLst/>
        </a:prstGeom>
      </xdr:spPr>
    </xdr:pic>
    <xdr:clientData/>
  </xdr:twoCellAnchor>
  <xdr:twoCellAnchor editAs="oneCell">
    <xdr:from>
      <xdr:col>117</xdr:col>
      <xdr:colOff>10583</xdr:colOff>
      <xdr:row>10</xdr:row>
      <xdr:rowOff>84666</xdr:rowOff>
    </xdr:from>
    <xdr:to>
      <xdr:col>123</xdr:col>
      <xdr:colOff>17127</xdr:colOff>
      <xdr:row>10</xdr:row>
      <xdr:rowOff>1298150</xdr:rowOff>
    </xdr:to>
    <xdr:pic>
      <xdr:nvPicPr>
        <xdr:cNvPr id="10" name="Рисунок 9"/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772" t="14214" r="43392" b="17925"/>
        <a:stretch/>
      </xdr:blipFill>
      <xdr:spPr>
        <a:xfrm>
          <a:off x="18298583" y="2989791"/>
          <a:ext cx="578044" cy="1213484"/>
        </a:xfrm>
        <a:prstGeom prst="rect">
          <a:avLst/>
        </a:prstGeom>
      </xdr:spPr>
    </xdr:pic>
    <xdr:clientData/>
  </xdr:twoCellAnchor>
  <xdr:twoCellAnchor editAs="oneCell">
    <xdr:from>
      <xdr:col>129</xdr:col>
      <xdr:colOff>52916</xdr:colOff>
      <xdr:row>10</xdr:row>
      <xdr:rowOff>52916</xdr:rowOff>
    </xdr:from>
    <xdr:to>
      <xdr:col>139</xdr:col>
      <xdr:colOff>-1</xdr:colOff>
      <xdr:row>10</xdr:row>
      <xdr:rowOff>1328015</xdr:rowOff>
    </xdr:to>
    <xdr:pic>
      <xdr:nvPicPr>
        <xdr:cNvPr id="11" name="Рисунок 10"/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246" t="7107" r="34554" b="6921"/>
        <a:stretch/>
      </xdr:blipFill>
      <xdr:spPr>
        <a:xfrm>
          <a:off x="20236391" y="2958041"/>
          <a:ext cx="899583" cy="1275099"/>
        </a:xfrm>
        <a:prstGeom prst="rect">
          <a:avLst/>
        </a:prstGeom>
      </xdr:spPr>
    </xdr:pic>
    <xdr:clientData/>
  </xdr:twoCellAnchor>
  <xdr:twoCellAnchor editAs="oneCell">
    <xdr:from>
      <xdr:col>4</xdr:col>
      <xdr:colOff>70115</xdr:colOff>
      <xdr:row>18</xdr:row>
      <xdr:rowOff>55563</xdr:rowOff>
    </xdr:from>
    <xdr:to>
      <xdr:col>10</xdr:col>
      <xdr:colOff>82259</xdr:colOff>
      <xdr:row>18</xdr:row>
      <xdr:rowOff>1283229</xdr:rowOff>
    </xdr:to>
    <xdr:pic>
      <xdr:nvPicPr>
        <xdr:cNvPr id="12" name="Рисунок 11"/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2403" t="13067" r="42340" b="17008"/>
        <a:stretch/>
      </xdr:blipFill>
      <xdr:spPr>
        <a:xfrm>
          <a:off x="332053" y="5842001"/>
          <a:ext cx="583644" cy="1227666"/>
        </a:xfrm>
        <a:prstGeom prst="rect">
          <a:avLst/>
        </a:prstGeom>
      </xdr:spPr>
    </xdr:pic>
    <xdr:clientData/>
  </xdr:twoCellAnchor>
  <xdr:twoCellAnchor editAs="oneCell">
    <xdr:from>
      <xdr:col>17</xdr:col>
      <xdr:colOff>31750</xdr:colOff>
      <xdr:row>18</xdr:row>
      <xdr:rowOff>44980</xdr:rowOff>
    </xdr:from>
    <xdr:to>
      <xdr:col>26</xdr:col>
      <xdr:colOff>45296</xdr:colOff>
      <xdr:row>18</xdr:row>
      <xdr:rowOff>1325563</xdr:rowOff>
    </xdr:to>
    <xdr:pic>
      <xdr:nvPicPr>
        <xdr:cNvPr id="13" name="Рисунок 12"/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0509" t="7107" r="32660" b="6921"/>
        <a:stretch/>
      </xdr:blipFill>
      <xdr:spPr>
        <a:xfrm>
          <a:off x="1436688" y="5831418"/>
          <a:ext cx="870796" cy="1280583"/>
        </a:xfrm>
        <a:prstGeom prst="rect">
          <a:avLst/>
        </a:prstGeom>
      </xdr:spPr>
    </xdr:pic>
    <xdr:clientData/>
  </xdr:twoCellAnchor>
  <xdr:twoCellAnchor editAs="oneCell">
    <xdr:from>
      <xdr:col>32</xdr:col>
      <xdr:colOff>85724</xdr:colOff>
      <xdr:row>18</xdr:row>
      <xdr:rowOff>76201</xdr:rowOff>
    </xdr:from>
    <xdr:to>
      <xdr:col>39</xdr:col>
      <xdr:colOff>8687</xdr:colOff>
      <xdr:row>18</xdr:row>
      <xdr:rowOff>1266825</xdr:rowOff>
    </xdr:to>
    <xdr:pic>
      <xdr:nvPicPr>
        <xdr:cNvPr id="14" name="Рисунок 13"/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886" t="13618" r="40151" b="20562"/>
        <a:stretch/>
      </xdr:blipFill>
      <xdr:spPr>
        <a:xfrm>
          <a:off x="5400674" y="6096001"/>
          <a:ext cx="589713" cy="1190624"/>
        </a:xfrm>
        <a:prstGeom prst="rect">
          <a:avLst/>
        </a:prstGeom>
      </xdr:spPr>
    </xdr:pic>
    <xdr:clientData/>
  </xdr:twoCellAnchor>
  <xdr:twoCellAnchor editAs="oneCell">
    <xdr:from>
      <xdr:col>45</xdr:col>
      <xdr:colOff>85725</xdr:colOff>
      <xdr:row>18</xdr:row>
      <xdr:rowOff>66675</xdr:rowOff>
    </xdr:from>
    <xdr:to>
      <xdr:col>53</xdr:col>
      <xdr:colOff>44180</xdr:colOff>
      <xdr:row>18</xdr:row>
      <xdr:rowOff>1285875</xdr:rowOff>
    </xdr:to>
    <xdr:pic>
      <xdr:nvPicPr>
        <xdr:cNvPr id="15" name="Рисунок 14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706" t="12999" r="38957" b="14165"/>
        <a:stretch/>
      </xdr:blipFill>
      <xdr:spPr>
        <a:xfrm>
          <a:off x="7391400" y="6086475"/>
          <a:ext cx="720455" cy="1219200"/>
        </a:xfrm>
        <a:prstGeom prst="rect">
          <a:avLst/>
        </a:prstGeom>
      </xdr:spPr>
    </xdr:pic>
    <xdr:clientData/>
  </xdr:twoCellAnchor>
  <xdr:twoCellAnchor editAs="oneCell">
    <xdr:from>
      <xdr:col>60</xdr:col>
      <xdr:colOff>114301</xdr:colOff>
      <xdr:row>18</xdr:row>
      <xdr:rowOff>114299</xdr:rowOff>
    </xdr:from>
    <xdr:to>
      <xdr:col>66</xdr:col>
      <xdr:colOff>49741</xdr:colOff>
      <xdr:row>18</xdr:row>
      <xdr:rowOff>1285874</xdr:rowOff>
    </xdr:to>
    <xdr:pic>
      <xdr:nvPicPr>
        <xdr:cNvPr id="16" name="Рисунок 15"/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394" t="16712" r="42708" b="16642"/>
        <a:stretch/>
      </xdr:blipFill>
      <xdr:spPr>
        <a:xfrm>
          <a:off x="5484020" y="6031705"/>
          <a:ext cx="685534" cy="1171575"/>
        </a:xfrm>
        <a:prstGeom prst="rect">
          <a:avLst/>
        </a:prstGeom>
      </xdr:spPr>
    </xdr:pic>
    <xdr:clientData/>
  </xdr:twoCellAnchor>
  <xdr:twoCellAnchor editAs="oneCell">
    <xdr:from>
      <xdr:col>74</xdr:col>
      <xdr:colOff>21431</xdr:colOff>
      <xdr:row>18</xdr:row>
      <xdr:rowOff>119062</xdr:rowOff>
    </xdr:from>
    <xdr:to>
      <xdr:col>82</xdr:col>
      <xdr:colOff>30957</xdr:colOff>
      <xdr:row>18</xdr:row>
      <xdr:rowOff>1258447</xdr:rowOff>
    </xdr:to>
    <xdr:pic>
      <xdr:nvPicPr>
        <xdr:cNvPr id="17" name="Рисунок 16"/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542" t="13411" r="39015" b="14372"/>
        <a:stretch/>
      </xdr:blipFill>
      <xdr:spPr>
        <a:xfrm>
          <a:off x="6498431" y="5905500"/>
          <a:ext cx="771526" cy="1139385"/>
        </a:xfrm>
        <a:prstGeom prst="rect">
          <a:avLst/>
        </a:prstGeom>
      </xdr:spPr>
    </xdr:pic>
    <xdr:clientData/>
  </xdr:twoCellAnchor>
  <xdr:twoCellAnchor editAs="oneCell">
    <xdr:from>
      <xdr:col>86</xdr:col>
      <xdr:colOff>64295</xdr:colOff>
      <xdr:row>18</xdr:row>
      <xdr:rowOff>90487</xdr:rowOff>
    </xdr:from>
    <xdr:to>
      <xdr:col>97</xdr:col>
      <xdr:colOff>65613</xdr:colOff>
      <xdr:row>18</xdr:row>
      <xdr:rowOff>1252537</xdr:rowOff>
    </xdr:to>
    <xdr:pic>
      <xdr:nvPicPr>
        <xdr:cNvPr id="18" name="Рисунок 17"/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3997" t="13617" r="33049" b="8801"/>
        <a:stretch/>
      </xdr:blipFill>
      <xdr:spPr>
        <a:xfrm>
          <a:off x="7612858" y="5876925"/>
          <a:ext cx="1049068" cy="1162050"/>
        </a:xfrm>
        <a:prstGeom prst="rect">
          <a:avLst/>
        </a:prstGeom>
      </xdr:spPr>
    </xdr:pic>
    <xdr:clientData/>
  </xdr:twoCellAnchor>
  <xdr:twoCellAnchor editAs="oneCell">
    <xdr:from>
      <xdr:col>101</xdr:col>
      <xdr:colOff>85726</xdr:colOff>
      <xdr:row>18</xdr:row>
      <xdr:rowOff>57150</xdr:rowOff>
    </xdr:from>
    <xdr:to>
      <xdr:col>110</xdr:col>
      <xdr:colOff>47626</xdr:colOff>
      <xdr:row>18</xdr:row>
      <xdr:rowOff>1321424</xdr:rowOff>
    </xdr:to>
    <xdr:pic>
      <xdr:nvPicPr>
        <xdr:cNvPr id="19" name="Рисунок 18"/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6742" t="10523" r="38163" b="5087"/>
        <a:stretch/>
      </xdr:blipFill>
      <xdr:spPr>
        <a:xfrm>
          <a:off x="16030576" y="6076950"/>
          <a:ext cx="819150" cy="1264274"/>
        </a:xfrm>
        <a:prstGeom prst="rect">
          <a:avLst/>
        </a:prstGeom>
      </xdr:spPr>
    </xdr:pic>
    <xdr:clientData/>
  </xdr:twoCellAnchor>
  <xdr:twoCellAnchor editAs="oneCell">
    <xdr:from>
      <xdr:col>116</xdr:col>
      <xdr:colOff>28576</xdr:colOff>
      <xdr:row>18</xdr:row>
      <xdr:rowOff>95250</xdr:rowOff>
    </xdr:from>
    <xdr:to>
      <xdr:col>123</xdr:col>
      <xdr:colOff>76200</xdr:colOff>
      <xdr:row>18</xdr:row>
      <xdr:rowOff>1325058</xdr:rowOff>
    </xdr:to>
    <xdr:pic>
      <xdr:nvPicPr>
        <xdr:cNvPr id="20" name="Рисунок 19"/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583" t="9698" r="37974" b="6118"/>
        <a:stretch/>
      </xdr:blipFill>
      <xdr:spPr>
        <a:xfrm>
          <a:off x="18221326" y="6115050"/>
          <a:ext cx="714374" cy="1229808"/>
        </a:xfrm>
        <a:prstGeom prst="rect">
          <a:avLst/>
        </a:prstGeom>
      </xdr:spPr>
    </xdr:pic>
    <xdr:clientData/>
  </xdr:twoCellAnchor>
  <xdr:twoCellAnchor editAs="oneCell">
    <xdr:from>
      <xdr:col>128</xdr:col>
      <xdr:colOff>38100</xdr:colOff>
      <xdr:row>18</xdr:row>
      <xdr:rowOff>66675</xdr:rowOff>
    </xdr:from>
    <xdr:to>
      <xdr:col>139</xdr:col>
      <xdr:colOff>54491</xdr:colOff>
      <xdr:row>18</xdr:row>
      <xdr:rowOff>1247775</xdr:rowOff>
    </xdr:to>
    <xdr:pic>
      <xdr:nvPicPr>
        <xdr:cNvPr id="21" name="Рисунок 20"/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8314" t="5571" r="26799" b="4262"/>
        <a:stretch/>
      </xdr:blipFill>
      <xdr:spPr>
        <a:xfrm>
          <a:off x="20126325" y="6086475"/>
          <a:ext cx="1064141" cy="1181100"/>
        </a:xfrm>
        <a:prstGeom prst="rect">
          <a:avLst/>
        </a:prstGeom>
      </xdr:spPr>
    </xdr:pic>
    <xdr:clientData/>
  </xdr:twoCellAnchor>
  <xdr:twoCellAnchor editAs="oneCell">
    <xdr:from>
      <xdr:col>128</xdr:col>
      <xdr:colOff>30958</xdr:colOff>
      <xdr:row>59</xdr:row>
      <xdr:rowOff>183358</xdr:rowOff>
    </xdr:from>
    <xdr:to>
      <xdr:col>139</xdr:col>
      <xdr:colOff>36482</xdr:colOff>
      <xdr:row>59</xdr:row>
      <xdr:rowOff>1178720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365708" y="18471358"/>
          <a:ext cx="1053274" cy="995362"/>
        </a:xfrm>
        <a:prstGeom prst="rect">
          <a:avLst/>
        </a:prstGeom>
      </xdr:spPr>
    </xdr:pic>
    <xdr:clientData/>
  </xdr:twoCellAnchor>
  <xdr:twoCellAnchor editAs="oneCell">
    <xdr:from>
      <xdr:col>2</xdr:col>
      <xdr:colOff>64294</xdr:colOff>
      <xdr:row>67</xdr:row>
      <xdr:rowOff>200025</xdr:rowOff>
    </xdr:from>
    <xdr:to>
      <xdr:col>13</xdr:col>
      <xdr:colOff>70925</xdr:colOff>
      <xdr:row>67</xdr:row>
      <xdr:rowOff>1154906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732" y="21583650"/>
          <a:ext cx="1054381" cy="954881"/>
        </a:xfrm>
        <a:prstGeom prst="rect">
          <a:avLst/>
        </a:prstGeom>
      </xdr:spPr>
    </xdr:pic>
    <xdr:clientData/>
  </xdr:twoCellAnchor>
  <xdr:twoCellAnchor editAs="oneCell">
    <xdr:from>
      <xdr:col>16</xdr:col>
      <xdr:colOff>38099</xdr:colOff>
      <xdr:row>67</xdr:row>
      <xdr:rowOff>133350</xdr:rowOff>
    </xdr:from>
    <xdr:to>
      <xdr:col>27</xdr:col>
      <xdr:colOff>66674</xdr:colOff>
      <xdr:row>67</xdr:row>
      <xdr:rowOff>1250350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57524" y="21707475"/>
          <a:ext cx="1076325" cy="1117000"/>
        </a:xfrm>
        <a:prstGeom prst="rect">
          <a:avLst/>
        </a:prstGeom>
      </xdr:spPr>
    </xdr:pic>
    <xdr:clientData/>
  </xdr:twoCellAnchor>
  <xdr:twoCellAnchor editAs="oneCell">
    <xdr:from>
      <xdr:col>30</xdr:col>
      <xdr:colOff>52387</xdr:colOff>
      <xdr:row>67</xdr:row>
      <xdr:rowOff>169069</xdr:rowOff>
    </xdr:from>
    <xdr:to>
      <xdr:col>41</xdr:col>
      <xdr:colOff>53102</xdr:colOff>
      <xdr:row>67</xdr:row>
      <xdr:rowOff>1226344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00325" y="21552694"/>
          <a:ext cx="1048465" cy="1057275"/>
        </a:xfrm>
        <a:prstGeom prst="rect">
          <a:avLst/>
        </a:prstGeom>
      </xdr:spPr>
    </xdr:pic>
    <xdr:clientData/>
  </xdr:twoCellAnchor>
  <xdr:twoCellAnchor editAs="oneCell">
    <xdr:from>
      <xdr:col>44</xdr:col>
      <xdr:colOff>57151</xdr:colOff>
      <xdr:row>67</xdr:row>
      <xdr:rowOff>104077</xdr:rowOff>
    </xdr:from>
    <xdr:to>
      <xdr:col>55</xdr:col>
      <xdr:colOff>9525</xdr:colOff>
      <xdr:row>67</xdr:row>
      <xdr:rowOff>1304925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67576" y="21678202"/>
          <a:ext cx="1000124" cy="1200848"/>
        </a:xfrm>
        <a:prstGeom prst="rect">
          <a:avLst/>
        </a:prstGeom>
      </xdr:spPr>
    </xdr:pic>
    <xdr:clientData/>
  </xdr:twoCellAnchor>
  <xdr:twoCellAnchor editAs="oneCell">
    <xdr:from>
      <xdr:col>59</xdr:col>
      <xdr:colOff>50008</xdr:colOff>
      <xdr:row>67</xdr:row>
      <xdr:rowOff>69056</xdr:rowOff>
    </xdr:from>
    <xdr:to>
      <xdr:col>68</xdr:col>
      <xdr:colOff>68103</xdr:colOff>
      <xdr:row>67</xdr:row>
      <xdr:rowOff>1285876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24477" y="24857869"/>
          <a:ext cx="1053939" cy="1216820"/>
        </a:xfrm>
        <a:prstGeom prst="rect">
          <a:avLst/>
        </a:prstGeom>
      </xdr:spPr>
    </xdr:pic>
    <xdr:clientData/>
  </xdr:twoCellAnchor>
  <xdr:twoCellAnchor editAs="oneCell">
    <xdr:from>
      <xdr:col>72</xdr:col>
      <xdr:colOff>76202</xdr:colOff>
      <xdr:row>67</xdr:row>
      <xdr:rowOff>59531</xdr:rowOff>
    </xdr:from>
    <xdr:to>
      <xdr:col>82</xdr:col>
      <xdr:colOff>84642</xdr:colOff>
      <xdr:row>67</xdr:row>
      <xdr:rowOff>1285875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62702" y="21443156"/>
          <a:ext cx="960940" cy="1226344"/>
        </a:xfrm>
        <a:prstGeom prst="rect">
          <a:avLst/>
        </a:prstGeom>
      </xdr:spPr>
    </xdr:pic>
    <xdr:clientData/>
  </xdr:twoCellAnchor>
  <xdr:twoCellAnchor editAs="oneCell">
    <xdr:from>
      <xdr:col>86</xdr:col>
      <xdr:colOff>64294</xdr:colOff>
      <xdr:row>67</xdr:row>
      <xdr:rowOff>45244</xdr:rowOff>
    </xdr:from>
    <xdr:to>
      <xdr:col>97</xdr:col>
      <xdr:colOff>83344</xdr:colOff>
      <xdr:row>67</xdr:row>
      <xdr:rowOff>1293019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12857" y="21428869"/>
          <a:ext cx="1066800" cy="1247775"/>
        </a:xfrm>
        <a:prstGeom prst="rect">
          <a:avLst/>
        </a:prstGeom>
      </xdr:spPr>
    </xdr:pic>
    <xdr:clientData/>
  </xdr:twoCellAnchor>
  <xdr:twoCellAnchor editAs="oneCell">
    <xdr:from>
      <xdr:col>101</xdr:col>
      <xdr:colOff>9527</xdr:colOff>
      <xdr:row>67</xdr:row>
      <xdr:rowOff>113324</xdr:rowOff>
    </xdr:from>
    <xdr:to>
      <xdr:col>111</xdr:col>
      <xdr:colOff>19051</xdr:colOff>
      <xdr:row>67</xdr:row>
      <xdr:rowOff>1285875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954377" y="21687449"/>
          <a:ext cx="962024" cy="1172551"/>
        </a:xfrm>
        <a:prstGeom prst="rect">
          <a:avLst/>
        </a:prstGeom>
      </xdr:spPr>
    </xdr:pic>
    <xdr:clientData/>
  </xdr:twoCellAnchor>
  <xdr:twoCellAnchor editAs="oneCell">
    <xdr:from>
      <xdr:col>114</xdr:col>
      <xdr:colOff>47626</xdr:colOff>
      <xdr:row>67</xdr:row>
      <xdr:rowOff>154781</xdr:rowOff>
    </xdr:from>
    <xdr:to>
      <xdr:col>125</xdr:col>
      <xdr:colOff>40903</xdr:colOff>
      <xdr:row>67</xdr:row>
      <xdr:rowOff>1280981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44126" y="21538406"/>
          <a:ext cx="1041027" cy="1126200"/>
        </a:xfrm>
        <a:prstGeom prst="rect">
          <a:avLst/>
        </a:prstGeom>
      </xdr:spPr>
    </xdr:pic>
    <xdr:clientData/>
  </xdr:twoCellAnchor>
  <xdr:twoCellAnchor editAs="oneCell">
    <xdr:from>
      <xdr:col>128</xdr:col>
      <xdr:colOff>85725</xdr:colOff>
      <xdr:row>67</xdr:row>
      <xdr:rowOff>95249</xdr:rowOff>
    </xdr:from>
    <xdr:to>
      <xdr:col>139</xdr:col>
      <xdr:colOff>9524</xdr:colOff>
      <xdr:row>67</xdr:row>
      <xdr:rowOff>1307892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173950" y="21669374"/>
          <a:ext cx="971549" cy="1212643"/>
        </a:xfrm>
        <a:prstGeom prst="rect">
          <a:avLst/>
        </a:prstGeom>
      </xdr:spPr>
    </xdr:pic>
    <xdr:clientData/>
  </xdr:twoCellAnchor>
  <xdr:twoCellAnchor editAs="oneCell">
    <xdr:from>
      <xdr:col>2</xdr:col>
      <xdr:colOff>88106</xdr:colOff>
      <xdr:row>75</xdr:row>
      <xdr:rowOff>41869</xdr:rowOff>
    </xdr:from>
    <xdr:to>
      <xdr:col>13</xdr:col>
      <xdr:colOff>61850</xdr:colOff>
      <xdr:row>75</xdr:row>
      <xdr:rowOff>1273969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9544" y="24521119"/>
          <a:ext cx="1021494" cy="1232100"/>
        </a:xfrm>
        <a:prstGeom prst="rect">
          <a:avLst/>
        </a:prstGeom>
      </xdr:spPr>
    </xdr:pic>
    <xdr:clientData/>
  </xdr:twoCellAnchor>
  <xdr:oneCellAnchor>
    <xdr:from>
      <xdr:col>30</xdr:col>
      <xdr:colOff>76200</xdr:colOff>
      <xdr:row>75</xdr:row>
      <xdr:rowOff>185738</xdr:rowOff>
    </xdr:from>
    <xdr:ext cx="1031081" cy="1023566"/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24138" y="24664988"/>
          <a:ext cx="1031081" cy="1023566"/>
        </a:xfrm>
        <a:prstGeom prst="rect">
          <a:avLst/>
        </a:prstGeom>
      </xdr:spPr>
    </xdr:pic>
    <xdr:clientData/>
  </xdr:oneCellAnchor>
  <xdr:twoCellAnchor editAs="oneCell">
    <xdr:from>
      <xdr:col>16</xdr:col>
      <xdr:colOff>73819</xdr:colOff>
      <xdr:row>75</xdr:row>
      <xdr:rowOff>133526</xdr:rowOff>
    </xdr:from>
    <xdr:to>
      <xdr:col>27</xdr:col>
      <xdr:colOff>54769</xdr:colOff>
      <xdr:row>75</xdr:row>
      <xdr:rowOff>1257300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3507" y="24612776"/>
          <a:ext cx="1028700" cy="1123774"/>
        </a:xfrm>
        <a:prstGeom prst="rect">
          <a:avLst/>
        </a:prstGeom>
      </xdr:spPr>
    </xdr:pic>
    <xdr:clientData/>
  </xdr:twoCellAnchor>
  <xdr:twoCellAnchor editAs="oneCell">
    <xdr:from>
      <xdr:col>45</xdr:col>
      <xdr:colOff>85725</xdr:colOff>
      <xdr:row>75</xdr:row>
      <xdr:rowOff>123825</xdr:rowOff>
    </xdr:from>
    <xdr:to>
      <xdr:col>53</xdr:col>
      <xdr:colOff>65777</xdr:colOff>
      <xdr:row>75</xdr:row>
      <xdr:rowOff>1304925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91400" y="24841200"/>
          <a:ext cx="742052" cy="1181100"/>
        </a:xfrm>
        <a:prstGeom prst="rect">
          <a:avLst/>
        </a:prstGeom>
      </xdr:spPr>
    </xdr:pic>
    <xdr:clientData/>
  </xdr:twoCellAnchor>
  <xdr:twoCellAnchor editAs="oneCell">
    <xdr:from>
      <xdr:col>59</xdr:col>
      <xdr:colOff>40481</xdr:colOff>
      <xdr:row>75</xdr:row>
      <xdr:rowOff>140494</xdr:rowOff>
    </xdr:from>
    <xdr:to>
      <xdr:col>68</xdr:col>
      <xdr:colOff>57408</xdr:colOff>
      <xdr:row>75</xdr:row>
      <xdr:rowOff>1283494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14950" y="28024932"/>
          <a:ext cx="1052771" cy="1143000"/>
        </a:xfrm>
        <a:prstGeom prst="rect">
          <a:avLst/>
        </a:prstGeom>
      </xdr:spPr>
    </xdr:pic>
    <xdr:clientData/>
  </xdr:twoCellAnchor>
  <xdr:twoCellAnchor editAs="oneCell">
    <xdr:from>
      <xdr:col>72</xdr:col>
      <xdr:colOff>57152</xdr:colOff>
      <xdr:row>75</xdr:row>
      <xdr:rowOff>726281</xdr:rowOff>
    </xdr:from>
    <xdr:to>
      <xdr:col>83</xdr:col>
      <xdr:colOff>72630</xdr:colOff>
      <xdr:row>75</xdr:row>
      <xdr:rowOff>1285874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43652" y="25205531"/>
          <a:ext cx="1063228" cy="559593"/>
        </a:xfrm>
        <a:prstGeom prst="rect">
          <a:avLst/>
        </a:prstGeom>
      </xdr:spPr>
    </xdr:pic>
    <xdr:clientData/>
  </xdr:twoCellAnchor>
  <xdr:twoCellAnchor editAs="oneCell">
    <xdr:from>
      <xdr:col>86</xdr:col>
      <xdr:colOff>73820</xdr:colOff>
      <xdr:row>75</xdr:row>
      <xdr:rowOff>70112</xdr:rowOff>
    </xdr:from>
    <xdr:to>
      <xdr:col>97</xdr:col>
      <xdr:colOff>60415</xdr:colOff>
      <xdr:row>75</xdr:row>
      <xdr:rowOff>1326358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2383" y="24549362"/>
          <a:ext cx="1034345" cy="1256246"/>
        </a:xfrm>
        <a:prstGeom prst="rect">
          <a:avLst/>
        </a:prstGeom>
      </xdr:spPr>
    </xdr:pic>
    <xdr:clientData/>
  </xdr:twoCellAnchor>
  <xdr:twoCellAnchor editAs="oneCell">
    <xdr:from>
      <xdr:col>102</xdr:col>
      <xdr:colOff>80963</xdr:colOff>
      <xdr:row>75</xdr:row>
      <xdr:rowOff>85725</xdr:rowOff>
    </xdr:from>
    <xdr:to>
      <xdr:col>109</xdr:col>
      <xdr:colOff>23813</xdr:colOff>
      <xdr:row>75</xdr:row>
      <xdr:rowOff>1274337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105901" y="24564975"/>
          <a:ext cx="609600" cy="1188612"/>
        </a:xfrm>
        <a:prstGeom prst="rect">
          <a:avLst/>
        </a:prstGeom>
      </xdr:spPr>
    </xdr:pic>
    <xdr:clientData/>
  </xdr:twoCellAnchor>
  <xdr:twoCellAnchor editAs="oneCell">
    <xdr:from>
      <xdr:col>115</xdr:col>
      <xdr:colOff>54768</xdr:colOff>
      <xdr:row>75</xdr:row>
      <xdr:rowOff>57150</xdr:rowOff>
    </xdr:from>
    <xdr:to>
      <xdr:col>123</xdr:col>
      <xdr:colOff>45243</xdr:colOff>
      <xdr:row>75</xdr:row>
      <xdr:rowOff>1318531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46518" y="24536400"/>
          <a:ext cx="752475" cy="1261381"/>
        </a:xfrm>
        <a:prstGeom prst="rect">
          <a:avLst/>
        </a:prstGeom>
      </xdr:spPr>
    </xdr:pic>
    <xdr:clientData/>
  </xdr:twoCellAnchor>
  <xdr:twoCellAnchor editAs="oneCell">
    <xdr:from>
      <xdr:col>16</xdr:col>
      <xdr:colOff>58016</xdr:colOff>
      <xdr:row>83</xdr:row>
      <xdr:rowOff>291811</xdr:rowOff>
    </xdr:from>
    <xdr:to>
      <xdr:col>27</xdr:col>
      <xdr:colOff>67540</xdr:colOff>
      <xdr:row>83</xdr:row>
      <xdr:rowOff>1044285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77441" y="28152436"/>
          <a:ext cx="1057274" cy="752474"/>
        </a:xfrm>
        <a:prstGeom prst="rect">
          <a:avLst/>
        </a:prstGeom>
      </xdr:spPr>
    </xdr:pic>
    <xdr:clientData/>
  </xdr:twoCellAnchor>
  <xdr:oneCellAnchor>
    <xdr:from>
      <xdr:col>30</xdr:col>
      <xdr:colOff>34637</xdr:colOff>
      <xdr:row>83</xdr:row>
      <xdr:rowOff>201757</xdr:rowOff>
    </xdr:from>
    <xdr:ext cx="1040467" cy="889289"/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59087" y="28062382"/>
          <a:ext cx="1040467" cy="889289"/>
        </a:xfrm>
        <a:prstGeom prst="rect">
          <a:avLst/>
        </a:prstGeom>
      </xdr:spPr>
    </xdr:pic>
    <xdr:clientData/>
  </xdr:oneCellAnchor>
  <xdr:twoCellAnchor editAs="oneCell">
    <xdr:from>
      <xdr:col>44</xdr:col>
      <xdr:colOff>33337</xdr:colOff>
      <xdr:row>83</xdr:row>
      <xdr:rowOff>381000</xdr:rowOff>
    </xdr:from>
    <xdr:to>
      <xdr:col>55</xdr:col>
      <xdr:colOff>35718</xdr:colOff>
      <xdr:row>83</xdr:row>
      <xdr:rowOff>1084132</xdr:rowOff>
    </xdr:to>
    <xdr:pic>
      <xdr:nvPicPr>
        <xdr:cNvPr id="83" name="Рисунок 82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9525" y="27955875"/>
          <a:ext cx="1050131" cy="703132"/>
        </a:xfrm>
        <a:prstGeom prst="rect">
          <a:avLst/>
        </a:prstGeom>
      </xdr:spPr>
    </xdr:pic>
    <xdr:clientData/>
  </xdr:twoCellAnchor>
  <xdr:oneCellAnchor>
    <xdr:from>
      <xdr:col>2</xdr:col>
      <xdr:colOff>57150</xdr:colOff>
      <xdr:row>83</xdr:row>
      <xdr:rowOff>294409</xdr:rowOff>
    </xdr:from>
    <xdr:ext cx="1033895" cy="780272"/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0600" y="28155034"/>
          <a:ext cx="1033895" cy="780272"/>
        </a:xfrm>
        <a:prstGeom prst="rect">
          <a:avLst/>
        </a:prstGeom>
      </xdr:spPr>
    </xdr:pic>
    <xdr:clientData/>
  </xdr:oneCellAnchor>
  <xdr:oneCellAnchor>
    <xdr:from>
      <xdr:col>59</xdr:col>
      <xdr:colOff>69056</xdr:colOff>
      <xdr:row>83</xdr:row>
      <xdr:rowOff>350043</xdr:rowOff>
    </xdr:from>
    <xdr:ext cx="1014504" cy="697707"/>
    <xdr:pic>
      <xdr:nvPicPr>
        <xdr:cNvPr id="85" name="Рисунок 84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43525" y="31330106"/>
          <a:ext cx="1014504" cy="697707"/>
        </a:xfrm>
        <a:prstGeom prst="rect">
          <a:avLst/>
        </a:prstGeom>
      </xdr:spPr>
    </xdr:pic>
    <xdr:clientData/>
  </xdr:oneCellAnchor>
  <xdr:oneCellAnchor>
    <xdr:from>
      <xdr:col>72</xdr:col>
      <xdr:colOff>60614</xdr:colOff>
      <xdr:row>83</xdr:row>
      <xdr:rowOff>311246</xdr:rowOff>
    </xdr:from>
    <xdr:ext cx="1010948" cy="750485"/>
    <xdr:pic>
      <xdr:nvPicPr>
        <xdr:cNvPr id="86" name="Рисунок 85"/>
        <xdr:cNvPicPr>
          <a:picLocks noChangeAspect="1"/>
        </xdr:cNvPicPr>
      </xdr:nvPicPr>
      <xdr:blipFill rotWithShape="1">
        <a:blip xmlns:r="http://schemas.openxmlformats.org/officeDocument/2006/relationships" r:embed="rId4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5769" t="5586" r="6155" b="3989"/>
        <a:stretch/>
      </xdr:blipFill>
      <xdr:spPr>
        <a:xfrm>
          <a:off x="6347114" y="27886121"/>
          <a:ext cx="1010948" cy="750485"/>
        </a:xfrm>
        <a:prstGeom prst="rect">
          <a:avLst/>
        </a:prstGeom>
      </xdr:spPr>
    </xdr:pic>
    <xdr:clientData/>
  </xdr:oneCellAnchor>
  <xdr:oneCellAnchor>
    <xdr:from>
      <xdr:col>86</xdr:col>
      <xdr:colOff>66675</xdr:colOff>
      <xdr:row>83</xdr:row>
      <xdr:rowOff>352425</xdr:rowOff>
    </xdr:from>
    <xdr:ext cx="1038225" cy="702037"/>
    <xdr:pic>
      <xdr:nvPicPr>
        <xdr:cNvPr id="87" name="Рисунок 86"/>
        <xdr:cNvPicPr>
          <a:picLocks noChangeAspect="1"/>
        </xdr:cNvPicPr>
      </xdr:nvPicPr>
      <xdr:blipFill rotWithShape="1">
        <a:blip xmlns:r="http://schemas.openxmlformats.org/officeDocument/2006/relationships" r:embed="rId4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6268" r="4457" b="3226"/>
        <a:stretch/>
      </xdr:blipFill>
      <xdr:spPr>
        <a:xfrm>
          <a:off x="13782675" y="28213050"/>
          <a:ext cx="1038225" cy="702037"/>
        </a:xfrm>
        <a:prstGeom prst="rect">
          <a:avLst/>
        </a:prstGeom>
      </xdr:spPr>
    </xdr:pic>
    <xdr:clientData/>
  </xdr:oneCellAnchor>
  <xdr:oneCellAnchor>
    <xdr:from>
      <xdr:col>100</xdr:col>
      <xdr:colOff>47625</xdr:colOff>
      <xdr:row>83</xdr:row>
      <xdr:rowOff>285751</xdr:rowOff>
    </xdr:from>
    <xdr:ext cx="1059656" cy="818824"/>
    <xdr:pic>
      <xdr:nvPicPr>
        <xdr:cNvPr id="88" name="Рисунок 87"/>
        <xdr:cNvPicPr>
          <a:picLocks noChangeAspect="1"/>
        </xdr:cNvPicPr>
      </xdr:nvPicPr>
      <xdr:blipFill rotWithShape="1">
        <a:blip xmlns:r="http://schemas.openxmlformats.org/officeDocument/2006/relationships" r:embed="rId4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598" t="2956" r="3304" b="2217"/>
        <a:stretch/>
      </xdr:blipFill>
      <xdr:spPr>
        <a:xfrm>
          <a:off x="8882063" y="27860626"/>
          <a:ext cx="1059656" cy="818824"/>
        </a:xfrm>
        <a:prstGeom prst="rect">
          <a:avLst/>
        </a:prstGeom>
      </xdr:spPr>
    </xdr:pic>
    <xdr:clientData/>
  </xdr:oneCellAnchor>
  <xdr:oneCellAnchor>
    <xdr:from>
      <xdr:col>114</xdr:col>
      <xdr:colOff>62495</xdr:colOff>
      <xdr:row>83</xdr:row>
      <xdr:rowOff>233795</xdr:rowOff>
    </xdr:from>
    <xdr:ext cx="1034435" cy="874569"/>
    <xdr:pic>
      <xdr:nvPicPr>
        <xdr:cNvPr id="89" name="Рисунок 88"/>
        <xdr:cNvPicPr>
          <a:picLocks noChangeAspect="1"/>
        </xdr:cNvPicPr>
      </xdr:nvPicPr>
      <xdr:blipFill rotWithShape="1">
        <a:blip xmlns:r="http://schemas.openxmlformats.org/officeDocument/2006/relationships" r:embed="rId4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67" t="3817" r="2723" b="5343"/>
        <a:stretch/>
      </xdr:blipFill>
      <xdr:spPr>
        <a:xfrm>
          <a:off x="18064745" y="28094420"/>
          <a:ext cx="1034435" cy="874569"/>
        </a:xfrm>
        <a:prstGeom prst="rect">
          <a:avLst/>
        </a:prstGeom>
      </xdr:spPr>
    </xdr:pic>
    <xdr:clientData/>
  </xdr:oneCellAnchor>
  <xdr:twoCellAnchor editAs="oneCell">
    <xdr:from>
      <xdr:col>61</xdr:col>
      <xdr:colOff>31749</xdr:colOff>
      <xdr:row>91</xdr:row>
      <xdr:rowOff>52919</xdr:rowOff>
    </xdr:from>
    <xdr:to>
      <xdr:col>66</xdr:col>
      <xdr:colOff>2644</xdr:colOff>
      <xdr:row>91</xdr:row>
      <xdr:rowOff>1312334</xdr:rowOff>
    </xdr:to>
    <xdr:pic>
      <xdr:nvPicPr>
        <xdr:cNvPr id="93" name="Рисунок 92"/>
        <xdr:cNvPicPr>
          <a:picLocks noChangeAspect="1"/>
        </xdr:cNvPicPr>
      </xdr:nvPicPr>
      <xdr:blipFill rotWithShape="1">
        <a:blip xmlns:r="http://schemas.openxmlformats.org/officeDocument/2006/relationships" r:embed="rId4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9905" t="5653" r="13867" b="1755"/>
        <a:stretch/>
      </xdr:blipFill>
      <xdr:spPr>
        <a:xfrm>
          <a:off x="7527924" y="31056794"/>
          <a:ext cx="518583" cy="1259415"/>
        </a:xfrm>
        <a:prstGeom prst="rect">
          <a:avLst/>
        </a:prstGeom>
      </xdr:spPr>
    </xdr:pic>
    <xdr:clientData/>
  </xdr:twoCellAnchor>
  <xdr:twoCellAnchor editAs="oneCell">
    <xdr:from>
      <xdr:col>130</xdr:col>
      <xdr:colOff>42333</xdr:colOff>
      <xdr:row>75</xdr:row>
      <xdr:rowOff>84667</xdr:rowOff>
    </xdr:from>
    <xdr:to>
      <xdr:col>137</xdr:col>
      <xdr:colOff>31750</xdr:colOff>
      <xdr:row>75</xdr:row>
      <xdr:rowOff>1285528</xdr:rowOff>
    </xdr:to>
    <xdr:pic>
      <xdr:nvPicPr>
        <xdr:cNvPr id="94" name="Рисунок 93"/>
        <xdr:cNvPicPr>
          <a:picLocks noChangeAspect="1"/>
        </xdr:cNvPicPr>
      </xdr:nvPicPr>
      <xdr:blipFill rotWithShape="1">
        <a:blip xmlns:r="http://schemas.openxmlformats.org/officeDocument/2006/relationships" r:embed="rId5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5776" t="7255" r="6218" b="2253"/>
        <a:stretch/>
      </xdr:blipFill>
      <xdr:spPr>
        <a:xfrm>
          <a:off x="9614958" y="31088542"/>
          <a:ext cx="656167" cy="1200861"/>
        </a:xfrm>
        <a:prstGeom prst="rect">
          <a:avLst/>
        </a:prstGeom>
      </xdr:spPr>
    </xdr:pic>
    <xdr:clientData/>
  </xdr:twoCellAnchor>
  <xdr:twoCellAnchor editAs="oneCell">
    <xdr:from>
      <xdr:col>130</xdr:col>
      <xdr:colOff>63500</xdr:colOff>
      <xdr:row>83</xdr:row>
      <xdr:rowOff>124846</xdr:rowOff>
    </xdr:from>
    <xdr:to>
      <xdr:col>137</xdr:col>
      <xdr:colOff>1</xdr:colOff>
      <xdr:row>83</xdr:row>
      <xdr:rowOff>1270000</xdr:rowOff>
    </xdr:to>
    <xdr:pic>
      <xdr:nvPicPr>
        <xdr:cNvPr id="95" name="Рисунок 94"/>
        <xdr:cNvPicPr>
          <a:picLocks noChangeAspect="1"/>
        </xdr:cNvPicPr>
      </xdr:nvPicPr>
      <xdr:blipFill rotWithShape="1">
        <a:blip xmlns:r="http://schemas.openxmlformats.org/officeDocument/2006/relationships" r:embed="rId5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9588" t="5564" r="7220" b="2798"/>
        <a:stretch/>
      </xdr:blipFill>
      <xdr:spPr>
        <a:xfrm>
          <a:off x="11722100" y="31128721"/>
          <a:ext cx="603251" cy="1145154"/>
        </a:xfrm>
        <a:prstGeom prst="rect">
          <a:avLst/>
        </a:prstGeom>
      </xdr:spPr>
    </xdr:pic>
    <xdr:clientData/>
  </xdr:twoCellAnchor>
  <xdr:twoCellAnchor editAs="oneCell">
    <xdr:from>
      <xdr:col>5</xdr:col>
      <xdr:colOff>59531</xdr:colOff>
      <xdr:row>26</xdr:row>
      <xdr:rowOff>23814</xdr:rowOff>
    </xdr:from>
    <xdr:to>
      <xdr:col>10</xdr:col>
      <xdr:colOff>21086</xdr:colOff>
      <xdr:row>26</xdr:row>
      <xdr:rowOff>1321594</xdr:rowOff>
    </xdr:to>
    <xdr:pic>
      <xdr:nvPicPr>
        <xdr:cNvPr id="106" name="Рисунок 105"/>
        <xdr:cNvPicPr>
          <a:picLocks noChangeAspect="1"/>
        </xdr:cNvPicPr>
      </xdr:nvPicPr>
      <xdr:blipFill rotWithShape="1">
        <a:blip xmlns:r="http://schemas.openxmlformats.org/officeDocument/2006/relationships" r:embed="rId5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561" t="6518" r="43182" b="10255"/>
        <a:stretch/>
      </xdr:blipFill>
      <xdr:spPr>
        <a:xfrm>
          <a:off x="1316831" y="9043989"/>
          <a:ext cx="437805" cy="1297780"/>
        </a:xfrm>
        <a:prstGeom prst="rect">
          <a:avLst/>
        </a:prstGeom>
      </xdr:spPr>
    </xdr:pic>
    <xdr:clientData/>
  </xdr:twoCellAnchor>
  <xdr:oneCellAnchor>
    <xdr:from>
      <xdr:col>32</xdr:col>
      <xdr:colOff>28575</xdr:colOff>
      <xdr:row>26</xdr:row>
      <xdr:rowOff>85725</xdr:rowOff>
    </xdr:from>
    <xdr:ext cx="770871" cy="1238250"/>
    <xdr:pic>
      <xdr:nvPicPr>
        <xdr:cNvPr id="108" name="Рисунок 107"/>
        <xdr:cNvPicPr>
          <a:picLocks noChangeAspect="1"/>
        </xdr:cNvPicPr>
      </xdr:nvPicPr>
      <xdr:blipFill rotWithShape="1">
        <a:blip xmlns:r="http://schemas.openxmlformats.org/officeDocument/2006/relationships" r:embed="rId5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678" t="9285" r="36269" b="6531"/>
        <a:stretch/>
      </xdr:blipFill>
      <xdr:spPr>
        <a:xfrm>
          <a:off x="5715000" y="9105900"/>
          <a:ext cx="770871" cy="1238250"/>
        </a:xfrm>
        <a:prstGeom prst="rect">
          <a:avLst/>
        </a:prstGeom>
      </xdr:spPr>
    </xdr:pic>
    <xdr:clientData/>
  </xdr:oneCellAnchor>
  <xdr:twoCellAnchor editAs="oneCell">
    <xdr:from>
      <xdr:col>47</xdr:col>
      <xdr:colOff>59531</xdr:colOff>
      <xdr:row>26</xdr:row>
      <xdr:rowOff>47626</xdr:rowOff>
    </xdr:from>
    <xdr:to>
      <xdr:col>51</xdr:col>
      <xdr:colOff>71438</xdr:colOff>
      <xdr:row>26</xdr:row>
      <xdr:rowOff>1330884</xdr:rowOff>
    </xdr:to>
    <xdr:pic>
      <xdr:nvPicPr>
        <xdr:cNvPr id="109" name="Рисунок 108"/>
        <xdr:cNvPicPr>
          <a:picLocks noChangeAspect="1"/>
        </xdr:cNvPicPr>
      </xdr:nvPicPr>
      <xdr:blipFill rotWithShape="1">
        <a:blip xmlns:r="http://schemas.openxmlformats.org/officeDocument/2006/relationships" r:embed="rId5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5454" t="4763" r="41643" b="5993"/>
        <a:stretch/>
      </xdr:blipFill>
      <xdr:spPr>
        <a:xfrm>
          <a:off x="8174831" y="9067801"/>
          <a:ext cx="392907" cy="1283258"/>
        </a:xfrm>
        <a:prstGeom prst="rect">
          <a:avLst/>
        </a:prstGeom>
      </xdr:spPr>
    </xdr:pic>
    <xdr:clientData/>
  </xdr:twoCellAnchor>
  <xdr:oneCellAnchor>
    <xdr:from>
      <xdr:col>73</xdr:col>
      <xdr:colOff>76200</xdr:colOff>
      <xdr:row>26</xdr:row>
      <xdr:rowOff>38100</xdr:rowOff>
    </xdr:from>
    <xdr:ext cx="833865" cy="1247775"/>
    <xdr:pic>
      <xdr:nvPicPr>
        <xdr:cNvPr id="111" name="Рисунок 110"/>
        <xdr:cNvPicPr>
          <a:picLocks noChangeAspect="1"/>
        </xdr:cNvPicPr>
      </xdr:nvPicPr>
      <xdr:blipFill rotWithShape="1">
        <a:blip xmlns:r="http://schemas.openxmlformats.org/officeDocument/2006/relationships" r:embed="rId5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731" t="8872" r="35133" b="5912"/>
        <a:stretch/>
      </xdr:blipFill>
      <xdr:spPr>
        <a:xfrm>
          <a:off x="12439650" y="9058275"/>
          <a:ext cx="833865" cy="1247775"/>
        </a:xfrm>
        <a:prstGeom prst="rect">
          <a:avLst/>
        </a:prstGeom>
      </xdr:spPr>
    </xdr:pic>
    <xdr:clientData/>
  </xdr:oneCellAnchor>
  <xdr:twoCellAnchor editAs="oneCell">
    <xdr:from>
      <xdr:col>90</xdr:col>
      <xdr:colOff>1</xdr:colOff>
      <xdr:row>26</xdr:row>
      <xdr:rowOff>35718</xdr:rowOff>
    </xdr:from>
    <xdr:to>
      <xdr:col>94</xdr:col>
      <xdr:colOff>62243</xdr:colOff>
      <xdr:row>26</xdr:row>
      <xdr:rowOff>1333499</xdr:rowOff>
    </xdr:to>
    <xdr:pic>
      <xdr:nvPicPr>
        <xdr:cNvPr id="112" name="Рисунок 111"/>
        <xdr:cNvPicPr>
          <a:picLocks noChangeAspect="1"/>
        </xdr:cNvPicPr>
      </xdr:nvPicPr>
      <xdr:blipFill rotWithShape="1">
        <a:blip xmlns:r="http://schemas.openxmlformats.org/officeDocument/2006/relationships" r:embed="rId5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5218" t="8524" r="41643" b="10003"/>
        <a:stretch/>
      </xdr:blipFill>
      <xdr:spPr>
        <a:xfrm>
          <a:off x="14897101" y="9055893"/>
          <a:ext cx="443242" cy="1297781"/>
        </a:xfrm>
        <a:prstGeom prst="rect">
          <a:avLst/>
        </a:prstGeom>
      </xdr:spPr>
    </xdr:pic>
    <xdr:clientData/>
  </xdr:twoCellAnchor>
  <xdr:oneCellAnchor>
    <xdr:from>
      <xdr:col>115</xdr:col>
      <xdr:colOff>57150</xdr:colOff>
      <xdr:row>26</xdr:row>
      <xdr:rowOff>35718</xdr:rowOff>
    </xdr:from>
    <xdr:ext cx="889133" cy="1250157"/>
    <xdr:pic>
      <xdr:nvPicPr>
        <xdr:cNvPr id="114" name="Рисунок 113"/>
        <xdr:cNvPicPr>
          <a:picLocks noChangeAspect="1"/>
        </xdr:cNvPicPr>
      </xdr:nvPicPr>
      <xdr:blipFill rotWithShape="1">
        <a:blip xmlns:r="http://schemas.openxmlformats.org/officeDocument/2006/relationships" r:embed="rId5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7594" t="8460" r="34186" b="5086"/>
        <a:stretch/>
      </xdr:blipFill>
      <xdr:spPr>
        <a:xfrm>
          <a:off x="18954750" y="9055893"/>
          <a:ext cx="889133" cy="1250157"/>
        </a:xfrm>
        <a:prstGeom prst="rect">
          <a:avLst/>
        </a:prstGeom>
      </xdr:spPr>
    </xdr:pic>
    <xdr:clientData/>
  </xdr:oneCellAnchor>
  <xdr:oneCellAnchor>
    <xdr:from>
      <xdr:col>18</xdr:col>
      <xdr:colOff>28575</xdr:colOff>
      <xdr:row>26</xdr:row>
      <xdr:rowOff>114301</xdr:rowOff>
    </xdr:from>
    <xdr:ext cx="632239" cy="1162050"/>
    <xdr:pic>
      <xdr:nvPicPr>
        <xdr:cNvPr id="116" name="Рисунок 115"/>
        <xdr:cNvPicPr>
          <a:picLocks noChangeAspect="1"/>
        </xdr:cNvPicPr>
      </xdr:nvPicPr>
      <xdr:blipFill rotWithShape="1">
        <a:blip xmlns:r="http://schemas.openxmlformats.org/officeDocument/2006/relationships" r:embed="rId5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276" t="18364" r="39773" b="13753"/>
        <a:stretch/>
      </xdr:blipFill>
      <xdr:spPr>
        <a:xfrm>
          <a:off x="1373981" y="12068176"/>
          <a:ext cx="632239" cy="1162050"/>
        </a:xfrm>
        <a:prstGeom prst="rect">
          <a:avLst/>
        </a:prstGeom>
      </xdr:spPr>
    </xdr:pic>
    <xdr:clientData/>
  </xdr:oneCellAnchor>
  <xdr:oneCellAnchor>
    <xdr:from>
      <xdr:col>60</xdr:col>
      <xdr:colOff>200025</xdr:colOff>
      <xdr:row>26</xdr:row>
      <xdr:rowOff>85725</xdr:rowOff>
    </xdr:from>
    <xdr:ext cx="656166" cy="1181100"/>
    <xdr:pic>
      <xdr:nvPicPr>
        <xdr:cNvPr id="117" name="Рисунок 116"/>
        <xdr:cNvPicPr>
          <a:picLocks noChangeAspect="1"/>
        </xdr:cNvPicPr>
      </xdr:nvPicPr>
      <xdr:blipFill rotWithShape="1">
        <a:blip xmlns:r="http://schemas.openxmlformats.org/officeDocument/2006/relationships" r:embed="rId5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792" t="18776" r="38162" b="14372"/>
        <a:stretch/>
      </xdr:blipFill>
      <xdr:spPr>
        <a:xfrm>
          <a:off x="5569744" y="9146381"/>
          <a:ext cx="656166" cy="1181100"/>
        </a:xfrm>
        <a:prstGeom prst="rect">
          <a:avLst/>
        </a:prstGeom>
      </xdr:spPr>
    </xdr:pic>
    <xdr:clientData/>
  </xdr:oneCellAnchor>
  <xdr:oneCellAnchor>
    <xdr:from>
      <xdr:col>102</xdr:col>
      <xdr:colOff>47625</xdr:colOff>
      <xdr:row>26</xdr:row>
      <xdr:rowOff>47625</xdr:rowOff>
    </xdr:from>
    <xdr:ext cx="651651" cy="1209675"/>
    <xdr:pic>
      <xdr:nvPicPr>
        <xdr:cNvPr id="118" name="Рисунок 117"/>
        <xdr:cNvPicPr>
          <a:picLocks noChangeAspect="1"/>
        </xdr:cNvPicPr>
      </xdr:nvPicPr>
      <xdr:blipFill rotWithShape="1">
        <a:blip xmlns:r="http://schemas.openxmlformats.org/officeDocument/2006/relationships" r:embed="rId6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572" t="16300" r="41951" b="17054"/>
        <a:stretch/>
      </xdr:blipFill>
      <xdr:spPr>
        <a:xfrm>
          <a:off x="9834563" y="12061031"/>
          <a:ext cx="651651" cy="1209675"/>
        </a:xfrm>
        <a:prstGeom prst="rect">
          <a:avLst/>
        </a:prstGeom>
      </xdr:spPr>
    </xdr:pic>
    <xdr:clientData/>
  </xdr:oneCellAnchor>
  <xdr:oneCellAnchor>
    <xdr:from>
      <xdr:col>131</xdr:col>
      <xdr:colOff>4763</xdr:colOff>
      <xdr:row>26</xdr:row>
      <xdr:rowOff>92868</xdr:rowOff>
    </xdr:from>
    <xdr:ext cx="642359" cy="1171575"/>
    <xdr:pic>
      <xdr:nvPicPr>
        <xdr:cNvPr id="119" name="Рисунок 118"/>
        <xdr:cNvPicPr>
          <a:picLocks noChangeAspect="1"/>
        </xdr:cNvPicPr>
      </xdr:nvPicPr>
      <xdr:blipFill rotWithShape="1">
        <a:blip xmlns:r="http://schemas.openxmlformats.org/officeDocument/2006/relationships" r:embed="rId6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761" t="18776" r="41572" b="14991"/>
        <a:stretch/>
      </xdr:blipFill>
      <xdr:spPr>
        <a:xfrm>
          <a:off x="14173201" y="12106274"/>
          <a:ext cx="642359" cy="1171575"/>
        </a:xfrm>
        <a:prstGeom prst="rect">
          <a:avLst/>
        </a:prstGeom>
      </xdr:spPr>
    </xdr:pic>
    <xdr:clientData/>
  </xdr:oneCellAnchor>
  <xdr:oneCellAnchor>
    <xdr:from>
      <xdr:col>3</xdr:col>
      <xdr:colOff>66675</xdr:colOff>
      <xdr:row>34</xdr:row>
      <xdr:rowOff>71438</xdr:rowOff>
    </xdr:from>
    <xdr:ext cx="886908" cy="1204912"/>
    <xdr:pic>
      <xdr:nvPicPr>
        <xdr:cNvPr id="120" name="Рисунок 119"/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258" t="8872" r="32954" b="5912"/>
        <a:stretch/>
      </xdr:blipFill>
      <xdr:spPr>
        <a:xfrm>
          <a:off x="16175831" y="12084844"/>
          <a:ext cx="886908" cy="1204912"/>
        </a:xfrm>
        <a:prstGeom prst="rect">
          <a:avLst/>
        </a:prstGeom>
      </xdr:spPr>
    </xdr:pic>
    <xdr:clientData/>
  </xdr:oneCellAnchor>
  <xdr:oneCellAnchor>
    <xdr:from>
      <xdr:col>18</xdr:col>
      <xdr:colOff>78580</xdr:colOff>
      <xdr:row>34</xdr:row>
      <xdr:rowOff>123825</xdr:rowOff>
    </xdr:from>
    <xdr:ext cx="628651" cy="1158042"/>
    <xdr:pic>
      <xdr:nvPicPr>
        <xdr:cNvPr id="121" name="Рисунок 120"/>
        <xdr:cNvPicPr>
          <a:picLocks noChangeAspect="1"/>
        </xdr:cNvPicPr>
      </xdr:nvPicPr>
      <xdr:blipFill rotWithShape="1">
        <a:blip xmlns:r="http://schemas.openxmlformats.org/officeDocument/2006/relationships" r:embed="rId6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413" t="17951" r="39394" b="17054"/>
        <a:stretch/>
      </xdr:blipFill>
      <xdr:spPr>
        <a:xfrm>
          <a:off x="18426111" y="12137231"/>
          <a:ext cx="628651" cy="1158042"/>
        </a:xfrm>
        <a:prstGeom prst="rect">
          <a:avLst/>
        </a:prstGeom>
      </xdr:spPr>
    </xdr:pic>
    <xdr:clientData/>
  </xdr:oneCellAnchor>
  <xdr:oneCellAnchor>
    <xdr:from>
      <xdr:col>31</xdr:col>
      <xdr:colOff>57150</xdr:colOff>
      <xdr:row>34</xdr:row>
      <xdr:rowOff>104775</xdr:rowOff>
    </xdr:from>
    <xdr:ext cx="771526" cy="1139385"/>
    <xdr:pic>
      <xdr:nvPicPr>
        <xdr:cNvPr id="122" name="Рисунок 121"/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542" t="13411" r="39015" b="14372"/>
        <a:stretch/>
      </xdr:blipFill>
      <xdr:spPr>
        <a:xfrm>
          <a:off x="20393025" y="12118181"/>
          <a:ext cx="771526" cy="1139385"/>
        </a:xfrm>
        <a:prstGeom prst="rect">
          <a:avLst/>
        </a:prstGeom>
      </xdr:spPr>
    </xdr:pic>
    <xdr:clientData/>
  </xdr:oneCellAnchor>
  <xdr:oneCellAnchor>
    <xdr:from>
      <xdr:col>44</xdr:col>
      <xdr:colOff>76201</xdr:colOff>
      <xdr:row>34</xdr:row>
      <xdr:rowOff>110412</xdr:rowOff>
    </xdr:from>
    <xdr:ext cx="1031080" cy="1142125"/>
    <xdr:pic>
      <xdr:nvPicPr>
        <xdr:cNvPr id="123" name="Рисунок 122"/>
        <xdr:cNvPicPr>
          <a:picLocks noChangeAspect="1"/>
        </xdr:cNvPicPr>
      </xdr:nvPicPr>
      <xdr:blipFill rotWithShape="1">
        <a:blip xmlns:r="http://schemas.openxmlformats.org/officeDocument/2006/relationships" r:embed="rId6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3997" t="13617" r="33049" b="8801"/>
        <a:stretch/>
      </xdr:blipFill>
      <xdr:spPr>
        <a:xfrm>
          <a:off x="7905751" y="12226212"/>
          <a:ext cx="1031080" cy="1142125"/>
        </a:xfrm>
        <a:prstGeom prst="rect">
          <a:avLst/>
        </a:prstGeom>
      </xdr:spPr>
    </xdr:pic>
    <xdr:clientData/>
  </xdr:oneCellAnchor>
  <xdr:oneCellAnchor>
    <xdr:from>
      <xdr:col>73</xdr:col>
      <xdr:colOff>80963</xdr:colOff>
      <xdr:row>34</xdr:row>
      <xdr:rowOff>83344</xdr:rowOff>
    </xdr:from>
    <xdr:ext cx="869418" cy="1209676"/>
    <xdr:pic>
      <xdr:nvPicPr>
        <xdr:cNvPr id="125" name="Рисунок 124"/>
        <xdr:cNvPicPr>
          <a:picLocks noChangeAspect="1"/>
        </xdr:cNvPicPr>
      </xdr:nvPicPr>
      <xdr:blipFill rotWithShape="1">
        <a:blip xmlns:r="http://schemas.openxmlformats.org/officeDocument/2006/relationships" r:embed="rId6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447" t="15061" r="36742" b="11071"/>
        <a:stretch/>
      </xdr:blipFill>
      <xdr:spPr>
        <a:xfrm>
          <a:off x="12444413" y="12199144"/>
          <a:ext cx="869418" cy="1209676"/>
        </a:xfrm>
        <a:prstGeom prst="rect">
          <a:avLst/>
        </a:prstGeom>
      </xdr:spPr>
    </xdr:pic>
    <xdr:clientData/>
  </xdr:oneCellAnchor>
  <xdr:oneCellAnchor>
    <xdr:from>
      <xdr:col>87</xdr:col>
      <xdr:colOff>19050</xdr:colOff>
      <xdr:row>34</xdr:row>
      <xdr:rowOff>47624</xdr:rowOff>
    </xdr:from>
    <xdr:ext cx="900696" cy="1251967"/>
    <xdr:pic>
      <xdr:nvPicPr>
        <xdr:cNvPr id="126" name="Рисунок 125"/>
        <xdr:cNvPicPr>
          <a:picLocks noChangeAspect="1"/>
        </xdr:cNvPicPr>
      </xdr:nvPicPr>
      <xdr:blipFill rotWithShape="1">
        <a:blip xmlns:r="http://schemas.openxmlformats.org/officeDocument/2006/relationships" r:embed="rId6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110" t="8047" r="32481" b="5911"/>
        <a:stretch/>
      </xdr:blipFill>
      <xdr:spPr>
        <a:xfrm>
          <a:off x="14630400" y="12163424"/>
          <a:ext cx="900696" cy="1251967"/>
        </a:xfrm>
        <a:prstGeom prst="rect">
          <a:avLst/>
        </a:prstGeom>
      </xdr:spPr>
    </xdr:pic>
    <xdr:clientData/>
  </xdr:oneCellAnchor>
  <xdr:oneCellAnchor>
    <xdr:from>
      <xdr:col>101</xdr:col>
      <xdr:colOff>38100</xdr:colOff>
      <xdr:row>34</xdr:row>
      <xdr:rowOff>83343</xdr:rowOff>
    </xdr:from>
    <xdr:ext cx="890587" cy="1219465"/>
    <xdr:pic>
      <xdr:nvPicPr>
        <xdr:cNvPr id="127" name="Рисунок 126"/>
        <xdr:cNvPicPr>
          <a:picLocks noChangeAspect="1"/>
        </xdr:cNvPicPr>
      </xdr:nvPicPr>
      <xdr:blipFill rotWithShape="1">
        <a:blip xmlns:r="http://schemas.openxmlformats.org/officeDocument/2006/relationships" r:embed="rId6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5511" t="7428" r="35511" b="6119"/>
        <a:stretch/>
      </xdr:blipFill>
      <xdr:spPr>
        <a:xfrm>
          <a:off x="16783050" y="12199143"/>
          <a:ext cx="890587" cy="1219465"/>
        </a:xfrm>
        <a:prstGeom prst="rect">
          <a:avLst/>
        </a:prstGeom>
      </xdr:spPr>
    </xdr:pic>
    <xdr:clientData/>
  </xdr:oneCellAnchor>
  <xdr:oneCellAnchor>
    <xdr:from>
      <xdr:col>130</xdr:col>
      <xdr:colOff>2380</xdr:colOff>
      <xdr:row>34</xdr:row>
      <xdr:rowOff>51394</xdr:rowOff>
    </xdr:from>
    <xdr:ext cx="831057" cy="1239244"/>
    <xdr:pic>
      <xdr:nvPicPr>
        <xdr:cNvPr id="129" name="Рисунок 128"/>
        <xdr:cNvPicPr>
          <a:picLocks noChangeAspect="1"/>
        </xdr:cNvPicPr>
      </xdr:nvPicPr>
      <xdr:blipFill rotWithShape="1">
        <a:blip xmlns:r="http://schemas.openxmlformats.org/officeDocument/2006/relationships" r:embed="rId6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541" t="7634" r="34659" b="5293"/>
        <a:stretch/>
      </xdr:blipFill>
      <xdr:spPr>
        <a:xfrm>
          <a:off x="21081205" y="12167194"/>
          <a:ext cx="831057" cy="1239244"/>
        </a:xfrm>
        <a:prstGeom prst="rect">
          <a:avLst/>
        </a:prstGeom>
      </xdr:spPr>
    </xdr:pic>
    <xdr:clientData/>
  </xdr:oneCellAnchor>
  <xdr:oneCellAnchor>
    <xdr:from>
      <xdr:col>60</xdr:col>
      <xdr:colOff>169069</xdr:colOff>
      <xdr:row>34</xdr:row>
      <xdr:rowOff>154782</xdr:rowOff>
    </xdr:from>
    <xdr:ext cx="714376" cy="1097447"/>
    <xdr:pic>
      <xdr:nvPicPr>
        <xdr:cNvPr id="130" name="Рисунок 129"/>
        <xdr:cNvPicPr>
          <a:picLocks noChangeAspect="1"/>
        </xdr:cNvPicPr>
      </xdr:nvPicPr>
      <xdr:blipFill rotWithShape="1">
        <a:blip xmlns:r="http://schemas.openxmlformats.org/officeDocument/2006/relationships" r:embed="rId6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0814" t="16507" r="39584" b="17880"/>
        <a:stretch/>
      </xdr:blipFill>
      <xdr:spPr>
        <a:xfrm>
          <a:off x="5538788" y="12311063"/>
          <a:ext cx="714376" cy="1097447"/>
        </a:xfrm>
        <a:prstGeom prst="rect">
          <a:avLst/>
        </a:prstGeom>
      </xdr:spPr>
    </xdr:pic>
    <xdr:clientData/>
  </xdr:oneCellAnchor>
  <xdr:oneCellAnchor>
    <xdr:from>
      <xdr:col>116</xdr:col>
      <xdr:colOff>57150</xdr:colOff>
      <xdr:row>34</xdr:row>
      <xdr:rowOff>95251</xdr:rowOff>
    </xdr:from>
    <xdr:ext cx="740245" cy="1123950"/>
    <xdr:pic>
      <xdr:nvPicPr>
        <xdr:cNvPr id="131" name="Рисунок 130"/>
        <xdr:cNvPicPr>
          <a:picLocks noChangeAspect="1"/>
        </xdr:cNvPicPr>
      </xdr:nvPicPr>
      <xdr:blipFill rotWithShape="1">
        <a:blip xmlns:r="http://schemas.openxmlformats.org/officeDocument/2006/relationships" r:embed="rId7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0530" t="16507" r="38826" b="15197"/>
        <a:stretch/>
      </xdr:blipFill>
      <xdr:spPr>
        <a:xfrm>
          <a:off x="11927681" y="15204282"/>
          <a:ext cx="740245" cy="1123950"/>
        </a:xfrm>
        <a:prstGeom prst="rect">
          <a:avLst/>
        </a:prstGeom>
      </xdr:spPr>
    </xdr:pic>
    <xdr:clientData/>
  </xdr:oneCellAnchor>
  <xdr:oneCellAnchor>
    <xdr:from>
      <xdr:col>3</xdr:col>
      <xdr:colOff>85725</xdr:colOff>
      <xdr:row>42</xdr:row>
      <xdr:rowOff>38100</xdr:rowOff>
    </xdr:from>
    <xdr:ext cx="776037" cy="1228725"/>
    <xdr:pic>
      <xdr:nvPicPr>
        <xdr:cNvPr id="132" name="Рисунок 131"/>
        <xdr:cNvPicPr>
          <a:picLocks noChangeAspect="1"/>
        </xdr:cNvPicPr>
      </xdr:nvPicPr>
      <xdr:blipFill rotWithShape="1">
        <a:blip xmlns:r="http://schemas.openxmlformats.org/officeDocument/2006/relationships" r:embed="rId7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868" t="14237" r="39678" b="15197"/>
        <a:stretch/>
      </xdr:blipFill>
      <xdr:spPr>
        <a:xfrm>
          <a:off x="16194881" y="15147131"/>
          <a:ext cx="776037" cy="1228725"/>
        </a:xfrm>
        <a:prstGeom prst="rect">
          <a:avLst/>
        </a:prstGeom>
      </xdr:spPr>
    </xdr:pic>
    <xdr:clientData/>
  </xdr:oneCellAnchor>
  <xdr:oneCellAnchor>
    <xdr:from>
      <xdr:col>17</xdr:col>
      <xdr:colOff>47624</xdr:colOff>
      <xdr:row>42</xdr:row>
      <xdr:rowOff>66675</xdr:rowOff>
    </xdr:from>
    <xdr:ext cx="910387" cy="1228725"/>
    <xdr:pic>
      <xdr:nvPicPr>
        <xdr:cNvPr id="133" name="Рисунок 132"/>
        <xdr:cNvPicPr>
          <a:picLocks noChangeAspect="1"/>
        </xdr:cNvPicPr>
      </xdr:nvPicPr>
      <xdr:blipFill rotWithShape="1">
        <a:blip xmlns:r="http://schemas.openxmlformats.org/officeDocument/2006/relationships" r:embed="rId7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7216" t="8460" r="33806" b="6325"/>
        <a:stretch/>
      </xdr:blipFill>
      <xdr:spPr>
        <a:xfrm>
          <a:off x="18299905" y="15175706"/>
          <a:ext cx="910387" cy="1228725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42</xdr:row>
      <xdr:rowOff>104775</xdr:rowOff>
    </xdr:from>
    <xdr:ext cx="752532" cy="1162050"/>
    <xdr:pic>
      <xdr:nvPicPr>
        <xdr:cNvPr id="134" name="Рисунок 133"/>
        <xdr:cNvPicPr>
          <a:picLocks noChangeAspect="1"/>
        </xdr:cNvPicPr>
      </xdr:nvPicPr>
      <xdr:blipFill rotWithShape="1">
        <a:blip xmlns:r="http://schemas.openxmlformats.org/officeDocument/2006/relationships" r:embed="rId7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489" t="14650" r="40151" b="16848"/>
        <a:stretch/>
      </xdr:blipFill>
      <xdr:spPr>
        <a:xfrm>
          <a:off x="20431125" y="15213806"/>
          <a:ext cx="752532" cy="1162050"/>
        </a:xfrm>
        <a:prstGeom prst="rect">
          <a:avLst/>
        </a:prstGeom>
      </xdr:spPr>
    </xdr:pic>
    <xdr:clientData/>
  </xdr:oneCellAnchor>
  <xdr:oneCellAnchor>
    <xdr:from>
      <xdr:col>45</xdr:col>
      <xdr:colOff>26194</xdr:colOff>
      <xdr:row>42</xdr:row>
      <xdr:rowOff>76199</xdr:rowOff>
    </xdr:from>
    <xdr:ext cx="962024" cy="1214883"/>
    <xdr:pic>
      <xdr:nvPicPr>
        <xdr:cNvPr id="135" name="Рисунок 134"/>
        <xdr:cNvPicPr>
          <a:picLocks noChangeAspect="1"/>
        </xdr:cNvPicPr>
      </xdr:nvPicPr>
      <xdr:blipFill rotWithShape="1">
        <a:blip xmlns:r="http://schemas.openxmlformats.org/officeDocument/2006/relationships" r:embed="rId7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7784" t="6809" r="30871" b="6943"/>
        <a:stretch/>
      </xdr:blipFill>
      <xdr:spPr>
        <a:xfrm>
          <a:off x="7950994" y="15287624"/>
          <a:ext cx="962024" cy="1214883"/>
        </a:xfrm>
        <a:prstGeom prst="rect">
          <a:avLst/>
        </a:prstGeom>
      </xdr:spPr>
    </xdr:pic>
    <xdr:clientData/>
  </xdr:oneCellAnchor>
  <xdr:oneCellAnchor>
    <xdr:from>
      <xdr:col>72</xdr:col>
      <xdr:colOff>57150</xdr:colOff>
      <xdr:row>42</xdr:row>
      <xdr:rowOff>61912</xdr:rowOff>
    </xdr:from>
    <xdr:ext cx="1037402" cy="1247775"/>
    <xdr:pic>
      <xdr:nvPicPr>
        <xdr:cNvPr id="137" name="Рисунок 136"/>
        <xdr:cNvPicPr>
          <a:picLocks noChangeAspect="1"/>
        </xdr:cNvPicPr>
      </xdr:nvPicPr>
      <xdr:blipFill rotWithShape="1">
        <a:blip xmlns:r="http://schemas.openxmlformats.org/officeDocument/2006/relationships" r:embed="rId7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6364" t="7633" r="30303" b="6325"/>
        <a:stretch/>
      </xdr:blipFill>
      <xdr:spPr>
        <a:xfrm>
          <a:off x="6474619" y="15182850"/>
          <a:ext cx="1037402" cy="1247775"/>
        </a:xfrm>
        <a:prstGeom prst="rect">
          <a:avLst/>
        </a:prstGeom>
      </xdr:spPr>
    </xdr:pic>
    <xdr:clientData/>
  </xdr:oneCellAnchor>
  <xdr:oneCellAnchor>
    <xdr:from>
      <xdr:col>101</xdr:col>
      <xdr:colOff>19050</xdr:colOff>
      <xdr:row>42</xdr:row>
      <xdr:rowOff>57150</xdr:rowOff>
    </xdr:from>
    <xdr:ext cx="885293" cy="1209676"/>
    <xdr:pic>
      <xdr:nvPicPr>
        <xdr:cNvPr id="138" name="Рисунок 137"/>
        <xdr:cNvPicPr>
          <a:picLocks noChangeAspect="1"/>
        </xdr:cNvPicPr>
      </xdr:nvPicPr>
      <xdr:blipFill rotWithShape="1">
        <a:blip xmlns:r="http://schemas.openxmlformats.org/officeDocument/2006/relationships" r:embed="rId7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447" t="15061" r="36742" b="11071"/>
        <a:stretch/>
      </xdr:blipFill>
      <xdr:spPr>
        <a:xfrm>
          <a:off x="16764000" y="15268575"/>
          <a:ext cx="885293" cy="1209676"/>
        </a:xfrm>
        <a:prstGeom prst="rect">
          <a:avLst/>
        </a:prstGeom>
      </xdr:spPr>
    </xdr:pic>
    <xdr:clientData/>
  </xdr:oneCellAnchor>
  <xdr:oneCellAnchor>
    <xdr:from>
      <xdr:col>128</xdr:col>
      <xdr:colOff>92869</xdr:colOff>
      <xdr:row>42</xdr:row>
      <xdr:rowOff>180975</xdr:rowOff>
    </xdr:from>
    <xdr:ext cx="1012589" cy="1019175"/>
    <xdr:pic>
      <xdr:nvPicPr>
        <xdr:cNvPr id="141" name="Рисунок 140"/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981194" y="15392400"/>
          <a:ext cx="1012589" cy="1019175"/>
        </a:xfrm>
        <a:prstGeom prst="rect">
          <a:avLst/>
        </a:prstGeom>
      </xdr:spPr>
    </xdr:pic>
    <xdr:clientData/>
  </xdr:oneCellAnchor>
  <xdr:oneCellAnchor>
    <xdr:from>
      <xdr:col>60</xdr:col>
      <xdr:colOff>145257</xdr:colOff>
      <xdr:row>42</xdr:row>
      <xdr:rowOff>35719</xdr:rowOff>
    </xdr:from>
    <xdr:ext cx="800100" cy="1207491"/>
    <xdr:pic>
      <xdr:nvPicPr>
        <xdr:cNvPr id="142" name="Рисунок 141"/>
        <xdr:cNvPicPr>
          <a:picLocks noChangeAspect="1"/>
        </xdr:cNvPicPr>
      </xdr:nvPicPr>
      <xdr:blipFill rotWithShape="1">
        <a:blip xmlns:r="http://schemas.openxmlformats.org/officeDocument/2006/relationships" r:embed="rId7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394" t="14650" r="39962" b="17467"/>
        <a:stretch/>
      </xdr:blipFill>
      <xdr:spPr>
        <a:xfrm>
          <a:off x="5514976" y="15287625"/>
          <a:ext cx="800100" cy="1207491"/>
        </a:xfrm>
        <a:prstGeom prst="rect">
          <a:avLst/>
        </a:prstGeom>
      </xdr:spPr>
    </xdr:pic>
    <xdr:clientData/>
  </xdr:oneCellAnchor>
  <xdr:oneCellAnchor>
    <xdr:from>
      <xdr:col>87</xdr:col>
      <xdr:colOff>59532</xdr:colOff>
      <xdr:row>42</xdr:row>
      <xdr:rowOff>142875</xdr:rowOff>
    </xdr:from>
    <xdr:ext cx="877002" cy="1104900"/>
    <xdr:pic>
      <xdr:nvPicPr>
        <xdr:cNvPr id="143" name="Рисунок 142"/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84282" y="18561844"/>
          <a:ext cx="877002" cy="1104900"/>
        </a:xfrm>
        <a:prstGeom prst="rect">
          <a:avLst/>
        </a:prstGeom>
      </xdr:spPr>
    </xdr:pic>
    <xdr:clientData/>
  </xdr:oneCellAnchor>
  <xdr:oneCellAnchor>
    <xdr:from>
      <xdr:col>115</xdr:col>
      <xdr:colOff>9525</xdr:colOff>
      <xdr:row>42</xdr:row>
      <xdr:rowOff>169544</xdr:rowOff>
    </xdr:from>
    <xdr:ext cx="904875" cy="1049655"/>
    <xdr:pic>
      <xdr:nvPicPr>
        <xdr:cNvPr id="144" name="Рисунок 143"/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84806" y="18588513"/>
          <a:ext cx="904875" cy="1049655"/>
        </a:xfrm>
        <a:prstGeom prst="rect">
          <a:avLst/>
        </a:prstGeom>
      </xdr:spPr>
    </xdr:pic>
    <xdr:clientData/>
  </xdr:oneCellAnchor>
  <xdr:oneCellAnchor>
    <xdr:from>
      <xdr:col>3</xdr:col>
      <xdr:colOff>-1</xdr:colOff>
      <xdr:row>51</xdr:row>
      <xdr:rowOff>85725</xdr:rowOff>
    </xdr:from>
    <xdr:ext cx="981075" cy="1206687"/>
    <xdr:pic>
      <xdr:nvPicPr>
        <xdr:cNvPr id="145" name="Рисунок 144"/>
        <xdr:cNvPicPr>
          <a:picLocks noChangeAspect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09155" y="18504694"/>
          <a:ext cx="981075" cy="1206687"/>
        </a:xfrm>
        <a:prstGeom prst="rect">
          <a:avLst/>
        </a:prstGeom>
      </xdr:spPr>
    </xdr:pic>
    <xdr:clientData/>
  </xdr:oneCellAnchor>
  <xdr:oneCellAnchor>
    <xdr:from>
      <xdr:col>16</xdr:col>
      <xdr:colOff>73820</xdr:colOff>
      <xdr:row>51</xdr:row>
      <xdr:rowOff>57535</xdr:rowOff>
    </xdr:from>
    <xdr:ext cx="999893" cy="1228340"/>
    <xdr:pic>
      <xdr:nvPicPr>
        <xdr:cNvPr id="146" name="Рисунок 145"/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230851" y="18476504"/>
          <a:ext cx="999893" cy="1228340"/>
        </a:xfrm>
        <a:prstGeom prst="rect">
          <a:avLst/>
        </a:prstGeom>
      </xdr:spPr>
    </xdr:pic>
    <xdr:clientData/>
  </xdr:oneCellAnchor>
  <xdr:twoCellAnchor editAs="oneCell">
    <xdr:from>
      <xdr:col>61</xdr:col>
      <xdr:colOff>71437</xdr:colOff>
      <xdr:row>51</xdr:row>
      <xdr:rowOff>11906</xdr:rowOff>
    </xdr:from>
    <xdr:to>
      <xdr:col>66</xdr:col>
      <xdr:colOff>35718</xdr:colOff>
      <xdr:row>51</xdr:row>
      <xdr:rowOff>1337868</xdr:rowOff>
    </xdr:to>
    <xdr:pic>
      <xdr:nvPicPr>
        <xdr:cNvPr id="148" name="Рисунок 147"/>
        <xdr:cNvPicPr>
          <a:picLocks noChangeAspect="1"/>
        </xdr:cNvPicPr>
      </xdr:nvPicPr>
      <xdr:blipFill rotWithShape="1">
        <a:blip xmlns:r="http://schemas.openxmlformats.org/officeDocument/2006/relationships" r:embed="rId8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797" t="4513" r="39749" b="5241"/>
        <a:stretch/>
      </xdr:blipFill>
      <xdr:spPr>
        <a:xfrm>
          <a:off x="10358437" y="18595181"/>
          <a:ext cx="511969" cy="1325962"/>
        </a:xfrm>
        <a:prstGeom prst="rect">
          <a:avLst/>
        </a:prstGeom>
      </xdr:spPr>
    </xdr:pic>
    <xdr:clientData/>
  </xdr:twoCellAnchor>
  <xdr:oneCellAnchor>
    <xdr:from>
      <xdr:col>87</xdr:col>
      <xdr:colOff>64293</xdr:colOff>
      <xdr:row>51</xdr:row>
      <xdr:rowOff>83345</xdr:rowOff>
    </xdr:from>
    <xdr:ext cx="1009399" cy="1221580"/>
    <xdr:pic>
      <xdr:nvPicPr>
        <xdr:cNvPr id="150" name="Рисунок 149"/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75643" y="18666620"/>
          <a:ext cx="1009399" cy="1221580"/>
        </a:xfrm>
        <a:prstGeom prst="rect">
          <a:avLst/>
        </a:prstGeom>
      </xdr:spPr>
    </xdr:pic>
    <xdr:clientData/>
  </xdr:oneCellAnchor>
  <xdr:twoCellAnchor editAs="oneCell">
    <xdr:from>
      <xdr:col>103</xdr:col>
      <xdr:colOff>35721</xdr:colOff>
      <xdr:row>51</xdr:row>
      <xdr:rowOff>11907</xdr:rowOff>
    </xdr:from>
    <xdr:to>
      <xdr:col>109</xdr:col>
      <xdr:colOff>0</xdr:colOff>
      <xdr:row>51</xdr:row>
      <xdr:rowOff>1341577</xdr:rowOff>
    </xdr:to>
    <xdr:pic>
      <xdr:nvPicPr>
        <xdr:cNvPr id="151" name="Рисунок 150"/>
        <xdr:cNvPicPr>
          <a:picLocks noChangeAspect="1"/>
        </xdr:cNvPicPr>
      </xdr:nvPicPr>
      <xdr:blipFill rotWithShape="1">
        <a:blip xmlns:r="http://schemas.openxmlformats.org/officeDocument/2006/relationships" r:embed="rId8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2969" t="8524" r="40814" b="6243"/>
        <a:stretch/>
      </xdr:blipFill>
      <xdr:spPr>
        <a:xfrm>
          <a:off x="16971171" y="18595182"/>
          <a:ext cx="535779" cy="1329670"/>
        </a:xfrm>
        <a:prstGeom prst="rect">
          <a:avLst/>
        </a:prstGeom>
      </xdr:spPr>
    </xdr:pic>
    <xdr:clientData/>
  </xdr:twoCellAnchor>
  <xdr:twoCellAnchor editAs="oneCell">
    <xdr:from>
      <xdr:col>32</xdr:col>
      <xdr:colOff>23813</xdr:colOff>
      <xdr:row>51</xdr:row>
      <xdr:rowOff>83344</xdr:rowOff>
    </xdr:from>
    <xdr:to>
      <xdr:col>41</xdr:col>
      <xdr:colOff>80963</xdr:colOff>
      <xdr:row>51</xdr:row>
      <xdr:rowOff>1262063</xdr:rowOff>
    </xdr:to>
    <xdr:pic>
      <xdr:nvPicPr>
        <xdr:cNvPr id="152" name="Рисунок 151"/>
        <xdr:cNvPicPr>
          <a:picLocks noChangeAspect="1"/>
        </xdr:cNvPicPr>
      </xdr:nvPicPr>
      <xdr:blipFill rotWithShape="1">
        <a:blip xmlns:r="http://schemas.openxmlformats.org/officeDocument/2006/relationships" r:embed="rId8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270" t="32840" r="37737" b="17524"/>
        <a:stretch/>
      </xdr:blipFill>
      <xdr:spPr>
        <a:xfrm>
          <a:off x="5710238" y="18666619"/>
          <a:ext cx="914400" cy="1178719"/>
        </a:xfrm>
        <a:prstGeom prst="rect">
          <a:avLst/>
        </a:prstGeom>
      </xdr:spPr>
    </xdr:pic>
    <xdr:clientData/>
  </xdr:twoCellAnchor>
  <xdr:twoCellAnchor editAs="oneCell">
    <xdr:from>
      <xdr:col>45</xdr:col>
      <xdr:colOff>11907</xdr:colOff>
      <xdr:row>51</xdr:row>
      <xdr:rowOff>83343</xdr:rowOff>
    </xdr:from>
    <xdr:to>
      <xdr:col>55</xdr:col>
      <xdr:colOff>51005</xdr:colOff>
      <xdr:row>51</xdr:row>
      <xdr:rowOff>1309687</xdr:rowOff>
    </xdr:to>
    <xdr:pic>
      <xdr:nvPicPr>
        <xdr:cNvPr id="153" name="Рисунок 152"/>
        <xdr:cNvPicPr>
          <a:picLocks noChangeAspect="1"/>
        </xdr:cNvPicPr>
      </xdr:nvPicPr>
      <xdr:blipFill rotWithShape="1">
        <a:blip xmlns:r="http://schemas.openxmlformats.org/officeDocument/2006/relationships" r:embed="rId8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7879" t="12284" r="33120" b="11758"/>
        <a:stretch/>
      </xdr:blipFill>
      <xdr:spPr>
        <a:xfrm>
          <a:off x="7936707" y="18666618"/>
          <a:ext cx="991598" cy="1226344"/>
        </a:xfrm>
        <a:prstGeom prst="rect">
          <a:avLst/>
        </a:prstGeom>
      </xdr:spPr>
    </xdr:pic>
    <xdr:clientData/>
  </xdr:twoCellAnchor>
  <xdr:oneCellAnchor>
    <xdr:from>
      <xdr:col>128</xdr:col>
      <xdr:colOff>47625</xdr:colOff>
      <xdr:row>51</xdr:row>
      <xdr:rowOff>76914</xdr:rowOff>
    </xdr:from>
    <xdr:ext cx="1036356" cy="1180386"/>
    <xdr:pic>
      <xdr:nvPicPr>
        <xdr:cNvPr id="155" name="Рисунок 154"/>
        <xdr:cNvPicPr>
          <a:picLocks noChangeAspect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935950" y="18660189"/>
          <a:ext cx="1036356" cy="1180386"/>
        </a:xfrm>
        <a:prstGeom prst="rect">
          <a:avLst/>
        </a:prstGeom>
      </xdr:spPr>
    </xdr:pic>
    <xdr:clientData/>
  </xdr:oneCellAnchor>
  <xdr:oneCellAnchor>
    <xdr:from>
      <xdr:col>73</xdr:col>
      <xdr:colOff>9525</xdr:colOff>
      <xdr:row>51</xdr:row>
      <xdr:rowOff>64437</xdr:rowOff>
    </xdr:from>
    <xdr:ext cx="942975" cy="1221437"/>
    <xdr:pic>
      <xdr:nvPicPr>
        <xdr:cNvPr id="156" name="Рисунок 155"/>
        <xdr:cNvPicPr>
          <a:picLocks noChangeAspect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43275" y="21614750"/>
          <a:ext cx="942975" cy="1221437"/>
        </a:xfrm>
        <a:prstGeom prst="rect">
          <a:avLst/>
        </a:prstGeom>
      </xdr:spPr>
    </xdr:pic>
    <xdr:clientData/>
  </xdr:oneCellAnchor>
  <xdr:oneCellAnchor>
    <xdr:from>
      <xdr:col>115</xdr:col>
      <xdr:colOff>9526</xdr:colOff>
      <xdr:row>51</xdr:row>
      <xdr:rowOff>62471</xdr:rowOff>
    </xdr:from>
    <xdr:ext cx="933450" cy="1242454"/>
    <xdr:pic>
      <xdr:nvPicPr>
        <xdr:cNvPr id="157" name="Рисунок 156"/>
        <xdr:cNvPicPr>
          <a:picLocks noChangeAspect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34276" y="21612784"/>
          <a:ext cx="933450" cy="1242454"/>
        </a:xfrm>
        <a:prstGeom prst="rect">
          <a:avLst/>
        </a:prstGeom>
      </xdr:spPr>
    </xdr:pic>
    <xdr:clientData/>
  </xdr:oneCellAnchor>
  <xdr:oneCellAnchor>
    <xdr:from>
      <xdr:col>3</xdr:col>
      <xdr:colOff>28574</xdr:colOff>
      <xdr:row>59</xdr:row>
      <xdr:rowOff>98183</xdr:rowOff>
    </xdr:from>
    <xdr:ext cx="945039" cy="1168642"/>
    <xdr:pic>
      <xdr:nvPicPr>
        <xdr:cNvPr id="158" name="Рисунок 157"/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03855" y="21648496"/>
          <a:ext cx="945039" cy="1168642"/>
        </a:xfrm>
        <a:prstGeom prst="rect">
          <a:avLst/>
        </a:prstGeom>
      </xdr:spPr>
    </xdr:pic>
    <xdr:clientData/>
  </xdr:oneCellAnchor>
  <xdr:oneCellAnchor>
    <xdr:from>
      <xdr:col>16</xdr:col>
      <xdr:colOff>42863</xdr:colOff>
      <xdr:row>59</xdr:row>
      <xdr:rowOff>83345</xdr:rowOff>
    </xdr:from>
    <xdr:ext cx="1104531" cy="1171574"/>
    <xdr:pic>
      <xdr:nvPicPr>
        <xdr:cNvPr id="159" name="Рисунок 158"/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25551" y="21633658"/>
          <a:ext cx="1104531" cy="1171574"/>
        </a:xfrm>
        <a:prstGeom prst="rect">
          <a:avLst/>
        </a:prstGeom>
      </xdr:spPr>
    </xdr:pic>
    <xdr:clientData/>
  </xdr:oneCellAnchor>
  <xdr:oneCellAnchor>
    <xdr:from>
      <xdr:col>30</xdr:col>
      <xdr:colOff>85726</xdr:colOff>
      <xdr:row>59</xdr:row>
      <xdr:rowOff>76199</xdr:rowOff>
    </xdr:from>
    <xdr:ext cx="970784" cy="1190625"/>
    <xdr:pic>
      <xdr:nvPicPr>
        <xdr:cNvPr id="160" name="Рисунок 159"/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099632" y="21626512"/>
          <a:ext cx="970784" cy="1190625"/>
        </a:xfrm>
        <a:prstGeom prst="rect">
          <a:avLst/>
        </a:prstGeom>
      </xdr:spPr>
    </xdr:pic>
    <xdr:clientData/>
  </xdr:oneCellAnchor>
  <xdr:oneCellAnchor>
    <xdr:from>
      <xdr:col>44</xdr:col>
      <xdr:colOff>57150</xdr:colOff>
      <xdr:row>59</xdr:row>
      <xdr:rowOff>180975</xdr:rowOff>
    </xdr:from>
    <xdr:ext cx="1012589" cy="1019175"/>
    <xdr:pic>
      <xdr:nvPicPr>
        <xdr:cNvPr id="161" name="Рисунок 160"/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214181" y="21731288"/>
          <a:ext cx="1012589" cy="1019175"/>
        </a:xfrm>
        <a:prstGeom prst="rect">
          <a:avLst/>
        </a:prstGeom>
      </xdr:spPr>
    </xdr:pic>
    <xdr:clientData/>
  </xdr:oneCellAnchor>
  <xdr:twoCellAnchor editAs="oneCell">
    <xdr:from>
      <xdr:col>59</xdr:col>
      <xdr:colOff>83344</xdr:colOff>
      <xdr:row>59</xdr:row>
      <xdr:rowOff>47625</xdr:rowOff>
    </xdr:from>
    <xdr:to>
      <xdr:col>67</xdr:col>
      <xdr:colOff>88106</xdr:colOff>
      <xdr:row>59</xdr:row>
      <xdr:rowOff>1285247</xdr:rowOff>
    </xdr:to>
    <xdr:pic>
      <xdr:nvPicPr>
        <xdr:cNvPr id="162" name="Рисунок 161"/>
        <xdr:cNvPicPr>
          <a:picLocks noChangeAspect="1"/>
        </xdr:cNvPicPr>
      </xdr:nvPicPr>
      <xdr:blipFill rotWithShape="1">
        <a:blip xmlns:r="http://schemas.openxmlformats.org/officeDocument/2006/relationships" r:embed="rId9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2968" t="6518" r="39039" b="43345"/>
        <a:stretch/>
      </xdr:blipFill>
      <xdr:spPr>
        <a:xfrm>
          <a:off x="10179844" y="21697950"/>
          <a:ext cx="945356" cy="1237622"/>
        </a:xfrm>
        <a:prstGeom prst="rect">
          <a:avLst/>
        </a:prstGeom>
      </xdr:spPr>
    </xdr:pic>
    <xdr:clientData/>
  </xdr:twoCellAnchor>
  <xdr:oneCellAnchor>
    <xdr:from>
      <xdr:col>75</xdr:col>
      <xdr:colOff>71437</xdr:colOff>
      <xdr:row>59</xdr:row>
      <xdr:rowOff>11906</xdr:rowOff>
    </xdr:from>
    <xdr:ext cx="511969" cy="1325962"/>
    <xdr:pic>
      <xdr:nvPicPr>
        <xdr:cNvPr id="163" name="Рисунок 162"/>
        <xdr:cNvPicPr>
          <a:picLocks noChangeAspect="1"/>
        </xdr:cNvPicPr>
      </xdr:nvPicPr>
      <xdr:blipFill rotWithShape="1">
        <a:blip xmlns:r="http://schemas.openxmlformats.org/officeDocument/2006/relationships" r:embed="rId8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797" t="4513" r="39749" b="5241"/>
        <a:stretch/>
      </xdr:blipFill>
      <xdr:spPr>
        <a:xfrm>
          <a:off x="12625387" y="21662231"/>
          <a:ext cx="511969" cy="1325962"/>
        </a:xfrm>
        <a:prstGeom prst="rect">
          <a:avLst/>
        </a:prstGeom>
      </xdr:spPr>
    </xdr:pic>
    <xdr:clientData/>
  </xdr:oneCellAnchor>
  <xdr:oneCellAnchor>
    <xdr:from>
      <xdr:col>89</xdr:col>
      <xdr:colOff>35721</xdr:colOff>
      <xdr:row>59</xdr:row>
      <xdr:rowOff>11907</xdr:rowOff>
    </xdr:from>
    <xdr:ext cx="535779" cy="1329670"/>
    <xdr:pic>
      <xdr:nvPicPr>
        <xdr:cNvPr id="164" name="Рисунок 163"/>
        <xdr:cNvPicPr>
          <a:picLocks noChangeAspect="1"/>
        </xdr:cNvPicPr>
      </xdr:nvPicPr>
      <xdr:blipFill rotWithShape="1">
        <a:blip xmlns:r="http://schemas.openxmlformats.org/officeDocument/2006/relationships" r:embed="rId8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2969" t="8524" r="40814" b="6243"/>
        <a:stretch/>
      </xdr:blipFill>
      <xdr:spPr>
        <a:xfrm>
          <a:off x="14837571" y="21662232"/>
          <a:ext cx="535779" cy="1329670"/>
        </a:xfrm>
        <a:prstGeom prst="rect">
          <a:avLst/>
        </a:prstGeom>
      </xdr:spPr>
    </xdr:pic>
    <xdr:clientData/>
  </xdr:oneCellAnchor>
  <xdr:twoCellAnchor editAs="oneCell">
    <xdr:from>
      <xdr:col>103</xdr:col>
      <xdr:colOff>23815</xdr:colOff>
      <xdr:row>59</xdr:row>
      <xdr:rowOff>690563</xdr:rowOff>
    </xdr:from>
    <xdr:to>
      <xdr:col>108</xdr:col>
      <xdr:colOff>35720</xdr:colOff>
      <xdr:row>59</xdr:row>
      <xdr:rowOff>1312270</xdr:rowOff>
    </xdr:to>
    <xdr:pic>
      <xdr:nvPicPr>
        <xdr:cNvPr id="165" name="Рисунок 164"/>
        <xdr:cNvPicPr>
          <a:picLocks noChangeAspect="1"/>
        </xdr:cNvPicPr>
      </xdr:nvPicPr>
      <xdr:blipFill rotWithShape="1">
        <a:blip xmlns:r="http://schemas.openxmlformats.org/officeDocument/2006/relationships" r:embed="rId9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035" t="58158" r="43418" b="7999"/>
        <a:stretch/>
      </xdr:blipFill>
      <xdr:spPr>
        <a:xfrm>
          <a:off x="16959265" y="22340888"/>
          <a:ext cx="488155" cy="621707"/>
        </a:xfrm>
        <a:prstGeom prst="rect">
          <a:avLst/>
        </a:prstGeom>
      </xdr:spPr>
    </xdr:pic>
    <xdr:clientData/>
  </xdr:twoCellAnchor>
  <xdr:twoCellAnchor editAs="oneCell">
    <xdr:from>
      <xdr:col>103</xdr:col>
      <xdr:colOff>11907</xdr:colOff>
      <xdr:row>59</xdr:row>
      <xdr:rowOff>11906</xdr:rowOff>
    </xdr:from>
    <xdr:to>
      <xdr:col>108</xdr:col>
      <xdr:colOff>54005</xdr:colOff>
      <xdr:row>59</xdr:row>
      <xdr:rowOff>642938</xdr:rowOff>
    </xdr:to>
    <xdr:pic>
      <xdr:nvPicPr>
        <xdr:cNvPr id="166" name="Рисунок 165"/>
        <xdr:cNvPicPr>
          <a:picLocks noChangeAspect="1"/>
        </xdr:cNvPicPr>
      </xdr:nvPicPr>
      <xdr:blipFill rotWithShape="1">
        <a:blip xmlns:r="http://schemas.openxmlformats.org/officeDocument/2006/relationships" r:embed="rId9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561" t="3510" r="42826" b="61394"/>
        <a:stretch/>
      </xdr:blipFill>
      <xdr:spPr>
        <a:xfrm>
          <a:off x="16947357" y="21662231"/>
          <a:ext cx="518348" cy="631032"/>
        </a:xfrm>
        <a:prstGeom prst="rect">
          <a:avLst/>
        </a:prstGeom>
      </xdr:spPr>
    </xdr:pic>
    <xdr:clientData/>
  </xdr:twoCellAnchor>
  <xdr:twoCellAnchor editAs="oneCell">
    <xdr:from>
      <xdr:col>117</xdr:col>
      <xdr:colOff>47623</xdr:colOff>
      <xdr:row>59</xdr:row>
      <xdr:rowOff>23811</xdr:rowOff>
    </xdr:from>
    <xdr:to>
      <xdr:col>122</xdr:col>
      <xdr:colOff>65940</xdr:colOff>
      <xdr:row>59</xdr:row>
      <xdr:rowOff>1309686</xdr:rowOff>
    </xdr:to>
    <xdr:pic>
      <xdr:nvPicPr>
        <xdr:cNvPr id="167" name="Рисунок 166"/>
        <xdr:cNvPicPr>
          <a:picLocks noChangeAspect="1"/>
        </xdr:cNvPicPr>
      </xdr:nvPicPr>
      <xdr:blipFill rotWithShape="1">
        <a:blip xmlns:r="http://schemas.openxmlformats.org/officeDocument/2006/relationships" r:embed="rId9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389" t="4512" r="39631" b="7497"/>
        <a:stretch/>
      </xdr:blipFill>
      <xdr:spPr>
        <a:xfrm>
          <a:off x="19135723" y="21674136"/>
          <a:ext cx="494567" cy="1285875"/>
        </a:xfrm>
        <a:prstGeom prst="rect">
          <a:avLst/>
        </a:prstGeom>
      </xdr:spPr>
    </xdr:pic>
    <xdr:clientData/>
  </xdr:twoCellAnchor>
  <xdr:oneCellAnchor>
    <xdr:from>
      <xdr:col>6</xdr:col>
      <xdr:colOff>1</xdr:colOff>
      <xdr:row>91</xdr:row>
      <xdr:rowOff>71440</xdr:rowOff>
    </xdr:from>
    <xdr:ext cx="481486" cy="1166812"/>
    <xdr:pic>
      <xdr:nvPicPr>
        <xdr:cNvPr id="168" name="Рисунок 167"/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2551" y="34113790"/>
          <a:ext cx="481486" cy="1166812"/>
        </a:xfrm>
        <a:prstGeom prst="rect">
          <a:avLst/>
        </a:prstGeom>
      </xdr:spPr>
    </xdr:pic>
    <xdr:clientData/>
  </xdr:oneCellAnchor>
  <xdr:oneCellAnchor>
    <xdr:from>
      <xdr:col>20</xdr:col>
      <xdr:colOff>35718</xdr:colOff>
      <xdr:row>91</xdr:row>
      <xdr:rowOff>47626</xdr:rowOff>
    </xdr:from>
    <xdr:ext cx="437805" cy="1297780"/>
    <xdr:pic>
      <xdr:nvPicPr>
        <xdr:cNvPr id="169" name="Рисунок 168"/>
        <xdr:cNvPicPr>
          <a:picLocks noChangeAspect="1"/>
        </xdr:cNvPicPr>
      </xdr:nvPicPr>
      <xdr:blipFill rotWithShape="1">
        <a:blip xmlns:r="http://schemas.openxmlformats.org/officeDocument/2006/relationships" r:embed="rId5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561" t="6518" r="43182" b="10255"/>
        <a:stretch/>
      </xdr:blipFill>
      <xdr:spPr>
        <a:xfrm>
          <a:off x="3674268" y="34089976"/>
          <a:ext cx="437805" cy="1297780"/>
        </a:xfrm>
        <a:prstGeom prst="rect">
          <a:avLst/>
        </a:prstGeom>
      </xdr:spPr>
    </xdr:pic>
    <xdr:clientData/>
  </xdr:oneCellAnchor>
  <xdr:oneCellAnchor>
    <xdr:from>
      <xdr:col>33</xdr:col>
      <xdr:colOff>154781</xdr:colOff>
      <xdr:row>91</xdr:row>
      <xdr:rowOff>47626</xdr:rowOff>
    </xdr:from>
    <xdr:ext cx="392907" cy="1283258"/>
    <xdr:pic>
      <xdr:nvPicPr>
        <xdr:cNvPr id="170" name="Рисунок 169"/>
        <xdr:cNvPicPr>
          <a:picLocks noChangeAspect="1"/>
        </xdr:cNvPicPr>
      </xdr:nvPicPr>
      <xdr:blipFill rotWithShape="1">
        <a:blip xmlns:r="http://schemas.openxmlformats.org/officeDocument/2006/relationships" r:embed="rId5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5454" t="4763" r="41643" b="5993"/>
        <a:stretch/>
      </xdr:blipFill>
      <xdr:spPr>
        <a:xfrm>
          <a:off x="5936456" y="34089976"/>
          <a:ext cx="392907" cy="1283258"/>
        </a:xfrm>
        <a:prstGeom prst="rect">
          <a:avLst/>
        </a:prstGeom>
      </xdr:spPr>
    </xdr:pic>
    <xdr:clientData/>
  </xdr:oneCellAnchor>
  <xdr:oneCellAnchor>
    <xdr:from>
      <xdr:col>48</xdr:col>
      <xdr:colOff>1</xdr:colOff>
      <xdr:row>91</xdr:row>
      <xdr:rowOff>35718</xdr:rowOff>
    </xdr:from>
    <xdr:ext cx="443242" cy="1297781"/>
    <xdr:pic>
      <xdr:nvPicPr>
        <xdr:cNvPr id="171" name="Рисунок 170"/>
        <xdr:cNvPicPr>
          <a:picLocks noChangeAspect="1"/>
        </xdr:cNvPicPr>
      </xdr:nvPicPr>
      <xdr:blipFill rotWithShape="1">
        <a:blip xmlns:r="http://schemas.openxmlformats.org/officeDocument/2006/relationships" r:embed="rId5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5218" t="8524" r="41643" b="10003"/>
        <a:stretch/>
      </xdr:blipFill>
      <xdr:spPr>
        <a:xfrm>
          <a:off x="8210551" y="34078068"/>
          <a:ext cx="443242" cy="1297781"/>
        </a:xfrm>
        <a:prstGeom prst="rect">
          <a:avLst/>
        </a:prstGeom>
      </xdr:spPr>
    </xdr:pic>
    <xdr:clientData/>
  </xdr:one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79375</xdr:colOff>
      <xdr:row>10</xdr:row>
      <xdr:rowOff>155574</xdr:rowOff>
    </xdr:from>
    <xdr:to>
      <xdr:col>10</xdr:col>
      <xdr:colOff>52917</xdr:colOff>
      <xdr:row>10</xdr:row>
      <xdr:rowOff>1156639</xdr:rowOff>
    </xdr:to>
    <xdr:pic>
      <xdr:nvPicPr>
        <xdr:cNvPr id="2" name="Рисунок 1"/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667" t="15063" r="42992" b="22006"/>
        <a:stretch/>
      </xdr:blipFill>
      <xdr:spPr>
        <a:xfrm>
          <a:off x="1203325" y="3060699"/>
          <a:ext cx="545042" cy="1001065"/>
        </a:xfrm>
        <a:prstGeom prst="rect">
          <a:avLst/>
        </a:prstGeom>
      </xdr:spPr>
    </xdr:pic>
    <xdr:clientData/>
  </xdr:twoCellAnchor>
  <xdr:twoCellAnchor editAs="oneCell">
    <xdr:from>
      <xdr:col>18</xdr:col>
      <xdr:colOff>41275</xdr:colOff>
      <xdr:row>10</xdr:row>
      <xdr:rowOff>47625</xdr:rowOff>
    </xdr:from>
    <xdr:to>
      <xdr:col>25</xdr:col>
      <xdr:colOff>94980</xdr:colOff>
      <xdr:row>10</xdr:row>
      <xdr:rowOff>1266825</xdr:rowOff>
    </xdr:to>
    <xdr:pic>
      <xdr:nvPicPr>
        <xdr:cNvPr id="3" name="Рисунок 2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706" t="12999" r="38957" b="14165"/>
        <a:stretch/>
      </xdr:blipFill>
      <xdr:spPr>
        <a:xfrm>
          <a:off x="3251200" y="2952750"/>
          <a:ext cx="720455" cy="1219200"/>
        </a:xfrm>
        <a:prstGeom prst="rect">
          <a:avLst/>
        </a:prstGeom>
      </xdr:spPr>
    </xdr:pic>
    <xdr:clientData/>
  </xdr:twoCellAnchor>
  <xdr:twoCellAnchor editAs="oneCell">
    <xdr:from>
      <xdr:col>32</xdr:col>
      <xdr:colOff>31750</xdr:colOff>
      <xdr:row>10</xdr:row>
      <xdr:rowOff>30154</xdr:rowOff>
    </xdr:from>
    <xdr:to>
      <xdr:col>40</xdr:col>
      <xdr:colOff>44449</xdr:colOff>
      <xdr:row>10</xdr:row>
      <xdr:rowOff>1291168</xdr:rowOff>
    </xdr:to>
    <xdr:pic>
      <xdr:nvPicPr>
        <xdr:cNvPr id="4" name="Рисунок 3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023" t="10317" r="36535" b="3436"/>
        <a:stretch/>
      </xdr:blipFill>
      <xdr:spPr>
        <a:xfrm>
          <a:off x="5346700" y="2935279"/>
          <a:ext cx="774699" cy="1261014"/>
        </a:xfrm>
        <a:prstGeom prst="rect">
          <a:avLst/>
        </a:prstGeom>
      </xdr:spPr>
    </xdr:pic>
    <xdr:clientData/>
  </xdr:twoCellAnchor>
  <xdr:twoCellAnchor editAs="oneCell">
    <xdr:from>
      <xdr:col>46</xdr:col>
      <xdr:colOff>57150</xdr:colOff>
      <xdr:row>10</xdr:row>
      <xdr:rowOff>57150</xdr:rowOff>
    </xdr:from>
    <xdr:to>
      <xdr:col>54</xdr:col>
      <xdr:colOff>28575</xdr:colOff>
      <xdr:row>10</xdr:row>
      <xdr:rowOff>1211893</xdr:rowOff>
    </xdr:to>
    <xdr:pic>
      <xdr:nvPicPr>
        <xdr:cNvPr id="5" name="Рисунок 4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0055" t="14650" r="39591" b="12308"/>
        <a:stretch/>
      </xdr:blipFill>
      <xdr:spPr>
        <a:xfrm>
          <a:off x="7458075" y="2962275"/>
          <a:ext cx="733425" cy="1154743"/>
        </a:xfrm>
        <a:prstGeom prst="rect">
          <a:avLst/>
        </a:prstGeom>
      </xdr:spPr>
    </xdr:pic>
    <xdr:clientData/>
  </xdr:twoCellAnchor>
  <xdr:twoCellAnchor editAs="oneCell">
    <xdr:from>
      <xdr:col>61</xdr:col>
      <xdr:colOff>93398</xdr:colOff>
      <xdr:row>10</xdr:row>
      <xdr:rowOff>115095</xdr:rowOff>
    </xdr:from>
    <xdr:to>
      <xdr:col>66</xdr:col>
      <xdr:colOff>36263</xdr:colOff>
      <xdr:row>10</xdr:row>
      <xdr:rowOff>1247511</xdr:rowOff>
    </xdr:to>
    <xdr:pic>
      <xdr:nvPicPr>
        <xdr:cNvPr id="6" name="Рисунок 5"/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2824" t="17424" r="42024" b="13111"/>
        <a:stretch/>
      </xdr:blipFill>
      <xdr:spPr>
        <a:xfrm>
          <a:off x="5486929" y="2829720"/>
          <a:ext cx="538178" cy="1132416"/>
        </a:xfrm>
        <a:prstGeom prst="rect">
          <a:avLst/>
        </a:prstGeom>
      </xdr:spPr>
    </xdr:pic>
    <xdr:clientData/>
  </xdr:twoCellAnchor>
  <xdr:twoCellAnchor editAs="oneCell">
    <xdr:from>
      <xdr:col>74</xdr:col>
      <xdr:colOff>31751</xdr:colOff>
      <xdr:row>10</xdr:row>
      <xdr:rowOff>31751</xdr:rowOff>
    </xdr:from>
    <xdr:to>
      <xdr:col>82</xdr:col>
      <xdr:colOff>28735</xdr:colOff>
      <xdr:row>10</xdr:row>
      <xdr:rowOff>1321594</xdr:rowOff>
    </xdr:to>
    <xdr:pic>
      <xdr:nvPicPr>
        <xdr:cNvPr id="7" name="Рисунок 6"/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878" t="9171" r="38552" b="5086"/>
        <a:stretch/>
      </xdr:blipFill>
      <xdr:spPr>
        <a:xfrm>
          <a:off x="6568282" y="2746376"/>
          <a:ext cx="758984" cy="1289843"/>
        </a:xfrm>
        <a:prstGeom prst="rect">
          <a:avLst/>
        </a:prstGeom>
      </xdr:spPr>
    </xdr:pic>
    <xdr:clientData/>
  </xdr:twoCellAnchor>
  <xdr:twoCellAnchor editAs="oneCell">
    <xdr:from>
      <xdr:col>89</xdr:col>
      <xdr:colOff>42334</xdr:colOff>
      <xdr:row>10</xdr:row>
      <xdr:rowOff>52917</xdr:rowOff>
    </xdr:from>
    <xdr:to>
      <xdr:col>94</xdr:col>
      <xdr:colOff>52604</xdr:colOff>
      <xdr:row>10</xdr:row>
      <xdr:rowOff>1213671</xdr:rowOff>
    </xdr:to>
    <xdr:pic>
      <xdr:nvPicPr>
        <xdr:cNvPr id="8" name="Рисунок 7"/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086" t="11005" r="42551" b="19530"/>
        <a:stretch/>
      </xdr:blipFill>
      <xdr:spPr>
        <a:xfrm>
          <a:off x="14044084" y="2958042"/>
          <a:ext cx="486520" cy="1160754"/>
        </a:xfrm>
        <a:prstGeom prst="rect">
          <a:avLst/>
        </a:prstGeom>
      </xdr:spPr>
    </xdr:pic>
    <xdr:clientData/>
  </xdr:twoCellAnchor>
  <xdr:twoCellAnchor editAs="oneCell">
    <xdr:from>
      <xdr:col>101</xdr:col>
      <xdr:colOff>95249</xdr:colOff>
      <xdr:row>10</xdr:row>
      <xdr:rowOff>42334</xdr:rowOff>
    </xdr:from>
    <xdr:to>
      <xdr:col>110</xdr:col>
      <xdr:colOff>8470</xdr:colOff>
      <xdr:row>10</xdr:row>
      <xdr:rowOff>1326906</xdr:rowOff>
    </xdr:to>
    <xdr:pic>
      <xdr:nvPicPr>
        <xdr:cNvPr id="9" name="Рисунок 8"/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667" t="6877" r="37395" b="7839"/>
        <a:stretch/>
      </xdr:blipFill>
      <xdr:spPr>
        <a:xfrm>
          <a:off x="16040099" y="2947459"/>
          <a:ext cx="770471" cy="1284572"/>
        </a:xfrm>
        <a:prstGeom prst="rect">
          <a:avLst/>
        </a:prstGeom>
      </xdr:spPr>
    </xdr:pic>
    <xdr:clientData/>
  </xdr:twoCellAnchor>
  <xdr:twoCellAnchor editAs="oneCell">
    <xdr:from>
      <xdr:col>117</xdr:col>
      <xdr:colOff>10583</xdr:colOff>
      <xdr:row>10</xdr:row>
      <xdr:rowOff>84666</xdr:rowOff>
    </xdr:from>
    <xdr:to>
      <xdr:col>123</xdr:col>
      <xdr:colOff>17127</xdr:colOff>
      <xdr:row>10</xdr:row>
      <xdr:rowOff>1298150</xdr:rowOff>
    </xdr:to>
    <xdr:pic>
      <xdr:nvPicPr>
        <xdr:cNvPr id="10" name="Рисунок 9"/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772" t="14214" r="43392" b="17925"/>
        <a:stretch/>
      </xdr:blipFill>
      <xdr:spPr>
        <a:xfrm>
          <a:off x="18298583" y="2989791"/>
          <a:ext cx="578044" cy="1213484"/>
        </a:xfrm>
        <a:prstGeom prst="rect">
          <a:avLst/>
        </a:prstGeom>
      </xdr:spPr>
    </xdr:pic>
    <xdr:clientData/>
  </xdr:twoCellAnchor>
  <xdr:twoCellAnchor editAs="oneCell">
    <xdr:from>
      <xdr:col>129</xdr:col>
      <xdr:colOff>52916</xdr:colOff>
      <xdr:row>10</xdr:row>
      <xdr:rowOff>52916</xdr:rowOff>
    </xdr:from>
    <xdr:to>
      <xdr:col>138</xdr:col>
      <xdr:colOff>95249</xdr:colOff>
      <xdr:row>10</xdr:row>
      <xdr:rowOff>1328015</xdr:rowOff>
    </xdr:to>
    <xdr:pic>
      <xdr:nvPicPr>
        <xdr:cNvPr id="11" name="Рисунок 10"/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246" t="7107" r="34554" b="6921"/>
        <a:stretch/>
      </xdr:blipFill>
      <xdr:spPr>
        <a:xfrm>
          <a:off x="20236391" y="2958041"/>
          <a:ext cx="899583" cy="1275099"/>
        </a:xfrm>
        <a:prstGeom prst="rect">
          <a:avLst/>
        </a:prstGeom>
      </xdr:spPr>
    </xdr:pic>
    <xdr:clientData/>
  </xdr:twoCellAnchor>
  <xdr:twoCellAnchor editAs="oneCell">
    <xdr:from>
      <xdr:col>4</xdr:col>
      <xdr:colOff>58208</xdr:colOff>
      <xdr:row>18</xdr:row>
      <xdr:rowOff>43657</xdr:rowOff>
    </xdr:from>
    <xdr:to>
      <xdr:col>10</xdr:col>
      <xdr:colOff>70352</xdr:colOff>
      <xdr:row>18</xdr:row>
      <xdr:rowOff>1271323</xdr:rowOff>
    </xdr:to>
    <xdr:pic>
      <xdr:nvPicPr>
        <xdr:cNvPr id="12" name="Рисунок 11"/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2403" t="13067" r="42340" b="17008"/>
        <a:stretch/>
      </xdr:blipFill>
      <xdr:spPr>
        <a:xfrm>
          <a:off x="379677" y="5842001"/>
          <a:ext cx="583644" cy="1227666"/>
        </a:xfrm>
        <a:prstGeom prst="rect">
          <a:avLst/>
        </a:prstGeom>
      </xdr:spPr>
    </xdr:pic>
    <xdr:clientData/>
  </xdr:twoCellAnchor>
  <xdr:twoCellAnchor editAs="oneCell">
    <xdr:from>
      <xdr:col>17</xdr:col>
      <xdr:colOff>67469</xdr:colOff>
      <xdr:row>18</xdr:row>
      <xdr:rowOff>44979</xdr:rowOff>
    </xdr:from>
    <xdr:to>
      <xdr:col>26</xdr:col>
      <xdr:colOff>81015</xdr:colOff>
      <xdr:row>18</xdr:row>
      <xdr:rowOff>1325562</xdr:rowOff>
    </xdr:to>
    <xdr:pic>
      <xdr:nvPicPr>
        <xdr:cNvPr id="13" name="Рисунок 12"/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0509" t="7107" r="32660" b="6921"/>
        <a:stretch/>
      </xdr:blipFill>
      <xdr:spPr>
        <a:xfrm>
          <a:off x="1531938" y="5843323"/>
          <a:ext cx="870796" cy="1280583"/>
        </a:xfrm>
        <a:prstGeom prst="rect">
          <a:avLst/>
        </a:prstGeom>
      </xdr:spPr>
    </xdr:pic>
    <xdr:clientData/>
  </xdr:twoCellAnchor>
  <xdr:twoCellAnchor editAs="oneCell">
    <xdr:from>
      <xdr:col>32</xdr:col>
      <xdr:colOff>85724</xdr:colOff>
      <xdr:row>18</xdr:row>
      <xdr:rowOff>76201</xdr:rowOff>
    </xdr:from>
    <xdr:to>
      <xdr:col>39</xdr:col>
      <xdr:colOff>8687</xdr:colOff>
      <xdr:row>18</xdr:row>
      <xdr:rowOff>1266825</xdr:rowOff>
    </xdr:to>
    <xdr:pic>
      <xdr:nvPicPr>
        <xdr:cNvPr id="14" name="Рисунок 13"/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886" t="13618" r="40151" b="20562"/>
        <a:stretch/>
      </xdr:blipFill>
      <xdr:spPr>
        <a:xfrm>
          <a:off x="5400674" y="6096001"/>
          <a:ext cx="589713" cy="1190624"/>
        </a:xfrm>
        <a:prstGeom prst="rect">
          <a:avLst/>
        </a:prstGeom>
      </xdr:spPr>
    </xdr:pic>
    <xdr:clientData/>
  </xdr:twoCellAnchor>
  <xdr:twoCellAnchor editAs="oneCell">
    <xdr:from>
      <xdr:col>45</xdr:col>
      <xdr:colOff>85725</xdr:colOff>
      <xdr:row>18</xdr:row>
      <xdr:rowOff>66675</xdr:rowOff>
    </xdr:from>
    <xdr:to>
      <xdr:col>53</xdr:col>
      <xdr:colOff>44180</xdr:colOff>
      <xdr:row>18</xdr:row>
      <xdr:rowOff>1285875</xdr:rowOff>
    </xdr:to>
    <xdr:pic>
      <xdr:nvPicPr>
        <xdr:cNvPr id="15" name="Рисунок 14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706" t="12999" r="38957" b="14165"/>
        <a:stretch/>
      </xdr:blipFill>
      <xdr:spPr>
        <a:xfrm>
          <a:off x="7391400" y="6086475"/>
          <a:ext cx="720455" cy="1219200"/>
        </a:xfrm>
        <a:prstGeom prst="rect">
          <a:avLst/>
        </a:prstGeom>
      </xdr:spPr>
    </xdr:pic>
    <xdr:clientData/>
  </xdr:twoCellAnchor>
  <xdr:twoCellAnchor editAs="oneCell">
    <xdr:from>
      <xdr:col>60</xdr:col>
      <xdr:colOff>66676</xdr:colOff>
      <xdr:row>18</xdr:row>
      <xdr:rowOff>66675</xdr:rowOff>
    </xdr:from>
    <xdr:to>
      <xdr:col>66</xdr:col>
      <xdr:colOff>61647</xdr:colOff>
      <xdr:row>18</xdr:row>
      <xdr:rowOff>1238250</xdr:rowOff>
    </xdr:to>
    <xdr:pic>
      <xdr:nvPicPr>
        <xdr:cNvPr id="16" name="Рисунок 15"/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394" t="16712" r="42708" b="16642"/>
        <a:stretch/>
      </xdr:blipFill>
      <xdr:spPr>
        <a:xfrm>
          <a:off x="9639301" y="6086475"/>
          <a:ext cx="685534" cy="1171575"/>
        </a:xfrm>
        <a:prstGeom prst="rect">
          <a:avLst/>
        </a:prstGeom>
      </xdr:spPr>
    </xdr:pic>
    <xdr:clientData/>
  </xdr:twoCellAnchor>
  <xdr:twoCellAnchor editAs="oneCell">
    <xdr:from>
      <xdr:col>73</xdr:col>
      <xdr:colOff>80962</xdr:colOff>
      <xdr:row>18</xdr:row>
      <xdr:rowOff>95251</xdr:rowOff>
    </xdr:from>
    <xdr:to>
      <xdr:col>82</xdr:col>
      <xdr:colOff>19423</xdr:colOff>
      <xdr:row>18</xdr:row>
      <xdr:rowOff>1270353</xdr:rowOff>
    </xdr:to>
    <xdr:pic>
      <xdr:nvPicPr>
        <xdr:cNvPr id="17" name="Рисунок 16"/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542" t="13411" r="39015" b="14372"/>
        <a:stretch/>
      </xdr:blipFill>
      <xdr:spPr>
        <a:xfrm>
          <a:off x="6522243" y="5893595"/>
          <a:ext cx="795711" cy="1175102"/>
        </a:xfrm>
        <a:prstGeom prst="rect">
          <a:avLst/>
        </a:prstGeom>
      </xdr:spPr>
    </xdr:pic>
    <xdr:clientData/>
  </xdr:twoCellAnchor>
  <xdr:twoCellAnchor editAs="oneCell">
    <xdr:from>
      <xdr:col>86</xdr:col>
      <xdr:colOff>88107</xdr:colOff>
      <xdr:row>18</xdr:row>
      <xdr:rowOff>78582</xdr:rowOff>
    </xdr:from>
    <xdr:to>
      <xdr:col>97</xdr:col>
      <xdr:colOff>89425</xdr:colOff>
      <xdr:row>18</xdr:row>
      <xdr:rowOff>1240632</xdr:rowOff>
    </xdr:to>
    <xdr:pic>
      <xdr:nvPicPr>
        <xdr:cNvPr id="18" name="Рисунок 17"/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3997" t="13617" r="33049" b="8801"/>
        <a:stretch/>
      </xdr:blipFill>
      <xdr:spPr>
        <a:xfrm>
          <a:off x="7696201" y="5876926"/>
          <a:ext cx="1049068" cy="1162050"/>
        </a:xfrm>
        <a:prstGeom prst="rect">
          <a:avLst/>
        </a:prstGeom>
      </xdr:spPr>
    </xdr:pic>
    <xdr:clientData/>
  </xdr:twoCellAnchor>
  <xdr:twoCellAnchor editAs="oneCell">
    <xdr:from>
      <xdr:col>101</xdr:col>
      <xdr:colOff>85726</xdr:colOff>
      <xdr:row>18</xdr:row>
      <xdr:rowOff>57150</xdr:rowOff>
    </xdr:from>
    <xdr:to>
      <xdr:col>110</xdr:col>
      <xdr:colOff>47626</xdr:colOff>
      <xdr:row>18</xdr:row>
      <xdr:rowOff>1321424</xdr:rowOff>
    </xdr:to>
    <xdr:pic>
      <xdr:nvPicPr>
        <xdr:cNvPr id="19" name="Рисунок 18"/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6742" t="10523" r="38163" b="5087"/>
        <a:stretch/>
      </xdr:blipFill>
      <xdr:spPr>
        <a:xfrm>
          <a:off x="16030576" y="6076950"/>
          <a:ext cx="819150" cy="1264274"/>
        </a:xfrm>
        <a:prstGeom prst="rect">
          <a:avLst/>
        </a:prstGeom>
      </xdr:spPr>
    </xdr:pic>
    <xdr:clientData/>
  </xdr:twoCellAnchor>
  <xdr:twoCellAnchor editAs="oneCell">
    <xdr:from>
      <xdr:col>116</xdr:col>
      <xdr:colOff>76201</xdr:colOff>
      <xdr:row>18</xdr:row>
      <xdr:rowOff>83344</xdr:rowOff>
    </xdr:from>
    <xdr:to>
      <xdr:col>123</xdr:col>
      <xdr:colOff>88107</xdr:colOff>
      <xdr:row>18</xdr:row>
      <xdr:rowOff>1313152</xdr:rowOff>
    </xdr:to>
    <xdr:pic>
      <xdr:nvPicPr>
        <xdr:cNvPr id="20" name="Рисунок 19"/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583" t="9698" r="37974" b="6118"/>
        <a:stretch/>
      </xdr:blipFill>
      <xdr:spPr>
        <a:xfrm>
          <a:off x="10422732" y="5881688"/>
          <a:ext cx="714374" cy="1229808"/>
        </a:xfrm>
        <a:prstGeom prst="rect">
          <a:avLst/>
        </a:prstGeom>
      </xdr:spPr>
    </xdr:pic>
    <xdr:clientData/>
  </xdr:twoCellAnchor>
  <xdr:twoCellAnchor editAs="oneCell">
    <xdr:from>
      <xdr:col>128</xdr:col>
      <xdr:colOff>38100</xdr:colOff>
      <xdr:row>18</xdr:row>
      <xdr:rowOff>66675</xdr:rowOff>
    </xdr:from>
    <xdr:to>
      <xdr:col>139</xdr:col>
      <xdr:colOff>54491</xdr:colOff>
      <xdr:row>18</xdr:row>
      <xdr:rowOff>1247775</xdr:rowOff>
    </xdr:to>
    <xdr:pic>
      <xdr:nvPicPr>
        <xdr:cNvPr id="21" name="Рисунок 20"/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8314" t="5571" r="26799" b="4262"/>
        <a:stretch/>
      </xdr:blipFill>
      <xdr:spPr>
        <a:xfrm>
          <a:off x="20126325" y="6086475"/>
          <a:ext cx="1064141" cy="1181100"/>
        </a:xfrm>
        <a:prstGeom prst="rect">
          <a:avLst/>
        </a:prstGeom>
      </xdr:spPr>
    </xdr:pic>
    <xdr:clientData/>
  </xdr:twoCellAnchor>
  <xdr:twoCellAnchor editAs="oneCell">
    <xdr:from>
      <xdr:col>128</xdr:col>
      <xdr:colOff>30958</xdr:colOff>
      <xdr:row>59</xdr:row>
      <xdr:rowOff>171451</xdr:rowOff>
    </xdr:from>
    <xdr:to>
      <xdr:col>139</xdr:col>
      <xdr:colOff>36482</xdr:colOff>
      <xdr:row>59</xdr:row>
      <xdr:rowOff>1166813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60958" y="18495170"/>
          <a:ext cx="1053274" cy="995362"/>
        </a:xfrm>
        <a:prstGeom prst="rect">
          <a:avLst/>
        </a:prstGeom>
      </xdr:spPr>
    </xdr:pic>
    <xdr:clientData/>
  </xdr:twoCellAnchor>
  <xdr:twoCellAnchor editAs="oneCell">
    <xdr:from>
      <xdr:col>2</xdr:col>
      <xdr:colOff>52387</xdr:colOff>
      <xdr:row>67</xdr:row>
      <xdr:rowOff>235744</xdr:rowOff>
    </xdr:from>
    <xdr:to>
      <xdr:col>13</xdr:col>
      <xdr:colOff>72165</xdr:colOff>
      <xdr:row>67</xdr:row>
      <xdr:rowOff>1202531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3356" y="21655088"/>
          <a:ext cx="1067528" cy="966787"/>
        </a:xfrm>
        <a:prstGeom prst="rect">
          <a:avLst/>
        </a:prstGeom>
      </xdr:spPr>
    </xdr:pic>
    <xdr:clientData/>
  </xdr:twoCellAnchor>
  <xdr:twoCellAnchor editAs="oneCell">
    <xdr:from>
      <xdr:col>16</xdr:col>
      <xdr:colOff>38099</xdr:colOff>
      <xdr:row>67</xdr:row>
      <xdr:rowOff>133350</xdr:rowOff>
    </xdr:from>
    <xdr:to>
      <xdr:col>27</xdr:col>
      <xdr:colOff>66674</xdr:colOff>
      <xdr:row>67</xdr:row>
      <xdr:rowOff>1250350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57524" y="21707475"/>
          <a:ext cx="1076325" cy="1117000"/>
        </a:xfrm>
        <a:prstGeom prst="rect">
          <a:avLst/>
        </a:prstGeom>
      </xdr:spPr>
    </xdr:pic>
    <xdr:clientData/>
  </xdr:twoCellAnchor>
  <xdr:twoCellAnchor editAs="oneCell">
    <xdr:from>
      <xdr:col>30</xdr:col>
      <xdr:colOff>52388</xdr:colOff>
      <xdr:row>67</xdr:row>
      <xdr:rowOff>145256</xdr:rowOff>
    </xdr:from>
    <xdr:to>
      <xdr:col>41</xdr:col>
      <xdr:colOff>53103</xdr:colOff>
      <xdr:row>67</xdr:row>
      <xdr:rowOff>1202531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59857" y="21564600"/>
          <a:ext cx="1048465" cy="1057275"/>
        </a:xfrm>
        <a:prstGeom prst="rect">
          <a:avLst/>
        </a:prstGeom>
      </xdr:spPr>
    </xdr:pic>
    <xdr:clientData/>
  </xdr:twoCellAnchor>
  <xdr:twoCellAnchor editAs="oneCell">
    <xdr:from>
      <xdr:col>44</xdr:col>
      <xdr:colOff>92869</xdr:colOff>
      <xdr:row>67</xdr:row>
      <xdr:rowOff>32639</xdr:rowOff>
    </xdr:from>
    <xdr:to>
      <xdr:col>55</xdr:col>
      <xdr:colOff>45243</xdr:colOff>
      <xdr:row>67</xdr:row>
      <xdr:rowOff>1233487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38588" y="21451983"/>
          <a:ext cx="1000124" cy="1200848"/>
        </a:xfrm>
        <a:prstGeom prst="rect">
          <a:avLst/>
        </a:prstGeom>
      </xdr:spPr>
    </xdr:pic>
    <xdr:clientData/>
  </xdr:twoCellAnchor>
  <xdr:twoCellAnchor editAs="oneCell">
    <xdr:from>
      <xdr:col>59</xdr:col>
      <xdr:colOff>2382</xdr:colOff>
      <xdr:row>67</xdr:row>
      <xdr:rowOff>69055</xdr:rowOff>
    </xdr:from>
    <xdr:to>
      <xdr:col>68</xdr:col>
      <xdr:colOff>-1</xdr:colOff>
      <xdr:row>67</xdr:row>
      <xdr:rowOff>1289726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05413" y="24857868"/>
          <a:ext cx="1057274" cy="1220671"/>
        </a:xfrm>
        <a:prstGeom prst="rect">
          <a:avLst/>
        </a:prstGeom>
      </xdr:spPr>
    </xdr:pic>
    <xdr:clientData/>
  </xdr:twoCellAnchor>
  <xdr:twoCellAnchor editAs="oneCell">
    <xdr:from>
      <xdr:col>73</xdr:col>
      <xdr:colOff>28577</xdr:colOff>
      <xdr:row>67</xdr:row>
      <xdr:rowOff>64474</xdr:rowOff>
    </xdr:from>
    <xdr:to>
      <xdr:col>83</xdr:col>
      <xdr:colOff>23813</xdr:colOff>
      <xdr:row>67</xdr:row>
      <xdr:rowOff>1273967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69858" y="21483818"/>
          <a:ext cx="947736" cy="1209493"/>
        </a:xfrm>
        <a:prstGeom prst="rect">
          <a:avLst/>
        </a:prstGeom>
      </xdr:spPr>
    </xdr:pic>
    <xdr:clientData/>
  </xdr:twoCellAnchor>
  <xdr:twoCellAnchor editAs="oneCell">
    <xdr:from>
      <xdr:col>86</xdr:col>
      <xdr:colOff>64295</xdr:colOff>
      <xdr:row>67</xdr:row>
      <xdr:rowOff>33337</xdr:rowOff>
    </xdr:from>
    <xdr:to>
      <xdr:col>97</xdr:col>
      <xdr:colOff>83345</xdr:colOff>
      <xdr:row>67</xdr:row>
      <xdr:rowOff>1281112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72389" y="21452681"/>
          <a:ext cx="1066800" cy="1247775"/>
        </a:xfrm>
        <a:prstGeom prst="rect">
          <a:avLst/>
        </a:prstGeom>
      </xdr:spPr>
    </xdr:pic>
    <xdr:clientData/>
  </xdr:twoCellAnchor>
  <xdr:twoCellAnchor editAs="oneCell">
    <xdr:from>
      <xdr:col>101</xdr:col>
      <xdr:colOff>9527</xdr:colOff>
      <xdr:row>67</xdr:row>
      <xdr:rowOff>113324</xdr:rowOff>
    </xdr:from>
    <xdr:to>
      <xdr:col>111</xdr:col>
      <xdr:colOff>19051</xdr:colOff>
      <xdr:row>67</xdr:row>
      <xdr:rowOff>1285875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954377" y="21687449"/>
          <a:ext cx="962024" cy="1172551"/>
        </a:xfrm>
        <a:prstGeom prst="rect">
          <a:avLst/>
        </a:prstGeom>
      </xdr:spPr>
    </xdr:pic>
    <xdr:clientData/>
  </xdr:twoCellAnchor>
  <xdr:twoCellAnchor editAs="oneCell">
    <xdr:from>
      <xdr:col>114</xdr:col>
      <xdr:colOff>47626</xdr:colOff>
      <xdr:row>67</xdr:row>
      <xdr:rowOff>126900</xdr:rowOff>
    </xdr:from>
    <xdr:to>
      <xdr:col>125</xdr:col>
      <xdr:colOff>30957</xdr:colOff>
      <xdr:row>67</xdr:row>
      <xdr:rowOff>1280981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49876" y="21701025"/>
          <a:ext cx="1066799" cy="1154081"/>
        </a:xfrm>
        <a:prstGeom prst="rect">
          <a:avLst/>
        </a:prstGeom>
      </xdr:spPr>
    </xdr:pic>
    <xdr:clientData/>
  </xdr:twoCellAnchor>
  <xdr:twoCellAnchor editAs="oneCell">
    <xdr:from>
      <xdr:col>128</xdr:col>
      <xdr:colOff>85725</xdr:colOff>
      <xdr:row>67</xdr:row>
      <xdr:rowOff>95249</xdr:rowOff>
    </xdr:from>
    <xdr:to>
      <xdr:col>139</xdr:col>
      <xdr:colOff>9524</xdr:colOff>
      <xdr:row>67</xdr:row>
      <xdr:rowOff>1307892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173950" y="21669374"/>
          <a:ext cx="971549" cy="1212643"/>
        </a:xfrm>
        <a:prstGeom prst="rect">
          <a:avLst/>
        </a:prstGeom>
      </xdr:spPr>
    </xdr:pic>
    <xdr:clientData/>
  </xdr:twoCellAnchor>
  <xdr:twoCellAnchor editAs="oneCell">
    <xdr:from>
      <xdr:col>2</xdr:col>
      <xdr:colOff>64294</xdr:colOff>
      <xdr:row>75</xdr:row>
      <xdr:rowOff>29962</xdr:rowOff>
    </xdr:from>
    <xdr:to>
      <xdr:col>13</xdr:col>
      <xdr:colOff>57781</xdr:colOff>
      <xdr:row>75</xdr:row>
      <xdr:rowOff>1285875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5263" y="24544931"/>
          <a:ext cx="1041237" cy="1255913"/>
        </a:xfrm>
        <a:prstGeom prst="rect">
          <a:avLst/>
        </a:prstGeom>
      </xdr:spPr>
    </xdr:pic>
    <xdr:clientData/>
  </xdr:twoCellAnchor>
  <xdr:oneCellAnchor>
    <xdr:from>
      <xdr:col>30</xdr:col>
      <xdr:colOff>64294</xdr:colOff>
      <xdr:row>75</xdr:row>
      <xdr:rowOff>185738</xdr:rowOff>
    </xdr:from>
    <xdr:ext cx="1031081" cy="1023566"/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1763" y="24700707"/>
          <a:ext cx="1031081" cy="1023566"/>
        </a:xfrm>
        <a:prstGeom prst="rect">
          <a:avLst/>
        </a:prstGeom>
      </xdr:spPr>
    </xdr:pic>
    <xdr:clientData/>
  </xdr:oneCellAnchor>
  <xdr:twoCellAnchor editAs="oneCell">
    <xdr:from>
      <xdr:col>16</xdr:col>
      <xdr:colOff>73820</xdr:colOff>
      <xdr:row>75</xdr:row>
      <xdr:rowOff>121620</xdr:rowOff>
    </xdr:from>
    <xdr:to>
      <xdr:col>27</xdr:col>
      <xdr:colOff>54770</xdr:colOff>
      <xdr:row>75</xdr:row>
      <xdr:rowOff>1245394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3039" y="24636589"/>
          <a:ext cx="1028700" cy="1123774"/>
        </a:xfrm>
        <a:prstGeom prst="rect">
          <a:avLst/>
        </a:prstGeom>
      </xdr:spPr>
    </xdr:pic>
    <xdr:clientData/>
  </xdr:twoCellAnchor>
  <xdr:twoCellAnchor editAs="oneCell">
    <xdr:from>
      <xdr:col>45</xdr:col>
      <xdr:colOff>85725</xdr:colOff>
      <xdr:row>75</xdr:row>
      <xdr:rowOff>123825</xdr:rowOff>
    </xdr:from>
    <xdr:to>
      <xdr:col>53</xdr:col>
      <xdr:colOff>65777</xdr:colOff>
      <xdr:row>75</xdr:row>
      <xdr:rowOff>1304925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91400" y="24841200"/>
          <a:ext cx="742052" cy="1181100"/>
        </a:xfrm>
        <a:prstGeom prst="rect">
          <a:avLst/>
        </a:prstGeom>
      </xdr:spPr>
    </xdr:pic>
    <xdr:clientData/>
  </xdr:twoCellAnchor>
  <xdr:twoCellAnchor editAs="oneCell">
    <xdr:from>
      <xdr:col>59</xdr:col>
      <xdr:colOff>52387</xdr:colOff>
      <xdr:row>75</xdr:row>
      <xdr:rowOff>140494</xdr:rowOff>
    </xdr:from>
    <xdr:to>
      <xdr:col>68</xdr:col>
      <xdr:colOff>3829</xdr:colOff>
      <xdr:row>75</xdr:row>
      <xdr:rowOff>1238250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55418" y="28024932"/>
          <a:ext cx="1011099" cy="1097756"/>
        </a:xfrm>
        <a:prstGeom prst="rect">
          <a:avLst/>
        </a:prstGeom>
      </xdr:spPr>
    </xdr:pic>
    <xdr:clientData/>
  </xdr:twoCellAnchor>
  <xdr:twoCellAnchor editAs="oneCell">
    <xdr:from>
      <xdr:col>72</xdr:col>
      <xdr:colOff>45245</xdr:colOff>
      <xdr:row>75</xdr:row>
      <xdr:rowOff>718762</xdr:rowOff>
    </xdr:from>
    <xdr:to>
      <xdr:col>83</xdr:col>
      <xdr:colOff>59531</xdr:colOff>
      <xdr:row>75</xdr:row>
      <xdr:rowOff>1277728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91276" y="25233731"/>
          <a:ext cx="1062036" cy="558966"/>
        </a:xfrm>
        <a:prstGeom prst="rect">
          <a:avLst/>
        </a:prstGeom>
      </xdr:spPr>
    </xdr:pic>
    <xdr:clientData/>
  </xdr:twoCellAnchor>
  <xdr:twoCellAnchor editAs="oneCell">
    <xdr:from>
      <xdr:col>86</xdr:col>
      <xdr:colOff>73819</xdr:colOff>
      <xdr:row>75</xdr:row>
      <xdr:rowOff>58205</xdr:rowOff>
    </xdr:from>
    <xdr:to>
      <xdr:col>97</xdr:col>
      <xdr:colOff>60414</xdr:colOff>
      <xdr:row>75</xdr:row>
      <xdr:rowOff>1314451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1913" y="24573174"/>
          <a:ext cx="1034345" cy="1256246"/>
        </a:xfrm>
        <a:prstGeom prst="rect">
          <a:avLst/>
        </a:prstGeom>
      </xdr:spPr>
    </xdr:pic>
    <xdr:clientData/>
  </xdr:twoCellAnchor>
  <xdr:twoCellAnchor editAs="oneCell">
    <xdr:from>
      <xdr:col>102</xdr:col>
      <xdr:colOff>57150</xdr:colOff>
      <xdr:row>75</xdr:row>
      <xdr:rowOff>85725</xdr:rowOff>
    </xdr:from>
    <xdr:to>
      <xdr:col>109</xdr:col>
      <xdr:colOff>0</xdr:colOff>
      <xdr:row>75</xdr:row>
      <xdr:rowOff>1274337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141619" y="24600694"/>
          <a:ext cx="609600" cy="1188612"/>
        </a:xfrm>
        <a:prstGeom prst="rect">
          <a:avLst/>
        </a:prstGeom>
      </xdr:spPr>
    </xdr:pic>
    <xdr:clientData/>
  </xdr:twoCellAnchor>
  <xdr:twoCellAnchor editAs="oneCell">
    <xdr:from>
      <xdr:col>115</xdr:col>
      <xdr:colOff>78581</xdr:colOff>
      <xdr:row>75</xdr:row>
      <xdr:rowOff>45244</xdr:rowOff>
    </xdr:from>
    <xdr:to>
      <xdr:col>123</xdr:col>
      <xdr:colOff>33338</xdr:colOff>
      <xdr:row>75</xdr:row>
      <xdr:rowOff>1306625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329862" y="24560213"/>
          <a:ext cx="752475" cy="1261381"/>
        </a:xfrm>
        <a:prstGeom prst="rect">
          <a:avLst/>
        </a:prstGeom>
      </xdr:spPr>
    </xdr:pic>
    <xdr:clientData/>
  </xdr:twoCellAnchor>
  <xdr:twoCellAnchor editAs="oneCell">
    <xdr:from>
      <xdr:col>16</xdr:col>
      <xdr:colOff>58016</xdr:colOff>
      <xdr:row>83</xdr:row>
      <xdr:rowOff>291811</xdr:rowOff>
    </xdr:from>
    <xdr:to>
      <xdr:col>27</xdr:col>
      <xdr:colOff>67540</xdr:colOff>
      <xdr:row>83</xdr:row>
      <xdr:rowOff>1044285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77441" y="28152436"/>
          <a:ext cx="1057274" cy="752474"/>
        </a:xfrm>
        <a:prstGeom prst="rect">
          <a:avLst/>
        </a:prstGeom>
      </xdr:spPr>
    </xdr:pic>
    <xdr:clientData/>
  </xdr:twoCellAnchor>
  <xdr:oneCellAnchor>
    <xdr:from>
      <xdr:col>30</xdr:col>
      <xdr:colOff>34637</xdr:colOff>
      <xdr:row>83</xdr:row>
      <xdr:rowOff>201757</xdr:rowOff>
    </xdr:from>
    <xdr:ext cx="1040467" cy="889289"/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59087" y="28062382"/>
          <a:ext cx="1040467" cy="889289"/>
        </a:xfrm>
        <a:prstGeom prst="rect">
          <a:avLst/>
        </a:prstGeom>
      </xdr:spPr>
    </xdr:pic>
    <xdr:clientData/>
  </xdr:oneCellAnchor>
  <xdr:twoCellAnchor editAs="oneCell">
    <xdr:from>
      <xdr:col>44</xdr:col>
      <xdr:colOff>33337</xdr:colOff>
      <xdr:row>83</xdr:row>
      <xdr:rowOff>392906</xdr:rowOff>
    </xdr:from>
    <xdr:to>
      <xdr:col>55</xdr:col>
      <xdr:colOff>35718</xdr:colOff>
      <xdr:row>83</xdr:row>
      <xdr:rowOff>1096038</xdr:rowOff>
    </xdr:to>
    <xdr:pic>
      <xdr:nvPicPr>
        <xdr:cNvPr id="83" name="Рисунок 82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79056" y="28003500"/>
          <a:ext cx="1050131" cy="703132"/>
        </a:xfrm>
        <a:prstGeom prst="rect">
          <a:avLst/>
        </a:prstGeom>
      </xdr:spPr>
    </xdr:pic>
    <xdr:clientData/>
  </xdr:twoCellAnchor>
  <xdr:oneCellAnchor>
    <xdr:from>
      <xdr:col>2</xdr:col>
      <xdr:colOff>57150</xdr:colOff>
      <xdr:row>83</xdr:row>
      <xdr:rowOff>294409</xdr:rowOff>
    </xdr:from>
    <xdr:ext cx="1033895" cy="780272"/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0600" y="28155034"/>
          <a:ext cx="1033895" cy="780272"/>
        </a:xfrm>
        <a:prstGeom prst="rect">
          <a:avLst/>
        </a:prstGeom>
      </xdr:spPr>
    </xdr:pic>
    <xdr:clientData/>
  </xdr:oneCellAnchor>
  <xdr:oneCellAnchor>
    <xdr:from>
      <xdr:col>59</xdr:col>
      <xdr:colOff>57149</xdr:colOff>
      <xdr:row>83</xdr:row>
      <xdr:rowOff>373855</xdr:rowOff>
    </xdr:from>
    <xdr:ext cx="1062039" cy="730399"/>
    <xdr:pic>
      <xdr:nvPicPr>
        <xdr:cNvPr id="85" name="Рисунок 84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60180" y="31353918"/>
          <a:ext cx="1062039" cy="730399"/>
        </a:xfrm>
        <a:prstGeom prst="rect">
          <a:avLst/>
        </a:prstGeom>
      </xdr:spPr>
    </xdr:pic>
    <xdr:clientData/>
  </xdr:oneCellAnchor>
  <xdr:oneCellAnchor>
    <xdr:from>
      <xdr:col>72</xdr:col>
      <xdr:colOff>60614</xdr:colOff>
      <xdr:row>83</xdr:row>
      <xdr:rowOff>311246</xdr:rowOff>
    </xdr:from>
    <xdr:ext cx="1046667" cy="777001"/>
    <xdr:pic>
      <xdr:nvPicPr>
        <xdr:cNvPr id="86" name="Рисунок 85"/>
        <xdr:cNvPicPr>
          <a:picLocks noChangeAspect="1"/>
        </xdr:cNvPicPr>
      </xdr:nvPicPr>
      <xdr:blipFill rotWithShape="1">
        <a:blip xmlns:r="http://schemas.openxmlformats.org/officeDocument/2006/relationships" r:embed="rId4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5769" t="5586" r="6155" b="3989"/>
        <a:stretch/>
      </xdr:blipFill>
      <xdr:spPr>
        <a:xfrm>
          <a:off x="6406645" y="27921840"/>
          <a:ext cx="1046667" cy="777001"/>
        </a:xfrm>
        <a:prstGeom prst="rect">
          <a:avLst/>
        </a:prstGeom>
      </xdr:spPr>
    </xdr:pic>
    <xdr:clientData/>
  </xdr:oneCellAnchor>
  <xdr:oneCellAnchor>
    <xdr:from>
      <xdr:col>86</xdr:col>
      <xdr:colOff>66675</xdr:colOff>
      <xdr:row>83</xdr:row>
      <xdr:rowOff>352425</xdr:rowOff>
    </xdr:from>
    <xdr:ext cx="1038225" cy="702037"/>
    <xdr:pic>
      <xdr:nvPicPr>
        <xdr:cNvPr id="87" name="Рисунок 86"/>
        <xdr:cNvPicPr>
          <a:picLocks noChangeAspect="1"/>
        </xdr:cNvPicPr>
      </xdr:nvPicPr>
      <xdr:blipFill rotWithShape="1">
        <a:blip xmlns:r="http://schemas.openxmlformats.org/officeDocument/2006/relationships" r:embed="rId4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6268" r="4457" b="3226"/>
        <a:stretch/>
      </xdr:blipFill>
      <xdr:spPr>
        <a:xfrm>
          <a:off x="13782675" y="28213050"/>
          <a:ext cx="1038225" cy="702037"/>
        </a:xfrm>
        <a:prstGeom prst="rect">
          <a:avLst/>
        </a:prstGeom>
      </xdr:spPr>
    </xdr:pic>
    <xdr:clientData/>
  </xdr:oneCellAnchor>
  <xdr:oneCellAnchor>
    <xdr:from>
      <xdr:col>100</xdr:col>
      <xdr:colOff>47624</xdr:colOff>
      <xdr:row>83</xdr:row>
      <xdr:rowOff>285750</xdr:rowOff>
    </xdr:from>
    <xdr:ext cx="1047751" cy="809625"/>
    <xdr:pic>
      <xdr:nvPicPr>
        <xdr:cNvPr id="88" name="Рисунок 87"/>
        <xdr:cNvPicPr>
          <a:picLocks noChangeAspect="1"/>
        </xdr:cNvPicPr>
      </xdr:nvPicPr>
      <xdr:blipFill rotWithShape="1">
        <a:blip xmlns:r="http://schemas.openxmlformats.org/officeDocument/2006/relationships" r:embed="rId4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598" t="2956" r="3304" b="2217"/>
        <a:stretch/>
      </xdr:blipFill>
      <xdr:spPr>
        <a:xfrm>
          <a:off x="15897224" y="28146375"/>
          <a:ext cx="1047751" cy="809625"/>
        </a:xfrm>
        <a:prstGeom prst="rect">
          <a:avLst/>
        </a:prstGeom>
      </xdr:spPr>
    </xdr:pic>
    <xdr:clientData/>
  </xdr:oneCellAnchor>
  <xdr:oneCellAnchor>
    <xdr:from>
      <xdr:col>114</xdr:col>
      <xdr:colOff>62495</xdr:colOff>
      <xdr:row>83</xdr:row>
      <xdr:rowOff>233795</xdr:rowOff>
    </xdr:from>
    <xdr:ext cx="1034435" cy="874569"/>
    <xdr:pic>
      <xdr:nvPicPr>
        <xdr:cNvPr id="89" name="Рисунок 88"/>
        <xdr:cNvPicPr>
          <a:picLocks noChangeAspect="1"/>
        </xdr:cNvPicPr>
      </xdr:nvPicPr>
      <xdr:blipFill rotWithShape="1">
        <a:blip xmlns:r="http://schemas.openxmlformats.org/officeDocument/2006/relationships" r:embed="rId4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67" t="3817" r="2723" b="5343"/>
        <a:stretch/>
      </xdr:blipFill>
      <xdr:spPr>
        <a:xfrm>
          <a:off x="18064745" y="28094420"/>
          <a:ext cx="1034435" cy="874569"/>
        </a:xfrm>
        <a:prstGeom prst="rect">
          <a:avLst/>
        </a:prstGeom>
      </xdr:spPr>
    </xdr:pic>
    <xdr:clientData/>
  </xdr:oneCellAnchor>
  <xdr:twoCellAnchor editAs="oneCell">
    <xdr:from>
      <xdr:col>61</xdr:col>
      <xdr:colOff>31749</xdr:colOff>
      <xdr:row>91</xdr:row>
      <xdr:rowOff>52919</xdr:rowOff>
    </xdr:from>
    <xdr:to>
      <xdr:col>65</xdr:col>
      <xdr:colOff>50269</xdr:colOff>
      <xdr:row>91</xdr:row>
      <xdr:rowOff>1312334</xdr:rowOff>
    </xdr:to>
    <xdr:pic>
      <xdr:nvPicPr>
        <xdr:cNvPr id="93" name="Рисунок 92"/>
        <xdr:cNvPicPr>
          <a:picLocks noChangeAspect="1"/>
        </xdr:cNvPicPr>
      </xdr:nvPicPr>
      <xdr:blipFill rotWithShape="1">
        <a:blip xmlns:r="http://schemas.openxmlformats.org/officeDocument/2006/relationships" r:embed="rId4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9905" t="5653" r="13867" b="1755"/>
        <a:stretch/>
      </xdr:blipFill>
      <xdr:spPr>
        <a:xfrm>
          <a:off x="7527924" y="31056794"/>
          <a:ext cx="518583" cy="1259415"/>
        </a:xfrm>
        <a:prstGeom prst="rect">
          <a:avLst/>
        </a:prstGeom>
      </xdr:spPr>
    </xdr:pic>
    <xdr:clientData/>
  </xdr:twoCellAnchor>
  <xdr:twoCellAnchor editAs="oneCell">
    <xdr:from>
      <xdr:col>130</xdr:col>
      <xdr:colOff>42333</xdr:colOff>
      <xdr:row>75</xdr:row>
      <xdr:rowOff>84667</xdr:rowOff>
    </xdr:from>
    <xdr:to>
      <xdr:col>137</xdr:col>
      <xdr:colOff>31750</xdr:colOff>
      <xdr:row>75</xdr:row>
      <xdr:rowOff>1285528</xdr:rowOff>
    </xdr:to>
    <xdr:pic>
      <xdr:nvPicPr>
        <xdr:cNvPr id="94" name="Рисунок 93"/>
        <xdr:cNvPicPr>
          <a:picLocks noChangeAspect="1"/>
        </xdr:cNvPicPr>
      </xdr:nvPicPr>
      <xdr:blipFill rotWithShape="1">
        <a:blip xmlns:r="http://schemas.openxmlformats.org/officeDocument/2006/relationships" r:embed="rId5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5776" t="7255" r="6218" b="2253"/>
        <a:stretch/>
      </xdr:blipFill>
      <xdr:spPr>
        <a:xfrm>
          <a:off x="9614958" y="31088542"/>
          <a:ext cx="656167" cy="1200861"/>
        </a:xfrm>
        <a:prstGeom prst="rect">
          <a:avLst/>
        </a:prstGeom>
      </xdr:spPr>
    </xdr:pic>
    <xdr:clientData/>
  </xdr:twoCellAnchor>
  <xdr:twoCellAnchor editAs="oneCell">
    <xdr:from>
      <xdr:col>130</xdr:col>
      <xdr:colOff>63500</xdr:colOff>
      <xdr:row>83</xdr:row>
      <xdr:rowOff>124846</xdr:rowOff>
    </xdr:from>
    <xdr:to>
      <xdr:col>137</xdr:col>
      <xdr:colOff>1</xdr:colOff>
      <xdr:row>83</xdr:row>
      <xdr:rowOff>1270000</xdr:rowOff>
    </xdr:to>
    <xdr:pic>
      <xdr:nvPicPr>
        <xdr:cNvPr id="95" name="Рисунок 94"/>
        <xdr:cNvPicPr>
          <a:picLocks noChangeAspect="1"/>
        </xdr:cNvPicPr>
      </xdr:nvPicPr>
      <xdr:blipFill rotWithShape="1">
        <a:blip xmlns:r="http://schemas.openxmlformats.org/officeDocument/2006/relationships" r:embed="rId5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9588" t="5564" r="7220" b="2798"/>
        <a:stretch/>
      </xdr:blipFill>
      <xdr:spPr>
        <a:xfrm>
          <a:off x="11722100" y="31128721"/>
          <a:ext cx="603251" cy="1145154"/>
        </a:xfrm>
        <a:prstGeom prst="rect">
          <a:avLst/>
        </a:prstGeom>
      </xdr:spPr>
    </xdr:pic>
    <xdr:clientData/>
  </xdr:twoCellAnchor>
  <xdr:twoCellAnchor editAs="oneCell">
    <xdr:from>
      <xdr:col>5</xdr:col>
      <xdr:colOff>59531</xdr:colOff>
      <xdr:row>26</xdr:row>
      <xdr:rowOff>23814</xdr:rowOff>
    </xdr:from>
    <xdr:to>
      <xdr:col>10</xdr:col>
      <xdr:colOff>21086</xdr:colOff>
      <xdr:row>26</xdr:row>
      <xdr:rowOff>1321594</xdr:rowOff>
    </xdr:to>
    <xdr:pic>
      <xdr:nvPicPr>
        <xdr:cNvPr id="106" name="Рисунок 105"/>
        <xdr:cNvPicPr>
          <a:picLocks noChangeAspect="1"/>
        </xdr:cNvPicPr>
      </xdr:nvPicPr>
      <xdr:blipFill rotWithShape="1">
        <a:blip xmlns:r="http://schemas.openxmlformats.org/officeDocument/2006/relationships" r:embed="rId5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561" t="6518" r="43182" b="10255"/>
        <a:stretch/>
      </xdr:blipFill>
      <xdr:spPr>
        <a:xfrm>
          <a:off x="1316831" y="9043989"/>
          <a:ext cx="437805" cy="1297780"/>
        </a:xfrm>
        <a:prstGeom prst="rect">
          <a:avLst/>
        </a:prstGeom>
      </xdr:spPr>
    </xdr:pic>
    <xdr:clientData/>
  </xdr:twoCellAnchor>
  <xdr:oneCellAnchor>
    <xdr:from>
      <xdr:col>18</xdr:col>
      <xdr:colOff>28575</xdr:colOff>
      <xdr:row>26</xdr:row>
      <xdr:rowOff>114301</xdr:rowOff>
    </xdr:from>
    <xdr:ext cx="632239" cy="1162050"/>
    <xdr:pic>
      <xdr:nvPicPr>
        <xdr:cNvPr id="107" name="Рисунок 106"/>
        <xdr:cNvPicPr>
          <a:picLocks noChangeAspect="1"/>
        </xdr:cNvPicPr>
      </xdr:nvPicPr>
      <xdr:blipFill rotWithShape="1">
        <a:blip xmlns:r="http://schemas.openxmlformats.org/officeDocument/2006/relationships" r:embed="rId5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276" t="18364" r="39773" b="13753"/>
        <a:stretch/>
      </xdr:blipFill>
      <xdr:spPr>
        <a:xfrm>
          <a:off x="3476625" y="9134476"/>
          <a:ext cx="632239" cy="1162050"/>
        </a:xfrm>
        <a:prstGeom prst="rect">
          <a:avLst/>
        </a:prstGeom>
      </xdr:spPr>
    </xdr:pic>
    <xdr:clientData/>
  </xdr:oneCellAnchor>
  <xdr:oneCellAnchor>
    <xdr:from>
      <xdr:col>32</xdr:col>
      <xdr:colOff>28575</xdr:colOff>
      <xdr:row>26</xdr:row>
      <xdr:rowOff>85725</xdr:rowOff>
    </xdr:from>
    <xdr:ext cx="770871" cy="1238250"/>
    <xdr:pic>
      <xdr:nvPicPr>
        <xdr:cNvPr id="108" name="Рисунок 107"/>
        <xdr:cNvPicPr>
          <a:picLocks noChangeAspect="1"/>
        </xdr:cNvPicPr>
      </xdr:nvPicPr>
      <xdr:blipFill rotWithShape="1">
        <a:blip xmlns:r="http://schemas.openxmlformats.org/officeDocument/2006/relationships" r:embed="rId5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678" t="9285" r="36269" b="6531"/>
        <a:stretch/>
      </xdr:blipFill>
      <xdr:spPr>
        <a:xfrm>
          <a:off x="5715000" y="9105900"/>
          <a:ext cx="770871" cy="1238250"/>
        </a:xfrm>
        <a:prstGeom prst="rect">
          <a:avLst/>
        </a:prstGeom>
      </xdr:spPr>
    </xdr:pic>
    <xdr:clientData/>
  </xdr:oneCellAnchor>
  <xdr:twoCellAnchor editAs="oneCell">
    <xdr:from>
      <xdr:col>47</xdr:col>
      <xdr:colOff>59531</xdr:colOff>
      <xdr:row>26</xdr:row>
      <xdr:rowOff>47626</xdr:rowOff>
    </xdr:from>
    <xdr:to>
      <xdr:col>51</xdr:col>
      <xdr:colOff>71438</xdr:colOff>
      <xdr:row>26</xdr:row>
      <xdr:rowOff>1330884</xdr:rowOff>
    </xdr:to>
    <xdr:pic>
      <xdr:nvPicPr>
        <xdr:cNvPr id="109" name="Рисунок 108"/>
        <xdr:cNvPicPr>
          <a:picLocks noChangeAspect="1"/>
        </xdr:cNvPicPr>
      </xdr:nvPicPr>
      <xdr:blipFill rotWithShape="1">
        <a:blip xmlns:r="http://schemas.openxmlformats.org/officeDocument/2006/relationships" r:embed="rId5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5454" t="4763" r="41643" b="5993"/>
        <a:stretch/>
      </xdr:blipFill>
      <xdr:spPr>
        <a:xfrm>
          <a:off x="8174831" y="9067801"/>
          <a:ext cx="392907" cy="1283258"/>
        </a:xfrm>
        <a:prstGeom prst="rect">
          <a:avLst/>
        </a:prstGeom>
      </xdr:spPr>
    </xdr:pic>
    <xdr:clientData/>
  </xdr:twoCellAnchor>
  <xdr:oneCellAnchor>
    <xdr:from>
      <xdr:col>62</xdr:col>
      <xdr:colOff>9525</xdr:colOff>
      <xdr:row>26</xdr:row>
      <xdr:rowOff>73818</xdr:rowOff>
    </xdr:from>
    <xdr:ext cx="640291" cy="1181100"/>
    <xdr:pic>
      <xdr:nvPicPr>
        <xdr:cNvPr id="110" name="Рисунок 109"/>
        <xdr:cNvPicPr>
          <a:picLocks noChangeAspect="1"/>
        </xdr:cNvPicPr>
      </xdr:nvPicPr>
      <xdr:blipFill rotWithShape="1">
        <a:blip xmlns:r="http://schemas.openxmlformats.org/officeDocument/2006/relationships" r:embed="rId5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792" t="18776" r="38162" b="14372"/>
        <a:stretch/>
      </xdr:blipFill>
      <xdr:spPr>
        <a:xfrm>
          <a:off x="5498306" y="9086849"/>
          <a:ext cx="640291" cy="1181100"/>
        </a:xfrm>
        <a:prstGeom prst="rect">
          <a:avLst/>
        </a:prstGeom>
      </xdr:spPr>
    </xdr:pic>
    <xdr:clientData/>
  </xdr:oneCellAnchor>
  <xdr:oneCellAnchor>
    <xdr:from>
      <xdr:col>73</xdr:col>
      <xdr:colOff>76200</xdr:colOff>
      <xdr:row>26</xdr:row>
      <xdr:rowOff>38100</xdr:rowOff>
    </xdr:from>
    <xdr:ext cx="833865" cy="1247775"/>
    <xdr:pic>
      <xdr:nvPicPr>
        <xdr:cNvPr id="111" name="Рисунок 110"/>
        <xdr:cNvPicPr>
          <a:picLocks noChangeAspect="1"/>
        </xdr:cNvPicPr>
      </xdr:nvPicPr>
      <xdr:blipFill rotWithShape="1">
        <a:blip xmlns:r="http://schemas.openxmlformats.org/officeDocument/2006/relationships" r:embed="rId5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731" t="8872" r="35133" b="5912"/>
        <a:stretch/>
      </xdr:blipFill>
      <xdr:spPr>
        <a:xfrm>
          <a:off x="12439650" y="9058275"/>
          <a:ext cx="833865" cy="1247775"/>
        </a:xfrm>
        <a:prstGeom prst="rect">
          <a:avLst/>
        </a:prstGeom>
      </xdr:spPr>
    </xdr:pic>
    <xdr:clientData/>
  </xdr:oneCellAnchor>
  <xdr:twoCellAnchor editAs="oneCell">
    <xdr:from>
      <xdr:col>90</xdr:col>
      <xdr:colOff>1</xdr:colOff>
      <xdr:row>26</xdr:row>
      <xdr:rowOff>35718</xdr:rowOff>
    </xdr:from>
    <xdr:to>
      <xdr:col>94</xdr:col>
      <xdr:colOff>62243</xdr:colOff>
      <xdr:row>26</xdr:row>
      <xdr:rowOff>1333499</xdr:rowOff>
    </xdr:to>
    <xdr:pic>
      <xdr:nvPicPr>
        <xdr:cNvPr id="112" name="Рисунок 111"/>
        <xdr:cNvPicPr>
          <a:picLocks noChangeAspect="1"/>
        </xdr:cNvPicPr>
      </xdr:nvPicPr>
      <xdr:blipFill rotWithShape="1">
        <a:blip xmlns:r="http://schemas.openxmlformats.org/officeDocument/2006/relationships" r:embed="rId5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5218" t="8524" r="41643" b="10003"/>
        <a:stretch/>
      </xdr:blipFill>
      <xdr:spPr>
        <a:xfrm>
          <a:off x="14897101" y="9055893"/>
          <a:ext cx="443242" cy="1297781"/>
        </a:xfrm>
        <a:prstGeom prst="rect">
          <a:avLst/>
        </a:prstGeom>
      </xdr:spPr>
    </xdr:pic>
    <xdr:clientData/>
  </xdr:twoCellAnchor>
  <xdr:oneCellAnchor>
    <xdr:from>
      <xdr:col>102</xdr:col>
      <xdr:colOff>47625</xdr:colOff>
      <xdr:row>26</xdr:row>
      <xdr:rowOff>47625</xdr:rowOff>
    </xdr:from>
    <xdr:ext cx="651651" cy="1209675"/>
    <xdr:pic>
      <xdr:nvPicPr>
        <xdr:cNvPr id="113" name="Рисунок 112"/>
        <xdr:cNvPicPr>
          <a:picLocks noChangeAspect="1"/>
        </xdr:cNvPicPr>
      </xdr:nvPicPr>
      <xdr:blipFill rotWithShape="1">
        <a:blip xmlns:r="http://schemas.openxmlformats.org/officeDocument/2006/relationships" r:embed="rId5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572" t="16300" r="41951" b="17054"/>
        <a:stretch/>
      </xdr:blipFill>
      <xdr:spPr>
        <a:xfrm>
          <a:off x="16887825" y="9067800"/>
          <a:ext cx="651651" cy="1209675"/>
        </a:xfrm>
        <a:prstGeom prst="rect">
          <a:avLst/>
        </a:prstGeom>
      </xdr:spPr>
    </xdr:pic>
    <xdr:clientData/>
  </xdr:oneCellAnchor>
  <xdr:oneCellAnchor>
    <xdr:from>
      <xdr:col>115</xdr:col>
      <xdr:colOff>57150</xdr:colOff>
      <xdr:row>26</xdr:row>
      <xdr:rowOff>35718</xdr:rowOff>
    </xdr:from>
    <xdr:ext cx="889133" cy="1250157"/>
    <xdr:pic>
      <xdr:nvPicPr>
        <xdr:cNvPr id="114" name="Рисунок 113"/>
        <xdr:cNvPicPr>
          <a:picLocks noChangeAspect="1"/>
        </xdr:cNvPicPr>
      </xdr:nvPicPr>
      <xdr:blipFill rotWithShape="1">
        <a:blip xmlns:r="http://schemas.openxmlformats.org/officeDocument/2006/relationships" r:embed="rId6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7594" t="8460" r="34186" b="5086"/>
        <a:stretch/>
      </xdr:blipFill>
      <xdr:spPr>
        <a:xfrm>
          <a:off x="18954750" y="9055893"/>
          <a:ext cx="889133" cy="1250157"/>
        </a:xfrm>
        <a:prstGeom prst="rect">
          <a:avLst/>
        </a:prstGeom>
      </xdr:spPr>
    </xdr:pic>
    <xdr:clientData/>
  </xdr:oneCellAnchor>
  <xdr:oneCellAnchor>
    <xdr:from>
      <xdr:col>130</xdr:col>
      <xdr:colOff>64294</xdr:colOff>
      <xdr:row>26</xdr:row>
      <xdr:rowOff>104775</xdr:rowOff>
    </xdr:from>
    <xdr:ext cx="642359" cy="1171575"/>
    <xdr:pic>
      <xdr:nvPicPr>
        <xdr:cNvPr id="115" name="Рисунок 114"/>
        <xdr:cNvPicPr>
          <a:picLocks noChangeAspect="1"/>
        </xdr:cNvPicPr>
      </xdr:nvPicPr>
      <xdr:blipFill rotWithShape="1">
        <a:blip xmlns:r="http://schemas.openxmlformats.org/officeDocument/2006/relationships" r:embed="rId6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761" t="18776" r="41572" b="14991"/>
        <a:stretch/>
      </xdr:blipFill>
      <xdr:spPr>
        <a:xfrm>
          <a:off x="21143119" y="9124950"/>
          <a:ext cx="642359" cy="1171575"/>
        </a:xfrm>
        <a:prstGeom prst="rect">
          <a:avLst/>
        </a:prstGeom>
      </xdr:spPr>
    </xdr:pic>
    <xdr:clientData/>
  </xdr:oneCellAnchor>
  <xdr:oneCellAnchor>
    <xdr:from>
      <xdr:col>3</xdr:col>
      <xdr:colOff>30956</xdr:colOff>
      <xdr:row>34</xdr:row>
      <xdr:rowOff>83343</xdr:rowOff>
    </xdr:from>
    <xdr:ext cx="878145" cy="1193007"/>
    <xdr:pic>
      <xdr:nvPicPr>
        <xdr:cNvPr id="116" name="Рисунок 115"/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258" t="8872" r="32954" b="5912"/>
        <a:stretch/>
      </xdr:blipFill>
      <xdr:spPr>
        <a:xfrm>
          <a:off x="16259175" y="12061031"/>
          <a:ext cx="878145" cy="1193007"/>
        </a:xfrm>
        <a:prstGeom prst="rect">
          <a:avLst/>
        </a:prstGeom>
      </xdr:spPr>
    </xdr:pic>
    <xdr:clientData/>
  </xdr:oneCellAnchor>
  <xdr:oneCellAnchor>
    <xdr:from>
      <xdr:col>18</xdr:col>
      <xdr:colOff>126205</xdr:colOff>
      <xdr:row>34</xdr:row>
      <xdr:rowOff>100012</xdr:rowOff>
    </xdr:from>
    <xdr:ext cx="628651" cy="1158042"/>
    <xdr:pic>
      <xdr:nvPicPr>
        <xdr:cNvPr id="117" name="Рисунок 116"/>
        <xdr:cNvPicPr>
          <a:picLocks noChangeAspect="1"/>
        </xdr:cNvPicPr>
      </xdr:nvPicPr>
      <xdr:blipFill rotWithShape="1">
        <a:blip xmlns:r="http://schemas.openxmlformats.org/officeDocument/2006/relationships" r:embed="rId6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413" t="17951" r="39394" b="17054"/>
        <a:stretch/>
      </xdr:blipFill>
      <xdr:spPr>
        <a:xfrm>
          <a:off x="18592799" y="12077700"/>
          <a:ext cx="628651" cy="1158042"/>
        </a:xfrm>
        <a:prstGeom prst="rect">
          <a:avLst/>
        </a:prstGeom>
      </xdr:spPr>
    </xdr:pic>
    <xdr:clientData/>
  </xdr:oneCellAnchor>
  <xdr:oneCellAnchor>
    <xdr:from>
      <xdr:col>32</xdr:col>
      <xdr:colOff>9525</xdr:colOff>
      <xdr:row>34</xdr:row>
      <xdr:rowOff>104775</xdr:rowOff>
    </xdr:from>
    <xdr:ext cx="771526" cy="1139385"/>
    <xdr:pic>
      <xdr:nvPicPr>
        <xdr:cNvPr id="118" name="Рисунок 117"/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542" t="13411" r="39015" b="14372"/>
        <a:stretch/>
      </xdr:blipFill>
      <xdr:spPr>
        <a:xfrm>
          <a:off x="2807494" y="12213431"/>
          <a:ext cx="771526" cy="1139385"/>
        </a:xfrm>
        <a:prstGeom prst="rect">
          <a:avLst/>
        </a:prstGeom>
      </xdr:spPr>
    </xdr:pic>
    <xdr:clientData/>
  </xdr:oneCellAnchor>
  <xdr:oneCellAnchor>
    <xdr:from>
      <xdr:col>44</xdr:col>
      <xdr:colOff>40482</xdr:colOff>
      <xdr:row>34</xdr:row>
      <xdr:rowOff>110412</xdr:rowOff>
    </xdr:from>
    <xdr:ext cx="1031080" cy="1142125"/>
    <xdr:pic>
      <xdr:nvPicPr>
        <xdr:cNvPr id="119" name="Рисунок 118"/>
        <xdr:cNvPicPr>
          <a:picLocks noChangeAspect="1"/>
        </xdr:cNvPicPr>
      </xdr:nvPicPr>
      <xdr:blipFill rotWithShape="1">
        <a:blip xmlns:r="http://schemas.openxmlformats.org/officeDocument/2006/relationships" r:embed="rId6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3997" t="13617" r="33049" b="8801"/>
        <a:stretch/>
      </xdr:blipFill>
      <xdr:spPr>
        <a:xfrm>
          <a:off x="3886201" y="12219068"/>
          <a:ext cx="1031080" cy="1142125"/>
        </a:xfrm>
        <a:prstGeom prst="rect">
          <a:avLst/>
        </a:prstGeom>
      </xdr:spPr>
    </xdr:pic>
    <xdr:clientData/>
  </xdr:oneCellAnchor>
  <xdr:oneCellAnchor>
    <xdr:from>
      <xdr:col>61</xdr:col>
      <xdr:colOff>73819</xdr:colOff>
      <xdr:row>34</xdr:row>
      <xdr:rowOff>95250</xdr:rowOff>
    </xdr:from>
    <xdr:ext cx="714376" cy="1097447"/>
    <xdr:pic>
      <xdr:nvPicPr>
        <xdr:cNvPr id="120" name="Рисунок 119"/>
        <xdr:cNvPicPr>
          <a:picLocks noChangeAspect="1"/>
        </xdr:cNvPicPr>
      </xdr:nvPicPr>
      <xdr:blipFill rotWithShape="1">
        <a:blip xmlns:r="http://schemas.openxmlformats.org/officeDocument/2006/relationships" r:embed="rId6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0814" t="16507" r="39584" b="17880"/>
        <a:stretch/>
      </xdr:blipFill>
      <xdr:spPr>
        <a:xfrm>
          <a:off x="5467350" y="12203906"/>
          <a:ext cx="714376" cy="1097447"/>
        </a:xfrm>
        <a:prstGeom prst="rect">
          <a:avLst/>
        </a:prstGeom>
      </xdr:spPr>
    </xdr:pic>
    <xdr:clientData/>
  </xdr:oneCellAnchor>
  <xdr:oneCellAnchor>
    <xdr:from>
      <xdr:col>73</xdr:col>
      <xdr:colOff>80963</xdr:colOff>
      <xdr:row>34</xdr:row>
      <xdr:rowOff>83344</xdr:rowOff>
    </xdr:from>
    <xdr:ext cx="869418" cy="1209676"/>
    <xdr:pic>
      <xdr:nvPicPr>
        <xdr:cNvPr id="121" name="Рисунок 120"/>
        <xdr:cNvPicPr>
          <a:picLocks noChangeAspect="1"/>
        </xdr:cNvPicPr>
      </xdr:nvPicPr>
      <xdr:blipFill rotWithShape="1">
        <a:blip xmlns:r="http://schemas.openxmlformats.org/officeDocument/2006/relationships" r:embed="rId6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447" t="15061" r="36742" b="11071"/>
        <a:stretch/>
      </xdr:blipFill>
      <xdr:spPr>
        <a:xfrm>
          <a:off x="12444413" y="12199144"/>
          <a:ext cx="869418" cy="1209676"/>
        </a:xfrm>
        <a:prstGeom prst="rect">
          <a:avLst/>
        </a:prstGeom>
      </xdr:spPr>
    </xdr:pic>
    <xdr:clientData/>
  </xdr:oneCellAnchor>
  <xdr:oneCellAnchor>
    <xdr:from>
      <xdr:col>87</xdr:col>
      <xdr:colOff>19050</xdr:colOff>
      <xdr:row>34</xdr:row>
      <xdr:rowOff>47624</xdr:rowOff>
    </xdr:from>
    <xdr:ext cx="900696" cy="1251967"/>
    <xdr:pic>
      <xdr:nvPicPr>
        <xdr:cNvPr id="122" name="Рисунок 121"/>
        <xdr:cNvPicPr>
          <a:picLocks noChangeAspect="1"/>
        </xdr:cNvPicPr>
      </xdr:nvPicPr>
      <xdr:blipFill rotWithShape="1">
        <a:blip xmlns:r="http://schemas.openxmlformats.org/officeDocument/2006/relationships" r:embed="rId6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110" t="8047" r="32481" b="5911"/>
        <a:stretch/>
      </xdr:blipFill>
      <xdr:spPr>
        <a:xfrm>
          <a:off x="14630400" y="12163424"/>
          <a:ext cx="900696" cy="1251967"/>
        </a:xfrm>
        <a:prstGeom prst="rect">
          <a:avLst/>
        </a:prstGeom>
      </xdr:spPr>
    </xdr:pic>
    <xdr:clientData/>
  </xdr:oneCellAnchor>
  <xdr:oneCellAnchor>
    <xdr:from>
      <xdr:col>101</xdr:col>
      <xdr:colOff>38100</xdr:colOff>
      <xdr:row>34</xdr:row>
      <xdr:rowOff>83343</xdr:rowOff>
    </xdr:from>
    <xdr:ext cx="890587" cy="1219465"/>
    <xdr:pic>
      <xdr:nvPicPr>
        <xdr:cNvPr id="123" name="Рисунок 122"/>
        <xdr:cNvPicPr>
          <a:picLocks noChangeAspect="1"/>
        </xdr:cNvPicPr>
      </xdr:nvPicPr>
      <xdr:blipFill rotWithShape="1">
        <a:blip xmlns:r="http://schemas.openxmlformats.org/officeDocument/2006/relationships" r:embed="rId6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5511" t="7428" r="35511" b="6119"/>
        <a:stretch/>
      </xdr:blipFill>
      <xdr:spPr>
        <a:xfrm>
          <a:off x="16783050" y="12199143"/>
          <a:ext cx="890587" cy="1219465"/>
        </a:xfrm>
        <a:prstGeom prst="rect">
          <a:avLst/>
        </a:prstGeom>
      </xdr:spPr>
    </xdr:pic>
    <xdr:clientData/>
  </xdr:oneCellAnchor>
  <xdr:oneCellAnchor>
    <xdr:from>
      <xdr:col>116</xdr:col>
      <xdr:colOff>57150</xdr:colOff>
      <xdr:row>34</xdr:row>
      <xdr:rowOff>166689</xdr:rowOff>
    </xdr:from>
    <xdr:ext cx="740245" cy="1123950"/>
    <xdr:pic>
      <xdr:nvPicPr>
        <xdr:cNvPr id="124" name="Рисунок 123"/>
        <xdr:cNvPicPr>
          <a:picLocks noChangeAspect="1"/>
        </xdr:cNvPicPr>
      </xdr:nvPicPr>
      <xdr:blipFill rotWithShape="1">
        <a:blip xmlns:r="http://schemas.openxmlformats.org/officeDocument/2006/relationships" r:embed="rId6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0530" t="16507" r="38826" b="15197"/>
        <a:stretch/>
      </xdr:blipFill>
      <xdr:spPr>
        <a:xfrm>
          <a:off x="19050000" y="12282489"/>
          <a:ext cx="740245" cy="1123950"/>
        </a:xfrm>
        <a:prstGeom prst="rect">
          <a:avLst/>
        </a:prstGeom>
      </xdr:spPr>
    </xdr:pic>
    <xdr:clientData/>
  </xdr:oneCellAnchor>
  <xdr:oneCellAnchor>
    <xdr:from>
      <xdr:col>130</xdr:col>
      <xdr:colOff>2380</xdr:colOff>
      <xdr:row>34</xdr:row>
      <xdr:rowOff>51394</xdr:rowOff>
    </xdr:from>
    <xdr:ext cx="831057" cy="1239244"/>
    <xdr:pic>
      <xdr:nvPicPr>
        <xdr:cNvPr id="125" name="Рисунок 124"/>
        <xdr:cNvPicPr>
          <a:picLocks noChangeAspect="1"/>
        </xdr:cNvPicPr>
      </xdr:nvPicPr>
      <xdr:blipFill rotWithShape="1">
        <a:blip xmlns:r="http://schemas.openxmlformats.org/officeDocument/2006/relationships" r:embed="rId7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541" t="7634" r="34659" b="5293"/>
        <a:stretch/>
      </xdr:blipFill>
      <xdr:spPr>
        <a:xfrm>
          <a:off x="21081205" y="12167194"/>
          <a:ext cx="831057" cy="1239244"/>
        </a:xfrm>
        <a:prstGeom prst="rect">
          <a:avLst/>
        </a:prstGeom>
      </xdr:spPr>
    </xdr:pic>
    <xdr:clientData/>
  </xdr:oneCellAnchor>
  <xdr:oneCellAnchor>
    <xdr:from>
      <xdr:col>3</xdr:col>
      <xdr:colOff>85725</xdr:colOff>
      <xdr:row>42</xdr:row>
      <xdr:rowOff>38100</xdr:rowOff>
    </xdr:from>
    <xdr:ext cx="776037" cy="1228725"/>
    <xdr:pic>
      <xdr:nvPicPr>
        <xdr:cNvPr id="126" name="Рисунок 125"/>
        <xdr:cNvPicPr>
          <a:picLocks noChangeAspect="1"/>
        </xdr:cNvPicPr>
      </xdr:nvPicPr>
      <xdr:blipFill rotWithShape="1">
        <a:blip xmlns:r="http://schemas.openxmlformats.org/officeDocument/2006/relationships" r:embed="rId7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868" t="14237" r="39678" b="15197"/>
        <a:stretch/>
      </xdr:blipFill>
      <xdr:spPr>
        <a:xfrm>
          <a:off x="16516350" y="15230475"/>
          <a:ext cx="776037" cy="1228725"/>
        </a:xfrm>
        <a:prstGeom prst="rect">
          <a:avLst/>
        </a:prstGeom>
      </xdr:spPr>
    </xdr:pic>
    <xdr:clientData/>
  </xdr:oneCellAnchor>
  <xdr:oneCellAnchor>
    <xdr:from>
      <xdr:col>17</xdr:col>
      <xdr:colOff>11906</xdr:colOff>
      <xdr:row>42</xdr:row>
      <xdr:rowOff>66675</xdr:rowOff>
    </xdr:from>
    <xdr:ext cx="910387" cy="1228725"/>
    <xdr:pic>
      <xdr:nvPicPr>
        <xdr:cNvPr id="127" name="Рисунок 126"/>
        <xdr:cNvPicPr>
          <a:picLocks noChangeAspect="1"/>
        </xdr:cNvPicPr>
      </xdr:nvPicPr>
      <xdr:blipFill rotWithShape="1">
        <a:blip xmlns:r="http://schemas.openxmlformats.org/officeDocument/2006/relationships" r:embed="rId7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7216" t="8460" r="33806" b="6325"/>
        <a:stretch/>
      </xdr:blipFill>
      <xdr:spPr>
        <a:xfrm>
          <a:off x="18585656" y="15259050"/>
          <a:ext cx="910387" cy="1228725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42</xdr:row>
      <xdr:rowOff>104775</xdr:rowOff>
    </xdr:from>
    <xdr:ext cx="752532" cy="1162050"/>
    <xdr:pic>
      <xdr:nvPicPr>
        <xdr:cNvPr id="128" name="Рисунок 127"/>
        <xdr:cNvPicPr>
          <a:picLocks noChangeAspect="1"/>
        </xdr:cNvPicPr>
      </xdr:nvPicPr>
      <xdr:blipFill rotWithShape="1">
        <a:blip xmlns:r="http://schemas.openxmlformats.org/officeDocument/2006/relationships" r:embed="rId7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489" t="14650" r="40151" b="16848"/>
        <a:stretch/>
      </xdr:blipFill>
      <xdr:spPr>
        <a:xfrm>
          <a:off x="20788313" y="15297150"/>
          <a:ext cx="752532" cy="1162050"/>
        </a:xfrm>
        <a:prstGeom prst="rect">
          <a:avLst/>
        </a:prstGeom>
      </xdr:spPr>
    </xdr:pic>
    <xdr:clientData/>
  </xdr:oneCellAnchor>
  <xdr:oneCellAnchor>
    <xdr:from>
      <xdr:col>45</xdr:col>
      <xdr:colOff>26194</xdr:colOff>
      <xdr:row>42</xdr:row>
      <xdr:rowOff>76199</xdr:rowOff>
    </xdr:from>
    <xdr:ext cx="962024" cy="1214883"/>
    <xdr:pic>
      <xdr:nvPicPr>
        <xdr:cNvPr id="129" name="Рисунок 128"/>
        <xdr:cNvPicPr>
          <a:picLocks noChangeAspect="1"/>
        </xdr:cNvPicPr>
      </xdr:nvPicPr>
      <xdr:blipFill rotWithShape="1">
        <a:blip xmlns:r="http://schemas.openxmlformats.org/officeDocument/2006/relationships" r:embed="rId7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7784" t="6809" r="30871" b="6943"/>
        <a:stretch/>
      </xdr:blipFill>
      <xdr:spPr>
        <a:xfrm>
          <a:off x="7950994" y="15287624"/>
          <a:ext cx="962024" cy="1214883"/>
        </a:xfrm>
        <a:prstGeom prst="rect">
          <a:avLst/>
        </a:prstGeom>
      </xdr:spPr>
    </xdr:pic>
    <xdr:clientData/>
  </xdr:oneCellAnchor>
  <xdr:oneCellAnchor>
    <xdr:from>
      <xdr:col>61</xdr:col>
      <xdr:colOff>2381</xdr:colOff>
      <xdr:row>42</xdr:row>
      <xdr:rowOff>83345</xdr:rowOff>
    </xdr:from>
    <xdr:ext cx="800100" cy="1207491"/>
    <xdr:pic>
      <xdr:nvPicPr>
        <xdr:cNvPr id="130" name="Рисунок 129"/>
        <xdr:cNvPicPr>
          <a:picLocks noChangeAspect="1"/>
        </xdr:cNvPicPr>
      </xdr:nvPicPr>
      <xdr:blipFill rotWithShape="1">
        <a:blip xmlns:r="http://schemas.openxmlformats.org/officeDocument/2006/relationships" r:embed="rId7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394" t="14650" r="39962" b="17467"/>
        <a:stretch/>
      </xdr:blipFill>
      <xdr:spPr>
        <a:xfrm>
          <a:off x="5395912" y="15335251"/>
          <a:ext cx="800100" cy="1207491"/>
        </a:xfrm>
        <a:prstGeom prst="rect">
          <a:avLst/>
        </a:prstGeom>
      </xdr:spPr>
    </xdr:pic>
    <xdr:clientData/>
  </xdr:oneCellAnchor>
  <xdr:oneCellAnchor>
    <xdr:from>
      <xdr:col>72</xdr:col>
      <xdr:colOff>57150</xdr:colOff>
      <xdr:row>42</xdr:row>
      <xdr:rowOff>73820</xdr:rowOff>
    </xdr:from>
    <xdr:ext cx="1037402" cy="1247775"/>
    <xdr:pic>
      <xdr:nvPicPr>
        <xdr:cNvPr id="131" name="Рисунок 130"/>
        <xdr:cNvPicPr>
          <a:picLocks noChangeAspect="1"/>
        </xdr:cNvPicPr>
      </xdr:nvPicPr>
      <xdr:blipFill rotWithShape="1">
        <a:blip xmlns:r="http://schemas.openxmlformats.org/officeDocument/2006/relationships" r:embed="rId7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6364" t="7633" r="30303" b="6325"/>
        <a:stretch/>
      </xdr:blipFill>
      <xdr:spPr>
        <a:xfrm>
          <a:off x="6605588" y="15325726"/>
          <a:ext cx="1037402" cy="1247775"/>
        </a:xfrm>
        <a:prstGeom prst="rect">
          <a:avLst/>
        </a:prstGeom>
      </xdr:spPr>
    </xdr:pic>
    <xdr:clientData/>
  </xdr:oneCellAnchor>
  <xdr:oneCellAnchor>
    <xdr:from>
      <xdr:col>101</xdr:col>
      <xdr:colOff>19050</xdr:colOff>
      <xdr:row>42</xdr:row>
      <xdr:rowOff>57150</xdr:rowOff>
    </xdr:from>
    <xdr:ext cx="885293" cy="1209676"/>
    <xdr:pic>
      <xdr:nvPicPr>
        <xdr:cNvPr id="132" name="Рисунок 131"/>
        <xdr:cNvPicPr>
          <a:picLocks noChangeAspect="1"/>
        </xdr:cNvPicPr>
      </xdr:nvPicPr>
      <xdr:blipFill rotWithShape="1">
        <a:blip xmlns:r="http://schemas.openxmlformats.org/officeDocument/2006/relationships" r:embed="rId7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447" t="15061" r="36742" b="11071"/>
        <a:stretch/>
      </xdr:blipFill>
      <xdr:spPr>
        <a:xfrm>
          <a:off x="16764000" y="15268575"/>
          <a:ext cx="885293" cy="1209676"/>
        </a:xfrm>
        <a:prstGeom prst="rect">
          <a:avLst/>
        </a:prstGeom>
      </xdr:spPr>
    </xdr:pic>
    <xdr:clientData/>
  </xdr:oneCellAnchor>
  <xdr:oneCellAnchor>
    <xdr:from>
      <xdr:col>87</xdr:col>
      <xdr:colOff>47626</xdr:colOff>
      <xdr:row>42</xdr:row>
      <xdr:rowOff>130969</xdr:rowOff>
    </xdr:from>
    <xdr:ext cx="877002" cy="1104900"/>
    <xdr:pic>
      <xdr:nvPicPr>
        <xdr:cNvPr id="133" name="Рисунок 132"/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58976" y="15342394"/>
          <a:ext cx="877002" cy="1104900"/>
        </a:xfrm>
        <a:prstGeom prst="rect">
          <a:avLst/>
        </a:prstGeom>
      </xdr:spPr>
    </xdr:pic>
    <xdr:clientData/>
  </xdr:oneCellAnchor>
  <xdr:oneCellAnchor>
    <xdr:from>
      <xdr:col>115</xdr:col>
      <xdr:colOff>9525</xdr:colOff>
      <xdr:row>42</xdr:row>
      <xdr:rowOff>169544</xdr:rowOff>
    </xdr:from>
    <xdr:ext cx="904875" cy="1049655"/>
    <xdr:pic>
      <xdr:nvPicPr>
        <xdr:cNvPr id="134" name="Рисунок 133"/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07125" y="15380969"/>
          <a:ext cx="904875" cy="1049655"/>
        </a:xfrm>
        <a:prstGeom prst="rect">
          <a:avLst/>
        </a:prstGeom>
      </xdr:spPr>
    </xdr:pic>
    <xdr:clientData/>
  </xdr:oneCellAnchor>
  <xdr:oneCellAnchor>
    <xdr:from>
      <xdr:col>128</xdr:col>
      <xdr:colOff>92869</xdr:colOff>
      <xdr:row>42</xdr:row>
      <xdr:rowOff>180975</xdr:rowOff>
    </xdr:from>
    <xdr:ext cx="1012589" cy="1019175"/>
    <xdr:pic>
      <xdr:nvPicPr>
        <xdr:cNvPr id="135" name="Рисунок 134"/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981194" y="15392400"/>
          <a:ext cx="1012589" cy="1019175"/>
        </a:xfrm>
        <a:prstGeom prst="rect">
          <a:avLst/>
        </a:prstGeom>
      </xdr:spPr>
    </xdr:pic>
    <xdr:clientData/>
  </xdr:oneCellAnchor>
  <xdr:oneCellAnchor>
    <xdr:from>
      <xdr:col>2</xdr:col>
      <xdr:colOff>83343</xdr:colOff>
      <xdr:row>51</xdr:row>
      <xdr:rowOff>85725</xdr:rowOff>
    </xdr:from>
    <xdr:ext cx="981075" cy="1206687"/>
    <xdr:pic>
      <xdr:nvPicPr>
        <xdr:cNvPr id="136" name="Рисунок 135"/>
        <xdr:cNvPicPr>
          <a:picLocks noChangeAspect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418718" y="18588038"/>
          <a:ext cx="981075" cy="1206687"/>
        </a:xfrm>
        <a:prstGeom prst="rect">
          <a:avLst/>
        </a:prstGeom>
      </xdr:spPr>
    </xdr:pic>
    <xdr:clientData/>
  </xdr:oneCellAnchor>
  <xdr:oneCellAnchor>
    <xdr:from>
      <xdr:col>17</xdr:col>
      <xdr:colOff>2383</xdr:colOff>
      <xdr:row>51</xdr:row>
      <xdr:rowOff>57535</xdr:rowOff>
    </xdr:from>
    <xdr:ext cx="999893" cy="1228340"/>
    <xdr:pic>
      <xdr:nvPicPr>
        <xdr:cNvPr id="137" name="Рисунок 136"/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76133" y="18559848"/>
          <a:ext cx="999893" cy="1228340"/>
        </a:xfrm>
        <a:prstGeom prst="rect">
          <a:avLst/>
        </a:prstGeom>
      </xdr:spPr>
    </xdr:pic>
    <xdr:clientData/>
  </xdr:oneCellAnchor>
  <xdr:twoCellAnchor editAs="oneCell">
    <xdr:from>
      <xdr:col>61</xdr:col>
      <xdr:colOff>71437</xdr:colOff>
      <xdr:row>51</xdr:row>
      <xdr:rowOff>11906</xdr:rowOff>
    </xdr:from>
    <xdr:to>
      <xdr:col>65</xdr:col>
      <xdr:colOff>78581</xdr:colOff>
      <xdr:row>51</xdr:row>
      <xdr:rowOff>1337868</xdr:rowOff>
    </xdr:to>
    <xdr:pic>
      <xdr:nvPicPr>
        <xdr:cNvPr id="139" name="Рисунок 138"/>
        <xdr:cNvPicPr>
          <a:picLocks noChangeAspect="1"/>
        </xdr:cNvPicPr>
      </xdr:nvPicPr>
      <xdr:blipFill rotWithShape="1">
        <a:blip xmlns:r="http://schemas.openxmlformats.org/officeDocument/2006/relationships" r:embed="rId8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797" t="4513" r="39749" b="5241"/>
        <a:stretch/>
      </xdr:blipFill>
      <xdr:spPr>
        <a:xfrm>
          <a:off x="10358437" y="18595181"/>
          <a:ext cx="511969" cy="1325962"/>
        </a:xfrm>
        <a:prstGeom prst="rect">
          <a:avLst/>
        </a:prstGeom>
      </xdr:spPr>
    </xdr:pic>
    <xdr:clientData/>
  </xdr:twoCellAnchor>
  <xdr:oneCellAnchor>
    <xdr:from>
      <xdr:col>73</xdr:col>
      <xdr:colOff>9525</xdr:colOff>
      <xdr:row>51</xdr:row>
      <xdr:rowOff>64437</xdr:rowOff>
    </xdr:from>
    <xdr:ext cx="942975" cy="1221437"/>
    <xdr:pic>
      <xdr:nvPicPr>
        <xdr:cNvPr id="140" name="Рисунок 139"/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72975" y="18647712"/>
          <a:ext cx="942975" cy="1221437"/>
        </a:xfrm>
        <a:prstGeom prst="rect">
          <a:avLst/>
        </a:prstGeom>
      </xdr:spPr>
    </xdr:pic>
    <xdr:clientData/>
  </xdr:oneCellAnchor>
  <xdr:oneCellAnchor>
    <xdr:from>
      <xdr:col>87</xdr:col>
      <xdr:colOff>64293</xdr:colOff>
      <xdr:row>51</xdr:row>
      <xdr:rowOff>83345</xdr:rowOff>
    </xdr:from>
    <xdr:ext cx="1009399" cy="1221580"/>
    <xdr:pic>
      <xdr:nvPicPr>
        <xdr:cNvPr id="141" name="Рисунок 140"/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75643" y="18666620"/>
          <a:ext cx="1009399" cy="1221580"/>
        </a:xfrm>
        <a:prstGeom prst="rect">
          <a:avLst/>
        </a:prstGeom>
      </xdr:spPr>
    </xdr:pic>
    <xdr:clientData/>
  </xdr:oneCellAnchor>
  <xdr:twoCellAnchor editAs="oneCell">
    <xdr:from>
      <xdr:col>103</xdr:col>
      <xdr:colOff>35721</xdr:colOff>
      <xdr:row>51</xdr:row>
      <xdr:rowOff>11907</xdr:rowOff>
    </xdr:from>
    <xdr:to>
      <xdr:col>109</xdr:col>
      <xdr:colOff>0</xdr:colOff>
      <xdr:row>51</xdr:row>
      <xdr:rowOff>1341577</xdr:rowOff>
    </xdr:to>
    <xdr:pic>
      <xdr:nvPicPr>
        <xdr:cNvPr id="142" name="Рисунок 141"/>
        <xdr:cNvPicPr>
          <a:picLocks noChangeAspect="1"/>
        </xdr:cNvPicPr>
      </xdr:nvPicPr>
      <xdr:blipFill rotWithShape="1">
        <a:blip xmlns:r="http://schemas.openxmlformats.org/officeDocument/2006/relationships" r:embed="rId8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2969" t="8524" r="40814" b="6243"/>
        <a:stretch/>
      </xdr:blipFill>
      <xdr:spPr>
        <a:xfrm>
          <a:off x="16971171" y="18595182"/>
          <a:ext cx="535779" cy="1329670"/>
        </a:xfrm>
        <a:prstGeom prst="rect">
          <a:avLst/>
        </a:prstGeom>
      </xdr:spPr>
    </xdr:pic>
    <xdr:clientData/>
  </xdr:twoCellAnchor>
  <xdr:twoCellAnchor editAs="oneCell">
    <xdr:from>
      <xdr:col>31</xdr:col>
      <xdr:colOff>35719</xdr:colOff>
      <xdr:row>51</xdr:row>
      <xdr:rowOff>107157</xdr:rowOff>
    </xdr:from>
    <xdr:to>
      <xdr:col>40</xdr:col>
      <xdr:colOff>92869</xdr:colOff>
      <xdr:row>51</xdr:row>
      <xdr:rowOff>1285876</xdr:rowOff>
    </xdr:to>
    <xdr:pic>
      <xdr:nvPicPr>
        <xdr:cNvPr id="143" name="Рисунок 142"/>
        <xdr:cNvPicPr>
          <a:picLocks noChangeAspect="1"/>
        </xdr:cNvPicPr>
      </xdr:nvPicPr>
      <xdr:blipFill rotWithShape="1">
        <a:blip xmlns:r="http://schemas.openxmlformats.org/officeDocument/2006/relationships" r:embed="rId8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270" t="32840" r="37737" b="17524"/>
        <a:stretch/>
      </xdr:blipFill>
      <xdr:spPr>
        <a:xfrm>
          <a:off x="5405438" y="18609470"/>
          <a:ext cx="914400" cy="1178719"/>
        </a:xfrm>
        <a:prstGeom prst="rect">
          <a:avLst/>
        </a:prstGeom>
      </xdr:spPr>
    </xdr:pic>
    <xdr:clientData/>
  </xdr:twoCellAnchor>
  <xdr:twoCellAnchor editAs="oneCell">
    <xdr:from>
      <xdr:col>45</xdr:col>
      <xdr:colOff>11907</xdr:colOff>
      <xdr:row>51</xdr:row>
      <xdr:rowOff>83343</xdr:rowOff>
    </xdr:from>
    <xdr:to>
      <xdr:col>55</xdr:col>
      <xdr:colOff>51005</xdr:colOff>
      <xdr:row>51</xdr:row>
      <xdr:rowOff>1309687</xdr:rowOff>
    </xdr:to>
    <xdr:pic>
      <xdr:nvPicPr>
        <xdr:cNvPr id="144" name="Рисунок 143"/>
        <xdr:cNvPicPr>
          <a:picLocks noChangeAspect="1"/>
        </xdr:cNvPicPr>
      </xdr:nvPicPr>
      <xdr:blipFill rotWithShape="1">
        <a:blip xmlns:r="http://schemas.openxmlformats.org/officeDocument/2006/relationships" r:embed="rId8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7879" t="12284" r="33120" b="11758"/>
        <a:stretch/>
      </xdr:blipFill>
      <xdr:spPr>
        <a:xfrm>
          <a:off x="7936707" y="18666618"/>
          <a:ext cx="991598" cy="1226344"/>
        </a:xfrm>
        <a:prstGeom prst="rect">
          <a:avLst/>
        </a:prstGeom>
      </xdr:spPr>
    </xdr:pic>
    <xdr:clientData/>
  </xdr:twoCellAnchor>
  <xdr:oneCellAnchor>
    <xdr:from>
      <xdr:col>115</xdr:col>
      <xdr:colOff>57151</xdr:colOff>
      <xdr:row>51</xdr:row>
      <xdr:rowOff>78346</xdr:rowOff>
    </xdr:from>
    <xdr:ext cx="933450" cy="1242454"/>
    <xdr:pic>
      <xdr:nvPicPr>
        <xdr:cNvPr id="145" name="Рисунок 144"/>
        <xdr:cNvPicPr>
          <a:picLocks noChangeAspect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54751" y="18661621"/>
          <a:ext cx="933450" cy="1242454"/>
        </a:xfrm>
        <a:prstGeom prst="rect">
          <a:avLst/>
        </a:prstGeom>
      </xdr:spPr>
    </xdr:pic>
    <xdr:clientData/>
  </xdr:oneCellAnchor>
  <xdr:oneCellAnchor>
    <xdr:from>
      <xdr:col>128</xdr:col>
      <xdr:colOff>47625</xdr:colOff>
      <xdr:row>51</xdr:row>
      <xdr:rowOff>76914</xdr:rowOff>
    </xdr:from>
    <xdr:ext cx="1036356" cy="1180386"/>
    <xdr:pic>
      <xdr:nvPicPr>
        <xdr:cNvPr id="146" name="Рисунок 145"/>
        <xdr:cNvPicPr>
          <a:picLocks noChangeAspect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935950" y="18660189"/>
          <a:ext cx="1036356" cy="1180386"/>
        </a:xfrm>
        <a:prstGeom prst="rect">
          <a:avLst/>
        </a:prstGeom>
      </xdr:spPr>
    </xdr:pic>
    <xdr:clientData/>
  </xdr:oneCellAnchor>
  <xdr:oneCellAnchor>
    <xdr:from>
      <xdr:col>3</xdr:col>
      <xdr:colOff>28574</xdr:colOff>
      <xdr:row>59</xdr:row>
      <xdr:rowOff>98183</xdr:rowOff>
    </xdr:from>
    <xdr:ext cx="945039" cy="1168642"/>
    <xdr:pic>
      <xdr:nvPicPr>
        <xdr:cNvPr id="147" name="Рисунок 146"/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25324" y="21660402"/>
          <a:ext cx="945039" cy="1168642"/>
        </a:xfrm>
        <a:prstGeom prst="rect">
          <a:avLst/>
        </a:prstGeom>
      </xdr:spPr>
    </xdr:pic>
    <xdr:clientData/>
  </xdr:oneCellAnchor>
  <xdr:oneCellAnchor>
    <xdr:from>
      <xdr:col>16</xdr:col>
      <xdr:colOff>42864</xdr:colOff>
      <xdr:row>59</xdr:row>
      <xdr:rowOff>166687</xdr:rowOff>
    </xdr:from>
    <xdr:ext cx="1082081" cy="1147762"/>
    <xdr:pic>
      <xdr:nvPicPr>
        <xdr:cNvPr id="148" name="Рисунок 147"/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47020" y="21728906"/>
          <a:ext cx="1082081" cy="1147762"/>
        </a:xfrm>
        <a:prstGeom prst="rect">
          <a:avLst/>
        </a:prstGeom>
      </xdr:spPr>
    </xdr:pic>
    <xdr:clientData/>
  </xdr:oneCellAnchor>
  <xdr:oneCellAnchor>
    <xdr:from>
      <xdr:col>30</xdr:col>
      <xdr:colOff>85726</xdr:colOff>
      <xdr:row>59</xdr:row>
      <xdr:rowOff>52387</xdr:rowOff>
    </xdr:from>
    <xdr:ext cx="970784" cy="1190625"/>
    <xdr:pic>
      <xdr:nvPicPr>
        <xdr:cNvPr id="149" name="Рисунок 148"/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60195" y="21697950"/>
          <a:ext cx="970784" cy="1190625"/>
        </a:xfrm>
        <a:prstGeom prst="rect">
          <a:avLst/>
        </a:prstGeom>
      </xdr:spPr>
    </xdr:pic>
    <xdr:clientData/>
  </xdr:oneCellAnchor>
  <xdr:oneCellAnchor>
    <xdr:from>
      <xdr:col>44</xdr:col>
      <xdr:colOff>92869</xdr:colOff>
      <xdr:row>59</xdr:row>
      <xdr:rowOff>180975</xdr:rowOff>
    </xdr:from>
    <xdr:ext cx="1012589" cy="1019175"/>
    <xdr:pic>
      <xdr:nvPicPr>
        <xdr:cNvPr id="150" name="Рисунок 149"/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71369" y="21743194"/>
          <a:ext cx="1012589" cy="1019175"/>
        </a:xfrm>
        <a:prstGeom prst="rect">
          <a:avLst/>
        </a:prstGeom>
      </xdr:spPr>
    </xdr:pic>
    <xdr:clientData/>
  </xdr:oneCellAnchor>
  <xdr:twoCellAnchor editAs="oneCell">
    <xdr:from>
      <xdr:col>60</xdr:col>
      <xdr:colOff>35719</xdr:colOff>
      <xdr:row>59</xdr:row>
      <xdr:rowOff>59531</xdr:rowOff>
    </xdr:from>
    <xdr:to>
      <xdr:col>67</xdr:col>
      <xdr:colOff>47624</xdr:colOff>
      <xdr:row>59</xdr:row>
      <xdr:rowOff>1297153</xdr:rowOff>
    </xdr:to>
    <xdr:pic>
      <xdr:nvPicPr>
        <xdr:cNvPr id="151" name="Рисунок 150"/>
        <xdr:cNvPicPr>
          <a:picLocks noChangeAspect="1"/>
        </xdr:cNvPicPr>
      </xdr:nvPicPr>
      <xdr:blipFill rotWithShape="1">
        <a:blip xmlns:r="http://schemas.openxmlformats.org/officeDocument/2006/relationships" r:embed="rId9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2968" t="6518" r="39039" b="43345"/>
        <a:stretch/>
      </xdr:blipFill>
      <xdr:spPr>
        <a:xfrm>
          <a:off x="5334000" y="21752719"/>
          <a:ext cx="881062" cy="1237622"/>
        </a:xfrm>
        <a:prstGeom prst="rect">
          <a:avLst/>
        </a:prstGeom>
      </xdr:spPr>
    </xdr:pic>
    <xdr:clientData/>
  </xdr:twoCellAnchor>
  <xdr:oneCellAnchor>
    <xdr:from>
      <xdr:col>75</xdr:col>
      <xdr:colOff>71437</xdr:colOff>
      <xdr:row>59</xdr:row>
      <xdr:rowOff>11906</xdr:rowOff>
    </xdr:from>
    <xdr:ext cx="511969" cy="1325962"/>
    <xdr:pic>
      <xdr:nvPicPr>
        <xdr:cNvPr id="152" name="Рисунок 151"/>
        <xdr:cNvPicPr>
          <a:picLocks noChangeAspect="1"/>
        </xdr:cNvPicPr>
      </xdr:nvPicPr>
      <xdr:blipFill rotWithShape="1">
        <a:blip xmlns:r="http://schemas.openxmlformats.org/officeDocument/2006/relationships" r:embed="rId9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797" t="4513" r="39749" b="5241"/>
        <a:stretch/>
      </xdr:blipFill>
      <xdr:spPr>
        <a:xfrm>
          <a:off x="12625387" y="21662231"/>
          <a:ext cx="511969" cy="1325962"/>
        </a:xfrm>
        <a:prstGeom prst="rect">
          <a:avLst/>
        </a:prstGeom>
      </xdr:spPr>
    </xdr:pic>
    <xdr:clientData/>
  </xdr:oneCellAnchor>
  <xdr:oneCellAnchor>
    <xdr:from>
      <xdr:col>89</xdr:col>
      <xdr:colOff>35721</xdr:colOff>
      <xdr:row>59</xdr:row>
      <xdr:rowOff>11907</xdr:rowOff>
    </xdr:from>
    <xdr:ext cx="535779" cy="1329670"/>
    <xdr:pic>
      <xdr:nvPicPr>
        <xdr:cNvPr id="153" name="Рисунок 152"/>
        <xdr:cNvPicPr>
          <a:picLocks noChangeAspect="1"/>
        </xdr:cNvPicPr>
      </xdr:nvPicPr>
      <xdr:blipFill rotWithShape="1">
        <a:blip xmlns:r="http://schemas.openxmlformats.org/officeDocument/2006/relationships" r:embed="rId8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2969" t="8524" r="40814" b="6243"/>
        <a:stretch/>
      </xdr:blipFill>
      <xdr:spPr>
        <a:xfrm>
          <a:off x="14837571" y="21662232"/>
          <a:ext cx="535779" cy="1329670"/>
        </a:xfrm>
        <a:prstGeom prst="rect">
          <a:avLst/>
        </a:prstGeom>
      </xdr:spPr>
    </xdr:pic>
    <xdr:clientData/>
  </xdr:oneCellAnchor>
  <xdr:twoCellAnchor editAs="oneCell">
    <xdr:from>
      <xdr:col>103</xdr:col>
      <xdr:colOff>23815</xdr:colOff>
      <xdr:row>59</xdr:row>
      <xdr:rowOff>690563</xdr:rowOff>
    </xdr:from>
    <xdr:to>
      <xdr:col>108</xdr:col>
      <xdr:colOff>35720</xdr:colOff>
      <xdr:row>59</xdr:row>
      <xdr:rowOff>1312270</xdr:rowOff>
    </xdr:to>
    <xdr:pic>
      <xdr:nvPicPr>
        <xdr:cNvPr id="154" name="Рисунок 153"/>
        <xdr:cNvPicPr>
          <a:picLocks noChangeAspect="1"/>
        </xdr:cNvPicPr>
      </xdr:nvPicPr>
      <xdr:blipFill rotWithShape="1">
        <a:blip xmlns:r="http://schemas.openxmlformats.org/officeDocument/2006/relationships" r:embed="rId9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035" t="58158" r="43418" b="7999"/>
        <a:stretch/>
      </xdr:blipFill>
      <xdr:spPr>
        <a:xfrm>
          <a:off x="16959265" y="22340888"/>
          <a:ext cx="488155" cy="621707"/>
        </a:xfrm>
        <a:prstGeom prst="rect">
          <a:avLst/>
        </a:prstGeom>
      </xdr:spPr>
    </xdr:pic>
    <xdr:clientData/>
  </xdr:twoCellAnchor>
  <xdr:twoCellAnchor editAs="oneCell">
    <xdr:from>
      <xdr:col>103</xdr:col>
      <xdr:colOff>11907</xdr:colOff>
      <xdr:row>59</xdr:row>
      <xdr:rowOff>11906</xdr:rowOff>
    </xdr:from>
    <xdr:to>
      <xdr:col>108</xdr:col>
      <xdr:colOff>54005</xdr:colOff>
      <xdr:row>59</xdr:row>
      <xdr:rowOff>642938</xdr:rowOff>
    </xdr:to>
    <xdr:pic>
      <xdr:nvPicPr>
        <xdr:cNvPr id="155" name="Рисунок 154"/>
        <xdr:cNvPicPr>
          <a:picLocks noChangeAspect="1"/>
        </xdr:cNvPicPr>
      </xdr:nvPicPr>
      <xdr:blipFill rotWithShape="1">
        <a:blip xmlns:r="http://schemas.openxmlformats.org/officeDocument/2006/relationships" r:embed="rId9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561" t="3510" r="42826" b="61394"/>
        <a:stretch/>
      </xdr:blipFill>
      <xdr:spPr>
        <a:xfrm>
          <a:off x="16947357" y="21662231"/>
          <a:ext cx="518348" cy="631032"/>
        </a:xfrm>
        <a:prstGeom prst="rect">
          <a:avLst/>
        </a:prstGeom>
      </xdr:spPr>
    </xdr:pic>
    <xdr:clientData/>
  </xdr:twoCellAnchor>
  <xdr:twoCellAnchor editAs="oneCell">
    <xdr:from>
      <xdr:col>117</xdr:col>
      <xdr:colOff>47623</xdr:colOff>
      <xdr:row>59</xdr:row>
      <xdr:rowOff>23811</xdr:rowOff>
    </xdr:from>
    <xdr:to>
      <xdr:col>122</xdr:col>
      <xdr:colOff>65940</xdr:colOff>
      <xdr:row>59</xdr:row>
      <xdr:rowOff>1309686</xdr:rowOff>
    </xdr:to>
    <xdr:pic>
      <xdr:nvPicPr>
        <xdr:cNvPr id="156" name="Рисунок 155"/>
        <xdr:cNvPicPr>
          <a:picLocks noChangeAspect="1"/>
        </xdr:cNvPicPr>
      </xdr:nvPicPr>
      <xdr:blipFill rotWithShape="1">
        <a:blip xmlns:r="http://schemas.openxmlformats.org/officeDocument/2006/relationships" r:embed="rId9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389" t="4512" r="39631" b="7497"/>
        <a:stretch/>
      </xdr:blipFill>
      <xdr:spPr>
        <a:xfrm>
          <a:off x="19135723" y="21674136"/>
          <a:ext cx="494567" cy="1285875"/>
        </a:xfrm>
        <a:prstGeom prst="rect">
          <a:avLst/>
        </a:prstGeom>
      </xdr:spPr>
    </xdr:pic>
    <xdr:clientData/>
  </xdr:twoCellAnchor>
  <xdr:oneCellAnchor>
    <xdr:from>
      <xdr:col>6</xdr:col>
      <xdr:colOff>1</xdr:colOff>
      <xdr:row>91</xdr:row>
      <xdr:rowOff>71440</xdr:rowOff>
    </xdr:from>
    <xdr:ext cx="481486" cy="1166812"/>
    <xdr:pic>
      <xdr:nvPicPr>
        <xdr:cNvPr id="157" name="Рисунок 156"/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2551" y="34123315"/>
          <a:ext cx="481486" cy="1166812"/>
        </a:xfrm>
        <a:prstGeom prst="rect">
          <a:avLst/>
        </a:prstGeom>
      </xdr:spPr>
    </xdr:pic>
    <xdr:clientData/>
  </xdr:oneCellAnchor>
  <xdr:oneCellAnchor>
    <xdr:from>
      <xdr:col>20</xdr:col>
      <xdr:colOff>35718</xdr:colOff>
      <xdr:row>91</xdr:row>
      <xdr:rowOff>47626</xdr:rowOff>
    </xdr:from>
    <xdr:ext cx="437805" cy="1297780"/>
    <xdr:pic>
      <xdr:nvPicPr>
        <xdr:cNvPr id="158" name="Рисунок 157"/>
        <xdr:cNvPicPr>
          <a:picLocks noChangeAspect="1"/>
        </xdr:cNvPicPr>
      </xdr:nvPicPr>
      <xdr:blipFill rotWithShape="1">
        <a:blip xmlns:r="http://schemas.openxmlformats.org/officeDocument/2006/relationships" r:embed="rId5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561" t="6518" r="43182" b="10255"/>
        <a:stretch/>
      </xdr:blipFill>
      <xdr:spPr>
        <a:xfrm>
          <a:off x="3674268" y="34099501"/>
          <a:ext cx="437805" cy="1297780"/>
        </a:xfrm>
        <a:prstGeom prst="rect">
          <a:avLst/>
        </a:prstGeom>
      </xdr:spPr>
    </xdr:pic>
    <xdr:clientData/>
  </xdr:oneCellAnchor>
  <xdr:oneCellAnchor>
    <xdr:from>
      <xdr:col>33</xdr:col>
      <xdr:colOff>154781</xdr:colOff>
      <xdr:row>91</xdr:row>
      <xdr:rowOff>47626</xdr:rowOff>
    </xdr:from>
    <xdr:ext cx="392907" cy="1283258"/>
    <xdr:pic>
      <xdr:nvPicPr>
        <xdr:cNvPr id="159" name="Рисунок 158"/>
        <xdr:cNvPicPr>
          <a:picLocks noChangeAspect="1"/>
        </xdr:cNvPicPr>
      </xdr:nvPicPr>
      <xdr:blipFill rotWithShape="1">
        <a:blip xmlns:r="http://schemas.openxmlformats.org/officeDocument/2006/relationships" r:embed="rId5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5454" t="4763" r="41643" b="5993"/>
        <a:stretch/>
      </xdr:blipFill>
      <xdr:spPr>
        <a:xfrm>
          <a:off x="5936456" y="34099501"/>
          <a:ext cx="392907" cy="1283258"/>
        </a:xfrm>
        <a:prstGeom prst="rect">
          <a:avLst/>
        </a:prstGeom>
      </xdr:spPr>
    </xdr:pic>
    <xdr:clientData/>
  </xdr:oneCellAnchor>
  <xdr:oneCellAnchor>
    <xdr:from>
      <xdr:col>48</xdr:col>
      <xdr:colOff>1</xdr:colOff>
      <xdr:row>91</xdr:row>
      <xdr:rowOff>35718</xdr:rowOff>
    </xdr:from>
    <xdr:ext cx="443242" cy="1297781"/>
    <xdr:pic>
      <xdr:nvPicPr>
        <xdr:cNvPr id="160" name="Рисунок 159"/>
        <xdr:cNvPicPr>
          <a:picLocks noChangeAspect="1"/>
        </xdr:cNvPicPr>
      </xdr:nvPicPr>
      <xdr:blipFill rotWithShape="1">
        <a:blip xmlns:r="http://schemas.openxmlformats.org/officeDocument/2006/relationships" r:embed="rId5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5218" t="8524" r="41643" b="10003"/>
        <a:stretch/>
      </xdr:blipFill>
      <xdr:spPr>
        <a:xfrm>
          <a:off x="8210551" y="34087593"/>
          <a:ext cx="443242" cy="1297781"/>
        </a:xfrm>
        <a:prstGeom prst="rect">
          <a:avLst/>
        </a:prstGeom>
      </xdr:spPr>
    </xdr:pic>
    <xdr:clientData/>
  </xdr:one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86613</xdr:colOff>
      <xdr:row>10</xdr:row>
      <xdr:rowOff>83342</xdr:rowOff>
    </xdr:from>
    <xdr:to>
      <xdr:col>11</xdr:col>
      <xdr:colOff>47624</xdr:colOff>
      <xdr:row>11</xdr:row>
      <xdr:rowOff>75833</xdr:rowOff>
    </xdr:to>
    <xdr:pic>
      <xdr:nvPicPr>
        <xdr:cNvPr id="2" name="Рисунок 1"/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667" t="15063" r="42992" b="22006"/>
        <a:stretch/>
      </xdr:blipFill>
      <xdr:spPr>
        <a:xfrm>
          <a:off x="1067688" y="3312317"/>
          <a:ext cx="742061" cy="1345042"/>
        </a:xfrm>
        <a:prstGeom prst="rect">
          <a:avLst/>
        </a:prstGeom>
      </xdr:spPr>
    </xdr:pic>
    <xdr:clientData/>
  </xdr:twoCellAnchor>
  <xdr:twoCellAnchor editAs="oneCell">
    <xdr:from>
      <xdr:col>18</xdr:col>
      <xdr:colOff>53181</xdr:colOff>
      <xdr:row>10</xdr:row>
      <xdr:rowOff>83343</xdr:rowOff>
    </xdr:from>
    <xdr:to>
      <xdr:col>25</xdr:col>
      <xdr:colOff>181465</xdr:colOff>
      <xdr:row>11</xdr:row>
      <xdr:rowOff>71438</xdr:rowOff>
    </xdr:to>
    <xdr:pic>
      <xdr:nvPicPr>
        <xdr:cNvPr id="3" name="Рисунок 2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706" t="12999" r="38957" b="14165"/>
        <a:stretch/>
      </xdr:blipFill>
      <xdr:spPr>
        <a:xfrm>
          <a:off x="3377406" y="3312318"/>
          <a:ext cx="795034" cy="1340646"/>
        </a:xfrm>
        <a:prstGeom prst="rect">
          <a:avLst/>
        </a:prstGeom>
      </xdr:spPr>
    </xdr:pic>
    <xdr:clientData/>
  </xdr:twoCellAnchor>
  <xdr:twoCellAnchor editAs="oneCell">
    <xdr:from>
      <xdr:col>32</xdr:col>
      <xdr:colOff>19844</xdr:colOff>
      <xdr:row>10</xdr:row>
      <xdr:rowOff>42060</xdr:rowOff>
    </xdr:from>
    <xdr:to>
      <xdr:col>39</xdr:col>
      <xdr:colOff>71437</xdr:colOff>
      <xdr:row>11</xdr:row>
      <xdr:rowOff>115919</xdr:rowOff>
    </xdr:to>
    <xdr:pic>
      <xdr:nvPicPr>
        <xdr:cNvPr id="4" name="Рисунок 3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023" t="10317" r="36535" b="3436"/>
        <a:stretch/>
      </xdr:blipFill>
      <xdr:spPr>
        <a:xfrm>
          <a:off x="5582444" y="3271035"/>
          <a:ext cx="870743" cy="1426410"/>
        </a:xfrm>
        <a:prstGeom prst="rect">
          <a:avLst/>
        </a:prstGeom>
      </xdr:spPr>
    </xdr:pic>
    <xdr:clientData/>
  </xdr:twoCellAnchor>
  <xdr:twoCellAnchor editAs="oneCell">
    <xdr:from>
      <xdr:col>45</xdr:col>
      <xdr:colOff>57150</xdr:colOff>
      <xdr:row>10</xdr:row>
      <xdr:rowOff>92869</xdr:rowOff>
    </xdr:from>
    <xdr:to>
      <xdr:col>54</xdr:col>
      <xdr:colOff>47624</xdr:colOff>
      <xdr:row>11</xdr:row>
      <xdr:rowOff>70258</xdr:rowOff>
    </xdr:to>
    <xdr:pic>
      <xdr:nvPicPr>
        <xdr:cNvPr id="5" name="Рисунок 4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0055" t="14650" r="39591" b="12308"/>
        <a:stretch/>
      </xdr:blipFill>
      <xdr:spPr>
        <a:xfrm>
          <a:off x="7858125" y="3321844"/>
          <a:ext cx="847724" cy="1329940"/>
        </a:xfrm>
        <a:prstGeom prst="rect">
          <a:avLst/>
        </a:prstGeom>
      </xdr:spPr>
    </xdr:pic>
    <xdr:clientData/>
  </xdr:twoCellAnchor>
  <xdr:twoCellAnchor editAs="oneCell">
    <xdr:from>
      <xdr:col>61</xdr:col>
      <xdr:colOff>59531</xdr:colOff>
      <xdr:row>10</xdr:row>
      <xdr:rowOff>78308</xdr:rowOff>
    </xdr:from>
    <xdr:to>
      <xdr:col>66</xdr:col>
      <xdr:colOff>211401</xdr:colOff>
      <xdr:row>11</xdr:row>
      <xdr:rowOff>142874</xdr:rowOff>
    </xdr:to>
    <xdr:pic>
      <xdr:nvPicPr>
        <xdr:cNvPr id="6" name="Рисунок 5"/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2824" t="17424" r="42024" b="13111"/>
        <a:stretch/>
      </xdr:blipFill>
      <xdr:spPr>
        <a:xfrm>
          <a:off x="10222706" y="3307283"/>
          <a:ext cx="675745" cy="1417117"/>
        </a:xfrm>
        <a:prstGeom prst="rect">
          <a:avLst/>
        </a:prstGeom>
      </xdr:spPr>
    </xdr:pic>
    <xdr:clientData/>
  </xdr:twoCellAnchor>
  <xdr:twoCellAnchor editAs="oneCell">
    <xdr:from>
      <xdr:col>73</xdr:col>
      <xdr:colOff>55564</xdr:colOff>
      <xdr:row>10</xdr:row>
      <xdr:rowOff>67470</xdr:rowOff>
    </xdr:from>
    <xdr:to>
      <xdr:col>82</xdr:col>
      <xdr:colOff>6341</xdr:colOff>
      <xdr:row>11</xdr:row>
      <xdr:rowOff>83344</xdr:rowOff>
    </xdr:to>
    <xdr:pic>
      <xdr:nvPicPr>
        <xdr:cNvPr id="7" name="Рисунок 6"/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878" t="9171" r="38552" b="5086"/>
        <a:stretch/>
      </xdr:blipFill>
      <xdr:spPr>
        <a:xfrm>
          <a:off x="12295189" y="3296445"/>
          <a:ext cx="808027" cy="1368425"/>
        </a:xfrm>
        <a:prstGeom prst="rect">
          <a:avLst/>
        </a:prstGeom>
      </xdr:spPr>
    </xdr:pic>
    <xdr:clientData/>
  </xdr:twoCellAnchor>
  <xdr:oneCellAnchor>
    <xdr:from>
      <xdr:col>88</xdr:col>
      <xdr:colOff>46302</xdr:colOff>
      <xdr:row>10</xdr:row>
      <xdr:rowOff>84665</xdr:rowOff>
    </xdr:from>
    <xdr:ext cx="634584" cy="1332178"/>
    <xdr:pic>
      <xdr:nvPicPr>
        <xdr:cNvPr id="8" name="Рисунок 7"/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772" t="14214" r="43392" b="17925"/>
        <a:stretch/>
      </xdr:blipFill>
      <xdr:spPr>
        <a:xfrm>
          <a:off x="14629077" y="3313640"/>
          <a:ext cx="634584" cy="1332178"/>
        </a:xfrm>
        <a:prstGeom prst="rect">
          <a:avLst/>
        </a:prstGeom>
      </xdr:spPr>
    </xdr:pic>
    <xdr:clientData/>
  </xdr:oneCellAnchor>
  <xdr:oneCellAnchor>
    <xdr:from>
      <xdr:col>100</xdr:col>
      <xdr:colOff>76729</xdr:colOff>
      <xdr:row>10</xdr:row>
      <xdr:rowOff>76728</xdr:rowOff>
    </xdr:from>
    <xdr:ext cx="970652" cy="1375835"/>
    <xdr:pic>
      <xdr:nvPicPr>
        <xdr:cNvPr id="9" name="Рисунок 8"/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246" t="7107" r="34554" b="6921"/>
        <a:stretch/>
      </xdr:blipFill>
      <xdr:spPr>
        <a:xfrm>
          <a:off x="16354954" y="3305703"/>
          <a:ext cx="970652" cy="1375835"/>
        </a:xfrm>
        <a:prstGeom prst="rect">
          <a:avLst/>
        </a:prstGeom>
      </xdr:spPr>
    </xdr:pic>
    <xdr:clientData/>
  </xdr:oneCellAnchor>
  <xdr:oneCellAnchor>
    <xdr:from>
      <xdr:col>116</xdr:col>
      <xdr:colOff>7144</xdr:colOff>
      <xdr:row>10</xdr:row>
      <xdr:rowOff>54766</xdr:rowOff>
    </xdr:from>
    <xdr:ext cx="838804" cy="1433513"/>
    <xdr:pic>
      <xdr:nvPicPr>
        <xdr:cNvPr id="10" name="Рисунок 9"/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394" t="16712" r="42708" b="16642"/>
        <a:stretch/>
      </xdr:blipFill>
      <xdr:spPr>
        <a:xfrm>
          <a:off x="18628519" y="3283741"/>
          <a:ext cx="838804" cy="1433513"/>
        </a:xfrm>
        <a:prstGeom prst="rect">
          <a:avLst/>
        </a:prstGeom>
      </xdr:spPr>
    </xdr:pic>
    <xdr:clientData/>
  </xdr:oneCellAnchor>
  <xdr:oneCellAnchor>
    <xdr:from>
      <xdr:col>129</xdr:col>
      <xdr:colOff>57150</xdr:colOff>
      <xdr:row>10</xdr:row>
      <xdr:rowOff>95248</xdr:rowOff>
    </xdr:from>
    <xdr:ext cx="931068" cy="1374995"/>
    <xdr:pic>
      <xdr:nvPicPr>
        <xdr:cNvPr id="11" name="Рисунок 10"/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542" t="13411" r="39015" b="14372"/>
        <a:stretch/>
      </xdr:blipFill>
      <xdr:spPr>
        <a:xfrm>
          <a:off x="20831175" y="3324223"/>
          <a:ext cx="931068" cy="1374995"/>
        </a:xfrm>
        <a:prstGeom prst="rect">
          <a:avLst/>
        </a:prstGeom>
      </xdr:spPr>
    </xdr:pic>
    <xdr:clientData/>
  </xdr:oneCellAnchor>
  <xdr:oneCellAnchor>
    <xdr:from>
      <xdr:col>2</xdr:col>
      <xdr:colOff>76199</xdr:colOff>
      <xdr:row>19</xdr:row>
      <xdr:rowOff>280985</xdr:rowOff>
    </xdr:from>
    <xdr:ext cx="1154406" cy="1278733"/>
    <xdr:pic>
      <xdr:nvPicPr>
        <xdr:cNvPr id="12" name="Рисунок 11"/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3997" t="13617" r="33049" b="8801"/>
        <a:stretch/>
      </xdr:blipFill>
      <xdr:spPr>
        <a:xfrm>
          <a:off x="866774" y="6872285"/>
          <a:ext cx="1154406" cy="1278733"/>
        </a:xfrm>
        <a:prstGeom prst="rect">
          <a:avLst/>
        </a:prstGeom>
      </xdr:spPr>
    </xdr:pic>
    <xdr:clientData/>
  </xdr:oneCellAnchor>
  <xdr:oneCellAnchor>
    <xdr:from>
      <xdr:col>16</xdr:col>
      <xdr:colOff>85726</xdr:colOff>
      <xdr:row>19</xdr:row>
      <xdr:rowOff>92869</xdr:rowOff>
    </xdr:from>
    <xdr:ext cx="914398" cy="1411280"/>
    <xdr:pic>
      <xdr:nvPicPr>
        <xdr:cNvPr id="13" name="Рисунок 12"/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6742" t="10523" r="38163" b="5087"/>
        <a:stretch/>
      </xdr:blipFill>
      <xdr:spPr>
        <a:xfrm>
          <a:off x="3219451" y="6684169"/>
          <a:ext cx="914398" cy="1411280"/>
        </a:xfrm>
        <a:prstGeom prst="rect">
          <a:avLst/>
        </a:prstGeom>
      </xdr:spPr>
    </xdr:pic>
    <xdr:clientData/>
  </xdr:oneCellAnchor>
  <xdr:oneCellAnchor>
    <xdr:from>
      <xdr:col>32</xdr:col>
      <xdr:colOff>64295</xdr:colOff>
      <xdr:row>19</xdr:row>
      <xdr:rowOff>107157</xdr:rowOff>
    </xdr:from>
    <xdr:ext cx="840579" cy="1447072"/>
    <xdr:pic>
      <xdr:nvPicPr>
        <xdr:cNvPr id="14" name="Рисунок 13"/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583" t="9698" r="37974" b="6118"/>
        <a:stretch/>
      </xdr:blipFill>
      <xdr:spPr>
        <a:xfrm>
          <a:off x="5626895" y="6698457"/>
          <a:ext cx="840579" cy="1447072"/>
        </a:xfrm>
        <a:prstGeom prst="rect">
          <a:avLst/>
        </a:prstGeom>
      </xdr:spPr>
    </xdr:pic>
    <xdr:clientData/>
  </xdr:oneCellAnchor>
  <xdr:oneCellAnchor>
    <xdr:from>
      <xdr:col>44</xdr:col>
      <xdr:colOff>38100</xdr:colOff>
      <xdr:row>19</xdr:row>
      <xdr:rowOff>126205</xdr:rowOff>
    </xdr:from>
    <xdr:ext cx="1064141" cy="1385887"/>
    <xdr:pic>
      <xdr:nvPicPr>
        <xdr:cNvPr id="15" name="Рисунок 14"/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8314" t="5571" r="26799" b="4262"/>
        <a:stretch/>
      </xdr:blipFill>
      <xdr:spPr>
        <a:xfrm>
          <a:off x="7743825" y="6717505"/>
          <a:ext cx="1064141" cy="1385887"/>
        </a:xfrm>
        <a:prstGeom prst="rect">
          <a:avLst/>
        </a:prstGeom>
      </xdr:spPr>
    </xdr:pic>
    <xdr:clientData/>
  </xdr:oneCellAnchor>
  <xdr:oneCellAnchor>
    <xdr:from>
      <xdr:col>62</xdr:col>
      <xdr:colOff>11907</xdr:colOff>
      <xdr:row>19</xdr:row>
      <xdr:rowOff>71440</xdr:rowOff>
    </xdr:from>
    <xdr:ext cx="506086" cy="1500184"/>
    <xdr:pic>
      <xdr:nvPicPr>
        <xdr:cNvPr id="16" name="Рисунок 15"/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561" t="6518" r="43182" b="10255"/>
        <a:stretch/>
      </xdr:blipFill>
      <xdr:spPr>
        <a:xfrm>
          <a:off x="10270332" y="6662740"/>
          <a:ext cx="506086" cy="1500184"/>
        </a:xfrm>
        <a:prstGeom prst="rect">
          <a:avLst/>
        </a:prstGeom>
      </xdr:spPr>
    </xdr:pic>
    <xdr:clientData/>
  </xdr:oneCellAnchor>
  <xdr:oneCellAnchor>
    <xdr:from>
      <xdr:col>73</xdr:col>
      <xdr:colOff>88106</xdr:colOff>
      <xdr:row>19</xdr:row>
      <xdr:rowOff>7144</xdr:rowOff>
    </xdr:from>
    <xdr:ext cx="786411" cy="1445417"/>
    <xdr:pic>
      <xdr:nvPicPr>
        <xdr:cNvPr id="17" name="Рисунок 16"/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276" t="18364" r="39773" b="13753"/>
        <a:stretch/>
      </xdr:blipFill>
      <xdr:spPr>
        <a:xfrm>
          <a:off x="12327731" y="6598444"/>
          <a:ext cx="786411" cy="1445417"/>
        </a:xfrm>
        <a:prstGeom prst="rect">
          <a:avLst/>
        </a:prstGeom>
      </xdr:spPr>
    </xdr:pic>
    <xdr:clientData/>
  </xdr:oneCellAnchor>
  <xdr:oneCellAnchor>
    <xdr:from>
      <xdr:col>87</xdr:col>
      <xdr:colOff>40481</xdr:colOff>
      <xdr:row>19</xdr:row>
      <xdr:rowOff>97631</xdr:rowOff>
    </xdr:from>
    <xdr:ext cx="895396" cy="1438274"/>
    <xdr:pic>
      <xdr:nvPicPr>
        <xdr:cNvPr id="18" name="Рисунок 17"/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678" t="9285" r="36269" b="6531"/>
        <a:stretch/>
      </xdr:blipFill>
      <xdr:spPr>
        <a:xfrm>
          <a:off x="14528006" y="6688931"/>
          <a:ext cx="895396" cy="1438274"/>
        </a:xfrm>
        <a:prstGeom prst="rect">
          <a:avLst/>
        </a:prstGeom>
      </xdr:spPr>
    </xdr:pic>
    <xdr:clientData/>
  </xdr:oneCellAnchor>
  <xdr:oneCellAnchor>
    <xdr:from>
      <xdr:col>103</xdr:col>
      <xdr:colOff>35720</xdr:colOff>
      <xdr:row>19</xdr:row>
      <xdr:rowOff>29386</xdr:rowOff>
    </xdr:from>
    <xdr:ext cx="464342" cy="1516569"/>
    <xdr:pic>
      <xdr:nvPicPr>
        <xdr:cNvPr id="19" name="Рисунок 18"/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5454" t="4763" r="41643" b="5993"/>
        <a:stretch/>
      </xdr:blipFill>
      <xdr:spPr>
        <a:xfrm>
          <a:off x="16599695" y="6620686"/>
          <a:ext cx="464342" cy="1516569"/>
        </a:xfrm>
        <a:prstGeom prst="rect">
          <a:avLst/>
        </a:prstGeom>
      </xdr:spPr>
    </xdr:pic>
    <xdr:clientData/>
  </xdr:oneCellAnchor>
  <xdr:oneCellAnchor>
    <xdr:from>
      <xdr:col>116</xdr:col>
      <xdr:colOff>71437</xdr:colOff>
      <xdr:row>19</xdr:row>
      <xdr:rowOff>71437</xdr:rowOff>
    </xdr:from>
    <xdr:ext cx="738187" cy="1370314"/>
    <xdr:pic>
      <xdr:nvPicPr>
        <xdr:cNvPr id="20" name="Рисунок 19"/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572" t="16300" r="41951" b="17054"/>
        <a:stretch/>
      </xdr:blipFill>
      <xdr:spPr>
        <a:xfrm>
          <a:off x="18692812" y="6662737"/>
          <a:ext cx="738187" cy="1370314"/>
        </a:xfrm>
        <a:prstGeom prst="rect">
          <a:avLst/>
        </a:prstGeom>
      </xdr:spPr>
    </xdr:pic>
    <xdr:clientData/>
  </xdr:oneCellAnchor>
  <xdr:oneCellAnchor>
    <xdr:from>
      <xdr:col>129</xdr:col>
      <xdr:colOff>80962</xdr:colOff>
      <xdr:row>19</xdr:row>
      <xdr:rowOff>107155</xdr:rowOff>
    </xdr:from>
    <xdr:ext cx="965344" cy="1357313"/>
    <xdr:pic>
      <xdr:nvPicPr>
        <xdr:cNvPr id="21" name="Рисунок 20"/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7594" t="8460" r="34186" b="5086"/>
        <a:stretch/>
      </xdr:blipFill>
      <xdr:spPr>
        <a:xfrm>
          <a:off x="20854987" y="6698455"/>
          <a:ext cx="965344" cy="1357313"/>
        </a:xfrm>
        <a:prstGeom prst="rect">
          <a:avLst/>
        </a:prstGeom>
      </xdr:spPr>
    </xdr:pic>
    <xdr:clientData/>
  </xdr:oneCellAnchor>
  <xdr:oneCellAnchor>
    <xdr:from>
      <xdr:col>2</xdr:col>
      <xdr:colOff>92870</xdr:colOff>
      <xdr:row>28</xdr:row>
      <xdr:rowOff>217169</xdr:rowOff>
    </xdr:from>
    <xdr:ext cx="1003409" cy="1163955"/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3445" y="10199369"/>
          <a:ext cx="1003409" cy="1163955"/>
        </a:xfrm>
        <a:prstGeom prst="rect">
          <a:avLst/>
        </a:prstGeom>
      </xdr:spPr>
    </xdr:pic>
    <xdr:clientData/>
  </xdr:oneCellAnchor>
  <xdr:oneCellAnchor>
    <xdr:from>
      <xdr:col>16</xdr:col>
      <xdr:colOff>45245</xdr:colOff>
      <xdr:row>28</xdr:row>
      <xdr:rowOff>192881</xdr:rowOff>
    </xdr:from>
    <xdr:ext cx="1109589" cy="1116806"/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78970" y="10175081"/>
          <a:ext cx="1109589" cy="1116806"/>
        </a:xfrm>
        <a:prstGeom prst="rect">
          <a:avLst/>
        </a:prstGeom>
      </xdr:spPr>
    </xdr:pic>
    <xdr:clientData/>
  </xdr:oneCellAnchor>
  <xdr:oneCellAnchor>
    <xdr:from>
      <xdr:col>30</xdr:col>
      <xdr:colOff>47625</xdr:colOff>
      <xdr:row>28</xdr:row>
      <xdr:rowOff>109537</xdr:rowOff>
    </xdr:from>
    <xdr:ext cx="1062881" cy="1307306"/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19725" y="10091737"/>
          <a:ext cx="1062881" cy="1307306"/>
        </a:xfrm>
        <a:prstGeom prst="rect">
          <a:avLst/>
        </a:prstGeom>
      </xdr:spPr>
    </xdr:pic>
    <xdr:clientData/>
  </xdr:oneCellAnchor>
  <xdr:oneCellAnchor>
    <xdr:from>
      <xdr:col>44</xdr:col>
      <xdr:colOff>50007</xdr:colOff>
      <xdr:row>28</xdr:row>
      <xdr:rowOff>140879</xdr:rowOff>
    </xdr:from>
    <xdr:ext cx="1028968" cy="1264058"/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55732" y="10123079"/>
          <a:ext cx="1028968" cy="1264058"/>
        </a:xfrm>
        <a:prstGeom prst="rect">
          <a:avLst/>
        </a:prstGeom>
      </xdr:spPr>
    </xdr:pic>
    <xdr:clientData/>
  </xdr:oneCellAnchor>
  <xdr:oneCellAnchor>
    <xdr:from>
      <xdr:col>59</xdr:col>
      <xdr:colOff>59531</xdr:colOff>
      <xdr:row>28</xdr:row>
      <xdr:rowOff>202406</xdr:rowOff>
    </xdr:from>
    <xdr:ext cx="904875" cy="1178719"/>
    <xdr:pic>
      <xdr:nvPicPr>
        <xdr:cNvPr id="26" name="Рисунок 25"/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270" t="32840" r="37737" b="17524"/>
        <a:stretch/>
      </xdr:blipFill>
      <xdr:spPr>
        <a:xfrm>
          <a:off x="10032206" y="10184606"/>
          <a:ext cx="904875" cy="1178719"/>
        </a:xfrm>
        <a:prstGeom prst="rect">
          <a:avLst/>
        </a:prstGeom>
      </xdr:spPr>
    </xdr:pic>
    <xdr:clientData/>
  </xdr:oneCellAnchor>
  <xdr:oneCellAnchor>
    <xdr:from>
      <xdr:col>72</xdr:col>
      <xdr:colOff>83346</xdr:colOff>
      <xdr:row>28</xdr:row>
      <xdr:rowOff>107155</xdr:rowOff>
    </xdr:from>
    <xdr:ext cx="964404" cy="1359463"/>
    <xdr:pic>
      <xdr:nvPicPr>
        <xdr:cNvPr id="27" name="Рисунок 26"/>
        <xdr:cNvPicPr>
          <a:picLocks noChangeAspect="1"/>
        </xdr:cNvPicPr>
      </xdr:nvPicPr>
      <xdr:blipFill rotWithShape="1">
        <a:blip xmlns:r="http://schemas.openxmlformats.org/officeDocument/2006/relationships" r:embed="rId2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7879" t="12284" r="33120" b="11758"/>
        <a:stretch/>
      </xdr:blipFill>
      <xdr:spPr>
        <a:xfrm>
          <a:off x="12227721" y="10089355"/>
          <a:ext cx="964404" cy="1359463"/>
        </a:xfrm>
        <a:prstGeom prst="rect">
          <a:avLst/>
        </a:prstGeom>
      </xdr:spPr>
    </xdr:pic>
    <xdr:clientData/>
  </xdr:oneCellAnchor>
  <xdr:oneCellAnchor>
    <xdr:from>
      <xdr:col>89</xdr:col>
      <xdr:colOff>59531</xdr:colOff>
      <xdr:row>28</xdr:row>
      <xdr:rowOff>35718</xdr:rowOff>
    </xdr:from>
    <xdr:ext cx="551657" cy="1428750"/>
    <xdr:pic>
      <xdr:nvPicPr>
        <xdr:cNvPr id="28" name="Рисунок 27"/>
        <xdr:cNvPicPr>
          <a:picLocks noChangeAspect="1"/>
        </xdr:cNvPicPr>
      </xdr:nvPicPr>
      <xdr:blipFill rotWithShape="1">
        <a:blip xmlns:r="http://schemas.openxmlformats.org/officeDocument/2006/relationships" r:embed="rId2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797" t="4513" r="39749" b="5241"/>
        <a:stretch/>
      </xdr:blipFill>
      <xdr:spPr>
        <a:xfrm>
          <a:off x="14737556" y="10017918"/>
          <a:ext cx="551657" cy="1428750"/>
        </a:xfrm>
        <a:prstGeom prst="rect">
          <a:avLst/>
        </a:prstGeom>
      </xdr:spPr>
    </xdr:pic>
    <xdr:clientData/>
  </xdr:oneCellAnchor>
  <xdr:oneCellAnchor>
    <xdr:from>
      <xdr:col>101</xdr:col>
      <xdr:colOff>57151</xdr:colOff>
      <xdr:row>28</xdr:row>
      <xdr:rowOff>149784</xdr:rowOff>
    </xdr:from>
    <xdr:ext cx="933450" cy="1242454"/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430626" y="10131984"/>
          <a:ext cx="933450" cy="1242454"/>
        </a:xfrm>
        <a:prstGeom prst="rect">
          <a:avLst/>
        </a:prstGeom>
      </xdr:spPr>
    </xdr:pic>
    <xdr:clientData/>
  </xdr:oneCellAnchor>
  <xdr:oneCellAnchor>
    <xdr:from>
      <xdr:col>114</xdr:col>
      <xdr:colOff>47625</xdr:colOff>
      <xdr:row>28</xdr:row>
      <xdr:rowOff>119062</xdr:rowOff>
    </xdr:from>
    <xdr:ext cx="1036356" cy="1281113"/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78500" y="10101262"/>
          <a:ext cx="1036356" cy="1281113"/>
        </a:xfrm>
        <a:prstGeom prst="rect">
          <a:avLst/>
        </a:prstGeom>
      </xdr:spPr>
    </xdr:pic>
    <xdr:clientData/>
  </xdr:oneCellAnchor>
  <xdr:oneCellAnchor>
    <xdr:from>
      <xdr:col>129</xdr:col>
      <xdr:colOff>35720</xdr:colOff>
      <xdr:row>28</xdr:row>
      <xdr:rowOff>154782</xdr:rowOff>
    </xdr:from>
    <xdr:ext cx="940593" cy="1237622"/>
    <xdr:pic>
      <xdr:nvPicPr>
        <xdr:cNvPr id="31" name="Рисунок 30"/>
        <xdr:cNvPicPr>
          <a:picLocks noChangeAspect="1"/>
        </xdr:cNvPicPr>
      </xdr:nvPicPr>
      <xdr:blipFill rotWithShape="1">
        <a:blip xmlns:r="http://schemas.openxmlformats.org/officeDocument/2006/relationships" r:embed="rId3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2968" t="6518" r="39039" b="43345"/>
        <a:stretch/>
      </xdr:blipFill>
      <xdr:spPr>
        <a:xfrm>
          <a:off x="20809745" y="10136982"/>
          <a:ext cx="940593" cy="1237622"/>
        </a:xfrm>
        <a:prstGeom prst="rect">
          <a:avLst/>
        </a:prstGeom>
      </xdr:spPr>
    </xdr:pic>
    <xdr:clientData/>
  </xdr:oneCellAnchor>
  <xdr:oneCellAnchor>
    <xdr:from>
      <xdr:col>5</xdr:col>
      <xdr:colOff>11906</xdr:colOff>
      <xdr:row>37</xdr:row>
      <xdr:rowOff>47623</xdr:rowOff>
    </xdr:from>
    <xdr:ext cx="571500" cy="1480144"/>
    <xdr:pic>
      <xdr:nvPicPr>
        <xdr:cNvPr id="32" name="Рисунок 31"/>
        <xdr:cNvPicPr>
          <a:picLocks noChangeAspect="1"/>
        </xdr:cNvPicPr>
      </xdr:nvPicPr>
      <xdr:blipFill rotWithShape="1">
        <a:blip xmlns:r="http://schemas.openxmlformats.org/officeDocument/2006/relationships" r:embed="rId3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797" t="4513" r="39749" b="5241"/>
        <a:stretch/>
      </xdr:blipFill>
      <xdr:spPr>
        <a:xfrm>
          <a:off x="1088231" y="13306423"/>
          <a:ext cx="571500" cy="1480144"/>
        </a:xfrm>
        <a:prstGeom prst="rect">
          <a:avLst/>
        </a:prstGeom>
      </xdr:spPr>
    </xdr:pic>
    <xdr:clientData/>
  </xdr:oneCellAnchor>
  <xdr:oneCellAnchor>
    <xdr:from>
      <xdr:col>19</xdr:col>
      <xdr:colOff>23815</xdr:colOff>
      <xdr:row>37</xdr:row>
      <xdr:rowOff>690563</xdr:rowOff>
    </xdr:from>
    <xdr:ext cx="488155" cy="621707"/>
    <xdr:pic>
      <xdr:nvPicPr>
        <xdr:cNvPr id="33" name="Рисунок 32"/>
        <xdr:cNvPicPr>
          <a:picLocks noChangeAspect="1"/>
        </xdr:cNvPicPr>
      </xdr:nvPicPr>
      <xdr:blipFill rotWithShape="1">
        <a:blip xmlns:r="http://schemas.openxmlformats.org/officeDocument/2006/relationships" r:embed="rId3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035" t="58158" r="43418" b="7999"/>
        <a:stretch/>
      </xdr:blipFill>
      <xdr:spPr>
        <a:xfrm>
          <a:off x="3443290" y="13949363"/>
          <a:ext cx="488155" cy="621707"/>
        </a:xfrm>
        <a:prstGeom prst="rect">
          <a:avLst/>
        </a:prstGeom>
      </xdr:spPr>
    </xdr:pic>
    <xdr:clientData/>
  </xdr:oneCellAnchor>
  <xdr:oneCellAnchor>
    <xdr:from>
      <xdr:col>19</xdr:col>
      <xdr:colOff>11907</xdr:colOff>
      <xdr:row>37</xdr:row>
      <xdr:rowOff>35718</xdr:rowOff>
    </xdr:from>
    <xdr:ext cx="518348" cy="631032"/>
    <xdr:pic>
      <xdr:nvPicPr>
        <xdr:cNvPr id="34" name="Рисунок 33"/>
        <xdr:cNvPicPr>
          <a:picLocks noChangeAspect="1"/>
        </xdr:cNvPicPr>
      </xdr:nvPicPr>
      <xdr:blipFill rotWithShape="1">
        <a:blip xmlns:r="http://schemas.openxmlformats.org/officeDocument/2006/relationships" r:embed="rId3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561" t="3510" r="42826" b="61394"/>
        <a:stretch/>
      </xdr:blipFill>
      <xdr:spPr>
        <a:xfrm>
          <a:off x="3431382" y="13294518"/>
          <a:ext cx="518348" cy="631032"/>
        </a:xfrm>
        <a:prstGeom prst="rect">
          <a:avLst/>
        </a:prstGeom>
      </xdr:spPr>
    </xdr:pic>
    <xdr:clientData/>
  </xdr:oneCellAnchor>
  <xdr:oneCellAnchor>
    <xdr:from>
      <xdr:col>33</xdr:col>
      <xdr:colOff>11904</xdr:colOff>
      <xdr:row>37</xdr:row>
      <xdr:rowOff>59529</xdr:rowOff>
    </xdr:from>
    <xdr:ext cx="547689" cy="1423992"/>
    <xdr:pic>
      <xdr:nvPicPr>
        <xdr:cNvPr id="35" name="Рисунок 34"/>
        <xdr:cNvPicPr>
          <a:picLocks noChangeAspect="1"/>
        </xdr:cNvPicPr>
      </xdr:nvPicPr>
      <xdr:blipFill rotWithShape="1">
        <a:blip xmlns:r="http://schemas.openxmlformats.org/officeDocument/2006/relationships" r:embed="rId3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389" t="4512" r="39631" b="7497"/>
        <a:stretch/>
      </xdr:blipFill>
      <xdr:spPr>
        <a:xfrm>
          <a:off x="5669754" y="13318329"/>
          <a:ext cx="547689" cy="1423992"/>
        </a:xfrm>
        <a:prstGeom prst="rect">
          <a:avLst/>
        </a:prstGeom>
      </xdr:spPr>
    </xdr:pic>
    <xdr:clientData/>
  </xdr:oneCellAnchor>
  <xdr:oneCellAnchor>
    <xdr:from>
      <xdr:col>44</xdr:col>
      <xdr:colOff>19052</xdr:colOff>
      <xdr:row>37</xdr:row>
      <xdr:rowOff>278606</xdr:rowOff>
    </xdr:from>
    <xdr:ext cx="1053275" cy="995363"/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24777" y="13537406"/>
          <a:ext cx="1053275" cy="995363"/>
        </a:xfrm>
        <a:prstGeom prst="rect">
          <a:avLst/>
        </a:prstGeom>
      </xdr:spPr>
    </xdr:pic>
    <xdr:clientData/>
  </xdr:oneCellAnchor>
  <xdr:oneCellAnchor>
    <xdr:from>
      <xdr:col>58</xdr:col>
      <xdr:colOff>76200</xdr:colOff>
      <xdr:row>37</xdr:row>
      <xdr:rowOff>308964</xdr:rowOff>
    </xdr:from>
    <xdr:ext cx="1131294" cy="1024535"/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53625" y="13567764"/>
          <a:ext cx="1131294" cy="1024535"/>
        </a:xfrm>
        <a:prstGeom prst="rect">
          <a:avLst/>
        </a:prstGeom>
      </xdr:spPr>
    </xdr:pic>
    <xdr:clientData/>
  </xdr:oneCellAnchor>
  <xdr:oneCellAnchor>
    <xdr:from>
      <xdr:col>72</xdr:col>
      <xdr:colOff>38099</xdr:colOff>
      <xdr:row>37</xdr:row>
      <xdr:rowOff>276224</xdr:rowOff>
    </xdr:from>
    <xdr:ext cx="1041721" cy="1152525"/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82474" y="13535024"/>
          <a:ext cx="1041721" cy="1152525"/>
        </a:xfrm>
        <a:prstGeom prst="rect">
          <a:avLst/>
        </a:prstGeom>
      </xdr:spPr>
    </xdr:pic>
    <xdr:clientData/>
  </xdr:oneCellAnchor>
  <xdr:oneCellAnchor>
    <xdr:from>
      <xdr:col>86</xdr:col>
      <xdr:colOff>40481</xdr:colOff>
      <xdr:row>37</xdr:row>
      <xdr:rowOff>250030</xdr:rowOff>
    </xdr:from>
    <xdr:ext cx="1135226" cy="1162049"/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32756" y="13508830"/>
          <a:ext cx="1135226" cy="1162049"/>
        </a:xfrm>
        <a:prstGeom prst="rect">
          <a:avLst/>
        </a:prstGeom>
      </xdr:spPr>
    </xdr:pic>
    <xdr:clientData/>
  </xdr:oneCellAnchor>
  <xdr:oneCellAnchor>
    <xdr:from>
      <xdr:col>100</xdr:col>
      <xdr:colOff>92870</xdr:colOff>
      <xdr:row>37</xdr:row>
      <xdr:rowOff>199326</xdr:rowOff>
    </xdr:from>
    <xdr:ext cx="1000124" cy="1200848"/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371095" y="13458126"/>
          <a:ext cx="1000124" cy="1200848"/>
        </a:xfrm>
        <a:prstGeom prst="rect">
          <a:avLst/>
        </a:prstGeom>
      </xdr:spPr>
    </xdr:pic>
    <xdr:clientData/>
  </xdr:oneCellAnchor>
  <xdr:oneCellAnchor>
    <xdr:from>
      <xdr:col>114</xdr:col>
      <xdr:colOff>50008</xdr:colOff>
      <xdr:row>37</xdr:row>
      <xdr:rowOff>164306</xdr:rowOff>
    </xdr:from>
    <xdr:ext cx="1074563" cy="1240632"/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80883" y="13423106"/>
          <a:ext cx="1074563" cy="1240632"/>
        </a:xfrm>
        <a:prstGeom prst="rect">
          <a:avLst/>
        </a:prstGeom>
      </xdr:spPr>
    </xdr:pic>
    <xdr:clientData/>
  </xdr:oneCellAnchor>
  <xdr:oneCellAnchor>
    <xdr:from>
      <xdr:col>131</xdr:col>
      <xdr:colOff>7936</xdr:colOff>
      <xdr:row>37</xdr:row>
      <xdr:rowOff>107154</xdr:rowOff>
    </xdr:from>
    <xdr:ext cx="515938" cy="1252991"/>
    <xdr:pic>
      <xdr:nvPicPr>
        <xdr:cNvPr id="42" name="Рисунок 41"/>
        <xdr:cNvPicPr>
          <a:picLocks noChangeAspect="1"/>
        </xdr:cNvPicPr>
      </xdr:nvPicPr>
      <xdr:blipFill rotWithShape="1">
        <a:blip xmlns:r="http://schemas.openxmlformats.org/officeDocument/2006/relationships" r:embed="rId4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9905" t="5653" r="13867" b="1755"/>
        <a:stretch/>
      </xdr:blipFill>
      <xdr:spPr>
        <a:xfrm>
          <a:off x="20972461" y="13365954"/>
          <a:ext cx="515938" cy="1252991"/>
        </a:xfrm>
        <a:prstGeom prst="rect">
          <a:avLst/>
        </a:prstGeom>
      </xdr:spPr>
    </xdr:pic>
    <xdr:clientData/>
  </xdr:oneCellAnchor>
  <xdr:oneCellAnchor>
    <xdr:from>
      <xdr:col>2</xdr:col>
      <xdr:colOff>74687</xdr:colOff>
      <xdr:row>46</xdr:row>
      <xdr:rowOff>154782</xdr:rowOff>
    </xdr:from>
    <xdr:ext cx="1015927" cy="1238250"/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5262" y="16718757"/>
          <a:ext cx="1015927" cy="1238250"/>
        </a:xfrm>
        <a:prstGeom prst="rect">
          <a:avLst/>
        </a:prstGeom>
      </xdr:spPr>
    </xdr:pic>
    <xdr:clientData/>
  </xdr:oneCellAnchor>
  <xdr:oneCellAnchor>
    <xdr:from>
      <xdr:col>16</xdr:col>
      <xdr:colOff>35722</xdr:colOff>
      <xdr:row>46</xdr:row>
      <xdr:rowOff>126901</xdr:rowOff>
    </xdr:from>
    <xdr:ext cx="1038304" cy="1325661"/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69447" y="16690876"/>
          <a:ext cx="1038304" cy="1325661"/>
        </a:xfrm>
        <a:prstGeom prst="rect">
          <a:avLst/>
        </a:prstGeom>
      </xdr:spPr>
    </xdr:pic>
    <xdr:clientData/>
  </xdr:oneCellAnchor>
  <xdr:oneCellAnchor>
    <xdr:from>
      <xdr:col>31</xdr:col>
      <xdr:colOff>61914</xdr:colOff>
      <xdr:row>46</xdr:row>
      <xdr:rowOff>135731</xdr:rowOff>
    </xdr:from>
    <xdr:ext cx="807242" cy="1284861"/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29264" y="16699706"/>
          <a:ext cx="807242" cy="1284861"/>
        </a:xfrm>
        <a:prstGeom prst="rect">
          <a:avLst/>
        </a:prstGeom>
      </xdr:spPr>
    </xdr:pic>
    <xdr:clientData/>
  </xdr:oneCellAnchor>
  <xdr:oneCellAnchor>
    <xdr:from>
      <xdr:col>44</xdr:col>
      <xdr:colOff>67739</xdr:colOff>
      <xdr:row>46</xdr:row>
      <xdr:rowOff>211931</xdr:rowOff>
    </xdr:from>
    <xdr:ext cx="1011099" cy="1097756"/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3464" y="16775906"/>
          <a:ext cx="1011099" cy="1097756"/>
        </a:xfrm>
        <a:prstGeom prst="rect">
          <a:avLst/>
        </a:prstGeom>
      </xdr:spPr>
    </xdr:pic>
    <xdr:clientData/>
  </xdr:oneCellAnchor>
  <xdr:oneCellAnchor>
    <xdr:from>
      <xdr:col>58</xdr:col>
      <xdr:colOff>92871</xdr:colOff>
      <xdr:row>46</xdr:row>
      <xdr:rowOff>642938</xdr:rowOff>
    </xdr:from>
    <xdr:ext cx="1193004" cy="627896"/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70296" y="17206913"/>
          <a:ext cx="1193004" cy="627896"/>
        </a:xfrm>
        <a:prstGeom prst="rect">
          <a:avLst/>
        </a:prstGeom>
      </xdr:spPr>
    </xdr:pic>
    <xdr:clientData/>
  </xdr:oneCellAnchor>
  <xdr:oneCellAnchor>
    <xdr:from>
      <xdr:col>73</xdr:col>
      <xdr:colOff>2382</xdr:colOff>
      <xdr:row>46</xdr:row>
      <xdr:rowOff>212986</xdr:rowOff>
    </xdr:from>
    <xdr:ext cx="962024" cy="1168410"/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42007" y="16776961"/>
          <a:ext cx="962024" cy="1168410"/>
        </a:xfrm>
        <a:prstGeom prst="rect">
          <a:avLst/>
        </a:prstGeom>
      </xdr:spPr>
    </xdr:pic>
    <xdr:clientData/>
  </xdr:oneCellAnchor>
  <xdr:oneCellAnchor>
    <xdr:from>
      <xdr:col>88</xdr:col>
      <xdr:colOff>45243</xdr:colOff>
      <xdr:row>46</xdr:row>
      <xdr:rowOff>85725</xdr:rowOff>
    </xdr:from>
    <xdr:ext cx="658262" cy="1283494"/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28018" y="16649700"/>
          <a:ext cx="658262" cy="1283494"/>
        </a:xfrm>
        <a:prstGeom prst="rect">
          <a:avLst/>
        </a:prstGeom>
      </xdr:spPr>
    </xdr:pic>
    <xdr:clientData/>
  </xdr:oneCellAnchor>
  <xdr:oneCellAnchor>
    <xdr:from>
      <xdr:col>101</xdr:col>
      <xdr:colOff>66675</xdr:colOff>
      <xdr:row>46</xdr:row>
      <xdr:rowOff>69058</xdr:rowOff>
    </xdr:from>
    <xdr:ext cx="846636" cy="1419224"/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440150" y="16633033"/>
          <a:ext cx="846636" cy="1419224"/>
        </a:xfrm>
        <a:prstGeom prst="rect">
          <a:avLst/>
        </a:prstGeom>
      </xdr:spPr>
    </xdr:pic>
    <xdr:clientData/>
  </xdr:oneCellAnchor>
  <xdr:oneCellAnchor>
    <xdr:from>
      <xdr:col>114</xdr:col>
      <xdr:colOff>45244</xdr:colOff>
      <xdr:row>46</xdr:row>
      <xdr:rowOff>488155</xdr:rowOff>
    </xdr:from>
    <xdr:ext cx="1050131" cy="703132"/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76119" y="17052130"/>
          <a:ext cx="1050131" cy="703132"/>
        </a:xfrm>
        <a:prstGeom prst="rect">
          <a:avLst/>
        </a:prstGeom>
      </xdr:spPr>
    </xdr:pic>
    <xdr:clientData/>
  </xdr:oneCellAnchor>
  <xdr:oneCellAnchor>
    <xdr:from>
      <xdr:col>128</xdr:col>
      <xdr:colOff>60614</xdr:colOff>
      <xdr:row>46</xdr:row>
      <xdr:rowOff>311246</xdr:rowOff>
    </xdr:from>
    <xdr:ext cx="1024190" cy="760315"/>
    <xdr:pic>
      <xdr:nvPicPr>
        <xdr:cNvPr id="52" name="Рисунок 51"/>
        <xdr:cNvPicPr>
          <a:picLocks noChangeAspect="1"/>
        </xdr:cNvPicPr>
      </xdr:nvPicPr>
      <xdr:blipFill rotWithShape="1">
        <a:blip xmlns:r="http://schemas.openxmlformats.org/officeDocument/2006/relationships" r:embed="rId5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5769" t="5586" r="6155" b="3989"/>
        <a:stretch/>
      </xdr:blipFill>
      <xdr:spPr>
        <a:xfrm>
          <a:off x="20739389" y="16875221"/>
          <a:ext cx="1024190" cy="760315"/>
        </a:xfrm>
        <a:prstGeom prst="rect">
          <a:avLst/>
        </a:prstGeom>
      </xdr:spPr>
    </xdr:pic>
    <xdr:clientData/>
  </xdr:oneCellAnchor>
  <xdr:oneCellAnchor>
    <xdr:from>
      <xdr:col>3</xdr:col>
      <xdr:colOff>54768</xdr:colOff>
      <xdr:row>56</xdr:row>
      <xdr:rowOff>364332</xdr:rowOff>
    </xdr:from>
    <xdr:ext cx="1038225" cy="702037"/>
    <xdr:pic>
      <xdr:nvPicPr>
        <xdr:cNvPr id="53" name="Рисунок 52"/>
        <xdr:cNvPicPr>
          <a:picLocks noChangeAspect="1"/>
        </xdr:cNvPicPr>
      </xdr:nvPicPr>
      <xdr:blipFill rotWithShape="1">
        <a:blip xmlns:r="http://schemas.openxmlformats.org/officeDocument/2006/relationships" r:embed="rId5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6268" r="4457" b="3226"/>
        <a:stretch/>
      </xdr:blipFill>
      <xdr:spPr>
        <a:xfrm>
          <a:off x="940593" y="20519232"/>
          <a:ext cx="1038225" cy="702037"/>
        </a:xfrm>
        <a:prstGeom prst="rect">
          <a:avLst/>
        </a:prstGeom>
      </xdr:spPr>
    </xdr:pic>
    <xdr:clientData/>
  </xdr:oneCellAnchor>
  <xdr:oneCellAnchor>
    <xdr:from>
      <xdr:col>17</xdr:col>
      <xdr:colOff>62495</xdr:colOff>
      <xdr:row>56</xdr:row>
      <xdr:rowOff>305233</xdr:rowOff>
    </xdr:from>
    <xdr:ext cx="1034435" cy="874569"/>
    <xdr:pic>
      <xdr:nvPicPr>
        <xdr:cNvPr id="54" name="Рисунок 53"/>
        <xdr:cNvPicPr>
          <a:picLocks noChangeAspect="1"/>
        </xdr:cNvPicPr>
      </xdr:nvPicPr>
      <xdr:blipFill rotWithShape="1">
        <a:blip xmlns:r="http://schemas.openxmlformats.org/officeDocument/2006/relationships" r:embed="rId5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67" t="3817" r="2723" b="5343"/>
        <a:stretch/>
      </xdr:blipFill>
      <xdr:spPr>
        <a:xfrm>
          <a:off x="3291470" y="20460133"/>
          <a:ext cx="1034435" cy="874569"/>
        </a:xfrm>
        <a:prstGeom prst="rect">
          <a:avLst/>
        </a:prstGeom>
      </xdr:spPr>
    </xdr:pic>
    <xdr:clientData/>
  </xdr:oneCellAnchor>
  <xdr:oneCellAnchor>
    <xdr:from>
      <xdr:col>33</xdr:col>
      <xdr:colOff>59532</xdr:colOff>
      <xdr:row>56</xdr:row>
      <xdr:rowOff>35720</xdr:rowOff>
    </xdr:from>
    <xdr:ext cx="565009" cy="1369217"/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7382" y="20190620"/>
          <a:ext cx="565009" cy="1369217"/>
        </a:xfrm>
        <a:prstGeom prst="rect">
          <a:avLst/>
        </a:prstGeom>
      </xdr:spPr>
    </xdr:pic>
    <xdr:clientData/>
  </xdr:oneCellAnchor>
  <xdr:oneCellAnchor>
    <xdr:from>
      <xdr:col>47</xdr:col>
      <xdr:colOff>59531</xdr:colOff>
      <xdr:row>56</xdr:row>
      <xdr:rowOff>47626</xdr:rowOff>
    </xdr:from>
    <xdr:ext cx="481988" cy="1428750"/>
    <xdr:pic>
      <xdr:nvPicPr>
        <xdr:cNvPr id="56" name="Рисунок 55"/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561" t="6518" r="43182" b="10255"/>
        <a:stretch/>
      </xdr:blipFill>
      <xdr:spPr>
        <a:xfrm>
          <a:off x="8051006" y="20202526"/>
          <a:ext cx="481988" cy="1428750"/>
        </a:xfrm>
        <a:prstGeom prst="rect">
          <a:avLst/>
        </a:prstGeom>
      </xdr:spPr>
    </xdr:pic>
    <xdr:clientData/>
  </xdr:oneCellAnchor>
  <xdr:oneCellAnchor>
    <xdr:from>
      <xdr:col>62</xdr:col>
      <xdr:colOff>2381</xdr:colOff>
      <xdr:row>56</xdr:row>
      <xdr:rowOff>47626</xdr:rowOff>
    </xdr:from>
    <xdr:ext cx="437453" cy="1428749"/>
    <xdr:pic>
      <xdr:nvPicPr>
        <xdr:cNvPr id="57" name="Рисунок 56"/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5454" t="4763" r="41643" b="5993"/>
        <a:stretch/>
      </xdr:blipFill>
      <xdr:spPr>
        <a:xfrm>
          <a:off x="10260806" y="20202526"/>
          <a:ext cx="437453" cy="1428749"/>
        </a:xfrm>
        <a:prstGeom prst="rect">
          <a:avLst/>
        </a:prstGeom>
      </xdr:spPr>
    </xdr:pic>
    <xdr:clientData/>
  </xdr:oneCellAnchor>
  <xdr:oneCellAnchor>
    <xdr:from>
      <xdr:col>88</xdr:col>
      <xdr:colOff>42333</xdr:colOff>
      <xdr:row>56</xdr:row>
      <xdr:rowOff>239448</xdr:rowOff>
    </xdr:from>
    <xdr:ext cx="656167" cy="1200861"/>
    <xdr:pic>
      <xdr:nvPicPr>
        <xdr:cNvPr id="58" name="Рисунок 57"/>
        <xdr:cNvPicPr>
          <a:picLocks noChangeAspect="1"/>
        </xdr:cNvPicPr>
      </xdr:nvPicPr>
      <xdr:blipFill rotWithShape="1">
        <a:blip xmlns:r="http://schemas.openxmlformats.org/officeDocument/2006/relationships" r:embed="rId5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5776" t="7255" r="6218" b="2253"/>
        <a:stretch/>
      </xdr:blipFill>
      <xdr:spPr>
        <a:xfrm>
          <a:off x="14625108" y="20394348"/>
          <a:ext cx="656167" cy="1200861"/>
        </a:xfrm>
        <a:prstGeom prst="rect">
          <a:avLst/>
        </a:prstGeom>
      </xdr:spPr>
    </xdr:pic>
    <xdr:clientData/>
  </xdr:oneCellAnchor>
  <xdr:oneCellAnchor>
    <xdr:from>
      <xdr:col>74</xdr:col>
      <xdr:colOff>75407</xdr:colOff>
      <xdr:row>56</xdr:row>
      <xdr:rowOff>208189</xdr:rowOff>
    </xdr:from>
    <xdr:ext cx="642974" cy="1220561"/>
    <xdr:pic>
      <xdr:nvPicPr>
        <xdr:cNvPr id="59" name="Рисунок 58"/>
        <xdr:cNvPicPr>
          <a:picLocks noChangeAspect="1"/>
        </xdr:cNvPicPr>
      </xdr:nvPicPr>
      <xdr:blipFill rotWithShape="1">
        <a:blip xmlns:r="http://schemas.openxmlformats.org/officeDocument/2006/relationships" r:embed="rId5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9588" t="5564" r="7220" b="2798"/>
        <a:stretch/>
      </xdr:blipFill>
      <xdr:spPr>
        <a:xfrm>
          <a:off x="12410282" y="20363089"/>
          <a:ext cx="642974" cy="1220561"/>
        </a:xfrm>
        <a:prstGeom prst="rect">
          <a:avLst/>
        </a:prstGeom>
      </xdr:spPr>
    </xdr:pic>
    <xdr:clientData/>
  </xdr:one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31750</xdr:colOff>
      <xdr:row>10</xdr:row>
      <xdr:rowOff>166688</xdr:rowOff>
    </xdr:from>
    <xdr:to>
      <xdr:col>11</xdr:col>
      <xdr:colOff>57584</xdr:colOff>
      <xdr:row>10</xdr:row>
      <xdr:rowOff>1263796</xdr:rowOff>
    </xdr:to>
    <xdr:pic>
      <xdr:nvPicPr>
        <xdr:cNvPr id="2" name="Рисунок 1"/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667" t="15063" r="42992" b="22006"/>
        <a:stretch/>
      </xdr:blipFill>
      <xdr:spPr>
        <a:xfrm>
          <a:off x="479425" y="3348038"/>
          <a:ext cx="597334" cy="1097108"/>
        </a:xfrm>
        <a:prstGeom prst="rect">
          <a:avLst/>
        </a:prstGeom>
      </xdr:spPr>
    </xdr:pic>
    <xdr:clientData/>
  </xdr:twoCellAnchor>
  <xdr:twoCellAnchor editAs="oneCell">
    <xdr:from>
      <xdr:col>18</xdr:col>
      <xdr:colOff>41275</xdr:colOff>
      <xdr:row>10</xdr:row>
      <xdr:rowOff>47625</xdr:rowOff>
    </xdr:from>
    <xdr:to>
      <xdr:col>25</xdr:col>
      <xdr:colOff>94980</xdr:colOff>
      <xdr:row>10</xdr:row>
      <xdr:rowOff>1266825</xdr:rowOff>
    </xdr:to>
    <xdr:pic>
      <xdr:nvPicPr>
        <xdr:cNvPr id="3" name="Рисунок 2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706" t="12999" r="38957" b="14165"/>
        <a:stretch/>
      </xdr:blipFill>
      <xdr:spPr>
        <a:xfrm>
          <a:off x="1698625" y="3228975"/>
          <a:ext cx="720455" cy="1219200"/>
        </a:xfrm>
        <a:prstGeom prst="rect">
          <a:avLst/>
        </a:prstGeom>
      </xdr:spPr>
    </xdr:pic>
    <xdr:clientData/>
  </xdr:twoCellAnchor>
  <xdr:twoCellAnchor editAs="oneCell">
    <xdr:from>
      <xdr:col>32</xdr:col>
      <xdr:colOff>31750</xdr:colOff>
      <xdr:row>10</xdr:row>
      <xdr:rowOff>30154</xdr:rowOff>
    </xdr:from>
    <xdr:to>
      <xdr:col>40</xdr:col>
      <xdr:colOff>44449</xdr:colOff>
      <xdr:row>10</xdr:row>
      <xdr:rowOff>1291168</xdr:rowOff>
    </xdr:to>
    <xdr:pic>
      <xdr:nvPicPr>
        <xdr:cNvPr id="4" name="Рисунок 3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023" t="10317" r="36535" b="3436"/>
        <a:stretch/>
      </xdr:blipFill>
      <xdr:spPr>
        <a:xfrm>
          <a:off x="2984500" y="3211504"/>
          <a:ext cx="774699" cy="1261014"/>
        </a:xfrm>
        <a:prstGeom prst="rect">
          <a:avLst/>
        </a:prstGeom>
      </xdr:spPr>
    </xdr:pic>
    <xdr:clientData/>
  </xdr:twoCellAnchor>
  <xdr:twoCellAnchor editAs="oneCell">
    <xdr:from>
      <xdr:col>46</xdr:col>
      <xdr:colOff>21431</xdr:colOff>
      <xdr:row>10</xdr:row>
      <xdr:rowOff>116682</xdr:rowOff>
    </xdr:from>
    <xdr:to>
      <xdr:col>53</xdr:col>
      <xdr:colOff>88106</xdr:colOff>
      <xdr:row>10</xdr:row>
      <xdr:rowOff>1271425</xdr:rowOff>
    </xdr:to>
    <xdr:pic>
      <xdr:nvPicPr>
        <xdr:cNvPr id="5" name="Рисунок 4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0055" t="14650" r="39591" b="12308"/>
        <a:stretch/>
      </xdr:blipFill>
      <xdr:spPr>
        <a:xfrm>
          <a:off x="4260056" y="3298032"/>
          <a:ext cx="733425" cy="1154743"/>
        </a:xfrm>
        <a:prstGeom prst="rect">
          <a:avLst/>
        </a:prstGeom>
      </xdr:spPr>
    </xdr:pic>
    <xdr:clientData/>
  </xdr:twoCellAnchor>
  <xdr:twoCellAnchor editAs="oneCell">
    <xdr:from>
      <xdr:col>61</xdr:col>
      <xdr:colOff>95250</xdr:colOff>
      <xdr:row>10</xdr:row>
      <xdr:rowOff>42593</xdr:rowOff>
    </xdr:from>
    <xdr:to>
      <xdr:col>65</xdr:col>
      <xdr:colOff>83888</xdr:colOff>
      <xdr:row>10</xdr:row>
      <xdr:rowOff>1271323</xdr:rowOff>
    </xdr:to>
    <xdr:pic>
      <xdr:nvPicPr>
        <xdr:cNvPr id="6" name="Рисунок 5"/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2824" t="17424" r="42024" b="13111"/>
        <a:stretch/>
      </xdr:blipFill>
      <xdr:spPr>
        <a:xfrm>
          <a:off x="5667375" y="2876281"/>
          <a:ext cx="583951" cy="1228730"/>
        </a:xfrm>
        <a:prstGeom prst="rect">
          <a:avLst/>
        </a:prstGeom>
      </xdr:spPr>
    </xdr:pic>
    <xdr:clientData/>
  </xdr:twoCellAnchor>
  <xdr:twoCellAnchor editAs="oneCell">
    <xdr:from>
      <xdr:col>74</xdr:col>
      <xdr:colOff>19845</xdr:colOff>
      <xdr:row>10</xdr:row>
      <xdr:rowOff>51319</xdr:rowOff>
    </xdr:from>
    <xdr:to>
      <xdr:col>82</xdr:col>
      <xdr:colOff>11906</xdr:colOff>
      <xdr:row>10</xdr:row>
      <xdr:rowOff>1332796</xdr:rowOff>
    </xdr:to>
    <xdr:pic>
      <xdr:nvPicPr>
        <xdr:cNvPr id="7" name="Рисунок 6"/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878" t="9171" r="38552" b="5086"/>
        <a:stretch/>
      </xdr:blipFill>
      <xdr:spPr>
        <a:xfrm>
          <a:off x="6820695" y="3232669"/>
          <a:ext cx="754061" cy="1281477"/>
        </a:xfrm>
        <a:prstGeom prst="rect">
          <a:avLst/>
        </a:prstGeom>
      </xdr:spPr>
    </xdr:pic>
    <xdr:clientData/>
  </xdr:twoCellAnchor>
  <xdr:twoCellAnchor editAs="oneCell">
    <xdr:from>
      <xdr:col>89</xdr:col>
      <xdr:colOff>54240</xdr:colOff>
      <xdr:row>10</xdr:row>
      <xdr:rowOff>124355</xdr:rowOff>
    </xdr:from>
    <xdr:to>
      <xdr:col>94</xdr:col>
      <xdr:colOff>64510</xdr:colOff>
      <xdr:row>10</xdr:row>
      <xdr:rowOff>1285109</xdr:rowOff>
    </xdr:to>
    <xdr:pic>
      <xdr:nvPicPr>
        <xdr:cNvPr id="8" name="Рисунок 7"/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086" t="11005" r="42551" b="19530"/>
        <a:stretch/>
      </xdr:blipFill>
      <xdr:spPr>
        <a:xfrm>
          <a:off x="8226690" y="3305705"/>
          <a:ext cx="486520" cy="1160754"/>
        </a:xfrm>
        <a:prstGeom prst="rect">
          <a:avLst/>
        </a:prstGeom>
      </xdr:spPr>
    </xdr:pic>
    <xdr:clientData/>
  </xdr:twoCellAnchor>
  <xdr:twoCellAnchor editAs="oneCell">
    <xdr:from>
      <xdr:col>101</xdr:col>
      <xdr:colOff>95249</xdr:colOff>
      <xdr:row>10</xdr:row>
      <xdr:rowOff>42334</xdr:rowOff>
    </xdr:from>
    <xdr:to>
      <xdr:col>110</xdr:col>
      <xdr:colOff>8470</xdr:colOff>
      <xdr:row>10</xdr:row>
      <xdr:rowOff>1326906</xdr:rowOff>
    </xdr:to>
    <xdr:pic>
      <xdr:nvPicPr>
        <xdr:cNvPr id="9" name="Рисунок 8"/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667" t="6877" r="37395" b="7839"/>
        <a:stretch/>
      </xdr:blipFill>
      <xdr:spPr>
        <a:xfrm>
          <a:off x="9363074" y="3223684"/>
          <a:ext cx="770471" cy="1284572"/>
        </a:xfrm>
        <a:prstGeom prst="rect">
          <a:avLst/>
        </a:prstGeom>
      </xdr:spPr>
    </xdr:pic>
    <xdr:clientData/>
  </xdr:twoCellAnchor>
  <xdr:twoCellAnchor editAs="oneCell">
    <xdr:from>
      <xdr:col>117</xdr:col>
      <xdr:colOff>10583</xdr:colOff>
      <xdr:row>10</xdr:row>
      <xdr:rowOff>84666</xdr:rowOff>
    </xdr:from>
    <xdr:to>
      <xdr:col>123</xdr:col>
      <xdr:colOff>17127</xdr:colOff>
      <xdr:row>10</xdr:row>
      <xdr:rowOff>1298150</xdr:rowOff>
    </xdr:to>
    <xdr:pic>
      <xdr:nvPicPr>
        <xdr:cNvPr id="10" name="Рисунок 9"/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772" t="14214" r="43392" b="17925"/>
        <a:stretch/>
      </xdr:blipFill>
      <xdr:spPr>
        <a:xfrm>
          <a:off x="10850033" y="3266016"/>
          <a:ext cx="578044" cy="1213484"/>
        </a:xfrm>
        <a:prstGeom prst="rect">
          <a:avLst/>
        </a:prstGeom>
      </xdr:spPr>
    </xdr:pic>
    <xdr:clientData/>
  </xdr:twoCellAnchor>
  <xdr:twoCellAnchor editAs="oneCell">
    <xdr:from>
      <xdr:col>129</xdr:col>
      <xdr:colOff>52916</xdr:colOff>
      <xdr:row>10</xdr:row>
      <xdr:rowOff>52916</xdr:rowOff>
    </xdr:from>
    <xdr:to>
      <xdr:col>138</xdr:col>
      <xdr:colOff>95249</xdr:colOff>
      <xdr:row>10</xdr:row>
      <xdr:rowOff>1328015</xdr:rowOff>
    </xdr:to>
    <xdr:pic>
      <xdr:nvPicPr>
        <xdr:cNvPr id="11" name="Рисунок 10"/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246" t="7107" r="34554" b="6921"/>
        <a:stretch/>
      </xdr:blipFill>
      <xdr:spPr>
        <a:xfrm>
          <a:off x="11997266" y="3234266"/>
          <a:ext cx="899583" cy="1275099"/>
        </a:xfrm>
        <a:prstGeom prst="rect">
          <a:avLst/>
        </a:prstGeom>
      </xdr:spPr>
    </xdr:pic>
    <xdr:clientData/>
  </xdr:twoCellAnchor>
  <xdr:twoCellAnchor editAs="oneCell">
    <xdr:from>
      <xdr:col>4</xdr:col>
      <xdr:colOff>70114</xdr:colOff>
      <xdr:row>18</xdr:row>
      <xdr:rowOff>43657</xdr:rowOff>
    </xdr:from>
    <xdr:to>
      <xdr:col>10</xdr:col>
      <xdr:colOff>82258</xdr:colOff>
      <xdr:row>18</xdr:row>
      <xdr:rowOff>1271323</xdr:rowOff>
    </xdr:to>
    <xdr:pic>
      <xdr:nvPicPr>
        <xdr:cNvPr id="12" name="Рисунок 11"/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2403" t="13067" r="42340" b="17008"/>
        <a:stretch/>
      </xdr:blipFill>
      <xdr:spPr>
        <a:xfrm>
          <a:off x="422539" y="6311107"/>
          <a:ext cx="583644" cy="1227666"/>
        </a:xfrm>
        <a:prstGeom prst="rect">
          <a:avLst/>
        </a:prstGeom>
      </xdr:spPr>
    </xdr:pic>
    <xdr:clientData/>
  </xdr:twoCellAnchor>
  <xdr:twoCellAnchor editAs="oneCell">
    <xdr:from>
      <xdr:col>17</xdr:col>
      <xdr:colOff>67469</xdr:colOff>
      <xdr:row>18</xdr:row>
      <xdr:rowOff>44980</xdr:rowOff>
    </xdr:from>
    <xdr:to>
      <xdr:col>26</xdr:col>
      <xdr:colOff>81015</xdr:colOff>
      <xdr:row>18</xdr:row>
      <xdr:rowOff>1325563</xdr:rowOff>
    </xdr:to>
    <xdr:pic>
      <xdr:nvPicPr>
        <xdr:cNvPr id="13" name="Рисунок 12"/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0509" t="7107" r="32660" b="6921"/>
        <a:stretch/>
      </xdr:blipFill>
      <xdr:spPr>
        <a:xfrm>
          <a:off x="1629569" y="6312430"/>
          <a:ext cx="870796" cy="1280583"/>
        </a:xfrm>
        <a:prstGeom prst="rect">
          <a:avLst/>
        </a:prstGeom>
      </xdr:spPr>
    </xdr:pic>
    <xdr:clientData/>
  </xdr:twoCellAnchor>
  <xdr:twoCellAnchor editAs="oneCell">
    <xdr:from>
      <xdr:col>33</xdr:col>
      <xdr:colOff>38099</xdr:colOff>
      <xdr:row>18</xdr:row>
      <xdr:rowOff>88107</xdr:rowOff>
    </xdr:from>
    <xdr:to>
      <xdr:col>39</xdr:col>
      <xdr:colOff>56312</xdr:colOff>
      <xdr:row>18</xdr:row>
      <xdr:rowOff>1278731</xdr:rowOff>
    </xdr:to>
    <xdr:pic>
      <xdr:nvPicPr>
        <xdr:cNvPr id="14" name="Рисунок 13"/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886" t="13618" r="40151" b="20562"/>
        <a:stretch/>
      </xdr:blipFill>
      <xdr:spPr>
        <a:xfrm>
          <a:off x="3086099" y="6355557"/>
          <a:ext cx="589713" cy="1190624"/>
        </a:xfrm>
        <a:prstGeom prst="rect">
          <a:avLst/>
        </a:prstGeom>
      </xdr:spPr>
    </xdr:pic>
    <xdr:clientData/>
  </xdr:twoCellAnchor>
  <xdr:twoCellAnchor editAs="oneCell">
    <xdr:from>
      <xdr:col>46</xdr:col>
      <xdr:colOff>50007</xdr:colOff>
      <xdr:row>18</xdr:row>
      <xdr:rowOff>78582</xdr:rowOff>
    </xdr:from>
    <xdr:to>
      <xdr:col>54</xdr:col>
      <xdr:colOff>8462</xdr:colOff>
      <xdr:row>18</xdr:row>
      <xdr:rowOff>1297782</xdr:rowOff>
    </xdr:to>
    <xdr:pic>
      <xdr:nvPicPr>
        <xdr:cNvPr id="15" name="Рисунок 14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706" t="12999" r="38957" b="14165"/>
        <a:stretch/>
      </xdr:blipFill>
      <xdr:spPr>
        <a:xfrm>
          <a:off x="4288632" y="6346032"/>
          <a:ext cx="720455" cy="1219200"/>
        </a:xfrm>
        <a:prstGeom prst="rect">
          <a:avLst/>
        </a:prstGeom>
      </xdr:spPr>
    </xdr:pic>
    <xdr:clientData/>
  </xdr:twoCellAnchor>
  <xdr:twoCellAnchor editAs="oneCell">
    <xdr:from>
      <xdr:col>61</xdr:col>
      <xdr:colOff>66677</xdr:colOff>
      <xdr:row>18</xdr:row>
      <xdr:rowOff>102394</xdr:rowOff>
    </xdr:from>
    <xdr:to>
      <xdr:col>66</xdr:col>
      <xdr:colOff>61648</xdr:colOff>
      <xdr:row>18</xdr:row>
      <xdr:rowOff>1273969</xdr:rowOff>
    </xdr:to>
    <xdr:pic>
      <xdr:nvPicPr>
        <xdr:cNvPr id="16" name="Рисунок 15"/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394" t="16712" r="42708" b="16642"/>
        <a:stretch/>
      </xdr:blipFill>
      <xdr:spPr>
        <a:xfrm>
          <a:off x="5638802" y="6126957"/>
          <a:ext cx="685534" cy="1171575"/>
        </a:xfrm>
        <a:prstGeom prst="rect">
          <a:avLst/>
        </a:prstGeom>
      </xdr:spPr>
    </xdr:pic>
    <xdr:clientData/>
  </xdr:twoCellAnchor>
  <xdr:twoCellAnchor editAs="oneCell">
    <xdr:from>
      <xdr:col>74</xdr:col>
      <xdr:colOff>45244</xdr:colOff>
      <xdr:row>18</xdr:row>
      <xdr:rowOff>95249</xdr:rowOff>
    </xdr:from>
    <xdr:to>
      <xdr:col>83</xdr:col>
      <xdr:colOff>0</xdr:colOff>
      <xdr:row>18</xdr:row>
      <xdr:rowOff>1294415</xdr:rowOff>
    </xdr:to>
    <xdr:pic>
      <xdr:nvPicPr>
        <xdr:cNvPr id="17" name="Рисунок 16"/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542" t="13411" r="39015" b="14372"/>
        <a:stretch/>
      </xdr:blipFill>
      <xdr:spPr>
        <a:xfrm>
          <a:off x="6998494" y="6119812"/>
          <a:ext cx="812006" cy="1199166"/>
        </a:xfrm>
        <a:prstGeom prst="rect">
          <a:avLst/>
        </a:prstGeom>
      </xdr:spPr>
    </xdr:pic>
    <xdr:clientData/>
  </xdr:twoCellAnchor>
  <xdr:twoCellAnchor editAs="oneCell">
    <xdr:from>
      <xdr:col>86</xdr:col>
      <xdr:colOff>88107</xdr:colOff>
      <xdr:row>18</xdr:row>
      <xdr:rowOff>90487</xdr:rowOff>
    </xdr:from>
    <xdr:to>
      <xdr:col>97</xdr:col>
      <xdr:colOff>89425</xdr:colOff>
      <xdr:row>18</xdr:row>
      <xdr:rowOff>1252537</xdr:rowOff>
    </xdr:to>
    <xdr:pic>
      <xdr:nvPicPr>
        <xdr:cNvPr id="18" name="Рисунок 17"/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3997" t="13617" r="33049" b="8801"/>
        <a:stretch/>
      </xdr:blipFill>
      <xdr:spPr>
        <a:xfrm>
          <a:off x="7974807" y="6357937"/>
          <a:ext cx="1049068" cy="1162050"/>
        </a:xfrm>
        <a:prstGeom prst="rect">
          <a:avLst/>
        </a:prstGeom>
      </xdr:spPr>
    </xdr:pic>
    <xdr:clientData/>
  </xdr:twoCellAnchor>
  <xdr:twoCellAnchor editAs="oneCell">
    <xdr:from>
      <xdr:col>101</xdr:col>
      <xdr:colOff>85726</xdr:colOff>
      <xdr:row>18</xdr:row>
      <xdr:rowOff>57150</xdr:rowOff>
    </xdr:from>
    <xdr:to>
      <xdr:col>110</xdr:col>
      <xdr:colOff>47626</xdr:colOff>
      <xdr:row>18</xdr:row>
      <xdr:rowOff>1321424</xdr:rowOff>
    </xdr:to>
    <xdr:pic>
      <xdr:nvPicPr>
        <xdr:cNvPr id="19" name="Рисунок 18"/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6742" t="10523" r="38163" b="5087"/>
        <a:stretch/>
      </xdr:blipFill>
      <xdr:spPr>
        <a:xfrm>
          <a:off x="9353551" y="6324600"/>
          <a:ext cx="819150" cy="1264274"/>
        </a:xfrm>
        <a:prstGeom prst="rect">
          <a:avLst/>
        </a:prstGeom>
      </xdr:spPr>
    </xdr:pic>
    <xdr:clientData/>
  </xdr:twoCellAnchor>
  <xdr:twoCellAnchor editAs="oneCell">
    <xdr:from>
      <xdr:col>116</xdr:col>
      <xdr:colOff>76201</xdr:colOff>
      <xdr:row>18</xdr:row>
      <xdr:rowOff>95250</xdr:rowOff>
    </xdr:from>
    <xdr:to>
      <xdr:col>123</xdr:col>
      <xdr:colOff>88106</xdr:colOff>
      <xdr:row>18</xdr:row>
      <xdr:rowOff>1325058</xdr:rowOff>
    </xdr:to>
    <xdr:pic>
      <xdr:nvPicPr>
        <xdr:cNvPr id="20" name="Рисунок 19"/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583" t="9698" r="37974" b="6118"/>
        <a:stretch/>
      </xdr:blipFill>
      <xdr:spPr>
        <a:xfrm>
          <a:off x="10782301" y="6362700"/>
          <a:ext cx="716756" cy="1229808"/>
        </a:xfrm>
        <a:prstGeom prst="rect">
          <a:avLst/>
        </a:prstGeom>
      </xdr:spPr>
    </xdr:pic>
    <xdr:clientData/>
  </xdr:twoCellAnchor>
  <xdr:twoCellAnchor editAs="oneCell">
    <xdr:from>
      <xdr:col>128</xdr:col>
      <xdr:colOff>61912</xdr:colOff>
      <xdr:row>18</xdr:row>
      <xdr:rowOff>90488</xdr:rowOff>
    </xdr:from>
    <xdr:to>
      <xdr:col>139</xdr:col>
      <xdr:colOff>42584</xdr:colOff>
      <xdr:row>18</xdr:row>
      <xdr:rowOff>1271588</xdr:rowOff>
    </xdr:to>
    <xdr:pic>
      <xdr:nvPicPr>
        <xdr:cNvPr id="21" name="Рисунок 20"/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8314" t="5571" r="26799" b="4262"/>
        <a:stretch/>
      </xdr:blipFill>
      <xdr:spPr>
        <a:xfrm>
          <a:off x="11911012" y="6357938"/>
          <a:ext cx="1066523" cy="1181100"/>
        </a:xfrm>
        <a:prstGeom prst="rect">
          <a:avLst/>
        </a:prstGeom>
      </xdr:spPr>
    </xdr:pic>
    <xdr:clientData/>
  </xdr:twoCellAnchor>
  <xdr:twoCellAnchor editAs="oneCell">
    <xdr:from>
      <xdr:col>128</xdr:col>
      <xdr:colOff>54771</xdr:colOff>
      <xdr:row>59</xdr:row>
      <xdr:rowOff>131927</xdr:rowOff>
    </xdr:from>
    <xdr:to>
      <xdr:col>139</xdr:col>
      <xdr:colOff>71438</xdr:colOff>
      <xdr:row>59</xdr:row>
      <xdr:rowOff>1171574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03871" y="18934277"/>
          <a:ext cx="1102518" cy="1039647"/>
        </a:xfrm>
        <a:prstGeom prst="rect">
          <a:avLst/>
        </a:prstGeom>
      </xdr:spPr>
    </xdr:pic>
    <xdr:clientData/>
  </xdr:twoCellAnchor>
  <xdr:twoCellAnchor editAs="oneCell">
    <xdr:from>
      <xdr:col>2</xdr:col>
      <xdr:colOff>64294</xdr:colOff>
      <xdr:row>67</xdr:row>
      <xdr:rowOff>247650</xdr:rowOff>
    </xdr:from>
    <xdr:to>
      <xdr:col>13</xdr:col>
      <xdr:colOff>38928</xdr:colOff>
      <xdr:row>67</xdr:row>
      <xdr:rowOff>1238250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6219" y="22145625"/>
          <a:ext cx="1089060" cy="990600"/>
        </a:xfrm>
        <a:prstGeom prst="rect">
          <a:avLst/>
        </a:prstGeom>
      </xdr:spPr>
    </xdr:pic>
    <xdr:clientData/>
  </xdr:twoCellAnchor>
  <xdr:twoCellAnchor editAs="oneCell">
    <xdr:from>
      <xdr:col>16</xdr:col>
      <xdr:colOff>61911</xdr:colOff>
      <xdr:row>67</xdr:row>
      <xdr:rowOff>157162</xdr:rowOff>
    </xdr:from>
    <xdr:to>
      <xdr:col>27</xdr:col>
      <xdr:colOff>90486</xdr:colOff>
      <xdr:row>67</xdr:row>
      <xdr:rowOff>1274162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8761" y="22055137"/>
          <a:ext cx="1076325" cy="1117000"/>
        </a:xfrm>
        <a:prstGeom prst="rect">
          <a:avLst/>
        </a:prstGeom>
      </xdr:spPr>
    </xdr:pic>
    <xdr:clientData/>
  </xdr:twoCellAnchor>
  <xdr:twoCellAnchor editAs="oneCell">
    <xdr:from>
      <xdr:col>30</xdr:col>
      <xdr:colOff>28575</xdr:colOff>
      <xdr:row>67</xdr:row>
      <xdr:rowOff>133350</xdr:rowOff>
    </xdr:from>
    <xdr:to>
      <xdr:col>41</xdr:col>
      <xdr:colOff>555</xdr:colOff>
      <xdr:row>67</xdr:row>
      <xdr:rowOff>1209674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90825" y="22031325"/>
          <a:ext cx="1067355" cy="1076324"/>
        </a:xfrm>
        <a:prstGeom prst="rect">
          <a:avLst/>
        </a:prstGeom>
      </xdr:spPr>
    </xdr:pic>
    <xdr:clientData/>
  </xdr:twoCellAnchor>
  <xdr:twoCellAnchor editAs="oneCell">
    <xdr:from>
      <xdr:col>45</xdr:col>
      <xdr:colOff>57151</xdr:colOff>
      <xdr:row>67</xdr:row>
      <xdr:rowOff>104077</xdr:rowOff>
    </xdr:from>
    <xdr:to>
      <xdr:col>55</xdr:col>
      <xdr:colOff>69077</xdr:colOff>
      <xdr:row>67</xdr:row>
      <xdr:rowOff>1262062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00526" y="22002052"/>
          <a:ext cx="964426" cy="1157985"/>
        </a:xfrm>
        <a:prstGeom prst="rect">
          <a:avLst/>
        </a:prstGeom>
      </xdr:spPr>
    </xdr:pic>
    <xdr:clientData/>
  </xdr:twoCellAnchor>
  <xdr:twoCellAnchor editAs="oneCell">
    <xdr:from>
      <xdr:col>59</xdr:col>
      <xdr:colOff>38101</xdr:colOff>
      <xdr:row>67</xdr:row>
      <xdr:rowOff>104774</xdr:rowOff>
    </xdr:from>
    <xdr:to>
      <xdr:col>68</xdr:col>
      <xdr:colOff>11906</xdr:colOff>
      <xdr:row>67</xdr:row>
      <xdr:rowOff>1311699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19726" y="25095993"/>
          <a:ext cx="1045368" cy="1206925"/>
        </a:xfrm>
        <a:prstGeom prst="rect">
          <a:avLst/>
        </a:prstGeom>
      </xdr:spPr>
    </xdr:pic>
    <xdr:clientData/>
  </xdr:twoCellAnchor>
  <xdr:twoCellAnchor editAs="oneCell">
    <xdr:from>
      <xdr:col>73</xdr:col>
      <xdr:colOff>52389</xdr:colOff>
      <xdr:row>67</xdr:row>
      <xdr:rowOff>45243</xdr:rowOff>
    </xdr:from>
    <xdr:to>
      <xdr:col>83</xdr:col>
      <xdr:colOff>59530</xdr:colOff>
      <xdr:row>67</xdr:row>
      <xdr:rowOff>1269929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57989" y="21943218"/>
          <a:ext cx="959641" cy="1224686"/>
        </a:xfrm>
        <a:prstGeom prst="rect">
          <a:avLst/>
        </a:prstGeom>
      </xdr:spPr>
    </xdr:pic>
    <xdr:clientData/>
  </xdr:twoCellAnchor>
  <xdr:twoCellAnchor editAs="oneCell">
    <xdr:from>
      <xdr:col>86</xdr:col>
      <xdr:colOff>76201</xdr:colOff>
      <xdr:row>67</xdr:row>
      <xdr:rowOff>104776</xdr:rowOff>
    </xdr:from>
    <xdr:to>
      <xdr:col>97</xdr:col>
      <xdr:colOff>48426</xdr:colOff>
      <xdr:row>67</xdr:row>
      <xdr:rowOff>1297782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62901" y="22002751"/>
          <a:ext cx="1019975" cy="1193006"/>
        </a:xfrm>
        <a:prstGeom prst="rect">
          <a:avLst/>
        </a:prstGeom>
      </xdr:spPr>
    </xdr:pic>
    <xdr:clientData/>
  </xdr:twoCellAnchor>
  <xdr:twoCellAnchor editAs="oneCell">
    <xdr:from>
      <xdr:col>101</xdr:col>
      <xdr:colOff>9527</xdr:colOff>
      <xdr:row>67</xdr:row>
      <xdr:rowOff>113324</xdr:rowOff>
    </xdr:from>
    <xdr:to>
      <xdr:col>111</xdr:col>
      <xdr:colOff>19051</xdr:colOff>
      <xdr:row>67</xdr:row>
      <xdr:rowOff>1285875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277352" y="22011299"/>
          <a:ext cx="962024" cy="1172551"/>
        </a:xfrm>
        <a:prstGeom prst="rect">
          <a:avLst/>
        </a:prstGeom>
      </xdr:spPr>
    </xdr:pic>
    <xdr:clientData/>
  </xdr:twoCellAnchor>
  <xdr:twoCellAnchor editAs="oneCell">
    <xdr:from>
      <xdr:col>114</xdr:col>
      <xdr:colOff>83344</xdr:colOff>
      <xdr:row>67</xdr:row>
      <xdr:rowOff>114993</xdr:rowOff>
    </xdr:from>
    <xdr:to>
      <xdr:col>125</xdr:col>
      <xdr:colOff>66674</xdr:colOff>
      <xdr:row>67</xdr:row>
      <xdr:rowOff>1269074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598944" y="22012968"/>
          <a:ext cx="1069181" cy="1154081"/>
        </a:xfrm>
        <a:prstGeom prst="rect">
          <a:avLst/>
        </a:prstGeom>
      </xdr:spPr>
    </xdr:pic>
    <xdr:clientData/>
  </xdr:twoCellAnchor>
  <xdr:twoCellAnchor editAs="oneCell">
    <xdr:from>
      <xdr:col>128</xdr:col>
      <xdr:colOff>85725</xdr:colOff>
      <xdr:row>67</xdr:row>
      <xdr:rowOff>95249</xdr:rowOff>
    </xdr:from>
    <xdr:to>
      <xdr:col>138</xdr:col>
      <xdr:colOff>104774</xdr:colOff>
      <xdr:row>67</xdr:row>
      <xdr:rowOff>1307892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34825" y="21993224"/>
          <a:ext cx="971549" cy="1212643"/>
        </a:xfrm>
        <a:prstGeom prst="rect">
          <a:avLst/>
        </a:prstGeom>
      </xdr:spPr>
    </xdr:pic>
    <xdr:clientData/>
  </xdr:twoCellAnchor>
  <xdr:twoCellAnchor editAs="oneCell">
    <xdr:from>
      <xdr:col>3</xdr:col>
      <xdr:colOff>4763</xdr:colOff>
      <xdr:row>75</xdr:row>
      <xdr:rowOff>53774</xdr:rowOff>
    </xdr:from>
    <xdr:to>
      <xdr:col>13</xdr:col>
      <xdr:colOff>22062</xdr:colOff>
      <xdr:row>75</xdr:row>
      <xdr:rowOff>1309687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1938" y="25047374"/>
          <a:ext cx="1036475" cy="1255913"/>
        </a:xfrm>
        <a:prstGeom prst="rect">
          <a:avLst/>
        </a:prstGeom>
      </xdr:spPr>
    </xdr:pic>
    <xdr:clientData/>
  </xdr:twoCellAnchor>
  <xdr:oneCellAnchor>
    <xdr:from>
      <xdr:col>30</xdr:col>
      <xdr:colOff>52388</xdr:colOff>
      <xdr:row>75</xdr:row>
      <xdr:rowOff>138112</xdr:rowOff>
    </xdr:from>
    <xdr:ext cx="1093822" cy="1085850"/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14638" y="25131712"/>
          <a:ext cx="1093822" cy="1085850"/>
        </a:xfrm>
        <a:prstGeom prst="rect">
          <a:avLst/>
        </a:prstGeom>
      </xdr:spPr>
    </xdr:pic>
    <xdr:clientData/>
  </xdr:oneCellAnchor>
  <xdr:twoCellAnchor editAs="oneCell">
    <xdr:from>
      <xdr:col>16</xdr:col>
      <xdr:colOff>38101</xdr:colOff>
      <xdr:row>75</xdr:row>
      <xdr:rowOff>133526</xdr:rowOff>
    </xdr:from>
    <xdr:to>
      <xdr:col>27</xdr:col>
      <xdr:colOff>19051</xdr:colOff>
      <xdr:row>75</xdr:row>
      <xdr:rowOff>1257300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4951" y="25127126"/>
          <a:ext cx="1028700" cy="1123774"/>
        </a:xfrm>
        <a:prstGeom prst="rect">
          <a:avLst/>
        </a:prstGeom>
      </xdr:spPr>
    </xdr:pic>
    <xdr:clientData/>
  </xdr:twoCellAnchor>
  <xdr:twoCellAnchor editAs="oneCell">
    <xdr:from>
      <xdr:col>45</xdr:col>
      <xdr:colOff>85725</xdr:colOff>
      <xdr:row>75</xdr:row>
      <xdr:rowOff>123825</xdr:rowOff>
    </xdr:from>
    <xdr:to>
      <xdr:col>53</xdr:col>
      <xdr:colOff>65777</xdr:colOff>
      <xdr:row>75</xdr:row>
      <xdr:rowOff>1304925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29100" y="25117425"/>
          <a:ext cx="742052" cy="1181100"/>
        </a:xfrm>
        <a:prstGeom prst="rect">
          <a:avLst/>
        </a:prstGeom>
      </xdr:spPr>
    </xdr:pic>
    <xdr:clientData/>
  </xdr:twoCellAnchor>
  <xdr:twoCellAnchor editAs="oneCell">
    <xdr:from>
      <xdr:col>59</xdr:col>
      <xdr:colOff>28575</xdr:colOff>
      <xdr:row>75</xdr:row>
      <xdr:rowOff>116681</xdr:rowOff>
    </xdr:from>
    <xdr:to>
      <xdr:col>68</xdr:col>
      <xdr:colOff>9783</xdr:colOff>
      <xdr:row>75</xdr:row>
      <xdr:rowOff>1259681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10200" y="28227337"/>
          <a:ext cx="1052771" cy="1143000"/>
        </a:xfrm>
        <a:prstGeom prst="rect">
          <a:avLst/>
        </a:prstGeom>
      </xdr:spPr>
    </xdr:pic>
    <xdr:clientData/>
  </xdr:twoCellAnchor>
  <xdr:twoCellAnchor editAs="oneCell">
    <xdr:from>
      <xdr:col>72</xdr:col>
      <xdr:colOff>57151</xdr:colOff>
      <xdr:row>75</xdr:row>
      <xdr:rowOff>714375</xdr:rowOff>
    </xdr:from>
    <xdr:to>
      <xdr:col>83</xdr:col>
      <xdr:colOff>95250</xdr:colOff>
      <xdr:row>75</xdr:row>
      <xdr:rowOff>1285874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501" y="25707975"/>
          <a:ext cx="1085849" cy="571499"/>
        </a:xfrm>
        <a:prstGeom prst="rect">
          <a:avLst/>
        </a:prstGeom>
      </xdr:spPr>
    </xdr:pic>
    <xdr:clientData/>
  </xdr:twoCellAnchor>
  <xdr:twoCellAnchor editAs="oneCell">
    <xdr:from>
      <xdr:col>87</xdr:col>
      <xdr:colOff>2383</xdr:colOff>
      <xdr:row>75</xdr:row>
      <xdr:rowOff>70111</xdr:rowOff>
    </xdr:from>
    <xdr:to>
      <xdr:col>97</xdr:col>
      <xdr:colOff>84228</xdr:colOff>
      <xdr:row>75</xdr:row>
      <xdr:rowOff>1326357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84333" y="25063711"/>
          <a:ext cx="1034345" cy="1256246"/>
        </a:xfrm>
        <a:prstGeom prst="rect">
          <a:avLst/>
        </a:prstGeom>
      </xdr:spPr>
    </xdr:pic>
    <xdr:clientData/>
  </xdr:twoCellAnchor>
  <xdr:twoCellAnchor editAs="oneCell">
    <xdr:from>
      <xdr:col>102</xdr:col>
      <xdr:colOff>80963</xdr:colOff>
      <xdr:row>75</xdr:row>
      <xdr:rowOff>50007</xdr:rowOff>
    </xdr:from>
    <xdr:to>
      <xdr:col>109</xdr:col>
      <xdr:colOff>23813</xdr:colOff>
      <xdr:row>75</xdr:row>
      <xdr:rowOff>1238619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44038" y="25043607"/>
          <a:ext cx="609600" cy="1188612"/>
        </a:xfrm>
        <a:prstGeom prst="rect">
          <a:avLst/>
        </a:prstGeom>
      </xdr:spPr>
    </xdr:pic>
    <xdr:clientData/>
  </xdr:twoCellAnchor>
  <xdr:twoCellAnchor editAs="oneCell">
    <xdr:from>
      <xdr:col>115</xdr:col>
      <xdr:colOff>19050</xdr:colOff>
      <xdr:row>75</xdr:row>
      <xdr:rowOff>57150</xdr:rowOff>
    </xdr:from>
    <xdr:to>
      <xdr:col>122</xdr:col>
      <xdr:colOff>69056</xdr:colOff>
      <xdr:row>75</xdr:row>
      <xdr:rowOff>1318531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29900" y="25050750"/>
          <a:ext cx="754857" cy="1261381"/>
        </a:xfrm>
        <a:prstGeom prst="rect">
          <a:avLst/>
        </a:prstGeom>
      </xdr:spPr>
    </xdr:pic>
    <xdr:clientData/>
  </xdr:twoCellAnchor>
  <xdr:twoCellAnchor editAs="oneCell">
    <xdr:from>
      <xdr:col>16</xdr:col>
      <xdr:colOff>58016</xdr:colOff>
      <xdr:row>83</xdr:row>
      <xdr:rowOff>291811</xdr:rowOff>
    </xdr:from>
    <xdr:to>
      <xdr:col>27</xdr:col>
      <xdr:colOff>67540</xdr:colOff>
      <xdr:row>83</xdr:row>
      <xdr:rowOff>1044285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866" y="28381036"/>
          <a:ext cx="1057274" cy="752474"/>
        </a:xfrm>
        <a:prstGeom prst="rect">
          <a:avLst/>
        </a:prstGeom>
      </xdr:spPr>
    </xdr:pic>
    <xdr:clientData/>
  </xdr:twoCellAnchor>
  <xdr:oneCellAnchor>
    <xdr:from>
      <xdr:col>30</xdr:col>
      <xdr:colOff>34637</xdr:colOff>
      <xdr:row>83</xdr:row>
      <xdr:rowOff>201757</xdr:rowOff>
    </xdr:from>
    <xdr:ext cx="1040467" cy="889289"/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96887" y="28290982"/>
          <a:ext cx="1040467" cy="889289"/>
        </a:xfrm>
        <a:prstGeom prst="rect">
          <a:avLst/>
        </a:prstGeom>
      </xdr:spPr>
    </xdr:pic>
    <xdr:clientData/>
  </xdr:oneCellAnchor>
  <xdr:twoCellAnchor editAs="oneCell">
    <xdr:from>
      <xdr:col>44</xdr:col>
      <xdr:colOff>9525</xdr:colOff>
      <xdr:row>83</xdr:row>
      <xdr:rowOff>333375</xdr:rowOff>
    </xdr:from>
    <xdr:to>
      <xdr:col>55</xdr:col>
      <xdr:colOff>57150</xdr:colOff>
      <xdr:row>83</xdr:row>
      <xdr:rowOff>1066801</xdr:rowOff>
    </xdr:to>
    <xdr:pic>
      <xdr:nvPicPr>
        <xdr:cNvPr id="83" name="Рисунок 82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57650" y="28422600"/>
          <a:ext cx="1095375" cy="733426"/>
        </a:xfrm>
        <a:prstGeom prst="rect">
          <a:avLst/>
        </a:prstGeom>
      </xdr:spPr>
    </xdr:pic>
    <xdr:clientData/>
  </xdr:twoCellAnchor>
  <xdr:oneCellAnchor>
    <xdr:from>
      <xdr:col>2</xdr:col>
      <xdr:colOff>57150</xdr:colOff>
      <xdr:row>83</xdr:row>
      <xdr:rowOff>294409</xdr:rowOff>
    </xdr:from>
    <xdr:ext cx="1033895" cy="780272"/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28383634"/>
          <a:ext cx="1033895" cy="780272"/>
        </a:xfrm>
        <a:prstGeom prst="rect">
          <a:avLst/>
        </a:prstGeom>
      </xdr:spPr>
    </xdr:pic>
    <xdr:clientData/>
  </xdr:oneCellAnchor>
  <xdr:oneCellAnchor>
    <xdr:from>
      <xdr:col>59</xdr:col>
      <xdr:colOff>21432</xdr:colOff>
      <xdr:row>83</xdr:row>
      <xdr:rowOff>302418</xdr:rowOff>
    </xdr:from>
    <xdr:ext cx="1080291" cy="742951"/>
    <xdr:pic>
      <xdr:nvPicPr>
        <xdr:cNvPr id="85" name="Рисунок 84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03057" y="31508699"/>
          <a:ext cx="1080291" cy="742951"/>
        </a:xfrm>
        <a:prstGeom prst="rect">
          <a:avLst/>
        </a:prstGeom>
      </xdr:spPr>
    </xdr:pic>
    <xdr:clientData/>
  </xdr:oneCellAnchor>
  <xdr:oneCellAnchor>
    <xdr:from>
      <xdr:col>72</xdr:col>
      <xdr:colOff>60614</xdr:colOff>
      <xdr:row>83</xdr:row>
      <xdr:rowOff>311247</xdr:rowOff>
    </xdr:from>
    <xdr:ext cx="983949" cy="730442"/>
    <xdr:pic>
      <xdr:nvPicPr>
        <xdr:cNvPr id="86" name="Рисунок 85"/>
        <xdr:cNvPicPr>
          <a:picLocks noChangeAspect="1"/>
        </xdr:cNvPicPr>
      </xdr:nvPicPr>
      <xdr:blipFill rotWithShape="1">
        <a:blip xmlns:r="http://schemas.openxmlformats.org/officeDocument/2006/relationships" r:embed="rId4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5769" t="5586" r="6155" b="3989"/>
        <a:stretch/>
      </xdr:blipFill>
      <xdr:spPr>
        <a:xfrm>
          <a:off x="6670964" y="28400472"/>
          <a:ext cx="983949" cy="730442"/>
        </a:xfrm>
        <a:prstGeom prst="rect">
          <a:avLst/>
        </a:prstGeom>
      </xdr:spPr>
    </xdr:pic>
    <xdr:clientData/>
  </xdr:oneCellAnchor>
  <xdr:oneCellAnchor>
    <xdr:from>
      <xdr:col>86</xdr:col>
      <xdr:colOff>66675</xdr:colOff>
      <xdr:row>83</xdr:row>
      <xdr:rowOff>352425</xdr:rowOff>
    </xdr:from>
    <xdr:ext cx="1038225" cy="702037"/>
    <xdr:pic>
      <xdr:nvPicPr>
        <xdr:cNvPr id="87" name="Рисунок 86"/>
        <xdr:cNvPicPr>
          <a:picLocks noChangeAspect="1"/>
        </xdr:cNvPicPr>
      </xdr:nvPicPr>
      <xdr:blipFill rotWithShape="1">
        <a:blip xmlns:r="http://schemas.openxmlformats.org/officeDocument/2006/relationships" r:embed="rId4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6268" r="4457" b="3226"/>
        <a:stretch/>
      </xdr:blipFill>
      <xdr:spPr>
        <a:xfrm>
          <a:off x="7953375" y="28441650"/>
          <a:ext cx="1038225" cy="702037"/>
        </a:xfrm>
        <a:prstGeom prst="rect">
          <a:avLst/>
        </a:prstGeom>
      </xdr:spPr>
    </xdr:pic>
    <xdr:clientData/>
  </xdr:oneCellAnchor>
  <xdr:oneCellAnchor>
    <xdr:from>
      <xdr:col>100</xdr:col>
      <xdr:colOff>47624</xdr:colOff>
      <xdr:row>83</xdr:row>
      <xdr:rowOff>285750</xdr:rowOff>
    </xdr:from>
    <xdr:ext cx="1047751" cy="809625"/>
    <xdr:pic>
      <xdr:nvPicPr>
        <xdr:cNvPr id="88" name="Рисунок 87"/>
        <xdr:cNvPicPr>
          <a:picLocks noChangeAspect="1"/>
        </xdr:cNvPicPr>
      </xdr:nvPicPr>
      <xdr:blipFill rotWithShape="1">
        <a:blip xmlns:r="http://schemas.openxmlformats.org/officeDocument/2006/relationships" r:embed="rId4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598" t="2956" r="3304" b="2217"/>
        <a:stretch/>
      </xdr:blipFill>
      <xdr:spPr>
        <a:xfrm>
          <a:off x="9220199" y="28374975"/>
          <a:ext cx="1047751" cy="809625"/>
        </a:xfrm>
        <a:prstGeom prst="rect">
          <a:avLst/>
        </a:prstGeom>
      </xdr:spPr>
    </xdr:pic>
    <xdr:clientData/>
  </xdr:oneCellAnchor>
  <xdr:oneCellAnchor>
    <xdr:from>
      <xdr:col>114</xdr:col>
      <xdr:colOff>62495</xdr:colOff>
      <xdr:row>83</xdr:row>
      <xdr:rowOff>233795</xdr:rowOff>
    </xdr:from>
    <xdr:ext cx="1034435" cy="874569"/>
    <xdr:pic>
      <xdr:nvPicPr>
        <xdr:cNvPr id="89" name="Рисунок 88"/>
        <xdr:cNvPicPr>
          <a:picLocks noChangeAspect="1"/>
        </xdr:cNvPicPr>
      </xdr:nvPicPr>
      <xdr:blipFill rotWithShape="1">
        <a:blip xmlns:r="http://schemas.openxmlformats.org/officeDocument/2006/relationships" r:embed="rId4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67" t="3817" r="2723" b="5343"/>
        <a:stretch/>
      </xdr:blipFill>
      <xdr:spPr>
        <a:xfrm>
          <a:off x="10578095" y="28323020"/>
          <a:ext cx="1034435" cy="874569"/>
        </a:xfrm>
        <a:prstGeom prst="rect">
          <a:avLst/>
        </a:prstGeom>
      </xdr:spPr>
    </xdr:pic>
    <xdr:clientData/>
  </xdr:oneCellAnchor>
  <xdr:twoCellAnchor editAs="oneCell">
    <xdr:from>
      <xdr:col>62</xdr:col>
      <xdr:colOff>7937</xdr:colOff>
      <xdr:row>91</xdr:row>
      <xdr:rowOff>88639</xdr:rowOff>
    </xdr:from>
    <xdr:to>
      <xdr:col>65</xdr:col>
      <xdr:colOff>59531</xdr:colOff>
      <xdr:row>91</xdr:row>
      <xdr:rowOff>1283801</xdr:rowOff>
    </xdr:to>
    <xdr:pic>
      <xdr:nvPicPr>
        <xdr:cNvPr id="93" name="Рисунок 92"/>
        <xdr:cNvPicPr>
          <a:picLocks noChangeAspect="1"/>
        </xdr:cNvPicPr>
      </xdr:nvPicPr>
      <xdr:blipFill rotWithShape="1">
        <a:blip xmlns:r="http://schemas.openxmlformats.org/officeDocument/2006/relationships" r:embed="rId4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9905" t="5653" r="13867" b="1755"/>
        <a:stretch/>
      </xdr:blipFill>
      <xdr:spPr>
        <a:xfrm>
          <a:off x="5734843" y="34628670"/>
          <a:ext cx="492126" cy="1195162"/>
        </a:xfrm>
        <a:prstGeom prst="rect">
          <a:avLst/>
        </a:prstGeom>
      </xdr:spPr>
    </xdr:pic>
    <xdr:clientData/>
  </xdr:twoCellAnchor>
  <xdr:twoCellAnchor editAs="oneCell">
    <xdr:from>
      <xdr:col>130</xdr:col>
      <xdr:colOff>42333</xdr:colOff>
      <xdr:row>75</xdr:row>
      <xdr:rowOff>84667</xdr:rowOff>
    </xdr:from>
    <xdr:to>
      <xdr:col>137</xdr:col>
      <xdr:colOff>31750</xdr:colOff>
      <xdr:row>75</xdr:row>
      <xdr:rowOff>1285528</xdr:rowOff>
    </xdr:to>
    <xdr:pic>
      <xdr:nvPicPr>
        <xdr:cNvPr id="94" name="Рисунок 93"/>
        <xdr:cNvPicPr>
          <a:picLocks noChangeAspect="1"/>
        </xdr:cNvPicPr>
      </xdr:nvPicPr>
      <xdr:blipFill rotWithShape="1">
        <a:blip xmlns:r="http://schemas.openxmlformats.org/officeDocument/2006/relationships" r:embed="rId5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5776" t="7255" r="6218" b="2253"/>
        <a:stretch/>
      </xdr:blipFill>
      <xdr:spPr>
        <a:xfrm>
          <a:off x="12081933" y="25078267"/>
          <a:ext cx="656167" cy="1200861"/>
        </a:xfrm>
        <a:prstGeom prst="rect">
          <a:avLst/>
        </a:prstGeom>
      </xdr:spPr>
    </xdr:pic>
    <xdr:clientData/>
  </xdr:twoCellAnchor>
  <xdr:twoCellAnchor editAs="oneCell">
    <xdr:from>
      <xdr:col>130</xdr:col>
      <xdr:colOff>63500</xdr:colOff>
      <xdr:row>83</xdr:row>
      <xdr:rowOff>124846</xdr:rowOff>
    </xdr:from>
    <xdr:to>
      <xdr:col>137</xdr:col>
      <xdr:colOff>1</xdr:colOff>
      <xdr:row>83</xdr:row>
      <xdr:rowOff>1270000</xdr:rowOff>
    </xdr:to>
    <xdr:pic>
      <xdr:nvPicPr>
        <xdr:cNvPr id="95" name="Рисунок 94"/>
        <xdr:cNvPicPr>
          <a:picLocks noChangeAspect="1"/>
        </xdr:cNvPicPr>
      </xdr:nvPicPr>
      <xdr:blipFill rotWithShape="1">
        <a:blip xmlns:r="http://schemas.openxmlformats.org/officeDocument/2006/relationships" r:embed="rId5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9588" t="5564" r="7220" b="2798"/>
        <a:stretch/>
      </xdr:blipFill>
      <xdr:spPr>
        <a:xfrm>
          <a:off x="12103100" y="28214071"/>
          <a:ext cx="603251" cy="1145154"/>
        </a:xfrm>
        <a:prstGeom prst="rect">
          <a:avLst/>
        </a:prstGeom>
      </xdr:spPr>
    </xdr:pic>
    <xdr:clientData/>
  </xdr:twoCellAnchor>
  <xdr:twoCellAnchor editAs="oneCell">
    <xdr:from>
      <xdr:col>5</xdr:col>
      <xdr:colOff>59531</xdr:colOff>
      <xdr:row>26</xdr:row>
      <xdr:rowOff>23814</xdr:rowOff>
    </xdr:from>
    <xdr:to>
      <xdr:col>10</xdr:col>
      <xdr:colOff>21086</xdr:colOff>
      <xdr:row>26</xdr:row>
      <xdr:rowOff>1321594</xdr:rowOff>
    </xdr:to>
    <xdr:pic>
      <xdr:nvPicPr>
        <xdr:cNvPr id="106" name="Рисунок 105"/>
        <xdr:cNvPicPr>
          <a:picLocks noChangeAspect="1"/>
        </xdr:cNvPicPr>
      </xdr:nvPicPr>
      <xdr:blipFill rotWithShape="1">
        <a:blip xmlns:r="http://schemas.openxmlformats.org/officeDocument/2006/relationships" r:embed="rId5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561" t="6518" r="43182" b="10255"/>
        <a:stretch/>
      </xdr:blipFill>
      <xdr:spPr>
        <a:xfrm>
          <a:off x="1316831" y="9043989"/>
          <a:ext cx="437805" cy="1297780"/>
        </a:xfrm>
        <a:prstGeom prst="rect">
          <a:avLst/>
        </a:prstGeom>
      </xdr:spPr>
    </xdr:pic>
    <xdr:clientData/>
  </xdr:twoCellAnchor>
  <xdr:oneCellAnchor>
    <xdr:from>
      <xdr:col>18</xdr:col>
      <xdr:colOff>28575</xdr:colOff>
      <xdr:row>26</xdr:row>
      <xdr:rowOff>114301</xdr:rowOff>
    </xdr:from>
    <xdr:ext cx="632239" cy="1162050"/>
    <xdr:pic>
      <xdr:nvPicPr>
        <xdr:cNvPr id="107" name="Рисунок 106"/>
        <xdr:cNvPicPr>
          <a:picLocks noChangeAspect="1"/>
        </xdr:cNvPicPr>
      </xdr:nvPicPr>
      <xdr:blipFill rotWithShape="1">
        <a:blip xmlns:r="http://schemas.openxmlformats.org/officeDocument/2006/relationships" r:embed="rId5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276" t="18364" r="39773" b="13753"/>
        <a:stretch/>
      </xdr:blipFill>
      <xdr:spPr>
        <a:xfrm>
          <a:off x="3476625" y="9134476"/>
          <a:ext cx="632239" cy="1162050"/>
        </a:xfrm>
        <a:prstGeom prst="rect">
          <a:avLst/>
        </a:prstGeom>
      </xdr:spPr>
    </xdr:pic>
    <xdr:clientData/>
  </xdr:oneCellAnchor>
  <xdr:oneCellAnchor>
    <xdr:from>
      <xdr:col>32</xdr:col>
      <xdr:colOff>28575</xdr:colOff>
      <xdr:row>26</xdr:row>
      <xdr:rowOff>85725</xdr:rowOff>
    </xdr:from>
    <xdr:ext cx="770871" cy="1238250"/>
    <xdr:pic>
      <xdr:nvPicPr>
        <xdr:cNvPr id="108" name="Рисунок 107"/>
        <xdr:cNvPicPr>
          <a:picLocks noChangeAspect="1"/>
        </xdr:cNvPicPr>
      </xdr:nvPicPr>
      <xdr:blipFill rotWithShape="1">
        <a:blip xmlns:r="http://schemas.openxmlformats.org/officeDocument/2006/relationships" r:embed="rId5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678" t="9285" r="36269" b="6531"/>
        <a:stretch/>
      </xdr:blipFill>
      <xdr:spPr>
        <a:xfrm>
          <a:off x="5715000" y="9105900"/>
          <a:ext cx="770871" cy="1238250"/>
        </a:xfrm>
        <a:prstGeom prst="rect">
          <a:avLst/>
        </a:prstGeom>
      </xdr:spPr>
    </xdr:pic>
    <xdr:clientData/>
  </xdr:oneCellAnchor>
  <xdr:twoCellAnchor editAs="oneCell">
    <xdr:from>
      <xdr:col>47</xdr:col>
      <xdr:colOff>59531</xdr:colOff>
      <xdr:row>26</xdr:row>
      <xdr:rowOff>47626</xdr:rowOff>
    </xdr:from>
    <xdr:to>
      <xdr:col>51</xdr:col>
      <xdr:colOff>71438</xdr:colOff>
      <xdr:row>26</xdr:row>
      <xdr:rowOff>1330884</xdr:rowOff>
    </xdr:to>
    <xdr:pic>
      <xdr:nvPicPr>
        <xdr:cNvPr id="109" name="Рисунок 108"/>
        <xdr:cNvPicPr>
          <a:picLocks noChangeAspect="1"/>
        </xdr:cNvPicPr>
      </xdr:nvPicPr>
      <xdr:blipFill rotWithShape="1">
        <a:blip xmlns:r="http://schemas.openxmlformats.org/officeDocument/2006/relationships" r:embed="rId5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5454" t="4763" r="41643" b="5993"/>
        <a:stretch/>
      </xdr:blipFill>
      <xdr:spPr>
        <a:xfrm>
          <a:off x="8174831" y="9067801"/>
          <a:ext cx="392907" cy="1283258"/>
        </a:xfrm>
        <a:prstGeom prst="rect">
          <a:avLst/>
        </a:prstGeom>
      </xdr:spPr>
    </xdr:pic>
    <xdr:clientData/>
  </xdr:twoCellAnchor>
  <xdr:oneCellAnchor>
    <xdr:from>
      <xdr:col>61</xdr:col>
      <xdr:colOff>128588</xdr:colOff>
      <xdr:row>26</xdr:row>
      <xdr:rowOff>109537</xdr:rowOff>
    </xdr:from>
    <xdr:ext cx="640291" cy="1181100"/>
    <xdr:pic>
      <xdr:nvPicPr>
        <xdr:cNvPr id="110" name="Рисунок 109"/>
        <xdr:cNvPicPr>
          <a:picLocks noChangeAspect="1"/>
        </xdr:cNvPicPr>
      </xdr:nvPicPr>
      <xdr:blipFill rotWithShape="1">
        <a:blip xmlns:r="http://schemas.openxmlformats.org/officeDocument/2006/relationships" r:embed="rId5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792" t="18776" r="38162" b="14372"/>
        <a:stretch/>
      </xdr:blipFill>
      <xdr:spPr>
        <a:xfrm>
          <a:off x="5700713" y="9229725"/>
          <a:ext cx="640291" cy="1181100"/>
        </a:xfrm>
        <a:prstGeom prst="rect">
          <a:avLst/>
        </a:prstGeom>
      </xdr:spPr>
    </xdr:pic>
    <xdr:clientData/>
  </xdr:oneCellAnchor>
  <xdr:oneCellAnchor>
    <xdr:from>
      <xdr:col>73</xdr:col>
      <xdr:colOff>76200</xdr:colOff>
      <xdr:row>26</xdr:row>
      <xdr:rowOff>38100</xdr:rowOff>
    </xdr:from>
    <xdr:ext cx="833865" cy="1247775"/>
    <xdr:pic>
      <xdr:nvPicPr>
        <xdr:cNvPr id="111" name="Рисунок 110"/>
        <xdr:cNvPicPr>
          <a:picLocks noChangeAspect="1"/>
        </xdr:cNvPicPr>
      </xdr:nvPicPr>
      <xdr:blipFill rotWithShape="1">
        <a:blip xmlns:r="http://schemas.openxmlformats.org/officeDocument/2006/relationships" r:embed="rId5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731" t="8872" r="35133" b="5912"/>
        <a:stretch/>
      </xdr:blipFill>
      <xdr:spPr>
        <a:xfrm>
          <a:off x="12439650" y="9058275"/>
          <a:ext cx="833865" cy="1247775"/>
        </a:xfrm>
        <a:prstGeom prst="rect">
          <a:avLst/>
        </a:prstGeom>
      </xdr:spPr>
    </xdr:pic>
    <xdr:clientData/>
  </xdr:oneCellAnchor>
  <xdr:twoCellAnchor editAs="oneCell">
    <xdr:from>
      <xdr:col>90</xdr:col>
      <xdr:colOff>1</xdr:colOff>
      <xdr:row>26</xdr:row>
      <xdr:rowOff>35718</xdr:rowOff>
    </xdr:from>
    <xdr:to>
      <xdr:col>94</xdr:col>
      <xdr:colOff>62243</xdr:colOff>
      <xdr:row>26</xdr:row>
      <xdr:rowOff>1333499</xdr:rowOff>
    </xdr:to>
    <xdr:pic>
      <xdr:nvPicPr>
        <xdr:cNvPr id="112" name="Рисунок 111"/>
        <xdr:cNvPicPr>
          <a:picLocks noChangeAspect="1"/>
        </xdr:cNvPicPr>
      </xdr:nvPicPr>
      <xdr:blipFill rotWithShape="1">
        <a:blip xmlns:r="http://schemas.openxmlformats.org/officeDocument/2006/relationships" r:embed="rId5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5218" t="8524" r="41643" b="10003"/>
        <a:stretch/>
      </xdr:blipFill>
      <xdr:spPr>
        <a:xfrm>
          <a:off x="14897101" y="9055893"/>
          <a:ext cx="443242" cy="1297781"/>
        </a:xfrm>
        <a:prstGeom prst="rect">
          <a:avLst/>
        </a:prstGeom>
      </xdr:spPr>
    </xdr:pic>
    <xdr:clientData/>
  </xdr:twoCellAnchor>
  <xdr:oneCellAnchor>
    <xdr:from>
      <xdr:col>103</xdr:col>
      <xdr:colOff>59531</xdr:colOff>
      <xdr:row>26</xdr:row>
      <xdr:rowOff>35719</xdr:rowOff>
    </xdr:from>
    <xdr:ext cx="651651" cy="1209675"/>
    <xdr:pic>
      <xdr:nvPicPr>
        <xdr:cNvPr id="113" name="Рисунок 112"/>
        <xdr:cNvPicPr>
          <a:picLocks noChangeAspect="1"/>
        </xdr:cNvPicPr>
      </xdr:nvPicPr>
      <xdr:blipFill rotWithShape="1">
        <a:blip xmlns:r="http://schemas.openxmlformats.org/officeDocument/2006/relationships" r:embed="rId5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572" t="16300" r="41951" b="17054"/>
        <a:stretch/>
      </xdr:blipFill>
      <xdr:spPr>
        <a:xfrm>
          <a:off x="9667875" y="9155907"/>
          <a:ext cx="651651" cy="1209675"/>
        </a:xfrm>
        <a:prstGeom prst="rect">
          <a:avLst/>
        </a:prstGeom>
      </xdr:spPr>
    </xdr:pic>
    <xdr:clientData/>
  </xdr:oneCellAnchor>
  <xdr:oneCellAnchor>
    <xdr:from>
      <xdr:col>115</xdr:col>
      <xdr:colOff>57150</xdr:colOff>
      <xdr:row>26</xdr:row>
      <xdr:rowOff>35718</xdr:rowOff>
    </xdr:from>
    <xdr:ext cx="889133" cy="1250157"/>
    <xdr:pic>
      <xdr:nvPicPr>
        <xdr:cNvPr id="114" name="Рисунок 113"/>
        <xdr:cNvPicPr>
          <a:picLocks noChangeAspect="1"/>
        </xdr:cNvPicPr>
      </xdr:nvPicPr>
      <xdr:blipFill rotWithShape="1">
        <a:blip xmlns:r="http://schemas.openxmlformats.org/officeDocument/2006/relationships" r:embed="rId6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7594" t="8460" r="34186" b="5086"/>
        <a:stretch/>
      </xdr:blipFill>
      <xdr:spPr>
        <a:xfrm>
          <a:off x="18954750" y="9055893"/>
          <a:ext cx="889133" cy="1250157"/>
        </a:xfrm>
        <a:prstGeom prst="rect">
          <a:avLst/>
        </a:prstGeom>
      </xdr:spPr>
    </xdr:pic>
    <xdr:clientData/>
  </xdr:oneCellAnchor>
  <xdr:oneCellAnchor>
    <xdr:from>
      <xdr:col>130</xdr:col>
      <xdr:colOff>64294</xdr:colOff>
      <xdr:row>26</xdr:row>
      <xdr:rowOff>104775</xdr:rowOff>
    </xdr:from>
    <xdr:ext cx="642359" cy="1171575"/>
    <xdr:pic>
      <xdr:nvPicPr>
        <xdr:cNvPr id="115" name="Рисунок 114"/>
        <xdr:cNvPicPr>
          <a:picLocks noChangeAspect="1"/>
        </xdr:cNvPicPr>
      </xdr:nvPicPr>
      <xdr:blipFill rotWithShape="1">
        <a:blip xmlns:r="http://schemas.openxmlformats.org/officeDocument/2006/relationships" r:embed="rId6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761" t="18776" r="41572" b="14991"/>
        <a:stretch/>
      </xdr:blipFill>
      <xdr:spPr>
        <a:xfrm>
          <a:off x="21143119" y="9124950"/>
          <a:ext cx="642359" cy="1171575"/>
        </a:xfrm>
        <a:prstGeom prst="rect">
          <a:avLst/>
        </a:prstGeom>
      </xdr:spPr>
    </xdr:pic>
    <xdr:clientData/>
  </xdr:oneCellAnchor>
  <xdr:oneCellAnchor>
    <xdr:from>
      <xdr:col>3</xdr:col>
      <xdr:colOff>66674</xdr:colOff>
      <xdr:row>34</xdr:row>
      <xdr:rowOff>95249</xdr:rowOff>
    </xdr:from>
    <xdr:ext cx="886909" cy="1204913"/>
    <xdr:pic>
      <xdr:nvPicPr>
        <xdr:cNvPr id="116" name="Рисунок 115"/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258" t="8872" r="32954" b="5912"/>
        <a:stretch/>
      </xdr:blipFill>
      <xdr:spPr>
        <a:xfrm>
          <a:off x="16378237" y="12263437"/>
          <a:ext cx="886909" cy="1204913"/>
        </a:xfrm>
        <a:prstGeom prst="rect">
          <a:avLst/>
        </a:prstGeom>
      </xdr:spPr>
    </xdr:pic>
    <xdr:clientData/>
  </xdr:oneCellAnchor>
  <xdr:oneCellAnchor>
    <xdr:from>
      <xdr:col>18</xdr:col>
      <xdr:colOff>66674</xdr:colOff>
      <xdr:row>34</xdr:row>
      <xdr:rowOff>76200</xdr:rowOff>
    </xdr:from>
    <xdr:ext cx="628651" cy="1158042"/>
    <xdr:pic>
      <xdr:nvPicPr>
        <xdr:cNvPr id="117" name="Рисунок 116"/>
        <xdr:cNvPicPr>
          <a:picLocks noChangeAspect="1"/>
        </xdr:cNvPicPr>
      </xdr:nvPicPr>
      <xdr:blipFill rotWithShape="1">
        <a:blip xmlns:r="http://schemas.openxmlformats.org/officeDocument/2006/relationships" r:embed="rId6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413" t="17951" r="39394" b="17054"/>
        <a:stretch/>
      </xdr:blipFill>
      <xdr:spPr>
        <a:xfrm>
          <a:off x="18688049" y="12244388"/>
          <a:ext cx="628651" cy="1158042"/>
        </a:xfrm>
        <a:prstGeom prst="rect">
          <a:avLst/>
        </a:prstGeom>
      </xdr:spPr>
    </xdr:pic>
    <xdr:clientData/>
  </xdr:oneCellAnchor>
  <xdr:oneCellAnchor>
    <xdr:from>
      <xdr:col>31</xdr:col>
      <xdr:colOff>57150</xdr:colOff>
      <xdr:row>34</xdr:row>
      <xdr:rowOff>104775</xdr:rowOff>
    </xdr:from>
    <xdr:ext cx="771526" cy="1139385"/>
    <xdr:pic>
      <xdr:nvPicPr>
        <xdr:cNvPr id="118" name="Рисунок 117"/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542" t="13411" r="39015" b="14372"/>
        <a:stretch/>
      </xdr:blipFill>
      <xdr:spPr>
        <a:xfrm>
          <a:off x="20762119" y="12272963"/>
          <a:ext cx="771526" cy="1139385"/>
        </a:xfrm>
        <a:prstGeom prst="rect">
          <a:avLst/>
        </a:prstGeom>
      </xdr:spPr>
    </xdr:pic>
    <xdr:clientData/>
  </xdr:oneCellAnchor>
  <xdr:oneCellAnchor>
    <xdr:from>
      <xdr:col>44</xdr:col>
      <xdr:colOff>76201</xdr:colOff>
      <xdr:row>34</xdr:row>
      <xdr:rowOff>110412</xdr:rowOff>
    </xdr:from>
    <xdr:ext cx="1031080" cy="1142125"/>
    <xdr:pic>
      <xdr:nvPicPr>
        <xdr:cNvPr id="119" name="Рисунок 118"/>
        <xdr:cNvPicPr>
          <a:picLocks noChangeAspect="1"/>
        </xdr:cNvPicPr>
      </xdr:nvPicPr>
      <xdr:blipFill rotWithShape="1">
        <a:blip xmlns:r="http://schemas.openxmlformats.org/officeDocument/2006/relationships" r:embed="rId6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3997" t="13617" r="33049" b="8801"/>
        <a:stretch/>
      </xdr:blipFill>
      <xdr:spPr>
        <a:xfrm>
          <a:off x="7905751" y="12226212"/>
          <a:ext cx="1031080" cy="1142125"/>
        </a:xfrm>
        <a:prstGeom prst="rect">
          <a:avLst/>
        </a:prstGeom>
      </xdr:spPr>
    </xdr:pic>
    <xdr:clientData/>
  </xdr:oneCellAnchor>
  <xdr:oneCellAnchor>
    <xdr:from>
      <xdr:col>61</xdr:col>
      <xdr:colOff>50007</xdr:colOff>
      <xdr:row>34</xdr:row>
      <xdr:rowOff>119063</xdr:rowOff>
    </xdr:from>
    <xdr:ext cx="714376" cy="1097447"/>
    <xdr:pic>
      <xdr:nvPicPr>
        <xdr:cNvPr id="120" name="Рисунок 119"/>
        <xdr:cNvPicPr>
          <a:picLocks noChangeAspect="1"/>
        </xdr:cNvPicPr>
      </xdr:nvPicPr>
      <xdr:blipFill rotWithShape="1">
        <a:blip xmlns:r="http://schemas.openxmlformats.org/officeDocument/2006/relationships" r:embed="rId6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0814" t="16507" r="39584" b="17880"/>
        <a:stretch/>
      </xdr:blipFill>
      <xdr:spPr>
        <a:xfrm>
          <a:off x="5622132" y="12358688"/>
          <a:ext cx="714376" cy="1097447"/>
        </a:xfrm>
        <a:prstGeom prst="rect">
          <a:avLst/>
        </a:prstGeom>
      </xdr:spPr>
    </xdr:pic>
    <xdr:clientData/>
  </xdr:oneCellAnchor>
  <xdr:oneCellAnchor>
    <xdr:from>
      <xdr:col>73</xdr:col>
      <xdr:colOff>80963</xdr:colOff>
      <xdr:row>34</xdr:row>
      <xdr:rowOff>83344</xdr:rowOff>
    </xdr:from>
    <xdr:ext cx="869418" cy="1209676"/>
    <xdr:pic>
      <xdr:nvPicPr>
        <xdr:cNvPr id="121" name="Рисунок 120"/>
        <xdr:cNvPicPr>
          <a:picLocks noChangeAspect="1"/>
        </xdr:cNvPicPr>
      </xdr:nvPicPr>
      <xdr:blipFill rotWithShape="1">
        <a:blip xmlns:r="http://schemas.openxmlformats.org/officeDocument/2006/relationships" r:embed="rId6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447" t="15061" r="36742" b="11071"/>
        <a:stretch/>
      </xdr:blipFill>
      <xdr:spPr>
        <a:xfrm>
          <a:off x="12444413" y="12199144"/>
          <a:ext cx="869418" cy="1209676"/>
        </a:xfrm>
        <a:prstGeom prst="rect">
          <a:avLst/>
        </a:prstGeom>
      </xdr:spPr>
    </xdr:pic>
    <xdr:clientData/>
  </xdr:oneCellAnchor>
  <xdr:oneCellAnchor>
    <xdr:from>
      <xdr:col>87</xdr:col>
      <xdr:colOff>19050</xdr:colOff>
      <xdr:row>34</xdr:row>
      <xdr:rowOff>47624</xdr:rowOff>
    </xdr:from>
    <xdr:ext cx="900696" cy="1251967"/>
    <xdr:pic>
      <xdr:nvPicPr>
        <xdr:cNvPr id="122" name="Рисунок 121"/>
        <xdr:cNvPicPr>
          <a:picLocks noChangeAspect="1"/>
        </xdr:cNvPicPr>
      </xdr:nvPicPr>
      <xdr:blipFill rotWithShape="1">
        <a:blip xmlns:r="http://schemas.openxmlformats.org/officeDocument/2006/relationships" r:embed="rId6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110" t="8047" r="32481" b="5911"/>
        <a:stretch/>
      </xdr:blipFill>
      <xdr:spPr>
        <a:xfrm>
          <a:off x="14630400" y="12163424"/>
          <a:ext cx="900696" cy="1251967"/>
        </a:xfrm>
        <a:prstGeom prst="rect">
          <a:avLst/>
        </a:prstGeom>
      </xdr:spPr>
    </xdr:pic>
    <xdr:clientData/>
  </xdr:oneCellAnchor>
  <xdr:oneCellAnchor>
    <xdr:from>
      <xdr:col>101</xdr:col>
      <xdr:colOff>38100</xdr:colOff>
      <xdr:row>34</xdr:row>
      <xdr:rowOff>83343</xdr:rowOff>
    </xdr:from>
    <xdr:ext cx="890587" cy="1219465"/>
    <xdr:pic>
      <xdr:nvPicPr>
        <xdr:cNvPr id="123" name="Рисунок 122"/>
        <xdr:cNvPicPr>
          <a:picLocks noChangeAspect="1"/>
        </xdr:cNvPicPr>
      </xdr:nvPicPr>
      <xdr:blipFill rotWithShape="1">
        <a:blip xmlns:r="http://schemas.openxmlformats.org/officeDocument/2006/relationships" r:embed="rId6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5511" t="7428" r="35511" b="6119"/>
        <a:stretch/>
      </xdr:blipFill>
      <xdr:spPr>
        <a:xfrm>
          <a:off x="16783050" y="12199143"/>
          <a:ext cx="890587" cy="1219465"/>
        </a:xfrm>
        <a:prstGeom prst="rect">
          <a:avLst/>
        </a:prstGeom>
      </xdr:spPr>
    </xdr:pic>
    <xdr:clientData/>
  </xdr:oneCellAnchor>
  <xdr:oneCellAnchor>
    <xdr:from>
      <xdr:col>116</xdr:col>
      <xdr:colOff>57150</xdr:colOff>
      <xdr:row>34</xdr:row>
      <xdr:rowOff>166689</xdr:rowOff>
    </xdr:from>
    <xdr:ext cx="740245" cy="1123950"/>
    <xdr:pic>
      <xdr:nvPicPr>
        <xdr:cNvPr id="124" name="Рисунок 123"/>
        <xdr:cNvPicPr>
          <a:picLocks noChangeAspect="1"/>
        </xdr:cNvPicPr>
      </xdr:nvPicPr>
      <xdr:blipFill rotWithShape="1">
        <a:blip xmlns:r="http://schemas.openxmlformats.org/officeDocument/2006/relationships" r:embed="rId6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0530" t="16507" r="38826" b="15197"/>
        <a:stretch/>
      </xdr:blipFill>
      <xdr:spPr>
        <a:xfrm>
          <a:off x="19050000" y="12282489"/>
          <a:ext cx="740245" cy="1123950"/>
        </a:xfrm>
        <a:prstGeom prst="rect">
          <a:avLst/>
        </a:prstGeom>
      </xdr:spPr>
    </xdr:pic>
    <xdr:clientData/>
  </xdr:oneCellAnchor>
  <xdr:oneCellAnchor>
    <xdr:from>
      <xdr:col>130</xdr:col>
      <xdr:colOff>2380</xdr:colOff>
      <xdr:row>34</xdr:row>
      <xdr:rowOff>51394</xdr:rowOff>
    </xdr:from>
    <xdr:ext cx="831057" cy="1239244"/>
    <xdr:pic>
      <xdr:nvPicPr>
        <xdr:cNvPr id="125" name="Рисунок 124"/>
        <xdr:cNvPicPr>
          <a:picLocks noChangeAspect="1"/>
        </xdr:cNvPicPr>
      </xdr:nvPicPr>
      <xdr:blipFill rotWithShape="1">
        <a:blip xmlns:r="http://schemas.openxmlformats.org/officeDocument/2006/relationships" r:embed="rId7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541" t="7634" r="34659" b="5293"/>
        <a:stretch/>
      </xdr:blipFill>
      <xdr:spPr>
        <a:xfrm>
          <a:off x="21081205" y="12167194"/>
          <a:ext cx="831057" cy="1239244"/>
        </a:xfrm>
        <a:prstGeom prst="rect">
          <a:avLst/>
        </a:prstGeom>
      </xdr:spPr>
    </xdr:pic>
    <xdr:clientData/>
  </xdr:oneCellAnchor>
  <xdr:oneCellAnchor>
    <xdr:from>
      <xdr:col>4</xdr:col>
      <xdr:colOff>26194</xdr:colOff>
      <xdr:row>42</xdr:row>
      <xdr:rowOff>61912</xdr:rowOff>
    </xdr:from>
    <xdr:ext cx="776037" cy="1228725"/>
    <xdr:pic>
      <xdr:nvPicPr>
        <xdr:cNvPr id="126" name="Рисунок 125"/>
        <xdr:cNvPicPr>
          <a:picLocks noChangeAspect="1"/>
        </xdr:cNvPicPr>
      </xdr:nvPicPr>
      <xdr:blipFill rotWithShape="1">
        <a:blip xmlns:r="http://schemas.openxmlformats.org/officeDocument/2006/relationships" r:embed="rId7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868" t="14237" r="39678" b="15197"/>
        <a:stretch/>
      </xdr:blipFill>
      <xdr:spPr>
        <a:xfrm>
          <a:off x="16433007" y="15325725"/>
          <a:ext cx="776037" cy="1228725"/>
        </a:xfrm>
        <a:prstGeom prst="rect">
          <a:avLst/>
        </a:prstGeom>
      </xdr:spPr>
    </xdr:pic>
    <xdr:clientData/>
  </xdr:oneCellAnchor>
  <xdr:oneCellAnchor>
    <xdr:from>
      <xdr:col>17</xdr:col>
      <xdr:colOff>47624</xdr:colOff>
      <xdr:row>42</xdr:row>
      <xdr:rowOff>66675</xdr:rowOff>
    </xdr:from>
    <xdr:ext cx="910387" cy="1228725"/>
    <xdr:pic>
      <xdr:nvPicPr>
        <xdr:cNvPr id="127" name="Рисунок 126"/>
        <xdr:cNvPicPr>
          <a:picLocks noChangeAspect="1"/>
        </xdr:cNvPicPr>
      </xdr:nvPicPr>
      <xdr:blipFill rotWithShape="1">
        <a:blip xmlns:r="http://schemas.openxmlformats.org/officeDocument/2006/relationships" r:embed="rId7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7216" t="8460" r="33806" b="6325"/>
        <a:stretch/>
      </xdr:blipFill>
      <xdr:spPr>
        <a:xfrm>
          <a:off x="18573749" y="15330488"/>
          <a:ext cx="910387" cy="1228725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42</xdr:row>
      <xdr:rowOff>104775</xdr:rowOff>
    </xdr:from>
    <xdr:ext cx="752532" cy="1162050"/>
    <xdr:pic>
      <xdr:nvPicPr>
        <xdr:cNvPr id="128" name="Рисунок 127"/>
        <xdr:cNvPicPr>
          <a:picLocks noChangeAspect="1"/>
        </xdr:cNvPicPr>
      </xdr:nvPicPr>
      <xdr:blipFill rotWithShape="1">
        <a:blip xmlns:r="http://schemas.openxmlformats.org/officeDocument/2006/relationships" r:embed="rId7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489" t="14650" r="40151" b="16848"/>
        <a:stretch/>
      </xdr:blipFill>
      <xdr:spPr>
        <a:xfrm>
          <a:off x="20800219" y="15368588"/>
          <a:ext cx="752532" cy="1162050"/>
        </a:xfrm>
        <a:prstGeom prst="rect">
          <a:avLst/>
        </a:prstGeom>
      </xdr:spPr>
    </xdr:pic>
    <xdr:clientData/>
  </xdr:oneCellAnchor>
  <xdr:oneCellAnchor>
    <xdr:from>
      <xdr:col>45</xdr:col>
      <xdr:colOff>26194</xdr:colOff>
      <xdr:row>42</xdr:row>
      <xdr:rowOff>76199</xdr:rowOff>
    </xdr:from>
    <xdr:ext cx="962024" cy="1214883"/>
    <xdr:pic>
      <xdr:nvPicPr>
        <xdr:cNvPr id="129" name="Рисунок 128"/>
        <xdr:cNvPicPr>
          <a:picLocks noChangeAspect="1"/>
        </xdr:cNvPicPr>
      </xdr:nvPicPr>
      <xdr:blipFill rotWithShape="1">
        <a:blip xmlns:r="http://schemas.openxmlformats.org/officeDocument/2006/relationships" r:embed="rId7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7784" t="6809" r="30871" b="6943"/>
        <a:stretch/>
      </xdr:blipFill>
      <xdr:spPr>
        <a:xfrm>
          <a:off x="7950994" y="15287624"/>
          <a:ext cx="962024" cy="1214883"/>
        </a:xfrm>
        <a:prstGeom prst="rect">
          <a:avLst/>
        </a:prstGeom>
      </xdr:spPr>
    </xdr:pic>
    <xdr:clientData/>
  </xdr:oneCellAnchor>
  <xdr:oneCellAnchor>
    <xdr:from>
      <xdr:col>61</xdr:col>
      <xdr:colOff>2380</xdr:colOff>
      <xdr:row>42</xdr:row>
      <xdr:rowOff>71438</xdr:rowOff>
    </xdr:from>
    <xdr:ext cx="800100" cy="1207491"/>
    <xdr:pic>
      <xdr:nvPicPr>
        <xdr:cNvPr id="130" name="Рисунок 129"/>
        <xdr:cNvPicPr>
          <a:picLocks noChangeAspect="1"/>
        </xdr:cNvPicPr>
      </xdr:nvPicPr>
      <xdr:blipFill rotWithShape="1">
        <a:blip xmlns:r="http://schemas.openxmlformats.org/officeDocument/2006/relationships" r:embed="rId7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394" t="14650" r="39962" b="17467"/>
        <a:stretch/>
      </xdr:blipFill>
      <xdr:spPr>
        <a:xfrm>
          <a:off x="5574505" y="15430501"/>
          <a:ext cx="800100" cy="1207491"/>
        </a:xfrm>
        <a:prstGeom prst="rect">
          <a:avLst/>
        </a:prstGeom>
      </xdr:spPr>
    </xdr:pic>
    <xdr:clientData/>
  </xdr:oneCellAnchor>
  <xdr:oneCellAnchor>
    <xdr:from>
      <xdr:col>73</xdr:col>
      <xdr:colOff>9525</xdr:colOff>
      <xdr:row>42</xdr:row>
      <xdr:rowOff>85725</xdr:rowOff>
    </xdr:from>
    <xdr:ext cx="1037402" cy="1247775"/>
    <xdr:pic>
      <xdr:nvPicPr>
        <xdr:cNvPr id="131" name="Рисунок 130"/>
        <xdr:cNvPicPr>
          <a:picLocks noChangeAspect="1"/>
        </xdr:cNvPicPr>
      </xdr:nvPicPr>
      <xdr:blipFill rotWithShape="1">
        <a:blip xmlns:r="http://schemas.openxmlformats.org/officeDocument/2006/relationships" r:embed="rId7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6364" t="7633" r="30303" b="6325"/>
        <a:stretch/>
      </xdr:blipFill>
      <xdr:spPr>
        <a:xfrm>
          <a:off x="12372975" y="15297150"/>
          <a:ext cx="1037402" cy="1247775"/>
        </a:xfrm>
        <a:prstGeom prst="rect">
          <a:avLst/>
        </a:prstGeom>
      </xdr:spPr>
    </xdr:pic>
    <xdr:clientData/>
  </xdr:oneCellAnchor>
  <xdr:oneCellAnchor>
    <xdr:from>
      <xdr:col>101</xdr:col>
      <xdr:colOff>19050</xdr:colOff>
      <xdr:row>42</xdr:row>
      <xdr:rowOff>57150</xdr:rowOff>
    </xdr:from>
    <xdr:ext cx="885293" cy="1209676"/>
    <xdr:pic>
      <xdr:nvPicPr>
        <xdr:cNvPr id="132" name="Рисунок 131"/>
        <xdr:cNvPicPr>
          <a:picLocks noChangeAspect="1"/>
        </xdr:cNvPicPr>
      </xdr:nvPicPr>
      <xdr:blipFill rotWithShape="1">
        <a:blip xmlns:r="http://schemas.openxmlformats.org/officeDocument/2006/relationships" r:embed="rId7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447" t="15061" r="36742" b="11071"/>
        <a:stretch/>
      </xdr:blipFill>
      <xdr:spPr>
        <a:xfrm>
          <a:off x="16764000" y="15268575"/>
          <a:ext cx="885293" cy="1209676"/>
        </a:xfrm>
        <a:prstGeom prst="rect">
          <a:avLst/>
        </a:prstGeom>
      </xdr:spPr>
    </xdr:pic>
    <xdr:clientData/>
  </xdr:oneCellAnchor>
  <xdr:oneCellAnchor>
    <xdr:from>
      <xdr:col>87</xdr:col>
      <xdr:colOff>47626</xdr:colOff>
      <xdr:row>42</xdr:row>
      <xdr:rowOff>130969</xdr:rowOff>
    </xdr:from>
    <xdr:ext cx="877002" cy="1104900"/>
    <xdr:pic>
      <xdr:nvPicPr>
        <xdr:cNvPr id="133" name="Рисунок 132"/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58976" y="15342394"/>
          <a:ext cx="877002" cy="1104900"/>
        </a:xfrm>
        <a:prstGeom prst="rect">
          <a:avLst/>
        </a:prstGeom>
      </xdr:spPr>
    </xdr:pic>
    <xdr:clientData/>
  </xdr:oneCellAnchor>
  <xdr:oneCellAnchor>
    <xdr:from>
      <xdr:col>115</xdr:col>
      <xdr:colOff>9525</xdr:colOff>
      <xdr:row>42</xdr:row>
      <xdr:rowOff>169544</xdr:rowOff>
    </xdr:from>
    <xdr:ext cx="904875" cy="1049655"/>
    <xdr:pic>
      <xdr:nvPicPr>
        <xdr:cNvPr id="134" name="Рисунок 133"/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07125" y="15380969"/>
          <a:ext cx="904875" cy="1049655"/>
        </a:xfrm>
        <a:prstGeom prst="rect">
          <a:avLst/>
        </a:prstGeom>
      </xdr:spPr>
    </xdr:pic>
    <xdr:clientData/>
  </xdr:oneCellAnchor>
  <xdr:oneCellAnchor>
    <xdr:from>
      <xdr:col>128</xdr:col>
      <xdr:colOff>92869</xdr:colOff>
      <xdr:row>42</xdr:row>
      <xdr:rowOff>180975</xdr:rowOff>
    </xdr:from>
    <xdr:ext cx="1012589" cy="1019175"/>
    <xdr:pic>
      <xdr:nvPicPr>
        <xdr:cNvPr id="135" name="Рисунок 134"/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981194" y="15392400"/>
          <a:ext cx="1012589" cy="1019175"/>
        </a:xfrm>
        <a:prstGeom prst="rect">
          <a:avLst/>
        </a:prstGeom>
      </xdr:spPr>
    </xdr:pic>
    <xdr:clientData/>
  </xdr:oneCellAnchor>
  <xdr:oneCellAnchor>
    <xdr:from>
      <xdr:col>2</xdr:col>
      <xdr:colOff>83342</xdr:colOff>
      <xdr:row>51</xdr:row>
      <xdr:rowOff>85725</xdr:rowOff>
    </xdr:from>
    <xdr:ext cx="981075" cy="1206687"/>
    <xdr:pic>
      <xdr:nvPicPr>
        <xdr:cNvPr id="136" name="Рисунок 135"/>
        <xdr:cNvPicPr>
          <a:picLocks noChangeAspect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299655" y="18683288"/>
          <a:ext cx="981075" cy="1206687"/>
        </a:xfrm>
        <a:prstGeom prst="rect">
          <a:avLst/>
        </a:prstGeom>
      </xdr:spPr>
    </xdr:pic>
    <xdr:clientData/>
  </xdr:oneCellAnchor>
  <xdr:oneCellAnchor>
    <xdr:from>
      <xdr:col>17</xdr:col>
      <xdr:colOff>26195</xdr:colOff>
      <xdr:row>51</xdr:row>
      <xdr:rowOff>81348</xdr:rowOff>
    </xdr:from>
    <xdr:ext cx="999893" cy="1228340"/>
    <xdr:pic>
      <xdr:nvPicPr>
        <xdr:cNvPr id="137" name="Рисунок 136"/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52320" y="18678911"/>
          <a:ext cx="999893" cy="1228340"/>
        </a:xfrm>
        <a:prstGeom prst="rect">
          <a:avLst/>
        </a:prstGeom>
      </xdr:spPr>
    </xdr:pic>
    <xdr:clientData/>
  </xdr:oneCellAnchor>
  <xdr:twoCellAnchor editAs="oneCell">
    <xdr:from>
      <xdr:col>61</xdr:col>
      <xdr:colOff>71437</xdr:colOff>
      <xdr:row>51</xdr:row>
      <xdr:rowOff>11906</xdr:rowOff>
    </xdr:from>
    <xdr:to>
      <xdr:col>64</xdr:col>
      <xdr:colOff>83343</xdr:colOff>
      <xdr:row>51</xdr:row>
      <xdr:rowOff>1337868</xdr:rowOff>
    </xdr:to>
    <xdr:pic>
      <xdr:nvPicPr>
        <xdr:cNvPr id="139" name="Рисунок 138"/>
        <xdr:cNvPicPr>
          <a:picLocks noChangeAspect="1"/>
        </xdr:cNvPicPr>
      </xdr:nvPicPr>
      <xdr:blipFill rotWithShape="1">
        <a:blip xmlns:r="http://schemas.openxmlformats.org/officeDocument/2006/relationships" r:embed="rId8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797" t="4513" r="39749" b="5241"/>
        <a:stretch/>
      </xdr:blipFill>
      <xdr:spPr>
        <a:xfrm>
          <a:off x="10358437" y="18595181"/>
          <a:ext cx="511969" cy="1325962"/>
        </a:xfrm>
        <a:prstGeom prst="rect">
          <a:avLst/>
        </a:prstGeom>
      </xdr:spPr>
    </xdr:pic>
    <xdr:clientData/>
  </xdr:twoCellAnchor>
  <xdr:oneCellAnchor>
    <xdr:from>
      <xdr:col>73</xdr:col>
      <xdr:colOff>9525</xdr:colOff>
      <xdr:row>51</xdr:row>
      <xdr:rowOff>64437</xdr:rowOff>
    </xdr:from>
    <xdr:ext cx="942975" cy="1221437"/>
    <xdr:pic>
      <xdr:nvPicPr>
        <xdr:cNvPr id="140" name="Рисунок 139"/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72975" y="18647712"/>
          <a:ext cx="942975" cy="1221437"/>
        </a:xfrm>
        <a:prstGeom prst="rect">
          <a:avLst/>
        </a:prstGeom>
      </xdr:spPr>
    </xdr:pic>
    <xdr:clientData/>
  </xdr:oneCellAnchor>
  <xdr:oneCellAnchor>
    <xdr:from>
      <xdr:col>87</xdr:col>
      <xdr:colOff>64293</xdr:colOff>
      <xdr:row>51</xdr:row>
      <xdr:rowOff>83345</xdr:rowOff>
    </xdr:from>
    <xdr:ext cx="1009399" cy="1221580"/>
    <xdr:pic>
      <xdr:nvPicPr>
        <xdr:cNvPr id="141" name="Рисунок 140"/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75643" y="18666620"/>
          <a:ext cx="1009399" cy="1221580"/>
        </a:xfrm>
        <a:prstGeom prst="rect">
          <a:avLst/>
        </a:prstGeom>
      </xdr:spPr>
    </xdr:pic>
    <xdr:clientData/>
  </xdr:oneCellAnchor>
  <xdr:twoCellAnchor editAs="oneCell">
    <xdr:from>
      <xdr:col>103</xdr:col>
      <xdr:colOff>35721</xdr:colOff>
      <xdr:row>51</xdr:row>
      <xdr:rowOff>11907</xdr:rowOff>
    </xdr:from>
    <xdr:to>
      <xdr:col>109</xdr:col>
      <xdr:colOff>0</xdr:colOff>
      <xdr:row>51</xdr:row>
      <xdr:rowOff>1341577</xdr:rowOff>
    </xdr:to>
    <xdr:pic>
      <xdr:nvPicPr>
        <xdr:cNvPr id="142" name="Рисунок 141"/>
        <xdr:cNvPicPr>
          <a:picLocks noChangeAspect="1"/>
        </xdr:cNvPicPr>
      </xdr:nvPicPr>
      <xdr:blipFill rotWithShape="1">
        <a:blip xmlns:r="http://schemas.openxmlformats.org/officeDocument/2006/relationships" r:embed="rId8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2969" t="8524" r="40814" b="6243"/>
        <a:stretch/>
      </xdr:blipFill>
      <xdr:spPr>
        <a:xfrm>
          <a:off x="16971171" y="18595182"/>
          <a:ext cx="535779" cy="1329670"/>
        </a:xfrm>
        <a:prstGeom prst="rect">
          <a:avLst/>
        </a:prstGeom>
      </xdr:spPr>
    </xdr:pic>
    <xdr:clientData/>
  </xdr:twoCellAnchor>
  <xdr:twoCellAnchor editAs="oneCell">
    <xdr:from>
      <xdr:col>31</xdr:col>
      <xdr:colOff>35719</xdr:colOff>
      <xdr:row>51</xdr:row>
      <xdr:rowOff>107157</xdr:rowOff>
    </xdr:from>
    <xdr:to>
      <xdr:col>40</xdr:col>
      <xdr:colOff>92869</xdr:colOff>
      <xdr:row>51</xdr:row>
      <xdr:rowOff>1285876</xdr:rowOff>
    </xdr:to>
    <xdr:pic>
      <xdr:nvPicPr>
        <xdr:cNvPr id="143" name="Рисунок 142"/>
        <xdr:cNvPicPr>
          <a:picLocks noChangeAspect="1"/>
        </xdr:cNvPicPr>
      </xdr:nvPicPr>
      <xdr:blipFill rotWithShape="1">
        <a:blip xmlns:r="http://schemas.openxmlformats.org/officeDocument/2006/relationships" r:embed="rId8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270" t="32840" r="37737" b="17524"/>
        <a:stretch/>
      </xdr:blipFill>
      <xdr:spPr>
        <a:xfrm>
          <a:off x="5572125" y="18776157"/>
          <a:ext cx="914400" cy="1178719"/>
        </a:xfrm>
        <a:prstGeom prst="rect">
          <a:avLst/>
        </a:prstGeom>
      </xdr:spPr>
    </xdr:pic>
    <xdr:clientData/>
  </xdr:twoCellAnchor>
  <xdr:twoCellAnchor editAs="oneCell">
    <xdr:from>
      <xdr:col>45</xdr:col>
      <xdr:colOff>11907</xdr:colOff>
      <xdr:row>51</xdr:row>
      <xdr:rowOff>83343</xdr:rowOff>
    </xdr:from>
    <xdr:to>
      <xdr:col>55</xdr:col>
      <xdr:colOff>51005</xdr:colOff>
      <xdr:row>51</xdr:row>
      <xdr:rowOff>1309687</xdr:rowOff>
    </xdr:to>
    <xdr:pic>
      <xdr:nvPicPr>
        <xdr:cNvPr id="144" name="Рисунок 143"/>
        <xdr:cNvPicPr>
          <a:picLocks noChangeAspect="1"/>
        </xdr:cNvPicPr>
      </xdr:nvPicPr>
      <xdr:blipFill rotWithShape="1">
        <a:blip xmlns:r="http://schemas.openxmlformats.org/officeDocument/2006/relationships" r:embed="rId8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7879" t="12284" r="33120" b="11758"/>
        <a:stretch/>
      </xdr:blipFill>
      <xdr:spPr>
        <a:xfrm>
          <a:off x="7936707" y="18666618"/>
          <a:ext cx="991598" cy="1226344"/>
        </a:xfrm>
        <a:prstGeom prst="rect">
          <a:avLst/>
        </a:prstGeom>
      </xdr:spPr>
    </xdr:pic>
    <xdr:clientData/>
  </xdr:twoCellAnchor>
  <xdr:oneCellAnchor>
    <xdr:from>
      <xdr:col>115</xdr:col>
      <xdr:colOff>57151</xdr:colOff>
      <xdr:row>51</xdr:row>
      <xdr:rowOff>78346</xdr:rowOff>
    </xdr:from>
    <xdr:ext cx="933450" cy="1242454"/>
    <xdr:pic>
      <xdr:nvPicPr>
        <xdr:cNvPr id="145" name="Рисунок 144"/>
        <xdr:cNvPicPr>
          <a:picLocks noChangeAspect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54751" y="18661621"/>
          <a:ext cx="933450" cy="1242454"/>
        </a:xfrm>
        <a:prstGeom prst="rect">
          <a:avLst/>
        </a:prstGeom>
      </xdr:spPr>
    </xdr:pic>
    <xdr:clientData/>
  </xdr:oneCellAnchor>
  <xdr:oneCellAnchor>
    <xdr:from>
      <xdr:col>128</xdr:col>
      <xdr:colOff>47625</xdr:colOff>
      <xdr:row>51</xdr:row>
      <xdr:rowOff>76914</xdr:rowOff>
    </xdr:from>
    <xdr:ext cx="1036356" cy="1180386"/>
    <xdr:pic>
      <xdr:nvPicPr>
        <xdr:cNvPr id="146" name="Рисунок 145"/>
        <xdr:cNvPicPr>
          <a:picLocks noChangeAspect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935950" y="18660189"/>
          <a:ext cx="1036356" cy="1180386"/>
        </a:xfrm>
        <a:prstGeom prst="rect">
          <a:avLst/>
        </a:prstGeom>
      </xdr:spPr>
    </xdr:pic>
    <xdr:clientData/>
  </xdr:oneCellAnchor>
  <xdr:oneCellAnchor>
    <xdr:from>
      <xdr:col>3</xdr:col>
      <xdr:colOff>28574</xdr:colOff>
      <xdr:row>59</xdr:row>
      <xdr:rowOff>98183</xdr:rowOff>
    </xdr:from>
    <xdr:ext cx="945039" cy="1168642"/>
    <xdr:pic>
      <xdr:nvPicPr>
        <xdr:cNvPr id="147" name="Рисунок 146"/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94355" y="21827089"/>
          <a:ext cx="945039" cy="1168642"/>
        </a:xfrm>
        <a:prstGeom prst="rect">
          <a:avLst/>
        </a:prstGeom>
      </xdr:spPr>
    </xdr:pic>
    <xdr:clientData/>
  </xdr:oneCellAnchor>
  <xdr:oneCellAnchor>
    <xdr:from>
      <xdr:col>16</xdr:col>
      <xdr:colOff>42862</xdr:colOff>
      <xdr:row>59</xdr:row>
      <xdr:rowOff>123824</xdr:rowOff>
    </xdr:from>
    <xdr:ext cx="1084327" cy="1150144"/>
    <xdr:pic>
      <xdr:nvPicPr>
        <xdr:cNvPr id="148" name="Рисунок 147"/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27956" y="21852730"/>
          <a:ext cx="1084327" cy="1150144"/>
        </a:xfrm>
        <a:prstGeom prst="rect">
          <a:avLst/>
        </a:prstGeom>
      </xdr:spPr>
    </xdr:pic>
    <xdr:clientData/>
  </xdr:oneCellAnchor>
  <xdr:oneCellAnchor>
    <xdr:from>
      <xdr:col>31</xdr:col>
      <xdr:colOff>26195</xdr:colOff>
      <xdr:row>59</xdr:row>
      <xdr:rowOff>125359</xdr:rowOff>
    </xdr:from>
    <xdr:ext cx="950117" cy="1165278"/>
    <xdr:pic>
      <xdr:nvPicPr>
        <xdr:cNvPr id="149" name="Рисунок 148"/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337758" y="21854265"/>
          <a:ext cx="950117" cy="1165278"/>
        </a:xfrm>
        <a:prstGeom prst="rect">
          <a:avLst/>
        </a:prstGeom>
      </xdr:spPr>
    </xdr:pic>
    <xdr:clientData/>
  </xdr:oneCellAnchor>
  <xdr:oneCellAnchor>
    <xdr:from>
      <xdr:col>45</xdr:col>
      <xdr:colOff>21431</xdr:colOff>
      <xdr:row>59</xdr:row>
      <xdr:rowOff>180975</xdr:rowOff>
    </xdr:from>
    <xdr:ext cx="1012589" cy="1019175"/>
    <xdr:pic>
      <xdr:nvPicPr>
        <xdr:cNvPr id="150" name="Рисунок 149"/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47556" y="21909881"/>
          <a:ext cx="1012589" cy="1019175"/>
        </a:xfrm>
        <a:prstGeom prst="rect">
          <a:avLst/>
        </a:prstGeom>
      </xdr:spPr>
    </xdr:pic>
    <xdr:clientData/>
  </xdr:oneCellAnchor>
  <xdr:twoCellAnchor editAs="oneCell">
    <xdr:from>
      <xdr:col>60</xdr:col>
      <xdr:colOff>71436</xdr:colOff>
      <xdr:row>59</xdr:row>
      <xdr:rowOff>47624</xdr:rowOff>
    </xdr:from>
    <xdr:to>
      <xdr:col>66</xdr:col>
      <xdr:colOff>47624</xdr:colOff>
      <xdr:row>59</xdr:row>
      <xdr:rowOff>1285246</xdr:rowOff>
    </xdr:to>
    <xdr:pic>
      <xdr:nvPicPr>
        <xdr:cNvPr id="151" name="Рисунок 150"/>
        <xdr:cNvPicPr>
          <a:picLocks noChangeAspect="1"/>
        </xdr:cNvPicPr>
      </xdr:nvPicPr>
      <xdr:blipFill rotWithShape="1">
        <a:blip xmlns:r="http://schemas.openxmlformats.org/officeDocument/2006/relationships" r:embed="rId9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2968" t="6518" r="39039" b="43345"/>
        <a:stretch/>
      </xdr:blipFill>
      <xdr:spPr>
        <a:xfrm>
          <a:off x="5548311" y="22157530"/>
          <a:ext cx="762001" cy="1237622"/>
        </a:xfrm>
        <a:prstGeom prst="rect">
          <a:avLst/>
        </a:prstGeom>
      </xdr:spPr>
    </xdr:pic>
    <xdr:clientData/>
  </xdr:twoCellAnchor>
  <xdr:oneCellAnchor>
    <xdr:from>
      <xdr:col>75</xdr:col>
      <xdr:colOff>71437</xdr:colOff>
      <xdr:row>59</xdr:row>
      <xdr:rowOff>11906</xdr:rowOff>
    </xdr:from>
    <xdr:ext cx="511969" cy="1325962"/>
    <xdr:pic>
      <xdr:nvPicPr>
        <xdr:cNvPr id="152" name="Рисунок 151"/>
        <xdr:cNvPicPr>
          <a:picLocks noChangeAspect="1"/>
        </xdr:cNvPicPr>
      </xdr:nvPicPr>
      <xdr:blipFill rotWithShape="1">
        <a:blip xmlns:r="http://schemas.openxmlformats.org/officeDocument/2006/relationships" r:embed="rId8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797" t="4513" r="39749" b="5241"/>
        <a:stretch/>
      </xdr:blipFill>
      <xdr:spPr>
        <a:xfrm>
          <a:off x="12625387" y="21662231"/>
          <a:ext cx="511969" cy="1325962"/>
        </a:xfrm>
        <a:prstGeom prst="rect">
          <a:avLst/>
        </a:prstGeom>
      </xdr:spPr>
    </xdr:pic>
    <xdr:clientData/>
  </xdr:oneCellAnchor>
  <xdr:oneCellAnchor>
    <xdr:from>
      <xdr:col>89</xdr:col>
      <xdr:colOff>35721</xdr:colOff>
      <xdr:row>59</xdr:row>
      <xdr:rowOff>11907</xdr:rowOff>
    </xdr:from>
    <xdr:ext cx="535779" cy="1329670"/>
    <xdr:pic>
      <xdr:nvPicPr>
        <xdr:cNvPr id="153" name="Рисунок 152"/>
        <xdr:cNvPicPr>
          <a:picLocks noChangeAspect="1"/>
        </xdr:cNvPicPr>
      </xdr:nvPicPr>
      <xdr:blipFill rotWithShape="1">
        <a:blip xmlns:r="http://schemas.openxmlformats.org/officeDocument/2006/relationships" r:embed="rId8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2969" t="8524" r="40814" b="6243"/>
        <a:stretch/>
      </xdr:blipFill>
      <xdr:spPr>
        <a:xfrm>
          <a:off x="14837571" y="21662232"/>
          <a:ext cx="535779" cy="1329670"/>
        </a:xfrm>
        <a:prstGeom prst="rect">
          <a:avLst/>
        </a:prstGeom>
      </xdr:spPr>
    </xdr:pic>
    <xdr:clientData/>
  </xdr:oneCellAnchor>
  <xdr:twoCellAnchor editAs="oneCell">
    <xdr:from>
      <xdr:col>103</xdr:col>
      <xdr:colOff>23815</xdr:colOff>
      <xdr:row>59</xdr:row>
      <xdr:rowOff>690563</xdr:rowOff>
    </xdr:from>
    <xdr:to>
      <xdr:col>108</xdr:col>
      <xdr:colOff>35720</xdr:colOff>
      <xdr:row>59</xdr:row>
      <xdr:rowOff>1312270</xdr:rowOff>
    </xdr:to>
    <xdr:pic>
      <xdr:nvPicPr>
        <xdr:cNvPr id="154" name="Рисунок 153"/>
        <xdr:cNvPicPr>
          <a:picLocks noChangeAspect="1"/>
        </xdr:cNvPicPr>
      </xdr:nvPicPr>
      <xdr:blipFill rotWithShape="1">
        <a:blip xmlns:r="http://schemas.openxmlformats.org/officeDocument/2006/relationships" r:embed="rId9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035" t="58158" r="43418" b="7999"/>
        <a:stretch/>
      </xdr:blipFill>
      <xdr:spPr>
        <a:xfrm>
          <a:off x="16959265" y="22340888"/>
          <a:ext cx="488155" cy="621707"/>
        </a:xfrm>
        <a:prstGeom prst="rect">
          <a:avLst/>
        </a:prstGeom>
      </xdr:spPr>
    </xdr:pic>
    <xdr:clientData/>
  </xdr:twoCellAnchor>
  <xdr:twoCellAnchor editAs="oneCell">
    <xdr:from>
      <xdr:col>103</xdr:col>
      <xdr:colOff>11907</xdr:colOff>
      <xdr:row>59</xdr:row>
      <xdr:rowOff>11906</xdr:rowOff>
    </xdr:from>
    <xdr:to>
      <xdr:col>108</xdr:col>
      <xdr:colOff>54005</xdr:colOff>
      <xdr:row>59</xdr:row>
      <xdr:rowOff>642938</xdr:rowOff>
    </xdr:to>
    <xdr:pic>
      <xdr:nvPicPr>
        <xdr:cNvPr id="155" name="Рисунок 154"/>
        <xdr:cNvPicPr>
          <a:picLocks noChangeAspect="1"/>
        </xdr:cNvPicPr>
      </xdr:nvPicPr>
      <xdr:blipFill rotWithShape="1">
        <a:blip xmlns:r="http://schemas.openxmlformats.org/officeDocument/2006/relationships" r:embed="rId9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561" t="3510" r="42826" b="61394"/>
        <a:stretch/>
      </xdr:blipFill>
      <xdr:spPr>
        <a:xfrm>
          <a:off x="16947357" y="21662231"/>
          <a:ext cx="518348" cy="631032"/>
        </a:xfrm>
        <a:prstGeom prst="rect">
          <a:avLst/>
        </a:prstGeom>
      </xdr:spPr>
    </xdr:pic>
    <xdr:clientData/>
  </xdr:twoCellAnchor>
  <xdr:twoCellAnchor editAs="oneCell">
    <xdr:from>
      <xdr:col>117</xdr:col>
      <xdr:colOff>47623</xdr:colOff>
      <xdr:row>59</xdr:row>
      <xdr:rowOff>23811</xdr:rowOff>
    </xdr:from>
    <xdr:to>
      <xdr:col>122</xdr:col>
      <xdr:colOff>65940</xdr:colOff>
      <xdr:row>59</xdr:row>
      <xdr:rowOff>1309686</xdr:rowOff>
    </xdr:to>
    <xdr:pic>
      <xdr:nvPicPr>
        <xdr:cNvPr id="156" name="Рисунок 155"/>
        <xdr:cNvPicPr>
          <a:picLocks noChangeAspect="1"/>
        </xdr:cNvPicPr>
      </xdr:nvPicPr>
      <xdr:blipFill rotWithShape="1">
        <a:blip xmlns:r="http://schemas.openxmlformats.org/officeDocument/2006/relationships" r:embed="rId9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389" t="4512" r="39631" b="7497"/>
        <a:stretch/>
      </xdr:blipFill>
      <xdr:spPr>
        <a:xfrm>
          <a:off x="19135723" y="21674136"/>
          <a:ext cx="494567" cy="1285875"/>
        </a:xfrm>
        <a:prstGeom prst="rect">
          <a:avLst/>
        </a:prstGeom>
      </xdr:spPr>
    </xdr:pic>
    <xdr:clientData/>
  </xdr:twoCellAnchor>
  <xdr:oneCellAnchor>
    <xdr:from>
      <xdr:col>6</xdr:col>
      <xdr:colOff>1</xdr:colOff>
      <xdr:row>91</xdr:row>
      <xdr:rowOff>71440</xdr:rowOff>
    </xdr:from>
    <xdr:ext cx="481486" cy="1166812"/>
    <xdr:pic>
      <xdr:nvPicPr>
        <xdr:cNvPr id="157" name="Рисунок 156"/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2551" y="34123315"/>
          <a:ext cx="481486" cy="1166812"/>
        </a:xfrm>
        <a:prstGeom prst="rect">
          <a:avLst/>
        </a:prstGeom>
      </xdr:spPr>
    </xdr:pic>
    <xdr:clientData/>
  </xdr:oneCellAnchor>
  <xdr:oneCellAnchor>
    <xdr:from>
      <xdr:col>20</xdr:col>
      <xdr:colOff>35718</xdr:colOff>
      <xdr:row>91</xdr:row>
      <xdr:rowOff>47626</xdr:rowOff>
    </xdr:from>
    <xdr:ext cx="437805" cy="1297780"/>
    <xdr:pic>
      <xdr:nvPicPr>
        <xdr:cNvPr id="158" name="Рисунок 157"/>
        <xdr:cNvPicPr>
          <a:picLocks noChangeAspect="1"/>
        </xdr:cNvPicPr>
      </xdr:nvPicPr>
      <xdr:blipFill rotWithShape="1">
        <a:blip xmlns:r="http://schemas.openxmlformats.org/officeDocument/2006/relationships" r:embed="rId5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561" t="6518" r="43182" b="10255"/>
        <a:stretch/>
      </xdr:blipFill>
      <xdr:spPr>
        <a:xfrm>
          <a:off x="3674268" y="34099501"/>
          <a:ext cx="437805" cy="1297780"/>
        </a:xfrm>
        <a:prstGeom prst="rect">
          <a:avLst/>
        </a:prstGeom>
      </xdr:spPr>
    </xdr:pic>
    <xdr:clientData/>
  </xdr:oneCellAnchor>
  <xdr:oneCellAnchor>
    <xdr:from>
      <xdr:col>33</xdr:col>
      <xdr:colOff>154781</xdr:colOff>
      <xdr:row>91</xdr:row>
      <xdr:rowOff>47626</xdr:rowOff>
    </xdr:from>
    <xdr:ext cx="392907" cy="1283258"/>
    <xdr:pic>
      <xdr:nvPicPr>
        <xdr:cNvPr id="159" name="Рисунок 158"/>
        <xdr:cNvPicPr>
          <a:picLocks noChangeAspect="1"/>
        </xdr:cNvPicPr>
      </xdr:nvPicPr>
      <xdr:blipFill rotWithShape="1">
        <a:blip xmlns:r="http://schemas.openxmlformats.org/officeDocument/2006/relationships" r:embed="rId5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5454" t="4763" r="41643" b="5993"/>
        <a:stretch/>
      </xdr:blipFill>
      <xdr:spPr>
        <a:xfrm>
          <a:off x="5936456" y="34099501"/>
          <a:ext cx="392907" cy="1283258"/>
        </a:xfrm>
        <a:prstGeom prst="rect">
          <a:avLst/>
        </a:prstGeom>
      </xdr:spPr>
    </xdr:pic>
    <xdr:clientData/>
  </xdr:oneCellAnchor>
  <xdr:oneCellAnchor>
    <xdr:from>
      <xdr:col>48</xdr:col>
      <xdr:colOff>1</xdr:colOff>
      <xdr:row>91</xdr:row>
      <xdr:rowOff>35718</xdr:rowOff>
    </xdr:from>
    <xdr:ext cx="443242" cy="1297781"/>
    <xdr:pic>
      <xdr:nvPicPr>
        <xdr:cNvPr id="160" name="Рисунок 159"/>
        <xdr:cNvPicPr>
          <a:picLocks noChangeAspect="1"/>
        </xdr:cNvPicPr>
      </xdr:nvPicPr>
      <xdr:blipFill rotWithShape="1">
        <a:blip xmlns:r="http://schemas.openxmlformats.org/officeDocument/2006/relationships" r:embed="rId5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5218" t="8524" r="41643" b="10003"/>
        <a:stretch/>
      </xdr:blipFill>
      <xdr:spPr>
        <a:xfrm>
          <a:off x="8210551" y="34087593"/>
          <a:ext cx="443242" cy="1297781"/>
        </a:xfrm>
        <a:prstGeom prst="rect">
          <a:avLst/>
        </a:prstGeom>
      </xdr:spPr>
    </xdr:pic>
    <xdr:clientData/>
  </xdr:one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86613</xdr:colOff>
      <xdr:row>10</xdr:row>
      <xdr:rowOff>83342</xdr:rowOff>
    </xdr:from>
    <xdr:to>
      <xdr:col>11</xdr:col>
      <xdr:colOff>47624</xdr:colOff>
      <xdr:row>11</xdr:row>
      <xdr:rowOff>75833</xdr:rowOff>
    </xdr:to>
    <xdr:pic>
      <xdr:nvPicPr>
        <xdr:cNvPr id="2" name="Рисунок 1"/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667" t="15063" r="42992" b="22006"/>
        <a:stretch/>
      </xdr:blipFill>
      <xdr:spPr>
        <a:xfrm>
          <a:off x="1248663" y="2855117"/>
          <a:ext cx="742061" cy="1345041"/>
        </a:xfrm>
        <a:prstGeom prst="rect">
          <a:avLst/>
        </a:prstGeom>
      </xdr:spPr>
    </xdr:pic>
    <xdr:clientData/>
  </xdr:twoCellAnchor>
  <xdr:twoCellAnchor editAs="oneCell">
    <xdr:from>
      <xdr:col>18</xdr:col>
      <xdr:colOff>53181</xdr:colOff>
      <xdr:row>10</xdr:row>
      <xdr:rowOff>83343</xdr:rowOff>
    </xdr:from>
    <xdr:to>
      <xdr:col>25</xdr:col>
      <xdr:colOff>181465</xdr:colOff>
      <xdr:row>11</xdr:row>
      <xdr:rowOff>71438</xdr:rowOff>
    </xdr:to>
    <xdr:pic>
      <xdr:nvPicPr>
        <xdr:cNvPr id="3" name="Рисунок 2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706" t="12999" r="38957" b="14165"/>
        <a:stretch/>
      </xdr:blipFill>
      <xdr:spPr>
        <a:xfrm>
          <a:off x="3558381" y="2855118"/>
          <a:ext cx="795034" cy="1340645"/>
        </a:xfrm>
        <a:prstGeom prst="rect">
          <a:avLst/>
        </a:prstGeom>
      </xdr:spPr>
    </xdr:pic>
    <xdr:clientData/>
  </xdr:twoCellAnchor>
  <xdr:twoCellAnchor editAs="oneCell">
    <xdr:from>
      <xdr:col>32</xdr:col>
      <xdr:colOff>19844</xdr:colOff>
      <xdr:row>10</xdr:row>
      <xdr:rowOff>42060</xdr:rowOff>
    </xdr:from>
    <xdr:to>
      <xdr:col>39</xdr:col>
      <xdr:colOff>71437</xdr:colOff>
      <xdr:row>11</xdr:row>
      <xdr:rowOff>115919</xdr:rowOff>
    </xdr:to>
    <xdr:pic>
      <xdr:nvPicPr>
        <xdr:cNvPr id="4" name="Рисунок 3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023" t="10317" r="36535" b="3436"/>
        <a:stretch/>
      </xdr:blipFill>
      <xdr:spPr>
        <a:xfrm>
          <a:off x="5763419" y="2813835"/>
          <a:ext cx="870743" cy="1426409"/>
        </a:xfrm>
        <a:prstGeom prst="rect">
          <a:avLst/>
        </a:prstGeom>
      </xdr:spPr>
    </xdr:pic>
    <xdr:clientData/>
  </xdr:twoCellAnchor>
  <xdr:twoCellAnchor editAs="oneCell">
    <xdr:from>
      <xdr:col>45</xdr:col>
      <xdr:colOff>57150</xdr:colOff>
      <xdr:row>10</xdr:row>
      <xdr:rowOff>92869</xdr:rowOff>
    </xdr:from>
    <xdr:to>
      <xdr:col>54</xdr:col>
      <xdr:colOff>47624</xdr:colOff>
      <xdr:row>11</xdr:row>
      <xdr:rowOff>70258</xdr:rowOff>
    </xdr:to>
    <xdr:pic>
      <xdr:nvPicPr>
        <xdr:cNvPr id="5" name="Рисунок 4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0055" t="14650" r="39591" b="12308"/>
        <a:stretch/>
      </xdr:blipFill>
      <xdr:spPr>
        <a:xfrm>
          <a:off x="8039100" y="2864644"/>
          <a:ext cx="847724" cy="1329939"/>
        </a:xfrm>
        <a:prstGeom prst="rect">
          <a:avLst/>
        </a:prstGeom>
      </xdr:spPr>
    </xdr:pic>
    <xdr:clientData/>
  </xdr:twoCellAnchor>
  <xdr:twoCellAnchor editAs="oneCell">
    <xdr:from>
      <xdr:col>61</xdr:col>
      <xdr:colOff>35719</xdr:colOff>
      <xdr:row>10</xdr:row>
      <xdr:rowOff>42590</xdr:rowOff>
    </xdr:from>
    <xdr:to>
      <xdr:col>66</xdr:col>
      <xdr:colOff>202406</xdr:colOff>
      <xdr:row>11</xdr:row>
      <xdr:rowOff>138334</xdr:rowOff>
    </xdr:to>
    <xdr:pic>
      <xdr:nvPicPr>
        <xdr:cNvPr id="6" name="Рисунок 5"/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2824" t="17424" r="42024" b="13111"/>
        <a:stretch/>
      </xdr:blipFill>
      <xdr:spPr>
        <a:xfrm>
          <a:off x="10379869" y="2814365"/>
          <a:ext cx="690562" cy="1448294"/>
        </a:xfrm>
        <a:prstGeom prst="rect">
          <a:avLst/>
        </a:prstGeom>
      </xdr:spPr>
    </xdr:pic>
    <xdr:clientData/>
  </xdr:twoCellAnchor>
  <xdr:twoCellAnchor editAs="oneCell">
    <xdr:from>
      <xdr:col>73</xdr:col>
      <xdr:colOff>55564</xdr:colOff>
      <xdr:row>10</xdr:row>
      <xdr:rowOff>67470</xdr:rowOff>
    </xdr:from>
    <xdr:to>
      <xdr:col>82</xdr:col>
      <xdr:colOff>6341</xdr:colOff>
      <xdr:row>11</xdr:row>
      <xdr:rowOff>83344</xdr:rowOff>
    </xdr:to>
    <xdr:pic>
      <xdr:nvPicPr>
        <xdr:cNvPr id="7" name="Рисунок 6"/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878" t="9171" r="38552" b="5086"/>
        <a:stretch/>
      </xdr:blipFill>
      <xdr:spPr>
        <a:xfrm>
          <a:off x="12476164" y="2839245"/>
          <a:ext cx="808027" cy="1368424"/>
        </a:xfrm>
        <a:prstGeom prst="rect">
          <a:avLst/>
        </a:prstGeom>
      </xdr:spPr>
    </xdr:pic>
    <xdr:clientData/>
  </xdr:twoCellAnchor>
  <xdr:oneCellAnchor>
    <xdr:from>
      <xdr:col>88</xdr:col>
      <xdr:colOff>46302</xdr:colOff>
      <xdr:row>10</xdr:row>
      <xdr:rowOff>84665</xdr:rowOff>
    </xdr:from>
    <xdr:ext cx="634584" cy="1332178"/>
    <xdr:pic>
      <xdr:nvPicPr>
        <xdr:cNvPr id="8" name="Рисунок 7"/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772" t="14214" r="43392" b="17925"/>
        <a:stretch/>
      </xdr:blipFill>
      <xdr:spPr>
        <a:xfrm>
          <a:off x="14810052" y="2856440"/>
          <a:ext cx="634584" cy="1332178"/>
        </a:xfrm>
        <a:prstGeom prst="rect">
          <a:avLst/>
        </a:prstGeom>
      </xdr:spPr>
    </xdr:pic>
    <xdr:clientData/>
  </xdr:oneCellAnchor>
  <xdr:oneCellAnchor>
    <xdr:from>
      <xdr:col>100</xdr:col>
      <xdr:colOff>76729</xdr:colOff>
      <xdr:row>10</xdr:row>
      <xdr:rowOff>76728</xdr:rowOff>
    </xdr:from>
    <xdr:ext cx="970652" cy="1375835"/>
    <xdr:pic>
      <xdr:nvPicPr>
        <xdr:cNvPr id="9" name="Рисунок 8"/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246" t="7107" r="34554" b="6921"/>
        <a:stretch/>
      </xdr:blipFill>
      <xdr:spPr>
        <a:xfrm>
          <a:off x="16535929" y="2848503"/>
          <a:ext cx="970652" cy="1375835"/>
        </a:xfrm>
        <a:prstGeom prst="rect">
          <a:avLst/>
        </a:prstGeom>
      </xdr:spPr>
    </xdr:pic>
    <xdr:clientData/>
  </xdr:oneCellAnchor>
  <xdr:oneCellAnchor>
    <xdr:from>
      <xdr:col>116</xdr:col>
      <xdr:colOff>14284</xdr:colOff>
      <xdr:row>10</xdr:row>
      <xdr:rowOff>64294</xdr:rowOff>
    </xdr:from>
    <xdr:ext cx="663357" cy="1376362"/>
    <xdr:pic>
      <xdr:nvPicPr>
        <xdr:cNvPr id="10" name="Рисунок 9"/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886" t="13618" r="40151" b="20562"/>
        <a:stretch/>
      </xdr:blipFill>
      <xdr:spPr>
        <a:xfrm>
          <a:off x="18816634" y="2836069"/>
          <a:ext cx="663357" cy="1376362"/>
        </a:xfrm>
        <a:prstGeom prst="rect">
          <a:avLst/>
        </a:prstGeom>
      </xdr:spPr>
    </xdr:pic>
    <xdr:clientData/>
  </xdr:oneCellAnchor>
  <xdr:oneCellAnchor>
    <xdr:from>
      <xdr:col>129</xdr:col>
      <xdr:colOff>50006</xdr:colOff>
      <xdr:row>10</xdr:row>
      <xdr:rowOff>78582</xdr:rowOff>
    </xdr:from>
    <xdr:ext cx="795337" cy="1345920"/>
    <xdr:pic>
      <xdr:nvPicPr>
        <xdr:cNvPr id="11" name="Рисунок 10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706" t="12999" r="38957" b="14165"/>
        <a:stretch/>
      </xdr:blipFill>
      <xdr:spPr>
        <a:xfrm>
          <a:off x="20843081" y="2850357"/>
          <a:ext cx="795337" cy="1345920"/>
        </a:xfrm>
        <a:prstGeom prst="rect">
          <a:avLst/>
        </a:prstGeom>
      </xdr:spPr>
    </xdr:pic>
    <xdr:clientData/>
  </xdr:oneCellAnchor>
  <xdr:oneCellAnchor>
    <xdr:from>
      <xdr:col>4</xdr:col>
      <xdr:colOff>30957</xdr:colOff>
      <xdr:row>19</xdr:row>
      <xdr:rowOff>66673</xdr:rowOff>
    </xdr:from>
    <xdr:ext cx="838804" cy="1433513"/>
    <xdr:pic>
      <xdr:nvPicPr>
        <xdr:cNvPr id="12" name="Рисунок 11"/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394" t="16712" r="42708" b="16642"/>
        <a:stretch/>
      </xdr:blipFill>
      <xdr:spPr>
        <a:xfrm>
          <a:off x="1193007" y="6181723"/>
          <a:ext cx="838804" cy="1433513"/>
        </a:xfrm>
        <a:prstGeom prst="rect">
          <a:avLst/>
        </a:prstGeom>
      </xdr:spPr>
    </xdr:pic>
    <xdr:clientData/>
  </xdr:oneCellAnchor>
  <xdr:oneCellAnchor>
    <xdr:from>
      <xdr:col>17</xdr:col>
      <xdr:colOff>57150</xdr:colOff>
      <xdr:row>19</xdr:row>
      <xdr:rowOff>95248</xdr:rowOff>
    </xdr:from>
    <xdr:ext cx="931068" cy="1374995"/>
    <xdr:pic>
      <xdr:nvPicPr>
        <xdr:cNvPr id="13" name="Рисунок 12"/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542" t="13411" r="39015" b="14372"/>
        <a:stretch/>
      </xdr:blipFill>
      <xdr:spPr>
        <a:xfrm>
          <a:off x="3467100" y="6210298"/>
          <a:ext cx="931068" cy="1374995"/>
        </a:xfrm>
        <a:prstGeom prst="rect">
          <a:avLst/>
        </a:prstGeom>
      </xdr:spPr>
    </xdr:pic>
    <xdr:clientData/>
  </xdr:oneCellAnchor>
  <xdr:oneCellAnchor>
    <xdr:from>
      <xdr:col>30</xdr:col>
      <xdr:colOff>76199</xdr:colOff>
      <xdr:row>19</xdr:row>
      <xdr:rowOff>126204</xdr:rowOff>
    </xdr:from>
    <xdr:ext cx="1154406" cy="1278733"/>
    <xdr:pic>
      <xdr:nvPicPr>
        <xdr:cNvPr id="14" name="Рисунок 13"/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3997" t="13617" r="33049" b="8801"/>
        <a:stretch/>
      </xdr:blipFill>
      <xdr:spPr>
        <a:xfrm>
          <a:off x="5629274" y="6241254"/>
          <a:ext cx="1154406" cy="1278733"/>
        </a:xfrm>
        <a:prstGeom prst="rect">
          <a:avLst/>
        </a:prstGeom>
      </xdr:spPr>
    </xdr:pic>
    <xdr:clientData/>
  </xdr:oneCellAnchor>
  <xdr:oneCellAnchor>
    <xdr:from>
      <xdr:col>44</xdr:col>
      <xdr:colOff>85726</xdr:colOff>
      <xdr:row>19</xdr:row>
      <xdr:rowOff>92869</xdr:rowOff>
    </xdr:from>
    <xdr:ext cx="914398" cy="1411280"/>
    <xdr:pic>
      <xdr:nvPicPr>
        <xdr:cNvPr id="15" name="Рисунок 14"/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6742" t="10523" r="38163" b="5087"/>
        <a:stretch/>
      </xdr:blipFill>
      <xdr:spPr>
        <a:xfrm>
          <a:off x="7972426" y="6207919"/>
          <a:ext cx="914398" cy="1411280"/>
        </a:xfrm>
        <a:prstGeom prst="rect">
          <a:avLst/>
        </a:prstGeom>
      </xdr:spPr>
    </xdr:pic>
    <xdr:clientData/>
  </xdr:oneCellAnchor>
  <xdr:oneCellAnchor>
    <xdr:from>
      <xdr:col>60</xdr:col>
      <xdr:colOff>64295</xdr:colOff>
      <xdr:row>19</xdr:row>
      <xdr:rowOff>107157</xdr:rowOff>
    </xdr:from>
    <xdr:ext cx="840579" cy="1447072"/>
    <xdr:pic>
      <xdr:nvPicPr>
        <xdr:cNvPr id="16" name="Рисунок 15"/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583" t="9698" r="37974" b="6118"/>
        <a:stretch/>
      </xdr:blipFill>
      <xdr:spPr>
        <a:xfrm>
          <a:off x="10313195" y="6222207"/>
          <a:ext cx="840579" cy="1447072"/>
        </a:xfrm>
        <a:prstGeom prst="rect">
          <a:avLst/>
        </a:prstGeom>
      </xdr:spPr>
    </xdr:pic>
    <xdr:clientData/>
  </xdr:oneCellAnchor>
  <xdr:oneCellAnchor>
    <xdr:from>
      <xdr:col>72</xdr:col>
      <xdr:colOff>38100</xdr:colOff>
      <xdr:row>19</xdr:row>
      <xdr:rowOff>126205</xdr:rowOff>
    </xdr:from>
    <xdr:ext cx="1064141" cy="1385887"/>
    <xdr:pic>
      <xdr:nvPicPr>
        <xdr:cNvPr id="17" name="Рисунок 16"/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8314" t="5571" r="26799" b="4262"/>
        <a:stretch/>
      </xdr:blipFill>
      <xdr:spPr>
        <a:xfrm>
          <a:off x="12363450" y="6241255"/>
          <a:ext cx="1064141" cy="1385887"/>
        </a:xfrm>
        <a:prstGeom prst="rect">
          <a:avLst/>
        </a:prstGeom>
      </xdr:spPr>
    </xdr:pic>
    <xdr:clientData/>
  </xdr:oneCellAnchor>
  <xdr:oneCellAnchor>
    <xdr:from>
      <xdr:col>90</xdr:col>
      <xdr:colOff>11907</xdr:colOff>
      <xdr:row>19</xdr:row>
      <xdr:rowOff>71440</xdr:rowOff>
    </xdr:from>
    <xdr:ext cx="506086" cy="1500184"/>
    <xdr:pic>
      <xdr:nvPicPr>
        <xdr:cNvPr id="18" name="Рисунок 17"/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561" t="6518" r="43182" b="10255"/>
        <a:stretch/>
      </xdr:blipFill>
      <xdr:spPr>
        <a:xfrm>
          <a:off x="14966157" y="6186490"/>
          <a:ext cx="506086" cy="1500184"/>
        </a:xfrm>
        <a:prstGeom prst="rect">
          <a:avLst/>
        </a:prstGeom>
      </xdr:spPr>
    </xdr:pic>
    <xdr:clientData/>
  </xdr:oneCellAnchor>
  <xdr:oneCellAnchor>
    <xdr:from>
      <xdr:col>101</xdr:col>
      <xdr:colOff>76200</xdr:colOff>
      <xdr:row>19</xdr:row>
      <xdr:rowOff>54769</xdr:rowOff>
    </xdr:from>
    <xdr:ext cx="786411" cy="1445417"/>
    <xdr:pic>
      <xdr:nvPicPr>
        <xdr:cNvPr id="19" name="Рисунок 18"/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276" t="18364" r="39773" b="13753"/>
        <a:stretch/>
      </xdr:blipFill>
      <xdr:spPr>
        <a:xfrm>
          <a:off x="16630650" y="6169819"/>
          <a:ext cx="786411" cy="1445417"/>
        </a:xfrm>
        <a:prstGeom prst="rect">
          <a:avLst/>
        </a:prstGeom>
      </xdr:spPr>
    </xdr:pic>
    <xdr:clientData/>
  </xdr:oneCellAnchor>
  <xdr:oneCellAnchor>
    <xdr:from>
      <xdr:col>115</xdr:col>
      <xdr:colOff>40481</xdr:colOff>
      <xdr:row>19</xdr:row>
      <xdr:rowOff>97631</xdr:rowOff>
    </xdr:from>
    <xdr:ext cx="895396" cy="1438274"/>
    <xdr:pic>
      <xdr:nvPicPr>
        <xdr:cNvPr id="20" name="Рисунок 19"/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678" t="9285" r="36269" b="6531"/>
        <a:stretch/>
      </xdr:blipFill>
      <xdr:spPr>
        <a:xfrm>
          <a:off x="18747581" y="6212681"/>
          <a:ext cx="895396" cy="1438274"/>
        </a:xfrm>
        <a:prstGeom prst="rect">
          <a:avLst/>
        </a:prstGeom>
      </xdr:spPr>
    </xdr:pic>
    <xdr:clientData/>
  </xdr:oneCellAnchor>
  <xdr:oneCellAnchor>
    <xdr:from>
      <xdr:col>131</xdr:col>
      <xdr:colOff>35720</xdr:colOff>
      <xdr:row>19</xdr:row>
      <xdr:rowOff>29386</xdr:rowOff>
    </xdr:from>
    <xdr:ext cx="464342" cy="1516569"/>
    <xdr:pic>
      <xdr:nvPicPr>
        <xdr:cNvPr id="21" name="Рисунок 20"/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5454" t="4763" r="41643" b="5993"/>
        <a:stretch/>
      </xdr:blipFill>
      <xdr:spPr>
        <a:xfrm>
          <a:off x="21019295" y="6144436"/>
          <a:ext cx="464342" cy="1516569"/>
        </a:xfrm>
        <a:prstGeom prst="rect">
          <a:avLst/>
        </a:prstGeom>
      </xdr:spPr>
    </xdr:pic>
    <xdr:clientData/>
  </xdr:oneCellAnchor>
  <xdr:oneCellAnchor>
    <xdr:from>
      <xdr:col>4</xdr:col>
      <xdr:colOff>83344</xdr:colOff>
      <xdr:row>28</xdr:row>
      <xdr:rowOff>95250</xdr:rowOff>
    </xdr:from>
    <xdr:ext cx="738187" cy="1370314"/>
    <xdr:pic>
      <xdr:nvPicPr>
        <xdr:cNvPr id="22" name="Рисунок 21"/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572" t="16300" r="41951" b="17054"/>
        <a:stretch/>
      </xdr:blipFill>
      <xdr:spPr>
        <a:xfrm>
          <a:off x="1245394" y="9601200"/>
          <a:ext cx="738187" cy="1370314"/>
        </a:xfrm>
        <a:prstGeom prst="rect">
          <a:avLst/>
        </a:prstGeom>
      </xdr:spPr>
    </xdr:pic>
    <xdr:clientData/>
  </xdr:oneCellAnchor>
  <xdr:oneCellAnchor>
    <xdr:from>
      <xdr:col>17</xdr:col>
      <xdr:colOff>9525</xdr:colOff>
      <xdr:row>28</xdr:row>
      <xdr:rowOff>71436</xdr:rowOff>
    </xdr:from>
    <xdr:ext cx="965344" cy="1357313"/>
    <xdr:pic>
      <xdr:nvPicPr>
        <xdr:cNvPr id="23" name="Рисунок 22"/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7594" t="8460" r="34186" b="5086"/>
        <a:stretch/>
      </xdr:blipFill>
      <xdr:spPr>
        <a:xfrm>
          <a:off x="3419475" y="9577386"/>
          <a:ext cx="965344" cy="1357313"/>
        </a:xfrm>
        <a:prstGeom prst="rect">
          <a:avLst/>
        </a:prstGeom>
      </xdr:spPr>
    </xdr:pic>
    <xdr:clientData/>
  </xdr:oneCellAnchor>
  <xdr:oneCellAnchor>
    <xdr:from>
      <xdr:col>32</xdr:col>
      <xdr:colOff>54767</xdr:colOff>
      <xdr:row>28</xdr:row>
      <xdr:rowOff>64293</xdr:rowOff>
    </xdr:from>
    <xdr:ext cx="754857" cy="1390527"/>
    <xdr:pic>
      <xdr:nvPicPr>
        <xdr:cNvPr id="24" name="Рисунок 23"/>
        <xdr:cNvPicPr>
          <a:picLocks noChangeAspect="1"/>
        </xdr:cNvPicPr>
      </xdr:nvPicPr>
      <xdr:blipFill rotWithShape="1">
        <a:blip xmlns:r="http://schemas.openxmlformats.org/officeDocument/2006/relationships" r:embed="rId2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413" t="17951" r="39394" b="17054"/>
        <a:stretch/>
      </xdr:blipFill>
      <xdr:spPr>
        <a:xfrm>
          <a:off x="5798342" y="9570243"/>
          <a:ext cx="754857" cy="1390527"/>
        </a:xfrm>
        <a:prstGeom prst="rect">
          <a:avLst/>
        </a:prstGeom>
      </xdr:spPr>
    </xdr:pic>
    <xdr:clientData/>
  </xdr:oneCellAnchor>
  <xdr:oneCellAnchor>
    <xdr:from>
      <xdr:col>45</xdr:col>
      <xdr:colOff>21430</xdr:colOff>
      <xdr:row>28</xdr:row>
      <xdr:rowOff>104775</xdr:rowOff>
    </xdr:from>
    <xdr:ext cx="888457" cy="1312068"/>
    <xdr:pic>
      <xdr:nvPicPr>
        <xdr:cNvPr id="25" name="Рисунок 24"/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542" t="13411" r="39015" b="14372"/>
        <a:stretch/>
      </xdr:blipFill>
      <xdr:spPr>
        <a:xfrm>
          <a:off x="8003380" y="9610725"/>
          <a:ext cx="888457" cy="1312068"/>
        </a:xfrm>
        <a:prstGeom prst="rect">
          <a:avLst/>
        </a:prstGeom>
      </xdr:spPr>
    </xdr:pic>
    <xdr:clientData/>
  </xdr:oneCellAnchor>
  <xdr:oneCellAnchor>
    <xdr:from>
      <xdr:col>58</xdr:col>
      <xdr:colOff>76202</xdr:colOff>
      <xdr:row>28</xdr:row>
      <xdr:rowOff>169944</xdr:rowOff>
    </xdr:from>
    <xdr:ext cx="1136416" cy="1258806"/>
    <xdr:pic>
      <xdr:nvPicPr>
        <xdr:cNvPr id="26" name="Рисунок 25"/>
        <xdr:cNvPicPr>
          <a:picLocks noChangeAspect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3997" t="13617" r="33049" b="8801"/>
        <a:stretch/>
      </xdr:blipFill>
      <xdr:spPr>
        <a:xfrm>
          <a:off x="10134602" y="9675894"/>
          <a:ext cx="1136416" cy="1258806"/>
        </a:xfrm>
        <a:prstGeom prst="rect">
          <a:avLst/>
        </a:prstGeom>
      </xdr:spPr>
    </xdr:pic>
    <xdr:clientData/>
  </xdr:oneCellAnchor>
  <xdr:oneCellAnchor>
    <xdr:from>
      <xdr:col>72</xdr:col>
      <xdr:colOff>69057</xdr:colOff>
      <xdr:row>28</xdr:row>
      <xdr:rowOff>74294</xdr:rowOff>
    </xdr:from>
    <xdr:ext cx="1003409" cy="1163955"/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94407" y="9580244"/>
          <a:ext cx="1003409" cy="1163955"/>
        </a:xfrm>
        <a:prstGeom prst="rect">
          <a:avLst/>
        </a:prstGeom>
      </xdr:spPr>
    </xdr:pic>
    <xdr:clientData/>
  </xdr:oneCellAnchor>
  <xdr:oneCellAnchor>
    <xdr:from>
      <xdr:col>86</xdr:col>
      <xdr:colOff>45245</xdr:colOff>
      <xdr:row>28</xdr:row>
      <xdr:rowOff>192881</xdr:rowOff>
    </xdr:from>
    <xdr:ext cx="1109589" cy="1116806"/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8495" y="9698831"/>
          <a:ext cx="1109589" cy="1116806"/>
        </a:xfrm>
        <a:prstGeom prst="rect">
          <a:avLst/>
        </a:prstGeom>
      </xdr:spPr>
    </xdr:pic>
    <xdr:clientData/>
  </xdr:oneCellAnchor>
  <xdr:oneCellAnchor>
    <xdr:from>
      <xdr:col>100</xdr:col>
      <xdr:colOff>47625</xdr:colOff>
      <xdr:row>28</xdr:row>
      <xdr:rowOff>109537</xdr:rowOff>
    </xdr:from>
    <xdr:ext cx="1062881" cy="1307306"/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506825" y="9615487"/>
          <a:ext cx="1062881" cy="1307306"/>
        </a:xfrm>
        <a:prstGeom prst="rect">
          <a:avLst/>
        </a:prstGeom>
      </xdr:spPr>
    </xdr:pic>
    <xdr:clientData/>
  </xdr:oneCellAnchor>
  <xdr:oneCellAnchor>
    <xdr:from>
      <xdr:col>114</xdr:col>
      <xdr:colOff>50007</xdr:colOff>
      <xdr:row>28</xdr:row>
      <xdr:rowOff>140879</xdr:rowOff>
    </xdr:from>
    <xdr:ext cx="1028968" cy="1264058"/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661857" y="9646829"/>
          <a:ext cx="1028968" cy="1264058"/>
        </a:xfrm>
        <a:prstGeom prst="rect">
          <a:avLst/>
        </a:prstGeom>
      </xdr:spPr>
    </xdr:pic>
    <xdr:clientData/>
  </xdr:oneCellAnchor>
  <xdr:oneCellAnchor>
    <xdr:from>
      <xdr:col>129</xdr:col>
      <xdr:colOff>59531</xdr:colOff>
      <xdr:row>28</xdr:row>
      <xdr:rowOff>202406</xdr:rowOff>
    </xdr:from>
    <xdr:ext cx="904875" cy="1178719"/>
    <xdr:pic>
      <xdr:nvPicPr>
        <xdr:cNvPr id="31" name="Рисунок 30"/>
        <xdr:cNvPicPr>
          <a:picLocks noChangeAspect="1"/>
        </xdr:cNvPicPr>
      </xdr:nvPicPr>
      <xdr:blipFill rotWithShape="1">
        <a:blip xmlns:r="http://schemas.openxmlformats.org/officeDocument/2006/relationships" r:embed="rId2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270" t="32840" r="37737" b="17524"/>
        <a:stretch/>
      </xdr:blipFill>
      <xdr:spPr>
        <a:xfrm>
          <a:off x="20852606" y="9708356"/>
          <a:ext cx="904875" cy="1178719"/>
        </a:xfrm>
        <a:prstGeom prst="rect">
          <a:avLst/>
        </a:prstGeom>
      </xdr:spPr>
    </xdr:pic>
    <xdr:clientData/>
  </xdr:oneCellAnchor>
  <xdr:oneCellAnchor>
    <xdr:from>
      <xdr:col>19</xdr:col>
      <xdr:colOff>59531</xdr:colOff>
      <xdr:row>37</xdr:row>
      <xdr:rowOff>35718</xdr:rowOff>
    </xdr:from>
    <xdr:ext cx="551657" cy="1428750"/>
    <xdr:pic>
      <xdr:nvPicPr>
        <xdr:cNvPr id="32" name="Рисунок 31"/>
        <xdr:cNvPicPr>
          <a:picLocks noChangeAspect="1"/>
        </xdr:cNvPicPr>
      </xdr:nvPicPr>
      <xdr:blipFill rotWithShape="1">
        <a:blip xmlns:r="http://schemas.openxmlformats.org/officeDocument/2006/relationships" r:embed="rId2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797" t="4513" r="39749" b="5241"/>
        <a:stretch/>
      </xdr:blipFill>
      <xdr:spPr>
        <a:xfrm>
          <a:off x="3659981" y="12827793"/>
          <a:ext cx="551657" cy="1428750"/>
        </a:xfrm>
        <a:prstGeom prst="rect">
          <a:avLst/>
        </a:prstGeom>
      </xdr:spPr>
    </xdr:pic>
    <xdr:clientData/>
  </xdr:oneCellAnchor>
  <xdr:oneCellAnchor>
    <xdr:from>
      <xdr:col>3</xdr:col>
      <xdr:colOff>35720</xdr:colOff>
      <xdr:row>37</xdr:row>
      <xdr:rowOff>59530</xdr:rowOff>
    </xdr:from>
    <xdr:ext cx="1126378" cy="1393031"/>
    <xdr:pic>
      <xdr:nvPicPr>
        <xdr:cNvPr id="33" name="Рисунок 32"/>
        <xdr:cNvPicPr>
          <a:picLocks noChangeAspect="1"/>
        </xdr:cNvPicPr>
      </xdr:nvPicPr>
      <xdr:blipFill rotWithShape="1">
        <a:blip xmlns:r="http://schemas.openxmlformats.org/officeDocument/2006/relationships" r:embed="rId3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7879" t="12284" r="33120" b="11758"/>
        <a:stretch/>
      </xdr:blipFill>
      <xdr:spPr>
        <a:xfrm>
          <a:off x="1102520" y="12851605"/>
          <a:ext cx="1126378" cy="1393031"/>
        </a:xfrm>
        <a:prstGeom prst="rect">
          <a:avLst/>
        </a:prstGeom>
      </xdr:spPr>
    </xdr:pic>
    <xdr:clientData/>
  </xdr:oneCellAnchor>
  <xdr:oneCellAnchor>
    <xdr:from>
      <xdr:col>31</xdr:col>
      <xdr:colOff>57151</xdr:colOff>
      <xdr:row>37</xdr:row>
      <xdr:rowOff>149784</xdr:rowOff>
    </xdr:from>
    <xdr:ext cx="933450" cy="1242454"/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05476" y="12941859"/>
          <a:ext cx="933450" cy="1242454"/>
        </a:xfrm>
        <a:prstGeom prst="rect">
          <a:avLst/>
        </a:prstGeom>
      </xdr:spPr>
    </xdr:pic>
    <xdr:clientData/>
  </xdr:oneCellAnchor>
  <xdr:oneCellAnchor>
    <xdr:from>
      <xdr:col>44</xdr:col>
      <xdr:colOff>47625</xdr:colOff>
      <xdr:row>37</xdr:row>
      <xdr:rowOff>119062</xdr:rowOff>
    </xdr:from>
    <xdr:ext cx="1036356" cy="1281113"/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34325" y="12911137"/>
          <a:ext cx="1036356" cy="1281113"/>
        </a:xfrm>
        <a:prstGeom prst="rect">
          <a:avLst/>
        </a:prstGeom>
      </xdr:spPr>
    </xdr:pic>
    <xdr:clientData/>
  </xdr:oneCellAnchor>
  <xdr:oneCellAnchor>
    <xdr:from>
      <xdr:col>59</xdr:col>
      <xdr:colOff>73820</xdr:colOff>
      <xdr:row>37</xdr:row>
      <xdr:rowOff>135731</xdr:rowOff>
    </xdr:from>
    <xdr:ext cx="970784" cy="1190625"/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27470" y="12927806"/>
          <a:ext cx="970784" cy="1190625"/>
        </a:xfrm>
        <a:prstGeom prst="rect">
          <a:avLst/>
        </a:prstGeom>
      </xdr:spPr>
    </xdr:pic>
    <xdr:clientData/>
  </xdr:oneCellAnchor>
  <xdr:oneCellAnchor>
    <xdr:from>
      <xdr:col>72</xdr:col>
      <xdr:colOff>57150</xdr:colOff>
      <xdr:row>37</xdr:row>
      <xdr:rowOff>180975</xdr:rowOff>
    </xdr:from>
    <xdr:ext cx="1012589" cy="1188243"/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82500" y="12973050"/>
          <a:ext cx="1012589" cy="1188243"/>
        </a:xfrm>
        <a:prstGeom prst="rect">
          <a:avLst/>
        </a:prstGeom>
      </xdr:spPr>
    </xdr:pic>
    <xdr:clientData/>
  </xdr:oneCellAnchor>
  <xdr:oneCellAnchor>
    <xdr:from>
      <xdr:col>87</xdr:col>
      <xdr:colOff>35720</xdr:colOff>
      <xdr:row>37</xdr:row>
      <xdr:rowOff>154782</xdr:rowOff>
    </xdr:from>
    <xdr:ext cx="940593" cy="1237622"/>
    <xdr:pic>
      <xdr:nvPicPr>
        <xdr:cNvPr id="38" name="Рисунок 37"/>
        <xdr:cNvPicPr>
          <a:picLocks noChangeAspect="1"/>
        </xdr:cNvPicPr>
      </xdr:nvPicPr>
      <xdr:blipFill rotWithShape="1">
        <a:blip xmlns:r="http://schemas.openxmlformats.org/officeDocument/2006/relationships" r:embed="rId3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2968" t="6518" r="39039" b="43345"/>
        <a:stretch/>
      </xdr:blipFill>
      <xdr:spPr>
        <a:xfrm>
          <a:off x="14704220" y="12946857"/>
          <a:ext cx="940593" cy="1237622"/>
        </a:xfrm>
        <a:prstGeom prst="rect">
          <a:avLst/>
        </a:prstGeom>
      </xdr:spPr>
    </xdr:pic>
    <xdr:clientData/>
  </xdr:oneCellAnchor>
  <xdr:oneCellAnchor>
    <xdr:from>
      <xdr:col>103</xdr:col>
      <xdr:colOff>11906</xdr:colOff>
      <xdr:row>37</xdr:row>
      <xdr:rowOff>47623</xdr:rowOff>
    </xdr:from>
    <xdr:ext cx="571500" cy="1480144"/>
    <xdr:pic>
      <xdr:nvPicPr>
        <xdr:cNvPr id="39" name="Рисунок 38"/>
        <xdr:cNvPicPr>
          <a:picLocks noChangeAspect="1"/>
        </xdr:cNvPicPr>
      </xdr:nvPicPr>
      <xdr:blipFill rotWithShape="1">
        <a:blip xmlns:r="http://schemas.openxmlformats.org/officeDocument/2006/relationships" r:embed="rId3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797" t="4513" r="39749" b="5241"/>
        <a:stretch/>
      </xdr:blipFill>
      <xdr:spPr>
        <a:xfrm>
          <a:off x="16756856" y="12839698"/>
          <a:ext cx="571500" cy="1480144"/>
        </a:xfrm>
        <a:prstGeom prst="rect">
          <a:avLst/>
        </a:prstGeom>
      </xdr:spPr>
    </xdr:pic>
    <xdr:clientData/>
  </xdr:oneCellAnchor>
  <xdr:oneCellAnchor>
    <xdr:from>
      <xdr:col>17</xdr:col>
      <xdr:colOff>19052</xdr:colOff>
      <xdr:row>46</xdr:row>
      <xdr:rowOff>278606</xdr:rowOff>
    </xdr:from>
    <xdr:ext cx="1053275" cy="995363"/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02" y="16375856"/>
          <a:ext cx="1053275" cy="995363"/>
        </a:xfrm>
        <a:prstGeom prst="rect">
          <a:avLst/>
        </a:prstGeom>
      </xdr:spPr>
    </xdr:pic>
    <xdr:clientData/>
  </xdr:oneCellAnchor>
  <xdr:oneCellAnchor>
    <xdr:from>
      <xdr:col>30</xdr:col>
      <xdr:colOff>76200</xdr:colOff>
      <xdr:row>46</xdr:row>
      <xdr:rowOff>308964</xdr:rowOff>
    </xdr:from>
    <xdr:ext cx="1131294" cy="1024535"/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29275" y="16406214"/>
          <a:ext cx="1131294" cy="1024535"/>
        </a:xfrm>
        <a:prstGeom prst="rect">
          <a:avLst/>
        </a:prstGeom>
      </xdr:spPr>
    </xdr:pic>
    <xdr:clientData/>
  </xdr:oneCellAnchor>
  <xdr:oneCellAnchor>
    <xdr:from>
      <xdr:col>44</xdr:col>
      <xdr:colOff>38099</xdr:colOff>
      <xdr:row>46</xdr:row>
      <xdr:rowOff>276224</xdr:rowOff>
    </xdr:from>
    <xdr:ext cx="1041721" cy="1152525"/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24799" y="16373474"/>
          <a:ext cx="1041721" cy="1152525"/>
        </a:xfrm>
        <a:prstGeom prst="rect">
          <a:avLst/>
        </a:prstGeom>
      </xdr:spPr>
    </xdr:pic>
    <xdr:clientData/>
  </xdr:oneCellAnchor>
  <xdr:oneCellAnchor>
    <xdr:from>
      <xdr:col>58</xdr:col>
      <xdr:colOff>40481</xdr:colOff>
      <xdr:row>46</xdr:row>
      <xdr:rowOff>250030</xdr:rowOff>
    </xdr:from>
    <xdr:ext cx="1135226" cy="1162049"/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98881" y="16347280"/>
          <a:ext cx="1135226" cy="1162049"/>
        </a:xfrm>
        <a:prstGeom prst="rect">
          <a:avLst/>
        </a:prstGeom>
      </xdr:spPr>
    </xdr:pic>
    <xdr:clientData/>
  </xdr:oneCellAnchor>
  <xdr:oneCellAnchor>
    <xdr:from>
      <xdr:col>72</xdr:col>
      <xdr:colOff>92870</xdr:colOff>
      <xdr:row>46</xdr:row>
      <xdr:rowOff>199326</xdr:rowOff>
    </xdr:from>
    <xdr:ext cx="1000124" cy="1200848"/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18220" y="16296576"/>
          <a:ext cx="1000124" cy="1200848"/>
        </a:xfrm>
        <a:prstGeom prst="rect">
          <a:avLst/>
        </a:prstGeom>
      </xdr:spPr>
    </xdr:pic>
    <xdr:clientData/>
  </xdr:oneCellAnchor>
  <xdr:oneCellAnchor>
    <xdr:from>
      <xdr:col>86</xdr:col>
      <xdr:colOff>50008</xdr:colOff>
      <xdr:row>46</xdr:row>
      <xdr:rowOff>164306</xdr:rowOff>
    </xdr:from>
    <xdr:ext cx="1074563" cy="1240632"/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23258" y="16261556"/>
          <a:ext cx="1074563" cy="1240632"/>
        </a:xfrm>
        <a:prstGeom prst="rect">
          <a:avLst/>
        </a:prstGeom>
      </xdr:spPr>
    </xdr:pic>
    <xdr:clientData/>
  </xdr:oneCellAnchor>
  <xdr:oneCellAnchor>
    <xdr:from>
      <xdr:col>100</xdr:col>
      <xdr:colOff>74687</xdr:colOff>
      <xdr:row>46</xdr:row>
      <xdr:rowOff>154782</xdr:rowOff>
    </xdr:from>
    <xdr:ext cx="1015927" cy="1238250"/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533887" y="16252032"/>
          <a:ext cx="1015927" cy="1238250"/>
        </a:xfrm>
        <a:prstGeom prst="rect">
          <a:avLst/>
        </a:prstGeom>
      </xdr:spPr>
    </xdr:pic>
    <xdr:clientData/>
  </xdr:oneCellAnchor>
  <xdr:oneCellAnchor>
    <xdr:from>
      <xdr:col>114</xdr:col>
      <xdr:colOff>35722</xdr:colOff>
      <xdr:row>46</xdr:row>
      <xdr:rowOff>126901</xdr:rowOff>
    </xdr:from>
    <xdr:ext cx="1038304" cy="1325661"/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647572" y="16224151"/>
          <a:ext cx="1038304" cy="1325661"/>
        </a:xfrm>
        <a:prstGeom prst="rect">
          <a:avLst/>
        </a:prstGeom>
      </xdr:spPr>
    </xdr:pic>
    <xdr:clientData/>
  </xdr:oneCellAnchor>
  <xdr:oneCellAnchor>
    <xdr:from>
      <xdr:col>128</xdr:col>
      <xdr:colOff>50007</xdr:colOff>
      <xdr:row>46</xdr:row>
      <xdr:rowOff>288308</xdr:rowOff>
    </xdr:from>
    <xdr:ext cx="1009648" cy="1123774"/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747832" y="16385558"/>
          <a:ext cx="1009648" cy="1123774"/>
        </a:xfrm>
        <a:prstGeom prst="rect">
          <a:avLst/>
        </a:prstGeom>
      </xdr:spPr>
    </xdr:pic>
    <xdr:clientData/>
  </xdr:oneCellAnchor>
  <xdr:oneCellAnchor>
    <xdr:from>
      <xdr:col>2</xdr:col>
      <xdr:colOff>88106</xdr:colOff>
      <xdr:row>56</xdr:row>
      <xdr:rowOff>245269</xdr:rowOff>
    </xdr:from>
    <xdr:ext cx="1093822" cy="1085850"/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59656" y="19933444"/>
          <a:ext cx="1093822" cy="1085850"/>
        </a:xfrm>
        <a:prstGeom prst="rect">
          <a:avLst/>
        </a:prstGeom>
      </xdr:spPr>
    </xdr:pic>
    <xdr:clientData/>
  </xdr:oneCellAnchor>
  <xdr:oneCellAnchor>
    <xdr:from>
      <xdr:col>17</xdr:col>
      <xdr:colOff>61914</xdr:colOff>
      <xdr:row>56</xdr:row>
      <xdr:rowOff>135731</xdr:rowOff>
    </xdr:from>
    <xdr:ext cx="807242" cy="1284861"/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71864" y="19823906"/>
          <a:ext cx="807242" cy="1284861"/>
        </a:xfrm>
        <a:prstGeom prst="rect">
          <a:avLst/>
        </a:prstGeom>
      </xdr:spPr>
    </xdr:pic>
    <xdr:clientData/>
  </xdr:oneCellAnchor>
  <xdr:oneCellAnchor>
    <xdr:from>
      <xdr:col>31</xdr:col>
      <xdr:colOff>16668</xdr:colOff>
      <xdr:row>56</xdr:row>
      <xdr:rowOff>164306</xdr:rowOff>
    </xdr:from>
    <xdr:ext cx="1109796" cy="1204912"/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64993" y="19852481"/>
          <a:ext cx="1109796" cy="1204912"/>
        </a:xfrm>
        <a:prstGeom prst="rect">
          <a:avLst/>
        </a:prstGeom>
      </xdr:spPr>
    </xdr:pic>
    <xdr:clientData/>
  </xdr:oneCellAnchor>
  <xdr:oneCellAnchor>
    <xdr:from>
      <xdr:col>44</xdr:col>
      <xdr:colOff>45246</xdr:colOff>
      <xdr:row>56</xdr:row>
      <xdr:rowOff>631031</xdr:rowOff>
    </xdr:from>
    <xdr:ext cx="1026318" cy="540167"/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31946" y="20319206"/>
          <a:ext cx="1026318" cy="540167"/>
        </a:xfrm>
        <a:prstGeom prst="rect">
          <a:avLst/>
        </a:prstGeom>
      </xdr:spPr>
    </xdr:pic>
    <xdr:clientData/>
  </xdr:oneCellAnchor>
  <xdr:oneCellAnchor>
    <xdr:from>
      <xdr:col>59</xdr:col>
      <xdr:colOff>14289</xdr:colOff>
      <xdr:row>56</xdr:row>
      <xdr:rowOff>70111</xdr:rowOff>
    </xdr:from>
    <xdr:ext cx="1079439" cy="1311014"/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67939" y="19758286"/>
          <a:ext cx="1079439" cy="1311014"/>
        </a:xfrm>
        <a:prstGeom prst="rect">
          <a:avLst/>
        </a:prstGeom>
      </xdr:spPr>
    </xdr:pic>
    <xdr:clientData/>
  </xdr:oneCellAnchor>
  <xdr:oneCellAnchor>
    <xdr:from>
      <xdr:col>74</xdr:col>
      <xdr:colOff>45243</xdr:colOff>
      <xdr:row>56</xdr:row>
      <xdr:rowOff>85725</xdr:rowOff>
    </xdr:from>
    <xdr:ext cx="658262" cy="1283494"/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61093" y="19773900"/>
          <a:ext cx="658262" cy="1283494"/>
        </a:xfrm>
        <a:prstGeom prst="rect">
          <a:avLst/>
        </a:prstGeom>
      </xdr:spPr>
    </xdr:pic>
    <xdr:clientData/>
  </xdr:oneCellAnchor>
  <xdr:oneCellAnchor>
    <xdr:from>
      <xdr:col>87</xdr:col>
      <xdr:colOff>66675</xdr:colOff>
      <xdr:row>56</xdr:row>
      <xdr:rowOff>69058</xdr:rowOff>
    </xdr:from>
    <xdr:ext cx="846636" cy="1419224"/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35175" y="19757233"/>
          <a:ext cx="846636" cy="1419224"/>
        </a:xfrm>
        <a:prstGeom prst="rect">
          <a:avLst/>
        </a:prstGeom>
      </xdr:spPr>
    </xdr:pic>
    <xdr:clientData/>
  </xdr:oneCellAnchor>
  <xdr:oneCellAnchor>
    <xdr:from>
      <xdr:col>100</xdr:col>
      <xdr:colOff>45244</xdr:colOff>
      <xdr:row>56</xdr:row>
      <xdr:rowOff>488155</xdr:rowOff>
    </xdr:from>
    <xdr:ext cx="1050131" cy="703132"/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504444" y="20176330"/>
          <a:ext cx="1050131" cy="703132"/>
        </a:xfrm>
        <a:prstGeom prst="rect">
          <a:avLst/>
        </a:prstGeom>
      </xdr:spPr>
    </xdr:pic>
    <xdr:clientData/>
  </xdr:oneCellAnchor>
  <xdr:oneCellAnchor>
    <xdr:from>
      <xdr:col>114</xdr:col>
      <xdr:colOff>69056</xdr:colOff>
      <xdr:row>56</xdr:row>
      <xdr:rowOff>350042</xdr:rowOff>
    </xdr:from>
    <xdr:ext cx="1026319" cy="705833"/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680906" y="20038217"/>
          <a:ext cx="1026319" cy="705833"/>
        </a:xfrm>
        <a:prstGeom prst="rect">
          <a:avLst/>
        </a:prstGeom>
      </xdr:spPr>
    </xdr:pic>
    <xdr:clientData/>
  </xdr:oneCellAnchor>
  <xdr:oneCellAnchor>
    <xdr:from>
      <xdr:col>128</xdr:col>
      <xdr:colOff>60614</xdr:colOff>
      <xdr:row>56</xdr:row>
      <xdr:rowOff>311246</xdr:rowOff>
    </xdr:from>
    <xdr:ext cx="1024190" cy="760315"/>
    <xdr:pic>
      <xdr:nvPicPr>
        <xdr:cNvPr id="58" name="Рисунок 57"/>
        <xdr:cNvPicPr>
          <a:picLocks noChangeAspect="1"/>
        </xdr:cNvPicPr>
      </xdr:nvPicPr>
      <xdr:blipFill rotWithShape="1">
        <a:blip xmlns:r="http://schemas.openxmlformats.org/officeDocument/2006/relationships" r:embed="rId5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5769" t="5586" r="6155" b="3989"/>
        <a:stretch/>
      </xdr:blipFill>
      <xdr:spPr>
        <a:xfrm>
          <a:off x="20758439" y="19999421"/>
          <a:ext cx="1024190" cy="760315"/>
        </a:xfrm>
        <a:prstGeom prst="rect">
          <a:avLst/>
        </a:prstGeom>
      </xdr:spPr>
    </xdr:pic>
    <xdr:clientData/>
  </xdr:oneCellAnchor>
  <xdr:oneCellAnchor>
    <xdr:from>
      <xdr:col>3</xdr:col>
      <xdr:colOff>54768</xdr:colOff>
      <xdr:row>65</xdr:row>
      <xdr:rowOff>364332</xdr:rowOff>
    </xdr:from>
    <xdr:ext cx="1038225" cy="702037"/>
    <xdr:pic>
      <xdr:nvPicPr>
        <xdr:cNvPr id="59" name="Рисунок 58"/>
        <xdr:cNvPicPr>
          <a:picLocks noChangeAspect="1"/>
        </xdr:cNvPicPr>
      </xdr:nvPicPr>
      <xdr:blipFill rotWithShape="1">
        <a:blip xmlns:r="http://schemas.openxmlformats.org/officeDocument/2006/relationships" r:embed="rId5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6268" r="4457" b="3226"/>
        <a:stretch/>
      </xdr:blipFill>
      <xdr:spPr>
        <a:xfrm>
          <a:off x="1121568" y="23319582"/>
          <a:ext cx="1038225" cy="702037"/>
        </a:xfrm>
        <a:prstGeom prst="rect">
          <a:avLst/>
        </a:prstGeom>
      </xdr:spPr>
    </xdr:pic>
    <xdr:clientData/>
  </xdr:oneCellAnchor>
  <xdr:oneCellAnchor>
    <xdr:from>
      <xdr:col>16</xdr:col>
      <xdr:colOff>95249</xdr:colOff>
      <xdr:row>65</xdr:row>
      <xdr:rowOff>369094</xdr:rowOff>
    </xdr:from>
    <xdr:ext cx="1047751" cy="809625"/>
    <xdr:pic>
      <xdr:nvPicPr>
        <xdr:cNvPr id="60" name="Рисунок 59"/>
        <xdr:cNvPicPr>
          <a:picLocks noChangeAspect="1"/>
        </xdr:cNvPicPr>
      </xdr:nvPicPr>
      <xdr:blipFill rotWithShape="1">
        <a:blip xmlns:r="http://schemas.openxmlformats.org/officeDocument/2006/relationships" r:embed="rId5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598" t="2956" r="3304" b="2217"/>
        <a:stretch/>
      </xdr:blipFill>
      <xdr:spPr>
        <a:xfrm>
          <a:off x="3409949" y="23324344"/>
          <a:ext cx="1047751" cy="809625"/>
        </a:xfrm>
        <a:prstGeom prst="rect">
          <a:avLst/>
        </a:prstGeom>
      </xdr:spPr>
    </xdr:pic>
    <xdr:clientData/>
  </xdr:oneCellAnchor>
  <xdr:oneCellAnchor>
    <xdr:from>
      <xdr:col>31</xdr:col>
      <xdr:colOff>62495</xdr:colOff>
      <xdr:row>65</xdr:row>
      <xdr:rowOff>305233</xdr:rowOff>
    </xdr:from>
    <xdr:ext cx="1034435" cy="874569"/>
    <xdr:pic>
      <xdr:nvPicPr>
        <xdr:cNvPr id="61" name="Рисунок 60"/>
        <xdr:cNvPicPr>
          <a:picLocks noChangeAspect="1"/>
        </xdr:cNvPicPr>
      </xdr:nvPicPr>
      <xdr:blipFill rotWithShape="1">
        <a:blip xmlns:r="http://schemas.openxmlformats.org/officeDocument/2006/relationships" r:embed="rId5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67" t="3817" r="2723" b="5343"/>
        <a:stretch/>
      </xdr:blipFill>
      <xdr:spPr>
        <a:xfrm>
          <a:off x="5710820" y="23260483"/>
          <a:ext cx="1034435" cy="874569"/>
        </a:xfrm>
        <a:prstGeom prst="rect">
          <a:avLst/>
        </a:prstGeom>
      </xdr:spPr>
    </xdr:pic>
    <xdr:clientData/>
  </xdr:oneCellAnchor>
  <xdr:oneCellAnchor>
    <xdr:from>
      <xdr:col>47</xdr:col>
      <xdr:colOff>59532</xdr:colOff>
      <xdr:row>65</xdr:row>
      <xdr:rowOff>35720</xdr:rowOff>
    </xdr:from>
    <xdr:ext cx="565009" cy="1369217"/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31982" y="22990970"/>
          <a:ext cx="565009" cy="1369217"/>
        </a:xfrm>
        <a:prstGeom prst="rect">
          <a:avLst/>
        </a:prstGeom>
      </xdr:spPr>
    </xdr:pic>
    <xdr:clientData/>
  </xdr:oneCellAnchor>
  <xdr:oneCellAnchor>
    <xdr:from>
      <xdr:col>62</xdr:col>
      <xdr:colOff>35718</xdr:colOff>
      <xdr:row>65</xdr:row>
      <xdr:rowOff>47625</xdr:rowOff>
    </xdr:from>
    <xdr:ext cx="511969" cy="1517623"/>
    <xdr:pic>
      <xdr:nvPicPr>
        <xdr:cNvPr id="63" name="Рисунок 62"/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561" t="6518" r="43182" b="10255"/>
        <a:stretch/>
      </xdr:blipFill>
      <xdr:spPr>
        <a:xfrm>
          <a:off x="10475118" y="23002875"/>
          <a:ext cx="511969" cy="1517623"/>
        </a:xfrm>
        <a:prstGeom prst="rect">
          <a:avLst/>
        </a:prstGeom>
      </xdr:spPr>
    </xdr:pic>
    <xdr:clientData/>
  </xdr:oneCellAnchor>
  <xdr:oneCellAnchor>
    <xdr:from>
      <xdr:col>76</xdr:col>
      <xdr:colOff>2381</xdr:colOff>
      <xdr:row>65</xdr:row>
      <xdr:rowOff>47626</xdr:rowOff>
    </xdr:from>
    <xdr:ext cx="461962" cy="1508796"/>
    <xdr:pic>
      <xdr:nvPicPr>
        <xdr:cNvPr id="64" name="Рисунок 63"/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5454" t="4763" r="41643" b="5993"/>
        <a:stretch/>
      </xdr:blipFill>
      <xdr:spPr>
        <a:xfrm>
          <a:off x="12708731" y="23002876"/>
          <a:ext cx="461962" cy="1508796"/>
        </a:xfrm>
        <a:prstGeom prst="rect">
          <a:avLst/>
        </a:prstGeom>
      </xdr:spPr>
    </xdr:pic>
    <xdr:clientData/>
  </xdr:oneCellAnchor>
  <xdr:oneCellAnchor>
    <xdr:from>
      <xdr:col>102</xdr:col>
      <xdr:colOff>42333</xdr:colOff>
      <xdr:row>65</xdr:row>
      <xdr:rowOff>239448</xdr:rowOff>
    </xdr:from>
    <xdr:ext cx="656167" cy="1200861"/>
    <xdr:pic>
      <xdr:nvPicPr>
        <xdr:cNvPr id="65" name="Рисунок 64"/>
        <xdr:cNvPicPr>
          <a:picLocks noChangeAspect="1"/>
        </xdr:cNvPicPr>
      </xdr:nvPicPr>
      <xdr:blipFill rotWithShape="1">
        <a:blip xmlns:r="http://schemas.openxmlformats.org/officeDocument/2006/relationships" r:embed="rId5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5776" t="7255" r="6218" b="2253"/>
        <a:stretch/>
      </xdr:blipFill>
      <xdr:spPr>
        <a:xfrm>
          <a:off x="16692033" y="23194698"/>
          <a:ext cx="656167" cy="1200861"/>
        </a:xfrm>
        <a:prstGeom prst="rect">
          <a:avLst/>
        </a:prstGeom>
      </xdr:spPr>
    </xdr:pic>
    <xdr:clientData/>
  </xdr:oneCellAnchor>
  <xdr:oneCellAnchor>
    <xdr:from>
      <xdr:col>117</xdr:col>
      <xdr:colOff>23815</xdr:colOff>
      <xdr:row>37</xdr:row>
      <xdr:rowOff>690563</xdr:rowOff>
    </xdr:from>
    <xdr:ext cx="488155" cy="621707"/>
    <xdr:pic>
      <xdr:nvPicPr>
        <xdr:cNvPr id="66" name="Рисунок 65"/>
        <xdr:cNvPicPr>
          <a:picLocks noChangeAspect="1"/>
        </xdr:cNvPicPr>
      </xdr:nvPicPr>
      <xdr:blipFill rotWithShape="1">
        <a:blip xmlns:r="http://schemas.openxmlformats.org/officeDocument/2006/relationships" r:embed="rId6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035" t="58158" r="43418" b="7999"/>
        <a:stretch/>
      </xdr:blipFill>
      <xdr:spPr>
        <a:xfrm>
          <a:off x="18921415" y="13482638"/>
          <a:ext cx="488155" cy="621707"/>
        </a:xfrm>
        <a:prstGeom prst="rect">
          <a:avLst/>
        </a:prstGeom>
      </xdr:spPr>
    </xdr:pic>
    <xdr:clientData/>
  </xdr:oneCellAnchor>
  <xdr:oneCellAnchor>
    <xdr:from>
      <xdr:col>117</xdr:col>
      <xdr:colOff>11907</xdr:colOff>
      <xdr:row>37</xdr:row>
      <xdr:rowOff>35718</xdr:rowOff>
    </xdr:from>
    <xdr:ext cx="518348" cy="631032"/>
    <xdr:pic>
      <xdr:nvPicPr>
        <xdr:cNvPr id="67" name="Рисунок 66"/>
        <xdr:cNvPicPr>
          <a:picLocks noChangeAspect="1"/>
        </xdr:cNvPicPr>
      </xdr:nvPicPr>
      <xdr:blipFill rotWithShape="1">
        <a:blip xmlns:r="http://schemas.openxmlformats.org/officeDocument/2006/relationships" r:embed="rId6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561" t="3510" r="42826" b="61394"/>
        <a:stretch/>
      </xdr:blipFill>
      <xdr:spPr>
        <a:xfrm>
          <a:off x="18909507" y="12827793"/>
          <a:ext cx="518348" cy="631032"/>
        </a:xfrm>
        <a:prstGeom prst="rect">
          <a:avLst/>
        </a:prstGeom>
      </xdr:spPr>
    </xdr:pic>
    <xdr:clientData/>
  </xdr:oneCellAnchor>
  <xdr:oneCellAnchor>
    <xdr:from>
      <xdr:col>131</xdr:col>
      <xdr:colOff>11904</xdr:colOff>
      <xdr:row>37</xdr:row>
      <xdr:rowOff>59529</xdr:rowOff>
    </xdr:from>
    <xdr:ext cx="547689" cy="1423992"/>
    <xdr:pic>
      <xdr:nvPicPr>
        <xdr:cNvPr id="68" name="Рисунок 67"/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389" t="4512" r="39631" b="7497"/>
        <a:stretch/>
      </xdr:blipFill>
      <xdr:spPr>
        <a:xfrm>
          <a:off x="20995479" y="12851604"/>
          <a:ext cx="547689" cy="1423992"/>
        </a:xfrm>
        <a:prstGeom prst="rect">
          <a:avLst/>
        </a:prstGeom>
      </xdr:spPr>
    </xdr:pic>
    <xdr:clientData/>
  </xdr:oneCellAnchor>
  <xdr:oneCellAnchor>
    <xdr:from>
      <xdr:col>5</xdr:col>
      <xdr:colOff>7936</xdr:colOff>
      <xdr:row>46</xdr:row>
      <xdr:rowOff>107154</xdr:rowOff>
    </xdr:from>
    <xdr:ext cx="515938" cy="1252991"/>
    <xdr:pic>
      <xdr:nvPicPr>
        <xdr:cNvPr id="69" name="Рисунок 68"/>
        <xdr:cNvPicPr>
          <a:picLocks noChangeAspect="1"/>
        </xdr:cNvPicPr>
      </xdr:nvPicPr>
      <xdr:blipFill rotWithShape="1">
        <a:blip xmlns:r="http://schemas.openxmlformats.org/officeDocument/2006/relationships" r:embed="rId6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9905" t="5653" r="13867" b="1755"/>
        <a:stretch/>
      </xdr:blipFill>
      <xdr:spPr>
        <a:xfrm>
          <a:off x="1265236" y="16204404"/>
          <a:ext cx="515938" cy="1252991"/>
        </a:xfrm>
        <a:prstGeom prst="rect">
          <a:avLst/>
        </a:prstGeom>
      </xdr:spPr>
    </xdr:pic>
    <xdr:clientData/>
  </xdr:oneCellAnchor>
  <xdr:oneCellAnchor>
    <xdr:from>
      <xdr:col>88</xdr:col>
      <xdr:colOff>75407</xdr:colOff>
      <xdr:row>65</xdr:row>
      <xdr:rowOff>208189</xdr:rowOff>
    </xdr:from>
    <xdr:ext cx="642974" cy="1220561"/>
    <xdr:pic>
      <xdr:nvPicPr>
        <xdr:cNvPr id="70" name="Рисунок 69"/>
        <xdr:cNvPicPr>
          <a:picLocks noChangeAspect="1"/>
        </xdr:cNvPicPr>
      </xdr:nvPicPr>
      <xdr:blipFill rotWithShape="1">
        <a:blip xmlns:r="http://schemas.openxmlformats.org/officeDocument/2006/relationships" r:embed="rId6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9588" t="5564" r="7220" b="2798"/>
        <a:stretch/>
      </xdr:blipFill>
      <xdr:spPr>
        <a:xfrm>
          <a:off x="14839157" y="23163439"/>
          <a:ext cx="642974" cy="1220561"/>
        </a:xfrm>
        <a:prstGeom prst="rect">
          <a:avLst/>
        </a:prstGeom>
      </xdr:spPr>
    </xdr:pic>
    <xdr:clientData/>
  </xdr:one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133350</xdr:colOff>
      <xdr:row>4</xdr:row>
      <xdr:rowOff>57150</xdr:rowOff>
    </xdr:from>
    <xdr:to>
      <xdr:col>1</xdr:col>
      <xdr:colOff>783310</xdr:colOff>
      <xdr:row>4</xdr:row>
      <xdr:rowOff>723900</xdr:rowOff>
    </xdr:to>
    <xdr:pic>
      <xdr:nvPicPr>
        <xdr:cNvPr id="2" name="Рисунок 1"/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3826" t="23990" b="23864"/>
        <a:stretch/>
      </xdr:blipFill>
      <xdr:spPr>
        <a:xfrm>
          <a:off x="133350" y="733425"/>
          <a:ext cx="1469110" cy="666750"/>
        </a:xfrm>
        <a:prstGeom prst="rect">
          <a:avLst/>
        </a:prstGeom>
      </xdr:spPr>
    </xdr:pic>
    <xdr:clientData/>
  </xdr:twoCellAnchor>
  <xdr:twoCellAnchor editAs="oneCell">
    <xdr:from>
      <xdr:col>0</xdr:col>
      <xdr:colOff>152399</xdr:colOff>
      <xdr:row>5</xdr:row>
      <xdr:rowOff>104776</xdr:rowOff>
    </xdr:from>
    <xdr:to>
      <xdr:col>1</xdr:col>
      <xdr:colOff>777558</xdr:colOff>
      <xdr:row>5</xdr:row>
      <xdr:rowOff>762000</xdr:rowOff>
    </xdr:to>
    <xdr:pic>
      <xdr:nvPicPr>
        <xdr:cNvPr id="3" name="Рисунок 2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3636" t="23990" b="23611"/>
        <a:stretch/>
      </xdr:blipFill>
      <xdr:spPr>
        <a:xfrm>
          <a:off x="152399" y="1562101"/>
          <a:ext cx="1444309" cy="657224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6</xdr:row>
      <xdr:rowOff>76200</xdr:rowOff>
    </xdr:from>
    <xdr:to>
      <xdr:col>1</xdr:col>
      <xdr:colOff>781051</xdr:colOff>
      <xdr:row>6</xdr:row>
      <xdr:rowOff>741845</xdr:rowOff>
    </xdr:to>
    <xdr:pic>
      <xdr:nvPicPr>
        <xdr:cNvPr id="4" name="Рисунок 3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3541" t="24242" b="24116"/>
        <a:stretch/>
      </xdr:blipFill>
      <xdr:spPr>
        <a:xfrm>
          <a:off x="114300" y="2314575"/>
          <a:ext cx="1485901" cy="665645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142874</xdr:colOff>
      <xdr:row>7</xdr:row>
      <xdr:rowOff>123825</xdr:rowOff>
    </xdr:from>
    <xdr:to>
      <xdr:col>1</xdr:col>
      <xdr:colOff>781189</xdr:colOff>
      <xdr:row>8</xdr:row>
      <xdr:rowOff>0</xdr:rowOff>
    </xdr:to>
    <xdr:pic>
      <xdr:nvPicPr>
        <xdr:cNvPr id="5" name="Рисунок 4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4110" t="23990" b="24368"/>
        <a:stretch/>
      </xdr:blipFill>
      <xdr:spPr>
        <a:xfrm>
          <a:off x="142874" y="3143250"/>
          <a:ext cx="1457465" cy="657225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8</xdr:row>
      <xdr:rowOff>47625</xdr:rowOff>
    </xdr:from>
    <xdr:to>
      <xdr:col>1</xdr:col>
      <xdr:colOff>790575</xdr:colOff>
      <xdr:row>8</xdr:row>
      <xdr:rowOff>731249</xdr:rowOff>
    </xdr:to>
    <xdr:pic>
      <xdr:nvPicPr>
        <xdr:cNvPr id="6" name="Рисунок 5"/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3826" t="23737" b="23737"/>
        <a:stretch/>
      </xdr:blipFill>
      <xdr:spPr>
        <a:xfrm>
          <a:off x="114300" y="3848100"/>
          <a:ext cx="1495425" cy="683624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11</xdr:row>
      <xdr:rowOff>38101</xdr:rowOff>
    </xdr:from>
    <xdr:to>
      <xdr:col>1</xdr:col>
      <xdr:colOff>657225</xdr:colOff>
      <xdr:row>11</xdr:row>
      <xdr:rowOff>609601</xdr:rowOff>
    </xdr:to>
    <xdr:pic>
      <xdr:nvPicPr>
        <xdr:cNvPr id="7" name="Рисунок 6"/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6061" t="35354" r="5966" b="36111"/>
        <a:stretch/>
      </xdr:blipFill>
      <xdr:spPr>
        <a:xfrm>
          <a:off x="76200" y="5000626"/>
          <a:ext cx="1400175" cy="571500"/>
        </a:xfrm>
        <a:prstGeom prst="rect">
          <a:avLst/>
        </a:prstGeom>
      </xdr:spPr>
    </xdr:pic>
    <xdr:clientData/>
  </xdr:twoCellAnchor>
  <xdr:twoCellAnchor editAs="oneCell">
    <xdr:from>
      <xdr:col>0</xdr:col>
      <xdr:colOff>38101</xdr:colOff>
      <xdr:row>12</xdr:row>
      <xdr:rowOff>38100</xdr:rowOff>
    </xdr:from>
    <xdr:to>
      <xdr:col>1</xdr:col>
      <xdr:colOff>679235</xdr:colOff>
      <xdr:row>12</xdr:row>
      <xdr:rowOff>581025</xdr:rowOff>
    </xdr:to>
    <xdr:pic>
      <xdr:nvPicPr>
        <xdr:cNvPr id="8" name="Рисунок 7"/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5777" t="36111" r="5966" b="36363"/>
        <a:stretch/>
      </xdr:blipFill>
      <xdr:spPr>
        <a:xfrm>
          <a:off x="38101" y="5648325"/>
          <a:ext cx="1460284" cy="542925"/>
        </a:xfrm>
        <a:prstGeom prst="rect">
          <a:avLst/>
        </a:prstGeom>
      </xdr:spPr>
    </xdr:pic>
    <xdr:clientData/>
  </xdr:twoCellAnchor>
  <xdr:twoCellAnchor editAs="oneCell">
    <xdr:from>
      <xdr:col>0</xdr:col>
      <xdr:colOff>38099</xdr:colOff>
      <xdr:row>13</xdr:row>
      <xdr:rowOff>38101</xdr:rowOff>
    </xdr:from>
    <xdr:to>
      <xdr:col>1</xdr:col>
      <xdr:colOff>657225</xdr:colOff>
      <xdr:row>13</xdr:row>
      <xdr:rowOff>609600</xdr:rowOff>
    </xdr:to>
    <xdr:pic>
      <xdr:nvPicPr>
        <xdr:cNvPr id="9" name="Рисунок 8"/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5965" t="35985" r="5872" b="36237"/>
        <a:stretch/>
      </xdr:blipFill>
      <xdr:spPr>
        <a:xfrm>
          <a:off x="38099" y="6276976"/>
          <a:ext cx="1438276" cy="571499"/>
        </a:xfrm>
        <a:prstGeom prst="rect">
          <a:avLst/>
        </a:prstGeom>
      </xdr:spPr>
    </xdr:pic>
    <xdr:clientData/>
  </xdr:twoCellAnchor>
  <xdr:twoCellAnchor editAs="oneCell">
    <xdr:from>
      <xdr:col>0</xdr:col>
      <xdr:colOff>57151</xdr:colOff>
      <xdr:row>14</xdr:row>
      <xdr:rowOff>47626</xdr:rowOff>
    </xdr:from>
    <xdr:to>
      <xdr:col>1</xdr:col>
      <xdr:colOff>666751</xdr:colOff>
      <xdr:row>14</xdr:row>
      <xdr:rowOff>590550</xdr:rowOff>
    </xdr:to>
    <xdr:pic>
      <xdr:nvPicPr>
        <xdr:cNvPr id="10" name="Рисунок 9"/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5966" t="36363" r="5776" b="36364"/>
        <a:stretch/>
      </xdr:blipFill>
      <xdr:spPr>
        <a:xfrm>
          <a:off x="57151" y="6924676"/>
          <a:ext cx="1428750" cy="542924"/>
        </a:xfrm>
        <a:prstGeom prst="rect">
          <a:avLst/>
        </a:prstGeom>
      </xdr:spPr>
    </xdr:pic>
    <xdr:clientData/>
  </xdr:twoCellAnchor>
  <xdr:twoCellAnchor editAs="oneCell">
    <xdr:from>
      <xdr:col>0</xdr:col>
      <xdr:colOff>28576</xdr:colOff>
      <xdr:row>15</xdr:row>
      <xdr:rowOff>57151</xdr:rowOff>
    </xdr:from>
    <xdr:to>
      <xdr:col>1</xdr:col>
      <xdr:colOff>657225</xdr:colOff>
      <xdr:row>15</xdr:row>
      <xdr:rowOff>609600</xdr:rowOff>
    </xdr:to>
    <xdr:pic>
      <xdr:nvPicPr>
        <xdr:cNvPr id="11" name="Рисунок 10"/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6534" t="35985" r="6061" b="36237"/>
        <a:stretch/>
      </xdr:blipFill>
      <xdr:spPr>
        <a:xfrm>
          <a:off x="28576" y="7572376"/>
          <a:ext cx="1447799" cy="552449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247650</xdr:colOff>
      <xdr:row>18</xdr:row>
      <xdr:rowOff>28575</xdr:rowOff>
    </xdr:from>
    <xdr:to>
      <xdr:col>1</xdr:col>
      <xdr:colOff>267549</xdr:colOff>
      <xdr:row>18</xdr:row>
      <xdr:rowOff>600075</xdr:rowOff>
    </xdr:to>
    <xdr:pic>
      <xdr:nvPicPr>
        <xdr:cNvPr id="12" name="Рисунок 11"/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8400" t="26400" r="25500" b="31733"/>
        <a:stretch/>
      </xdr:blipFill>
      <xdr:spPr>
        <a:xfrm>
          <a:off x="247650" y="8572500"/>
          <a:ext cx="839049" cy="571500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228601</xdr:colOff>
      <xdr:row>19</xdr:row>
      <xdr:rowOff>38101</xdr:rowOff>
    </xdr:from>
    <xdr:to>
      <xdr:col>1</xdr:col>
      <xdr:colOff>247650</xdr:colOff>
      <xdr:row>19</xdr:row>
      <xdr:rowOff>589526</xdr:rowOff>
    </xdr:to>
    <xdr:pic>
      <xdr:nvPicPr>
        <xdr:cNvPr id="13" name="Рисунок 12"/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7000" t="27200" r="26500" b="30000"/>
        <a:stretch/>
      </xdr:blipFill>
      <xdr:spPr>
        <a:xfrm>
          <a:off x="228601" y="9201151"/>
          <a:ext cx="838199" cy="551425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228600</xdr:colOff>
      <xdr:row>20</xdr:row>
      <xdr:rowOff>19050</xdr:rowOff>
    </xdr:from>
    <xdr:to>
      <xdr:col>1</xdr:col>
      <xdr:colOff>241600</xdr:colOff>
      <xdr:row>20</xdr:row>
      <xdr:rowOff>571500</xdr:rowOff>
    </xdr:to>
    <xdr:pic>
      <xdr:nvPicPr>
        <xdr:cNvPr id="14" name="Рисунок 13"/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6600" t="28800" r="25500" b="28800"/>
        <a:stretch/>
      </xdr:blipFill>
      <xdr:spPr>
        <a:xfrm>
          <a:off x="228600" y="9801225"/>
          <a:ext cx="832150" cy="552450"/>
        </a:xfrm>
        <a:prstGeom prst="rect">
          <a:avLst/>
        </a:prstGeom>
      </xdr:spPr>
    </xdr:pic>
    <xdr:clientData/>
  </xdr:twoCellAnchor>
  <xdr:twoCellAnchor editAs="oneCell">
    <xdr:from>
      <xdr:col>0</xdr:col>
      <xdr:colOff>228599</xdr:colOff>
      <xdr:row>21</xdr:row>
      <xdr:rowOff>28576</xdr:rowOff>
    </xdr:from>
    <xdr:to>
      <xdr:col>1</xdr:col>
      <xdr:colOff>245028</xdr:colOff>
      <xdr:row>21</xdr:row>
      <xdr:rowOff>600076</xdr:rowOff>
    </xdr:to>
    <xdr:pic>
      <xdr:nvPicPr>
        <xdr:cNvPr id="15" name="Рисунок 14"/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4799" t="31067" r="26301" b="25333"/>
        <a:stretch/>
      </xdr:blipFill>
      <xdr:spPr>
        <a:xfrm>
          <a:off x="228599" y="10429876"/>
          <a:ext cx="835579" cy="571500"/>
        </a:xfrm>
        <a:prstGeom prst="rect">
          <a:avLst/>
        </a:prstGeom>
      </xdr:spPr>
    </xdr:pic>
    <xdr:clientData/>
  </xdr:twoCellAnchor>
  <xdr:twoCellAnchor editAs="oneCell">
    <xdr:from>
      <xdr:col>0</xdr:col>
      <xdr:colOff>209551</xdr:colOff>
      <xdr:row>22</xdr:row>
      <xdr:rowOff>38101</xdr:rowOff>
    </xdr:from>
    <xdr:to>
      <xdr:col>1</xdr:col>
      <xdr:colOff>247651</xdr:colOff>
      <xdr:row>22</xdr:row>
      <xdr:rowOff>602127</xdr:rowOff>
    </xdr:to>
    <xdr:pic>
      <xdr:nvPicPr>
        <xdr:cNvPr id="16" name="Рисунок 15"/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7400" t="29067" r="22900" b="27333"/>
        <a:stretch/>
      </xdr:blipFill>
      <xdr:spPr>
        <a:xfrm>
          <a:off x="209551" y="11058526"/>
          <a:ext cx="857250" cy="56402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0</xdr:rowOff>
    </xdr:from>
    <xdr:to>
      <xdr:col>1</xdr:col>
      <xdr:colOff>771348</xdr:colOff>
      <xdr:row>37</xdr:row>
      <xdr:rowOff>38100</xdr:rowOff>
    </xdr:to>
    <xdr:pic>
      <xdr:nvPicPr>
        <xdr:cNvPr id="17" name="Рисунок 16"/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3731" t="23359" b="22222"/>
        <a:stretch/>
      </xdr:blipFill>
      <xdr:spPr>
        <a:xfrm>
          <a:off x="0" y="13020675"/>
          <a:ext cx="1590498" cy="752475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42</xdr:row>
      <xdr:rowOff>38101</xdr:rowOff>
    </xdr:from>
    <xdr:to>
      <xdr:col>1</xdr:col>
      <xdr:colOff>790575</xdr:colOff>
      <xdr:row>47</xdr:row>
      <xdr:rowOff>70140</xdr:rowOff>
    </xdr:to>
    <xdr:pic>
      <xdr:nvPicPr>
        <xdr:cNvPr id="18" name="Рисунок 17"/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3541" t="23611" b="21970"/>
        <a:stretch/>
      </xdr:blipFill>
      <xdr:spPr>
        <a:xfrm>
          <a:off x="28575" y="14487526"/>
          <a:ext cx="1581150" cy="74641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56</xdr:row>
      <xdr:rowOff>123825</xdr:rowOff>
    </xdr:from>
    <xdr:to>
      <xdr:col>1</xdr:col>
      <xdr:colOff>789988</xdr:colOff>
      <xdr:row>62</xdr:row>
      <xdr:rowOff>9525</xdr:rowOff>
    </xdr:to>
    <xdr:pic>
      <xdr:nvPicPr>
        <xdr:cNvPr id="19" name="Рисунок 18"/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3447" t="23486" b="23231"/>
        <a:stretch/>
      </xdr:blipFill>
      <xdr:spPr>
        <a:xfrm>
          <a:off x="0" y="16573500"/>
          <a:ext cx="1609138" cy="7429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70</xdr:row>
      <xdr:rowOff>66675</xdr:rowOff>
    </xdr:from>
    <xdr:to>
      <xdr:col>1</xdr:col>
      <xdr:colOff>800100</xdr:colOff>
      <xdr:row>75</xdr:row>
      <xdr:rowOff>90749</xdr:rowOff>
    </xdr:to>
    <xdr:pic>
      <xdr:nvPicPr>
        <xdr:cNvPr id="20" name="Рисунок 19"/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3826" t="24495" b="23106"/>
        <a:stretch/>
      </xdr:blipFill>
      <xdr:spPr>
        <a:xfrm>
          <a:off x="0" y="18516600"/>
          <a:ext cx="1619250" cy="73844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82</xdr:row>
      <xdr:rowOff>38100</xdr:rowOff>
    </xdr:from>
    <xdr:to>
      <xdr:col>1</xdr:col>
      <xdr:colOff>790575</xdr:colOff>
      <xdr:row>82</xdr:row>
      <xdr:rowOff>723900</xdr:rowOff>
    </xdr:to>
    <xdr:pic>
      <xdr:nvPicPr>
        <xdr:cNvPr id="21" name="Рисунок 20"/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6060" t="35859" r="5872" b="34848"/>
        <a:stretch/>
      </xdr:blipFill>
      <xdr:spPr>
        <a:xfrm>
          <a:off x="0" y="20307300"/>
          <a:ext cx="1609725" cy="685800"/>
        </a:xfrm>
        <a:prstGeom prst="rect">
          <a:avLst/>
        </a:prstGeom>
      </xdr:spPr>
    </xdr:pic>
    <xdr:clientData/>
  </xdr:twoCellAnchor>
  <xdr:twoCellAnchor editAs="oneCell">
    <xdr:from>
      <xdr:col>0</xdr:col>
      <xdr:colOff>9525</xdr:colOff>
      <xdr:row>83</xdr:row>
      <xdr:rowOff>38099</xdr:rowOff>
    </xdr:from>
    <xdr:to>
      <xdr:col>1</xdr:col>
      <xdr:colOff>789990</xdr:colOff>
      <xdr:row>83</xdr:row>
      <xdr:rowOff>695324</xdr:rowOff>
    </xdr:to>
    <xdr:pic>
      <xdr:nvPicPr>
        <xdr:cNvPr id="22" name="Рисунок 21"/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5681" t="36111" r="5493" b="34975"/>
        <a:stretch/>
      </xdr:blipFill>
      <xdr:spPr>
        <a:xfrm>
          <a:off x="9525" y="21059774"/>
          <a:ext cx="1599615" cy="657225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84</xdr:row>
      <xdr:rowOff>38100</xdr:rowOff>
    </xdr:from>
    <xdr:to>
      <xdr:col>1</xdr:col>
      <xdr:colOff>774703</xdr:colOff>
      <xdr:row>84</xdr:row>
      <xdr:rowOff>733425</xdr:rowOff>
    </xdr:to>
    <xdr:pic>
      <xdr:nvPicPr>
        <xdr:cNvPr id="23" name="Рисунок 22"/>
        <xdr:cNvPicPr>
          <a:picLocks noChangeAspect="1"/>
        </xdr:cNvPicPr>
      </xdr:nvPicPr>
      <xdr:blipFill rotWithShape="1">
        <a:blip xmlns:r="http://schemas.openxmlformats.org/officeDocument/2006/relationships" r:embed="rId2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6060" t="36238" r="5776" b="34974"/>
        <a:stretch/>
      </xdr:blipFill>
      <xdr:spPr>
        <a:xfrm>
          <a:off x="38100" y="21812250"/>
          <a:ext cx="1555753" cy="695325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85</xdr:row>
      <xdr:rowOff>57151</xdr:rowOff>
    </xdr:from>
    <xdr:to>
      <xdr:col>1</xdr:col>
      <xdr:colOff>768478</xdr:colOff>
      <xdr:row>85</xdr:row>
      <xdr:rowOff>704851</xdr:rowOff>
    </xdr:to>
    <xdr:pic>
      <xdr:nvPicPr>
        <xdr:cNvPr id="24" name="Рисунок 23"/>
        <xdr:cNvPicPr>
          <a:picLocks noChangeAspect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6155" t="36238" r="6061" b="35353"/>
        <a:stretch/>
      </xdr:blipFill>
      <xdr:spPr>
        <a:xfrm>
          <a:off x="57150" y="22583776"/>
          <a:ext cx="1530478" cy="647700"/>
        </a:xfrm>
        <a:prstGeom prst="rect">
          <a:avLst/>
        </a:prstGeom>
      </xdr:spPr>
    </xdr:pic>
    <xdr:clientData/>
  </xdr:twoCellAnchor>
  <xdr:twoCellAnchor editAs="oneCell">
    <xdr:from>
      <xdr:col>0</xdr:col>
      <xdr:colOff>400050</xdr:colOff>
      <xdr:row>96</xdr:row>
      <xdr:rowOff>38100</xdr:rowOff>
    </xdr:from>
    <xdr:to>
      <xdr:col>1</xdr:col>
      <xdr:colOff>377812</xdr:colOff>
      <xdr:row>97</xdr:row>
      <xdr:rowOff>352425</xdr:rowOff>
    </xdr:to>
    <xdr:pic>
      <xdr:nvPicPr>
        <xdr:cNvPr id="25" name="Рисунок 24"/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6932" t="34091" r="36837" b="34975"/>
        <a:stretch/>
      </xdr:blipFill>
      <xdr:spPr>
        <a:xfrm>
          <a:off x="400050" y="26822400"/>
          <a:ext cx="796912" cy="704850"/>
        </a:xfrm>
        <a:prstGeom prst="rect">
          <a:avLst/>
        </a:prstGeom>
      </xdr:spPr>
    </xdr:pic>
    <xdr:clientData/>
  </xdr:twoCellAnchor>
  <xdr:twoCellAnchor editAs="oneCell">
    <xdr:from>
      <xdr:col>0</xdr:col>
      <xdr:colOff>371475</xdr:colOff>
      <xdr:row>98</xdr:row>
      <xdr:rowOff>28575</xdr:rowOff>
    </xdr:from>
    <xdr:to>
      <xdr:col>1</xdr:col>
      <xdr:colOff>365338</xdr:colOff>
      <xdr:row>99</xdr:row>
      <xdr:rowOff>352425</xdr:rowOff>
    </xdr:to>
    <xdr:pic>
      <xdr:nvPicPr>
        <xdr:cNvPr id="26" name="Рисунок 25"/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7026" t="34848" r="37216" b="34975"/>
        <a:stretch/>
      </xdr:blipFill>
      <xdr:spPr>
        <a:xfrm>
          <a:off x="371475" y="27593925"/>
          <a:ext cx="813013" cy="714375"/>
        </a:xfrm>
        <a:prstGeom prst="rect">
          <a:avLst/>
        </a:prstGeom>
      </xdr:spPr>
    </xdr:pic>
    <xdr:clientData/>
  </xdr:twoCellAnchor>
  <xdr:twoCellAnchor editAs="oneCell">
    <xdr:from>
      <xdr:col>0</xdr:col>
      <xdr:colOff>402430</xdr:colOff>
      <xdr:row>100</xdr:row>
      <xdr:rowOff>38099</xdr:rowOff>
    </xdr:from>
    <xdr:to>
      <xdr:col>1</xdr:col>
      <xdr:colOff>381000</xdr:colOff>
      <xdr:row>101</xdr:row>
      <xdr:rowOff>361949</xdr:rowOff>
    </xdr:to>
    <xdr:pic>
      <xdr:nvPicPr>
        <xdr:cNvPr id="27" name="Рисунок 26"/>
        <xdr:cNvPicPr>
          <a:picLocks noChangeAspect="1"/>
        </xdr:cNvPicPr>
      </xdr:nvPicPr>
      <xdr:blipFill rotWithShape="1">
        <a:blip xmlns:r="http://schemas.openxmlformats.org/officeDocument/2006/relationships" r:embed="rId2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7121" t="34722" r="37310" b="34975"/>
        <a:stretch/>
      </xdr:blipFill>
      <xdr:spPr>
        <a:xfrm>
          <a:off x="402430" y="28384499"/>
          <a:ext cx="797720" cy="714375"/>
        </a:xfrm>
        <a:prstGeom prst="rect">
          <a:avLst/>
        </a:prstGeom>
      </xdr:spPr>
    </xdr:pic>
    <xdr:clientData/>
  </xdr:twoCellAnchor>
  <xdr:twoCellAnchor editAs="oneCell">
    <xdr:from>
      <xdr:col>0</xdr:col>
      <xdr:colOff>400051</xdr:colOff>
      <xdr:row>102</xdr:row>
      <xdr:rowOff>47626</xdr:rowOff>
    </xdr:from>
    <xdr:to>
      <xdr:col>1</xdr:col>
      <xdr:colOff>381001</xdr:colOff>
      <xdr:row>103</xdr:row>
      <xdr:rowOff>365337</xdr:rowOff>
    </xdr:to>
    <xdr:pic>
      <xdr:nvPicPr>
        <xdr:cNvPr id="28" name="Рисунок 27"/>
        <xdr:cNvPicPr>
          <a:picLocks noChangeAspect="1"/>
        </xdr:cNvPicPr>
      </xdr:nvPicPr>
      <xdr:blipFill rotWithShape="1">
        <a:blip xmlns:r="http://schemas.openxmlformats.org/officeDocument/2006/relationships" r:embed="rId2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7121" t="34595" r="37310" b="35228"/>
        <a:stretch/>
      </xdr:blipFill>
      <xdr:spPr>
        <a:xfrm>
          <a:off x="400051" y="29175076"/>
          <a:ext cx="800100" cy="708236"/>
        </a:xfrm>
        <a:prstGeom prst="rect">
          <a:avLst/>
        </a:prstGeom>
      </xdr:spPr>
    </xdr:pic>
    <xdr:clientData/>
  </xdr:twoCellAnchor>
  <xdr:twoCellAnchor editAs="oneCell">
    <xdr:from>
      <xdr:col>0</xdr:col>
      <xdr:colOff>400050</xdr:colOff>
      <xdr:row>88</xdr:row>
      <xdr:rowOff>47625</xdr:rowOff>
    </xdr:from>
    <xdr:to>
      <xdr:col>1</xdr:col>
      <xdr:colOff>371635</xdr:colOff>
      <xdr:row>89</xdr:row>
      <xdr:rowOff>361950</xdr:rowOff>
    </xdr:to>
    <xdr:pic>
      <xdr:nvPicPr>
        <xdr:cNvPr id="29" name="Рисунок 28"/>
        <xdr:cNvPicPr>
          <a:picLocks noChangeAspect="1"/>
        </xdr:cNvPicPr>
      </xdr:nvPicPr>
      <xdr:blipFill rotWithShape="1">
        <a:blip xmlns:r="http://schemas.openxmlformats.org/officeDocument/2006/relationships" r:embed="rId2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7405" t="34848" r="37310" b="35101"/>
        <a:stretch/>
      </xdr:blipFill>
      <xdr:spPr>
        <a:xfrm>
          <a:off x="400050" y="23707725"/>
          <a:ext cx="790735" cy="704850"/>
        </a:xfrm>
        <a:prstGeom prst="rect">
          <a:avLst/>
        </a:prstGeom>
      </xdr:spPr>
    </xdr:pic>
    <xdr:clientData/>
  </xdr:twoCellAnchor>
  <xdr:twoCellAnchor editAs="oneCell">
    <xdr:from>
      <xdr:col>0</xdr:col>
      <xdr:colOff>361950</xdr:colOff>
      <xdr:row>90</xdr:row>
      <xdr:rowOff>57151</xdr:rowOff>
    </xdr:from>
    <xdr:to>
      <xdr:col>1</xdr:col>
      <xdr:colOff>333376</xdr:colOff>
      <xdr:row>91</xdr:row>
      <xdr:rowOff>366432</xdr:rowOff>
    </xdr:to>
    <xdr:pic>
      <xdr:nvPicPr>
        <xdr:cNvPr id="30" name="Рисунок 29"/>
        <xdr:cNvPicPr>
          <a:picLocks noChangeAspect="1"/>
        </xdr:cNvPicPr>
      </xdr:nvPicPr>
      <xdr:blipFill rotWithShape="1">
        <a:blip xmlns:r="http://schemas.openxmlformats.org/officeDocument/2006/relationships" r:embed="rId2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7216" t="34974" r="37216" b="34849"/>
        <a:stretch/>
      </xdr:blipFill>
      <xdr:spPr>
        <a:xfrm>
          <a:off x="361950" y="24498301"/>
          <a:ext cx="790576" cy="699806"/>
        </a:xfrm>
        <a:prstGeom prst="rect">
          <a:avLst/>
        </a:prstGeom>
      </xdr:spPr>
    </xdr:pic>
    <xdr:clientData/>
  </xdr:twoCellAnchor>
  <xdr:twoCellAnchor editAs="oneCell">
    <xdr:from>
      <xdr:col>0</xdr:col>
      <xdr:colOff>400049</xdr:colOff>
      <xdr:row>92</xdr:row>
      <xdr:rowOff>47625</xdr:rowOff>
    </xdr:from>
    <xdr:to>
      <xdr:col>1</xdr:col>
      <xdr:colOff>381322</xdr:colOff>
      <xdr:row>93</xdr:row>
      <xdr:rowOff>361950</xdr:rowOff>
    </xdr:to>
    <xdr:pic>
      <xdr:nvPicPr>
        <xdr:cNvPr id="31" name="Рисунок 30"/>
        <xdr:cNvPicPr>
          <a:picLocks noChangeAspect="1"/>
        </xdr:cNvPicPr>
      </xdr:nvPicPr>
      <xdr:blipFill rotWithShape="1">
        <a:blip xmlns:r="http://schemas.openxmlformats.org/officeDocument/2006/relationships" r:embed="rId3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7311" t="35101" r="37310" b="35101"/>
        <a:stretch/>
      </xdr:blipFill>
      <xdr:spPr>
        <a:xfrm>
          <a:off x="400049" y="25269825"/>
          <a:ext cx="800423" cy="704850"/>
        </a:xfrm>
        <a:prstGeom prst="rect">
          <a:avLst/>
        </a:prstGeom>
      </xdr:spPr>
    </xdr:pic>
    <xdr:clientData/>
  </xdr:twoCellAnchor>
  <xdr:twoCellAnchor editAs="oneCell">
    <xdr:from>
      <xdr:col>0</xdr:col>
      <xdr:colOff>371475</xdr:colOff>
      <xdr:row>94</xdr:row>
      <xdr:rowOff>57150</xdr:rowOff>
    </xdr:from>
    <xdr:to>
      <xdr:col>1</xdr:col>
      <xdr:colOff>342901</xdr:colOff>
      <xdr:row>95</xdr:row>
      <xdr:rowOff>359490</xdr:rowOff>
    </xdr:to>
    <xdr:pic>
      <xdr:nvPicPr>
        <xdr:cNvPr id="32" name="Рисунок 31"/>
        <xdr:cNvPicPr>
          <a:picLocks noChangeAspect="1"/>
        </xdr:cNvPicPr>
      </xdr:nvPicPr>
      <xdr:blipFill rotWithShape="1">
        <a:blip xmlns:r="http://schemas.openxmlformats.org/officeDocument/2006/relationships" r:embed="rId3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7405" t="35227" r="37310" b="35227"/>
        <a:stretch/>
      </xdr:blipFill>
      <xdr:spPr>
        <a:xfrm>
          <a:off x="371475" y="26060400"/>
          <a:ext cx="790576" cy="692865"/>
        </a:xfrm>
        <a:prstGeom prst="rect">
          <a:avLst/>
        </a:prstGeom>
      </xdr:spPr>
    </xdr:pic>
    <xdr:clientData/>
  </xdr:twoCellAnchor>
  <xdr:twoCellAnchor editAs="oneCell">
    <xdr:from>
      <xdr:col>0</xdr:col>
      <xdr:colOff>219074</xdr:colOff>
      <xdr:row>107</xdr:row>
      <xdr:rowOff>76200</xdr:rowOff>
    </xdr:from>
    <xdr:to>
      <xdr:col>1</xdr:col>
      <xdr:colOff>809625</xdr:colOff>
      <xdr:row>107</xdr:row>
      <xdr:rowOff>689835</xdr:rowOff>
    </xdr:to>
    <xdr:pic>
      <xdr:nvPicPr>
        <xdr:cNvPr id="38" name="Рисунок 37"/>
        <xdr:cNvPicPr>
          <a:picLocks noChangeAspect="1"/>
        </xdr:cNvPicPr>
      </xdr:nvPicPr>
      <xdr:blipFill rotWithShape="1">
        <a:blip xmlns:r="http://schemas.openxmlformats.org/officeDocument/2006/relationships" r:embed="rId3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7557" t="29293" b="28662"/>
        <a:stretch/>
      </xdr:blipFill>
      <xdr:spPr>
        <a:xfrm>
          <a:off x="219074" y="30508575"/>
          <a:ext cx="1409701" cy="613635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238126</xdr:colOff>
      <xdr:row>108</xdr:row>
      <xdr:rowOff>76199</xdr:rowOff>
    </xdr:from>
    <xdr:to>
      <xdr:col>1</xdr:col>
      <xdr:colOff>809626</xdr:colOff>
      <xdr:row>108</xdr:row>
      <xdr:rowOff>686550</xdr:rowOff>
    </xdr:to>
    <xdr:pic>
      <xdr:nvPicPr>
        <xdr:cNvPr id="39" name="Рисунок 38"/>
        <xdr:cNvPicPr>
          <a:picLocks noChangeAspect="1"/>
        </xdr:cNvPicPr>
      </xdr:nvPicPr>
      <xdr:blipFill rotWithShape="1">
        <a:blip xmlns:r="http://schemas.openxmlformats.org/officeDocument/2006/relationships" r:embed="rId3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7935" t="29167" b="28661"/>
        <a:stretch/>
      </xdr:blipFill>
      <xdr:spPr>
        <a:xfrm>
          <a:off x="238126" y="31261049"/>
          <a:ext cx="1390650" cy="610351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</xdr:colOff>
      <xdr:row>109</xdr:row>
      <xdr:rowOff>47625</xdr:rowOff>
    </xdr:from>
    <xdr:to>
      <xdr:col>1</xdr:col>
      <xdr:colOff>800100</xdr:colOff>
      <xdr:row>109</xdr:row>
      <xdr:rowOff>691444</xdr:rowOff>
    </xdr:to>
    <xdr:pic>
      <xdr:nvPicPr>
        <xdr:cNvPr id="40" name="Рисунок 39"/>
        <xdr:cNvPicPr>
          <a:picLocks noChangeAspect="1"/>
        </xdr:cNvPicPr>
      </xdr:nvPicPr>
      <xdr:blipFill rotWithShape="1">
        <a:blip xmlns:r="http://schemas.openxmlformats.org/officeDocument/2006/relationships" r:embed="rId3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3295" t="27273" b="26641"/>
        <a:stretch/>
      </xdr:blipFill>
      <xdr:spPr>
        <a:xfrm>
          <a:off x="190500" y="31984950"/>
          <a:ext cx="1428750" cy="643819"/>
        </a:xfrm>
        <a:prstGeom prst="rect">
          <a:avLst/>
        </a:prstGeom>
      </xdr:spPr>
    </xdr:pic>
    <xdr:clientData/>
  </xdr:twoCellAnchor>
  <xdr:twoCellAnchor editAs="oneCell">
    <xdr:from>
      <xdr:col>0</xdr:col>
      <xdr:colOff>171449</xdr:colOff>
      <xdr:row>110</xdr:row>
      <xdr:rowOff>66674</xdr:rowOff>
    </xdr:from>
    <xdr:to>
      <xdr:col>1</xdr:col>
      <xdr:colOff>789980</xdr:colOff>
      <xdr:row>110</xdr:row>
      <xdr:rowOff>695325</xdr:rowOff>
    </xdr:to>
    <xdr:pic>
      <xdr:nvPicPr>
        <xdr:cNvPr id="41" name="Рисунок 40"/>
        <xdr:cNvPicPr>
          <a:picLocks noChangeAspect="1"/>
        </xdr:cNvPicPr>
      </xdr:nvPicPr>
      <xdr:blipFill rotWithShape="1">
        <a:blip xmlns:r="http://schemas.openxmlformats.org/officeDocument/2006/relationships" r:embed="rId3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3769" t="27778" b="27778"/>
        <a:stretch/>
      </xdr:blipFill>
      <xdr:spPr>
        <a:xfrm>
          <a:off x="171449" y="32756474"/>
          <a:ext cx="1437681" cy="628651"/>
        </a:xfrm>
        <a:prstGeom prst="rect">
          <a:avLst/>
        </a:prstGeom>
      </xdr:spPr>
    </xdr:pic>
    <xdr:clientData/>
  </xdr:twoCellAnchor>
  <xdr:twoCellAnchor editAs="oneCell">
    <xdr:from>
      <xdr:col>0</xdr:col>
      <xdr:colOff>676112</xdr:colOff>
      <xdr:row>111</xdr:row>
      <xdr:rowOff>47625</xdr:rowOff>
    </xdr:from>
    <xdr:to>
      <xdr:col>1</xdr:col>
      <xdr:colOff>20738</xdr:colOff>
      <xdr:row>111</xdr:row>
      <xdr:rowOff>1171575</xdr:rowOff>
    </xdr:to>
    <xdr:pic>
      <xdr:nvPicPr>
        <xdr:cNvPr id="42" name="Рисунок 41"/>
        <xdr:cNvPicPr>
          <a:picLocks noChangeAspect="1"/>
        </xdr:cNvPicPr>
      </xdr:nvPicPr>
      <xdr:blipFill rotWithShape="1">
        <a:blip xmlns:r="http://schemas.openxmlformats.org/officeDocument/2006/relationships" r:embed="rId3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700" t="3066" r="45100" b="3600"/>
        <a:stretch/>
      </xdr:blipFill>
      <xdr:spPr>
        <a:xfrm flipH="1">
          <a:off x="676112" y="33489900"/>
          <a:ext cx="163776" cy="1123950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96609</xdr:colOff>
      <xdr:row>14</xdr:row>
      <xdr:rowOff>600074</xdr:rowOff>
    </xdr:from>
    <xdr:to>
      <xdr:col>11</xdr:col>
      <xdr:colOff>24293</xdr:colOff>
      <xdr:row>14</xdr:row>
      <xdr:rowOff>1295399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5145" y="4750253"/>
          <a:ext cx="1084291" cy="695325"/>
        </a:xfrm>
        <a:prstGeom prst="rect">
          <a:avLst/>
        </a:prstGeom>
      </xdr:spPr>
    </xdr:pic>
    <xdr:clientData/>
  </xdr:twoCellAnchor>
  <xdr:twoCellAnchor editAs="oneCell">
    <xdr:from>
      <xdr:col>17</xdr:col>
      <xdr:colOff>114300</xdr:colOff>
      <xdr:row>14</xdr:row>
      <xdr:rowOff>670831</xdr:rowOff>
    </xdr:from>
    <xdr:to>
      <xdr:col>26</xdr:col>
      <xdr:colOff>263275</xdr:colOff>
      <xdr:row>14</xdr:row>
      <xdr:rowOff>1385206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00300" y="4821010"/>
          <a:ext cx="1373618" cy="714375"/>
        </a:xfrm>
        <a:prstGeom prst="rect">
          <a:avLst/>
        </a:prstGeom>
      </xdr:spPr>
    </xdr:pic>
    <xdr:clientData/>
  </xdr:twoCellAnchor>
  <xdr:twoCellAnchor editAs="oneCell">
    <xdr:from>
      <xdr:col>30</xdr:col>
      <xdr:colOff>103867</xdr:colOff>
      <xdr:row>14</xdr:row>
      <xdr:rowOff>81642</xdr:rowOff>
    </xdr:from>
    <xdr:to>
      <xdr:col>41</xdr:col>
      <xdr:colOff>40820</xdr:colOff>
      <xdr:row>14</xdr:row>
      <xdr:rowOff>1889225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58796" y="4231821"/>
          <a:ext cx="1624239" cy="1807583"/>
        </a:xfrm>
        <a:prstGeom prst="rect">
          <a:avLst/>
        </a:prstGeom>
      </xdr:spPr>
    </xdr:pic>
    <xdr:clientData/>
  </xdr:twoCellAnchor>
  <xdr:twoCellAnchor editAs="oneCell">
    <xdr:from>
      <xdr:col>49</xdr:col>
      <xdr:colOff>68093</xdr:colOff>
      <xdr:row>14</xdr:row>
      <xdr:rowOff>90887</xdr:rowOff>
    </xdr:from>
    <xdr:to>
      <xdr:col>53</xdr:col>
      <xdr:colOff>81644</xdr:colOff>
      <xdr:row>14</xdr:row>
      <xdr:rowOff>1830281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35593" y="4241066"/>
          <a:ext cx="557836" cy="1739394"/>
        </a:xfrm>
        <a:prstGeom prst="rect">
          <a:avLst/>
        </a:prstGeom>
      </xdr:spPr>
    </xdr:pic>
    <xdr:clientData/>
  </xdr:twoCellAnchor>
  <xdr:twoCellAnchor editAs="oneCell">
    <xdr:from>
      <xdr:col>62</xdr:col>
      <xdr:colOff>14514</xdr:colOff>
      <xdr:row>14</xdr:row>
      <xdr:rowOff>95250</xdr:rowOff>
    </xdr:from>
    <xdr:to>
      <xdr:col>66</xdr:col>
      <xdr:colOff>144276</xdr:colOff>
      <xdr:row>14</xdr:row>
      <xdr:rowOff>1850571</xdr:rowOff>
    </xdr:to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27835" y="4245429"/>
          <a:ext cx="714869" cy="1755321"/>
        </a:xfrm>
        <a:prstGeom prst="rect">
          <a:avLst/>
        </a:prstGeom>
      </xdr:spPr>
    </xdr:pic>
    <xdr:clientData/>
  </xdr:twoCellAnchor>
  <xdr:twoCellAnchor editAs="oneCell">
    <xdr:from>
      <xdr:col>74</xdr:col>
      <xdr:colOff>107494</xdr:colOff>
      <xdr:row>14</xdr:row>
      <xdr:rowOff>65769</xdr:rowOff>
    </xdr:from>
    <xdr:to>
      <xdr:col>81</xdr:col>
      <xdr:colOff>64187</xdr:colOff>
      <xdr:row>14</xdr:row>
      <xdr:rowOff>1891393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571387" y="4215948"/>
          <a:ext cx="909193" cy="1825624"/>
        </a:xfrm>
        <a:prstGeom prst="rect">
          <a:avLst/>
        </a:prstGeom>
      </xdr:spPr>
    </xdr:pic>
    <xdr:clientData/>
  </xdr:twoCellAnchor>
  <xdr:twoCellAnchor editAs="oneCell">
    <xdr:from>
      <xdr:col>89</xdr:col>
      <xdr:colOff>60325</xdr:colOff>
      <xdr:row>14</xdr:row>
      <xdr:rowOff>95251</xdr:rowOff>
    </xdr:from>
    <xdr:to>
      <xdr:col>95</xdr:col>
      <xdr:colOff>251719</xdr:colOff>
      <xdr:row>14</xdr:row>
      <xdr:rowOff>1823357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714968" y="4245430"/>
          <a:ext cx="994215" cy="1728106"/>
        </a:xfrm>
        <a:prstGeom prst="rect">
          <a:avLst/>
        </a:prstGeom>
      </xdr:spPr>
    </xdr:pic>
    <xdr:clientData/>
  </xdr:twoCellAnchor>
  <xdr:twoCellAnchor editAs="oneCell">
    <xdr:from>
      <xdr:col>102</xdr:col>
      <xdr:colOff>208189</xdr:colOff>
      <xdr:row>14</xdr:row>
      <xdr:rowOff>164542</xdr:rowOff>
    </xdr:from>
    <xdr:to>
      <xdr:col>107</xdr:col>
      <xdr:colOff>17806</xdr:colOff>
      <xdr:row>14</xdr:row>
      <xdr:rowOff>1836964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958332" y="4314721"/>
          <a:ext cx="462759" cy="1672422"/>
        </a:xfrm>
        <a:prstGeom prst="rect">
          <a:avLst/>
        </a:prstGeom>
      </xdr:spPr>
    </xdr:pic>
    <xdr:clientData/>
  </xdr:twoCellAnchor>
  <xdr:twoCellAnchor editAs="oneCell">
    <xdr:from>
      <xdr:col>118</xdr:col>
      <xdr:colOff>125071</xdr:colOff>
      <xdr:row>14</xdr:row>
      <xdr:rowOff>95250</xdr:rowOff>
    </xdr:from>
    <xdr:to>
      <xdr:col>121</xdr:col>
      <xdr:colOff>95248</xdr:colOff>
      <xdr:row>14</xdr:row>
      <xdr:rowOff>1867140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242857" y="4245429"/>
          <a:ext cx="419213" cy="1771890"/>
        </a:xfrm>
        <a:prstGeom prst="rect">
          <a:avLst/>
        </a:prstGeom>
      </xdr:spPr>
    </xdr:pic>
    <xdr:clientData/>
  </xdr:twoCellAnchor>
  <xdr:twoCellAnchor editAs="oneCell">
    <xdr:from>
      <xdr:col>57</xdr:col>
      <xdr:colOff>47698</xdr:colOff>
      <xdr:row>25</xdr:row>
      <xdr:rowOff>712346</xdr:rowOff>
    </xdr:from>
    <xdr:to>
      <xdr:col>68</xdr:col>
      <xdr:colOff>193623</xdr:colOff>
      <xdr:row>25</xdr:row>
      <xdr:rowOff>1251858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80662" y="9570596"/>
          <a:ext cx="1792389" cy="539512"/>
        </a:xfrm>
        <a:prstGeom prst="rect">
          <a:avLst/>
        </a:prstGeom>
      </xdr:spPr>
    </xdr:pic>
    <xdr:clientData/>
  </xdr:twoCellAnchor>
  <xdr:twoCellAnchor editAs="oneCell">
    <xdr:from>
      <xdr:col>71</xdr:col>
      <xdr:colOff>102052</xdr:colOff>
      <xdr:row>25</xdr:row>
      <xdr:rowOff>568792</xdr:rowOff>
    </xdr:from>
    <xdr:to>
      <xdr:col>82</xdr:col>
      <xdr:colOff>48625</xdr:colOff>
      <xdr:row>25</xdr:row>
      <xdr:rowOff>1183822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62481" y="9427042"/>
          <a:ext cx="1824359" cy="615030"/>
        </a:xfrm>
        <a:prstGeom prst="rect">
          <a:avLst/>
        </a:prstGeom>
      </xdr:spPr>
    </xdr:pic>
    <xdr:clientData/>
  </xdr:twoCellAnchor>
  <xdr:twoCellAnchor editAs="oneCell">
    <xdr:from>
      <xdr:col>85</xdr:col>
      <xdr:colOff>59872</xdr:colOff>
      <xdr:row>25</xdr:row>
      <xdr:rowOff>556531</xdr:rowOff>
    </xdr:from>
    <xdr:to>
      <xdr:col>96</xdr:col>
      <xdr:colOff>50058</xdr:colOff>
      <xdr:row>25</xdr:row>
      <xdr:rowOff>1129392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70229" y="9414781"/>
          <a:ext cx="1827150" cy="572861"/>
        </a:xfrm>
        <a:prstGeom prst="rect">
          <a:avLst/>
        </a:prstGeom>
      </xdr:spPr>
    </xdr:pic>
    <xdr:clientData/>
  </xdr:twoCellAnchor>
  <xdr:twoCellAnchor editAs="oneCell">
    <xdr:from>
      <xdr:col>99</xdr:col>
      <xdr:colOff>34018</xdr:colOff>
      <xdr:row>25</xdr:row>
      <xdr:rowOff>443593</xdr:rowOff>
    </xdr:from>
    <xdr:to>
      <xdr:col>110</xdr:col>
      <xdr:colOff>40822</xdr:colOff>
      <xdr:row>25</xdr:row>
      <xdr:rowOff>1338027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53482" y="9301843"/>
          <a:ext cx="1816554" cy="894434"/>
        </a:xfrm>
        <a:prstGeom prst="rect">
          <a:avLst/>
        </a:prstGeom>
      </xdr:spPr>
    </xdr:pic>
    <xdr:clientData/>
  </xdr:twoCellAnchor>
  <xdr:twoCellAnchor editAs="oneCell">
    <xdr:from>
      <xdr:col>113</xdr:col>
      <xdr:colOff>76199</xdr:colOff>
      <xdr:row>25</xdr:row>
      <xdr:rowOff>439511</xdr:rowOff>
    </xdr:from>
    <xdr:to>
      <xdr:col>125</xdr:col>
      <xdr:colOff>26973</xdr:colOff>
      <xdr:row>25</xdr:row>
      <xdr:rowOff>1319894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391163" y="9297761"/>
          <a:ext cx="2141524" cy="880383"/>
        </a:xfrm>
        <a:prstGeom prst="rect">
          <a:avLst/>
        </a:prstGeom>
      </xdr:spPr>
    </xdr:pic>
    <xdr:clientData/>
  </xdr:twoCellAnchor>
  <xdr:twoCellAnchor editAs="oneCell">
    <xdr:from>
      <xdr:col>2</xdr:col>
      <xdr:colOff>112034</xdr:colOff>
      <xdr:row>31</xdr:row>
      <xdr:rowOff>247196</xdr:rowOff>
    </xdr:from>
    <xdr:to>
      <xdr:col>13</xdr:col>
      <xdr:colOff>195397</xdr:colOff>
      <xdr:row>31</xdr:row>
      <xdr:rowOff>1700892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498" y="12561660"/>
          <a:ext cx="1648185" cy="1453696"/>
        </a:xfrm>
        <a:prstGeom prst="rect">
          <a:avLst/>
        </a:prstGeom>
      </xdr:spPr>
    </xdr:pic>
    <xdr:clientData/>
  </xdr:twoCellAnchor>
  <xdr:twoCellAnchor editAs="oneCell">
    <xdr:from>
      <xdr:col>19</xdr:col>
      <xdr:colOff>116568</xdr:colOff>
      <xdr:row>31</xdr:row>
      <xdr:rowOff>78547</xdr:rowOff>
    </xdr:from>
    <xdr:to>
      <xdr:col>26</xdr:col>
      <xdr:colOff>27213</xdr:colOff>
      <xdr:row>31</xdr:row>
      <xdr:rowOff>1900099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4711" y="12393011"/>
          <a:ext cx="863145" cy="1821552"/>
        </a:xfrm>
        <a:prstGeom prst="rect">
          <a:avLst/>
        </a:prstGeom>
      </xdr:spPr>
    </xdr:pic>
    <xdr:clientData/>
  </xdr:twoCellAnchor>
  <xdr:twoCellAnchor editAs="oneCell">
    <xdr:from>
      <xdr:col>34</xdr:col>
      <xdr:colOff>9526</xdr:colOff>
      <xdr:row>31</xdr:row>
      <xdr:rowOff>74839</xdr:rowOff>
    </xdr:from>
    <xdr:to>
      <xdr:col>40</xdr:col>
      <xdr:colOff>95250</xdr:colOff>
      <xdr:row>31</xdr:row>
      <xdr:rowOff>1918564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08740" y="12389303"/>
          <a:ext cx="766081" cy="1843725"/>
        </a:xfrm>
        <a:prstGeom prst="rect">
          <a:avLst/>
        </a:prstGeom>
      </xdr:spPr>
    </xdr:pic>
    <xdr:clientData/>
  </xdr:twoCellAnchor>
  <xdr:twoCellAnchor editAs="oneCell">
    <xdr:from>
      <xdr:col>48</xdr:col>
      <xdr:colOff>15876</xdr:colOff>
      <xdr:row>31</xdr:row>
      <xdr:rowOff>54427</xdr:rowOff>
    </xdr:from>
    <xdr:to>
      <xdr:col>53</xdr:col>
      <xdr:colOff>40822</xdr:colOff>
      <xdr:row>31</xdr:row>
      <xdr:rowOff>1952434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74519" y="12368891"/>
          <a:ext cx="678088" cy="1898007"/>
        </a:xfrm>
        <a:prstGeom prst="rect">
          <a:avLst/>
        </a:prstGeom>
      </xdr:spPr>
    </xdr:pic>
    <xdr:clientData/>
  </xdr:twoCellAnchor>
  <xdr:twoCellAnchor editAs="oneCell">
    <xdr:from>
      <xdr:col>60</xdr:col>
      <xdr:colOff>104777</xdr:colOff>
      <xdr:row>31</xdr:row>
      <xdr:rowOff>68037</xdr:rowOff>
    </xdr:from>
    <xdr:to>
      <xdr:col>66</xdr:col>
      <xdr:colOff>72605</xdr:colOff>
      <xdr:row>31</xdr:row>
      <xdr:rowOff>1918608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45956" y="12382501"/>
          <a:ext cx="825078" cy="1850571"/>
        </a:xfrm>
        <a:prstGeom prst="rect">
          <a:avLst/>
        </a:prstGeom>
      </xdr:spPr>
    </xdr:pic>
    <xdr:clientData/>
  </xdr:twoCellAnchor>
  <xdr:twoCellAnchor editAs="oneCell">
    <xdr:from>
      <xdr:col>71</xdr:col>
      <xdr:colOff>96611</xdr:colOff>
      <xdr:row>31</xdr:row>
      <xdr:rowOff>760640</xdr:rowOff>
    </xdr:from>
    <xdr:to>
      <xdr:col>81</xdr:col>
      <xdr:colOff>405168</xdr:colOff>
      <xdr:row>31</xdr:row>
      <xdr:rowOff>1469572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57040" y="13075104"/>
          <a:ext cx="1764522" cy="708932"/>
        </a:xfrm>
        <a:prstGeom prst="rect">
          <a:avLst/>
        </a:prstGeom>
      </xdr:spPr>
    </xdr:pic>
    <xdr:clientData/>
  </xdr:twoCellAnchor>
  <xdr:twoCellAnchor editAs="oneCell">
    <xdr:from>
      <xdr:col>85</xdr:col>
      <xdr:colOff>115659</xdr:colOff>
      <xdr:row>31</xdr:row>
      <xdr:rowOff>594630</xdr:rowOff>
    </xdr:from>
    <xdr:to>
      <xdr:col>96</xdr:col>
      <xdr:colOff>71821</xdr:colOff>
      <xdr:row>31</xdr:row>
      <xdr:rowOff>1646464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26016" y="12909094"/>
          <a:ext cx="1793126" cy="1051834"/>
        </a:xfrm>
        <a:prstGeom prst="rect">
          <a:avLst/>
        </a:prstGeom>
      </xdr:spPr>
    </xdr:pic>
    <xdr:clientData/>
  </xdr:twoCellAnchor>
  <xdr:twoCellAnchor editAs="oneCell">
    <xdr:from>
      <xdr:col>101</xdr:col>
      <xdr:colOff>62137</xdr:colOff>
      <xdr:row>31</xdr:row>
      <xdr:rowOff>77561</xdr:rowOff>
    </xdr:from>
    <xdr:to>
      <xdr:col>108</xdr:col>
      <xdr:colOff>177191</xdr:colOff>
      <xdr:row>31</xdr:row>
      <xdr:rowOff>1918607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94566" y="12392025"/>
          <a:ext cx="1121983" cy="1841046"/>
        </a:xfrm>
        <a:prstGeom prst="rect">
          <a:avLst/>
        </a:prstGeom>
      </xdr:spPr>
    </xdr:pic>
    <xdr:clientData/>
  </xdr:twoCellAnchor>
  <xdr:twoCellAnchor editAs="oneCell">
    <xdr:from>
      <xdr:col>114</xdr:col>
      <xdr:colOff>81642</xdr:colOff>
      <xdr:row>31</xdr:row>
      <xdr:rowOff>56763</xdr:rowOff>
    </xdr:from>
    <xdr:to>
      <xdr:col>124</xdr:col>
      <xdr:colOff>136072</xdr:colOff>
      <xdr:row>31</xdr:row>
      <xdr:rowOff>1934766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832035" y="12371227"/>
          <a:ext cx="1319894" cy="1878003"/>
        </a:xfrm>
        <a:prstGeom prst="rect">
          <a:avLst/>
        </a:prstGeom>
      </xdr:spPr>
    </xdr:pic>
    <xdr:clientData/>
  </xdr:twoCellAnchor>
  <xdr:twoCellAnchor editAs="oneCell">
    <xdr:from>
      <xdr:col>2</xdr:col>
      <xdr:colOff>98343</xdr:colOff>
      <xdr:row>25</xdr:row>
      <xdr:rowOff>514598</xdr:rowOff>
    </xdr:from>
    <xdr:to>
      <xdr:col>13</xdr:col>
      <xdr:colOff>231321</xdr:colOff>
      <xdr:row>25</xdr:row>
      <xdr:rowOff>1333500</xdr:rowOff>
    </xdr:to>
    <xdr:pic>
      <xdr:nvPicPr>
        <xdr:cNvPr id="37" name="Рисунок 36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0807" y="9372848"/>
          <a:ext cx="1697800" cy="818902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97722</xdr:colOff>
      <xdr:row>25</xdr:row>
      <xdr:rowOff>382238</xdr:rowOff>
    </xdr:from>
    <xdr:to>
      <xdr:col>26</xdr:col>
      <xdr:colOff>340176</xdr:colOff>
      <xdr:row>25</xdr:row>
      <xdr:rowOff>1419272</xdr:rowOff>
    </xdr:to>
    <xdr:pic>
      <xdr:nvPicPr>
        <xdr:cNvPr id="38" name="Рисунок 37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7651" y="9240488"/>
          <a:ext cx="1603169" cy="1037034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31</xdr:col>
      <xdr:colOff>58140</xdr:colOff>
      <xdr:row>25</xdr:row>
      <xdr:rowOff>235034</xdr:rowOff>
    </xdr:from>
    <xdr:to>
      <xdr:col>40</xdr:col>
      <xdr:colOff>449036</xdr:colOff>
      <xdr:row>25</xdr:row>
      <xdr:rowOff>1472468</xdr:rowOff>
    </xdr:to>
    <xdr:pic>
      <xdr:nvPicPr>
        <xdr:cNvPr id="39" name="Рисунок 38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9140" y="9093284"/>
          <a:ext cx="1479467" cy="1237434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47</xdr:col>
      <xdr:colOff>133393</xdr:colOff>
      <xdr:row>25</xdr:row>
      <xdr:rowOff>38349</xdr:rowOff>
    </xdr:from>
    <xdr:to>
      <xdr:col>53</xdr:col>
      <xdr:colOff>176894</xdr:colOff>
      <xdr:row>25</xdr:row>
      <xdr:rowOff>1929803</xdr:rowOff>
    </xdr:to>
    <xdr:pic>
      <xdr:nvPicPr>
        <xdr:cNvPr id="40" name="Рисунок 39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55964" y="8896599"/>
          <a:ext cx="832715" cy="1891454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89807</xdr:colOff>
      <xdr:row>41</xdr:row>
      <xdr:rowOff>87992</xdr:rowOff>
    </xdr:from>
    <xdr:to>
      <xdr:col>10</xdr:col>
      <xdr:colOff>112740</xdr:colOff>
      <xdr:row>41</xdr:row>
      <xdr:rowOff>1905000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6557" y="16797563"/>
          <a:ext cx="567218" cy="1817008"/>
        </a:xfrm>
        <a:prstGeom prst="rect">
          <a:avLst/>
        </a:prstGeom>
      </xdr:spPr>
    </xdr:pic>
    <xdr:clientData/>
  </xdr:twoCellAnchor>
  <xdr:twoCellAnchor editAs="oneCell">
    <xdr:from>
      <xdr:col>17</xdr:col>
      <xdr:colOff>97519</xdr:colOff>
      <xdr:row>41</xdr:row>
      <xdr:rowOff>40821</xdr:rowOff>
    </xdr:from>
    <xdr:to>
      <xdr:col>26</xdr:col>
      <xdr:colOff>234804</xdr:colOff>
      <xdr:row>41</xdr:row>
      <xdr:rowOff>1891393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83519" y="16750392"/>
          <a:ext cx="1361928" cy="1850572"/>
        </a:xfrm>
        <a:prstGeom prst="rect">
          <a:avLst/>
        </a:prstGeom>
      </xdr:spPr>
    </xdr:pic>
    <xdr:clientData/>
  </xdr:twoCellAnchor>
  <xdr:twoCellAnchor editAs="oneCell">
    <xdr:from>
      <xdr:col>31</xdr:col>
      <xdr:colOff>91847</xdr:colOff>
      <xdr:row>41</xdr:row>
      <xdr:rowOff>40822</xdr:rowOff>
    </xdr:from>
    <xdr:to>
      <xdr:col>40</xdr:col>
      <xdr:colOff>353786</xdr:colOff>
      <xdr:row>41</xdr:row>
      <xdr:rowOff>1900476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2847" y="16750393"/>
          <a:ext cx="1350510" cy="1859654"/>
        </a:xfrm>
        <a:prstGeom prst="rect">
          <a:avLst/>
        </a:prstGeom>
      </xdr:spPr>
    </xdr:pic>
    <xdr:clientData/>
  </xdr:twoCellAnchor>
  <xdr:twoCellAnchor editAs="oneCell">
    <xdr:from>
      <xdr:col>48</xdr:col>
      <xdr:colOff>25399</xdr:colOff>
      <xdr:row>41</xdr:row>
      <xdr:rowOff>69695</xdr:rowOff>
    </xdr:from>
    <xdr:to>
      <xdr:col>52</xdr:col>
      <xdr:colOff>122465</xdr:colOff>
      <xdr:row>41</xdr:row>
      <xdr:rowOff>1874621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84042" y="16779266"/>
          <a:ext cx="614137" cy="1804926"/>
        </a:xfrm>
        <a:prstGeom prst="rect">
          <a:avLst/>
        </a:prstGeom>
      </xdr:spPr>
    </xdr:pic>
    <xdr:clientData/>
  </xdr:twoCellAnchor>
  <xdr:twoCellAnchor editAs="oneCell">
    <xdr:from>
      <xdr:col>61</xdr:col>
      <xdr:colOff>73026</xdr:colOff>
      <xdr:row>41</xdr:row>
      <xdr:rowOff>47062</xdr:rowOff>
    </xdr:from>
    <xdr:to>
      <xdr:col>66</xdr:col>
      <xdr:colOff>28040</xdr:colOff>
      <xdr:row>41</xdr:row>
      <xdr:rowOff>1904999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50276" y="16756633"/>
          <a:ext cx="676192" cy="1857937"/>
        </a:xfrm>
        <a:prstGeom prst="rect">
          <a:avLst/>
        </a:prstGeom>
      </xdr:spPr>
    </xdr:pic>
    <xdr:clientData/>
  </xdr:twoCellAnchor>
  <xdr:twoCellAnchor editAs="oneCell">
    <xdr:from>
      <xdr:col>75</xdr:col>
      <xdr:colOff>128813</xdr:colOff>
      <xdr:row>41</xdr:row>
      <xdr:rowOff>39134</xdr:rowOff>
    </xdr:from>
    <xdr:to>
      <xdr:col>79</xdr:col>
      <xdr:colOff>108857</xdr:colOff>
      <xdr:row>41</xdr:row>
      <xdr:rowOff>1883897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28777" y="16748705"/>
          <a:ext cx="524330" cy="1844763"/>
        </a:xfrm>
        <a:prstGeom prst="rect">
          <a:avLst/>
        </a:prstGeom>
      </xdr:spPr>
    </xdr:pic>
    <xdr:clientData/>
  </xdr:twoCellAnchor>
  <xdr:twoCellAnchor editAs="oneCell">
    <xdr:from>
      <xdr:col>88</xdr:col>
      <xdr:colOff>82550</xdr:colOff>
      <xdr:row>41</xdr:row>
      <xdr:rowOff>74779</xdr:rowOff>
    </xdr:from>
    <xdr:to>
      <xdr:col>95</xdr:col>
      <xdr:colOff>65181</xdr:colOff>
      <xdr:row>41</xdr:row>
      <xdr:rowOff>1932215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601121" y="16784350"/>
          <a:ext cx="921524" cy="1857436"/>
        </a:xfrm>
        <a:prstGeom prst="rect">
          <a:avLst/>
        </a:prstGeom>
      </xdr:spPr>
    </xdr:pic>
    <xdr:clientData/>
  </xdr:twoCellAnchor>
  <xdr:twoCellAnchor editAs="oneCell">
    <xdr:from>
      <xdr:col>102</xdr:col>
      <xdr:colOff>102619</xdr:colOff>
      <xdr:row>41</xdr:row>
      <xdr:rowOff>65930</xdr:rowOff>
    </xdr:from>
    <xdr:to>
      <xdr:col>107</xdr:col>
      <xdr:colOff>108858</xdr:colOff>
      <xdr:row>41</xdr:row>
      <xdr:rowOff>1893034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852762" y="16775501"/>
          <a:ext cx="659381" cy="1827104"/>
        </a:xfrm>
        <a:prstGeom prst="rect">
          <a:avLst/>
        </a:prstGeom>
      </xdr:spPr>
    </xdr:pic>
    <xdr:clientData/>
  </xdr:twoCellAnchor>
  <xdr:twoCellAnchor editAs="oneCell">
    <xdr:from>
      <xdr:col>118</xdr:col>
      <xdr:colOff>44904</xdr:colOff>
      <xdr:row>41</xdr:row>
      <xdr:rowOff>45608</xdr:rowOff>
    </xdr:from>
    <xdr:to>
      <xdr:col>122</xdr:col>
      <xdr:colOff>108856</xdr:colOff>
      <xdr:row>41</xdr:row>
      <xdr:rowOff>1924915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62690" y="16755179"/>
          <a:ext cx="662667" cy="1879307"/>
        </a:xfrm>
        <a:prstGeom prst="rect">
          <a:avLst/>
        </a:prstGeom>
      </xdr:spPr>
    </xdr:pic>
    <xdr:clientData/>
  </xdr:twoCellAnchor>
  <xdr:twoCellAnchor editAs="oneCell">
    <xdr:from>
      <xdr:col>6</xdr:col>
      <xdr:colOff>6803</xdr:colOff>
      <xdr:row>48</xdr:row>
      <xdr:rowOff>36739</xdr:rowOff>
    </xdr:from>
    <xdr:to>
      <xdr:col>9</xdr:col>
      <xdr:colOff>108857</xdr:colOff>
      <xdr:row>48</xdr:row>
      <xdr:rowOff>1759181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3553" y="20842060"/>
          <a:ext cx="510268" cy="1722442"/>
        </a:xfrm>
        <a:prstGeom prst="rect">
          <a:avLst/>
        </a:prstGeom>
      </xdr:spPr>
    </xdr:pic>
    <xdr:clientData/>
  </xdr:twoCellAnchor>
  <xdr:twoCellAnchor editAs="oneCell">
    <xdr:from>
      <xdr:col>18</xdr:col>
      <xdr:colOff>121105</xdr:colOff>
      <xdr:row>48</xdr:row>
      <xdr:rowOff>53069</xdr:rowOff>
    </xdr:from>
    <xdr:to>
      <xdr:col>24</xdr:col>
      <xdr:colOff>122464</xdr:colOff>
      <xdr:row>48</xdr:row>
      <xdr:rowOff>1717763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3176" y="20858390"/>
          <a:ext cx="817788" cy="1664694"/>
        </a:xfrm>
        <a:prstGeom prst="rect">
          <a:avLst/>
        </a:prstGeom>
      </xdr:spPr>
    </xdr:pic>
    <xdr:clientData/>
  </xdr:twoCellAnchor>
  <xdr:twoCellAnchor editAs="oneCell">
    <xdr:from>
      <xdr:col>60</xdr:col>
      <xdr:colOff>126998</xdr:colOff>
      <xdr:row>81</xdr:row>
      <xdr:rowOff>213179</xdr:rowOff>
    </xdr:from>
    <xdr:to>
      <xdr:col>66</xdr:col>
      <xdr:colOff>27214</xdr:colOff>
      <xdr:row>81</xdr:row>
      <xdr:rowOff>1812341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68177" y="31468786"/>
          <a:ext cx="757466" cy="1599162"/>
        </a:xfrm>
        <a:prstGeom prst="rect">
          <a:avLst/>
        </a:prstGeom>
      </xdr:spPr>
    </xdr:pic>
    <xdr:clientData/>
  </xdr:twoCellAnchor>
  <xdr:twoCellAnchor editAs="oneCell">
    <xdr:from>
      <xdr:col>75</xdr:col>
      <xdr:colOff>54428</xdr:colOff>
      <xdr:row>81</xdr:row>
      <xdr:rowOff>167633</xdr:rowOff>
    </xdr:from>
    <xdr:to>
      <xdr:col>79</xdr:col>
      <xdr:colOff>95249</xdr:colOff>
      <xdr:row>81</xdr:row>
      <xdr:rowOff>1802765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54392" y="31423240"/>
          <a:ext cx="585107" cy="1635132"/>
        </a:xfrm>
        <a:prstGeom prst="rect">
          <a:avLst/>
        </a:prstGeom>
      </xdr:spPr>
    </xdr:pic>
    <xdr:clientData/>
  </xdr:twoCellAnchor>
  <xdr:twoCellAnchor editAs="oneCell">
    <xdr:from>
      <xdr:col>89</xdr:col>
      <xdr:colOff>71813</xdr:colOff>
      <xdr:row>81</xdr:row>
      <xdr:rowOff>382511</xdr:rowOff>
    </xdr:from>
    <xdr:to>
      <xdr:col>95</xdr:col>
      <xdr:colOff>122465</xdr:colOff>
      <xdr:row>81</xdr:row>
      <xdr:rowOff>1899927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726456" y="31638118"/>
          <a:ext cx="853473" cy="1517416"/>
        </a:xfrm>
        <a:prstGeom prst="rect">
          <a:avLst/>
        </a:prstGeom>
      </xdr:spPr>
    </xdr:pic>
    <xdr:clientData/>
  </xdr:twoCellAnchor>
  <xdr:twoCellAnchor editAs="oneCell">
    <xdr:from>
      <xdr:col>100</xdr:col>
      <xdr:colOff>108858</xdr:colOff>
      <xdr:row>81</xdr:row>
      <xdr:rowOff>639527</xdr:rowOff>
    </xdr:from>
    <xdr:to>
      <xdr:col>109</xdr:col>
      <xdr:colOff>59576</xdr:colOff>
      <xdr:row>81</xdr:row>
      <xdr:rowOff>1842257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05215" y="31895134"/>
          <a:ext cx="1338646" cy="1202730"/>
        </a:xfrm>
        <a:prstGeom prst="rect">
          <a:avLst/>
        </a:prstGeom>
      </xdr:spPr>
    </xdr:pic>
    <xdr:clientData/>
  </xdr:twoCellAnchor>
  <xdr:twoCellAnchor editAs="oneCell">
    <xdr:from>
      <xdr:col>49</xdr:col>
      <xdr:colOff>93738</xdr:colOff>
      <xdr:row>81</xdr:row>
      <xdr:rowOff>68036</xdr:rowOff>
    </xdr:from>
    <xdr:to>
      <xdr:col>53</xdr:col>
      <xdr:colOff>40822</xdr:colOff>
      <xdr:row>81</xdr:row>
      <xdr:rowOff>1918731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61238" y="31323643"/>
          <a:ext cx="491369" cy="1850695"/>
        </a:xfrm>
        <a:prstGeom prst="rect">
          <a:avLst/>
        </a:prstGeom>
      </xdr:spPr>
    </xdr:pic>
    <xdr:clientData/>
  </xdr:twoCellAnchor>
  <xdr:twoCellAnchor editAs="oneCell">
    <xdr:from>
      <xdr:col>6</xdr:col>
      <xdr:colOff>89959</xdr:colOff>
      <xdr:row>81</xdr:row>
      <xdr:rowOff>44884</xdr:rowOff>
    </xdr:from>
    <xdr:to>
      <xdr:col>10</xdr:col>
      <xdr:colOff>29894</xdr:colOff>
      <xdr:row>81</xdr:row>
      <xdr:rowOff>1891393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6709" y="31300491"/>
          <a:ext cx="484220" cy="1846509"/>
        </a:xfrm>
        <a:prstGeom prst="rect">
          <a:avLst/>
        </a:prstGeom>
      </xdr:spPr>
    </xdr:pic>
    <xdr:clientData/>
  </xdr:twoCellAnchor>
  <xdr:twoCellAnchor editAs="oneCell">
    <xdr:from>
      <xdr:col>20</xdr:col>
      <xdr:colOff>40064</xdr:colOff>
      <xdr:row>81</xdr:row>
      <xdr:rowOff>54429</xdr:rowOff>
    </xdr:from>
    <xdr:to>
      <xdr:col>25</xdr:col>
      <xdr:colOff>122465</xdr:colOff>
      <xdr:row>81</xdr:row>
      <xdr:rowOff>1922014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34278" y="31310036"/>
          <a:ext cx="762758" cy="1867585"/>
        </a:xfrm>
        <a:prstGeom prst="rect">
          <a:avLst/>
        </a:prstGeom>
      </xdr:spPr>
    </xdr:pic>
    <xdr:clientData/>
  </xdr:twoCellAnchor>
  <xdr:twoCellAnchor editAs="oneCell">
    <xdr:from>
      <xdr:col>35</xdr:col>
      <xdr:colOff>17385</xdr:colOff>
      <xdr:row>81</xdr:row>
      <xdr:rowOff>68036</xdr:rowOff>
    </xdr:from>
    <xdr:to>
      <xdr:col>38</xdr:col>
      <xdr:colOff>81641</xdr:colOff>
      <xdr:row>81</xdr:row>
      <xdr:rowOff>1897202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52671" y="31323643"/>
          <a:ext cx="472471" cy="1829166"/>
        </a:xfrm>
        <a:prstGeom prst="rect">
          <a:avLst/>
        </a:prstGeom>
      </xdr:spPr>
    </xdr:pic>
    <xdr:clientData/>
  </xdr:twoCellAnchor>
  <xdr:oneCellAnchor>
    <xdr:from>
      <xdr:col>40</xdr:col>
      <xdr:colOff>449034</xdr:colOff>
      <xdr:row>48</xdr:row>
      <xdr:rowOff>95250</xdr:rowOff>
    </xdr:from>
    <xdr:ext cx="2843893" cy="2421457"/>
    <xdr:pic>
      <xdr:nvPicPr>
        <xdr:cNvPr id="54" name="Рисунок 53"/>
        <xdr:cNvPicPr>
          <a:picLocks noChangeAspect="1"/>
        </xdr:cNvPicPr>
      </xdr:nvPicPr>
      <xdr:blipFill rotWithShape="1">
        <a:blip xmlns:r="http://schemas.openxmlformats.org/officeDocument/2006/relationships" r:embed="rId4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4811" t="5571" r="26515" b="3229"/>
        <a:stretch/>
      </xdr:blipFill>
      <xdr:spPr>
        <a:xfrm>
          <a:off x="5728605" y="20900571"/>
          <a:ext cx="2843893" cy="2421457"/>
        </a:xfrm>
        <a:prstGeom prst="rect">
          <a:avLst/>
        </a:prstGeom>
      </xdr:spPr>
    </xdr:pic>
    <xdr:clientData/>
  </xdr:oneCellAnchor>
  <xdr:oneCellAnchor>
    <xdr:from>
      <xdr:col>77</xdr:col>
      <xdr:colOff>30618</xdr:colOff>
      <xdr:row>48</xdr:row>
      <xdr:rowOff>40821</xdr:rowOff>
    </xdr:from>
    <xdr:ext cx="2647042" cy="2449287"/>
    <xdr:pic>
      <xdr:nvPicPr>
        <xdr:cNvPr id="57" name="Рисунок 56"/>
        <xdr:cNvPicPr>
          <a:picLocks noChangeAspect="1"/>
        </xdr:cNvPicPr>
      </xdr:nvPicPr>
      <xdr:blipFill rotWithShape="1">
        <a:blip xmlns:r="http://schemas.openxmlformats.org/officeDocument/2006/relationships" r:embed="rId4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6894" t="2475" r="24906" b="1786"/>
        <a:stretch/>
      </xdr:blipFill>
      <xdr:spPr>
        <a:xfrm>
          <a:off x="10902725" y="20846142"/>
          <a:ext cx="2647042" cy="2449287"/>
        </a:xfrm>
        <a:prstGeom prst="rect">
          <a:avLst/>
        </a:prstGeom>
      </xdr:spPr>
    </xdr:pic>
    <xdr:clientData/>
  </xdr:oneCellAnchor>
  <xdr:twoCellAnchor editAs="oneCell">
    <xdr:from>
      <xdr:col>30</xdr:col>
      <xdr:colOff>108858</xdr:colOff>
      <xdr:row>61</xdr:row>
      <xdr:rowOff>108858</xdr:rowOff>
    </xdr:from>
    <xdr:to>
      <xdr:col>41</xdr:col>
      <xdr:colOff>60239</xdr:colOff>
      <xdr:row>61</xdr:row>
      <xdr:rowOff>1986644</xdr:rowOff>
    </xdr:to>
    <xdr:pic>
      <xdr:nvPicPr>
        <xdr:cNvPr id="2" name="Рисунок 1"/>
        <xdr:cNvPicPr>
          <a:picLocks noChangeAspect="1"/>
        </xdr:cNvPicPr>
      </xdr:nvPicPr>
      <xdr:blipFill rotWithShape="1">
        <a:blip xmlns:r="http://schemas.openxmlformats.org/officeDocument/2006/relationships" r:embed="rId4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5866" t="553" r="5959" b="887"/>
        <a:stretch/>
      </xdr:blipFill>
      <xdr:spPr>
        <a:xfrm>
          <a:off x="4163787" y="24955501"/>
          <a:ext cx="1638667" cy="1877786"/>
        </a:xfrm>
        <a:prstGeom prst="rect">
          <a:avLst/>
        </a:prstGeom>
      </xdr:spPr>
    </xdr:pic>
    <xdr:clientData/>
  </xdr:twoCellAnchor>
  <xdr:twoCellAnchor editAs="oneCell">
    <xdr:from>
      <xdr:col>6</xdr:col>
      <xdr:colOff>122465</xdr:colOff>
      <xdr:row>61</xdr:row>
      <xdr:rowOff>68035</xdr:rowOff>
    </xdr:from>
    <xdr:to>
      <xdr:col>10</xdr:col>
      <xdr:colOff>122466</xdr:colOff>
      <xdr:row>61</xdr:row>
      <xdr:rowOff>2000430</xdr:rowOff>
    </xdr:to>
    <xdr:pic>
      <xdr:nvPicPr>
        <xdr:cNvPr id="3" name="Рисунок 2"/>
        <xdr:cNvPicPr>
          <a:picLocks noChangeAspect="1"/>
        </xdr:cNvPicPr>
      </xdr:nvPicPr>
      <xdr:blipFill rotWithShape="1">
        <a:blip xmlns:r="http://schemas.openxmlformats.org/officeDocument/2006/relationships" r:embed="rId5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3630" t="1836" r="11155" b="1028"/>
        <a:stretch/>
      </xdr:blipFill>
      <xdr:spPr>
        <a:xfrm>
          <a:off x="789215" y="26302606"/>
          <a:ext cx="544286" cy="1932395"/>
        </a:xfrm>
        <a:prstGeom prst="rect">
          <a:avLst/>
        </a:prstGeom>
      </xdr:spPr>
    </xdr:pic>
    <xdr:clientData/>
  </xdr:twoCellAnchor>
  <xdr:twoCellAnchor editAs="oneCell">
    <xdr:from>
      <xdr:col>19</xdr:col>
      <xdr:colOff>40822</xdr:colOff>
      <xdr:row>61</xdr:row>
      <xdr:rowOff>68036</xdr:rowOff>
    </xdr:from>
    <xdr:to>
      <xdr:col>25</xdr:col>
      <xdr:colOff>81106</xdr:colOff>
      <xdr:row>61</xdr:row>
      <xdr:rowOff>2041071</xdr:rowOff>
    </xdr:to>
    <xdr:pic>
      <xdr:nvPicPr>
        <xdr:cNvPr id="4" name="Рисунок 3"/>
        <xdr:cNvPicPr>
          <a:picLocks noChangeAspect="1"/>
        </xdr:cNvPicPr>
      </xdr:nvPicPr>
      <xdr:blipFill rotWithShape="1">
        <a:blip xmlns:r="http://schemas.openxmlformats.org/officeDocument/2006/relationships" r:embed="rId5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8680" t="1099" r="7776" b="1465"/>
        <a:stretch/>
      </xdr:blipFill>
      <xdr:spPr>
        <a:xfrm>
          <a:off x="4422322" y="24656143"/>
          <a:ext cx="856712" cy="1973035"/>
        </a:xfrm>
        <a:prstGeom prst="rect">
          <a:avLst/>
        </a:prstGeom>
      </xdr:spPr>
    </xdr:pic>
    <xdr:clientData/>
  </xdr:twoCellAnchor>
  <xdr:twoCellAnchor editAs="oneCell">
    <xdr:from>
      <xdr:col>46</xdr:col>
      <xdr:colOff>40824</xdr:colOff>
      <xdr:row>61</xdr:row>
      <xdr:rowOff>13608</xdr:rowOff>
    </xdr:from>
    <xdr:to>
      <xdr:col>53</xdr:col>
      <xdr:colOff>256981</xdr:colOff>
      <xdr:row>61</xdr:row>
      <xdr:rowOff>2027465</xdr:rowOff>
    </xdr:to>
    <xdr:pic>
      <xdr:nvPicPr>
        <xdr:cNvPr id="5" name="Рисунок 4"/>
        <xdr:cNvPicPr>
          <a:picLocks noChangeAspect="1"/>
        </xdr:cNvPicPr>
      </xdr:nvPicPr>
      <xdr:blipFill rotWithShape="1">
        <a:blip xmlns:r="http://schemas.openxmlformats.org/officeDocument/2006/relationships" r:embed="rId5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6453" t="1304" r="6425" b="1099"/>
        <a:stretch/>
      </xdr:blipFill>
      <xdr:spPr>
        <a:xfrm>
          <a:off x="6327324" y="24860251"/>
          <a:ext cx="1141442" cy="2013857"/>
        </a:xfrm>
        <a:prstGeom prst="rect">
          <a:avLst/>
        </a:prstGeom>
      </xdr:spPr>
    </xdr:pic>
    <xdr:clientData/>
  </xdr:twoCellAnchor>
  <xdr:twoCellAnchor editAs="oneCell">
    <xdr:from>
      <xdr:col>60</xdr:col>
      <xdr:colOff>13607</xdr:colOff>
      <xdr:row>61</xdr:row>
      <xdr:rowOff>54430</xdr:rowOff>
    </xdr:from>
    <xdr:to>
      <xdr:col>66</xdr:col>
      <xdr:colOff>163285</xdr:colOff>
      <xdr:row>61</xdr:row>
      <xdr:rowOff>2070868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354786" y="24901073"/>
          <a:ext cx="1006928" cy="2016438"/>
        </a:xfrm>
        <a:prstGeom prst="rect">
          <a:avLst/>
        </a:prstGeom>
      </xdr:spPr>
    </xdr:pic>
    <xdr:clientData/>
  </xdr:twoCellAnchor>
  <xdr:twoCellAnchor editAs="oneCell">
    <xdr:from>
      <xdr:col>15</xdr:col>
      <xdr:colOff>108857</xdr:colOff>
      <xdr:row>68</xdr:row>
      <xdr:rowOff>54429</xdr:rowOff>
    </xdr:from>
    <xdr:to>
      <xdr:col>31</xdr:col>
      <xdr:colOff>98920</xdr:colOff>
      <xdr:row>71</xdr:row>
      <xdr:rowOff>586708</xdr:rowOff>
    </xdr:to>
    <xdr:pic>
      <xdr:nvPicPr>
        <xdr:cNvPr id="68" name="Рисунок 67"/>
        <xdr:cNvPicPr>
          <a:picLocks noChangeAspect="1"/>
        </xdr:cNvPicPr>
      </xdr:nvPicPr>
      <xdr:blipFill rotWithShape="1">
        <a:blip xmlns:r="http://schemas.openxmlformats.org/officeDocument/2006/relationships" r:embed="rId5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4620" t="10822" r="24784" b="11617"/>
        <a:stretch/>
      </xdr:blipFill>
      <xdr:spPr>
        <a:xfrm>
          <a:off x="2748643" y="29854072"/>
          <a:ext cx="2167206" cy="2491707"/>
        </a:xfrm>
        <a:prstGeom prst="rect">
          <a:avLst/>
        </a:prstGeom>
      </xdr:spPr>
    </xdr:pic>
    <xdr:clientData/>
  </xdr:twoCellAnchor>
  <xdr:twoCellAnchor editAs="oneCell">
    <xdr:from>
      <xdr:col>59</xdr:col>
      <xdr:colOff>40820</xdr:colOff>
      <xdr:row>68</xdr:row>
      <xdr:rowOff>27214</xdr:rowOff>
    </xdr:from>
    <xdr:to>
      <xdr:col>74</xdr:col>
      <xdr:colOff>51090</xdr:colOff>
      <xdr:row>71</xdr:row>
      <xdr:rowOff>557892</xdr:rowOff>
    </xdr:to>
    <xdr:pic>
      <xdr:nvPicPr>
        <xdr:cNvPr id="69" name="Рисунок 68"/>
        <xdr:cNvPicPr>
          <a:picLocks noChangeAspect="1"/>
        </xdr:cNvPicPr>
      </xdr:nvPicPr>
      <xdr:blipFill rotWithShape="1">
        <a:blip xmlns:r="http://schemas.openxmlformats.org/officeDocument/2006/relationships" r:embed="rId5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83" r="4892"/>
        <a:stretch/>
      </xdr:blipFill>
      <xdr:spPr>
        <a:xfrm>
          <a:off x="9837963" y="29826857"/>
          <a:ext cx="2269056" cy="2490106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66676</xdr:colOff>
      <xdr:row>21</xdr:row>
      <xdr:rowOff>190500</xdr:rowOff>
    </xdr:from>
    <xdr:to>
      <xdr:col>0</xdr:col>
      <xdr:colOff>1259962</xdr:colOff>
      <xdr:row>21</xdr:row>
      <xdr:rowOff>809625</xdr:rowOff>
    </xdr:to>
    <xdr:pic>
      <xdr:nvPicPr>
        <xdr:cNvPr id="2" name="Рисунок 1"/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8701" t="35294" r="6741" b="20833"/>
        <a:stretch/>
      </xdr:blipFill>
      <xdr:spPr>
        <a:xfrm>
          <a:off x="66676" y="10544175"/>
          <a:ext cx="1193286" cy="619125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22</xdr:row>
      <xdr:rowOff>228600</xdr:rowOff>
    </xdr:from>
    <xdr:to>
      <xdr:col>0</xdr:col>
      <xdr:colOff>1266825</xdr:colOff>
      <xdr:row>22</xdr:row>
      <xdr:rowOff>840430</xdr:rowOff>
    </xdr:to>
    <xdr:pic>
      <xdr:nvPicPr>
        <xdr:cNvPr id="3" name="Рисунок 2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8701" t="36397" r="6495" b="20711"/>
        <a:stretch/>
      </xdr:blipFill>
      <xdr:spPr>
        <a:xfrm>
          <a:off x="57150" y="11725275"/>
          <a:ext cx="1209675" cy="611830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25</xdr:row>
      <xdr:rowOff>38099</xdr:rowOff>
    </xdr:from>
    <xdr:to>
      <xdr:col>0</xdr:col>
      <xdr:colOff>485775</xdr:colOff>
      <xdr:row>26</xdr:row>
      <xdr:rowOff>936480</xdr:rowOff>
    </xdr:to>
    <xdr:pic>
      <xdr:nvPicPr>
        <xdr:cNvPr id="4" name="Рисунок 3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6894" t="6439" r="60606" b="8333"/>
        <a:stretch/>
      </xdr:blipFill>
      <xdr:spPr>
        <a:xfrm>
          <a:off x="123825" y="13049249"/>
          <a:ext cx="361950" cy="1850881"/>
        </a:xfrm>
        <a:prstGeom prst="rect">
          <a:avLst/>
        </a:prstGeom>
      </xdr:spPr>
    </xdr:pic>
    <xdr:clientData/>
  </xdr:twoCellAnchor>
  <xdr:twoCellAnchor editAs="oneCell">
    <xdr:from>
      <xdr:col>0</xdr:col>
      <xdr:colOff>723900</xdr:colOff>
      <xdr:row>25</xdr:row>
      <xdr:rowOff>60247</xdr:rowOff>
    </xdr:from>
    <xdr:to>
      <xdr:col>0</xdr:col>
      <xdr:colOff>1076325</xdr:colOff>
      <xdr:row>26</xdr:row>
      <xdr:rowOff>929975</xdr:rowOff>
    </xdr:to>
    <xdr:pic>
      <xdr:nvPicPr>
        <xdr:cNvPr id="5" name="Рисунок 4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7367" t="7323" r="60417" b="8460"/>
        <a:stretch/>
      </xdr:blipFill>
      <xdr:spPr>
        <a:xfrm>
          <a:off x="723900" y="13071397"/>
          <a:ext cx="352425" cy="1822228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16</xdr:row>
      <xdr:rowOff>47625</xdr:rowOff>
    </xdr:from>
    <xdr:to>
      <xdr:col>0</xdr:col>
      <xdr:colOff>914400</xdr:colOff>
      <xdr:row>16</xdr:row>
      <xdr:rowOff>1101061</xdr:rowOff>
    </xdr:to>
    <xdr:pic>
      <xdr:nvPicPr>
        <xdr:cNvPr id="6" name="Рисунок 5"/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0966" t="6819" r="30966" b="6818"/>
        <a:stretch/>
      </xdr:blipFill>
      <xdr:spPr>
        <a:xfrm>
          <a:off x="295275" y="6600825"/>
          <a:ext cx="619125" cy="1053436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295276</xdr:colOff>
      <xdr:row>17</xdr:row>
      <xdr:rowOff>44782</xdr:rowOff>
    </xdr:from>
    <xdr:to>
      <xdr:col>0</xdr:col>
      <xdr:colOff>923926</xdr:colOff>
      <xdr:row>17</xdr:row>
      <xdr:rowOff>1112861</xdr:rowOff>
    </xdr:to>
    <xdr:pic>
      <xdr:nvPicPr>
        <xdr:cNvPr id="7" name="Рисунок 6"/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0966" t="6817" r="30966" b="6945"/>
        <a:stretch/>
      </xdr:blipFill>
      <xdr:spPr>
        <a:xfrm>
          <a:off x="295276" y="7740982"/>
          <a:ext cx="628650" cy="1068079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285751</xdr:colOff>
      <xdr:row>18</xdr:row>
      <xdr:rowOff>47626</xdr:rowOff>
    </xdr:from>
    <xdr:to>
      <xdr:col>0</xdr:col>
      <xdr:colOff>923925</xdr:colOff>
      <xdr:row>18</xdr:row>
      <xdr:rowOff>1134116</xdr:rowOff>
    </xdr:to>
    <xdr:pic>
      <xdr:nvPicPr>
        <xdr:cNvPr id="8" name="Рисунок 7"/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1155" t="6693" r="30966" b="7323"/>
        <a:stretch/>
      </xdr:blipFill>
      <xdr:spPr>
        <a:xfrm>
          <a:off x="285751" y="8886826"/>
          <a:ext cx="638174" cy="1086490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</xdr:colOff>
      <xdr:row>30</xdr:row>
      <xdr:rowOff>85726</xdr:rowOff>
    </xdr:from>
    <xdr:to>
      <xdr:col>0</xdr:col>
      <xdr:colOff>1247775</xdr:colOff>
      <xdr:row>30</xdr:row>
      <xdr:rowOff>1589410</xdr:rowOff>
    </xdr:to>
    <xdr:pic>
      <xdr:nvPicPr>
        <xdr:cNvPr id="9" name="Рисунок 8"/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2727" t="5933" r="23106" b="5682"/>
        <a:stretch/>
      </xdr:blipFill>
      <xdr:spPr>
        <a:xfrm>
          <a:off x="19050" y="15563851"/>
          <a:ext cx="1228725" cy="1503684"/>
        </a:xfrm>
        <a:prstGeom prst="rect">
          <a:avLst/>
        </a:prstGeom>
      </xdr:spPr>
    </xdr:pic>
    <xdr:clientData/>
  </xdr:twoCellAnchor>
  <xdr:twoCellAnchor editAs="oneCell">
    <xdr:from>
      <xdr:col>0</xdr:col>
      <xdr:colOff>9525</xdr:colOff>
      <xdr:row>31</xdr:row>
      <xdr:rowOff>85725</xdr:rowOff>
    </xdr:from>
    <xdr:to>
      <xdr:col>0</xdr:col>
      <xdr:colOff>1268069</xdr:colOff>
      <xdr:row>31</xdr:row>
      <xdr:rowOff>1638300</xdr:rowOff>
    </xdr:to>
    <xdr:pic>
      <xdr:nvPicPr>
        <xdr:cNvPr id="10" name="Рисунок 9"/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3295" t="5808" r="23201" b="6187"/>
        <a:stretch/>
      </xdr:blipFill>
      <xdr:spPr>
        <a:xfrm>
          <a:off x="9525" y="17230725"/>
          <a:ext cx="1258544" cy="1552575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276226</xdr:colOff>
      <xdr:row>4</xdr:row>
      <xdr:rowOff>47626</xdr:rowOff>
    </xdr:from>
    <xdr:to>
      <xdr:col>0</xdr:col>
      <xdr:colOff>942975</xdr:colOff>
      <xdr:row>5</xdr:row>
      <xdr:rowOff>559803</xdr:rowOff>
    </xdr:to>
    <xdr:pic>
      <xdr:nvPicPr>
        <xdr:cNvPr id="11" name="Рисунок 10"/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1060" t="7071" r="31156" b="7449"/>
        <a:stretch/>
      </xdr:blipFill>
      <xdr:spPr>
        <a:xfrm>
          <a:off x="276226" y="714376"/>
          <a:ext cx="666749" cy="1131302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276226</xdr:colOff>
      <xdr:row>6</xdr:row>
      <xdr:rowOff>47625</xdr:rowOff>
    </xdr:from>
    <xdr:to>
      <xdr:col>0</xdr:col>
      <xdr:colOff>962026</xdr:colOff>
      <xdr:row>7</xdr:row>
      <xdr:rowOff>586853</xdr:rowOff>
    </xdr:to>
    <xdr:pic>
      <xdr:nvPicPr>
        <xdr:cNvPr id="12" name="Рисунок 11"/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0966" t="6944" r="30966" b="7323"/>
        <a:stretch/>
      </xdr:blipFill>
      <xdr:spPr>
        <a:xfrm>
          <a:off x="276226" y="1952625"/>
          <a:ext cx="685800" cy="1158353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12</xdr:row>
      <xdr:rowOff>47626</xdr:rowOff>
    </xdr:from>
    <xdr:to>
      <xdr:col>0</xdr:col>
      <xdr:colOff>1133475</xdr:colOff>
      <xdr:row>13</xdr:row>
      <xdr:rowOff>623162</xdr:rowOff>
    </xdr:to>
    <xdr:pic>
      <xdr:nvPicPr>
        <xdr:cNvPr id="13" name="Рисунок 12"/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3011" t="5682" r="22917" b="6439"/>
        <a:stretch/>
      </xdr:blipFill>
      <xdr:spPr>
        <a:xfrm>
          <a:off x="114300" y="4895851"/>
          <a:ext cx="1019175" cy="1242286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114302</xdr:colOff>
      <xdr:row>10</xdr:row>
      <xdr:rowOff>85726</xdr:rowOff>
    </xdr:from>
    <xdr:to>
      <xdr:col>0</xdr:col>
      <xdr:colOff>1114426</xdr:colOff>
      <xdr:row>11</xdr:row>
      <xdr:rowOff>642137</xdr:rowOff>
    </xdr:to>
    <xdr:pic>
      <xdr:nvPicPr>
        <xdr:cNvPr id="14" name="Рисунок 13"/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3295" t="6312" r="23201" b="6440"/>
        <a:stretch/>
      </xdr:blipFill>
      <xdr:spPr>
        <a:xfrm>
          <a:off x="114302" y="3600451"/>
          <a:ext cx="1000124" cy="1223161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74085</xdr:colOff>
      <xdr:row>15</xdr:row>
      <xdr:rowOff>148167</xdr:rowOff>
    </xdr:from>
    <xdr:to>
      <xdr:col>12</xdr:col>
      <xdr:colOff>127000</xdr:colOff>
      <xdr:row>15</xdr:row>
      <xdr:rowOff>1443311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1668" y="2487084"/>
          <a:ext cx="1291165" cy="1295144"/>
        </a:xfrm>
        <a:prstGeom prst="rect">
          <a:avLst/>
        </a:prstGeom>
      </xdr:spPr>
    </xdr:pic>
    <xdr:clientData/>
  </xdr:twoCellAnchor>
  <xdr:twoCellAnchor editAs="oneCell">
    <xdr:from>
      <xdr:col>17</xdr:col>
      <xdr:colOff>105833</xdr:colOff>
      <xdr:row>15</xdr:row>
      <xdr:rowOff>158749</xdr:rowOff>
    </xdr:from>
    <xdr:to>
      <xdr:col>26</xdr:col>
      <xdr:colOff>136522</xdr:colOff>
      <xdr:row>15</xdr:row>
      <xdr:rowOff>1420570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72733" y="2492374"/>
          <a:ext cx="1237191" cy="1261821"/>
        </a:xfrm>
        <a:prstGeom prst="rect">
          <a:avLst/>
        </a:prstGeom>
      </xdr:spPr>
    </xdr:pic>
    <xdr:clientData/>
  </xdr:twoCellAnchor>
  <xdr:twoCellAnchor editAs="oneCell">
    <xdr:from>
      <xdr:col>31</xdr:col>
      <xdr:colOff>74083</xdr:colOff>
      <xdr:row>15</xdr:row>
      <xdr:rowOff>105834</xdr:rowOff>
    </xdr:from>
    <xdr:to>
      <xdr:col>40</xdr:col>
      <xdr:colOff>148165</xdr:colOff>
      <xdr:row>15</xdr:row>
      <xdr:rowOff>1397675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8833" y="2444751"/>
          <a:ext cx="1322916" cy="1291841"/>
        </a:xfrm>
        <a:prstGeom prst="rect">
          <a:avLst/>
        </a:prstGeom>
      </xdr:spPr>
    </xdr:pic>
    <xdr:clientData/>
  </xdr:twoCellAnchor>
  <xdr:twoCellAnchor editAs="oneCell">
    <xdr:from>
      <xdr:col>46</xdr:col>
      <xdr:colOff>10584</xdr:colOff>
      <xdr:row>15</xdr:row>
      <xdr:rowOff>57516</xdr:rowOff>
    </xdr:from>
    <xdr:to>
      <xdr:col>54</xdr:col>
      <xdr:colOff>10289</xdr:colOff>
      <xdr:row>15</xdr:row>
      <xdr:rowOff>1418166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51501" y="2396433"/>
          <a:ext cx="1100370" cy="1360650"/>
        </a:xfrm>
        <a:prstGeom prst="rect">
          <a:avLst/>
        </a:prstGeom>
      </xdr:spPr>
    </xdr:pic>
    <xdr:clientData/>
  </xdr:twoCellAnchor>
  <xdr:twoCellAnchor editAs="oneCell">
    <xdr:from>
      <xdr:col>62</xdr:col>
      <xdr:colOff>12284</xdr:colOff>
      <xdr:row>15</xdr:row>
      <xdr:rowOff>90405</xdr:rowOff>
    </xdr:from>
    <xdr:to>
      <xdr:col>81</xdr:col>
      <xdr:colOff>27215</xdr:colOff>
      <xdr:row>15</xdr:row>
      <xdr:rowOff>1475797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16748" y="4186155"/>
          <a:ext cx="2627502" cy="1385392"/>
        </a:xfrm>
        <a:prstGeom prst="rect">
          <a:avLst/>
        </a:prstGeom>
      </xdr:spPr>
    </xdr:pic>
    <xdr:clientData/>
  </xdr:twoCellAnchor>
  <xdr:twoCellAnchor editAs="oneCell">
    <xdr:from>
      <xdr:col>87</xdr:col>
      <xdr:colOff>7863</xdr:colOff>
      <xdr:row>15</xdr:row>
      <xdr:rowOff>261410</xdr:rowOff>
    </xdr:from>
    <xdr:to>
      <xdr:col>96</xdr:col>
      <xdr:colOff>125657</xdr:colOff>
      <xdr:row>15</xdr:row>
      <xdr:rowOff>1129242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09363" y="4357160"/>
          <a:ext cx="1560151" cy="867832"/>
        </a:xfrm>
        <a:prstGeom prst="rect">
          <a:avLst/>
        </a:prstGeom>
      </xdr:spPr>
    </xdr:pic>
    <xdr:clientData/>
  </xdr:twoCellAnchor>
  <xdr:twoCellAnchor editAs="oneCell">
    <xdr:from>
      <xdr:col>101</xdr:col>
      <xdr:colOff>26458</xdr:colOff>
      <xdr:row>15</xdr:row>
      <xdr:rowOff>372686</xdr:rowOff>
    </xdr:from>
    <xdr:to>
      <xdr:col>111</xdr:col>
      <xdr:colOff>6927</xdr:colOff>
      <xdr:row>15</xdr:row>
      <xdr:rowOff>1177018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14601" y="4468436"/>
          <a:ext cx="1536220" cy="804332"/>
        </a:xfrm>
        <a:prstGeom prst="rect">
          <a:avLst/>
        </a:prstGeom>
      </xdr:spPr>
    </xdr:pic>
    <xdr:clientData/>
  </xdr:twoCellAnchor>
  <xdr:twoCellAnchor editAs="oneCell">
    <xdr:from>
      <xdr:col>115</xdr:col>
      <xdr:colOff>30239</xdr:colOff>
      <xdr:row>15</xdr:row>
      <xdr:rowOff>409727</xdr:rowOff>
    </xdr:from>
    <xdr:to>
      <xdr:col>125</xdr:col>
      <xdr:colOff>19900</xdr:colOff>
      <xdr:row>15</xdr:row>
      <xdr:rowOff>1171727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018632" y="4505477"/>
          <a:ext cx="1622519" cy="7620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127906</xdr:colOff>
      <xdr:row>42</xdr:row>
      <xdr:rowOff>538843</xdr:rowOff>
    </xdr:from>
    <xdr:to>
      <xdr:col>11</xdr:col>
      <xdr:colOff>45539</xdr:colOff>
      <xdr:row>42</xdr:row>
      <xdr:rowOff>1415143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1370" y="11914414"/>
          <a:ext cx="870133" cy="876300"/>
        </a:xfrm>
        <a:prstGeom prst="rect">
          <a:avLst/>
        </a:prstGeom>
      </xdr:spPr>
    </xdr:pic>
    <xdr:clientData/>
  </xdr:twoCellAnchor>
  <xdr:twoCellAnchor editAs="oneCell">
    <xdr:from>
      <xdr:col>19</xdr:col>
      <xdr:colOff>51705</xdr:colOff>
      <xdr:row>42</xdr:row>
      <xdr:rowOff>753835</xdr:rowOff>
    </xdr:from>
    <xdr:to>
      <xdr:col>25</xdr:col>
      <xdr:colOff>82797</xdr:colOff>
      <xdr:row>42</xdr:row>
      <xdr:rowOff>1106260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05098" y="12279085"/>
          <a:ext cx="847520" cy="352425"/>
        </a:xfrm>
        <a:prstGeom prst="rect">
          <a:avLst/>
        </a:prstGeom>
      </xdr:spPr>
    </xdr:pic>
    <xdr:clientData/>
  </xdr:twoCellAnchor>
  <xdr:twoCellAnchor editAs="oneCell">
    <xdr:from>
      <xdr:col>31</xdr:col>
      <xdr:colOff>69397</xdr:colOff>
      <xdr:row>42</xdr:row>
      <xdr:rowOff>776970</xdr:rowOff>
    </xdr:from>
    <xdr:to>
      <xdr:col>40</xdr:col>
      <xdr:colOff>234659</xdr:colOff>
      <xdr:row>42</xdr:row>
      <xdr:rowOff>1205595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55647" y="12302220"/>
          <a:ext cx="1389905" cy="428625"/>
        </a:xfrm>
        <a:prstGeom prst="rect">
          <a:avLst/>
        </a:prstGeom>
      </xdr:spPr>
    </xdr:pic>
    <xdr:clientData/>
  </xdr:twoCellAnchor>
  <xdr:twoCellAnchor editAs="oneCell">
    <xdr:from>
      <xdr:col>47</xdr:col>
      <xdr:colOff>96610</xdr:colOff>
      <xdr:row>42</xdr:row>
      <xdr:rowOff>254452</xdr:rowOff>
    </xdr:from>
    <xdr:to>
      <xdr:col>52</xdr:col>
      <xdr:colOff>106135</xdr:colOff>
      <xdr:row>43</xdr:row>
      <xdr:rowOff>14636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87217" y="11779702"/>
          <a:ext cx="689882" cy="1270577"/>
        </a:xfrm>
        <a:prstGeom prst="rect">
          <a:avLst/>
        </a:prstGeom>
      </xdr:spPr>
    </xdr:pic>
    <xdr:clientData/>
  </xdr:twoCellAnchor>
  <xdr:twoCellAnchor editAs="oneCell">
    <xdr:from>
      <xdr:col>61</xdr:col>
      <xdr:colOff>108856</xdr:colOff>
      <xdr:row>42</xdr:row>
      <xdr:rowOff>465364</xdr:rowOff>
    </xdr:from>
    <xdr:to>
      <xdr:col>68</xdr:col>
      <xdr:colOff>36252</xdr:colOff>
      <xdr:row>42</xdr:row>
      <xdr:rowOff>1398814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31677" y="11990614"/>
          <a:ext cx="879896" cy="933450"/>
        </a:xfrm>
        <a:prstGeom prst="rect">
          <a:avLst/>
        </a:prstGeom>
      </xdr:spPr>
    </xdr:pic>
    <xdr:clientData/>
  </xdr:twoCellAnchor>
  <xdr:twoCellAnchor editAs="oneCell">
    <xdr:from>
      <xdr:col>74</xdr:col>
      <xdr:colOff>91167</xdr:colOff>
      <xdr:row>42</xdr:row>
      <xdr:rowOff>379639</xdr:rowOff>
    </xdr:from>
    <xdr:to>
      <xdr:col>81</xdr:col>
      <xdr:colOff>110217</xdr:colOff>
      <xdr:row>42</xdr:row>
      <xdr:rowOff>1375435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310131" y="11904889"/>
          <a:ext cx="971550" cy="995796"/>
        </a:xfrm>
        <a:prstGeom prst="rect">
          <a:avLst/>
        </a:prstGeom>
      </xdr:spPr>
    </xdr:pic>
    <xdr:clientData/>
  </xdr:twoCellAnchor>
  <xdr:twoCellAnchor editAs="oneCell">
    <xdr:from>
      <xdr:col>88</xdr:col>
      <xdr:colOff>22226</xdr:colOff>
      <xdr:row>42</xdr:row>
      <xdr:rowOff>304799</xdr:rowOff>
    </xdr:from>
    <xdr:to>
      <xdr:col>96</xdr:col>
      <xdr:colOff>7213</xdr:colOff>
      <xdr:row>42</xdr:row>
      <xdr:rowOff>1409700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78155" y="11830049"/>
          <a:ext cx="1291273" cy="1104901"/>
        </a:xfrm>
        <a:prstGeom prst="rect">
          <a:avLst/>
        </a:prstGeom>
      </xdr:spPr>
    </xdr:pic>
    <xdr:clientData/>
  </xdr:twoCellAnchor>
  <xdr:twoCellAnchor editAs="oneCell">
    <xdr:from>
      <xdr:col>102</xdr:col>
      <xdr:colOff>100693</xdr:colOff>
      <xdr:row>42</xdr:row>
      <xdr:rowOff>405493</xdr:rowOff>
    </xdr:from>
    <xdr:to>
      <xdr:col>109</xdr:col>
      <xdr:colOff>208645</xdr:colOff>
      <xdr:row>43</xdr:row>
      <xdr:rowOff>58316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02443" y="11930743"/>
          <a:ext cx="1060452" cy="1163216"/>
        </a:xfrm>
        <a:prstGeom prst="rect">
          <a:avLst/>
        </a:prstGeom>
      </xdr:spPr>
    </xdr:pic>
    <xdr:clientData/>
  </xdr:twoCellAnchor>
  <xdr:twoCellAnchor editAs="oneCell">
    <xdr:from>
      <xdr:col>117</xdr:col>
      <xdr:colOff>83002</xdr:colOff>
      <xdr:row>42</xdr:row>
      <xdr:rowOff>201385</xdr:rowOff>
    </xdr:from>
    <xdr:to>
      <xdr:col>123</xdr:col>
      <xdr:colOff>19049</xdr:colOff>
      <xdr:row>43</xdr:row>
      <xdr:rowOff>33967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248288" y="11726635"/>
          <a:ext cx="834118" cy="1342975"/>
        </a:xfrm>
        <a:prstGeom prst="rect">
          <a:avLst/>
        </a:prstGeom>
      </xdr:spPr>
    </xdr:pic>
    <xdr:clientData/>
  </xdr:twoCellAnchor>
  <xdr:twoCellAnchor editAs="oneCell">
    <xdr:from>
      <xdr:col>4</xdr:col>
      <xdr:colOff>73819</xdr:colOff>
      <xdr:row>52</xdr:row>
      <xdr:rowOff>389164</xdr:rowOff>
    </xdr:from>
    <xdr:to>
      <xdr:col>12</xdr:col>
      <xdr:colOff>86547</xdr:colOff>
      <xdr:row>52</xdr:row>
      <xdr:rowOff>1417864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7283" y="15833271"/>
          <a:ext cx="1101299" cy="1028700"/>
        </a:xfrm>
        <a:prstGeom prst="rect">
          <a:avLst/>
        </a:prstGeom>
      </xdr:spPr>
    </xdr:pic>
    <xdr:clientData/>
  </xdr:twoCellAnchor>
  <xdr:twoCellAnchor editAs="oneCell">
    <xdr:from>
      <xdr:col>17</xdr:col>
      <xdr:colOff>4764</xdr:colOff>
      <xdr:row>52</xdr:row>
      <xdr:rowOff>352424</xdr:rowOff>
    </xdr:from>
    <xdr:to>
      <xdr:col>26</xdr:col>
      <xdr:colOff>256755</xdr:colOff>
      <xdr:row>52</xdr:row>
      <xdr:rowOff>1238250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55045" y="15104268"/>
          <a:ext cx="1430710" cy="885826"/>
        </a:xfrm>
        <a:prstGeom prst="rect">
          <a:avLst/>
        </a:prstGeom>
      </xdr:spPr>
    </xdr:pic>
    <xdr:clientData/>
  </xdr:twoCellAnchor>
  <xdr:twoCellAnchor editAs="oneCell">
    <xdr:from>
      <xdr:col>30</xdr:col>
      <xdr:colOff>88106</xdr:colOff>
      <xdr:row>52</xdr:row>
      <xdr:rowOff>285750</xdr:rowOff>
    </xdr:from>
    <xdr:to>
      <xdr:col>41</xdr:col>
      <xdr:colOff>4020</xdr:colOff>
      <xdr:row>52</xdr:row>
      <xdr:rowOff>1228725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52887" y="15037594"/>
          <a:ext cx="1524959" cy="942975"/>
        </a:xfrm>
        <a:prstGeom prst="rect">
          <a:avLst/>
        </a:prstGeom>
      </xdr:spPr>
    </xdr:pic>
    <xdr:clientData/>
  </xdr:twoCellAnchor>
  <xdr:twoCellAnchor editAs="oneCell">
    <xdr:from>
      <xdr:col>45</xdr:col>
      <xdr:colOff>21431</xdr:colOff>
      <xdr:row>52</xdr:row>
      <xdr:rowOff>352425</xdr:rowOff>
    </xdr:from>
    <xdr:to>
      <xdr:col>55</xdr:col>
      <xdr:colOff>22889</xdr:colOff>
      <xdr:row>52</xdr:row>
      <xdr:rowOff>1266825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98369" y="15104269"/>
          <a:ext cx="1477833" cy="914400"/>
        </a:xfrm>
        <a:prstGeom prst="rect">
          <a:avLst/>
        </a:prstGeom>
      </xdr:spPr>
    </xdr:pic>
    <xdr:clientData/>
  </xdr:twoCellAnchor>
  <xdr:twoCellAnchor editAs="oneCell">
    <xdr:from>
      <xdr:col>58</xdr:col>
      <xdr:colOff>66675</xdr:colOff>
      <xdr:row>52</xdr:row>
      <xdr:rowOff>342900</xdr:rowOff>
    </xdr:from>
    <xdr:to>
      <xdr:col>69</xdr:col>
      <xdr:colOff>257175</xdr:colOff>
      <xdr:row>52</xdr:row>
      <xdr:rowOff>1347863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00875" y="11325225"/>
          <a:ext cx="1657350" cy="1004963"/>
        </a:xfrm>
        <a:prstGeom prst="rect">
          <a:avLst/>
        </a:prstGeom>
      </xdr:spPr>
    </xdr:pic>
    <xdr:clientData/>
  </xdr:twoCellAnchor>
  <xdr:twoCellAnchor editAs="oneCell">
    <xdr:from>
      <xdr:col>78</xdr:col>
      <xdr:colOff>92075</xdr:colOff>
      <xdr:row>52</xdr:row>
      <xdr:rowOff>123825</xdr:rowOff>
    </xdr:from>
    <xdr:to>
      <xdr:col>94</xdr:col>
      <xdr:colOff>35489</xdr:colOff>
      <xdr:row>52</xdr:row>
      <xdr:rowOff>1466850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88575" y="14760575"/>
          <a:ext cx="2070664" cy="1343025"/>
        </a:xfrm>
        <a:prstGeom prst="rect">
          <a:avLst/>
        </a:prstGeom>
      </xdr:spPr>
    </xdr:pic>
    <xdr:clientData/>
  </xdr:twoCellAnchor>
  <xdr:twoCellAnchor editAs="oneCell">
    <xdr:from>
      <xdr:col>105</xdr:col>
      <xdr:colOff>0</xdr:colOff>
      <xdr:row>52</xdr:row>
      <xdr:rowOff>66675</xdr:rowOff>
    </xdr:from>
    <xdr:to>
      <xdr:col>120</xdr:col>
      <xdr:colOff>69170</xdr:colOff>
      <xdr:row>52</xdr:row>
      <xdr:rowOff>1479895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963525" y="11049000"/>
          <a:ext cx="2286000" cy="1413220"/>
        </a:xfrm>
        <a:prstGeom prst="rect">
          <a:avLst/>
        </a:prstGeom>
      </xdr:spPr>
    </xdr:pic>
    <xdr:clientData/>
  </xdr:twoCellAnchor>
  <xdr:twoCellAnchor editAs="oneCell">
    <xdr:from>
      <xdr:col>5</xdr:col>
      <xdr:colOff>19049</xdr:colOff>
      <xdr:row>60</xdr:row>
      <xdr:rowOff>275204</xdr:rowOff>
    </xdr:from>
    <xdr:to>
      <xdr:col>11</xdr:col>
      <xdr:colOff>122756</xdr:colOff>
      <xdr:row>61</xdr:row>
      <xdr:rowOff>60212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2192" y="19297990"/>
          <a:ext cx="920136" cy="1390651"/>
        </a:xfrm>
        <a:prstGeom prst="rect">
          <a:avLst/>
        </a:prstGeom>
      </xdr:spPr>
    </xdr:pic>
    <xdr:clientData/>
  </xdr:twoCellAnchor>
  <xdr:twoCellAnchor editAs="oneCell">
    <xdr:from>
      <xdr:col>19</xdr:col>
      <xdr:colOff>69056</xdr:colOff>
      <xdr:row>60</xdr:row>
      <xdr:rowOff>737847</xdr:rowOff>
    </xdr:from>
    <xdr:to>
      <xdr:col>25</xdr:col>
      <xdr:colOff>113696</xdr:colOff>
      <xdr:row>61</xdr:row>
      <xdr:rowOff>65655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81627" y="19760633"/>
          <a:ext cx="861068" cy="933451"/>
        </a:xfrm>
        <a:prstGeom prst="rect">
          <a:avLst/>
        </a:prstGeom>
      </xdr:spPr>
    </xdr:pic>
    <xdr:clientData/>
  </xdr:twoCellAnchor>
  <xdr:twoCellAnchor editAs="oneCell">
    <xdr:from>
      <xdr:col>33</xdr:col>
      <xdr:colOff>75178</xdr:colOff>
      <xdr:row>60</xdr:row>
      <xdr:rowOff>626609</xdr:rowOff>
    </xdr:from>
    <xdr:to>
      <xdr:col>40</xdr:col>
      <xdr:colOff>29936</xdr:colOff>
      <xdr:row>61</xdr:row>
      <xdr:rowOff>3323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33571" y="19649395"/>
          <a:ext cx="907258" cy="982357"/>
        </a:xfrm>
        <a:prstGeom prst="rect">
          <a:avLst/>
        </a:prstGeom>
      </xdr:spPr>
    </xdr:pic>
    <xdr:clientData/>
  </xdr:twoCellAnchor>
  <xdr:twoCellAnchor editAs="oneCell">
    <xdr:from>
      <xdr:col>48</xdr:col>
      <xdr:colOff>46263</xdr:colOff>
      <xdr:row>60</xdr:row>
      <xdr:rowOff>303099</xdr:rowOff>
    </xdr:from>
    <xdr:to>
      <xdr:col>53</xdr:col>
      <xdr:colOff>72457</xdr:colOff>
      <xdr:row>61</xdr:row>
      <xdr:rowOff>52450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72942" y="19325885"/>
          <a:ext cx="706551" cy="1354994"/>
        </a:xfrm>
        <a:prstGeom prst="rect">
          <a:avLst/>
        </a:prstGeom>
      </xdr:spPr>
    </xdr:pic>
    <xdr:clientData/>
  </xdr:twoCellAnchor>
  <xdr:twoCellAnchor editAs="oneCell">
    <xdr:from>
      <xdr:col>63</xdr:col>
      <xdr:colOff>13607</xdr:colOff>
      <xdr:row>60</xdr:row>
      <xdr:rowOff>275318</xdr:rowOff>
    </xdr:from>
    <xdr:to>
      <xdr:col>66</xdr:col>
      <xdr:colOff>79828</xdr:colOff>
      <xdr:row>61</xdr:row>
      <xdr:rowOff>75999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67750" y="19298104"/>
          <a:ext cx="474436" cy="1406324"/>
        </a:xfrm>
        <a:prstGeom prst="rect">
          <a:avLst/>
        </a:prstGeom>
      </xdr:spPr>
    </xdr:pic>
    <xdr:clientData/>
  </xdr:twoCellAnchor>
  <xdr:twoCellAnchor editAs="oneCell">
    <xdr:from>
      <xdr:col>75</xdr:col>
      <xdr:colOff>104323</xdr:colOff>
      <xdr:row>60</xdr:row>
      <xdr:rowOff>231774</xdr:rowOff>
    </xdr:from>
    <xdr:to>
      <xdr:col>80</xdr:col>
      <xdr:colOff>104323</xdr:colOff>
      <xdr:row>61</xdr:row>
      <xdr:rowOff>12415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59359" y="19254560"/>
          <a:ext cx="680357" cy="1386284"/>
        </a:xfrm>
        <a:prstGeom prst="rect">
          <a:avLst/>
        </a:prstGeom>
      </xdr:spPr>
    </xdr:pic>
    <xdr:clientData/>
  </xdr:twoCellAnchor>
  <xdr:twoCellAnchor editAs="oneCell">
    <xdr:from>
      <xdr:col>89</xdr:col>
      <xdr:colOff>96723</xdr:colOff>
      <xdr:row>60</xdr:row>
      <xdr:rowOff>303893</xdr:rowOff>
    </xdr:from>
    <xdr:to>
      <xdr:col>95</xdr:col>
      <xdr:colOff>68145</xdr:colOff>
      <xdr:row>61</xdr:row>
      <xdr:rowOff>101023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88723" y="19326679"/>
          <a:ext cx="787851" cy="1402773"/>
        </a:xfrm>
        <a:prstGeom prst="rect">
          <a:avLst/>
        </a:prstGeom>
      </xdr:spPr>
    </xdr:pic>
    <xdr:clientData/>
  </xdr:twoCellAnchor>
  <xdr:twoCellAnchor editAs="oneCell">
    <xdr:from>
      <xdr:col>104</xdr:col>
      <xdr:colOff>66222</xdr:colOff>
      <xdr:row>60</xdr:row>
      <xdr:rowOff>262617</xdr:rowOff>
    </xdr:from>
    <xdr:to>
      <xdr:col>107</xdr:col>
      <xdr:colOff>105013</xdr:colOff>
      <xdr:row>61</xdr:row>
      <xdr:rowOff>107822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80936" y="19285403"/>
          <a:ext cx="447005" cy="1450848"/>
        </a:xfrm>
        <a:prstGeom prst="rect">
          <a:avLst/>
        </a:prstGeom>
      </xdr:spPr>
    </xdr:pic>
    <xdr:clientData/>
  </xdr:twoCellAnchor>
  <xdr:twoCellAnchor editAs="oneCell">
    <xdr:from>
      <xdr:col>119</xdr:col>
      <xdr:colOff>27214</xdr:colOff>
      <xdr:row>60</xdr:row>
      <xdr:rowOff>284049</xdr:rowOff>
    </xdr:from>
    <xdr:to>
      <xdr:col>122</xdr:col>
      <xdr:colOff>28313</xdr:colOff>
      <xdr:row>61</xdr:row>
      <xdr:rowOff>88106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491857" y="19306835"/>
          <a:ext cx="450134" cy="1409700"/>
        </a:xfrm>
        <a:prstGeom prst="rect">
          <a:avLst/>
        </a:prstGeom>
      </xdr:spPr>
    </xdr:pic>
    <xdr:clientData/>
  </xdr:twoCellAnchor>
  <xdr:twoCellAnchor editAs="oneCell">
    <xdr:from>
      <xdr:col>5</xdr:col>
      <xdr:colOff>22225</xdr:colOff>
      <xdr:row>73</xdr:row>
      <xdr:rowOff>171450</xdr:rowOff>
    </xdr:from>
    <xdr:to>
      <xdr:col>10</xdr:col>
      <xdr:colOff>24325</xdr:colOff>
      <xdr:row>73</xdr:row>
      <xdr:rowOff>1562100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5475" y="24952325"/>
          <a:ext cx="637100" cy="1390650"/>
        </a:xfrm>
        <a:prstGeom prst="rect">
          <a:avLst/>
        </a:prstGeom>
      </xdr:spPr>
    </xdr:pic>
    <xdr:clientData/>
  </xdr:twoCellAnchor>
  <xdr:twoCellAnchor editAs="oneCell">
    <xdr:from>
      <xdr:col>20</xdr:col>
      <xdr:colOff>83343</xdr:colOff>
      <xdr:row>73</xdr:row>
      <xdr:rowOff>165893</xdr:rowOff>
    </xdr:from>
    <xdr:to>
      <xdr:col>24</xdr:col>
      <xdr:colOff>1332</xdr:colOff>
      <xdr:row>73</xdr:row>
      <xdr:rowOff>1547018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26531" y="23216393"/>
          <a:ext cx="441865" cy="1381125"/>
        </a:xfrm>
        <a:prstGeom prst="rect">
          <a:avLst/>
        </a:prstGeom>
      </xdr:spPr>
    </xdr:pic>
    <xdr:clientData/>
  </xdr:twoCellAnchor>
  <xdr:twoCellAnchor editAs="oneCell">
    <xdr:from>
      <xdr:col>34</xdr:col>
      <xdr:colOff>38100</xdr:colOff>
      <xdr:row>73</xdr:row>
      <xdr:rowOff>149225</xdr:rowOff>
    </xdr:from>
    <xdr:to>
      <xdr:col>39</xdr:col>
      <xdr:colOff>47625</xdr:colOff>
      <xdr:row>73</xdr:row>
      <xdr:rowOff>1552285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03725" y="24930100"/>
          <a:ext cx="644525" cy="1403060"/>
        </a:xfrm>
        <a:prstGeom prst="rect">
          <a:avLst/>
        </a:prstGeom>
      </xdr:spPr>
    </xdr:pic>
    <xdr:clientData/>
  </xdr:twoCellAnchor>
  <xdr:twoCellAnchor editAs="oneCell">
    <xdr:from>
      <xdr:col>48</xdr:col>
      <xdr:colOff>25400</xdr:colOff>
      <xdr:row>73</xdr:row>
      <xdr:rowOff>130175</xdr:rowOff>
    </xdr:from>
    <xdr:to>
      <xdr:col>53</xdr:col>
      <xdr:colOff>21479</xdr:colOff>
      <xdr:row>73</xdr:row>
      <xdr:rowOff>1511300</xdr:rowOff>
    </xdr:to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16650" y="24911050"/>
          <a:ext cx="631079" cy="1381125"/>
        </a:xfrm>
        <a:prstGeom prst="rect">
          <a:avLst/>
        </a:prstGeom>
      </xdr:spPr>
    </xdr:pic>
    <xdr:clientData/>
  </xdr:twoCellAnchor>
  <xdr:twoCellAnchor editAs="oneCell">
    <xdr:from>
      <xdr:col>62</xdr:col>
      <xdr:colOff>82550</xdr:colOff>
      <xdr:row>73</xdr:row>
      <xdr:rowOff>149225</xdr:rowOff>
    </xdr:from>
    <xdr:to>
      <xdr:col>66</xdr:col>
      <xdr:colOff>16737</xdr:colOff>
      <xdr:row>73</xdr:row>
      <xdr:rowOff>1587500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99425" y="24930100"/>
          <a:ext cx="442187" cy="1438275"/>
        </a:xfrm>
        <a:prstGeom prst="rect">
          <a:avLst/>
        </a:prstGeom>
      </xdr:spPr>
    </xdr:pic>
    <xdr:clientData/>
  </xdr:twoCellAnchor>
  <xdr:twoCellAnchor editAs="oneCell">
    <xdr:from>
      <xdr:col>75</xdr:col>
      <xdr:colOff>82550</xdr:colOff>
      <xdr:row>73</xdr:row>
      <xdr:rowOff>168275</xdr:rowOff>
    </xdr:from>
    <xdr:to>
      <xdr:col>80</xdr:col>
      <xdr:colOff>82550</xdr:colOff>
      <xdr:row>73</xdr:row>
      <xdr:rowOff>1557338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98050" y="24949150"/>
          <a:ext cx="635000" cy="1389063"/>
        </a:xfrm>
        <a:prstGeom prst="rect">
          <a:avLst/>
        </a:prstGeom>
      </xdr:spPr>
    </xdr:pic>
    <xdr:clientData/>
  </xdr:twoCellAnchor>
  <xdr:twoCellAnchor editAs="oneCell">
    <xdr:from>
      <xdr:col>90</xdr:col>
      <xdr:colOff>57150</xdr:colOff>
      <xdr:row>73</xdr:row>
      <xdr:rowOff>162719</xdr:rowOff>
    </xdr:from>
    <xdr:to>
      <xdr:col>95</xdr:col>
      <xdr:colOff>76199</xdr:colOff>
      <xdr:row>73</xdr:row>
      <xdr:rowOff>1585541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94369" y="23213219"/>
          <a:ext cx="673893" cy="1422822"/>
        </a:xfrm>
        <a:prstGeom prst="rect">
          <a:avLst/>
        </a:prstGeom>
      </xdr:spPr>
    </xdr:pic>
    <xdr:clientData/>
  </xdr:twoCellAnchor>
  <xdr:twoCellAnchor editAs="oneCell">
    <xdr:from>
      <xdr:col>65</xdr:col>
      <xdr:colOff>122464</xdr:colOff>
      <xdr:row>31</xdr:row>
      <xdr:rowOff>53672</xdr:rowOff>
    </xdr:from>
    <xdr:to>
      <xdr:col>90</xdr:col>
      <xdr:colOff>76584</xdr:colOff>
      <xdr:row>32</xdr:row>
      <xdr:rowOff>155273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89571" y="11306779"/>
          <a:ext cx="3451156" cy="1516744"/>
        </a:xfrm>
        <a:prstGeom prst="rect">
          <a:avLst/>
        </a:prstGeom>
      </xdr:spPr>
    </xdr:pic>
    <xdr:clientData/>
  </xdr:twoCellAnchor>
  <xdr:twoCellAnchor editAs="oneCell">
    <xdr:from>
      <xdr:col>23</xdr:col>
      <xdr:colOff>81642</xdr:colOff>
      <xdr:row>31</xdr:row>
      <xdr:rowOff>41768</xdr:rowOff>
    </xdr:from>
    <xdr:to>
      <xdr:col>46</xdr:col>
      <xdr:colOff>84477</xdr:colOff>
      <xdr:row>32</xdr:row>
      <xdr:rowOff>153952</xdr:rowOff>
    </xdr:to>
    <xdr:pic>
      <xdr:nvPicPr>
        <xdr:cNvPr id="69" name="Рисунок 68"/>
        <xdr:cNvPicPr>
          <a:picLocks noChangeAspect="1"/>
        </xdr:cNvPicPr>
      </xdr:nvPicPr>
      <xdr:blipFill rotWithShape="1">
        <a:blip xmlns:r="http://schemas.openxmlformats.org/officeDocument/2006/relationships" r:embed="rId4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19049" b="15606"/>
        <a:stretch/>
      </xdr:blipFill>
      <xdr:spPr>
        <a:xfrm>
          <a:off x="3279321" y="11294875"/>
          <a:ext cx="3159692" cy="1527327"/>
        </a:xfrm>
        <a:prstGeom prst="rect">
          <a:avLst/>
        </a:prstGeom>
      </xdr:spPr>
    </xdr:pic>
    <xdr:clientData/>
  </xdr:twoCellAnchor>
  <xdr:twoCellAnchor editAs="oneCell">
    <xdr:from>
      <xdr:col>6</xdr:col>
      <xdr:colOff>13607</xdr:colOff>
      <xdr:row>31</xdr:row>
      <xdr:rowOff>40821</xdr:rowOff>
    </xdr:from>
    <xdr:to>
      <xdr:col>11</xdr:col>
      <xdr:colOff>13607</xdr:colOff>
      <xdr:row>31</xdr:row>
      <xdr:rowOff>1382662</xdr:rowOff>
    </xdr:to>
    <xdr:pic>
      <xdr:nvPicPr>
        <xdr:cNvPr id="74" name="Рисунок 73"/>
        <xdr:cNvPicPr>
          <a:picLocks noChangeAspect="1"/>
        </xdr:cNvPicPr>
      </xdr:nvPicPr>
      <xdr:blipFill rotWithShape="1"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9762" t="5953" r="29924" b="6384"/>
        <a:stretch/>
      </xdr:blipFill>
      <xdr:spPr>
        <a:xfrm>
          <a:off x="2231571" y="11293928"/>
          <a:ext cx="680357" cy="1341841"/>
        </a:xfrm>
        <a:prstGeom prst="rect">
          <a:avLst/>
        </a:prstGeom>
      </xdr:spPr>
    </xdr:pic>
    <xdr:clientData/>
  </xdr:twoCellAnchor>
  <xdr:twoCellAnchor editAs="oneCell">
    <xdr:from>
      <xdr:col>3</xdr:col>
      <xdr:colOff>-1</xdr:colOff>
      <xdr:row>23</xdr:row>
      <xdr:rowOff>367392</xdr:rowOff>
    </xdr:from>
    <xdr:to>
      <xdr:col>13</xdr:col>
      <xdr:colOff>9070</xdr:colOff>
      <xdr:row>23</xdr:row>
      <xdr:rowOff>1118639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63535" y="8300356"/>
          <a:ext cx="1560286" cy="751247"/>
        </a:xfrm>
        <a:prstGeom prst="rect">
          <a:avLst/>
        </a:prstGeom>
      </xdr:spPr>
    </xdr:pic>
    <xdr:clientData/>
  </xdr:twoCellAnchor>
  <xdr:twoCellAnchor editAs="oneCell">
    <xdr:from>
      <xdr:col>17</xdr:col>
      <xdr:colOff>13608</xdr:colOff>
      <xdr:row>23</xdr:row>
      <xdr:rowOff>449035</xdr:rowOff>
    </xdr:from>
    <xdr:to>
      <xdr:col>27</xdr:col>
      <xdr:colOff>54405</xdr:colOff>
      <xdr:row>23</xdr:row>
      <xdr:rowOff>1179285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93822" y="8381999"/>
          <a:ext cx="1537583" cy="730250"/>
        </a:xfrm>
        <a:prstGeom prst="rect">
          <a:avLst/>
        </a:prstGeom>
      </xdr:spPr>
    </xdr:pic>
    <xdr:clientData/>
  </xdr:twoCellAnchor>
  <xdr:twoCellAnchor editAs="oneCell">
    <xdr:from>
      <xdr:col>33</xdr:col>
      <xdr:colOff>68036</xdr:colOff>
      <xdr:row>23</xdr:row>
      <xdr:rowOff>108857</xdr:rowOff>
    </xdr:from>
    <xdr:to>
      <xdr:col>39</xdr:col>
      <xdr:colOff>13702</xdr:colOff>
      <xdr:row>23</xdr:row>
      <xdr:rowOff>1366158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82643" y="8041821"/>
          <a:ext cx="762094" cy="1257301"/>
        </a:xfrm>
        <a:prstGeom prst="rect">
          <a:avLst/>
        </a:prstGeom>
      </xdr:spPr>
    </xdr:pic>
    <xdr:clientData/>
  </xdr:twoCellAnchor>
  <xdr:twoCellAnchor editAs="oneCell">
    <xdr:from>
      <xdr:col>46</xdr:col>
      <xdr:colOff>54429</xdr:colOff>
      <xdr:row>23</xdr:row>
      <xdr:rowOff>381000</xdr:rowOff>
    </xdr:from>
    <xdr:to>
      <xdr:col>53</xdr:col>
      <xdr:colOff>6804</xdr:colOff>
      <xdr:row>23</xdr:row>
      <xdr:rowOff>1216919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63250" y="8313964"/>
          <a:ext cx="904875" cy="835919"/>
        </a:xfrm>
        <a:prstGeom prst="rect">
          <a:avLst/>
        </a:prstGeom>
      </xdr:spPr>
    </xdr:pic>
    <xdr:clientData/>
  </xdr:twoCellAnchor>
  <xdr:twoCellAnchor editAs="oneCell">
    <xdr:from>
      <xdr:col>61</xdr:col>
      <xdr:colOff>95250</xdr:colOff>
      <xdr:row>23</xdr:row>
      <xdr:rowOff>95250</xdr:rowOff>
    </xdr:from>
    <xdr:to>
      <xdr:col>68</xdr:col>
      <xdr:colOff>2381</xdr:colOff>
      <xdr:row>23</xdr:row>
      <xdr:rowOff>1376676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29607" y="8028214"/>
          <a:ext cx="859631" cy="1281426"/>
        </a:xfrm>
        <a:prstGeom prst="rect">
          <a:avLst/>
        </a:prstGeom>
      </xdr:spPr>
    </xdr:pic>
    <xdr:clientData/>
  </xdr:twoCellAnchor>
  <xdr:twoCellAnchor editAs="oneCell">
    <xdr:from>
      <xdr:col>74</xdr:col>
      <xdr:colOff>13608</xdr:colOff>
      <xdr:row>23</xdr:row>
      <xdr:rowOff>449036</xdr:rowOff>
    </xdr:from>
    <xdr:to>
      <xdr:col>82</xdr:col>
      <xdr:colOff>188590</xdr:colOff>
      <xdr:row>23</xdr:row>
      <xdr:rowOff>1292678</xdr:rowOff>
    </xdr:to>
    <xdr:pic>
      <xdr:nvPicPr>
        <xdr:cNvPr id="80" name="Рисунок 79"/>
        <xdr:cNvPicPr>
          <a:picLocks noChangeAspect="1"/>
        </xdr:cNvPicPr>
      </xdr:nvPicPr>
      <xdr:blipFill rotWithShape="1">
        <a:blip xmlns:r="http://schemas.openxmlformats.org/officeDocument/2006/relationships" r:embed="rId4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7597" t="29942" r="27624" b="30195"/>
        <a:stretch/>
      </xdr:blipFill>
      <xdr:spPr>
        <a:xfrm>
          <a:off x="16342179" y="8382000"/>
          <a:ext cx="1263554" cy="843642"/>
        </a:xfrm>
        <a:prstGeom prst="rect">
          <a:avLst/>
        </a:prstGeom>
      </xdr:spPr>
    </xdr:pic>
    <xdr:clientData/>
  </xdr:twoCellAnchor>
  <xdr:twoCellAnchor editAs="oneCell">
    <xdr:from>
      <xdr:col>86</xdr:col>
      <xdr:colOff>108857</xdr:colOff>
      <xdr:row>23</xdr:row>
      <xdr:rowOff>462643</xdr:rowOff>
    </xdr:from>
    <xdr:to>
      <xdr:col>97</xdr:col>
      <xdr:colOff>27216</xdr:colOff>
      <xdr:row>23</xdr:row>
      <xdr:rowOff>1343286</xdr:rowOff>
    </xdr:to>
    <xdr:pic>
      <xdr:nvPicPr>
        <xdr:cNvPr id="81" name="Рисунок 80"/>
        <xdr:cNvPicPr>
          <a:picLocks noChangeAspect="1"/>
        </xdr:cNvPicPr>
      </xdr:nvPicPr>
      <xdr:blipFill rotWithShape="1">
        <a:blip xmlns:r="http://schemas.openxmlformats.org/officeDocument/2006/relationships" r:embed="rId5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9886" t="28138" r="19913" b="28572"/>
        <a:stretch/>
      </xdr:blipFill>
      <xdr:spPr>
        <a:xfrm>
          <a:off x="19090821" y="8395607"/>
          <a:ext cx="1632859" cy="880643"/>
        </a:xfrm>
        <a:prstGeom prst="rect">
          <a:avLst/>
        </a:prstGeom>
      </xdr:spPr>
    </xdr:pic>
    <xdr:clientData/>
  </xdr:twoCellAnchor>
  <xdr:twoCellAnchor editAs="oneCell">
    <xdr:from>
      <xdr:col>104</xdr:col>
      <xdr:colOff>13607</xdr:colOff>
      <xdr:row>23</xdr:row>
      <xdr:rowOff>81642</xdr:rowOff>
    </xdr:from>
    <xdr:to>
      <xdr:col>108</xdr:col>
      <xdr:colOff>78033</xdr:colOff>
      <xdr:row>23</xdr:row>
      <xdr:rowOff>1405617</xdr:rowOff>
    </xdr:to>
    <xdr:pic>
      <xdr:nvPicPr>
        <xdr:cNvPr id="82" name="Рисунок 81"/>
        <xdr:cNvPicPr>
          <a:picLocks noChangeAspect="1"/>
        </xdr:cNvPicPr>
      </xdr:nvPicPr>
      <xdr:blipFill rotWithShape="1">
        <a:blip xmlns:r="http://schemas.openxmlformats.org/officeDocument/2006/relationships" r:embed="rId5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5038" t="7395" r="35877" b="7648"/>
        <a:stretch/>
      </xdr:blipFill>
      <xdr:spPr>
        <a:xfrm>
          <a:off x="22383750" y="8014606"/>
          <a:ext cx="608711" cy="1333500"/>
        </a:xfrm>
        <a:prstGeom prst="rect">
          <a:avLst/>
        </a:prstGeom>
      </xdr:spPr>
    </xdr:pic>
    <xdr:clientData/>
  </xdr:twoCellAnchor>
  <xdr:twoCellAnchor editAs="oneCell">
    <xdr:from>
      <xdr:col>118</xdr:col>
      <xdr:colOff>40822</xdr:colOff>
      <xdr:row>23</xdr:row>
      <xdr:rowOff>40821</xdr:rowOff>
    </xdr:from>
    <xdr:to>
      <xdr:col>122</xdr:col>
      <xdr:colOff>54430</xdr:colOff>
      <xdr:row>23</xdr:row>
      <xdr:rowOff>1382233</xdr:rowOff>
    </xdr:to>
    <xdr:pic>
      <xdr:nvPicPr>
        <xdr:cNvPr id="83" name="Рисунок 82"/>
        <xdr:cNvPicPr>
          <a:picLocks noChangeAspect="1"/>
        </xdr:cNvPicPr>
      </xdr:nvPicPr>
      <xdr:blipFill rotWithShape="1">
        <a:blip xmlns:r="http://schemas.openxmlformats.org/officeDocument/2006/relationships" r:embed="rId5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5038" t="7395" r="35877" b="7648"/>
        <a:stretch/>
      </xdr:blipFill>
      <xdr:spPr>
        <a:xfrm>
          <a:off x="25309286" y="7973785"/>
          <a:ext cx="612322" cy="1341412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102054</xdr:colOff>
      <xdr:row>24</xdr:row>
      <xdr:rowOff>265339</xdr:rowOff>
    </xdr:from>
    <xdr:to>
      <xdr:col>12</xdr:col>
      <xdr:colOff>273147</xdr:colOff>
      <xdr:row>24</xdr:row>
      <xdr:rowOff>1306286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1411" y="7354660"/>
          <a:ext cx="1382129" cy="1040947"/>
        </a:xfrm>
        <a:prstGeom prst="rect">
          <a:avLst/>
        </a:prstGeom>
      </xdr:spPr>
    </xdr:pic>
    <xdr:clientData/>
  </xdr:twoCellAnchor>
  <xdr:twoCellAnchor editAs="oneCell">
    <xdr:from>
      <xdr:col>17</xdr:col>
      <xdr:colOff>44904</xdr:colOff>
      <xdr:row>24</xdr:row>
      <xdr:rowOff>397327</xdr:rowOff>
    </xdr:from>
    <xdr:to>
      <xdr:col>27</xdr:col>
      <xdr:colOff>69936</xdr:colOff>
      <xdr:row>24</xdr:row>
      <xdr:rowOff>1197428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22047" y="7486648"/>
          <a:ext cx="1480996" cy="800101"/>
        </a:xfrm>
        <a:prstGeom prst="rect">
          <a:avLst/>
        </a:prstGeom>
      </xdr:spPr>
    </xdr:pic>
    <xdr:clientData/>
  </xdr:twoCellAnchor>
  <xdr:twoCellAnchor editAs="oneCell">
    <xdr:from>
      <xdr:col>31</xdr:col>
      <xdr:colOff>115663</xdr:colOff>
      <xdr:row>24</xdr:row>
      <xdr:rowOff>491436</xdr:rowOff>
    </xdr:from>
    <xdr:to>
      <xdr:col>41</xdr:col>
      <xdr:colOff>95251</xdr:colOff>
      <xdr:row>24</xdr:row>
      <xdr:rowOff>1133021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56984" y="8642115"/>
          <a:ext cx="1408338" cy="641585"/>
        </a:xfrm>
        <a:prstGeom prst="rect">
          <a:avLst/>
        </a:prstGeom>
      </xdr:spPr>
    </xdr:pic>
    <xdr:clientData/>
  </xdr:twoCellAnchor>
  <xdr:twoCellAnchor editAs="oneCell">
    <xdr:from>
      <xdr:col>46</xdr:col>
      <xdr:colOff>41501</xdr:colOff>
      <xdr:row>24</xdr:row>
      <xdr:rowOff>441288</xdr:rowOff>
    </xdr:from>
    <xdr:to>
      <xdr:col>53</xdr:col>
      <xdr:colOff>163285</xdr:colOff>
      <xdr:row>24</xdr:row>
      <xdr:rowOff>1411060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50465" y="8591967"/>
          <a:ext cx="1074284" cy="969772"/>
        </a:xfrm>
        <a:prstGeom prst="rect">
          <a:avLst/>
        </a:prstGeom>
      </xdr:spPr>
    </xdr:pic>
    <xdr:clientData/>
  </xdr:twoCellAnchor>
  <xdr:oneCellAnchor>
    <xdr:from>
      <xdr:col>72</xdr:col>
      <xdr:colOff>91623</xdr:colOff>
      <xdr:row>30</xdr:row>
      <xdr:rowOff>112447</xdr:rowOff>
    </xdr:from>
    <xdr:ext cx="429682" cy="1392169"/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208409" y="10086483"/>
          <a:ext cx="429682" cy="1392169"/>
        </a:xfrm>
        <a:prstGeom prst="rect">
          <a:avLst/>
        </a:prstGeom>
      </xdr:spPr>
    </xdr:pic>
    <xdr:clientData/>
  </xdr:oneCellAnchor>
  <xdr:oneCellAnchor>
    <xdr:from>
      <xdr:col>119</xdr:col>
      <xdr:colOff>20411</xdr:colOff>
      <xdr:row>24</xdr:row>
      <xdr:rowOff>517072</xdr:rowOff>
    </xdr:from>
    <xdr:ext cx="1541401" cy="942975"/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260661" y="8667751"/>
          <a:ext cx="1541401" cy="942975"/>
        </a:xfrm>
        <a:prstGeom prst="rect">
          <a:avLst/>
        </a:prstGeom>
      </xdr:spPr>
    </xdr:pic>
    <xdr:clientData/>
  </xdr:oneCellAnchor>
  <xdr:twoCellAnchor editAs="oneCell">
    <xdr:from>
      <xdr:col>19</xdr:col>
      <xdr:colOff>63953</xdr:colOff>
      <xdr:row>30</xdr:row>
      <xdr:rowOff>129482</xdr:rowOff>
    </xdr:from>
    <xdr:to>
      <xdr:col>25</xdr:col>
      <xdr:colOff>4081</xdr:colOff>
      <xdr:row>30</xdr:row>
      <xdr:rowOff>1540250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13239" y="11042411"/>
          <a:ext cx="756556" cy="1410768"/>
        </a:xfrm>
        <a:prstGeom prst="rect">
          <a:avLst/>
        </a:prstGeom>
      </xdr:spPr>
    </xdr:pic>
    <xdr:clientData/>
  </xdr:twoCellAnchor>
  <xdr:twoCellAnchor editAs="oneCell">
    <xdr:from>
      <xdr:col>32</xdr:col>
      <xdr:colOff>208190</xdr:colOff>
      <xdr:row>30</xdr:row>
      <xdr:rowOff>97971</xdr:rowOff>
    </xdr:from>
    <xdr:to>
      <xdr:col>39</xdr:col>
      <xdr:colOff>40799</xdr:colOff>
      <xdr:row>30</xdr:row>
      <xdr:rowOff>1536246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85583" y="11010900"/>
          <a:ext cx="825930" cy="1438275"/>
        </a:xfrm>
        <a:prstGeom prst="rect">
          <a:avLst/>
        </a:prstGeom>
      </xdr:spPr>
    </xdr:pic>
    <xdr:clientData/>
  </xdr:twoCellAnchor>
  <xdr:twoCellAnchor editAs="oneCell">
    <xdr:from>
      <xdr:col>47</xdr:col>
      <xdr:colOff>43544</xdr:colOff>
      <xdr:row>30</xdr:row>
      <xdr:rowOff>126547</xdr:rowOff>
    </xdr:from>
    <xdr:to>
      <xdr:col>52</xdr:col>
      <xdr:colOff>62594</xdr:colOff>
      <xdr:row>30</xdr:row>
      <xdr:rowOff>1500479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5437" y="10100583"/>
          <a:ext cx="699407" cy="1373932"/>
        </a:xfrm>
        <a:prstGeom prst="rect">
          <a:avLst/>
        </a:prstGeom>
      </xdr:spPr>
    </xdr:pic>
    <xdr:clientData/>
  </xdr:twoCellAnchor>
  <xdr:twoCellAnchor editAs="oneCell">
    <xdr:from>
      <xdr:col>60</xdr:col>
      <xdr:colOff>123826</xdr:colOff>
      <xdr:row>30</xdr:row>
      <xdr:rowOff>144992</xdr:rowOff>
    </xdr:from>
    <xdr:to>
      <xdr:col>63</xdr:col>
      <xdr:colOff>148985</xdr:colOff>
      <xdr:row>30</xdr:row>
      <xdr:rowOff>1583268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48576" y="10119028"/>
          <a:ext cx="501409" cy="1438276"/>
        </a:xfrm>
        <a:prstGeom prst="rect">
          <a:avLst/>
        </a:prstGeom>
      </xdr:spPr>
    </xdr:pic>
    <xdr:clientData/>
  </xdr:twoCellAnchor>
  <xdr:twoCellAnchor editAs="oneCell">
    <xdr:from>
      <xdr:col>94</xdr:col>
      <xdr:colOff>83910</xdr:colOff>
      <xdr:row>30</xdr:row>
      <xdr:rowOff>51709</xdr:rowOff>
    </xdr:from>
    <xdr:to>
      <xdr:col>98</xdr:col>
      <xdr:colOff>24039</xdr:colOff>
      <xdr:row>30</xdr:row>
      <xdr:rowOff>1499509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364231" y="7903030"/>
          <a:ext cx="484415" cy="1447800"/>
        </a:xfrm>
        <a:prstGeom prst="rect">
          <a:avLst/>
        </a:prstGeom>
      </xdr:spPr>
    </xdr:pic>
    <xdr:clientData/>
  </xdr:twoCellAnchor>
  <xdr:twoCellAnchor editAs="oneCell">
    <xdr:from>
      <xdr:col>108</xdr:col>
      <xdr:colOff>387803</xdr:colOff>
      <xdr:row>30</xdr:row>
      <xdr:rowOff>119741</xdr:rowOff>
    </xdr:from>
    <xdr:to>
      <xdr:col>112</xdr:col>
      <xdr:colOff>27891</xdr:colOff>
      <xdr:row>30</xdr:row>
      <xdr:rowOff>1573505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19589" y="11032670"/>
          <a:ext cx="436106" cy="1453764"/>
        </a:xfrm>
        <a:prstGeom prst="rect">
          <a:avLst/>
        </a:prstGeom>
      </xdr:spPr>
    </xdr:pic>
    <xdr:clientData/>
  </xdr:twoCellAnchor>
  <xdr:twoCellAnchor editAs="oneCell">
    <xdr:from>
      <xdr:col>59</xdr:col>
      <xdr:colOff>134711</xdr:colOff>
      <xdr:row>60</xdr:row>
      <xdr:rowOff>398688</xdr:rowOff>
    </xdr:from>
    <xdr:to>
      <xdr:col>69</xdr:col>
      <xdr:colOff>36058</xdr:colOff>
      <xdr:row>60</xdr:row>
      <xdr:rowOff>1151163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99640" y="24224795"/>
          <a:ext cx="1398132" cy="752475"/>
        </a:xfrm>
        <a:prstGeom prst="rect">
          <a:avLst/>
        </a:prstGeom>
      </xdr:spPr>
    </xdr:pic>
    <xdr:clientData/>
  </xdr:twoCellAnchor>
  <xdr:twoCellAnchor editAs="oneCell">
    <xdr:from>
      <xdr:col>75</xdr:col>
      <xdr:colOff>17690</xdr:colOff>
      <xdr:row>60</xdr:row>
      <xdr:rowOff>355148</xdr:rowOff>
    </xdr:from>
    <xdr:to>
      <xdr:col>84</xdr:col>
      <xdr:colOff>76971</xdr:colOff>
      <xdr:row>60</xdr:row>
      <xdr:rowOff>1156609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304690" y="24181255"/>
          <a:ext cx="1460817" cy="801461"/>
        </a:xfrm>
        <a:prstGeom prst="rect">
          <a:avLst/>
        </a:prstGeom>
      </xdr:spPr>
    </xdr:pic>
    <xdr:clientData/>
  </xdr:twoCellAnchor>
  <xdr:twoCellAnchor editAs="oneCell">
    <xdr:from>
      <xdr:col>4</xdr:col>
      <xdr:colOff>73478</xdr:colOff>
      <xdr:row>41</xdr:row>
      <xdr:rowOff>522513</xdr:rowOff>
    </xdr:from>
    <xdr:to>
      <xdr:col>12</xdr:col>
      <xdr:colOff>20513</xdr:colOff>
      <xdr:row>41</xdr:row>
      <xdr:rowOff>1198788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8907" y="15694477"/>
          <a:ext cx="1021999" cy="676275"/>
        </a:xfrm>
        <a:prstGeom prst="rect">
          <a:avLst/>
        </a:prstGeom>
      </xdr:spPr>
    </xdr:pic>
    <xdr:clientData/>
  </xdr:twoCellAnchor>
  <xdr:twoCellAnchor editAs="oneCell">
    <xdr:from>
      <xdr:col>16</xdr:col>
      <xdr:colOff>88446</xdr:colOff>
      <xdr:row>41</xdr:row>
      <xdr:rowOff>438149</xdr:rowOff>
    </xdr:from>
    <xdr:to>
      <xdr:col>27</xdr:col>
      <xdr:colOff>55535</xdr:colOff>
      <xdr:row>41</xdr:row>
      <xdr:rowOff>1114424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29517" y="15610113"/>
          <a:ext cx="1559125" cy="676275"/>
        </a:xfrm>
        <a:prstGeom prst="rect">
          <a:avLst/>
        </a:prstGeom>
      </xdr:spPr>
    </xdr:pic>
    <xdr:clientData/>
  </xdr:twoCellAnchor>
  <xdr:twoCellAnchor editAs="oneCell">
    <xdr:from>
      <xdr:col>32</xdr:col>
      <xdr:colOff>258535</xdr:colOff>
      <xdr:row>41</xdr:row>
      <xdr:rowOff>47625</xdr:rowOff>
    </xdr:from>
    <xdr:to>
      <xdr:col>39</xdr:col>
      <xdr:colOff>14969</xdr:colOff>
      <xdr:row>41</xdr:row>
      <xdr:rowOff>1409324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5928" y="15219589"/>
          <a:ext cx="749755" cy="1361699"/>
        </a:xfrm>
        <a:prstGeom prst="rect">
          <a:avLst/>
        </a:prstGeom>
      </xdr:spPr>
    </xdr:pic>
    <xdr:clientData/>
  </xdr:twoCellAnchor>
  <xdr:twoCellAnchor editAs="oneCell">
    <xdr:from>
      <xdr:col>46</xdr:col>
      <xdr:colOff>9525</xdr:colOff>
      <xdr:row>41</xdr:row>
      <xdr:rowOff>403485</xdr:rowOff>
    </xdr:from>
    <xdr:to>
      <xdr:col>53</xdr:col>
      <xdr:colOff>0</xdr:colOff>
      <xdr:row>41</xdr:row>
      <xdr:rowOff>1384251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46346" y="14282771"/>
          <a:ext cx="942975" cy="980766"/>
        </a:xfrm>
        <a:prstGeom prst="rect">
          <a:avLst/>
        </a:prstGeom>
      </xdr:spPr>
    </xdr:pic>
    <xdr:clientData/>
  </xdr:twoCellAnchor>
  <xdr:twoCellAnchor editAs="oneCell">
    <xdr:from>
      <xdr:col>75</xdr:col>
      <xdr:colOff>137432</xdr:colOff>
      <xdr:row>41</xdr:row>
      <xdr:rowOff>172811</xdr:rowOff>
    </xdr:from>
    <xdr:to>
      <xdr:col>81</xdr:col>
      <xdr:colOff>60615</xdr:colOff>
      <xdr:row>41</xdr:row>
      <xdr:rowOff>1449923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51646" y="15208704"/>
          <a:ext cx="918206" cy="1277112"/>
        </a:xfrm>
        <a:prstGeom prst="rect">
          <a:avLst/>
        </a:prstGeom>
      </xdr:spPr>
    </xdr:pic>
    <xdr:clientData/>
  </xdr:twoCellAnchor>
  <xdr:twoCellAnchor editAs="oneCell">
    <xdr:from>
      <xdr:col>88</xdr:col>
      <xdr:colOff>70757</xdr:colOff>
      <xdr:row>41</xdr:row>
      <xdr:rowOff>432706</xdr:rowOff>
    </xdr:from>
    <xdr:to>
      <xdr:col>100</xdr:col>
      <xdr:colOff>6164</xdr:colOff>
      <xdr:row>41</xdr:row>
      <xdr:rowOff>1183821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52364" y="11223170"/>
          <a:ext cx="1500228" cy="751115"/>
        </a:xfrm>
        <a:prstGeom prst="rect">
          <a:avLst/>
        </a:prstGeom>
      </xdr:spPr>
    </xdr:pic>
    <xdr:clientData/>
  </xdr:twoCellAnchor>
  <xdr:twoCellAnchor editAs="oneCell">
    <xdr:from>
      <xdr:col>103</xdr:col>
      <xdr:colOff>54430</xdr:colOff>
      <xdr:row>41</xdr:row>
      <xdr:rowOff>420460</xdr:rowOff>
    </xdr:from>
    <xdr:to>
      <xdr:col>115</xdr:col>
      <xdr:colOff>48481</xdr:colOff>
      <xdr:row>41</xdr:row>
      <xdr:rowOff>1238251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78644" y="16000639"/>
          <a:ext cx="1654123" cy="817791"/>
        </a:xfrm>
        <a:prstGeom prst="rect">
          <a:avLst/>
        </a:prstGeom>
      </xdr:spPr>
    </xdr:pic>
    <xdr:clientData/>
  </xdr:twoCellAnchor>
  <xdr:twoCellAnchor editAs="oneCell">
    <xdr:from>
      <xdr:col>119</xdr:col>
      <xdr:colOff>106135</xdr:colOff>
      <xdr:row>41</xdr:row>
      <xdr:rowOff>97972</xdr:rowOff>
    </xdr:from>
    <xdr:to>
      <xdr:col>128</xdr:col>
      <xdr:colOff>231557</xdr:colOff>
      <xdr:row>41</xdr:row>
      <xdr:rowOff>1498147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216992" y="13977258"/>
          <a:ext cx="1472528" cy="1400175"/>
        </a:xfrm>
        <a:prstGeom prst="rect">
          <a:avLst/>
        </a:prstGeom>
      </xdr:spPr>
    </xdr:pic>
    <xdr:clientData/>
  </xdr:twoCellAnchor>
  <xdr:twoCellAnchor editAs="oneCell">
    <xdr:from>
      <xdr:col>58</xdr:col>
      <xdr:colOff>84364</xdr:colOff>
      <xdr:row>24</xdr:row>
      <xdr:rowOff>580889</xdr:rowOff>
    </xdr:from>
    <xdr:to>
      <xdr:col>70</xdr:col>
      <xdr:colOff>23811</xdr:colOff>
      <xdr:row>24</xdr:row>
      <xdr:rowOff>1495086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12578" y="8731568"/>
          <a:ext cx="1793422" cy="914197"/>
        </a:xfrm>
        <a:prstGeom prst="rect">
          <a:avLst/>
        </a:prstGeom>
      </xdr:spPr>
    </xdr:pic>
    <xdr:clientData/>
  </xdr:twoCellAnchor>
  <xdr:twoCellAnchor editAs="oneCell">
    <xdr:from>
      <xdr:col>74</xdr:col>
      <xdr:colOff>70756</xdr:colOff>
      <xdr:row>24</xdr:row>
      <xdr:rowOff>632282</xdr:rowOff>
    </xdr:from>
    <xdr:to>
      <xdr:col>84</xdr:col>
      <xdr:colOff>229621</xdr:colOff>
      <xdr:row>24</xdr:row>
      <xdr:rowOff>1515495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72006" y="8782961"/>
          <a:ext cx="1846151" cy="883213"/>
        </a:xfrm>
        <a:prstGeom prst="rect">
          <a:avLst/>
        </a:prstGeom>
      </xdr:spPr>
    </xdr:pic>
    <xdr:clientData/>
  </xdr:twoCellAnchor>
  <xdr:twoCellAnchor editAs="oneCell">
    <xdr:from>
      <xdr:col>2</xdr:col>
      <xdr:colOff>83002</xdr:colOff>
      <xdr:row>51</xdr:row>
      <xdr:rowOff>521192</xdr:rowOff>
    </xdr:from>
    <xdr:to>
      <xdr:col>13</xdr:col>
      <xdr:colOff>13605</xdr:colOff>
      <xdr:row>51</xdr:row>
      <xdr:rowOff>1387932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6288" y="19911371"/>
          <a:ext cx="1577067" cy="866740"/>
        </a:xfrm>
        <a:prstGeom prst="rect">
          <a:avLst/>
        </a:prstGeom>
      </xdr:spPr>
    </xdr:pic>
    <xdr:clientData/>
  </xdr:twoCellAnchor>
  <xdr:twoCellAnchor editAs="oneCell">
    <xdr:from>
      <xdr:col>17</xdr:col>
      <xdr:colOff>106135</xdr:colOff>
      <xdr:row>51</xdr:row>
      <xdr:rowOff>345622</xdr:rowOff>
    </xdr:from>
    <xdr:to>
      <xdr:col>26</xdr:col>
      <xdr:colOff>87159</xdr:colOff>
      <xdr:row>51</xdr:row>
      <xdr:rowOff>1319894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3278" y="19871872"/>
          <a:ext cx="1205667" cy="974272"/>
        </a:xfrm>
        <a:prstGeom prst="rect">
          <a:avLst/>
        </a:prstGeom>
      </xdr:spPr>
    </xdr:pic>
    <xdr:clientData/>
  </xdr:twoCellAnchor>
  <xdr:twoCellAnchor editAs="oneCell">
    <xdr:from>
      <xdr:col>31</xdr:col>
      <xdr:colOff>108857</xdr:colOff>
      <xdr:row>51</xdr:row>
      <xdr:rowOff>468084</xdr:rowOff>
    </xdr:from>
    <xdr:to>
      <xdr:col>39</xdr:col>
      <xdr:colOff>239113</xdr:colOff>
      <xdr:row>51</xdr:row>
      <xdr:rowOff>1211035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50178" y="20402548"/>
          <a:ext cx="1259649" cy="742951"/>
        </a:xfrm>
        <a:prstGeom prst="rect">
          <a:avLst/>
        </a:prstGeom>
      </xdr:spPr>
    </xdr:pic>
    <xdr:clientData/>
  </xdr:twoCellAnchor>
  <xdr:twoCellAnchor editAs="oneCell">
    <xdr:from>
      <xdr:col>59</xdr:col>
      <xdr:colOff>129266</xdr:colOff>
      <xdr:row>51</xdr:row>
      <xdr:rowOff>724285</xdr:rowOff>
    </xdr:from>
    <xdr:to>
      <xdr:col>69</xdr:col>
      <xdr:colOff>187354</xdr:colOff>
      <xdr:row>51</xdr:row>
      <xdr:rowOff>1047751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93552" y="20250535"/>
          <a:ext cx="1554873" cy="323466"/>
        </a:xfrm>
        <a:prstGeom prst="rect">
          <a:avLst/>
        </a:prstGeom>
      </xdr:spPr>
    </xdr:pic>
    <xdr:clientData/>
  </xdr:twoCellAnchor>
  <xdr:twoCellAnchor editAs="oneCell">
    <xdr:from>
      <xdr:col>44</xdr:col>
      <xdr:colOff>229961</xdr:colOff>
      <xdr:row>51</xdr:row>
      <xdr:rowOff>734786</xdr:rowOff>
    </xdr:from>
    <xdr:to>
      <xdr:col>54</xdr:col>
      <xdr:colOff>91167</xdr:colOff>
      <xdr:row>51</xdr:row>
      <xdr:rowOff>1089225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71532" y="20261036"/>
          <a:ext cx="1439635" cy="354439"/>
        </a:xfrm>
        <a:prstGeom prst="rect">
          <a:avLst/>
        </a:prstGeom>
      </xdr:spPr>
    </xdr:pic>
    <xdr:clientData/>
  </xdr:twoCellAnchor>
  <xdr:twoCellAnchor editAs="oneCell">
    <xdr:from>
      <xdr:col>75</xdr:col>
      <xdr:colOff>24494</xdr:colOff>
      <xdr:row>51</xdr:row>
      <xdr:rowOff>449035</xdr:rowOff>
    </xdr:from>
    <xdr:to>
      <xdr:col>83</xdr:col>
      <xdr:colOff>45463</xdr:colOff>
      <xdr:row>51</xdr:row>
      <xdr:rowOff>1372579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311494" y="20383499"/>
          <a:ext cx="1286433" cy="923544"/>
        </a:xfrm>
        <a:prstGeom prst="rect">
          <a:avLst/>
        </a:prstGeom>
      </xdr:spPr>
    </xdr:pic>
    <xdr:clientData/>
  </xdr:twoCellAnchor>
  <xdr:twoCellAnchor editAs="oneCell">
    <xdr:from>
      <xdr:col>88</xdr:col>
      <xdr:colOff>92528</xdr:colOff>
      <xdr:row>51</xdr:row>
      <xdr:rowOff>522514</xdr:rowOff>
    </xdr:from>
    <xdr:to>
      <xdr:col>99</xdr:col>
      <xdr:colOff>246477</xdr:colOff>
      <xdr:row>51</xdr:row>
      <xdr:rowOff>1387929</xdr:rowOff>
    </xdr:to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70921" y="19912693"/>
          <a:ext cx="1433020" cy="865415"/>
        </a:xfrm>
        <a:prstGeom prst="rect">
          <a:avLst/>
        </a:prstGeom>
      </xdr:spPr>
    </xdr:pic>
    <xdr:clientData/>
  </xdr:twoCellAnchor>
  <xdr:twoCellAnchor editAs="oneCell">
    <xdr:from>
      <xdr:col>106</xdr:col>
      <xdr:colOff>122464</xdr:colOff>
      <xdr:row>51</xdr:row>
      <xdr:rowOff>346982</xdr:rowOff>
    </xdr:from>
    <xdr:to>
      <xdr:col>113</xdr:col>
      <xdr:colOff>92531</xdr:colOff>
      <xdr:row>51</xdr:row>
      <xdr:rowOff>1382648</xdr:rowOff>
    </xdr:to>
    <xdr:pic>
      <xdr:nvPicPr>
        <xdr:cNvPr id="83" name="Рисунок 82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54893" y="20281446"/>
          <a:ext cx="881745" cy="1035666"/>
        </a:xfrm>
        <a:prstGeom prst="rect">
          <a:avLst/>
        </a:prstGeom>
      </xdr:spPr>
    </xdr:pic>
    <xdr:clientData/>
  </xdr:twoCellAnchor>
  <xdr:twoCellAnchor editAs="oneCell">
    <xdr:from>
      <xdr:col>123</xdr:col>
      <xdr:colOff>4762</xdr:colOff>
      <xdr:row>51</xdr:row>
      <xdr:rowOff>104774</xdr:rowOff>
    </xdr:from>
    <xdr:to>
      <xdr:col>125</xdr:col>
      <xdr:colOff>92870</xdr:colOff>
      <xdr:row>51</xdr:row>
      <xdr:rowOff>1516276</xdr:rowOff>
    </xdr:to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067543" y="12915899"/>
          <a:ext cx="397669" cy="1401297"/>
        </a:xfrm>
        <a:prstGeom prst="rect">
          <a:avLst/>
        </a:prstGeom>
      </xdr:spPr>
    </xdr:pic>
    <xdr:clientData/>
  </xdr:twoCellAnchor>
  <xdr:twoCellAnchor editAs="oneCell">
    <xdr:from>
      <xdr:col>6</xdr:col>
      <xdr:colOff>29936</xdr:colOff>
      <xdr:row>60</xdr:row>
      <xdr:rowOff>84364</xdr:rowOff>
    </xdr:from>
    <xdr:to>
      <xdr:col>9</xdr:col>
      <xdr:colOff>32656</xdr:colOff>
      <xdr:row>60</xdr:row>
      <xdr:rowOff>1497526</xdr:rowOff>
    </xdr:to>
    <xdr:pic>
      <xdr:nvPicPr>
        <xdr:cNvPr id="85" name="Рисунок 84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7507" y="23910471"/>
          <a:ext cx="465363" cy="1413162"/>
        </a:xfrm>
        <a:prstGeom prst="rect">
          <a:avLst/>
        </a:prstGeom>
      </xdr:spPr>
    </xdr:pic>
    <xdr:clientData/>
  </xdr:twoCellAnchor>
  <xdr:twoCellAnchor editAs="oneCell">
    <xdr:from>
      <xdr:col>19</xdr:col>
      <xdr:colOff>9525</xdr:colOff>
      <xdr:row>60</xdr:row>
      <xdr:rowOff>85725</xdr:rowOff>
    </xdr:from>
    <xdr:to>
      <xdr:col>23</xdr:col>
      <xdr:colOff>123826</xdr:colOff>
      <xdr:row>60</xdr:row>
      <xdr:rowOff>1427252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3125" y="17059275"/>
          <a:ext cx="647700" cy="1341527"/>
        </a:xfrm>
        <a:prstGeom prst="rect">
          <a:avLst/>
        </a:prstGeom>
      </xdr:spPr>
    </xdr:pic>
    <xdr:clientData/>
  </xdr:twoCellAnchor>
  <xdr:twoCellAnchor editAs="oneCell">
    <xdr:from>
      <xdr:col>34</xdr:col>
      <xdr:colOff>1</xdr:colOff>
      <xdr:row>60</xdr:row>
      <xdr:rowOff>193222</xdr:rowOff>
    </xdr:from>
    <xdr:to>
      <xdr:col>37</xdr:col>
      <xdr:colOff>93550</xdr:colOff>
      <xdr:row>60</xdr:row>
      <xdr:rowOff>1417532</xdr:rowOff>
    </xdr:to>
    <xdr:pic>
      <xdr:nvPicPr>
        <xdr:cNvPr id="87" name="Рисунок 86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85608" y="24019329"/>
          <a:ext cx="365692" cy="1224310"/>
        </a:xfrm>
        <a:prstGeom prst="rect">
          <a:avLst/>
        </a:prstGeom>
      </xdr:spPr>
    </xdr:pic>
    <xdr:clientData/>
  </xdr:twoCellAnchor>
  <xdr:twoCellAnchor editAs="oneCell">
    <xdr:from>
      <xdr:col>46</xdr:col>
      <xdr:colOff>95250</xdr:colOff>
      <xdr:row>60</xdr:row>
      <xdr:rowOff>47625</xdr:rowOff>
    </xdr:from>
    <xdr:to>
      <xdr:col>52</xdr:col>
      <xdr:colOff>76201</xdr:colOff>
      <xdr:row>60</xdr:row>
      <xdr:rowOff>1480913</xdr:rowOff>
    </xdr:to>
    <xdr:pic>
      <xdr:nvPicPr>
        <xdr:cNvPr id="88" name="Рисунок 87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62600" y="17021175"/>
          <a:ext cx="781050" cy="1433288"/>
        </a:xfrm>
        <a:prstGeom prst="rect">
          <a:avLst/>
        </a:prstGeom>
      </xdr:spPr>
    </xdr:pic>
    <xdr:clientData/>
  </xdr:twoCellAnchor>
  <xdr:twoCellAnchor editAs="oneCell">
    <xdr:from>
      <xdr:col>61</xdr:col>
      <xdr:colOff>52916</xdr:colOff>
      <xdr:row>41</xdr:row>
      <xdr:rowOff>158750</xdr:rowOff>
    </xdr:from>
    <xdr:to>
      <xdr:col>66</xdr:col>
      <xdr:colOff>120385</xdr:colOff>
      <xdr:row>41</xdr:row>
      <xdr:rowOff>1389112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51749" y="11281833"/>
          <a:ext cx="973668" cy="1230362"/>
        </a:xfrm>
        <a:prstGeom prst="rect">
          <a:avLst/>
        </a:prstGeom>
      </xdr:spPr>
    </xdr:pic>
    <xdr:clientData/>
  </xdr:twoCellAnchor>
  <xdr:oneCellAnchor>
    <xdr:from>
      <xdr:col>118</xdr:col>
      <xdr:colOff>122465</xdr:colOff>
      <xdr:row>30</xdr:row>
      <xdr:rowOff>425901</xdr:rowOff>
    </xdr:from>
    <xdr:ext cx="1621936" cy="948420"/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80822" y="10399937"/>
          <a:ext cx="1621936" cy="948420"/>
        </a:xfrm>
        <a:prstGeom prst="rect">
          <a:avLst/>
        </a:prstGeom>
      </xdr:spPr>
    </xdr:pic>
    <xdr:clientData/>
  </xdr:oneCellAnchor>
  <xdr:oneCellAnchor>
    <xdr:from>
      <xdr:col>105</xdr:col>
      <xdr:colOff>31752</xdr:colOff>
      <xdr:row>24</xdr:row>
      <xdr:rowOff>394606</xdr:rowOff>
    </xdr:from>
    <xdr:ext cx="1329846" cy="1029154"/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28109" y="8545285"/>
          <a:ext cx="1329846" cy="1029154"/>
        </a:xfrm>
        <a:prstGeom prst="rect">
          <a:avLst/>
        </a:prstGeom>
      </xdr:spPr>
    </xdr:pic>
    <xdr:clientData/>
  </xdr:oneCellAnchor>
  <xdr:oneCellAnchor>
    <xdr:from>
      <xdr:col>5</xdr:col>
      <xdr:colOff>5293</xdr:colOff>
      <xdr:row>30</xdr:row>
      <xdr:rowOff>462643</xdr:rowOff>
    </xdr:from>
    <xdr:ext cx="906587" cy="993020"/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6793" y="11375572"/>
          <a:ext cx="906587" cy="993020"/>
        </a:xfrm>
        <a:prstGeom prst="rect">
          <a:avLst/>
        </a:prstGeom>
      </xdr:spPr>
    </xdr:pic>
    <xdr:clientData/>
  </xdr:oneCellAnchor>
  <xdr:oneCellAnchor>
    <xdr:from>
      <xdr:col>82</xdr:col>
      <xdr:colOff>91168</xdr:colOff>
      <xdr:row>30</xdr:row>
      <xdr:rowOff>74839</xdr:rowOff>
    </xdr:from>
    <xdr:ext cx="459275" cy="1438275"/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63918" y="10048875"/>
          <a:ext cx="459275" cy="1438275"/>
        </a:xfrm>
        <a:prstGeom prst="rect">
          <a:avLst/>
        </a:prstGeom>
      </xdr:spPr>
    </xdr:pic>
    <xdr:clientData/>
  </xdr:oneCellAnchor>
  <xdr:twoCellAnchor editAs="oneCell">
    <xdr:from>
      <xdr:col>55</xdr:col>
      <xdr:colOff>122465</xdr:colOff>
      <xdr:row>11</xdr:row>
      <xdr:rowOff>27213</xdr:rowOff>
    </xdr:from>
    <xdr:to>
      <xdr:col>73</xdr:col>
      <xdr:colOff>54429</xdr:colOff>
      <xdr:row>11</xdr:row>
      <xdr:rowOff>1766104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79179" y="3061606"/>
          <a:ext cx="2340429" cy="1738891"/>
        </a:xfrm>
        <a:prstGeom prst="rect">
          <a:avLst/>
        </a:prstGeom>
      </xdr:spPr>
    </xdr:pic>
    <xdr:clientData/>
  </xdr:twoCellAnchor>
  <xdr:twoCellAnchor editAs="oneCell">
    <xdr:from>
      <xdr:col>88</xdr:col>
      <xdr:colOff>122465</xdr:colOff>
      <xdr:row>24</xdr:row>
      <xdr:rowOff>122465</xdr:rowOff>
    </xdr:from>
    <xdr:to>
      <xdr:col>100</xdr:col>
      <xdr:colOff>30172</xdr:colOff>
      <xdr:row>24</xdr:row>
      <xdr:rowOff>1522640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73001" y="8273144"/>
          <a:ext cx="1472528" cy="1400175"/>
        </a:xfrm>
        <a:prstGeom prst="rect">
          <a:avLst/>
        </a:prstGeom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285750</xdr:colOff>
      <xdr:row>14</xdr:row>
      <xdr:rowOff>38100</xdr:rowOff>
    </xdr:from>
    <xdr:to>
      <xdr:col>1</xdr:col>
      <xdr:colOff>819150</xdr:colOff>
      <xdr:row>14</xdr:row>
      <xdr:rowOff>1086219</xdr:rowOff>
    </xdr:to>
    <xdr:pic>
      <xdr:nvPicPr>
        <xdr:cNvPr id="2" name="Рисунок 1"/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2456" t="18086" r="21833" b="14095"/>
        <a:stretch/>
      </xdr:blipFill>
      <xdr:spPr>
        <a:xfrm>
          <a:off x="285750" y="8020050"/>
          <a:ext cx="1590675" cy="104811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</xdr:row>
      <xdr:rowOff>38101</xdr:rowOff>
    </xdr:from>
    <xdr:to>
      <xdr:col>0</xdr:col>
      <xdr:colOff>970599</xdr:colOff>
      <xdr:row>15</xdr:row>
      <xdr:rowOff>666751</xdr:rowOff>
    </xdr:to>
    <xdr:pic>
      <xdr:nvPicPr>
        <xdr:cNvPr id="3" name="Рисунок 2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b="13729"/>
        <a:stretch/>
      </xdr:blipFill>
      <xdr:spPr>
        <a:xfrm>
          <a:off x="0" y="9153526"/>
          <a:ext cx="970599" cy="628650"/>
        </a:xfrm>
        <a:prstGeom prst="rect">
          <a:avLst/>
        </a:prstGeom>
      </xdr:spPr>
    </xdr:pic>
    <xdr:clientData/>
  </xdr:twoCellAnchor>
  <xdr:twoCellAnchor editAs="oneCell">
    <xdr:from>
      <xdr:col>0</xdr:col>
      <xdr:colOff>438150</xdr:colOff>
      <xdr:row>15</xdr:row>
      <xdr:rowOff>303785</xdr:rowOff>
    </xdr:from>
    <xdr:to>
      <xdr:col>1</xdr:col>
      <xdr:colOff>1028700</xdr:colOff>
      <xdr:row>15</xdr:row>
      <xdr:rowOff>1311719</xdr:rowOff>
    </xdr:to>
    <xdr:pic>
      <xdr:nvPicPr>
        <xdr:cNvPr id="4" name="Рисунок 3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330" t="40582" r="9023" b="16333"/>
        <a:stretch/>
      </xdr:blipFill>
      <xdr:spPr>
        <a:xfrm>
          <a:off x="438150" y="9419210"/>
          <a:ext cx="1647825" cy="1007934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8</xdr:row>
      <xdr:rowOff>38100</xdr:rowOff>
    </xdr:from>
    <xdr:to>
      <xdr:col>1</xdr:col>
      <xdr:colOff>1004426</xdr:colOff>
      <xdr:row>8</xdr:row>
      <xdr:rowOff>1057275</xdr:rowOff>
    </xdr:to>
    <xdr:pic>
      <xdr:nvPicPr>
        <xdr:cNvPr id="5" name="Рисунок 4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4110" t="32576" r="12879" b="17929"/>
        <a:stretch/>
      </xdr:blipFill>
      <xdr:spPr>
        <a:xfrm>
          <a:off x="57150" y="3267075"/>
          <a:ext cx="2004551" cy="1019175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9</xdr:row>
      <xdr:rowOff>47624</xdr:rowOff>
    </xdr:from>
    <xdr:to>
      <xdr:col>1</xdr:col>
      <xdr:colOff>971550</xdr:colOff>
      <xdr:row>9</xdr:row>
      <xdr:rowOff>1042089</xdr:rowOff>
    </xdr:to>
    <xdr:pic>
      <xdr:nvPicPr>
        <xdr:cNvPr id="6" name="Рисунок 5"/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4205" t="33207" r="12974" b="18056"/>
        <a:stretch/>
      </xdr:blipFill>
      <xdr:spPr>
        <a:xfrm>
          <a:off x="47625" y="4371974"/>
          <a:ext cx="1981200" cy="994465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10</xdr:row>
      <xdr:rowOff>28575</xdr:rowOff>
    </xdr:from>
    <xdr:to>
      <xdr:col>1</xdr:col>
      <xdr:colOff>990600</xdr:colOff>
      <xdr:row>10</xdr:row>
      <xdr:rowOff>1046092</xdr:rowOff>
    </xdr:to>
    <xdr:pic>
      <xdr:nvPicPr>
        <xdr:cNvPr id="7" name="Рисунок 6"/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4015" t="32450" r="13067" b="18560"/>
        <a:stretch/>
      </xdr:blipFill>
      <xdr:spPr>
        <a:xfrm>
          <a:off x="28575" y="5448300"/>
          <a:ext cx="2019300" cy="1017517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11</xdr:row>
      <xdr:rowOff>38100</xdr:rowOff>
    </xdr:from>
    <xdr:to>
      <xdr:col>1</xdr:col>
      <xdr:colOff>954305</xdr:colOff>
      <xdr:row>11</xdr:row>
      <xdr:rowOff>1028700</xdr:rowOff>
    </xdr:to>
    <xdr:pic>
      <xdr:nvPicPr>
        <xdr:cNvPr id="8" name="Рисунок 7"/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4299" t="33459" r="13067" b="17929"/>
        <a:stretch/>
      </xdr:blipFill>
      <xdr:spPr>
        <a:xfrm>
          <a:off x="38100" y="6553200"/>
          <a:ext cx="1973480" cy="990600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4</xdr:row>
      <xdr:rowOff>47625</xdr:rowOff>
    </xdr:from>
    <xdr:to>
      <xdr:col>1</xdr:col>
      <xdr:colOff>875868</xdr:colOff>
      <xdr:row>4</xdr:row>
      <xdr:rowOff>1000125</xdr:rowOff>
    </xdr:to>
    <xdr:pic>
      <xdr:nvPicPr>
        <xdr:cNvPr id="11" name="Рисунок 10"/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3731" t="30429" r="13352" b="19445"/>
        <a:stretch/>
      </xdr:blipFill>
      <xdr:spPr>
        <a:xfrm>
          <a:off x="85725" y="714375"/>
          <a:ext cx="1847418" cy="952500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5</xdr:row>
      <xdr:rowOff>38100</xdr:rowOff>
    </xdr:from>
    <xdr:to>
      <xdr:col>1</xdr:col>
      <xdr:colOff>896726</xdr:colOff>
      <xdr:row>5</xdr:row>
      <xdr:rowOff>1028699</xdr:rowOff>
    </xdr:to>
    <xdr:pic>
      <xdr:nvPicPr>
        <xdr:cNvPr id="12" name="Рисунок 11"/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3636" t="31061" r="14015" b="18308"/>
        <a:stretch/>
      </xdr:blipFill>
      <xdr:spPr>
        <a:xfrm>
          <a:off x="66675" y="1800225"/>
          <a:ext cx="1887326" cy="990599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104775</xdr:colOff>
      <xdr:row>28</xdr:row>
      <xdr:rowOff>57151</xdr:rowOff>
    </xdr:from>
    <xdr:to>
      <xdr:col>1</xdr:col>
      <xdr:colOff>595841</xdr:colOff>
      <xdr:row>28</xdr:row>
      <xdr:rowOff>1104900</xdr:rowOff>
    </xdr:to>
    <xdr:pic>
      <xdr:nvPicPr>
        <xdr:cNvPr id="2" name="Рисунок 1"/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4489" t="7955" r="18750" b="7671"/>
        <a:stretch/>
      </xdr:blipFill>
      <xdr:spPr>
        <a:xfrm>
          <a:off x="104775" y="12506326"/>
          <a:ext cx="1243541" cy="1047749"/>
        </a:xfrm>
        <a:prstGeom prst="rect">
          <a:avLst/>
        </a:prstGeom>
      </xdr:spPr>
    </xdr:pic>
    <xdr:clientData/>
  </xdr:twoCellAnchor>
  <xdr:twoCellAnchor editAs="oneCell">
    <xdr:from>
      <xdr:col>12</xdr:col>
      <xdr:colOff>228601</xdr:colOff>
      <xdr:row>28</xdr:row>
      <xdr:rowOff>47626</xdr:rowOff>
    </xdr:from>
    <xdr:to>
      <xdr:col>13</xdr:col>
      <xdr:colOff>381000</xdr:colOff>
      <xdr:row>28</xdr:row>
      <xdr:rowOff>1085850</xdr:rowOff>
    </xdr:to>
    <xdr:pic>
      <xdr:nvPicPr>
        <xdr:cNvPr id="3" name="Рисунок 2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0644" t="12216" r="25473" b="6961"/>
        <a:stretch/>
      </xdr:blipFill>
      <xdr:spPr>
        <a:xfrm>
          <a:off x="228601" y="13630276"/>
          <a:ext cx="1038224" cy="1038224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266700</xdr:colOff>
      <xdr:row>33</xdr:row>
      <xdr:rowOff>76200</xdr:rowOff>
    </xdr:from>
    <xdr:to>
      <xdr:col>1</xdr:col>
      <xdr:colOff>287528</xdr:colOff>
      <xdr:row>33</xdr:row>
      <xdr:rowOff>1065247</xdr:rowOff>
    </xdr:to>
    <xdr:pic>
      <xdr:nvPicPr>
        <xdr:cNvPr id="5" name="Рисунок 4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9943" t="16098" r="5540" b="11838"/>
        <a:stretch/>
      </xdr:blipFill>
      <xdr:spPr>
        <a:xfrm>
          <a:off x="266700" y="15468600"/>
          <a:ext cx="773303" cy="989047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323851</xdr:colOff>
      <xdr:row>34</xdr:row>
      <xdr:rowOff>26437</xdr:rowOff>
    </xdr:from>
    <xdr:to>
      <xdr:col>1</xdr:col>
      <xdr:colOff>381000</xdr:colOff>
      <xdr:row>34</xdr:row>
      <xdr:rowOff>1100429</xdr:rowOff>
    </xdr:to>
    <xdr:pic>
      <xdr:nvPicPr>
        <xdr:cNvPr id="6" name="Рисунок 5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2500" t="18466" r="10937" b="13825"/>
        <a:stretch/>
      </xdr:blipFill>
      <xdr:spPr>
        <a:xfrm>
          <a:off x="323851" y="16552312"/>
          <a:ext cx="809624" cy="1073992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304802</xdr:colOff>
      <xdr:row>35</xdr:row>
      <xdr:rowOff>59405</xdr:rowOff>
    </xdr:from>
    <xdr:to>
      <xdr:col>1</xdr:col>
      <xdr:colOff>342901</xdr:colOff>
      <xdr:row>35</xdr:row>
      <xdr:rowOff>1111555</xdr:rowOff>
    </xdr:to>
    <xdr:pic>
      <xdr:nvPicPr>
        <xdr:cNvPr id="7" name="Рисунок 6"/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2500" t="17993" r="10654" b="13825"/>
        <a:stretch/>
      </xdr:blipFill>
      <xdr:spPr>
        <a:xfrm>
          <a:off x="304802" y="17718755"/>
          <a:ext cx="790574" cy="1052150"/>
        </a:xfrm>
        <a:prstGeom prst="rect">
          <a:avLst/>
        </a:prstGeom>
      </xdr:spPr>
    </xdr:pic>
    <xdr:clientData/>
  </xdr:twoCellAnchor>
  <xdr:twoCellAnchor editAs="oneCell">
    <xdr:from>
      <xdr:col>12</xdr:col>
      <xdr:colOff>400050</xdr:colOff>
      <xdr:row>33</xdr:row>
      <xdr:rowOff>44841</xdr:rowOff>
    </xdr:from>
    <xdr:to>
      <xdr:col>13</xdr:col>
      <xdr:colOff>276224</xdr:colOff>
      <xdr:row>33</xdr:row>
      <xdr:rowOff>1123362</xdr:rowOff>
    </xdr:to>
    <xdr:pic>
      <xdr:nvPicPr>
        <xdr:cNvPr id="8" name="Рисунок 7"/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2501" t="20929" r="13635" b="9374"/>
        <a:stretch/>
      </xdr:blipFill>
      <xdr:spPr>
        <a:xfrm>
          <a:off x="7600950" y="15437241"/>
          <a:ext cx="761999" cy="1078521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295276</xdr:colOff>
      <xdr:row>61</xdr:row>
      <xdr:rowOff>57150</xdr:rowOff>
    </xdr:from>
    <xdr:to>
      <xdr:col>1</xdr:col>
      <xdr:colOff>562386</xdr:colOff>
      <xdr:row>61</xdr:row>
      <xdr:rowOff>1104900</xdr:rowOff>
    </xdr:to>
    <xdr:pic>
      <xdr:nvPicPr>
        <xdr:cNvPr id="11" name="Рисунок 10"/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4243" t="14773" r="24337" b="14773"/>
        <a:stretch/>
      </xdr:blipFill>
      <xdr:spPr>
        <a:xfrm>
          <a:off x="295276" y="35347275"/>
          <a:ext cx="1019585" cy="1047750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247650</xdr:colOff>
      <xdr:row>62</xdr:row>
      <xdr:rowOff>39970</xdr:rowOff>
    </xdr:from>
    <xdr:to>
      <xdr:col>1</xdr:col>
      <xdr:colOff>552450</xdr:colOff>
      <xdr:row>62</xdr:row>
      <xdr:rowOff>1112624</xdr:rowOff>
    </xdr:to>
    <xdr:pic>
      <xdr:nvPicPr>
        <xdr:cNvPr id="12" name="Рисунок 11"/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4053" t="14647" r="23864" b="14899"/>
        <a:stretch/>
      </xdr:blipFill>
      <xdr:spPr>
        <a:xfrm>
          <a:off x="247650" y="36463570"/>
          <a:ext cx="1057275" cy="1072654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276226</xdr:colOff>
      <xdr:row>63</xdr:row>
      <xdr:rowOff>47625</xdr:rowOff>
    </xdr:from>
    <xdr:to>
      <xdr:col>1</xdr:col>
      <xdr:colOff>571501</xdr:colOff>
      <xdr:row>63</xdr:row>
      <xdr:rowOff>1120230</xdr:rowOff>
    </xdr:to>
    <xdr:pic>
      <xdr:nvPicPr>
        <xdr:cNvPr id="13" name="Рисунок 12"/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4148" t="14519" r="23958" b="14647"/>
        <a:stretch/>
      </xdr:blipFill>
      <xdr:spPr>
        <a:xfrm>
          <a:off x="276226" y="37604700"/>
          <a:ext cx="1047750" cy="1072605"/>
        </a:xfrm>
        <a:prstGeom prst="rect">
          <a:avLst/>
        </a:prstGeom>
      </xdr:spPr>
    </xdr:pic>
    <xdr:clientData/>
  </xdr:twoCellAnchor>
  <xdr:twoCellAnchor editAs="oneCell">
    <xdr:from>
      <xdr:col>12</xdr:col>
      <xdr:colOff>171450</xdr:colOff>
      <xdr:row>61</xdr:row>
      <xdr:rowOff>38100</xdr:rowOff>
    </xdr:from>
    <xdr:to>
      <xdr:col>13</xdr:col>
      <xdr:colOff>590550</xdr:colOff>
      <xdr:row>61</xdr:row>
      <xdr:rowOff>1104367</xdr:rowOff>
    </xdr:to>
    <xdr:pic>
      <xdr:nvPicPr>
        <xdr:cNvPr id="14" name="Рисунок 13"/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0739" t="11790" r="15057" b="9517"/>
        <a:stretch/>
      </xdr:blipFill>
      <xdr:spPr>
        <a:xfrm>
          <a:off x="7372350" y="35328225"/>
          <a:ext cx="1304925" cy="1066267"/>
        </a:xfrm>
        <a:prstGeom prst="rect">
          <a:avLst/>
        </a:prstGeom>
      </xdr:spPr>
    </xdr:pic>
    <xdr:clientData/>
  </xdr:twoCellAnchor>
  <xdr:twoCellAnchor editAs="oneCell">
    <xdr:from>
      <xdr:col>12</xdr:col>
      <xdr:colOff>180975</xdr:colOff>
      <xdr:row>62</xdr:row>
      <xdr:rowOff>24122</xdr:rowOff>
    </xdr:from>
    <xdr:to>
      <xdr:col>13</xdr:col>
      <xdr:colOff>600075</xdr:colOff>
      <xdr:row>62</xdr:row>
      <xdr:rowOff>1089682</xdr:rowOff>
    </xdr:to>
    <xdr:pic>
      <xdr:nvPicPr>
        <xdr:cNvPr id="15" name="Рисунок 14"/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0645" t="11790" r="15340" b="9801"/>
        <a:stretch/>
      </xdr:blipFill>
      <xdr:spPr>
        <a:xfrm>
          <a:off x="7381875" y="36447722"/>
          <a:ext cx="1304925" cy="1065560"/>
        </a:xfrm>
        <a:prstGeom prst="rect">
          <a:avLst/>
        </a:prstGeom>
      </xdr:spPr>
    </xdr:pic>
    <xdr:clientData/>
  </xdr:twoCellAnchor>
  <xdr:twoCellAnchor editAs="oneCell">
    <xdr:from>
      <xdr:col>12</xdr:col>
      <xdr:colOff>142875</xdr:colOff>
      <xdr:row>63</xdr:row>
      <xdr:rowOff>47626</xdr:rowOff>
    </xdr:from>
    <xdr:to>
      <xdr:col>13</xdr:col>
      <xdr:colOff>542925</xdr:colOff>
      <xdr:row>63</xdr:row>
      <xdr:rowOff>1089690</xdr:rowOff>
    </xdr:to>
    <xdr:pic>
      <xdr:nvPicPr>
        <xdr:cNvPr id="16" name="Рисунок 15"/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8750" t="10227" r="13826" b="7812"/>
        <a:stretch/>
      </xdr:blipFill>
      <xdr:spPr>
        <a:xfrm>
          <a:off x="7343775" y="37604701"/>
          <a:ext cx="1285875" cy="1042064"/>
        </a:xfrm>
        <a:prstGeom prst="rect">
          <a:avLst/>
        </a:prstGeom>
      </xdr:spPr>
    </xdr:pic>
    <xdr:clientData/>
  </xdr:twoCellAnchor>
  <xdr:twoCellAnchor editAs="oneCell">
    <xdr:from>
      <xdr:col>0</xdr:col>
      <xdr:colOff>371476</xdr:colOff>
      <xdr:row>67</xdr:row>
      <xdr:rowOff>56558</xdr:rowOff>
    </xdr:from>
    <xdr:to>
      <xdr:col>1</xdr:col>
      <xdr:colOff>339345</xdr:colOff>
      <xdr:row>67</xdr:row>
      <xdr:rowOff>1085850</xdr:rowOff>
    </xdr:to>
    <xdr:pic>
      <xdr:nvPicPr>
        <xdr:cNvPr id="17" name="Рисунок 16"/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8787" t="9343" r="28599" b="9470"/>
        <a:stretch/>
      </xdr:blipFill>
      <xdr:spPr>
        <a:xfrm>
          <a:off x="371476" y="39270983"/>
          <a:ext cx="720344" cy="1029292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381001</xdr:colOff>
      <xdr:row>68</xdr:row>
      <xdr:rowOff>28575</xdr:rowOff>
    </xdr:from>
    <xdr:to>
      <xdr:col>1</xdr:col>
      <xdr:colOff>371476</xdr:colOff>
      <xdr:row>68</xdr:row>
      <xdr:rowOff>1113914</xdr:rowOff>
    </xdr:to>
    <xdr:pic>
      <xdr:nvPicPr>
        <xdr:cNvPr id="18" name="Рисунок 17"/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8788" t="8585" r="28882" b="8965"/>
        <a:stretch/>
      </xdr:blipFill>
      <xdr:spPr>
        <a:xfrm>
          <a:off x="381001" y="40376475"/>
          <a:ext cx="742950" cy="1085339"/>
        </a:xfrm>
        <a:prstGeom prst="rect">
          <a:avLst/>
        </a:prstGeom>
      </xdr:spPr>
    </xdr:pic>
    <xdr:clientData/>
  </xdr:twoCellAnchor>
  <xdr:twoCellAnchor editAs="oneCell">
    <xdr:from>
      <xdr:col>0</xdr:col>
      <xdr:colOff>323849</xdr:colOff>
      <xdr:row>69</xdr:row>
      <xdr:rowOff>23864</xdr:rowOff>
    </xdr:from>
    <xdr:to>
      <xdr:col>1</xdr:col>
      <xdr:colOff>314325</xdr:colOff>
      <xdr:row>69</xdr:row>
      <xdr:rowOff>1105735</xdr:rowOff>
    </xdr:to>
    <xdr:pic>
      <xdr:nvPicPr>
        <xdr:cNvPr id="19" name="Рисунок 18"/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8883" t="8965" r="28977" b="9217"/>
        <a:stretch/>
      </xdr:blipFill>
      <xdr:spPr>
        <a:xfrm>
          <a:off x="323849" y="41505239"/>
          <a:ext cx="742951" cy="1081871"/>
        </a:xfrm>
        <a:prstGeom prst="rect">
          <a:avLst/>
        </a:prstGeom>
      </xdr:spPr>
    </xdr:pic>
    <xdr:clientData/>
  </xdr:twoCellAnchor>
  <xdr:twoCellAnchor editAs="oneCell">
    <xdr:from>
      <xdr:col>12</xdr:col>
      <xdr:colOff>381001</xdr:colOff>
      <xdr:row>67</xdr:row>
      <xdr:rowOff>28575</xdr:rowOff>
    </xdr:from>
    <xdr:to>
      <xdr:col>13</xdr:col>
      <xdr:colOff>207398</xdr:colOff>
      <xdr:row>67</xdr:row>
      <xdr:rowOff>1104900</xdr:rowOff>
    </xdr:to>
    <xdr:pic>
      <xdr:nvPicPr>
        <xdr:cNvPr id="20" name="Рисунок 19"/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1250" t="11615" r="30777" b="11869"/>
        <a:stretch/>
      </xdr:blipFill>
      <xdr:spPr>
        <a:xfrm>
          <a:off x="7581901" y="39243000"/>
          <a:ext cx="712222" cy="1076325"/>
        </a:xfrm>
        <a:prstGeom prst="rect">
          <a:avLst/>
        </a:prstGeom>
      </xdr:spPr>
    </xdr:pic>
    <xdr:clientData/>
  </xdr:twoCellAnchor>
  <xdr:twoCellAnchor editAs="oneCell">
    <xdr:from>
      <xdr:col>12</xdr:col>
      <xdr:colOff>361950</xdr:colOff>
      <xdr:row>68</xdr:row>
      <xdr:rowOff>47625</xdr:rowOff>
    </xdr:from>
    <xdr:to>
      <xdr:col>13</xdr:col>
      <xdr:colOff>171450</xdr:colOff>
      <xdr:row>68</xdr:row>
      <xdr:rowOff>1098455</xdr:rowOff>
    </xdr:to>
    <xdr:pic>
      <xdr:nvPicPr>
        <xdr:cNvPr id="21" name="Рисунок 20"/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1155" t="12247" r="31060" b="11616"/>
        <a:stretch/>
      </xdr:blipFill>
      <xdr:spPr>
        <a:xfrm>
          <a:off x="7562850" y="40395525"/>
          <a:ext cx="695325" cy="1050830"/>
        </a:xfrm>
        <a:prstGeom prst="rect">
          <a:avLst/>
        </a:prstGeom>
      </xdr:spPr>
    </xdr:pic>
    <xdr:clientData/>
  </xdr:twoCellAnchor>
  <xdr:twoCellAnchor editAs="oneCell">
    <xdr:from>
      <xdr:col>12</xdr:col>
      <xdr:colOff>352425</xdr:colOff>
      <xdr:row>69</xdr:row>
      <xdr:rowOff>28575</xdr:rowOff>
    </xdr:from>
    <xdr:to>
      <xdr:col>13</xdr:col>
      <xdr:colOff>171450</xdr:colOff>
      <xdr:row>69</xdr:row>
      <xdr:rowOff>1096423</xdr:rowOff>
    </xdr:to>
    <xdr:pic>
      <xdr:nvPicPr>
        <xdr:cNvPr id="22" name="Рисунок 21"/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1061" t="11742" r="31060" b="11742"/>
        <a:stretch/>
      </xdr:blipFill>
      <xdr:spPr>
        <a:xfrm>
          <a:off x="7553325" y="41509950"/>
          <a:ext cx="704850" cy="1067848"/>
        </a:xfrm>
        <a:prstGeom prst="rect">
          <a:avLst/>
        </a:prstGeom>
      </xdr:spPr>
    </xdr:pic>
    <xdr:clientData/>
  </xdr:twoCellAnchor>
  <xdr:twoCellAnchor editAs="oneCell">
    <xdr:from>
      <xdr:col>0</xdr:col>
      <xdr:colOff>161925</xdr:colOff>
      <xdr:row>70</xdr:row>
      <xdr:rowOff>52632</xdr:rowOff>
    </xdr:from>
    <xdr:to>
      <xdr:col>1</xdr:col>
      <xdr:colOff>392343</xdr:colOff>
      <xdr:row>70</xdr:row>
      <xdr:rowOff>981075</xdr:rowOff>
    </xdr:to>
    <xdr:pic>
      <xdr:nvPicPr>
        <xdr:cNvPr id="23" name="Рисунок 22"/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23390" b="13636"/>
        <a:stretch/>
      </xdr:blipFill>
      <xdr:spPr>
        <a:xfrm>
          <a:off x="161925" y="42667482"/>
          <a:ext cx="982893" cy="928443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238125</xdr:colOff>
      <xdr:row>71</xdr:row>
      <xdr:rowOff>60697</xdr:rowOff>
    </xdr:from>
    <xdr:to>
      <xdr:col>1</xdr:col>
      <xdr:colOff>400049</xdr:colOff>
      <xdr:row>71</xdr:row>
      <xdr:rowOff>999002</xdr:rowOff>
    </xdr:to>
    <xdr:pic>
      <xdr:nvPicPr>
        <xdr:cNvPr id="24" name="Рисунок 23"/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28125" r="13068" b="12405"/>
        <a:stretch/>
      </xdr:blipFill>
      <xdr:spPr>
        <a:xfrm>
          <a:off x="238125" y="43704247"/>
          <a:ext cx="914399" cy="938305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72</xdr:row>
      <xdr:rowOff>66676</xdr:rowOff>
    </xdr:from>
    <xdr:to>
      <xdr:col>1</xdr:col>
      <xdr:colOff>428625</xdr:colOff>
      <xdr:row>72</xdr:row>
      <xdr:rowOff>990087</xdr:rowOff>
    </xdr:to>
    <xdr:pic>
      <xdr:nvPicPr>
        <xdr:cNvPr id="25" name="Рисунок 24"/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24433" b="14014"/>
        <a:stretch/>
      </xdr:blipFill>
      <xdr:spPr>
        <a:xfrm>
          <a:off x="180975" y="44738926"/>
          <a:ext cx="1000125" cy="923411"/>
        </a:xfrm>
        <a:prstGeom prst="rect">
          <a:avLst/>
        </a:prstGeom>
      </xdr:spPr>
    </xdr:pic>
    <xdr:clientData/>
  </xdr:twoCellAnchor>
  <xdr:twoCellAnchor editAs="oneCell">
    <xdr:from>
      <xdr:col>0</xdr:col>
      <xdr:colOff>466725</xdr:colOff>
      <xdr:row>41</xdr:row>
      <xdr:rowOff>47624</xdr:rowOff>
    </xdr:from>
    <xdr:to>
      <xdr:col>1</xdr:col>
      <xdr:colOff>314325</xdr:colOff>
      <xdr:row>41</xdr:row>
      <xdr:rowOff>1119569</xdr:rowOff>
    </xdr:to>
    <xdr:pic>
      <xdr:nvPicPr>
        <xdr:cNvPr id="26" name="Рисунок 25"/>
        <xdr:cNvPicPr>
          <a:picLocks noChangeAspect="1"/>
        </xdr:cNvPicPr>
      </xdr:nvPicPr>
      <xdr:blipFill rotWithShape="1">
        <a:blip xmlns:r="http://schemas.openxmlformats.org/officeDocument/2006/relationships" r:embed="rId2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3900" t="9600" r="32400" b="10133"/>
        <a:stretch/>
      </xdr:blipFill>
      <xdr:spPr>
        <a:xfrm>
          <a:off x="466725" y="20669249"/>
          <a:ext cx="600075" cy="1071945"/>
        </a:xfrm>
        <a:prstGeom prst="rect">
          <a:avLst/>
        </a:prstGeom>
      </xdr:spPr>
    </xdr:pic>
    <xdr:clientData/>
  </xdr:twoCellAnchor>
  <xdr:twoCellAnchor editAs="oneCell">
    <xdr:from>
      <xdr:col>0</xdr:col>
      <xdr:colOff>419099</xdr:colOff>
      <xdr:row>42</xdr:row>
      <xdr:rowOff>28574</xdr:rowOff>
    </xdr:from>
    <xdr:to>
      <xdr:col>1</xdr:col>
      <xdr:colOff>247649</xdr:colOff>
      <xdr:row>42</xdr:row>
      <xdr:rowOff>1106599</xdr:rowOff>
    </xdr:to>
    <xdr:pic>
      <xdr:nvPicPr>
        <xdr:cNvPr id="27" name="Рисунок 26"/>
        <xdr:cNvPicPr>
          <a:picLocks noChangeAspect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4500" t="9200" r="33000" b="10400"/>
        <a:stretch/>
      </xdr:blipFill>
      <xdr:spPr>
        <a:xfrm>
          <a:off x="419099" y="21783674"/>
          <a:ext cx="581025" cy="1078025"/>
        </a:xfrm>
        <a:prstGeom prst="rect">
          <a:avLst/>
        </a:prstGeom>
      </xdr:spPr>
    </xdr:pic>
    <xdr:clientData/>
  </xdr:twoCellAnchor>
  <xdr:twoCellAnchor editAs="oneCell">
    <xdr:from>
      <xdr:col>0</xdr:col>
      <xdr:colOff>409576</xdr:colOff>
      <xdr:row>43</xdr:row>
      <xdr:rowOff>28575</xdr:rowOff>
    </xdr:from>
    <xdr:to>
      <xdr:col>1</xdr:col>
      <xdr:colOff>228601</xdr:colOff>
      <xdr:row>43</xdr:row>
      <xdr:rowOff>1093808</xdr:rowOff>
    </xdr:to>
    <xdr:pic>
      <xdr:nvPicPr>
        <xdr:cNvPr id="28" name="Рисунок 27"/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4400" t="10800" r="34000" b="10667"/>
        <a:stretch/>
      </xdr:blipFill>
      <xdr:spPr>
        <a:xfrm>
          <a:off x="409576" y="22917150"/>
          <a:ext cx="571500" cy="1065233"/>
        </a:xfrm>
        <a:prstGeom prst="rect">
          <a:avLst/>
        </a:prstGeom>
      </xdr:spPr>
    </xdr:pic>
    <xdr:clientData/>
  </xdr:twoCellAnchor>
  <xdr:twoCellAnchor editAs="oneCell">
    <xdr:from>
      <xdr:col>0</xdr:col>
      <xdr:colOff>409575</xdr:colOff>
      <xdr:row>40</xdr:row>
      <xdr:rowOff>38976</xdr:rowOff>
    </xdr:from>
    <xdr:to>
      <xdr:col>1</xdr:col>
      <xdr:colOff>247650</xdr:colOff>
      <xdr:row>40</xdr:row>
      <xdr:rowOff>1116821</xdr:rowOff>
    </xdr:to>
    <xdr:pic>
      <xdr:nvPicPr>
        <xdr:cNvPr id="29" name="Рисунок 28"/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4700" t="9466" r="32700" b="11201"/>
        <a:stretch/>
      </xdr:blipFill>
      <xdr:spPr>
        <a:xfrm>
          <a:off x="409575" y="19527126"/>
          <a:ext cx="590550" cy="1077845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304801</xdr:colOff>
      <xdr:row>49</xdr:row>
      <xdr:rowOff>56105</xdr:rowOff>
    </xdr:from>
    <xdr:to>
      <xdr:col>1</xdr:col>
      <xdr:colOff>219075</xdr:colOff>
      <xdr:row>49</xdr:row>
      <xdr:rowOff>981075</xdr:rowOff>
    </xdr:to>
    <xdr:pic>
      <xdr:nvPicPr>
        <xdr:cNvPr id="30" name="Рисунок 29"/>
        <xdr:cNvPicPr>
          <a:picLocks noChangeAspect="1"/>
        </xdr:cNvPicPr>
      </xdr:nvPicPr>
      <xdr:blipFill rotWithShape="1">
        <a:blip xmlns:r="http://schemas.openxmlformats.org/officeDocument/2006/relationships" r:embed="rId2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2500" t="24533" r="32900" b="11467"/>
        <a:stretch/>
      </xdr:blipFill>
      <xdr:spPr>
        <a:xfrm>
          <a:off x="304801" y="26002205"/>
          <a:ext cx="666749" cy="924970"/>
        </a:xfrm>
        <a:prstGeom prst="rect">
          <a:avLst/>
        </a:prstGeom>
      </xdr:spPr>
    </xdr:pic>
    <xdr:clientData/>
  </xdr:twoCellAnchor>
  <xdr:twoCellAnchor editAs="oneCell">
    <xdr:from>
      <xdr:col>12</xdr:col>
      <xdr:colOff>352426</xdr:colOff>
      <xdr:row>34</xdr:row>
      <xdr:rowOff>40368</xdr:rowOff>
    </xdr:from>
    <xdr:to>
      <xdr:col>13</xdr:col>
      <xdr:colOff>228601</xdr:colOff>
      <xdr:row>34</xdr:row>
      <xdr:rowOff>1114425</xdr:rowOff>
    </xdr:to>
    <xdr:pic>
      <xdr:nvPicPr>
        <xdr:cNvPr id="31" name="Рисунок 30"/>
        <xdr:cNvPicPr>
          <a:picLocks noChangeAspect="1"/>
        </xdr:cNvPicPr>
      </xdr:nvPicPr>
      <xdr:blipFill rotWithShape="1">
        <a:blip xmlns:r="http://schemas.openxmlformats.org/officeDocument/2006/relationships" r:embed="rId2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3800" t="25200" r="34700" b="15600"/>
        <a:stretch/>
      </xdr:blipFill>
      <xdr:spPr>
        <a:xfrm>
          <a:off x="7553326" y="16566243"/>
          <a:ext cx="762000" cy="1074057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257176</xdr:colOff>
      <xdr:row>76</xdr:row>
      <xdr:rowOff>33130</xdr:rowOff>
    </xdr:from>
    <xdr:to>
      <xdr:col>1</xdr:col>
      <xdr:colOff>419101</xdr:colOff>
      <xdr:row>76</xdr:row>
      <xdr:rowOff>1093304</xdr:rowOff>
    </xdr:to>
    <xdr:pic>
      <xdr:nvPicPr>
        <xdr:cNvPr id="32" name="Рисунок 31"/>
        <xdr:cNvPicPr>
          <a:picLocks noChangeAspect="1"/>
        </xdr:cNvPicPr>
      </xdr:nvPicPr>
      <xdr:blipFill rotWithShape="1">
        <a:blip xmlns:r="http://schemas.openxmlformats.org/officeDocument/2006/relationships" r:embed="rId2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6400" t="15333" r="25300" b="10000"/>
        <a:stretch/>
      </xdr:blipFill>
      <xdr:spPr>
        <a:xfrm>
          <a:off x="257176" y="46257955"/>
          <a:ext cx="914400" cy="1060174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266700</xdr:colOff>
      <xdr:row>77</xdr:row>
      <xdr:rowOff>47625</xdr:rowOff>
    </xdr:from>
    <xdr:to>
      <xdr:col>1</xdr:col>
      <xdr:colOff>458509</xdr:colOff>
      <xdr:row>77</xdr:row>
      <xdr:rowOff>1104900</xdr:rowOff>
    </xdr:to>
    <xdr:pic>
      <xdr:nvPicPr>
        <xdr:cNvPr id="33" name="Рисунок 32"/>
        <xdr:cNvPicPr>
          <a:picLocks noChangeAspect="1"/>
        </xdr:cNvPicPr>
      </xdr:nvPicPr>
      <xdr:blipFill rotWithShape="1">
        <a:blip xmlns:r="http://schemas.openxmlformats.org/officeDocument/2006/relationships" r:embed="rId2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6500" t="17082" r="26700" b="10139"/>
        <a:stretch/>
      </xdr:blipFill>
      <xdr:spPr>
        <a:xfrm>
          <a:off x="266700" y="47405925"/>
          <a:ext cx="944284" cy="1057275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285750</xdr:colOff>
      <xdr:row>78</xdr:row>
      <xdr:rowOff>28576</xdr:rowOff>
    </xdr:from>
    <xdr:to>
      <xdr:col>1</xdr:col>
      <xdr:colOff>448543</xdr:colOff>
      <xdr:row>78</xdr:row>
      <xdr:rowOff>1104900</xdr:rowOff>
    </xdr:to>
    <xdr:pic>
      <xdr:nvPicPr>
        <xdr:cNvPr id="34" name="Рисунок 33"/>
        <xdr:cNvPicPr>
          <a:picLocks noChangeAspect="1"/>
        </xdr:cNvPicPr>
      </xdr:nvPicPr>
      <xdr:blipFill rotWithShape="1">
        <a:blip xmlns:r="http://schemas.openxmlformats.org/officeDocument/2006/relationships" r:embed="rId3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6900" t="16533" r="26500" b="10400"/>
        <a:stretch/>
      </xdr:blipFill>
      <xdr:spPr>
        <a:xfrm>
          <a:off x="285750" y="48520351"/>
          <a:ext cx="915268" cy="1076324"/>
        </a:xfrm>
        <a:prstGeom prst="rect">
          <a:avLst/>
        </a:prstGeom>
      </xdr:spPr>
    </xdr:pic>
    <xdr:clientData/>
  </xdr:twoCellAnchor>
  <xdr:twoCellAnchor editAs="oneCell">
    <xdr:from>
      <xdr:col>12</xdr:col>
      <xdr:colOff>381000</xdr:colOff>
      <xdr:row>76</xdr:row>
      <xdr:rowOff>27781</xdr:rowOff>
    </xdr:from>
    <xdr:to>
      <xdr:col>13</xdr:col>
      <xdr:colOff>114300</xdr:colOff>
      <xdr:row>76</xdr:row>
      <xdr:rowOff>1111679</xdr:rowOff>
    </xdr:to>
    <xdr:pic>
      <xdr:nvPicPr>
        <xdr:cNvPr id="35" name="Рисунок 34"/>
        <xdr:cNvPicPr>
          <a:picLocks noChangeAspect="1"/>
        </xdr:cNvPicPr>
      </xdr:nvPicPr>
      <xdr:blipFill rotWithShape="1">
        <a:blip xmlns:r="http://schemas.openxmlformats.org/officeDocument/2006/relationships" r:embed="rId3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0300" t="6666" r="33600" b="9067"/>
        <a:stretch/>
      </xdr:blipFill>
      <xdr:spPr>
        <a:xfrm>
          <a:off x="7581900" y="46252606"/>
          <a:ext cx="619125" cy="1083898"/>
        </a:xfrm>
        <a:prstGeom prst="rect">
          <a:avLst/>
        </a:prstGeom>
      </xdr:spPr>
    </xdr:pic>
    <xdr:clientData/>
  </xdr:twoCellAnchor>
  <xdr:twoCellAnchor editAs="oneCell">
    <xdr:from>
      <xdr:col>12</xdr:col>
      <xdr:colOff>476250</xdr:colOff>
      <xdr:row>77</xdr:row>
      <xdr:rowOff>28575</xdr:rowOff>
    </xdr:from>
    <xdr:to>
      <xdr:col>13</xdr:col>
      <xdr:colOff>190500</xdr:colOff>
      <xdr:row>77</xdr:row>
      <xdr:rowOff>1078293</xdr:rowOff>
    </xdr:to>
    <xdr:pic>
      <xdr:nvPicPr>
        <xdr:cNvPr id="36" name="Рисунок 35"/>
        <xdr:cNvPicPr>
          <a:picLocks noChangeAspect="1"/>
        </xdr:cNvPicPr>
      </xdr:nvPicPr>
      <xdr:blipFill rotWithShape="1">
        <a:blip xmlns:r="http://schemas.openxmlformats.org/officeDocument/2006/relationships" r:embed="rId3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0100" t="6800" r="33600" b="8534"/>
        <a:stretch/>
      </xdr:blipFill>
      <xdr:spPr>
        <a:xfrm>
          <a:off x="7677150" y="47386875"/>
          <a:ext cx="600075" cy="1049718"/>
        </a:xfrm>
        <a:prstGeom prst="rect">
          <a:avLst/>
        </a:prstGeom>
      </xdr:spPr>
    </xdr:pic>
    <xdr:clientData/>
  </xdr:twoCellAnchor>
  <xdr:twoCellAnchor editAs="oneCell">
    <xdr:from>
      <xdr:col>12</xdr:col>
      <xdr:colOff>457201</xdr:colOff>
      <xdr:row>78</xdr:row>
      <xdr:rowOff>28574</xdr:rowOff>
    </xdr:from>
    <xdr:to>
      <xdr:col>13</xdr:col>
      <xdr:colOff>160018</xdr:colOff>
      <xdr:row>78</xdr:row>
      <xdr:rowOff>1076325</xdr:rowOff>
    </xdr:to>
    <xdr:pic>
      <xdr:nvPicPr>
        <xdr:cNvPr id="37" name="Рисунок 36"/>
        <xdr:cNvPicPr>
          <a:picLocks noChangeAspect="1"/>
        </xdr:cNvPicPr>
      </xdr:nvPicPr>
      <xdr:blipFill rotWithShape="1">
        <a:blip xmlns:r="http://schemas.openxmlformats.org/officeDocument/2006/relationships" r:embed="rId3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0400" t="6800" r="33700" b="8000"/>
        <a:stretch/>
      </xdr:blipFill>
      <xdr:spPr>
        <a:xfrm>
          <a:off x="7658101" y="48520349"/>
          <a:ext cx="588642" cy="1047751"/>
        </a:xfrm>
        <a:prstGeom prst="rect">
          <a:avLst/>
        </a:prstGeom>
      </xdr:spPr>
    </xdr:pic>
    <xdr:clientData/>
  </xdr:twoCellAnchor>
  <xdr:twoCellAnchor editAs="oneCell">
    <xdr:from>
      <xdr:col>12</xdr:col>
      <xdr:colOff>790572</xdr:colOff>
      <xdr:row>21</xdr:row>
      <xdr:rowOff>47625</xdr:rowOff>
    </xdr:from>
    <xdr:to>
      <xdr:col>13</xdr:col>
      <xdr:colOff>102332</xdr:colOff>
      <xdr:row>22</xdr:row>
      <xdr:rowOff>590550</xdr:rowOff>
    </xdr:to>
    <xdr:pic>
      <xdr:nvPicPr>
        <xdr:cNvPr id="38" name="Рисунок 37"/>
        <xdr:cNvPicPr>
          <a:picLocks noChangeAspect="1"/>
        </xdr:cNvPicPr>
      </xdr:nvPicPr>
      <xdr:blipFill rotWithShape="1">
        <a:blip xmlns:r="http://schemas.openxmlformats.org/officeDocument/2006/relationships" r:embed="rId3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900" t="2800" r="43500" b="4000"/>
        <a:stretch/>
      </xdr:blipFill>
      <xdr:spPr>
        <a:xfrm flipH="1">
          <a:off x="7991472" y="9229725"/>
          <a:ext cx="197585" cy="1190625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22</xdr:row>
      <xdr:rowOff>133351</xdr:rowOff>
    </xdr:from>
    <xdr:to>
      <xdr:col>1</xdr:col>
      <xdr:colOff>742950</xdr:colOff>
      <xdr:row>22</xdr:row>
      <xdr:rowOff>533121</xdr:rowOff>
    </xdr:to>
    <xdr:pic>
      <xdr:nvPicPr>
        <xdr:cNvPr id="39" name="Рисунок 38"/>
        <xdr:cNvPicPr>
          <a:picLocks noChangeAspect="1"/>
        </xdr:cNvPicPr>
      </xdr:nvPicPr>
      <xdr:blipFill rotWithShape="1">
        <a:blip xmlns:r="http://schemas.openxmlformats.org/officeDocument/2006/relationships" r:embed="rId3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6201" t="41333" r="26099" b="41333"/>
        <a:stretch/>
      </xdr:blipFill>
      <xdr:spPr>
        <a:xfrm>
          <a:off x="28575" y="9963151"/>
          <a:ext cx="1466850" cy="399770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24</xdr:row>
      <xdr:rowOff>209550</xdr:rowOff>
    </xdr:from>
    <xdr:to>
      <xdr:col>1</xdr:col>
      <xdr:colOff>727799</xdr:colOff>
      <xdr:row>24</xdr:row>
      <xdr:rowOff>514350</xdr:rowOff>
    </xdr:to>
    <xdr:pic>
      <xdr:nvPicPr>
        <xdr:cNvPr id="40" name="Рисунок 39"/>
        <xdr:cNvPicPr>
          <a:picLocks noChangeAspect="1"/>
        </xdr:cNvPicPr>
      </xdr:nvPicPr>
      <xdr:blipFill rotWithShape="1">
        <a:blip xmlns:r="http://schemas.openxmlformats.org/officeDocument/2006/relationships" r:embed="rId3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4701" t="40133" r="14799" b="40000"/>
        <a:stretch/>
      </xdr:blipFill>
      <xdr:spPr>
        <a:xfrm>
          <a:off x="38100" y="11468100"/>
          <a:ext cx="1442174" cy="304800"/>
        </a:xfrm>
        <a:prstGeom prst="rect">
          <a:avLst/>
        </a:prstGeom>
      </xdr:spPr>
    </xdr:pic>
    <xdr:clientData/>
  </xdr:twoCellAnchor>
  <xdr:twoCellAnchor editAs="oneCell">
    <xdr:from>
      <xdr:col>12</xdr:col>
      <xdr:colOff>314325</xdr:colOff>
      <xdr:row>40</xdr:row>
      <xdr:rowOff>46761</xdr:rowOff>
    </xdr:from>
    <xdr:to>
      <xdr:col>13</xdr:col>
      <xdr:colOff>381000</xdr:colOff>
      <xdr:row>40</xdr:row>
      <xdr:rowOff>1107150</xdr:rowOff>
    </xdr:to>
    <xdr:pic>
      <xdr:nvPicPr>
        <xdr:cNvPr id="41" name="Рисунок 40"/>
        <xdr:cNvPicPr>
          <a:picLocks noChangeAspect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8900" t="3333" r="19300" b="4933"/>
        <a:stretch/>
      </xdr:blipFill>
      <xdr:spPr>
        <a:xfrm>
          <a:off x="7515225" y="19534911"/>
          <a:ext cx="952500" cy="1060389"/>
        </a:xfrm>
        <a:prstGeom prst="rect">
          <a:avLst/>
        </a:prstGeom>
      </xdr:spPr>
    </xdr:pic>
    <xdr:clientData/>
  </xdr:twoCellAnchor>
  <xdr:twoCellAnchor editAs="oneCell">
    <xdr:from>
      <xdr:col>12</xdr:col>
      <xdr:colOff>409575</xdr:colOff>
      <xdr:row>41</xdr:row>
      <xdr:rowOff>76200</xdr:rowOff>
    </xdr:from>
    <xdr:to>
      <xdr:col>13</xdr:col>
      <xdr:colOff>449580</xdr:colOff>
      <xdr:row>41</xdr:row>
      <xdr:rowOff>1104900</xdr:rowOff>
    </xdr:to>
    <xdr:pic>
      <xdr:nvPicPr>
        <xdr:cNvPr id="42" name="Рисунок 41"/>
        <xdr:cNvPicPr>
          <a:picLocks noChangeAspect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9200" t="4134" r="19600" b="5200"/>
        <a:stretch/>
      </xdr:blipFill>
      <xdr:spPr>
        <a:xfrm>
          <a:off x="7610475" y="20697825"/>
          <a:ext cx="925830" cy="1028700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21</xdr:row>
      <xdr:rowOff>152400</xdr:rowOff>
    </xdr:from>
    <xdr:to>
      <xdr:col>1</xdr:col>
      <xdr:colOff>726631</xdr:colOff>
      <xdr:row>21</xdr:row>
      <xdr:rowOff>542925</xdr:rowOff>
    </xdr:to>
    <xdr:pic>
      <xdr:nvPicPr>
        <xdr:cNvPr id="43" name="Рисунок 42"/>
        <xdr:cNvPicPr>
          <a:picLocks noChangeAspect="1"/>
        </xdr:cNvPicPr>
      </xdr:nvPicPr>
      <xdr:blipFill rotWithShape="1">
        <a:blip xmlns:r="http://schemas.openxmlformats.org/officeDocument/2006/relationships" r:embed="rId3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6501" t="41333" r="25899" b="41467"/>
        <a:stretch/>
      </xdr:blipFill>
      <xdr:spPr>
        <a:xfrm>
          <a:off x="38100" y="9334500"/>
          <a:ext cx="1441006" cy="3905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23</xdr:row>
      <xdr:rowOff>247649</xdr:rowOff>
    </xdr:from>
    <xdr:to>
      <xdr:col>1</xdr:col>
      <xdr:colOff>714375</xdr:colOff>
      <xdr:row>23</xdr:row>
      <xdr:rowOff>554094</xdr:rowOff>
    </xdr:to>
    <xdr:pic>
      <xdr:nvPicPr>
        <xdr:cNvPr id="44" name="Рисунок 43"/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4201" t="39867" r="14000" b="40133"/>
        <a:stretch/>
      </xdr:blipFill>
      <xdr:spPr>
        <a:xfrm>
          <a:off x="0" y="10715624"/>
          <a:ext cx="1466850" cy="306445"/>
        </a:xfrm>
        <a:prstGeom prst="rect">
          <a:avLst/>
        </a:prstGeom>
      </xdr:spPr>
    </xdr:pic>
    <xdr:clientData/>
  </xdr:twoCellAnchor>
  <xdr:oneCellAnchor>
    <xdr:from>
      <xdr:col>0</xdr:col>
      <xdr:colOff>266700</xdr:colOff>
      <xdr:row>55</xdr:row>
      <xdr:rowOff>47625</xdr:rowOff>
    </xdr:from>
    <xdr:ext cx="904876" cy="908480"/>
    <xdr:pic>
      <xdr:nvPicPr>
        <xdr:cNvPr id="45" name="Рисунок 44"/>
        <xdr:cNvPicPr>
          <a:picLocks noChangeAspect="1"/>
        </xdr:cNvPicPr>
      </xdr:nvPicPr>
      <xdr:blipFill rotWithShape="1">
        <a:blip xmlns:r="http://schemas.openxmlformats.org/officeDocument/2006/relationships" r:embed="rId4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4900" t="16266" r="24900" b="16534"/>
        <a:stretch/>
      </xdr:blipFill>
      <xdr:spPr>
        <a:xfrm>
          <a:off x="266700" y="31889700"/>
          <a:ext cx="904876" cy="908480"/>
        </a:xfrm>
        <a:prstGeom prst="rect">
          <a:avLst/>
        </a:prstGeom>
      </xdr:spPr>
    </xdr:pic>
    <xdr:clientData/>
  </xdr:oneCellAnchor>
  <xdr:oneCellAnchor>
    <xdr:from>
      <xdr:col>12</xdr:col>
      <xdr:colOff>438150</xdr:colOff>
      <xdr:row>54</xdr:row>
      <xdr:rowOff>28575</xdr:rowOff>
    </xdr:from>
    <xdr:ext cx="904875" cy="899584"/>
    <xdr:pic>
      <xdr:nvPicPr>
        <xdr:cNvPr id="46" name="Рисунок 45"/>
        <xdr:cNvPicPr>
          <a:picLocks noChangeAspect="1"/>
        </xdr:cNvPicPr>
      </xdr:nvPicPr>
      <xdr:blipFill rotWithShape="1">
        <a:blip xmlns:r="http://schemas.openxmlformats.org/officeDocument/2006/relationships" r:embed="rId4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4300" t="16000" r="24400" b="16000"/>
        <a:stretch/>
      </xdr:blipFill>
      <xdr:spPr>
        <a:xfrm>
          <a:off x="7639050" y="30899100"/>
          <a:ext cx="904875" cy="899584"/>
        </a:xfrm>
        <a:prstGeom prst="rect">
          <a:avLst/>
        </a:prstGeom>
      </xdr:spPr>
    </xdr:pic>
    <xdr:clientData/>
  </xdr:oneCellAnchor>
  <xdr:oneCellAnchor>
    <xdr:from>
      <xdr:col>12</xdr:col>
      <xdr:colOff>447676</xdr:colOff>
      <xdr:row>55</xdr:row>
      <xdr:rowOff>66675</xdr:rowOff>
    </xdr:from>
    <xdr:ext cx="885824" cy="892967"/>
    <xdr:pic>
      <xdr:nvPicPr>
        <xdr:cNvPr id="47" name="Рисунок 46"/>
        <xdr:cNvPicPr>
          <a:picLocks noChangeAspect="1"/>
        </xdr:cNvPicPr>
      </xdr:nvPicPr>
      <xdr:blipFill rotWithShape="1"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5300" t="16666" r="25100" b="16667"/>
        <a:stretch/>
      </xdr:blipFill>
      <xdr:spPr>
        <a:xfrm>
          <a:off x="7648576" y="31908750"/>
          <a:ext cx="885824" cy="892967"/>
        </a:xfrm>
        <a:prstGeom prst="rect">
          <a:avLst/>
        </a:prstGeom>
      </xdr:spPr>
    </xdr:pic>
    <xdr:clientData/>
  </xdr:oneCellAnchor>
  <xdr:twoCellAnchor editAs="oneCell">
    <xdr:from>
      <xdr:col>12</xdr:col>
      <xdr:colOff>381000</xdr:colOff>
      <xdr:row>49</xdr:row>
      <xdr:rowOff>57150</xdr:rowOff>
    </xdr:from>
    <xdr:to>
      <xdr:col>13</xdr:col>
      <xdr:colOff>438150</xdr:colOff>
      <xdr:row>49</xdr:row>
      <xdr:rowOff>1000125</xdr:rowOff>
    </xdr:to>
    <xdr:pic>
      <xdr:nvPicPr>
        <xdr:cNvPr id="48" name="Рисунок 47"/>
        <xdr:cNvPicPr>
          <a:picLocks noChangeAspect="1"/>
        </xdr:cNvPicPr>
      </xdr:nvPicPr>
      <xdr:blipFill rotWithShape="1">
        <a:blip xmlns:r="http://schemas.openxmlformats.org/officeDocument/2006/relationships" r:embed="rId4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0100" t="10400" r="20100" b="9866"/>
        <a:stretch/>
      </xdr:blipFill>
      <xdr:spPr>
        <a:xfrm>
          <a:off x="7581900" y="26003250"/>
          <a:ext cx="942975" cy="942975"/>
        </a:xfrm>
        <a:prstGeom prst="rect">
          <a:avLst/>
        </a:prstGeom>
      </xdr:spPr>
    </xdr:pic>
    <xdr:clientData/>
  </xdr:twoCellAnchor>
  <xdr:twoCellAnchor editAs="oneCell">
    <xdr:from>
      <xdr:col>12</xdr:col>
      <xdr:colOff>447676</xdr:colOff>
      <xdr:row>50</xdr:row>
      <xdr:rowOff>47625</xdr:rowOff>
    </xdr:from>
    <xdr:to>
      <xdr:col>13</xdr:col>
      <xdr:colOff>438150</xdr:colOff>
      <xdr:row>50</xdr:row>
      <xdr:rowOff>931263</xdr:rowOff>
    </xdr:to>
    <xdr:pic>
      <xdr:nvPicPr>
        <xdr:cNvPr id="49" name="Рисунок 48"/>
        <xdr:cNvPicPr>
          <a:picLocks noChangeAspect="1"/>
        </xdr:cNvPicPr>
      </xdr:nvPicPr>
      <xdr:blipFill rotWithShape="1">
        <a:blip xmlns:r="http://schemas.openxmlformats.org/officeDocument/2006/relationships" r:embed="rId4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0200" t="10401" r="20100" b="9333"/>
        <a:stretch/>
      </xdr:blipFill>
      <xdr:spPr>
        <a:xfrm>
          <a:off x="7648576" y="27031950"/>
          <a:ext cx="876299" cy="883638"/>
        </a:xfrm>
        <a:prstGeom prst="rect">
          <a:avLst/>
        </a:prstGeom>
      </xdr:spPr>
    </xdr:pic>
    <xdr:clientData/>
  </xdr:twoCellAnchor>
  <xdr:twoCellAnchor editAs="oneCell">
    <xdr:from>
      <xdr:col>12</xdr:col>
      <xdr:colOff>466725</xdr:colOff>
      <xdr:row>51</xdr:row>
      <xdr:rowOff>47625</xdr:rowOff>
    </xdr:from>
    <xdr:to>
      <xdr:col>13</xdr:col>
      <xdr:colOff>476250</xdr:colOff>
      <xdr:row>51</xdr:row>
      <xdr:rowOff>955054</xdr:rowOff>
    </xdr:to>
    <xdr:pic>
      <xdr:nvPicPr>
        <xdr:cNvPr id="50" name="Рисунок 49"/>
        <xdr:cNvPicPr>
          <a:picLocks noChangeAspect="1"/>
        </xdr:cNvPicPr>
      </xdr:nvPicPr>
      <xdr:blipFill rotWithShape="1">
        <a:blip xmlns:r="http://schemas.openxmlformats.org/officeDocument/2006/relationships" r:embed="rId4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0499" t="10267" r="20201" b="9600"/>
        <a:stretch/>
      </xdr:blipFill>
      <xdr:spPr>
        <a:xfrm>
          <a:off x="7667625" y="28003500"/>
          <a:ext cx="895350" cy="907429"/>
        </a:xfrm>
        <a:prstGeom prst="rect">
          <a:avLst/>
        </a:prstGeom>
      </xdr:spPr>
    </xdr:pic>
    <xdr:clientData/>
  </xdr:twoCellAnchor>
  <xdr:twoCellAnchor editAs="oneCell">
    <xdr:from>
      <xdr:col>12</xdr:col>
      <xdr:colOff>495301</xdr:colOff>
      <xdr:row>52</xdr:row>
      <xdr:rowOff>57151</xdr:rowOff>
    </xdr:from>
    <xdr:to>
      <xdr:col>13</xdr:col>
      <xdr:colOff>476250</xdr:colOff>
      <xdr:row>52</xdr:row>
      <xdr:rowOff>923925</xdr:rowOff>
    </xdr:to>
    <xdr:pic>
      <xdr:nvPicPr>
        <xdr:cNvPr id="51" name="Рисунок 50"/>
        <xdr:cNvPicPr>
          <a:picLocks noChangeAspect="1"/>
        </xdr:cNvPicPr>
      </xdr:nvPicPr>
      <xdr:blipFill rotWithShape="1">
        <a:blip xmlns:r="http://schemas.openxmlformats.org/officeDocument/2006/relationships" r:embed="rId4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0400" t="10666" r="20100" b="10000"/>
        <a:stretch/>
      </xdr:blipFill>
      <xdr:spPr>
        <a:xfrm>
          <a:off x="7696201" y="28984576"/>
          <a:ext cx="866774" cy="866774"/>
        </a:xfrm>
        <a:prstGeom prst="rect">
          <a:avLst/>
        </a:prstGeom>
      </xdr:spPr>
    </xdr:pic>
    <xdr:clientData/>
  </xdr:twoCellAnchor>
  <xdr:twoCellAnchor editAs="oneCell">
    <xdr:from>
      <xdr:col>12</xdr:col>
      <xdr:colOff>447675</xdr:colOff>
      <xdr:row>53</xdr:row>
      <xdr:rowOff>47625</xdr:rowOff>
    </xdr:from>
    <xdr:to>
      <xdr:col>13</xdr:col>
      <xdr:colOff>447675</xdr:colOff>
      <xdr:row>53</xdr:row>
      <xdr:rowOff>937924</xdr:rowOff>
    </xdr:to>
    <xdr:pic>
      <xdr:nvPicPr>
        <xdr:cNvPr id="52" name="Рисунок 51"/>
        <xdr:cNvPicPr>
          <a:picLocks noChangeAspect="1"/>
        </xdr:cNvPicPr>
      </xdr:nvPicPr>
      <xdr:blipFill rotWithShape="1">
        <a:blip xmlns:r="http://schemas.openxmlformats.org/officeDocument/2006/relationships" r:embed="rId4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0400" t="10533" r="20200" b="9866"/>
        <a:stretch/>
      </xdr:blipFill>
      <xdr:spPr>
        <a:xfrm>
          <a:off x="7648575" y="29946600"/>
          <a:ext cx="885825" cy="890299"/>
        </a:xfrm>
        <a:prstGeom prst="rect">
          <a:avLst/>
        </a:prstGeom>
      </xdr:spPr>
    </xdr:pic>
    <xdr:clientData/>
  </xdr:twoCellAnchor>
  <xdr:twoCellAnchor editAs="oneCell">
    <xdr:from>
      <xdr:col>0</xdr:col>
      <xdr:colOff>66676</xdr:colOff>
      <xdr:row>5</xdr:row>
      <xdr:rowOff>142875</xdr:rowOff>
    </xdr:from>
    <xdr:to>
      <xdr:col>1</xdr:col>
      <xdr:colOff>666751</xdr:colOff>
      <xdr:row>5</xdr:row>
      <xdr:rowOff>510107</xdr:rowOff>
    </xdr:to>
    <xdr:pic>
      <xdr:nvPicPr>
        <xdr:cNvPr id="53" name="Рисунок 52"/>
        <xdr:cNvPicPr>
          <a:picLocks noChangeAspect="1"/>
        </xdr:cNvPicPr>
      </xdr:nvPicPr>
      <xdr:blipFill rotWithShape="1">
        <a:blip xmlns:r="http://schemas.openxmlformats.org/officeDocument/2006/relationships" r:embed="rId4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4000" t="36534" r="23700" b="44533"/>
        <a:stretch/>
      </xdr:blipFill>
      <xdr:spPr>
        <a:xfrm>
          <a:off x="66676" y="990600"/>
          <a:ext cx="1352550" cy="367232"/>
        </a:xfrm>
        <a:prstGeom prst="rect">
          <a:avLst/>
        </a:prstGeom>
      </xdr:spPr>
    </xdr:pic>
    <xdr:clientData/>
  </xdr:twoCellAnchor>
  <xdr:twoCellAnchor editAs="oneCell">
    <xdr:from>
      <xdr:col>0</xdr:col>
      <xdr:colOff>57151</xdr:colOff>
      <xdr:row>6</xdr:row>
      <xdr:rowOff>171450</xdr:rowOff>
    </xdr:from>
    <xdr:to>
      <xdr:col>1</xdr:col>
      <xdr:colOff>695326</xdr:colOff>
      <xdr:row>6</xdr:row>
      <xdr:rowOff>546577</xdr:rowOff>
    </xdr:to>
    <xdr:pic>
      <xdr:nvPicPr>
        <xdr:cNvPr id="54" name="Рисунок 53"/>
        <xdr:cNvPicPr>
          <a:picLocks noChangeAspect="1"/>
        </xdr:cNvPicPr>
      </xdr:nvPicPr>
      <xdr:blipFill rotWithShape="1">
        <a:blip xmlns:r="http://schemas.openxmlformats.org/officeDocument/2006/relationships" r:embed="rId5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4000" t="36534" r="24100" b="44800"/>
        <a:stretch/>
      </xdr:blipFill>
      <xdr:spPr>
        <a:xfrm>
          <a:off x="57151" y="1666875"/>
          <a:ext cx="1390650" cy="375127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7</xdr:row>
      <xdr:rowOff>161925</xdr:rowOff>
    </xdr:from>
    <xdr:to>
      <xdr:col>1</xdr:col>
      <xdr:colOff>666750</xdr:colOff>
      <xdr:row>7</xdr:row>
      <xdr:rowOff>529568</xdr:rowOff>
    </xdr:to>
    <xdr:pic>
      <xdr:nvPicPr>
        <xdr:cNvPr id="55" name="Рисунок 54"/>
        <xdr:cNvPicPr>
          <a:picLocks noChangeAspect="1"/>
        </xdr:cNvPicPr>
      </xdr:nvPicPr>
      <xdr:blipFill rotWithShape="1">
        <a:blip xmlns:r="http://schemas.openxmlformats.org/officeDocument/2006/relationships" r:embed="rId5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4100" t="36800" r="23700" b="44800"/>
        <a:stretch/>
      </xdr:blipFill>
      <xdr:spPr>
        <a:xfrm>
          <a:off x="28575" y="2305050"/>
          <a:ext cx="1390650" cy="367643"/>
        </a:xfrm>
        <a:prstGeom prst="rect">
          <a:avLst/>
        </a:prstGeom>
      </xdr:spPr>
    </xdr:pic>
    <xdr:clientData/>
  </xdr:twoCellAnchor>
  <xdr:twoCellAnchor editAs="oneCell">
    <xdr:from>
      <xdr:col>0</xdr:col>
      <xdr:colOff>47624</xdr:colOff>
      <xdr:row>8</xdr:row>
      <xdr:rowOff>95250</xdr:rowOff>
    </xdr:from>
    <xdr:to>
      <xdr:col>1</xdr:col>
      <xdr:colOff>682166</xdr:colOff>
      <xdr:row>8</xdr:row>
      <xdr:rowOff>466725</xdr:rowOff>
    </xdr:to>
    <xdr:pic>
      <xdr:nvPicPr>
        <xdr:cNvPr id="56" name="Рисунок 55"/>
        <xdr:cNvPicPr>
          <a:picLocks noChangeAspect="1"/>
        </xdr:cNvPicPr>
      </xdr:nvPicPr>
      <xdr:blipFill rotWithShape="1">
        <a:blip xmlns:r="http://schemas.openxmlformats.org/officeDocument/2006/relationships" r:embed="rId5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3899" t="36400" r="24200" b="45067"/>
        <a:stretch/>
      </xdr:blipFill>
      <xdr:spPr>
        <a:xfrm>
          <a:off x="47624" y="2886075"/>
          <a:ext cx="1387017" cy="371475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9</xdr:row>
      <xdr:rowOff>114300</xdr:rowOff>
    </xdr:from>
    <xdr:to>
      <xdr:col>1</xdr:col>
      <xdr:colOff>711695</xdr:colOff>
      <xdr:row>9</xdr:row>
      <xdr:rowOff>504826</xdr:rowOff>
    </xdr:to>
    <xdr:pic>
      <xdr:nvPicPr>
        <xdr:cNvPr id="57" name="Рисунок 56"/>
        <xdr:cNvPicPr>
          <a:picLocks noChangeAspect="1"/>
        </xdr:cNvPicPr>
      </xdr:nvPicPr>
      <xdr:blipFill rotWithShape="1">
        <a:blip xmlns:r="http://schemas.openxmlformats.org/officeDocument/2006/relationships" r:embed="rId5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3900" t="36400" r="23900" b="44667"/>
        <a:stretch/>
      </xdr:blipFill>
      <xdr:spPr>
        <a:xfrm>
          <a:off x="28575" y="3552825"/>
          <a:ext cx="1435595" cy="390526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10</xdr:row>
      <xdr:rowOff>123825</xdr:rowOff>
    </xdr:from>
    <xdr:to>
      <xdr:col>1</xdr:col>
      <xdr:colOff>714375</xdr:colOff>
      <xdr:row>10</xdr:row>
      <xdr:rowOff>498021</xdr:rowOff>
    </xdr:to>
    <xdr:pic>
      <xdr:nvPicPr>
        <xdr:cNvPr id="58" name="Рисунок 57"/>
        <xdr:cNvPicPr>
          <a:picLocks noChangeAspect="1"/>
        </xdr:cNvPicPr>
      </xdr:nvPicPr>
      <xdr:blipFill rotWithShape="1">
        <a:blip xmlns:r="http://schemas.openxmlformats.org/officeDocument/2006/relationships" r:embed="rId5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2800" t="36133" r="22600" b="44800"/>
        <a:stretch/>
      </xdr:blipFill>
      <xdr:spPr>
        <a:xfrm>
          <a:off x="38100" y="4210050"/>
          <a:ext cx="1428750" cy="374196"/>
        </a:xfrm>
        <a:prstGeom prst="rect">
          <a:avLst/>
        </a:prstGeom>
      </xdr:spPr>
    </xdr:pic>
    <xdr:clientData/>
  </xdr:twoCellAnchor>
  <xdr:twoCellAnchor editAs="oneCell">
    <xdr:from>
      <xdr:col>0</xdr:col>
      <xdr:colOff>28576</xdr:colOff>
      <xdr:row>11</xdr:row>
      <xdr:rowOff>142875</xdr:rowOff>
    </xdr:from>
    <xdr:to>
      <xdr:col>1</xdr:col>
      <xdr:colOff>704851</xdr:colOff>
      <xdr:row>11</xdr:row>
      <xdr:rowOff>508677</xdr:rowOff>
    </xdr:to>
    <xdr:pic>
      <xdr:nvPicPr>
        <xdr:cNvPr id="59" name="Рисунок 58"/>
        <xdr:cNvPicPr>
          <a:picLocks noChangeAspect="1"/>
        </xdr:cNvPicPr>
      </xdr:nvPicPr>
      <xdr:blipFill rotWithShape="1">
        <a:blip xmlns:r="http://schemas.openxmlformats.org/officeDocument/2006/relationships" r:embed="rId5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3300" t="37067" r="22800" b="44533"/>
        <a:stretch/>
      </xdr:blipFill>
      <xdr:spPr>
        <a:xfrm>
          <a:off x="28576" y="4848225"/>
          <a:ext cx="1428750" cy="365802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12</xdr:row>
      <xdr:rowOff>114299</xdr:rowOff>
    </xdr:from>
    <xdr:to>
      <xdr:col>1</xdr:col>
      <xdr:colOff>704850</xdr:colOff>
      <xdr:row>12</xdr:row>
      <xdr:rowOff>471734</xdr:rowOff>
    </xdr:to>
    <xdr:pic>
      <xdr:nvPicPr>
        <xdr:cNvPr id="60" name="Рисунок 59"/>
        <xdr:cNvPicPr>
          <a:picLocks noChangeAspect="1"/>
        </xdr:cNvPicPr>
      </xdr:nvPicPr>
      <xdr:blipFill rotWithShape="1">
        <a:blip xmlns:r="http://schemas.openxmlformats.org/officeDocument/2006/relationships" r:embed="rId5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3000" t="37200" r="23000" b="44667"/>
        <a:stretch/>
      </xdr:blipFill>
      <xdr:spPr>
        <a:xfrm>
          <a:off x="38100" y="5467349"/>
          <a:ext cx="1419225" cy="357435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13</xdr:row>
      <xdr:rowOff>180975</xdr:rowOff>
    </xdr:from>
    <xdr:to>
      <xdr:col>1</xdr:col>
      <xdr:colOff>723900</xdr:colOff>
      <xdr:row>13</xdr:row>
      <xdr:rowOff>550252</xdr:rowOff>
    </xdr:to>
    <xdr:pic>
      <xdr:nvPicPr>
        <xdr:cNvPr id="61" name="Рисунок 60"/>
        <xdr:cNvPicPr>
          <a:picLocks noChangeAspect="1"/>
        </xdr:cNvPicPr>
      </xdr:nvPicPr>
      <xdr:blipFill rotWithShape="1">
        <a:blip xmlns:r="http://schemas.openxmlformats.org/officeDocument/2006/relationships" r:embed="rId5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2900" t="36800" r="22500" b="44000"/>
        <a:stretch/>
      </xdr:blipFill>
      <xdr:spPr>
        <a:xfrm>
          <a:off x="76200" y="6181725"/>
          <a:ext cx="1400175" cy="369277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14</xdr:row>
      <xdr:rowOff>133350</xdr:rowOff>
    </xdr:from>
    <xdr:to>
      <xdr:col>1</xdr:col>
      <xdr:colOff>704850</xdr:colOff>
      <xdr:row>14</xdr:row>
      <xdr:rowOff>501544</xdr:rowOff>
    </xdr:to>
    <xdr:pic>
      <xdr:nvPicPr>
        <xdr:cNvPr id="62" name="Рисунок 61"/>
        <xdr:cNvPicPr>
          <a:picLocks noChangeAspect="1"/>
        </xdr:cNvPicPr>
      </xdr:nvPicPr>
      <xdr:blipFill rotWithShape="1">
        <a:blip xmlns:r="http://schemas.openxmlformats.org/officeDocument/2006/relationships" r:embed="rId5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2901" t="37067" r="23099" b="44000"/>
        <a:stretch/>
      </xdr:blipFill>
      <xdr:spPr>
        <a:xfrm>
          <a:off x="57150" y="6781800"/>
          <a:ext cx="1400175" cy="368194"/>
        </a:xfrm>
        <a:prstGeom prst="rect">
          <a:avLst/>
        </a:prstGeom>
      </xdr:spPr>
    </xdr:pic>
    <xdr:clientData/>
  </xdr:twoCellAnchor>
  <xdr:twoCellAnchor editAs="oneCell">
    <xdr:from>
      <xdr:col>12</xdr:col>
      <xdr:colOff>28574</xdr:colOff>
      <xdr:row>5</xdr:row>
      <xdr:rowOff>114299</xdr:rowOff>
    </xdr:from>
    <xdr:to>
      <xdr:col>13</xdr:col>
      <xdr:colOff>847724</xdr:colOff>
      <xdr:row>5</xdr:row>
      <xdr:rowOff>498040</xdr:rowOff>
    </xdr:to>
    <xdr:pic>
      <xdr:nvPicPr>
        <xdr:cNvPr id="63" name="Рисунок 62"/>
        <xdr:cNvPicPr>
          <a:picLocks noChangeAspect="1"/>
        </xdr:cNvPicPr>
      </xdr:nvPicPr>
      <xdr:blipFill rotWithShape="1">
        <a:blip xmlns:r="http://schemas.openxmlformats.org/officeDocument/2006/relationships" r:embed="rId5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5099" t="37466" r="14701" b="41467"/>
        <a:stretch/>
      </xdr:blipFill>
      <xdr:spPr>
        <a:xfrm>
          <a:off x="7229474" y="962024"/>
          <a:ext cx="1704975" cy="383741"/>
        </a:xfrm>
        <a:prstGeom prst="rect">
          <a:avLst/>
        </a:prstGeom>
      </xdr:spPr>
    </xdr:pic>
    <xdr:clientData/>
  </xdr:twoCellAnchor>
  <xdr:twoCellAnchor editAs="oneCell">
    <xdr:from>
      <xdr:col>12</xdr:col>
      <xdr:colOff>28575</xdr:colOff>
      <xdr:row>6</xdr:row>
      <xdr:rowOff>161926</xdr:rowOff>
    </xdr:from>
    <xdr:to>
      <xdr:col>13</xdr:col>
      <xdr:colOff>838200</xdr:colOff>
      <xdr:row>6</xdr:row>
      <xdr:rowOff>535214</xdr:rowOff>
    </xdr:to>
    <xdr:pic>
      <xdr:nvPicPr>
        <xdr:cNvPr id="64" name="Рисунок 63"/>
        <xdr:cNvPicPr>
          <a:picLocks noChangeAspect="1"/>
        </xdr:cNvPicPr>
      </xdr:nvPicPr>
      <xdr:blipFill rotWithShape="1">
        <a:blip xmlns:r="http://schemas.openxmlformats.org/officeDocument/2006/relationships" r:embed="rId6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4700" t="38134" r="14900" b="41200"/>
        <a:stretch/>
      </xdr:blipFill>
      <xdr:spPr>
        <a:xfrm>
          <a:off x="7229475" y="1657351"/>
          <a:ext cx="1695450" cy="373288"/>
        </a:xfrm>
        <a:prstGeom prst="rect">
          <a:avLst/>
        </a:prstGeom>
      </xdr:spPr>
    </xdr:pic>
    <xdr:clientData/>
  </xdr:twoCellAnchor>
  <xdr:twoCellAnchor editAs="oneCell">
    <xdr:from>
      <xdr:col>12</xdr:col>
      <xdr:colOff>38100</xdr:colOff>
      <xdr:row>7</xdr:row>
      <xdr:rowOff>114301</xdr:rowOff>
    </xdr:from>
    <xdr:to>
      <xdr:col>13</xdr:col>
      <xdr:colOff>857250</xdr:colOff>
      <xdr:row>7</xdr:row>
      <xdr:rowOff>492371</xdr:rowOff>
    </xdr:to>
    <xdr:pic>
      <xdr:nvPicPr>
        <xdr:cNvPr id="65" name="Рисунок 64"/>
        <xdr:cNvPicPr>
          <a:picLocks noChangeAspect="1"/>
        </xdr:cNvPicPr>
      </xdr:nvPicPr>
      <xdr:blipFill rotWithShape="1">
        <a:blip xmlns:r="http://schemas.openxmlformats.org/officeDocument/2006/relationships" r:embed="rId6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5100" t="37600" r="15000" b="41734"/>
        <a:stretch/>
      </xdr:blipFill>
      <xdr:spPr>
        <a:xfrm>
          <a:off x="7239000" y="2257426"/>
          <a:ext cx="1704975" cy="378070"/>
        </a:xfrm>
        <a:prstGeom prst="rect">
          <a:avLst/>
        </a:prstGeom>
      </xdr:spPr>
    </xdr:pic>
    <xdr:clientData/>
  </xdr:twoCellAnchor>
  <xdr:twoCellAnchor editAs="oneCell">
    <xdr:from>
      <xdr:col>12</xdr:col>
      <xdr:colOff>28574</xdr:colOff>
      <xdr:row>8</xdr:row>
      <xdr:rowOff>152400</xdr:rowOff>
    </xdr:from>
    <xdr:to>
      <xdr:col>13</xdr:col>
      <xdr:colOff>828675</xdr:colOff>
      <xdr:row>8</xdr:row>
      <xdr:rowOff>509730</xdr:rowOff>
    </xdr:to>
    <xdr:pic>
      <xdr:nvPicPr>
        <xdr:cNvPr id="66" name="Рисунок 65"/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5100" t="38533" r="14600" b="41600"/>
        <a:stretch/>
      </xdr:blipFill>
      <xdr:spPr>
        <a:xfrm>
          <a:off x="7229474" y="2943225"/>
          <a:ext cx="1685926" cy="357330"/>
        </a:xfrm>
        <a:prstGeom prst="rect">
          <a:avLst/>
        </a:prstGeom>
      </xdr:spPr>
    </xdr:pic>
    <xdr:clientData/>
  </xdr:twoCellAnchor>
  <xdr:twoCellAnchor editAs="oneCell">
    <xdr:from>
      <xdr:col>12</xdr:col>
      <xdr:colOff>57150</xdr:colOff>
      <xdr:row>9</xdr:row>
      <xdr:rowOff>114301</xdr:rowOff>
    </xdr:from>
    <xdr:to>
      <xdr:col>13</xdr:col>
      <xdr:colOff>836768</xdr:colOff>
      <xdr:row>9</xdr:row>
      <xdr:rowOff>476251</xdr:rowOff>
    </xdr:to>
    <xdr:pic>
      <xdr:nvPicPr>
        <xdr:cNvPr id="67" name="Рисунок 66"/>
        <xdr:cNvPicPr>
          <a:picLocks noChangeAspect="1"/>
        </xdr:cNvPicPr>
      </xdr:nvPicPr>
      <xdr:blipFill rotWithShape="1">
        <a:blip xmlns:r="http://schemas.openxmlformats.org/officeDocument/2006/relationships" r:embed="rId6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4801" t="37867" r="14799" b="41733"/>
        <a:stretch/>
      </xdr:blipFill>
      <xdr:spPr>
        <a:xfrm>
          <a:off x="7258050" y="3552826"/>
          <a:ext cx="1665443" cy="361950"/>
        </a:xfrm>
        <a:prstGeom prst="rect">
          <a:avLst/>
        </a:prstGeom>
      </xdr:spPr>
    </xdr:pic>
    <xdr:clientData/>
  </xdr:twoCellAnchor>
  <xdr:twoCellAnchor editAs="oneCell">
    <xdr:from>
      <xdr:col>12</xdr:col>
      <xdr:colOff>733425</xdr:colOff>
      <xdr:row>10</xdr:row>
      <xdr:rowOff>76200</xdr:rowOff>
    </xdr:from>
    <xdr:to>
      <xdr:col>13</xdr:col>
      <xdr:colOff>180975</xdr:colOff>
      <xdr:row>11</xdr:row>
      <xdr:rowOff>581542</xdr:rowOff>
    </xdr:to>
    <xdr:pic>
      <xdr:nvPicPr>
        <xdr:cNvPr id="68" name="Рисунок 67"/>
        <xdr:cNvPicPr>
          <a:picLocks noChangeAspect="1"/>
        </xdr:cNvPicPr>
      </xdr:nvPicPr>
      <xdr:blipFill rotWithShape="1">
        <a:blip xmlns:r="http://schemas.openxmlformats.org/officeDocument/2006/relationships" r:embed="rId6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700" t="11600" r="37800" b="5200"/>
        <a:stretch/>
      </xdr:blipFill>
      <xdr:spPr>
        <a:xfrm>
          <a:off x="7934325" y="4162425"/>
          <a:ext cx="333375" cy="1124467"/>
        </a:xfrm>
        <a:prstGeom prst="rect">
          <a:avLst/>
        </a:prstGeom>
      </xdr:spPr>
    </xdr:pic>
    <xdr:clientData/>
  </xdr:twoCellAnchor>
  <xdr:twoCellAnchor editAs="oneCell">
    <xdr:from>
      <xdr:col>12</xdr:col>
      <xdr:colOff>628649</xdr:colOff>
      <xdr:row>12</xdr:row>
      <xdr:rowOff>28574</xdr:rowOff>
    </xdr:from>
    <xdr:to>
      <xdr:col>13</xdr:col>
      <xdr:colOff>123825</xdr:colOff>
      <xdr:row>13</xdr:row>
      <xdr:rowOff>592971</xdr:rowOff>
    </xdr:to>
    <xdr:pic>
      <xdr:nvPicPr>
        <xdr:cNvPr id="69" name="Рисунок 68"/>
        <xdr:cNvPicPr>
          <a:picLocks noChangeAspect="1"/>
        </xdr:cNvPicPr>
      </xdr:nvPicPr>
      <xdr:blipFill rotWithShape="1">
        <a:blip xmlns:r="http://schemas.openxmlformats.org/officeDocument/2006/relationships" r:embed="rId6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2500" t="12000" r="38200" b="6133"/>
        <a:stretch/>
      </xdr:blipFill>
      <xdr:spPr>
        <a:xfrm>
          <a:off x="7829549" y="5381624"/>
          <a:ext cx="381001" cy="1212097"/>
        </a:xfrm>
        <a:prstGeom prst="rect">
          <a:avLst/>
        </a:prstGeom>
      </xdr:spPr>
    </xdr:pic>
    <xdr:clientData/>
  </xdr:twoCellAnchor>
  <xdr:twoCellAnchor editAs="oneCell">
    <xdr:from>
      <xdr:col>12</xdr:col>
      <xdr:colOff>381001</xdr:colOff>
      <xdr:row>14</xdr:row>
      <xdr:rowOff>38101</xdr:rowOff>
    </xdr:from>
    <xdr:to>
      <xdr:col>13</xdr:col>
      <xdr:colOff>485776</xdr:colOff>
      <xdr:row>15</xdr:row>
      <xdr:rowOff>245727</xdr:rowOff>
    </xdr:to>
    <xdr:pic>
      <xdr:nvPicPr>
        <xdr:cNvPr id="70" name="Рисунок 69"/>
        <xdr:cNvPicPr>
          <a:picLocks noChangeAspect="1"/>
        </xdr:cNvPicPr>
      </xdr:nvPicPr>
      <xdr:blipFill rotWithShape="1">
        <a:blip xmlns:r="http://schemas.openxmlformats.org/officeDocument/2006/relationships" r:embed="rId6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4400" t="9333" r="15300" b="9733"/>
        <a:stretch/>
      </xdr:blipFill>
      <xdr:spPr>
        <a:xfrm>
          <a:off x="7581901" y="6686551"/>
          <a:ext cx="990600" cy="855326"/>
        </a:xfrm>
        <a:prstGeom prst="rect">
          <a:avLst/>
        </a:prstGeom>
      </xdr:spPr>
    </xdr:pic>
    <xdr:clientData/>
  </xdr:twoCellAnchor>
  <xdr:twoCellAnchor editAs="oneCell">
    <xdr:from>
      <xdr:col>12</xdr:col>
      <xdr:colOff>428624</xdr:colOff>
      <xdr:row>16</xdr:row>
      <xdr:rowOff>19051</xdr:rowOff>
    </xdr:from>
    <xdr:to>
      <xdr:col>13</xdr:col>
      <xdr:colOff>485775</xdr:colOff>
      <xdr:row>16</xdr:row>
      <xdr:rowOff>844327</xdr:rowOff>
    </xdr:to>
    <xdr:pic>
      <xdr:nvPicPr>
        <xdr:cNvPr id="71" name="Рисунок 70"/>
        <xdr:cNvPicPr>
          <a:picLocks noChangeAspect="1"/>
        </xdr:cNvPicPr>
      </xdr:nvPicPr>
      <xdr:blipFill rotWithShape="1">
        <a:blip xmlns:r="http://schemas.openxmlformats.org/officeDocument/2006/relationships" r:embed="rId6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4200" t="9733" r="16900" b="9867"/>
        <a:stretch/>
      </xdr:blipFill>
      <xdr:spPr>
        <a:xfrm>
          <a:off x="7629524" y="7600951"/>
          <a:ext cx="942976" cy="825276"/>
        </a:xfrm>
        <a:prstGeom prst="rect">
          <a:avLst/>
        </a:prstGeom>
      </xdr:spPr>
    </xdr:pic>
    <xdr:clientData/>
  </xdr:twoCellAnchor>
  <xdr:oneCellAnchor>
    <xdr:from>
      <xdr:col>12</xdr:col>
      <xdr:colOff>428626</xdr:colOff>
      <xdr:row>44</xdr:row>
      <xdr:rowOff>66676</xdr:rowOff>
    </xdr:from>
    <xdr:ext cx="942974" cy="1049464"/>
    <xdr:pic>
      <xdr:nvPicPr>
        <xdr:cNvPr id="72" name="Рисунок 71"/>
        <xdr:cNvPicPr>
          <a:picLocks noChangeAspect="1"/>
        </xdr:cNvPicPr>
      </xdr:nvPicPr>
      <xdr:blipFill rotWithShape="1">
        <a:blip xmlns:r="http://schemas.openxmlformats.org/officeDocument/2006/relationships" r:embed="rId6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9400" t="4400" r="19500" b="4934"/>
        <a:stretch/>
      </xdr:blipFill>
      <xdr:spPr>
        <a:xfrm>
          <a:off x="7629526" y="24088726"/>
          <a:ext cx="942974" cy="1049464"/>
        </a:xfrm>
        <a:prstGeom prst="rect">
          <a:avLst/>
        </a:prstGeom>
      </xdr:spPr>
    </xdr:pic>
    <xdr:clientData/>
  </xdr:oneCellAnchor>
  <xdr:twoCellAnchor editAs="oneCell">
    <xdr:from>
      <xdr:col>0</xdr:col>
      <xdr:colOff>419101</xdr:colOff>
      <xdr:row>44</xdr:row>
      <xdr:rowOff>38100</xdr:rowOff>
    </xdr:from>
    <xdr:to>
      <xdr:col>1</xdr:col>
      <xdr:colOff>197694</xdr:colOff>
      <xdr:row>44</xdr:row>
      <xdr:rowOff>1152525</xdr:rowOff>
    </xdr:to>
    <xdr:pic>
      <xdr:nvPicPr>
        <xdr:cNvPr id="73" name="Рисунок 72"/>
        <xdr:cNvPicPr>
          <a:picLocks noChangeAspect="1"/>
        </xdr:cNvPicPr>
      </xdr:nvPicPr>
      <xdr:blipFill rotWithShape="1">
        <a:blip xmlns:r="http://schemas.openxmlformats.org/officeDocument/2006/relationships" r:embed="rId6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5400" t="4400" r="32100" b="4667"/>
        <a:stretch/>
      </xdr:blipFill>
      <xdr:spPr>
        <a:xfrm>
          <a:off x="419101" y="24060150"/>
          <a:ext cx="531068" cy="1114425"/>
        </a:xfrm>
        <a:prstGeom prst="rect">
          <a:avLst/>
        </a:prstGeom>
      </xdr:spPr>
    </xdr:pic>
    <xdr:clientData/>
  </xdr:twoCellAnchor>
  <xdr:twoCellAnchor editAs="oneCell">
    <xdr:from>
      <xdr:col>12</xdr:col>
      <xdr:colOff>409575</xdr:colOff>
      <xdr:row>42</xdr:row>
      <xdr:rowOff>47624</xdr:rowOff>
    </xdr:from>
    <xdr:to>
      <xdr:col>13</xdr:col>
      <xdr:colOff>476250</xdr:colOff>
      <xdr:row>42</xdr:row>
      <xdr:rowOff>1109427</xdr:rowOff>
    </xdr:to>
    <xdr:pic>
      <xdr:nvPicPr>
        <xdr:cNvPr id="74" name="Рисунок 73"/>
        <xdr:cNvPicPr>
          <a:picLocks noChangeAspect="1"/>
        </xdr:cNvPicPr>
      </xdr:nvPicPr>
      <xdr:blipFill rotWithShape="1">
        <a:blip xmlns:r="http://schemas.openxmlformats.org/officeDocument/2006/relationships" r:embed="rId7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9500" t="3734" r="19500" b="5600"/>
        <a:stretch/>
      </xdr:blipFill>
      <xdr:spPr>
        <a:xfrm>
          <a:off x="7610475" y="21802724"/>
          <a:ext cx="952500" cy="1061803"/>
        </a:xfrm>
        <a:prstGeom prst="rect">
          <a:avLst/>
        </a:prstGeom>
      </xdr:spPr>
    </xdr:pic>
    <xdr:clientData/>
  </xdr:twoCellAnchor>
  <xdr:twoCellAnchor editAs="oneCell">
    <xdr:from>
      <xdr:col>12</xdr:col>
      <xdr:colOff>400050</xdr:colOff>
      <xdr:row>43</xdr:row>
      <xdr:rowOff>28575</xdr:rowOff>
    </xdr:from>
    <xdr:to>
      <xdr:col>13</xdr:col>
      <xdr:colOff>476250</xdr:colOff>
      <xdr:row>43</xdr:row>
      <xdr:rowOff>1102942</xdr:rowOff>
    </xdr:to>
    <xdr:pic>
      <xdr:nvPicPr>
        <xdr:cNvPr id="75" name="Рисунок 74"/>
        <xdr:cNvPicPr>
          <a:picLocks noChangeAspect="1"/>
        </xdr:cNvPicPr>
      </xdr:nvPicPr>
      <xdr:blipFill rotWithShape="1">
        <a:blip xmlns:r="http://schemas.openxmlformats.org/officeDocument/2006/relationships" r:embed="rId7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9500" t="4266" r="19700" b="5200"/>
        <a:stretch/>
      </xdr:blipFill>
      <xdr:spPr>
        <a:xfrm>
          <a:off x="7600950" y="22917150"/>
          <a:ext cx="962025" cy="1074367"/>
        </a:xfrm>
        <a:prstGeom prst="rect">
          <a:avLst/>
        </a:prstGeom>
      </xdr:spPr>
    </xdr:pic>
    <xdr:clientData/>
  </xdr:twoCellAnchor>
  <xdr:twoCellAnchor editAs="oneCell">
    <xdr:from>
      <xdr:col>0</xdr:col>
      <xdr:colOff>219076</xdr:colOff>
      <xdr:row>50</xdr:row>
      <xdr:rowOff>38099</xdr:rowOff>
    </xdr:from>
    <xdr:to>
      <xdr:col>1</xdr:col>
      <xdr:colOff>357475</xdr:colOff>
      <xdr:row>50</xdr:row>
      <xdr:rowOff>933450</xdr:rowOff>
    </xdr:to>
    <xdr:pic>
      <xdr:nvPicPr>
        <xdr:cNvPr id="76" name="Рисунок 75"/>
        <xdr:cNvPicPr>
          <a:picLocks noChangeAspect="1"/>
        </xdr:cNvPicPr>
      </xdr:nvPicPr>
      <xdr:blipFill rotWithShape="1">
        <a:blip xmlns:r="http://schemas.openxmlformats.org/officeDocument/2006/relationships" r:embed="rId7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0400" t="10268" r="19900" b="9733"/>
        <a:stretch/>
      </xdr:blipFill>
      <xdr:spPr>
        <a:xfrm>
          <a:off x="219076" y="27022424"/>
          <a:ext cx="890874" cy="895351"/>
        </a:xfrm>
        <a:prstGeom prst="rect">
          <a:avLst/>
        </a:prstGeom>
      </xdr:spPr>
    </xdr:pic>
    <xdr:clientData/>
  </xdr:twoCellAnchor>
  <xdr:twoCellAnchor editAs="oneCell">
    <xdr:from>
      <xdr:col>0</xdr:col>
      <xdr:colOff>200025</xdr:colOff>
      <xdr:row>51</xdr:row>
      <xdr:rowOff>57150</xdr:rowOff>
    </xdr:from>
    <xdr:to>
      <xdr:col>1</xdr:col>
      <xdr:colOff>323850</xdr:colOff>
      <xdr:row>51</xdr:row>
      <xdr:rowOff>939351</xdr:rowOff>
    </xdr:to>
    <xdr:pic>
      <xdr:nvPicPr>
        <xdr:cNvPr id="77" name="Рисунок 76"/>
        <xdr:cNvPicPr>
          <a:picLocks noChangeAspect="1"/>
        </xdr:cNvPicPr>
      </xdr:nvPicPr>
      <xdr:blipFill rotWithShape="1">
        <a:blip xmlns:r="http://schemas.openxmlformats.org/officeDocument/2006/relationships" r:embed="rId7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0500" t="10400" r="20100" b="9866"/>
        <a:stretch/>
      </xdr:blipFill>
      <xdr:spPr>
        <a:xfrm>
          <a:off x="200025" y="28013025"/>
          <a:ext cx="876300" cy="882201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247650</xdr:colOff>
      <xdr:row>52</xdr:row>
      <xdr:rowOff>38099</xdr:rowOff>
    </xdr:from>
    <xdr:to>
      <xdr:col>1</xdr:col>
      <xdr:colOff>400050</xdr:colOff>
      <xdr:row>52</xdr:row>
      <xdr:rowOff>947560</xdr:rowOff>
    </xdr:to>
    <xdr:pic>
      <xdr:nvPicPr>
        <xdr:cNvPr id="78" name="Рисунок 77"/>
        <xdr:cNvPicPr>
          <a:picLocks noChangeAspect="1"/>
        </xdr:cNvPicPr>
      </xdr:nvPicPr>
      <xdr:blipFill rotWithShape="1">
        <a:blip xmlns:r="http://schemas.openxmlformats.org/officeDocument/2006/relationships" r:embed="rId7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0400" t="10267" r="20400" b="10400"/>
        <a:stretch/>
      </xdr:blipFill>
      <xdr:spPr>
        <a:xfrm>
          <a:off x="247650" y="28965524"/>
          <a:ext cx="904875" cy="909461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257175</xdr:colOff>
      <xdr:row>53</xdr:row>
      <xdr:rowOff>41445</xdr:rowOff>
    </xdr:from>
    <xdr:to>
      <xdr:col>1</xdr:col>
      <xdr:colOff>412301</xdr:colOff>
      <xdr:row>53</xdr:row>
      <xdr:rowOff>942975</xdr:rowOff>
    </xdr:to>
    <xdr:pic>
      <xdr:nvPicPr>
        <xdr:cNvPr id="79" name="Рисунок 78"/>
        <xdr:cNvPicPr>
          <a:picLocks noChangeAspect="1"/>
        </xdr:cNvPicPr>
      </xdr:nvPicPr>
      <xdr:blipFill rotWithShape="1">
        <a:blip xmlns:r="http://schemas.openxmlformats.org/officeDocument/2006/relationships" r:embed="rId7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0200" t="10534" r="20000" b="10266"/>
        <a:stretch/>
      </xdr:blipFill>
      <xdr:spPr>
        <a:xfrm>
          <a:off x="257175" y="29940420"/>
          <a:ext cx="907601" cy="901530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54</xdr:row>
      <xdr:rowOff>28575</xdr:rowOff>
    </xdr:from>
    <xdr:to>
      <xdr:col>1</xdr:col>
      <xdr:colOff>428625</xdr:colOff>
      <xdr:row>54</xdr:row>
      <xdr:rowOff>934960</xdr:rowOff>
    </xdr:to>
    <xdr:pic>
      <xdr:nvPicPr>
        <xdr:cNvPr id="80" name="Рисунок 79"/>
        <xdr:cNvPicPr>
          <a:picLocks noChangeAspect="1"/>
        </xdr:cNvPicPr>
      </xdr:nvPicPr>
      <xdr:blipFill rotWithShape="1">
        <a:blip xmlns:r="http://schemas.openxmlformats.org/officeDocument/2006/relationships" r:embed="rId7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0099" t="10134" r="20001" b="9866"/>
        <a:stretch/>
      </xdr:blipFill>
      <xdr:spPr>
        <a:xfrm>
          <a:off x="276225" y="30899100"/>
          <a:ext cx="904875" cy="906385"/>
        </a:xfrm>
        <a:prstGeom prst="rect">
          <a:avLst/>
        </a:prstGeom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171449</xdr:colOff>
      <xdr:row>33</xdr:row>
      <xdr:rowOff>76200</xdr:rowOff>
    </xdr:from>
    <xdr:to>
      <xdr:col>1</xdr:col>
      <xdr:colOff>902792</xdr:colOff>
      <xdr:row>36</xdr:row>
      <xdr:rowOff>133350</xdr:rowOff>
    </xdr:to>
    <xdr:pic>
      <xdr:nvPicPr>
        <xdr:cNvPr id="2" name="Рисунок 1"/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9213" t="23177" b="26041"/>
        <a:stretch/>
      </xdr:blipFill>
      <xdr:spPr>
        <a:xfrm>
          <a:off x="171449" y="25288875"/>
          <a:ext cx="1779093" cy="800100"/>
        </a:xfrm>
        <a:prstGeom prst="rect">
          <a:avLst/>
        </a:prstGeom>
      </xdr:spPr>
    </xdr:pic>
    <xdr:clientData/>
  </xdr:twoCellAnchor>
  <xdr:twoCellAnchor editAs="oneCell">
    <xdr:from>
      <xdr:col>0</xdr:col>
      <xdr:colOff>533400</xdr:colOff>
      <xdr:row>37</xdr:row>
      <xdr:rowOff>57150</xdr:rowOff>
    </xdr:from>
    <xdr:to>
      <xdr:col>1</xdr:col>
      <xdr:colOff>504139</xdr:colOff>
      <xdr:row>37</xdr:row>
      <xdr:rowOff>847725</xdr:rowOff>
    </xdr:to>
    <xdr:pic>
      <xdr:nvPicPr>
        <xdr:cNvPr id="3" name="Рисунок 2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8906" t="25417" r="26407" b="28333"/>
        <a:stretch/>
      </xdr:blipFill>
      <xdr:spPr>
        <a:xfrm>
          <a:off x="533400" y="26260425"/>
          <a:ext cx="1018489" cy="790575"/>
        </a:xfrm>
        <a:prstGeom prst="rect">
          <a:avLst/>
        </a:prstGeom>
      </xdr:spPr>
    </xdr:pic>
    <xdr:clientData/>
  </xdr:twoCellAnchor>
  <xdr:twoCellAnchor editAs="oneCell">
    <xdr:from>
      <xdr:col>0</xdr:col>
      <xdr:colOff>638175</xdr:colOff>
      <xdr:row>31</xdr:row>
      <xdr:rowOff>28575</xdr:rowOff>
    </xdr:from>
    <xdr:to>
      <xdr:col>1</xdr:col>
      <xdr:colOff>352425</xdr:colOff>
      <xdr:row>31</xdr:row>
      <xdr:rowOff>790575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8175" y="23564850"/>
          <a:ext cx="762000" cy="762000"/>
        </a:xfrm>
        <a:prstGeom prst="rect">
          <a:avLst/>
        </a:prstGeom>
      </xdr:spPr>
    </xdr:pic>
    <xdr:clientData/>
  </xdr:twoCellAnchor>
  <xdr:twoCellAnchor editAs="oneCell">
    <xdr:from>
      <xdr:col>0</xdr:col>
      <xdr:colOff>209549</xdr:colOff>
      <xdr:row>4</xdr:row>
      <xdr:rowOff>57149</xdr:rowOff>
    </xdr:from>
    <xdr:to>
      <xdr:col>1</xdr:col>
      <xdr:colOff>847725</xdr:colOff>
      <xdr:row>6</xdr:row>
      <xdr:rowOff>321400</xdr:rowOff>
    </xdr:to>
    <xdr:pic>
      <xdr:nvPicPr>
        <xdr:cNvPr id="5" name="Рисунок 4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7765" t="16415" r="4261" b="13511"/>
        <a:stretch/>
      </xdr:blipFill>
      <xdr:spPr>
        <a:xfrm>
          <a:off x="209549" y="733424"/>
          <a:ext cx="1685926" cy="1007201"/>
        </a:xfrm>
        <a:prstGeom prst="rect">
          <a:avLst/>
        </a:prstGeom>
      </xdr:spPr>
    </xdr:pic>
    <xdr:clientData/>
  </xdr:twoCellAnchor>
  <xdr:twoCellAnchor editAs="oneCell">
    <xdr:from>
      <xdr:col>0</xdr:col>
      <xdr:colOff>485776</xdr:colOff>
      <xdr:row>7</xdr:row>
      <xdr:rowOff>95249</xdr:rowOff>
    </xdr:from>
    <xdr:to>
      <xdr:col>1</xdr:col>
      <xdr:colOff>475243</xdr:colOff>
      <xdr:row>7</xdr:row>
      <xdr:rowOff>907798</xdr:rowOff>
    </xdr:to>
    <xdr:pic>
      <xdr:nvPicPr>
        <xdr:cNvPr id="6" name="Рисунок 5"/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4148" t="24621" r="23390" b="20581"/>
        <a:stretch/>
      </xdr:blipFill>
      <xdr:spPr>
        <a:xfrm>
          <a:off x="485776" y="1885949"/>
          <a:ext cx="1037217" cy="812549"/>
        </a:xfrm>
        <a:prstGeom prst="rect">
          <a:avLst/>
        </a:prstGeom>
      </xdr:spPr>
    </xdr:pic>
    <xdr:clientData/>
  </xdr:twoCellAnchor>
  <xdr:twoCellAnchor editAs="oneCell">
    <xdr:from>
      <xdr:col>0</xdr:col>
      <xdr:colOff>523876</xdr:colOff>
      <xdr:row>8</xdr:row>
      <xdr:rowOff>21860</xdr:rowOff>
    </xdr:from>
    <xdr:to>
      <xdr:col>1</xdr:col>
      <xdr:colOff>428625</xdr:colOff>
      <xdr:row>8</xdr:row>
      <xdr:rowOff>1060819</xdr:rowOff>
    </xdr:to>
    <xdr:pic>
      <xdr:nvPicPr>
        <xdr:cNvPr id="7" name="Рисунок 6"/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0645" t="2778" r="16760" b="6186"/>
        <a:stretch/>
      </xdr:blipFill>
      <xdr:spPr>
        <a:xfrm>
          <a:off x="523876" y="2755535"/>
          <a:ext cx="952499" cy="1038959"/>
        </a:xfrm>
        <a:prstGeom prst="rect">
          <a:avLst/>
        </a:prstGeom>
      </xdr:spPr>
    </xdr:pic>
    <xdr:clientData/>
  </xdr:twoCellAnchor>
  <xdr:twoCellAnchor editAs="oneCell">
    <xdr:from>
      <xdr:col>0</xdr:col>
      <xdr:colOff>561976</xdr:colOff>
      <xdr:row>9</xdr:row>
      <xdr:rowOff>38100</xdr:rowOff>
    </xdr:from>
    <xdr:to>
      <xdr:col>1</xdr:col>
      <xdr:colOff>219076</xdr:colOff>
      <xdr:row>9</xdr:row>
      <xdr:rowOff>1082322</xdr:rowOff>
    </xdr:to>
    <xdr:pic>
      <xdr:nvPicPr>
        <xdr:cNvPr id="8" name="Рисунок 7"/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8030" t="4545" r="25947" b="4545"/>
        <a:stretch/>
      </xdr:blipFill>
      <xdr:spPr>
        <a:xfrm>
          <a:off x="561976" y="3886200"/>
          <a:ext cx="704850" cy="1044222"/>
        </a:xfrm>
        <a:prstGeom prst="rect">
          <a:avLst/>
        </a:prstGeom>
      </xdr:spPr>
    </xdr:pic>
    <xdr:clientData/>
  </xdr:twoCellAnchor>
  <xdr:twoCellAnchor editAs="oneCell">
    <xdr:from>
      <xdr:col>0</xdr:col>
      <xdr:colOff>485775</xdr:colOff>
      <xdr:row>10</xdr:row>
      <xdr:rowOff>28575</xdr:rowOff>
    </xdr:from>
    <xdr:to>
      <xdr:col>1</xdr:col>
      <xdr:colOff>238125</xdr:colOff>
      <xdr:row>10</xdr:row>
      <xdr:rowOff>905582</xdr:rowOff>
    </xdr:to>
    <xdr:pic>
      <xdr:nvPicPr>
        <xdr:cNvPr id="9" name="Рисунок 8"/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2348" t="6061" r="21496" b="11869"/>
        <a:stretch/>
      </xdr:blipFill>
      <xdr:spPr>
        <a:xfrm>
          <a:off x="485775" y="4991100"/>
          <a:ext cx="800100" cy="877007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476251</xdr:colOff>
      <xdr:row>11</xdr:row>
      <xdr:rowOff>28575</xdr:rowOff>
    </xdr:from>
    <xdr:to>
      <xdr:col>1</xdr:col>
      <xdr:colOff>133350</xdr:colOff>
      <xdr:row>11</xdr:row>
      <xdr:rowOff>1072430</xdr:rowOff>
    </xdr:to>
    <xdr:pic>
      <xdr:nvPicPr>
        <xdr:cNvPr id="10" name="Рисунок 9"/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7273" t="1894" r="25473" b="4798"/>
        <a:stretch/>
      </xdr:blipFill>
      <xdr:spPr>
        <a:xfrm>
          <a:off x="476251" y="5943600"/>
          <a:ext cx="704849" cy="1043855"/>
        </a:xfrm>
        <a:prstGeom prst="rect">
          <a:avLst/>
        </a:prstGeom>
      </xdr:spPr>
    </xdr:pic>
    <xdr:clientData/>
  </xdr:twoCellAnchor>
  <xdr:twoCellAnchor editAs="oneCell">
    <xdr:from>
      <xdr:col>0</xdr:col>
      <xdr:colOff>466726</xdr:colOff>
      <xdr:row>12</xdr:row>
      <xdr:rowOff>30277</xdr:rowOff>
    </xdr:from>
    <xdr:to>
      <xdr:col>1</xdr:col>
      <xdr:colOff>280154</xdr:colOff>
      <xdr:row>12</xdr:row>
      <xdr:rowOff>923925</xdr:rowOff>
    </xdr:to>
    <xdr:pic>
      <xdr:nvPicPr>
        <xdr:cNvPr id="11" name="Рисунок 10"/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2254" t="10859" r="19980" b="9217"/>
        <a:stretch/>
      </xdr:blipFill>
      <xdr:spPr>
        <a:xfrm>
          <a:off x="466726" y="7059727"/>
          <a:ext cx="861178" cy="893648"/>
        </a:xfrm>
        <a:prstGeom prst="rect">
          <a:avLst/>
        </a:prstGeom>
      </xdr:spPr>
    </xdr:pic>
    <xdr:clientData/>
  </xdr:twoCellAnchor>
  <xdr:twoCellAnchor editAs="oneCell">
    <xdr:from>
      <xdr:col>0</xdr:col>
      <xdr:colOff>495301</xdr:colOff>
      <xdr:row>13</xdr:row>
      <xdr:rowOff>26833</xdr:rowOff>
    </xdr:from>
    <xdr:to>
      <xdr:col>1</xdr:col>
      <xdr:colOff>266700</xdr:colOff>
      <xdr:row>13</xdr:row>
      <xdr:rowOff>1092427</xdr:rowOff>
    </xdr:to>
    <xdr:pic>
      <xdr:nvPicPr>
        <xdr:cNvPr id="12" name="Рисунок 11"/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0170" t="1515" r="24432" b="2399"/>
        <a:stretch/>
      </xdr:blipFill>
      <xdr:spPr>
        <a:xfrm>
          <a:off x="495301" y="8008783"/>
          <a:ext cx="819149" cy="1065594"/>
        </a:xfrm>
        <a:prstGeom prst="rect">
          <a:avLst/>
        </a:prstGeom>
      </xdr:spPr>
    </xdr:pic>
    <xdr:clientData/>
  </xdr:twoCellAnchor>
  <xdr:twoCellAnchor editAs="oneCell">
    <xdr:from>
      <xdr:col>0</xdr:col>
      <xdr:colOff>447676</xdr:colOff>
      <xdr:row>14</xdr:row>
      <xdr:rowOff>38099</xdr:rowOff>
    </xdr:from>
    <xdr:to>
      <xdr:col>1</xdr:col>
      <xdr:colOff>314325</xdr:colOff>
      <xdr:row>14</xdr:row>
      <xdr:rowOff>922810</xdr:rowOff>
    </xdr:to>
    <xdr:pic>
      <xdr:nvPicPr>
        <xdr:cNvPr id="13" name="Рисунок 12"/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3826" t="2273" r="13257" b="3661"/>
        <a:stretch/>
      </xdr:blipFill>
      <xdr:spPr>
        <a:xfrm>
          <a:off x="447676" y="9134474"/>
          <a:ext cx="914399" cy="884711"/>
        </a:xfrm>
        <a:prstGeom prst="rect">
          <a:avLst/>
        </a:prstGeom>
      </xdr:spPr>
    </xdr:pic>
    <xdr:clientData/>
  </xdr:twoCellAnchor>
  <xdr:twoCellAnchor editAs="oneCell">
    <xdr:from>
      <xdr:col>0</xdr:col>
      <xdr:colOff>409575</xdr:colOff>
      <xdr:row>15</xdr:row>
      <xdr:rowOff>38101</xdr:rowOff>
    </xdr:from>
    <xdr:to>
      <xdr:col>1</xdr:col>
      <xdr:colOff>419100</xdr:colOff>
      <xdr:row>15</xdr:row>
      <xdr:rowOff>655895</xdr:rowOff>
    </xdr:to>
    <xdr:pic>
      <xdr:nvPicPr>
        <xdr:cNvPr id="14" name="Рисунок 13"/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4621" t="24620" r="19792" b="32072"/>
        <a:stretch/>
      </xdr:blipFill>
      <xdr:spPr>
        <a:xfrm>
          <a:off x="409575" y="10077451"/>
          <a:ext cx="1057275" cy="617794"/>
        </a:xfrm>
        <a:prstGeom prst="rect">
          <a:avLst/>
        </a:prstGeom>
      </xdr:spPr>
    </xdr:pic>
    <xdr:clientData/>
  </xdr:twoCellAnchor>
  <xdr:twoCellAnchor editAs="oneCell">
    <xdr:from>
      <xdr:col>0</xdr:col>
      <xdr:colOff>523876</xdr:colOff>
      <xdr:row>16</xdr:row>
      <xdr:rowOff>40929</xdr:rowOff>
    </xdr:from>
    <xdr:to>
      <xdr:col>1</xdr:col>
      <xdr:colOff>229628</xdr:colOff>
      <xdr:row>16</xdr:row>
      <xdr:rowOff>1085850</xdr:rowOff>
    </xdr:to>
    <xdr:pic>
      <xdr:nvPicPr>
        <xdr:cNvPr id="15" name="Рисунок 14"/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0587" t="6819" r="25095" b="11237"/>
        <a:stretch/>
      </xdr:blipFill>
      <xdr:spPr>
        <a:xfrm>
          <a:off x="523876" y="10775604"/>
          <a:ext cx="753502" cy="1044921"/>
        </a:xfrm>
        <a:prstGeom prst="rect">
          <a:avLst/>
        </a:prstGeom>
      </xdr:spPr>
    </xdr:pic>
    <xdr:clientData/>
  </xdr:twoCellAnchor>
  <xdr:twoCellAnchor editAs="oneCell">
    <xdr:from>
      <xdr:col>0</xdr:col>
      <xdr:colOff>419100</xdr:colOff>
      <xdr:row>17</xdr:row>
      <xdr:rowOff>30981</xdr:rowOff>
    </xdr:from>
    <xdr:to>
      <xdr:col>1</xdr:col>
      <xdr:colOff>466725</xdr:colOff>
      <xdr:row>17</xdr:row>
      <xdr:rowOff>1073265</xdr:rowOff>
    </xdr:to>
    <xdr:pic>
      <xdr:nvPicPr>
        <xdr:cNvPr id="16" name="Рисунок 15"/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5909" t="2904" r="9848" b="2904"/>
        <a:stretch/>
      </xdr:blipFill>
      <xdr:spPr>
        <a:xfrm>
          <a:off x="419100" y="11880081"/>
          <a:ext cx="1095375" cy="1042284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381001</xdr:colOff>
      <xdr:row>18</xdr:row>
      <xdr:rowOff>47626</xdr:rowOff>
    </xdr:from>
    <xdr:to>
      <xdr:col>1</xdr:col>
      <xdr:colOff>485775</xdr:colOff>
      <xdr:row>18</xdr:row>
      <xdr:rowOff>894964</xdr:rowOff>
    </xdr:to>
    <xdr:pic>
      <xdr:nvPicPr>
        <xdr:cNvPr id="17" name="Рисунок 16"/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0360" t="20707" r="18845" b="19697"/>
        <a:stretch/>
      </xdr:blipFill>
      <xdr:spPr>
        <a:xfrm>
          <a:off x="381001" y="13011151"/>
          <a:ext cx="1152524" cy="847338"/>
        </a:xfrm>
        <a:prstGeom prst="rect">
          <a:avLst/>
        </a:prstGeom>
      </xdr:spPr>
    </xdr:pic>
    <xdr:clientData/>
  </xdr:twoCellAnchor>
  <xdr:twoCellAnchor editAs="oneCell">
    <xdr:from>
      <xdr:col>0</xdr:col>
      <xdr:colOff>685801</xdr:colOff>
      <xdr:row>22</xdr:row>
      <xdr:rowOff>28575</xdr:rowOff>
    </xdr:from>
    <xdr:to>
      <xdr:col>1</xdr:col>
      <xdr:colOff>152401</xdr:colOff>
      <xdr:row>22</xdr:row>
      <xdr:rowOff>1097646</xdr:rowOff>
    </xdr:to>
    <xdr:pic>
      <xdr:nvPicPr>
        <xdr:cNvPr id="18" name="Рисунок 17"/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7879" t="3535" r="29546" b="6187"/>
        <a:stretch/>
      </xdr:blipFill>
      <xdr:spPr>
        <a:xfrm>
          <a:off x="685801" y="14458950"/>
          <a:ext cx="514350" cy="1069071"/>
        </a:xfrm>
        <a:prstGeom prst="rect">
          <a:avLst/>
        </a:prstGeom>
      </xdr:spPr>
    </xdr:pic>
    <xdr:clientData/>
  </xdr:twoCellAnchor>
  <xdr:twoCellAnchor editAs="oneCell">
    <xdr:from>
      <xdr:col>0</xdr:col>
      <xdr:colOff>619126</xdr:colOff>
      <xdr:row>23</xdr:row>
      <xdr:rowOff>22345</xdr:rowOff>
    </xdr:from>
    <xdr:to>
      <xdr:col>1</xdr:col>
      <xdr:colOff>304800</xdr:colOff>
      <xdr:row>23</xdr:row>
      <xdr:rowOff>1094022</xdr:rowOff>
    </xdr:to>
    <xdr:pic>
      <xdr:nvPicPr>
        <xdr:cNvPr id="19" name="Рисунок 18"/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6705" t="6566" r="30587" b="10227"/>
        <a:stretch/>
      </xdr:blipFill>
      <xdr:spPr>
        <a:xfrm>
          <a:off x="619126" y="15567145"/>
          <a:ext cx="733424" cy="1071677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476251</xdr:colOff>
      <xdr:row>24</xdr:row>
      <xdr:rowOff>33637</xdr:rowOff>
    </xdr:from>
    <xdr:to>
      <xdr:col>1</xdr:col>
      <xdr:colOff>304800</xdr:colOff>
      <xdr:row>24</xdr:row>
      <xdr:rowOff>1102967</xdr:rowOff>
    </xdr:to>
    <xdr:pic>
      <xdr:nvPicPr>
        <xdr:cNvPr id="20" name="Рисунок 19"/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4242" t="5555" r="21590" b="6313"/>
        <a:stretch/>
      </xdr:blipFill>
      <xdr:spPr>
        <a:xfrm>
          <a:off x="476251" y="16692862"/>
          <a:ext cx="876299" cy="1069330"/>
        </a:xfrm>
        <a:prstGeom prst="rect">
          <a:avLst/>
        </a:prstGeom>
      </xdr:spPr>
    </xdr:pic>
    <xdr:clientData/>
  </xdr:twoCellAnchor>
  <xdr:twoCellAnchor editAs="oneCell">
    <xdr:from>
      <xdr:col>0</xdr:col>
      <xdr:colOff>523876</xdr:colOff>
      <xdr:row>25</xdr:row>
      <xdr:rowOff>38100</xdr:rowOff>
    </xdr:from>
    <xdr:to>
      <xdr:col>1</xdr:col>
      <xdr:colOff>371475</xdr:colOff>
      <xdr:row>25</xdr:row>
      <xdr:rowOff>1078058</xdr:rowOff>
    </xdr:to>
    <xdr:pic>
      <xdr:nvPicPr>
        <xdr:cNvPr id="21" name="Рисунок 20"/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1401" t="5808" r="23485" b="8838"/>
        <a:stretch/>
      </xdr:blipFill>
      <xdr:spPr>
        <a:xfrm>
          <a:off x="523876" y="17811750"/>
          <a:ext cx="895349" cy="1039958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26</xdr:row>
      <xdr:rowOff>47625</xdr:rowOff>
    </xdr:from>
    <xdr:to>
      <xdr:col>1</xdr:col>
      <xdr:colOff>896353</xdr:colOff>
      <xdr:row>26</xdr:row>
      <xdr:rowOff>742950</xdr:rowOff>
    </xdr:to>
    <xdr:pic>
      <xdr:nvPicPr>
        <xdr:cNvPr id="22" name="Рисунок 21"/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24000" b="25333"/>
        <a:stretch/>
      </xdr:blipFill>
      <xdr:spPr>
        <a:xfrm>
          <a:off x="114300" y="18935700"/>
          <a:ext cx="1829803" cy="695325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762000</xdr:colOff>
      <xdr:row>27</xdr:row>
      <xdr:rowOff>57151</xdr:rowOff>
    </xdr:from>
    <xdr:to>
      <xdr:col>1</xdr:col>
      <xdr:colOff>195873</xdr:colOff>
      <xdr:row>27</xdr:row>
      <xdr:rowOff>1028701</xdr:rowOff>
    </xdr:to>
    <xdr:pic>
      <xdr:nvPicPr>
        <xdr:cNvPr id="23" name="Рисунок 22"/>
        <xdr:cNvPicPr>
          <a:picLocks noChangeAspect="1"/>
        </xdr:cNvPicPr>
      </xdr:nvPicPr>
      <xdr:blipFill rotWithShape="1">
        <a:blip xmlns:r="http://schemas.openxmlformats.org/officeDocument/2006/relationships" r:embed="rId2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1155" t="3661" r="35890" b="7703"/>
        <a:stretch/>
      </xdr:blipFill>
      <xdr:spPr>
        <a:xfrm>
          <a:off x="762000" y="19707226"/>
          <a:ext cx="481623" cy="971550"/>
        </a:xfrm>
        <a:prstGeom prst="rect">
          <a:avLst/>
        </a:prstGeom>
      </xdr:spPr>
    </xdr:pic>
    <xdr:clientData/>
  </xdr:twoCellAnchor>
  <xdr:twoCellAnchor editAs="oneCell">
    <xdr:from>
      <xdr:col>0</xdr:col>
      <xdr:colOff>714376</xdr:colOff>
      <xdr:row>28</xdr:row>
      <xdr:rowOff>38100</xdr:rowOff>
    </xdr:from>
    <xdr:to>
      <xdr:col>1</xdr:col>
      <xdr:colOff>219075</xdr:colOff>
      <xdr:row>28</xdr:row>
      <xdr:rowOff>1031960</xdr:rowOff>
    </xdr:to>
    <xdr:pic>
      <xdr:nvPicPr>
        <xdr:cNvPr id="24" name="Рисунок 23"/>
        <xdr:cNvPicPr>
          <a:picLocks noChangeAspect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2954" t="3915" r="28882" b="4546"/>
        <a:stretch/>
      </xdr:blipFill>
      <xdr:spPr>
        <a:xfrm>
          <a:off x="714376" y="20735925"/>
          <a:ext cx="552449" cy="993860"/>
        </a:xfrm>
        <a:prstGeom prst="rect">
          <a:avLst/>
        </a:prstGeom>
      </xdr:spPr>
    </xdr:pic>
    <xdr:clientData/>
  </xdr:twoCellAnchor>
  <xdr:twoCellAnchor editAs="oneCell">
    <xdr:from>
      <xdr:col>0</xdr:col>
      <xdr:colOff>733425</xdr:colOff>
      <xdr:row>29</xdr:row>
      <xdr:rowOff>38100</xdr:rowOff>
    </xdr:from>
    <xdr:to>
      <xdr:col>1</xdr:col>
      <xdr:colOff>323850</xdr:colOff>
      <xdr:row>29</xdr:row>
      <xdr:rowOff>1020444</xdr:rowOff>
    </xdr:to>
    <xdr:pic>
      <xdr:nvPicPr>
        <xdr:cNvPr id="25" name="Рисунок 24"/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6800" t="6061" r="29830" b="4924"/>
        <a:stretch/>
      </xdr:blipFill>
      <xdr:spPr>
        <a:xfrm>
          <a:off x="733425" y="21783675"/>
          <a:ext cx="638175" cy="982344"/>
        </a:xfrm>
        <a:prstGeom prst="rect">
          <a:avLst/>
        </a:prstGeom>
      </xdr:spPr>
    </xdr:pic>
    <xdr:clientData/>
  </xdr:twoCellAnchor>
  <xdr:twoCellAnchor editAs="oneCell">
    <xdr:from>
      <xdr:col>0</xdr:col>
      <xdr:colOff>514350</xdr:colOff>
      <xdr:row>30</xdr:row>
      <xdr:rowOff>57150</xdr:rowOff>
    </xdr:from>
    <xdr:to>
      <xdr:col>1</xdr:col>
      <xdr:colOff>521394</xdr:colOff>
      <xdr:row>30</xdr:row>
      <xdr:rowOff>685800</xdr:rowOff>
    </xdr:to>
    <xdr:pic>
      <xdr:nvPicPr>
        <xdr:cNvPr id="26" name="Рисунок 25"/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3106" t="30177" r="20170" b="24747"/>
        <a:stretch/>
      </xdr:blipFill>
      <xdr:spPr>
        <a:xfrm>
          <a:off x="514350" y="22850475"/>
          <a:ext cx="1054794" cy="628650"/>
        </a:xfrm>
        <a:prstGeom prst="rect">
          <a:avLst/>
        </a:prstGeom>
      </xdr:spPr>
    </xdr:pic>
    <xdr:clientData/>
  </xdr:twoCellAnchor>
  <xdr:twoCellAnchor editAs="oneCell">
    <xdr:from>
      <xdr:col>0</xdr:col>
      <xdr:colOff>628650</xdr:colOff>
      <xdr:row>32</xdr:row>
      <xdr:rowOff>57151</xdr:rowOff>
    </xdr:from>
    <xdr:to>
      <xdr:col>1</xdr:col>
      <xdr:colOff>314325</xdr:colOff>
      <xdr:row>32</xdr:row>
      <xdr:rowOff>798153</xdr:rowOff>
    </xdr:to>
    <xdr:pic>
      <xdr:nvPicPr>
        <xdr:cNvPr id="27" name="Рисунок 26"/>
        <xdr:cNvPicPr>
          <a:picLocks noChangeAspect="1"/>
        </xdr:cNvPicPr>
      </xdr:nvPicPr>
      <xdr:blipFill rotWithShape="1">
        <a:blip xmlns:r="http://schemas.openxmlformats.org/officeDocument/2006/relationships" r:embed="rId2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6799" t="18308" r="27368" b="19949"/>
        <a:stretch/>
      </xdr:blipFill>
      <xdr:spPr>
        <a:xfrm>
          <a:off x="628650" y="24431626"/>
          <a:ext cx="733425" cy="741002"/>
        </a:xfrm>
        <a:prstGeom prst="rect">
          <a:avLst/>
        </a:prstGeom>
      </xdr:spPr>
    </xdr:pic>
    <xdr:clientData/>
  </xdr:twoCellAnchor>
  <xdr:twoCellAnchor editAs="oneCell">
    <xdr:from>
      <xdr:col>0</xdr:col>
      <xdr:colOff>609600</xdr:colOff>
      <xdr:row>38</xdr:row>
      <xdr:rowOff>33082</xdr:rowOff>
    </xdr:from>
    <xdr:to>
      <xdr:col>1</xdr:col>
      <xdr:colOff>238125</xdr:colOff>
      <xdr:row>38</xdr:row>
      <xdr:rowOff>723797</xdr:rowOff>
    </xdr:to>
    <xdr:pic>
      <xdr:nvPicPr>
        <xdr:cNvPr id="28" name="Рисунок 27"/>
        <xdr:cNvPicPr>
          <a:picLocks noChangeAspect="1"/>
        </xdr:cNvPicPr>
      </xdr:nvPicPr>
      <xdr:blipFill rotWithShape="1">
        <a:blip xmlns:r="http://schemas.openxmlformats.org/officeDocument/2006/relationships" r:embed="rId2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5809" t="12255" r="15319" b="17402"/>
        <a:stretch/>
      </xdr:blipFill>
      <xdr:spPr>
        <a:xfrm>
          <a:off x="609600" y="27179332"/>
          <a:ext cx="676275" cy="690715"/>
        </a:xfrm>
        <a:prstGeom prst="rect">
          <a:avLst/>
        </a:prstGeom>
      </xdr:spPr>
    </xdr:pic>
    <xdr:clientData/>
  </xdr:twoCellAnchor>
  <xdr:twoCellAnchor editAs="oneCell">
    <xdr:from>
      <xdr:col>0</xdr:col>
      <xdr:colOff>723900</xdr:colOff>
      <xdr:row>39</xdr:row>
      <xdr:rowOff>37196</xdr:rowOff>
    </xdr:from>
    <xdr:to>
      <xdr:col>1</xdr:col>
      <xdr:colOff>142875</xdr:colOff>
      <xdr:row>39</xdr:row>
      <xdr:rowOff>628649</xdr:rowOff>
    </xdr:to>
    <xdr:pic>
      <xdr:nvPicPr>
        <xdr:cNvPr id="29" name="Рисунок 28"/>
        <xdr:cNvPicPr>
          <a:picLocks noChangeAspect="1"/>
        </xdr:cNvPicPr>
      </xdr:nvPicPr>
      <xdr:blipFill rotWithShape="1">
        <a:blip xmlns:r="http://schemas.openxmlformats.org/officeDocument/2006/relationships" r:embed="rId2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9166" t="20098" r="28187" b="25857"/>
        <a:stretch/>
      </xdr:blipFill>
      <xdr:spPr>
        <a:xfrm>
          <a:off x="723900" y="27926396"/>
          <a:ext cx="466725" cy="591453"/>
        </a:xfrm>
        <a:prstGeom prst="rect">
          <a:avLst/>
        </a:prstGeom>
      </xdr:spPr>
    </xdr:pic>
    <xdr:clientData/>
  </xdr:twoCellAnchor>
  <xdr:twoCellAnchor editAs="oneCell">
    <xdr:from>
      <xdr:col>0</xdr:col>
      <xdr:colOff>619125</xdr:colOff>
      <xdr:row>40</xdr:row>
      <xdr:rowOff>53859</xdr:rowOff>
    </xdr:from>
    <xdr:to>
      <xdr:col>1</xdr:col>
      <xdr:colOff>142875</xdr:colOff>
      <xdr:row>40</xdr:row>
      <xdr:rowOff>597650</xdr:rowOff>
    </xdr:to>
    <xdr:pic>
      <xdr:nvPicPr>
        <xdr:cNvPr id="30" name="Рисунок 29"/>
        <xdr:cNvPicPr>
          <a:picLocks noChangeAspect="1"/>
        </xdr:cNvPicPr>
      </xdr:nvPicPr>
      <xdr:blipFill rotWithShape="1">
        <a:blip xmlns:r="http://schemas.openxmlformats.org/officeDocument/2006/relationships" r:embed="rId2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4470" t="29041" r="34280" b="31313"/>
        <a:stretch/>
      </xdr:blipFill>
      <xdr:spPr>
        <a:xfrm>
          <a:off x="619125" y="28628859"/>
          <a:ext cx="571500" cy="543791"/>
        </a:xfrm>
        <a:prstGeom prst="rect">
          <a:avLst/>
        </a:prstGeom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695325</xdr:colOff>
      <xdr:row>4</xdr:row>
      <xdr:rowOff>19051</xdr:rowOff>
    </xdr:from>
    <xdr:ext cx="715296" cy="1828800"/>
    <xdr:pic>
      <xdr:nvPicPr>
        <xdr:cNvPr id="2" name="Рисунок 1"/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7398" t="3595" r="17693" b="18906"/>
        <a:stretch/>
      </xdr:blipFill>
      <xdr:spPr>
        <a:xfrm>
          <a:off x="695325" y="695326"/>
          <a:ext cx="715296" cy="1828800"/>
        </a:xfrm>
        <a:prstGeom prst="rect">
          <a:avLst/>
        </a:prstGeom>
      </xdr:spPr>
    </xdr:pic>
    <xdr:clientData/>
  </xdr:oneCellAnchor>
  <xdr:oneCellAnchor>
    <xdr:from>
      <xdr:col>0</xdr:col>
      <xdr:colOff>704849</xdr:colOff>
      <xdr:row>5</xdr:row>
      <xdr:rowOff>47625</xdr:rowOff>
    </xdr:from>
    <xdr:ext cx="699605" cy="1790700"/>
    <xdr:pic>
      <xdr:nvPicPr>
        <xdr:cNvPr id="3" name="Рисунок 2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7733" t="3907" r="17693" b="18906"/>
        <a:stretch/>
      </xdr:blipFill>
      <xdr:spPr>
        <a:xfrm>
          <a:off x="704849" y="2609850"/>
          <a:ext cx="699605" cy="1790700"/>
        </a:xfrm>
        <a:prstGeom prst="rect">
          <a:avLst/>
        </a:prstGeom>
      </xdr:spPr>
    </xdr:pic>
    <xdr:clientData/>
  </xdr:one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285750</xdr:colOff>
      <xdr:row>4</xdr:row>
      <xdr:rowOff>57150</xdr:rowOff>
    </xdr:from>
    <xdr:to>
      <xdr:col>1</xdr:col>
      <xdr:colOff>807224</xdr:colOff>
      <xdr:row>4</xdr:row>
      <xdr:rowOff>1095375</xdr:rowOff>
    </xdr:to>
    <xdr:pic>
      <xdr:nvPicPr>
        <xdr:cNvPr id="14" name="Рисунок 13"/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598" t="9721" r="4735" b="16162"/>
        <a:stretch/>
      </xdr:blipFill>
      <xdr:spPr>
        <a:xfrm>
          <a:off x="285750" y="733425"/>
          <a:ext cx="1712099" cy="1038225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247650</xdr:colOff>
      <xdr:row>5</xdr:row>
      <xdr:rowOff>57150</xdr:rowOff>
    </xdr:from>
    <xdr:to>
      <xdr:col>1</xdr:col>
      <xdr:colOff>866775</xdr:colOff>
      <xdr:row>5</xdr:row>
      <xdr:rowOff>1118820</xdr:rowOff>
    </xdr:to>
    <xdr:pic>
      <xdr:nvPicPr>
        <xdr:cNvPr id="15" name="Рисунок 14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451" t="12753" r="4829" b="16288"/>
        <a:stretch/>
      </xdr:blipFill>
      <xdr:spPr>
        <a:xfrm>
          <a:off x="247650" y="1866900"/>
          <a:ext cx="1809750" cy="1061670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6</xdr:row>
      <xdr:rowOff>66675</xdr:rowOff>
    </xdr:from>
    <xdr:to>
      <xdr:col>1</xdr:col>
      <xdr:colOff>1073438</xdr:colOff>
      <xdr:row>8</xdr:row>
      <xdr:rowOff>381000</xdr:rowOff>
    </xdr:to>
    <xdr:pic>
      <xdr:nvPicPr>
        <xdr:cNvPr id="16" name="Рисунок 15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251" t="11500" r="4749" b="17000"/>
        <a:stretch/>
      </xdr:blipFill>
      <xdr:spPr>
        <a:xfrm>
          <a:off x="114300" y="3009900"/>
          <a:ext cx="2149763" cy="1266825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9</xdr:row>
      <xdr:rowOff>114300</xdr:rowOff>
    </xdr:from>
    <xdr:to>
      <xdr:col>1</xdr:col>
      <xdr:colOff>1012330</xdr:colOff>
      <xdr:row>11</xdr:row>
      <xdr:rowOff>409575</xdr:rowOff>
    </xdr:to>
    <xdr:pic>
      <xdr:nvPicPr>
        <xdr:cNvPr id="17" name="Рисунок 16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542" t="12222" r="4791" b="16667"/>
        <a:stretch/>
      </xdr:blipFill>
      <xdr:spPr>
        <a:xfrm>
          <a:off x="123825" y="4486275"/>
          <a:ext cx="2079130" cy="1209675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12</xdr:row>
      <xdr:rowOff>38100</xdr:rowOff>
    </xdr:from>
    <xdr:to>
      <xdr:col>1</xdr:col>
      <xdr:colOff>1028701</xdr:colOff>
      <xdr:row>13</xdr:row>
      <xdr:rowOff>615972</xdr:rowOff>
    </xdr:to>
    <xdr:pic>
      <xdr:nvPicPr>
        <xdr:cNvPr id="18" name="Рисунок 17"/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626" t="10334" r="4250" b="16833"/>
        <a:stretch/>
      </xdr:blipFill>
      <xdr:spPr>
        <a:xfrm>
          <a:off x="152400" y="5705475"/>
          <a:ext cx="2066926" cy="1225572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14</xdr:row>
      <xdr:rowOff>152400</xdr:rowOff>
    </xdr:from>
    <xdr:to>
      <xdr:col>1</xdr:col>
      <xdr:colOff>1033479</xdr:colOff>
      <xdr:row>17</xdr:row>
      <xdr:rowOff>266699</xdr:rowOff>
    </xdr:to>
    <xdr:pic>
      <xdr:nvPicPr>
        <xdr:cNvPr id="19" name="Рисунок 18"/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356" t="12879" r="4829" b="16920"/>
        <a:stretch/>
      </xdr:blipFill>
      <xdr:spPr>
        <a:xfrm>
          <a:off x="104775" y="7115175"/>
          <a:ext cx="2119329" cy="1228724"/>
        </a:xfrm>
        <a:prstGeom prst="rect">
          <a:avLst/>
        </a:prstGeom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266700</xdr:colOff>
      <xdr:row>4</xdr:row>
      <xdr:rowOff>114300</xdr:rowOff>
    </xdr:from>
    <xdr:to>
      <xdr:col>1</xdr:col>
      <xdr:colOff>571500</xdr:colOff>
      <xdr:row>4</xdr:row>
      <xdr:rowOff>1325685</xdr:rowOff>
    </xdr:to>
    <xdr:pic>
      <xdr:nvPicPr>
        <xdr:cNvPr id="10" name="Рисунок 9"/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9549" t="8069" r="9201" b="6654"/>
        <a:stretch/>
      </xdr:blipFill>
      <xdr:spPr>
        <a:xfrm>
          <a:off x="266700" y="790575"/>
          <a:ext cx="1219200" cy="1211385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5</xdr:row>
      <xdr:rowOff>200025</xdr:rowOff>
    </xdr:from>
    <xdr:to>
      <xdr:col>1</xdr:col>
      <xdr:colOff>819150</xdr:colOff>
      <xdr:row>5</xdr:row>
      <xdr:rowOff>1200485</xdr:rowOff>
    </xdr:to>
    <xdr:pic>
      <xdr:nvPicPr>
        <xdr:cNvPr id="11" name="Рисунок 10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7765" t="18182" r="8808" b="13889"/>
        <a:stretch/>
      </xdr:blipFill>
      <xdr:spPr>
        <a:xfrm>
          <a:off x="95250" y="2266950"/>
          <a:ext cx="1638300" cy="1000460"/>
        </a:xfrm>
        <a:prstGeom prst="rect">
          <a:avLst/>
        </a:prstGeom>
      </xdr:spPr>
    </xdr:pic>
    <xdr:clientData/>
  </xdr:twoCellAnchor>
  <xdr:twoCellAnchor editAs="oneCell">
    <xdr:from>
      <xdr:col>0</xdr:col>
      <xdr:colOff>85724</xdr:colOff>
      <xdr:row>6</xdr:row>
      <xdr:rowOff>180975</xdr:rowOff>
    </xdr:from>
    <xdr:to>
      <xdr:col>1</xdr:col>
      <xdr:colOff>822047</xdr:colOff>
      <xdr:row>6</xdr:row>
      <xdr:rowOff>1200150</xdr:rowOff>
    </xdr:to>
    <xdr:pic>
      <xdr:nvPicPr>
        <xdr:cNvPr id="12" name="Рисунок 11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9375" t="18056" r="7955" b="13889"/>
        <a:stretch/>
      </xdr:blipFill>
      <xdr:spPr>
        <a:xfrm>
          <a:off x="85724" y="3638550"/>
          <a:ext cx="1650723" cy="1019175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7</xdr:row>
      <xdr:rowOff>152400</xdr:rowOff>
    </xdr:from>
    <xdr:to>
      <xdr:col>1</xdr:col>
      <xdr:colOff>862363</xdr:colOff>
      <xdr:row>7</xdr:row>
      <xdr:rowOff>1190625</xdr:rowOff>
    </xdr:to>
    <xdr:pic>
      <xdr:nvPicPr>
        <xdr:cNvPr id="13" name="Рисунок 12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0227" t="19445" r="10322" b="17298"/>
        <a:stretch/>
      </xdr:blipFill>
      <xdr:spPr>
        <a:xfrm>
          <a:off x="38100" y="5000625"/>
          <a:ext cx="1738663" cy="1038225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8</xdr:row>
      <xdr:rowOff>161924</xdr:rowOff>
    </xdr:from>
    <xdr:to>
      <xdr:col>1</xdr:col>
      <xdr:colOff>871030</xdr:colOff>
      <xdr:row>8</xdr:row>
      <xdr:rowOff>1162049</xdr:rowOff>
    </xdr:to>
    <xdr:pic>
      <xdr:nvPicPr>
        <xdr:cNvPr id="14" name="Рисунок 13"/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0701" t="19950" r="10322" b="18434"/>
        <a:stretch/>
      </xdr:blipFill>
      <xdr:spPr>
        <a:xfrm>
          <a:off x="76200" y="6400799"/>
          <a:ext cx="1709230" cy="1000125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9</xdr:row>
      <xdr:rowOff>142876</xdr:rowOff>
    </xdr:from>
    <xdr:to>
      <xdr:col>1</xdr:col>
      <xdr:colOff>857250</xdr:colOff>
      <xdr:row>9</xdr:row>
      <xdr:rowOff>1224534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0" y="7772401"/>
          <a:ext cx="1714500" cy="1081658"/>
        </a:xfrm>
        <a:prstGeom prst="rect">
          <a:avLst/>
        </a:prstGeom>
      </xdr:spPr>
    </xdr:pic>
    <xdr:clientData/>
  </xdr:twoCellAnchor>
  <xdr:twoCellAnchor editAs="oneCell">
    <xdr:from>
      <xdr:col>0</xdr:col>
      <xdr:colOff>228599</xdr:colOff>
      <xdr:row>13</xdr:row>
      <xdr:rowOff>28576</xdr:rowOff>
    </xdr:from>
    <xdr:to>
      <xdr:col>1</xdr:col>
      <xdr:colOff>628650</xdr:colOff>
      <xdr:row>13</xdr:row>
      <xdr:rowOff>1361850</xdr:rowOff>
    </xdr:to>
    <xdr:pic>
      <xdr:nvPicPr>
        <xdr:cNvPr id="17" name="Рисунок 16"/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5764" t="8985" r="4798" b="8007"/>
        <a:stretch/>
      </xdr:blipFill>
      <xdr:spPr>
        <a:xfrm>
          <a:off x="228599" y="9658351"/>
          <a:ext cx="1314451" cy="1333274"/>
        </a:xfrm>
        <a:prstGeom prst="rect">
          <a:avLst/>
        </a:prstGeom>
      </xdr:spPr>
    </xdr:pic>
    <xdr:clientData/>
  </xdr:twoCellAnchor>
  <xdr:twoCellAnchor editAs="oneCell">
    <xdr:from>
      <xdr:col>0</xdr:col>
      <xdr:colOff>209550</xdr:colOff>
      <xdr:row>14</xdr:row>
      <xdr:rowOff>47625</xdr:rowOff>
    </xdr:from>
    <xdr:to>
      <xdr:col>1</xdr:col>
      <xdr:colOff>571500</xdr:colOff>
      <xdr:row>14</xdr:row>
      <xdr:rowOff>1338316</xdr:rowOff>
    </xdr:to>
    <xdr:pic>
      <xdr:nvPicPr>
        <xdr:cNvPr id="19" name="Рисунок 18"/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298" t="2781" r="3993" b="3365"/>
        <a:stretch/>
      </xdr:blipFill>
      <xdr:spPr>
        <a:xfrm>
          <a:off x="209550" y="11068050"/>
          <a:ext cx="1276350" cy="1290691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238125</xdr:colOff>
      <xdr:row>15</xdr:row>
      <xdr:rowOff>38100</xdr:rowOff>
    </xdr:from>
    <xdr:to>
      <xdr:col>1</xdr:col>
      <xdr:colOff>657225</xdr:colOff>
      <xdr:row>15</xdr:row>
      <xdr:rowOff>1343025</xdr:rowOff>
    </xdr:to>
    <xdr:pic>
      <xdr:nvPicPr>
        <xdr:cNvPr id="20" name="Рисунок 19"/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473" t="2607" r="3473" b="3018"/>
        <a:stretch/>
      </xdr:blipFill>
      <xdr:spPr>
        <a:xfrm>
          <a:off x="238125" y="12449175"/>
          <a:ext cx="1333500" cy="1304925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16</xdr:row>
      <xdr:rowOff>63380</xdr:rowOff>
    </xdr:from>
    <xdr:to>
      <xdr:col>1</xdr:col>
      <xdr:colOff>853460</xdr:colOff>
      <xdr:row>16</xdr:row>
      <xdr:rowOff>1333500</xdr:rowOff>
    </xdr:to>
    <xdr:pic>
      <xdr:nvPicPr>
        <xdr:cNvPr id="21" name="Рисунок 20"/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973" t="3125" r="3099" b="2605"/>
        <a:stretch/>
      </xdr:blipFill>
      <xdr:spPr>
        <a:xfrm>
          <a:off x="104775" y="13865105"/>
          <a:ext cx="1663085" cy="1270120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17</xdr:row>
      <xdr:rowOff>57149</xdr:rowOff>
    </xdr:from>
    <xdr:to>
      <xdr:col>1</xdr:col>
      <xdr:colOff>857988</xdr:colOff>
      <xdr:row>17</xdr:row>
      <xdr:rowOff>1352550</xdr:rowOff>
    </xdr:to>
    <xdr:pic>
      <xdr:nvPicPr>
        <xdr:cNvPr id="22" name="Рисунок 21"/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973" t="2864" r="3099" b="2864"/>
        <a:stretch/>
      </xdr:blipFill>
      <xdr:spPr>
        <a:xfrm>
          <a:off x="76200" y="15249524"/>
          <a:ext cx="1696188" cy="1295401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352426</xdr:colOff>
      <xdr:row>23</xdr:row>
      <xdr:rowOff>47625</xdr:rowOff>
    </xdr:from>
    <xdr:to>
      <xdr:col>1</xdr:col>
      <xdr:colOff>447676</xdr:colOff>
      <xdr:row>23</xdr:row>
      <xdr:rowOff>1308419</xdr:rowOff>
    </xdr:to>
    <xdr:pic>
      <xdr:nvPicPr>
        <xdr:cNvPr id="23" name="Рисунок 22"/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6227"/>
        <a:stretch/>
      </xdr:blipFill>
      <xdr:spPr>
        <a:xfrm>
          <a:off x="352426" y="17506950"/>
          <a:ext cx="1009650" cy="1260794"/>
        </a:xfrm>
        <a:prstGeom prst="rect">
          <a:avLst/>
        </a:prstGeom>
      </xdr:spPr>
    </xdr:pic>
    <xdr:clientData/>
  </xdr:twoCellAnchor>
  <xdr:twoCellAnchor editAs="oneCell">
    <xdr:from>
      <xdr:col>0</xdr:col>
      <xdr:colOff>371475</xdr:colOff>
      <xdr:row>25</xdr:row>
      <xdr:rowOff>38100</xdr:rowOff>
    </xdr:from>
    <xdr:to>
      <xdr:col>1</xdr:col>
      <xdr:colOff>534194</xdr:colOff>
      <xdr:row>25</xdr:row>
      <xdr:rowOff>1352550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" y="20278725"/>
          <a:ext cx="1077119" cy="1314450"/>
        </a:xfrm>
        <a:prstGeom prst="rect">
          <a:avLst/>
        </a:prstGeom>
      </xdr:spPr>
    </xdr:pic>
    <xdr:clientData/>
  </xdr:twoCellAnchor>
  <xdr:twoCellAnchor editAs="oneCell">
    <xdr:from>
      <xdr:col>0</xdr:col>
      <xdr:colOff>447675</xdr:colOff>
      <xdr:row>26</xdr:row>
      <xdr:rowOff>66675</xdr:rowOff>
    </xdr:from>
    <xdr:to>
      <xdr:col>1</xdr:col>
      <xdr:colOff>519757</xdr:colOff>
      <xdr:row>26</xdr:row>
      <xdr:rowOff>1352551</xdr:rowOff>
    </xdr:to>
    <xdr:pic>
      <xdr:nvPicPr>
        <xdr:cNvPr id="26" name="Рисунок 25"/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9191" t="3102" r="3187" b="3606"/>
        <a:stretch/>
      </xdr:blipFill>
      <xdr:spPr>
        <a:xfrm>
          <a:off x="447675" y="21697950"/>
          <a:ext cx="986482" cy="1285876"/>
        </a:xfrm>
        <a:prstGeom prst="rect">
          <a:avLst/>
        </a:prstGeom>
      </xdr:spPr>
    </xdr:pic>
    <xdr:clientData/>
  </xdr:twoCellAnchor>
  <xdr:twoCellAnchor editAs="oneCell">
    <xdr:from>
      <xdr:col>0</xdr:col>
      <xdr:colOff>47624</xdr:colOff>
      <xdr:row>30</xdr:row>
      <xdr:rowOff>238125</xdr:rowOff>
    </xdr:from>
    <xdr:to>
      <xdr:col>1</xdr:col>
      <xdr:colOff>881133</xdr:colOff>
      <xdr:row>30</xdr:row>
      <xdr:rowOff>1038224</xdr:rowOff>
    </xdr:to>
    <xdr:pic>
      <xdr:nvPicPr>
        <xdr:cNvPr id="28" name="Рисунок 27"/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467" t="3978" r="1867" b="3693"/>
        <a:stretch/>
      </xdr:blipFill>
      <xdr:spPr>
        <a:xfrm>
          <a:off x="47624" y="23841075"/>
          <a:ext cx="1747909" cy="800099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31</xdr:row>
      <xdr:rowOff>257175</xdr:rowOff>
    </xdr:from>
    <xdr:to>
      <xdr:col>1</xdr:col>
      <xdr:colOff>866775</xdr:colOff>
      <xdr:row>31</xdr:row>
      <xdr:rowOff>1116752</xdr:rowOff>
    </xdr:to>
    <xdr:pic>
      <xdr:nvPicPr>
        <xdr:cNvPr id="29" name="Рисунок 28"/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667" t="3174" r="2933" b="3439"/>
        <a:stretch/>
      </xdr:blipFill>
      <xdr:spPr>
        <a:xfrm>
          <a:off x="57150" y="25250775"/>
          <a:ext cx="1724025" cy="859577"/>
        </a:xfrm>
        <a:prstGeom prst="rect">
          <a:avLst/>
        </a:prstGeom>
      </xdr:spPr>
    </xdr:pic>
    <xdr:clientData/>
  </xdr:twoCellAnchor>
  <xdr:oneCellAnchor>
    <xdr:from>
      <xdr:col>0</xdr:col>
      <xdr:colOff>400050</xdr:colOff>
      <xdr:row>24</xdr:row>
      <xdr:rowOff>38100</xdr:rowOff>
    </xdr:from>
    <xdr:ext cx="1077119" cy="1314450"/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" y="18888075"/>
          <a:ext cx="1077119" cy="1314450"/>
        </a:xfrm>
        <a:prstGeom prst="rect">
          <a:avLst/>
        </a:prstGeom>
      </xdr:spPr>
    </xdr:pic>
    <xdr:clientData/>
  </xdr:oneCellAnchor>
  <xdr:twoCellAnchor editAs="oneCell">
    <xdr:from>
      <xdr:col>0</xdr:col>
      <xdr:colOff>314326</xdr:colOff>
      <xdr:row>33</xdr:row>
      <xdr:rowOff>76201</xdr:rowOff>
    </xdr:from>
    <xdr:to>
      <xdr:col>1</xdr:col>
      <xdr:colOff>257357</xdr:colOff>
      <xdr:row>33</xdr:row>
      <xdr:rowOff>1333501</xdr:rowOff>
    </xdr:to>
    <xdr:pic>
      <xdr:nvPicPr>
        <xdr:cNvPr id="24" name="Рисунок 23"/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8800" t="7734" r="28100" b="8000"/>
        <a:stretch/>
      </xdr:blipFill>
      <xdr:spPr>
        <a:xfrm>
          <a:off x="314326" y="27851101"/>
          <a:ext cx="857431" cy="1257300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352426</xdr:colOff>
      <xdr:row>32</xdr:row>
      <xdr:rowOff>76200</xdr:rowOff>
    </xdr:from>
    <xdr:to>
      <xdr:col>1</xdr:col>
      <xdr:colOff>309362</xdr:colOff>
      <xdr:row>32</xdr:row>
      <xdr:rowOff>1362075</xdr:rowOff>
    </xdr:to>
    <xdr:pic>
      <xdr:nvPicPr>
        <xdr:cNvPr id="27" name="Рисунок 26"/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8201" t="7334" r="28499" b="7466"/>
        <a:stretch/>
      </xdr:blipFill>
      <xdr:spPr>
        <a:xfrm>
          <a:off x="352426" y="26460450"/>
          <a:ext cx="871336" cy="1285875"/>
        </a:xfrm>
        <a:prstGeom prst="rect">
          <a:avLst/>
        </a:prstGeom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238126</xdr:colOff>
      <xdr:row>6</xdr:row>
      <xdr:rowOff>57150</xdr:rowOff>
    </xdr:from>
    <xdr:ext cx="956872" cy="685800"/>
    <xdr:pic>
      <xdr:nvPicPr>
        <xdr:cNvPr id="10" name="Рисунок 9"/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6128" t="9559" b="23162"/>
        <a:stretch/>
      </xdr:blipFill>
      <xdr:spPr>
        <a:xfrm>
          <a:off x="238126" y="2352675"/>
          <a:ext cx="956872" cy="685800"/>
        </a:xfrm>
        <a:prstGeom prst="rect">
          <a:avLst/>
        </a:prstGeom>
      </xdr:spPr>
    </xdr:pic>
    <xdr:clientData/>
  </xdr:oneCellAnchor>
  <xdr:oneCellAnchor>
    <xdr:from>
      <xdr:col>0</xdr:col>
      <xdr:colOff>257176</xdr:colOff>
      <xdr:row>46</xdr:row>
      <xdr:rowOff>38101</xdr:rowOff>
    </xdr:from>
    <xdr:ext cx="963168" cy="714374"/>
    <xdr:pic>
      <xdr:nvPicPr>
        <xdr:cNvPr id="12" name="Рисунок 11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8872" t="18872" b="20956"/>
        <a:stretch/>
      </xdr:blipFill>
      <xdr:spPr>
        <a:xfrm>
          <a:off x="257176" y="10067926"/>
          <a:ext cx="963168" cy="714374"/>
        </a:xfrm>
        <a:prstGeom prst="rect">
          <a:avLst/>
        </a:prstGeom>
      </xdr:spPr>
    </xdr:pic>
    <xdr:clientData/>
  </xdr:oneCellAnchor>
  <xdr:oneCellAnchor>
    <xdr:from>
      <xdr:col>0</xdr:col>
      <xdr:colOff>266700</xdr:colOff>
      <xdr:row>47</xdr:row>
      <xdr:rowOff>38100</xdr:rowOff>
    </xdr:from>
    <xdr:ext cx="946333" cy="714375"/>
    <xdr:pic>
      <xdr:nvPicPr>
        <xdr:cNvPr id="13" name="Рисунок 12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8505" t="18381" b="20099"/>
        <a:stretch/>
      </xdr:blipFill>
      <xdr:spPr>
        <a:xfrm>
          <a:off x="266700" y="10848975"/>
          <a:ext cx="946333" cy="714375"/>
        </a:xfrm>
        <a:prstGeom prst="rect">
          <a:avLst/>
        </a:prstGeom>
      </xdr:spPr>
    </xdr:pic>
    <xdr:clientData/>
  </xdr:oneCellAnchor>
  <xdr:oneCellAnchor>
    <xdr:from>
      <xdr:col>0</xdr:col>
      <xdr:colOff>447676</xdr:colOff>
      <xdr:row>48</xdr:row>
      <xdr:rowOff>66674</xdr:rowOff>
    </xdr:from>
    <xdr:ext cx="500903" cy="685801"/>
    <xdr:pic>
      <xdr:nvPicPr>
        <xdr:cNvPr id="14" name="Рисунок 13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3726" r="13235"/>
        <a:stretch/>
      </xdr:blipFill>
      <xdr:spPr>
        <a:xfrm>
          <a:off x="447676" y="11658599"/>
          <a:ext cx="500903" cy="685801"/>
        </a:xfrm>
        <a:prstGeom prst="rect">
          <a:avLst/>
        </a:prstGeom>
      </xdr:spPr>
    </xdr:pic>
    <xdr:clientData/>
  </xdr:oneCellAnchor>
  <xdr:twoCellAnchor editAs="oneCell">
    <xdr:from>
      <xdr:col>0</xdr:col>
      <xdr:colOff>447675</xdr:colOff>
      <xdr:row>49</xdr:row>
      <xdr:rowOff>38100</xdr:rowOff>
    </xdr:from>
    <xdr:to>
      <xdr:col>1</xdr:col>
      <xdr:colOff>285750</xdr:colOff>
      <xdr:row>49</xdr:row>
      <xdr:rowOff>736452</xdr:rowOff>
    </xdr:to>
    <xdr:pic>
      <xdr:nvPicPr>
        <xdr:cNvPr id="15" name="Рисунок 14"/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3598" r="12780"/>
        <a:stretch/>
      </xdr:blipFill>
      <xdr:spPr>
        <a:xfrm>
          <a:off x="447675" y="12411075"/>
          <a:ext cx="514350" cy="698352"/>
        </a:xfrm>
        <a:prstGeom prst="rect">
          <a:avLst/>
        </a:prstGeom>
      </xdr:spPr>
    </xdr:pic>
    <xdr:clientData/>
  </xdr:twoCellAnchor>
  <xdr:twoCellAnchor editAs="oneCell">
    <xdr:from>
      <xdr:col>0</xdr:col>
      <xdr:colOff>457200</xdr:colOff>
      <xdr:row>50</xdr:row>
      <xdr:rowOff>38100</xdr:rowOff>
    </xdr:from>
    <xdr:to>
      <xdr:col>1</xdr:col>
      <xdr:colOff>390525</xdr:colOff>
      <xdr:row>50</xdr:row>
      <xdr:rowOff>879781</xdr:rowOff>
    </xdr:to>
    <xdr:pic>
      <xdr:nvPicPr>
        <xdr:cNvPr id="16" name="Рисунок 15"/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3603" r="13971"/>
        <a:stretch/>
      </xdr:blipFill>
      <xdr:spPr>
        <a:xfrm>
          <a:off x="457200" y="13192125"/>
          <a:ext cx="609600" cy="841681"/>
        </a:xfrm>
        <a:prstGeom prst="rect">
          <a:avLst/>
        </a:prstGeom>
      </xdr:spPr>
    </xdr:pic>
    <xdr:clientData/>
  </xdr:twoCellAnchor>
  <xdr:twoCellAnchor editAs="oneCell">
    <xdr:from>
      <xdr:col>0</xdr:col>
      <xdr:colOff>514351</xdr:colOff>
      <xdr:row>51</xdr:row>
      <xdr:rowOff>38101</xdr:rowOff>
    </xdr:from>
    <xdr:to>
      <xdr:col>1</xdr:col>
      <xdr:colOff>413288</xdr:colOff>
      <xdr:row>51</xdr:row>
      <xdr:rowOff>857251</xdr:rowOff>
    </xdr:to>
    <xdr:pic>
      <xdr:nvPicPr>
        <xdr:cNvPr id="17" name="Рисунок 16"/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5196" r="14584"/>
        <a:stretch/>
      </xdr:blipFill>
      <xdr:spPr>
        <a:xfrm>
          <a:off x="514351" y="14097001"/>
          <a:ext cx="575212" cy="819150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11</xdr:row>
      <xdr:rowOff>38100</xdr:rowOff>
    </xdr:from>
    <xdr:to>
      <xdr:col>1</xdr:col>
      <xdr:colOff>533400</xdr:colOff>
      <xdr:row>11</xdr:row>
      <xdr:rowOff>754530</xdr:rowOff>
    </xdr:to>
    <xdr:pic>
      <xdr:nvPicPr>
        <xdr:cNvPr id="20" name="Рисунок 19"/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16538" b="16332"/>
        <a:stretch/>
      </xdr:blipFill>
      <xdr:spPr>
        <a:xfrm>
          <a:off x="142875" y="4419600"/>
          <a:ext cx="1066800" cy="716430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</xdr:colOff>
      <xdr:row>12</xdr:row>
      <xdr:rowOff>19050</xdr:rowOff>
    </xdr:from>
    <xdr:to>
      <xdr:col>1</xdr:col>
      <xdr:colOff>533400</xdr:colOff>
      <xdr:row>12</xdr:row>
      <xdr:rowOff>738468</xdr:rowOff>
    </xdr:to>
    <xdr:pic>
      <xdr:nvPicPr>
        <xdr:cNvPr id="21" name="Рисунок 20"/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14210" b="15230"/>
        <a:stretch/>
      </xdr:blipFill>
      <xdr:spPr>
        <a:xfrm>
          <a:off x="190500" y="5181600"/>
          <a:ext cx="1019175" cy="719418"/>
        </a:xfrm>
        <a:prstGeom prst="rect">
          <a:avLst/>
        </a:prstGeom>
      </xdr:spPr>
    </xdr:pic>
    <xdr:clientData/>
  </xdr:twoCellAnchor>
  <xdr:twoCellAnchor editAs="oneCell">
    <xdr:from>
      <xdr:col>0</xdr:col>
      <xdr:colOff>200025</xdr:colOff>
      <xdr:row>69</xdr:row>
      <xdr:rowOff>28576</xdr:rowOff>
    </xdr:from>
    <xdr:to>
      <xdr:col>1</xdr:col>
      <xdr:colOff>447675</xdr:colOff>
      <xdr:row>69</xdr:row>
      <xdr:rowOff>763413</xdr:rowOff>
    </xdr:to>
    <xdr:pic>
      <xdr:nvPicPr>
        <xdr:cNvPr id="24" name="Рисунок 23"/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10294" b="10171"/>
        <a:stretch/>
      </xdr:blipFill>
      <xdr:spPr>
        <a:xfrm>
          <a:off x="200025" y="17640301"/>
          <a:ext cx="923925" cy="734837"/>
        </a:xfrm>
        <a:prstGeom prst="rect">
          <a:avLst/>
        </a:prstGeom>
      </xdr:spPr>
    </xdr:pic>
    <xdr:clientData/>
  </xdr:twoCellAnchor>
  <xdr:twoCellAnchor editAs="oneCell">
    <xdr:from>
      <xdr:col>0</xdr:col>
      <xdr:colOff>76201</xdr:colOff>
      <xdr:row>70</xdr:row>
      <xdr:rowOff>66676</xdr:rowOff>
    </xdr:from>
    <xdr:to>
      <xdr:col>1</xdr:col>
      <xdr:colOff>733425</xdr:colOff>
      <xdr:row>70</xdr:row>
      <xdr:rowOff>763015</xdr:rowOff>
    </xdr:to>
    <xdr:pic>
      <xdr:nvPicPr>
        <xdr:cNvPr id="25" name="Рисунок 24"/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7157" t="30147" b="26593"/>
        <a:stretch/>
      </xdr:blipFill>
      <xdr:spPr>
        <a:xfrm>
          <a:off x="76201" y="18459451"/>
          <a:ext cx="1333499" cy="696339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104774</xdr:colOff>
      <xdr:row>71</xdr:row>
      <xdr:rowOff>47624</xdr:rowOff>
    </xdr:from>
    <xdr:to>
      <xdr:col>1</xdr:col>
      <xdr:colOff>772536</xdr:colOff>
      <xdr:row>71</xdr:row>
      <xdr:rowOff>742949</xdr:rowOff>
    </xdr:to>
    <xdr:pic>
      <xdr:nvPicPr>
        <xdr:cNvPr id="26" name="Рисунок 25"/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5196" t="28187" b="27941"/>
        <a:stretch/>
      </xdr:blipFill>
      <xdr:spPr>
        <a:xfrm>
          <a:off x="104774" y="19221449"/>
          <a:ext cx="1344037" cy="695325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171450</xdr:colOff>
      <xdr:row>13</xdr:row>
      <xdr:rowOff>66675</xdr:rowOff>
    </xdr:from>
    <xdr:to>
      <xdr:col>1</xdr:col>
      <xdr:colOff>552450</xdr:colOff>
      <xdr:row>13</xdr:row>
      <xdr:rowOff>722289</xdr:rowOff>
    </xdr:to>
    <xdr:pic>
      <xdr:nvPicPr>
        <xdr:cNvPr id="19" name="Рисунок 18"/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18750" b="19241"/>
        <a:stretch/>
      </xdr:blipFill>
      <xdr:spPr>
        <a:xfrm>
          <a:off x="171450" y="6010275"/>
          <a:ext cx="1057275" cy="655614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21</xdr:row>
      <xdr:rowOff>47626</xdr:rowOff>
    </xdr:from>
    <xdr:to>
      <xdr:col>1</xdr:col>
      <xdr:colOff>619125</xdr:colOff>
      <xdr:row>21</xdr:row>
      <xdr:rowOff>719683</xdr:rowOff>
    </xdr:to>
    <xdr:pic>
      <xdr:nvPicPr>
        <xdr:cNvPr id="28" name="Рисунок 27"/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8182" t="25000" r="17235" b="24368"/>
        <a:stretch/>
      </xdr:blipFill>
      <xdr:spPr>
        <a:xfrm rot="199973">
          <a:off x="152400" y="8343901"/>
          <a:ext cx="1143000" cy="672057"/>
        </a:xfrm>
        <a:prstGeom prst="rect">
          <a:avLst/>
        </a:prstGeom>
      </xdr:spPr>
    </xdr:pic>
    <xdr:clientData/>
  </xdr:twoCellAnchor>
  <xdr:twoCellAnchor editAs="oneCell">
    <xdr:from>
      <xdr:col>0</xdr:col>
      <xdr:colOff>87730</xdr:colOff>
      <xdr:row>22</xdr:row>
      <xdr:rowOff>171450</xdr:rowOff>
    </xdr:from>
    <xdr:to>
      <xdr:col>1</xdr:col>
      <xdr:colOff>582468</xdr:colOff>
      <xdr:row>22</xdr:row>
      <xdr:rowOff>607551</xdr:rowOff>
    </xdr:to>
    <xdr:pic>
      <xdr:nvPicPr>
        <xdr:cNvPr id="29" name="Рисунок 28"/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1345" t="33839" b="32070"/>
        <a:stretch/>
      </xdr:blipFill>
      <xdr:spPr>
        <a:xfrm rot="20888640">
          <a:off x="87730" y="4552950"/>
          <a:ext cx="1171013" cy="436101"/>
        </a:xfrm>
        <a:prstGeom prst="rect">
          <a:avLst/>
        </a:prstGeom>
      </xdr:spPr>
    </xdr:pic>
    <xdr:clientData/>
  </xdr:twoCellAnchor>
  <xdr:twoCellAnchor editAs="oneCell">
    <xdr:from>
      <xdr:col>0</xdr:col>
      <xdr:colOff>82598</xdr:colOff>
      <xdr:row>23</xdr:row>
      <xdr:rowOff>161925</xdr:rowOff>
    </xdr:from>
    <xdr:to>
      <xdr:col>1</xdr:col>
      <xdr:colOff>676285</xdr:colOff>
      <xdr:row>23</xdr:row>
      <xdr:rowOff>606581</xdr:rowOff>
    </xdr:to>
    <xdr:pic>
      <xdr:nvPicPr>
        <xdr:cNvPr id="30" name="Рисунок 29"/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5720" t="33586" r="12879" b="33081"/>
        <a:stretch/>
      </xdr:blipFill>
      <xdr:spPr>
        <a:xfrm rot="21178160">
          <a:off x="82598" y="5324475"/>
          <a:ext cx="1269962" cy="444656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247650</xdr:colOff>
      <xdr:row>68</xdr:row>
      <xdr:rowOff>57150</xdr:rowOff>
    </xdr:from>
    <xdr:to>
      <xdr:col>1</xdr:col>
      <xdr:colOff>462599</xdr:colOff>
      <xdr:row>68</xdr:row>
      <xdr:rowOff>742950</xdr:rowOff>
    </xdr:to>
    <xdr:pic>
      <xdr:nvPicPr>
        <xdr:cNvPr id="35" name="Рисунок 34"/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6421" t="20581" r="20170" b="24621"/>
        <a:stretch/>
      </xdr:blipFill>
      <xdr:spPr>
        <a:xfrm>
          <a:off x="247650" y="20326350"/>
          <a:ext cx="891224" cy="685800"/>
        </a:xfrm>
        <a:prstGeom prst="rect">
          <a:avLst/>
        </a:prstGeom>
      </xdr:spPr>
    </xdr:pic>
    <xdr:clientData/>
  </xdr:twoCellAnchor>
  <xdr:twoCellAnchor editAs="oneCell">
    <xdr:from>
      <xdr:col>0</xdr:col>
      <xdr:colOff>523875</xdr:colOff>
      <xdr:row>67</xdr:row>
      <xdr:rowOff>28575</xdr:rowOff>
    </xdr:from>
    <xdr:to>
      <xdr:col>1</xdr:col>
      <xdr:colOff>249879</xdr:colOff>
      <xdr:row>67</xdr:row>
      <xdr:rowOff>742950</xdr:rowOff>
    </xdr:to>
    <xdr:pic>
      <xdr:nvPicPr>
        <xdr:cNvPr id="36" name="Рисунок 35"/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9772" t="5555" r="22633" b="5429"/>
        <a:stretch/>
      </xdr:blipFill>
      <xdr:spPr>
        <a:xfrm>
          <a:off x="523875" y="19507200"/>
          <a:ext cx="402279" cy="714375"/>
        </a:xfrm>
        <a:prstGeom prst="rect">
          <a:avLst/>
        </a:prstGeom>
      </xdr:spPr>
    </xdr:pic>
    <xdr:clientData/>
  </xdr:twoCellAnchor>
  <xdr:twoCellAnchor editAs="oneCell">
    <xdr:from>
      <xdr:col>0</xdr:col>
      <xdr:colOff>200026</xdr:colOff>
      <xdr:row>10</xdr:row>
      <xdr:rowOff>38100</xdr:rowOff>
    </xdr:from>
    <xdr:to>
      <xdr:col>1</xdr:col>
      <xdr:colOff>589384</xdr:colOff>
      <xdr:row>10</xdr:row>
      <xdr:rowOff>742950</xdr:rowOff>
    </xdr:to>
    <xdr:pic>
      <xdr:nvPicPr>
        <xdr:cNvPr id="31" name="Рисунок 30"/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0800" t="20133" r="12700" b="12400"/>
        <a:stretch/>
      </xdr:blipFill>
      <xdr:spPr>
        <a:xfrm>
          <a:off x="200026" y="15516225"/>
          <a:ext cx="1065633" cy="704850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44</xdr:row>
      <xdr:rowOff>28575</xdr:rowOff>
    </xdr:from>
    <xdr:to>
      <xdr:col>1</xdr:col>
      <xdr:colOff>676276</xdr:colOff>
      <xdr:row>44</xdr:row>
      <xdr:rowOff>733170</xdr:rowOff>
    </xdr:to>
    <xdr:pic>
      <xdr:nvPicPr>
        <xdr:cNvPr id="32" name="Рисунок 31"/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1700" t="18800" b="21333"/>
        <a:stretch/>
      </xdr:blipFill>
      <xdr:spPr>
        <a:xfrm>
          <a:off x="123825" y="15801975"/>
          <a:ext cx="1228726" cy="704595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45</xdr:row>
      <xdr:rowOff>57151</xdr:rowOff>
    </xdr:from>
    <xdr:to>
      <xdr:col>1</xdr:col>
      <xdr:colOff>619125</xdr:colOff>
      <xdr:row>45</xdr:row>
      <xdr:rowOff>745230</xdr:rowOff>
    </xdr:to>
    <xdr:pic>
      <xdr:nvPicPr>
        <xdr:cNvPr id="33" name="Рисунок 32"/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8400" t="17067" r="100" b="20133"/>
        <a:stretch/>
      </xdr:blipFill>
      <xdr:spPr>
        <a:xfrm>
          <a:off x="104775" y="16611601"/>
          <a:ext cx="1190625" cy="688079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333375</xdr:colOff>
      <xdr:row>52</xdr:row>
      <xdr:rowOff>57150</xdr:rowOff>
    </xdr:from>
    <xdr:to>
      <xdr:col>1</xdr:col>
      <xdr:colOff>611367</xdr:colOff>
      <xdr:row>52</xdr:row>
      <xdr:rowOff>866775</xdr:rowOff>
    </xdr:to>
    <xdr:pic>
      <xdr:nvPicPr>
        <xdr:cNvPr id="34" name="Рисунок 33"/>
        <xdr:cNvPicPr>
          <a:picLocks noChangeAspect="1"/>
        </xdr:cNvPicPr>
      </xdr:nvPicPr>
      <xdr:blipFill rotWithShape="1">
        <a:blip xmlns:r="http://schemas.openxmlformats.org/officeDocument/2006/relationships" r:embed="rId2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6400" t="20400" r="22800" b="22133"/>
        <a:stretch/>
      </xdr:blipFill>
      <xdr:spPr>
        <a:xfrm>
          <a:off x="333375" y="17087850"/>
          <a:ext cx="954267" cy="809625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257175</xdr:colOff>
      <xdr:row>53</xdr:row>
      <xdr:rowOff>28575</xdr:rowOff>
    </xdr:from>
    <xdr:to>
      <xdr:col>1</xdr:col>
      <xdr:colOff>588631</xdr:colOff>
      <xdr:row>53</xdr:row>
      <xdr:rowOff>847725</xdr:rowOff>
    </xdr:to>
    <xdr:pic>
      <xdr:nvPicPr>
        <xdr:cNvPr id="37" name="Рисунок 36"/>
        <xdr:cNvPicPr>
          <a:picLocks noChangeAspect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7000" t="21866" r="21700" b="22533"/>
        <a:stretch/>
      </xdr:blipFill>
      <xdr:spPr>
        <a:xfrm>
          <a:off x="257175" y="17964150"/>
          <a:ext cx="1007731" cy="819150"/>
        </a:xfrm>
        <a:prstGeom prst="rect">
          <a:avLst/>
        </a:prstGeom>
      </xdr:spPr>
    </xdr:pic>
    <xdr:clientData/>
  </xdr:twoCellAnchor>
  <xdr:twoCellAnchor editAs="oneCell">
    <xdr:from>
      <xdr:col>0</xdr:col>
      <xdr:colOff>209550</xdr:colOff>
      <xdr:row>54</xdr:row>
      <xdr:rowOff>61561</xdr:rowOff>
    </xdr:from>
    <xdr:to>
      <xdr:col>1</xdr:col>
      <xdr:colOff>485775</xdr:colOff>
      <xdr:row>54</xdr:row>
      <xdr:rowOff>839869</xdr:rowOff>
    </xdr:to>
    <xdr:pic>
      <xdr:nvPicPr>
        <xdr:cNvPr id="38" name="Рисунок 37"/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8400" t="21733" r="20200" b="22266"/>
        <a:stretch/>
      </xdr:blipFill>
      <xdr:spPr>
        <a:xfrm>
          <a:off x="209550" y="18902011"/>
          <a:ext cx="952500" cy="778308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257175</xdr:colOff>
      <xdr:row>55</xdr:row>
      <xdr:rowOff>47625</xdr:rowOff>
    </xdr:from>
    <xdr:to>
      <xdr:col>1</xdr:col>
      <xdr:colOff>552450</xdr:colOff>
      <xdr:row>55</xdr:row>
      <xdr:rowOff>831317</xdr:rowOff>
    </xdr:to>
    <xdr:pic>
      <xdr:nvPicPr>
        <xdr:cNvPr id="39" name="Рисунок 38"/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7000" t="22800" r="21800" b="22133"/>
        <a:stretch/>
      </xdr:blipFill>
      <xdr:spPr>
        <a:xfrm>
          <a:off x="257175" y="19792950"/>
          <a:ext cx="971550" cy="783692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228600</xdr:colOff>
      <xdr:row>59</xdr:row>
      <xdr:rowOff>38101</xdr:rowOff>
    </xdr:from>
    <xdr:to>
      <xdr:col>1</xdr:col>
      <xdr:colOff>495300</xdr:colOff>
      <xdr:row>59</xdr:row>
      <xdr:rowOff>732235</xdr:rowOff>
    </xdr:to>
    <xdr:pic>
      <xdr:nvPicPr>
        <xdr:cNvPr id="41" name="Рисунок 40"/>
        <xdr:cNvPicPr>
          <a:picLocks noChangeAspect="1"/>
        </xdr:cNvPicPr>
      </xdr:nvPicPr>
      <xdr:blipFill rotWithShape="1">
        <a:blip xmlns:r="http://schemas.openxmlformats.org/officeDocument/2006/relationships" r:embed="rId2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1900" t="32666" r="32100" b="32000"/>
        <a:stretch/>
      </xdr:blipFill>
      <xdr:spPr>
        <a:xfrm>
          <a:off x="228600" y="25917526"/>
          <a:ext cx="942975" cy="694134"/>
        </a:xfrm>
        <a:prstGeom prst="rect">
          <a:avLst/>
        </a:prstGeom>
      </xdr:spPr>
    </xdr:pic>
    <xdr:clientData/>
  </xdr:twoCellAnchor>
  <xdr:twoCellAnchor editAs="oneCell">
    <xdr:from>
      <xdr:col>0</xdr:col>
      <xdr:colOff>266699</xdr:colOff>
      <xdr:row>60</xdr:row>
      <xdr:rowOff>38100</xdr:rowOff>
    </xdr:from>
    <xdr:to>
      <xdr:col>1</xdr:col>
      <xdr:colOff>532805</xdr:colOff>
      <xdr:row>60</xdr:row>
      <xdr:rowOff>742949</xdr:rowOff>
    </xdr:to>
    <xdr:pic>
      <xdr:nvPicPr>
        <xdr:cNvPr id="42" name="Рисунок 41"/>
        <xdr:cNvPicPr>
          <a:picLocks noChangeAspect="1"/>
        </xdr:cNvPicPr>
      </xdr:nvPicPr>
      <xdr:blipFill rotWithShape="1">
        <a:blip xmlns:r="http://schemas.openxmlformats.org/officeDocument/2006/relationships" r:embed="rId2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1500" t="32533" r="32000" b="31067"/>
        <a:stretch/>
      </xdr:blipFill>
      <xdr:spPr>
        <a:xfrm>
          <a:off x="266699" y="26698575"/>
          <a:ext cx="942381" cy="704849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266700</xdr:colOff>
      <xdr:row>61</xdr:row>
      <xdr:rowOff>28576</xdr:rowOff>
    </xdr:from>
    <xdr:to>
      <xdr:col>1</xdr:col>
      <xdr:colOff>524018</xdr:colOff>
      <xdr:row>61</xdr:row>
      <xdr:rowOff>733426</xdr:rowOff>
    </xdr:to>
    <xdr:pic>
      <xdr:nvPicPr>
        <xdr:cNvPr id="43" name="Рисунок 42"/>
        <xdr:cNvPicPr>
          <a:picLocks noChangeAspect="1"/>
        </xdr:cNvPicPr>
      </xdr:nvPicPr>
      <xdr:blipFill rotWithShape="1">
        <a:blip xmlns:r="http://schemas.openxmlformats.org/officeDocument/2006/relationships" r:embed="rId2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2500" t="32666" r="32400" b="32000"/>
        <a:stretch/>
      </xdr:blipFill>
      <xdr:spPr>
        <a:xfrm>
          <a:off x="266700" y="27470101"/>
          <a:ext cx="933593" cy="704850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276224</xdr:colOff>
      <xdr:row>62</xdr:row>
      <xdr:rowOff>28574</xdr:rowOff>
    </xdr:from>
    <xdr:to>
      <xdr:col>1</xdr:col>
      <xdr:colOff>504824</xdr:colOff>
      <xdr:row>62</xdr:row>
      <xdr:rowOff>727309</xdr:rowOff>
    </xdr:to>
    <xdr:pic>
      <xdr:nvPicPr>
        <xdr:cNvPr id="44" name="Рисунок 43"/>
        <xdr:cNvPicPr>
          <a:picLocks noChangeAspect="1"/>
        </xdr:cNvPicPr>
      </xdr:nvPicPr>
      <xdr:blipFill rotWithShape="1">
        <a:blip xmlns:r="http://schemas.openxmlformats.org/officeDocument/2006/relationships" r:embed="rId2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3300" t="32400" r="32900" b="32800"/>
        <a:stretch/>
      </xdr:blipFill>
      <xdr:spPr>
        <a:xfrm>
          <a:off x="276224" y="28251149"/>
          <a:ext cx="904875" cy="698735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285750</xdr:colOff>
      <xdr:row>63</xdr:row>
      <xdr:rowOff>28575</xdr:rowOff>
    </xdr:from>
    <xdr:to>
      <xdr:col>1</xdr:col>
      <xdr:colOff>505977</xdr:colOff>
      <xdr:row>63</xdr:row>
      <xdr:rowOff>752475</xdr:rowOff>
    </xdr:to>
    <xdr:pic>
      <xdr:nvPicPr>
        <xdr:cNvPr id="45" name="Рисунок 44"/>
        <xdr:cNvPicPr>
          <a:picLocks noChangeAspect="1"/>
        </xdr:cNvPicPr>
      </xdr:nvPicPr>
      <xdr:blipFill rotWithShape="1">
        <a:blip xmlns:r="http://schemas.openxmlformats.org/officeDocument/2006/relationships" r:embed="rId3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2700" t="29867" r="32500" b="32666"/>
        <a:stretch/>
      </xdr:blipFill>
      <xdr:spPr>
        <a:xfrm>
          <a:off x="285750" y="29032200"/>
          <a:ext cx="896502" cy="723900"/>
        </a:xfrm>
        <a:prstGeom prst="rect">
          <a:avLst/>
        </a:prstGeom>
      </xdr:spPr>
    </xdr:pic>
    <xdr:clientData/>
  </xdr:twoCellAnchor>
  <xdr:twoCellAnchor editAs="oneCell">
    <xdr:from>
      <xdr:col>0</xdr:col>
      <xdr:colOff>228599</xdr:colOff>
      <xdr:row>4</xdr:row>
      <xdr:rowOff>47625</xdr:rowOff>
    </xdr:from>
    <xdr:to>
      <xdr:col>1</xdr:col>
      <xdr:colOff>600075</xdr:colOff>
      <xdr:row>4</xdr:row>
      <xdr:rowOff>909327</xdr:rowOff>
    </xdr:to>
    <xdr:pic>
      <xdr:nvPicPr>
        <xdr:cNvPr id="48" name="Рисунок 47"/>
        <xdr:cNvPicPr>
          <a:picLocks noChangeAspect="1"/>
        </xdr:cNvPicPr>
      </xdr:nvPicPr>
      <xdr:blipFill rotWithShape="1">
        <a:blip xmlns:r="http://schemas.openxmlformats.org/officeDocument/2006/relationships" r:embed="rId3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315" r="5493"/>
        <a:stretch/>
      </xdr:blipFill>
      <xdr:spPr>
        <a:xfrm>
          <a:off x="228599" y="2305050"/>
          <a:ext cx="1047751" cy="861702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171450</xdr:colOff>
      <xdr:row>5</xdr:row>
      <xdr:rowOff>57150</xdr:rowOff>
    </xdr:from>
    <xdr:to>
      <xdr:col>1</xdr:col>
      <xdr:colOff>600074</xdr:colOff>
      <xdr:row>5</xdr:row>
      <xdr:rowOff>908683</xdr:rowOff>
    </xdr:to>
    <xdr:pic>
      <xdr:nvPicPr>
        <xdr:cNvPr id="49" name="Рисунок 48"/>
        <xdr:cNvPicPr>
          <a:picLocks noChangeAspect="1"/>
        </xdr:cNvPicPr>
      </xdr:nvPicPr>
      <xdr:blipFill rotWithShape="1">
        <a:blip xmlns:r="http://schemas.openxmlformats.org/officeDocument/2006/relationships" r:embed="rId3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2399" r="5019"/>
        <a:stretch/>
      </xdr:blipFill>
      <xdr:spPr>
        <a:xfrm>
          <a:off x="171450" y="3248025"/>
          <a:ext cx="1104899" cy="851533"/>
        </a:xfrm>
        <a:prstGeom prst="rect">
          <a:avLst/>
        </a:prstGeom>
      </xdr:spPr>
    </xdr:pic>
    <xdr:clientData/>
  </xdr:twoCellAnchor>
  <xdr:twoCellAnchor editAs="oneCell">
    <xdr:from>
      <xdr:col>0</xdr:col>
      <xdr:colOff>196550</xdr:colOff>
      <xdr:row>17</xdr:row>
      <xdr:rowOff>69558</xdr:rowOff>
    </xdr:from>
    <xdr:to>
      <xdr:col>1</xdr:col>
      <xdr:colOff>555952</xdr:colOff>
      <xdr:row>17</xdr:row>
      <xdr:rowOff>1091505</xdr:rowOff>
    </xdr:to>
    <xdr:pic>
      <xdr:nvPicPr>
        <xdr:cNvPr id="50" name="Рисунок 49"/>
        <xdr:cNvPicPr>
          <a:picLocks noChangeAspect="1"/>
        </xdr:cNvPicPr>
      </xdr:nvPicPr>
      <xdr:blipFill rotWithShape="1">
        <a:blip xmlns:r="http://schemas.openxmlformats.org/officeDocument/2006/relationships" r:embed="rId3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4147" t="6460" r="25852" b="7239"/>
        <a:stretch/>
      </xdr:blipFill>
      <xdr:spPr>
        <a:xfrm>
          <a:off x="196550" y="9204033"/>
          <a:ext cx="1035677" cy="1021947"/>
        </a:xfrm>
        <a:prstGeom prst="rect">
          <a:avLst/>
        </a:prstGeom>
      </xdr:spPr>
    </xdr:pic>
    <xdr:clientData/>
  </xdr:twoCellAnchor>
  <xdr:twoCellAnchor editAs="oneCell">
    <xdr:from>
      <xdr:col>0</xdr:col>
      <xdr:colOff>66674</xdr:colOff>
      <xdr:row>31</xdr:row>
      <xdr:rowOff>38100</xdr:rowOff>
    </xdr:from>
    <xdr:to>
      <xdr:col>1</xdr:col>
      <xdr:colOff>590550</xdr:colOff>
      <xdr:row>32</xdr:row>
      <xdr:rowOff>344629</xdr:rowOff>
    </xdr:to>
    <xdr:pic>
      <xdr:nvPicPr>
        <xdr:cNvPr id="46" name="Рисунок 45"/>
        <xdr:cNvPicPr>
          <a:picLocks noChangeAspect="1"/>
        </xdr:cNvPicPr>
      </xdr:nvPicPr>
      <xdr:blipFill rotWithShape="1">
        <a:blip xmlns:r="http://schemas.openxmlformats.org/officeDocument/2006/relationships" r:embed="rId3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5700" t="14533" b="18400"/>
        <a:stretch/>
      </xdr:blipFill>
      <xdr:spPr>
        <a:xfrm>
          <a:off x="66674" y="13792200"/>
          <a:ext cx="1200151" cy="716104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27</xdr:row>
      <xdr:rowOff>76200</xdr:rowOff>
    </xdr:from>
    <xdr:to>
      <xdr:col>1</xdr:col>
      <xdr:colOff>669594</xdr:colOff>
      <xdr:row>28</xdr:row>
      <xdr:rowOff>371474</xdr:rowOff>
    </xdr:to>
    <xdr:pic>
      <xdr:nvPicPr>
        <xdr:cNvPr id="47" name="Рисунок 46"/>
        <xdr:cNvPicPr>
          <a:picLocks noChangeAspect="1"/>
        </xdr:cNvPicPr>
      </xdr:nvPicPr>
      <xdr:blipFill rotWithShape="1">
        <a:blip xmlns:r="http://schemas.openxmlformats.org/officeDocument/2006/relationships" r:embed="rId3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5000" t="11733" b="21334"/>
        <a:stretch/>
      </xdr:blipFill>
      <xdr:spPr>
        <a:xfrm>
          <a:off x="152400" y="12192000"/>
          <a:ext cx="1193469" cy="704849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104774</xdr:colOff>
      <xdr:row>29</xdr:row>
      <xdr:rowOff>28575</xdr:rowOff>
    </xdr:from>
    <xdr:to>
      <xdr:col>1</xdr:col>
      <xdr:colOff>709410</xdr:colOff>
      <xdr:row>30</xdr:row>
      <xdr:rowOff>352425</xdr:rowOff>
    </xdr:to>
    <xdr:pic>
      <xdr:nvPicPr>
        <xdr:cNvPr id="57" name="Рисунок 56"/>
        <xdr:cNvPicPr>
          <a:picLocks noChangeAspect="1"/>
        </xdr:cNvPicPr>
      </xdr:nvPicPr>
      <xdr:blipFill rotWithShape="1">
        <a:blip xmlns:r="http://schemas.openxmlformats.org/officeDocument/2006/relationships" r:embed="rId3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3200" t="5334" b="28400"/>
        <a:stretch/>
      </xdr:blipFill>
      <xdr:spPr>
        <a:xfrm>
          <a:off x="104774" y="12963525"/>
          <a:ext cx="1280911" cy="733425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33</xdr:row>
      <xdr:rowOff>76201</xdr:rowOff>
    </xdr:from>
    <xdr:to>
      <xdr:col>1</xdr:col>
      <xdr:colOff>623714</xdr:colOff>
      <xdr:row>34</xdr:row>
      <xdr:rowOff>371476</xdr:rowOff>
    </xdr:to>
    <xdr:pic>
      <xdr:nvPicPr>
        <xdr:cNvPr id="58" name="Рисунок 57"/>
        <xdr:cNvPicPr>
          <a:picLocks noChangeAspect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5101" t="11733" r="399" b="19067"/>
        <a:stretch/>
      </xdr:blipFill>
      <xdr:spPr>
        <a:xfrm>
          <a:off x="152400" y="14649451"/>
          <a:ext cx="1147589" cy="704850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35</xdr:row>
      <xdr:rowOff>76200</xdr:rowOff>
    </xdr:from>
    <xdr:to>
      <xdr:col>1</xdr:col>
      <xdr:colOff>657226</xdr:colOff>
      <xdr:row>36</xdr:row>
      <xdr:rowOff>374902</xdr:rowOff>
    </xdr:to>
    <xdr:pic>
      <xdr:nvPicPr>
        <xdr:cNvPr id="59" name="Рисунок 58"/>
        <xdr:cNvPicPr>
          <a:picLocks noChangeAspect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4100" t="11200" b="20667"/>
        <a:stretch/>
      </xdr:blipFill>
      <xdr:spPr>
        <a:xfrm>
          <a:off x="142875" y="15468600"/>
          <a:ext cx="1190626" cy="708277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104776</xdr:colOff>
      <xdr:row>37</xdr:row>
      <xdr:rowOff>57150</xdr:rowOff>
    </xdr:from>
    <xdr:to>
      <xdr:col>1</xdr:col>
      <xdr:colOff>771537</xdr:colOff>
      <xdr:row>38</xdr:row>
      <xdr:rowOff>352425</xdr:rowOff>
    </xdr:to>
    <xdr:pic>
      <xdr:nvPicPr>
        <xdr:cNvPr id="60" name="Рисунок 59"/>
        <xdr:cNvPicPr>
          <a:picLocks noChangeAspect="1"/>
        </xdr:cNvPicPr>
      </xdr:nvPicPr>
      <xdr:blipFill rotWithShape="1">
        <a:blip xmlns:r="http://schemas.openxmlformats.org/officeDocument/2006/relationships" r:embed="rId3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0000" t="13734" b="14134"/>
        <a:stretch/>
      </xdr:blipFill>
      <xdr:spPr>
        <a:xfrm>
          <a:off x="104776" y="16268700"/>
          <a:ext cx="1343036" cy="704850"/>
        </a:xfrm>
        <a:prstGeom prst="rect">
          <a:avLst/>
        </a:prstGeom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485775</xdr:colOff>
      <xdr:row>143</xdr:row>
      <xdr:rowOff>28575</xdr:rowOff>
    </xdr:from>
    <xdr:ext cx="1181100" cy="699108"/>
    <xdr:pic>
      <xdr:nvPicPr>
        <xdr:cNvPr id="2" name="Рисунок 1"/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20221" b="20588"/>
        <a:stretch/>
      </xdr:blipFill>
      <xdr:spPr>
        <a:xfrm>
          <a:off x="485775" y="64779525"/>
          <a:ext cx="1181100" cy="699108"/>
        </a:xfrm>
        <a:prstGeom prst="rect">
          <a:avLst/>
        </a:prstGeom>
      </xdr:spPr>
    </xdr:pic>
    <xdr:clientData/>
  </xdr:oneCellAnchor>
  <xdr:oneCellAnchor>
    <xdr:from>
      <xdr:col>0</xdr:col>
      <xdr:colOff>447675</xdr:colOff>
      <xdr:row>144</xdr:row>
      <xdr:rowOff>78336</xdr:rowOff>
    </xdr:from>
    <xdr:ext cx="1171575" cy="661883"/>
    <xdr:pic>
      <xdr:nvPicPr>
        <xdr:cNvPr id="3" name="Рисунок 2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21445" b="22060"/>
        <a:stretch/>
      </xdr:blipFill>
      <xdr:spPr>
        <a:xfrm>
          <a:off x="447675" y="65610336"/>
          <a:ext cx="1171575" cy="661883"/>
        </a:xfrm>
        <a:prstGeom prst="rect">
          <a:avLst/>
        </a:prstGeom>
      </xdr:spPr>
    </xdr:pic>
    <xdr:clientData/>
  </xdr:oneCellAnchor>
  <xdr:oneCellAnchor>
    <xdr:from>
      <xdr:col>0</xdr:col>
      <xdr:colOff>152400</xdr:colOff>
      <xdr:row>22</xdr:row>
      <xdr:rowOff>38100</xdr:rowOff>
    </xdr:from>
    <xdr:ext cx="676275" cy="706907"/>
    <xdr:pic>
      <xdr:nvPicPr>
        <xdr:cNvPr id="4" name="Рисунок 3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4951" t="13235" r="14706" b="13235"/>
        <a:stretch/>
      </xdr:blipFill>
      <xdr:spPr>
        <a:xfrm>
          <a:off x="152400" y="10772775"/>
          <a:ext cx="676275" cy="706907"/>
        </a:xfrm>
        <a:prstGeom prst="rect">
          <a:avLst/>
        </a:prstGeom>
      </xdr:spPr>
    </xdr:pic>
    <xdr:clientData/>
  </xdr:oneCellAnchor>
  <xdr:oneCellAnchor>
    <xdr:from>
      <xdr:col>0</xdr:col>
      <xdr:colOff>1028700</xdr:colOff>
      <xdr:row>23</xdr:row>
      <xdr:rowOff>26722</xdr:rowOff>
    </xdr:from>
    <xdr:ext cx="657225" cy="708371"/>
    <xdr:pic>
      <xdr:nvPicPr>
        <xdr:cNvPr id="5" name="Рисунок 4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8261" t="15552" r="18749" b="16610"/>
        <a:stretch/>
      </xdr:blipFill>
      <xdr:spPr>
        <a:xfrm>
          <a:off x="1028700" y="11542447"/>
          <a:ext cx="657225" cy="708371"/>
        </a:xfrm>
        <a:prstGeom prst="rect">
          <a:avLst/>
        </a:prstGeom>
      </xdr:spPr>
    </xdr:pic>
    <xdr:clientData/>
  </xdr:oneCellAnchor>
  <xdr:oneCellAnchor>
    <xdr:from>
      <xdr:col>0</xdr:col>
      <xdr:colOff>400049</xdr:colOff>
      <xdr:row>151</xdr:row>
      <xdr:rowOff>83343</xdr:rowOff>
    </xdr:from>
    <xdr:ext cx="1286433" cy="654844"/>
    <xdr:pic>
      <xdr:nvPicPr>
        <xdr:cNvPr id="6" name="Рисунок 5"/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24387" b="24878"/>
        <a:stretch/>
      </xdr:blipFill>
      <xdr:spPr>
        <a:xfrm>
          <a:off x="400049" y="69482493"/>
          <a:ext cx="1286433" cy="654844"/>
        </a:xfrm>
        <a:prstGeom prst="rect">
          <a:avLst/>
        </a:prstGeom>
      </xdr:spPr>
    </xdr:pic>
    <xdr:clientData/>
  </xdr:oneCellAnchor>
  <xdr:oneCellAnchor>
    <xdr:from>
      <xdr:col>0</xdr:col>
      <xdr:colOff>414337</xdr:colOff>
      <xdr:row>152</xdr:row>
      <xdr:rowOff>38099</xdr:rowOff>
    </xdr:from>
    <xdr:ext cx="1160943" cy="702470"/>
    <xdr:pic>
      <xdr:nvPicPr>
        <xdr:cNvPr id="7" name="Рисунок 6"/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19761" b="19731"/>
        <a:stretch/>
      </xdr:blipFill>
      <xdr:spPr>
        <a:xfrm>
          <a:off x="414337" y="70218299"/>
          <a:ext cx="1160943" cy="702470"/>
        </a:xfrm>
        <a:prstGeom prst="rect">
          <a:avLst/>
        </a:prstGeom>
      </xdr:spPr>
    </xdr:pic>
    <xdr:clientData/>
  </xdr:oneCellAnchor>
  <xdr:oneCellAnchor>
    <xdr:from>
      <xdr:col>0</xdr:col>
      <xdr:colOff>361950</xdr:colOff>
      <xdr:row>153</xdr:row>
      <xdr:rowOff>95249</xdr:rowOff>
    </xdr:from>
    <xdr:ext cx="1260388" cy="642937"/>
    <xdr:pic>
      <xdr:nvPicPr>
        <xdr:cNvPr id="8" name="Рисунок 7"/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23743" b="25245"/>
        <a:stretch/>
      </xdr:blipFill>
      <xdr:spPr>
        <a:xfrm>
          <a:off x="361950" y="71056499"/>
          <a:ext cx="1260388" cy="642937"/>
        </a:xfrm>
        <a:prstGeom prst="rect">
          <a:avLst/>
        </a:prstGeom>
      </xdr:spPr>
    </xdr:pic>
    <xdr:clientData/>
  </xdr:oneCellAnchor>
  <xdr:oneCellAnchor>
    <xdr:from>
      <xdr:col>0</xdr:col>
      <xdr:colOff>373857</xdr:colOff>
      <xdr:row>154</xdr:row>
      <xdr:rowOff>88106</xdr:rowOff>
    </xdr:from>
    <xdr:ext cx="1333500" cy="667976"/>
    <xdr:pic>
      <xdr:nvPicPr>
        <xdr:cNvPr id="9" name="Рисунок 8"/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24816" b="25092"/>
        <a:stretch/>
      </xdr:blipFill>
      <xdr:spPr>
        <a:xfrm>
          <a:off x="373857" y="71830406"/>
          <a:ext cx="1333500" cy="667976"/>
        </a:xfrm>
        <a:prstGeom prst="rect">
          <a:avLst/>
        </a:prstGeom>
      </xdr:spPr>
    </xdr:pic>
    <xdr:clientData/>
  </xdr:oneCellAnchor>
  <xdr:oneCellAnchor>
    <xdr:from>
      <xdr:col>0</xdr:col>
      <xdr:colOff>261938</xdr:colOff>
      <xdr:row>155</xdr:row>
      <xdr:rowOff>88107</xdr:rowOff>
    </xdr:from>
    <xdr:ext cx="1369218" cy="673013"/>
    <xdr:pic>
      <xdr:nvPicPr>
        <xdr:cNvPr id="10" name="Рисунок 9"/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24969" b="25857"/>
        <a:stretch/>
      </xdr:blipFill>
      <xdr:spPr>
        <a:xfrm>
          <a:off x="261938" y="72611457"/>
          <a:ext cx="1369218" cy="673013"/>
        </a:xfrm>
        <a:prstGeom prst="rect">
          <a:avLst/>
        </a:prstGeom>
      </xdr:spPr>
    </xdr:pic>
    <xdr:clientData/>
  </xdr:oneCellAnchor>
  <xdr:oneCellAnchor>
    <xdr:from>
      <xdr:col>0</xdr:col>
      <xdr:colOff>314325</xdr:colOff>
      <xdr:row>156</xdr:row>
      <xdr:rowOff>78582</xdr:rowOff>
    </xdr:from>
    <xdr:ext cx="1257300" cy="639436"/>
    <xdr:pic>
      <xdr:nvPicPr>
        <xdr:cNvPr id="11" name="Рисунок 10"/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25266" b="23897"/>
        <a:stretch/>
      </xdr:blipFill>
      <xdr:spPr>
        <a:xfrm>
          <a:off x="314325" y="73382982"/>
          <a:ext cx="1257300" cy="639436"/>
        </a:xfrm>
        <a:prstGeom prst="rect">
          <a:avLst/>
        </a:prstGeom>
      </xdr:spPr>
    </xdr:pic>
    <xdr:clientData/>
  </xdr:oneCellAnchor>
  <xdr:twoCellAnchor editAs="oneCell">
    <xdr:from>
      <xdr:col>0</xdr:col>
      <xdr:colOff>466725</xdr:colOff>
      <xdr:row>33</xdr:row>
      <xdr:rowOff>47625</xdr:rowOff>
    </xdr:from>
    <xdr:to>
      <xdr:col>0</xdr:col>
      <xdr:colOff>1495425</xdr:colOff>
      <xdr:row>34</xdr:row>
      <xdr:rowOff>341555</xdr:rowOff>
    </xdr:to>
    <xdr:pic>
      <xdr:nvPicPr>
        <xdr:cNvPr id="12" name="Рисунок 11"/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16238" b="16054"/>
        <a:stretch/>
      </xdr:blipFill>
      <xdr:spPr>
        <a:xfrm>
          <a:off x="466725" y="15382875"/>
          <a:ext cx="1028700" cy="693980"/>
        </a:xfrm>
        <a:prstGeom prst="rect">
          <a:avLst/>
        </a:prstGeom>
      </xdr:spPr>
    </xdr:pic>
    <xdr:clientData/>
  </xdr:twoCellAnchor>
  <xdr:twoCellAnchor editAs="oneCell">
    <xdr:from>
      <xdr:col>0</xdr:col>
      <xdr:colOff>485776</xdr:colOff>
      <xdr:row>146</xdr:row>
      <xdr:rowOff>38102</xdr:rowOff>
    </xdr:from>
    <xdr:to>
      <xdr:col>0</xdr:col>
      <xdr:colOff>1685926</xdr:colOff>
      <xdr:row>146</xdr:row>
      <xdr:rowOff>761542</xdr:rowOff>
    </xdr:to>
    <xdr:pic>
      <xdr:nvPicPr>
        <xdr:cNvPr id="13" name="Рисунок 12"/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2974" t="19445" r="12405" b="20580"/>
        <a:stretch/>
      </xdr:blipFill>
      <xdr:spPr>
        <a:xfrm>
          <a:off x="485776" y="67132202"/>
          <a:ext cx="1200150" cy="723440"/>
        </a:xfrm>
        <a:prstGeom prst="rect">
          <a:avLst/>
        </a:prstGeom>
      </xdr:spPr>
    </xdr:pic>
    <xdr:clientData/>
  </xdr:twoCellAnchor>
  <xdr:twoCellAnchor editAs="oneCell">
    <xdr:from>
      <xdr:col>0</xdr:col>
      <xdr:colOff>657224</xdr:colOff>
      <xdr:row>24</xdr:row>
      <xdr:rowOff>57151</xdr:rowOff>
    </xdr:from>
    <xdr:to>
      <xdr:col>0</xdr:col>
      <xdr:colOff>1556689</xdr:colOff>
      <xdr:row>24</xdr:row>
      <xdr:rowOff>742950</xdr:rowOff>
    </xdr:to>
    <xdr:pic>
      <xdr:nvPicPr>
        <xdr:cNvPr id="14" name="Рисунок 13"/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3353" t="12122" r="12500" b="12500"/>
        <a:stretch/>
      </xdr:blipFill>
      <xdr:spPr>
        <a:xfrm>
          <a:off x="657224" y="12353926"/>
          <a:ext cx="899465" cy="685799"/>
        </a:xfrm>
        <a:prstGeom prst="rect">
          <a:avLst/>
        </a:prstGeom>
      </xdr:spPr>
    </xdr:pic>
    <xdr:clientData/>
  </xdr:twoCellAnchor>
  <xdr:twoCellAnchor editAs="oneCell">
    <xdr:from>
      <xdr:col>0</xdr:col>
      <xdr:colOff>485775</xdr:colOff>
      <xdr:row>145</xdr:row>
      <xdr:rowOff>38100</xdr:rowOff>
    </xdr:from>
    <xdr:to>
      <xdr:col>0</xdr:col>
      <xdr:colOff>1665711</xdr:colOff>
      <xdr:row>145</xdr:row>
      <xdr:rowOff>723900</xdr:rowOff>
    </xdr:to>
    <xdr:pic>
      <xdr:nvPicPr>
        <xdr:cNvPr id="15" name="Рисунок 14"/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2784" t="20707" r="12595" b="21465"/>
        <a:stretch/>
      </xdr:blipFill>
      <xdr:spPr>
        <a:xfrm>
          <a:off x="485775" y="66351150"/>
          <a:ext cx="1179936" cy="685800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5</xdr:row>
      <xdr:rowOff>19050</xdr:rowOff>
    </xdr:from>
    <xdr:to>
      <xdr:col>0</xdr:col>
      <xdr:colOff>760289</xdr:colOff>
      <xdr:row>5</xdr:row>
      <xdr:rowOff>600075</xdr:rowOff>
    </xdr:to>
    <xdr:pic>
      <xdr:nvPicPr>
        <xdr:cNvPr id="16" name="Рисунок 15"/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2500" t="30934" r="32200" b="31199"/>
        <a:stretch/>
      </xdr:blipFill>
      <xdr:spPr>
        <a:xfrm>
          <a:off x="38100" y="866775"/>
          <a:ext cx="722189" cy="581025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762000</xdr:colOff>
      <xdr:row>6</xdr:row>
      <xdr:rowOff>28575</xdr:rowOff>
    </xdr:from>
    <xdr:to>
      <xdr:col>0</xdr:col>
      <xdr:colOff>1419225</xdr:colOff>
      <xdr:row>6</xdr:row>
      <xdr:rowOff>575947</xdr:rowOff>
    </xdr:to>
    <xdr:pic>
      <xdr:nvPicPr>
        <xdr:cNvPr id="17" name="Рисунок 16"/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2600" t="30800" r="32700" b="30667"/>
        <a:stretch/>
      </xdr:blipFill>
      <xdr:spPr>
        <a:xfrm>
          <a:off x="762000" y="1495425"/>
          <a:ext cx="657225" cy="547372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7</xdr:row>
      <xdr:rowOff>34926</xdr:rowOff>
    </xdr:from>
    <xdr:to>
      <xdr:col>0</xdr:col>
      <xdr:colOff>686100</xdr:colOff>
      <xdr:row>7</xdr:row>
      <xdr:rowOff>523875</xdr:rowOff>
    </xdr:to>
    <xdr:pic>
      <xdr:nvPicPr>
        <xdr:cNvPr id="18" name="Рисунок 17"/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1800" t="29333" r="31700" b="29734"/>
        <a:stretch/>
      </xdr:blipFill>
      <xdr:spPr>
        <a:xfrm>
          <a:off x="104775" y="2120901"/>
          <a:ext cx="581325" cy="488949"/>
        </a:xfrm>
        <a:prstGeom prst="rect">
          <a:avLst/>
        </a:prstGeom>
      </xdr:spPr>
    </xdr:pic>
    <xdr:clientData/>
  </xdr:twoCellAnchor>
  <xdr:twoCellAnchor editAs="oneCell">
    <xdr:from>
      <xdr:col>0</xdr:col>
      <xdr:colOff>685800</xdr:colOff>
      <xdr:row>8</xdr:row>
      <xdr:rowOff>19050</xdr:rowOff>
    </xdr:from>
    <xdr:to>
      <xdr:col>0</xdr:col>
      <xdr:colOff>1244478</xdr:colOff>
      <xdr:row>9</xdr:row>
      <xdr:rowOff>228600</xdr:rowOff>
    </xdr:to>
    <xdr:pic>
      <xdr:nvPicPr>
        <xdr:cNvPr id="19" name="Рисунок 18"/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1900" t="29333" r="31500" b="29067"/>
        <a:stretch/>
      </xdr:blipFill>
      <xdr:spPr>
        <a:xfrm>
          <a:off x="685800" y="2676525"/>
          <a:ext cx="558678" cy="476250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142876</xdr:colOff>
      <xdr:row>10</xdr:row>
      <xdr:rowOff>38102</xdr:rowOff>
    </xdr:from>
    <xdr:to>
      <xdr:col>0</xdr:col>
      <xdr:colOff>720424</xdr:colOff>
      <xdr:row>10</xdr:row>
      <xdr:rowOff>523876</xdr:rowOff>
    </xdr:to>
    <xdr:pic>
      <xdr:nvPicPr>
        <xdr:cNvPr id="20" name="Рисунок 19"/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1900" t="29600" r="31600" b="29467"/>
        <a:stretch/>
      </xdr:blipFill>
      <xdr:spPr>
        <a:xfrm>
          <a:off x="142876" y="3228977"/>
          <a:ext cx="577548" cy="485774"/>
        </a:xfrm>
        <a:prstGeom prst="rect">
          <a:avLst/>
        </a:prstGeom>
      </xdr:spPr>
    </xdr:pic>
    <xdr:clientData/>
  </xdr:twoCellAnchor>
  <xdr:twoCellAnchor editAs="oneCell">
    <xdr:from>
      <xdr:col>0</xdr:col>
      <xdr:colOff>85726</xdr:colOff>
      <xdr:row>11</xdr:row>
      <xdr:rowOff>28575</xdr:rowOff>
    </xdr:from>
    <xdr:to>
      <xdr:col>0</xdr:col>
      <xdr:colOff>832801</xdr:colOff>
      <xdr:row>11</xdr:row>
      <xdr:rowOff>552450</xdr:rowOff>
    </xdr:to>
    <xdr:pic>
      <xdr:nvPicPr>
        <xdr:cNvPr id="21" name="Рисунок 20"/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0000" t="30800" r="29500" b="31334"/>
        <a:stretch/>
      </xdr:blipFill>
      <xdr:spPr>
        <a:xfrm>
          <a:off x="85726" y="3771900"/>
          <a:ext cx="747075" cy="523875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352425</xdr:colOff>
      <xdr:row>12</xdr:row>
      <xdr:rowOff>19051</xdr:rowOff>
    </xdr:from>
    <xdr:to>
      <xdr:col>0</xdr:col>
      <xdr:colOff>1053812</xdr:colOff>
      <xdr:row>12</xdr:row>
      <xdr:rowOff>514351</xdr:rowOff>
    </xdr:to>
    <xdr:pic>
      <xdr:nvPicPr>
        <xdr:cNvPr id="22" name="Рисунок 21"/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9800" t="31200" r="29700" b="30667"/>
        <a:stretch/>
      </xdr:blipFill>
      <xdr:spPr>
        <a:xfrm>
          <a:off x="352425" y="4381501"/>
          <a:ext cx="701387" cy="495300"/>
        </a:xfrm>
        <a:prstGeom prst="rect">
          <a:avLst/>
        </a:prstGeom>
      </xdr:spPr>
    </xdr:pic>
    <xdr:clientData/>
  </xdr:twoCellAnchor>
  <xdr:twoCellAnchor editAs="oneCell">
    <xdr:from>
      <xdr:col>0</xdr:col>
      <xdr:colOff>581025</xdr:colOff>
      <xdr:row>13</xdr:row>
      <xdr:rowOff>28575</xdr:rowOff>
    </xdr:from>
    <xdr:to>
      <xdr:col>0</xdr:col>
      <xdr:colOff>1336546</xdr:colOff>
      <xdr:row>13</xdr:row>
      <xdr:rowOff>552451</xdr:rowOff>
    </xdr:to>
    <xdr:pic>
      <xdr:nvPicPr>
        <xdr:cNvPr id="23" name="Рисунок 22"/>
        <xdr:cNvPicPr>
          <a:picLocks noChangeAspect="1"/>
        </xdr:cNvPicPr>
      </xdr:nvPicPr>
      <xdr:blipFill rotWithShape="1">
        <a:blip xmlns:r="http://schemas.openxmlformats.org/officeDocument/2006/relationships" r:embed="rId2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9100" t="30266" r="28500" b="30534"/>
        <a:stretch/>
      </xdr:blipFill>
      <xdr:spPr>
        <a:xfrm>
          <a:off x="581025" y="4933950"/>
          <a:ext cx="755521" cy="523876"/>
        </a:xfrm>
        <a:prstGeom prst="rect">
          <a:avLst/>
        </a:prstGeom>
      </xdr:spPr>
    </xdr:pic>
    <xdr:clientData/>
  </xdr:twoCellAnchor>
  <xdr:twoCellAnchor editAs="oneCell">
    <xdr:from>
      <xdr:col>0</xdr:col>
      <xdr:colOff>209551</xdr:colOff>
      <xdr:row>14</xdr:row>
      <xdr:rowOff>38100</xdr:rowOff>
    </xdr:from>
    <xdr:to>
      <xdr:col>0</xdr:col>
      <xdr:colOff>704851</xdr:colOff>
      <xdr:row>14</xdr:row>
      <xdr:rowOff>591852</xdr:rowOff>
    </xdr:to>
    <xdr:pic>
      <xdr:nvPicPr>
        <xdr:cNvPr id="24" name="Рисунок 23"/>
        <xdr:cNvPicPr>
          <a:picLocks noChangeAspect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4100" t="25733" r="33700" b="26266"/>
        <a:stretch/>
      </xdr:blipFill>
      <xdr:spPr>
        <a:xfrm>
          <a:off x="209551" y="5534025"/>
          <a:ext cx="495300" cy="553752"/>
        </a:xfrm>
        <a:prstGeom prst="rect">
          <a:avLst/>
        </a:prstGeom>
      </xdr:spPr>
    </xdr:pic>
    <xdr:clientData/>
  </xdr:twoCellAnchor>
  <xdr:twoCellAnchor editAs="oneCell">
    <xdr:from>
      <xdr:col>0</xdr:col>
      <xdr:colOff>819151</xdr:colOff>
      <xdr:row>15</xdr:row>
      <xdr:rowOff>28576</xdr:rowOff>
    </xdr:from>
    <xdr:to>
      <xdr:col>0</xdr:col>
      <xdr:colOff>1333500</xdr:colOff>
      <xdr:row>15</xdr:row>
      <xdr:rowOff>595803</xdr:rowOff>
    </xdr:to>
    <xdr:pic>
      <xdr:nvPicPr>
        <xdr:cNvPr id="25" name="Рисунок 24"/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3800" t="26533" r="34100" b="26267"/>
        <a:stretch/>
      </xdr:blipFill>
      <xdr:spPr>
        <a:xfrm>
          <a:off x="819151" y="6143626"/>
          <a:ext cx="514349" cy="567227"/>
        </a:xfrm>
        <a:prstGeom prst="rect">
          <a:avLst/>
        </a:prstGeom>
      </xdr:spPr>
    </xdr:pic>
    <xdr:clientData/>
  </xdr:twoCellAnchor>
  <xdr:twoCellAnchor editAs="oneCell">
    <xdr:from>
      <xdr:col>0</xdr:col>
      <xdr:colOff>581025</xdr:colOff>
      <xdr:row>16</xdr:row>
      <xdr:rowOff>57150</xdr:rowOff>
    </xdr:from>
    <xdr:to>
      <xdr:col>0</xdr:col>
      <xdr:colOff>1543050</xdr:colOff>
      <xdr:row>16</xdr:row>
      <xdr:rowOff>619005</xdr:rowOff>
    </xdr:to>
    <xdr:pic>
      <xdr:nvPicPr>
        <xdr:cNvPr id="26" name="Рисунок 25"/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6300" t="31200" r="26100" b="31733"/>
        <a:stretch/>
      </xdr:blipFill>
      <xdr:spPr>
        <a:xfrm>
          <a:off x="581025" y="6791325"/>
          <a:ext cx="962025" cy="561855"/>
        </a:xfrm>
        <a:prstGeom prst="rect">
          <a:avLst/>
        </a:prstGeom>
      </xdr:spPr>
    </xdr:pic>
    <xdr:clientData/>
  </xdr:twoCellAnchor>
  <xdr:twoCellAnchor editAs="oneCell">
    <xdr:from>
      <xdr:col>0</xdr:col>
      <xdr:colOff>581025</xdr:colOff>
      <xdr:row>17</xdr:row>
      <xdr:rowOff>38100</xdr:rowOff>
    </xdr:from>
    <xdr:to>
      <xdr:col>0</xdr:col>
      <xdr:colOff>1571625</xdr:colOff>
      <xdr:row>17</xdr:row>
      <xdr:rowOff>624585</xdr:rowOff>
    </xdr:to>
    <xdr:pic>
      <xdr:nvPicPr>
        <xdr:cNvPr id="27" name="Рисунок 26"/>
        <xdr:cNvPicPr>
          <a:picLocks noChangeAspect="1"/>
        </xdr:cNvPicPr>
      </xdr:nvPicPr>
      <xdr:blipFill rotWithShape="1">
        <a:blip xmlns:r="http://schemas.openxmlformats.org/officeDocument/2006/relationships" r:embed="rId2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6100" t="31067" r="26100" b="31199"/>
        <a:stretch/>
      </xdr:blipFill>
      <xdr:spPr>
        <a:xfrm>
          <a:off x="581025" y="7439025"/>
          <a:ext cx="990600" cy="586485"/>
        </a:xfrm>
        <a:prstGeom prst="rect">
          <a:avLst/>
        </a:prstGeom>
      </xdr:spPr>
    </xdr:pic>
    <xdr:clientData/>
  </xdr:twoCellAnchor>
  <xdr:twoCellAnchor editAs="oneCell">
    <xdr:from>
      <xdr:col>0</xdr:col>
      <xdr:colOff>590551</xdr:colOff>
      <xdr:row>18</xdr:row>
      <xdr:rowOff>28574</xdr:rowOff>
    </xdr:from>
    <xdr:to>
      <xdr:col>0</xdr:col>
      <xdr:colOff>1571625</xdr:colOff>
      <xdr:row>18</xdr:row>
      <xdr:rowOff>626287</xdr:rowOff>
    </xdr:to>
    <xdr:pic>
      <xdr:nvPicPr>
        <xdr:cNvPr id="28" name="Рисунок 27"/>
        <xdr:cNvPicPr>
          <a:picLocks noChangeAspect="1"/>
        </xdr:cNvPicPr>
      </xdr:nvPicPr>
      <xdr:blipFill rotWithShape="1">
        <a:blip xmlns:r="http://schemas.openxmlformats.org/officeDocument/2006/relationships" r:embed="rId2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6501" t="30400" r="25899" b="30933"/>
        <a:stretch/>
      </xdr:blipFill>
      <xdr:spPr>
        <a:xfrm>
          <a:off x="590551" y="8096249"/>
          <a:ext cx="981074" cy="597713"/>
        </a:xfrm>
        <a:prstGeom prst="rect">
          <a:avLst/>
        </a:prstGeom>
      </xdr:spPr>
    </xdr:pic>
    <xdr:clientData/>
  </xdr:twoCellAnchor>
  <xdr:twoCellAnchor editAs="oneCell">
    <xdr:from>
      <xdr:col>0</xdr:col>
      <xdr:colOff>361950</xdr:colOff>
      <xdr:row>35</xdr:row>
      <xdr:rowOff>95250</xdr:rowOff>
    </xdr:from>
    <xdr:to>
      <xdr:col>0</xdr:col>
      <xdr:colOff>1520031</xdr:colOff>
      <xdr:row>36</xdr:row>
      <xdr:rowOff>363941</xdr:rowOff>
    </xdr:to>
    <xdr:pic>
      <xdr:nvPicPr>
        <xdr:cNvPr id="29" name="Рисунок 28"/>
        <xdr:cNvPicPr>
          <a:picLocks noChangeAspect="1"/>
        </xdr:cNvPicPr>
      </xdr:nvPicPr>
      <xdr:blipFill rotWithShape="1">
        <a:blip xmlns:r="http://schemas.openxmlformats.org/officeDocument/2006/relationships" r:embed="rId2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21293" b="20802"/>
        <a:stretch/>
      </xdr:blipFill>
      <xdr:spPr>
        <a:xfrm>
          <a:off x="361950" y="16230600"/>
          <a:ext cx="1158081" cy="668741"/>
        </a:xfrm>
        <a:prstGeom prst="rect">
          <a:avLst/>
        </a:prstGeom>
      </xdr:spPr>
    </xdr:pic>
    <xdr:clientData/>
  </xdr:twoCellAnchor>
  <xdr:twoCellAnchor editAs="oneCell">
    <xdr:from>
      <xdr:col>0</xdr:col>
      <xdr:colOff>504824</xdr:colOff>
      <xdr:row>29</xdr:row>
      <xdr:rowOff>66675</xdr:rowOff>
    </xdr:from>
    <xdr:to>
      <xdr:col>0</xdr:col>
      <xdr:colOff>1676400</xdr:colOff>
      <xdr:row>30</xdr:row>
      <xdr:rowOff>346104</xdr:rowOff>
    </xdr:to>
    <xdr:pic>
      <xdr:nvPicPr>
        <xdr:cNvPr id="30" name="Рисунок 29"/>
        <xdr:cNvPicPr>
          <a:picLocks noChangeAspect="1"/>
        </xdr:cNvPicPr>
      </xdr:nvPicPr>
      <xdr:blipFill rotWithShape="1">
        <a:blip xmlns:r="http://schemas.openxmlformats.org/officeDocument/2006/relationships" r:embed="rId2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6700" t="24000" r="16400" b="24267"/>
        <a:stretch/>
      </xdr:blipFill>
      <xdr:spPr>
        <a:xfrm>
          <a:off x="504824" y="13801725"/>
          <a:ext cx="1171576" cy="679479"/>
        </a:xfrm>
        <a:prstGeom prst="rect">
          <a:avLst/>
        </a:prstGeom>
      </xdr:spPr>
    </xdr:pic>
    <xdr:clientData/>
  </xdr:twoCellAnchor>
  <xdr:twoCellAnchor editAs="oneCell">
    <xdr:from>
      <xdr:col>0</xdr:col>
      <xdr:colOff>466724</xdr:colOff>
      <xdr:row>31</xdr:row>
      <xdr:rowOff>38099</xdr:rowOff>
    </xdr:from>
    <xdr:to>
      <xdr:col>0</xdr:col>
      <xdr:colOff>1684031</xdr:colOff>
      <xdr:row>32</xdr:row>
      <xdr:rowOff>342900</xdr:rowOff>
    </xdr:to>
    <xdr:pic>
      <xdr:nvPicPr>
        <xdr:cNvPr id="31" name="Рисунок 30"/>
        <xdr:cNvPicPr>
          <a:picLocks noChangeAspect="1"/>
        </xdr:cNvPicPr>
      </xdr:nvPicPr>
      <xdr:blipFill rotWithShape="1">
        <a:blip xmlns:r="http://schemas.openxmlformats.org/officeDocument/2006/relationships" r:embed="rId3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6300" t="23867" r="16001" b="23866"/>
        <a:stretch/>
      </xdr:blipFill>
      <xdr:spPr>
        <a:xfrm>
          <a:off x="466724" y="14573249"/>
          <a:ext cx="1217307" cy="704851"/>
        </a:xfrm>
        <a:prstGeom prst="rect">
          <a:avLst/>
        </a:prstGeom>
      </xdr:spPr>
    </xdr:pic>
    <xdr:clientData/>
  </xdr:twoCellAnchor>
  <xdr:twoCellAnchor editAs="oneCell">
    <xdr:from>
      <xdr:col>0</xdr:col>
      <xdr:colOff>428625</xdr:colOff>
      <xdr:row>41</xdr:row>
      <xdr:rowOff>28575</xdr:rowOff>
    </xdr:from>
    <xdr:to>
      <xdr:col>0</xdr:col>
      <xdr:colOff>1622249</xdr:colOff>
      <xdr:row>41</xdr:row>
      <xdr:rowOff>666750</xdr:rowOff>
    </xdr:to>
    <xdr:pic>
      <xdr:nvPicPr>
        <xdr:cNvPr id="32" name="Рисунок 31"/>
        <xdr:cNvPicPr>
          <a:picLocks noChangeAspect="1"/>
        </xdr:cNvPicPr>
      </xdr:nvPicPr>
      <xdr:blipFill rotWithShape="1">
        <a:blip xmlns:r="http://schemas.openxmlformats.org/officeDocument/2006/relationships" r:embed="rId3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9800" t="28268" r="19600" b="28533"/>
        <a:stretch/>
      </xdr:blipFill>
      <xdr:spPr>
        <a:xfrm>
          <a:off x="428625" y="18173700"/>
          <a:ext cx="1193624" cy="638175"/>
        </a:xfrm>
        <a:prstGeom prst="rect">
          <a:avLst/>
        </a:prstGeom>
      </xdr:spPr>
    </xdr:pic>
    <xdr:clientData/>
  </xdr:twoCellAnchor>
  <xdr:twoCellAnchor editAs="oneCell">
    <xdr:from>
      <xdr:col>0</xdr:col>
      <xdr:colOff>447675</xdr:colOff>
      <xdr:row>42</xdr:row>
      <xdr:rowOff>66675</xdr:rowOff>
    </xdr:from>
    <xdr:to>
      <xdr:col>0</xdr:col>
      <xdr:colOff>1609725</xdr:colOff>
      <xdr:row>42</xdr:row>
      <xdr:rowOff>686435</xdr:rowOff>
    </xdr:to>
    <xdr:pic>
      <xdr:nvPicPr>
        <xdr:cNvPr id="33" name="Рисунок 32"/>
        <xdr:cNvPicPr>
          <a:picLocks noChangeAspect="1"/>
        </xdr:cNvPicPr>
      </xdr:nvPicPr>
      <xdr:blipFill rotWithShape="1">
        <a:blip xmlns:r="http://schemas.openxmlformats.org/officeDocument/2006/relationships" r:embed="rId3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0000" t="28534" r="20000" b="28801"/>
        <a:stretch/>
      </xdr:blipFill>
      <xdr:spPr>
        <a:xfrm>
          <a:off x="447675" y="18916650"/>
          <a:ext cx="1162050" cy="619760"/>
        </a:xfrm>
        <a:prstGeom prst="rect">
          <a:avLst/>
        </a:prstGeom>
      </xdr:spPr>
    </xdr:pic>
    <xdr:clientData/>
  </xdr:twoCellAnchor>
  <xdr:twoCellAnchor editAs="oneCell">
    <xdr:from>
      <xdr:col>0</xdr:col>
      <xdr:colOff>504825</xdr:colOff>
      <xdr:row>43</xdr:row>
      <xdr:rowOff>47625</xdr:rowOff>
    </xdr:from>
    <xdr:to>
      <xdr:col>0</xdr:col>
      <xdr:colOff>1666875</xdr:colOff>
      <xdr:row>43</xdr:row>
      <xdr:rowOff>663166</xdr:rowOff>
    </xdr:to>
    <xdr:pic>
      <xdr:nvPicPr>
        <xdr:cNvPr id="34" name="Рисунок 33"/>
        <xdr:cNvPicPr>
          <a:picLocks noChangeAspect="1"/>
        </xdr:cNvPicPr>
      </xdr:nvPicPr>
      <xdr:blipFill rotWithShape="1">
        <a:blip xmlns:r="http://schemas.openxmlformats.org/officeDocument/2006/relationships" r:embed="rId3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9900" t="28534" r="19500" b="28667"/>
        <a:stretch/>
      </xdr:blipFill>
      <xdr:spPr>
        <a:xfrm>
          <a:off x="504825" y="19602450"/>
          <a:ext cx="1162050" cy="615541"/>
        </a:xfrm>
        <a:prstGeom prst="rect">
          <a:avLst/>
        </a:prstGeom>
      </xdr:spPr>
    </xdr:pic>
    <xdr:clientData/>
  </xdr:twoCellAnchor>
  <xdr:twoCellAnchor editAs="oneCell">
    <xdr:from>
      <xdr:col>0</xdr:col>
      <xdr:colOff>428626</xdr:colOff>
      <xdr:row>44</xdr:row>
      <xdr:rowOff>47625</xdr:rowOff>
    </xdr:from>
    <xdr:to>
      <xdr:col>0</xdr:col>
      <xdr:colOff>1571626</xdr:colOff>
      <xdr:row>44</xdr:row>
      <xdr:rowOff>663670</xdr:rowOff>
    </xdr:to>
    <xdr:pic>
      <xdr:nvPicPr>
        <xdr:cNvPr id="35" name="Рисунок 34"/>
        <xdr:cNvPicPr>
          <a:picLocks noChangeAspect="1"/>
        </xdr:cNvPicPr>
      </xdr:nvPicPr>
      <xdr:blipFill rotWithShape="1">
        <a:blip xmlns:r="http://schemas.openxmlformats.org/officeDocument/2006/relationships" r:embed="rId3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9999" t="28400" r="19700" b="28267"/>
        <a:stretch/>
      </xdr:blipFill>
      <xdr:spPr>
        <a:xfrm>
          <a:off x="428626" y="20307300"/>
          <a:ext cx="1143000" cy="616045"/>
        </a:xfrm>
        <a:prstGeom prst="rect">
          <a:avLst/>
        </a:prstGeom>
      </xdr:spPr>
    </xdr:pic>
    <xdr:clientData/>
  </xdr:twoCellAnchor>
  <xdr:twoCellAnchor editAs="oneCell">
    <xdr:from>
      <xdr:col>0</xdr:col>
      <xdr:colOff>485775</xdr:colOff>
      <xdr:row>45</xdr:row>
      <xdr:rowOff>47625</xdr:rowOff>
    </xdr:from>
    <xdr:to>
      <xdr:col>0</xdr:col>
      <xdr:colOff>1638300</xdr:colOff>
      <xdr:row>45</xdr:row>
      <xdr:rowOff>658234</xdr:rowOff>
    </xdr:to>
    <xdr:pic>
      <xdr:nvPicPr>
        <xdr:cNvPr id="36" name="Рисунок 35"/>
        <xdr:cNvPicPr>
          <a:picLocks noChangeAspect="1"/>
        </xdr:cNvPicPr>
      </xdr:nvPicPr>
      <xdr:blipFill rotWithShape="1">
        <a:blip xmlns:r="http://schemas.openxmlformats.org/officeDocument/2006/relationships" r:embed="rId3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9800" t="28267" r="19800" b="29067"/>
        <a:stretch/>
      </xdr:blipFill>
      <xdr:spPr>
        <a:xfrm>
          <a:off x="485775" y="21012150"/>
          <a:ext cx="1152525" cy="610609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476251</xdr:colOff>
      <xdr:row>46</xdr:row>
      <xdr:rowOff>57150</xdr:rowOff>
    </xdr:from>
    <xdr:to>
      <xdr:col>0</xdr:col>
      <xdr:colOff>1649601</xdr:colOff>
      <xdr:row>46</xdr:row>
      <xdr:rowOff>685800</xdr:rowOff>
    </xdr:to>
    <xdr:pic>
      <xdr:nvPicPr>
        <xdr:cNvPr id="37" name="Рисунок 36"/>
        <xdr:cNvPicPr>
          <a:picLocks noChangeAspect="1"/>
        </xdr:cNvPicPr>
      </xdr:nvPicPr>
      <xdr:blipFill rotWithShape="1">
        <a:blip xmlns:r="http://schemas.openxmlformats.org/officeDocument/2006/relationships" r:embed="rId3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9999" t="28534" r="19901" b="28533"/>
        <a:stretch/>
      </xdr:blipFill>
      <xdr:spPr>
        <a:xfrm>
          <a:off x="476251" y="21726525"/>
          <a:ext cx="1173350" cy="628650"/>
        </a:xfrm>
        <a:prstGeom prst="rect">
          <a:avLst/>
        </a:prstGeom>
      </xdr:spPr>
    </xdr:pic>
    <xdr:clientData/>
  </xdr:twoCellAnchor>
  <xdr:twoCellAnchor editAs="oneCell">
    <xdr:from>
      <xdr:col>0</xdr:col>
      <xdr:colOff>428624</xdr:colOff>
      <xdr:row>47</xdr:row>
      <xdr:rowOff>95250</xdr:rowOff>
    </xdr:from>
    <xdr:to>
      <xdr:col>0</xdr:col>
      <xdr:colOff>1713757</xdr:colOff>
      <xdr:row>48</xdr:row>
      <xdr:rowOff>371475</xdr:rowOff>
    </xdr:to>
    <xdr:pic>
      <xdr:nvPicPr>
        <xdr:cNvPr id="38" name="Рисунок 37"/>
        <xdr:cNvPicPr>
          <a:picLocks noChangeAspect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9899" t="28667" r="19100" b="28534"/>
        <a:stretch/>
      </xdr:blipFill>
      <xdr:spPr>
        <a:xfrm>
          <a:off x="428624" y="22469475"/>
          <a:ext cx="1285133" cy="676275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323850</xdr:colOff>
      <xdr:row>49</xdr:row>
      <xdr:rowOff>76200</xdr:rowOff>
    </xdr:from>
    <xdr:to>
      <xdr:col>0</xdr:col>
      <xdr:colOff>1662350</xdr:colOff>
      <xdr:row>50</xdr:row>
      <xdr:rowOff>371475</xdr:rowOff>
    </xdr:to>
    <xdr:pic>
      <xdr:nvPicPr>
        <xdr:cNvPr id="39" name="Рисунок 38"/>
        <xdr:cNvPicPr>
          <a:picLocks noChangeAspect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9300" t="28666" r="19100" b="28667"/>
        <a:stretch/>
      </xdr:blipFill>
      <xdr:spPr>
        <a:xfrm>
          <a:off x="323850" y="23250525"/>
          <a:ext cx="1338500" cy="695325"/>
        </a:xfrm>
        <a:prstGeom prst="rect">
          <a:avLst/>
        </a:prstGeom>
      </xdr:spPr>
    </xdr:pic>
    <xdr:clientData/>
  </xdr:twoCellAnchor>
  <xdr:twoCellAnchor editAs="oneCell">
    <xdr:from>
      <xdr:col>0</xdr:col>
      <xdr:colOff>314325</xdr:colOff>
      <xdr:row>51</xdr:row>
      <xdr:rowOff>28575</xdr:rowOff>
    </xdr:from>
    <xdr:to>
      <xdr:col>0</xdr:col>
      <xdr:colOff>1676400</xdr:colOff>
      <xdr:row>52</xdr:row>
      <xdr:rowOff>350020</xdr:rowOff>
    </xdr:to>
    <xdr:pic>
      <xdr:nvPicPr>
        <xdr:cNvPr id="40" name="Рисунок 39"/>
        <xdr:cNvPicPr>
          <a:picLocks noChangeAspect="1"/>
        </xdr:cNvPicPr>
      </xdr:nvPicPr>
      <xdr:blipFill rotWithShape="1">
        <a:blip xmlns:r="http://schemas.openxmlformats.org/officeDocument/2006/relationships" r:embed="rId3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9699" t="28400" r="19701" b="28800"/>
        <a:stretch/>
      </xdr:blipFill>
      <xdr:spPr>
        <a:xfrm>
          <a:off x="314325" y="24003000"/>
          <a:ext cx="1362075" cy="721495"/>
        </a:xfrm>
        <a:prstGeom prst="rect">
          <a:avLst/>
        </a:prstGeom>
      </xdr:spPr>
    </xdr:pic>
    <xdr:clientData/>
  </xdr:twoCellAnchor>
  <xdr:twoCellAnchor editAs="oneCell">
    <xdr:from>
      <xdr:col>0</xdr:col>
      <xdr:colOff>428625</xdr:colOff>
      <xdr:row>56</xdr:row>
      <xdr:rowOff>57150</xdr:rowOff>
    </xdr:from>
    <xdr:to>
      <xdr:col>0</xdr:col>
      <xdr:colOff>1800225</xdr:colOff>
      <xdr:row>57</xdr:row>
      <xdr:rowOff>373709</xdr:rowOff>
    </xdr:to>
    <xdr:pic>
      <xdr:nvPicPr>
        <xdr:cNvPr id="41" name="Рисунок 40"/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9800" t="29067" r="20100" b="29067"/>
        <a:stretch/>
      </xdr:blipFill>
      <xdr:spPr>
        <a:xfrm>
          <a:off x="428625" y="25336500"/>
          <a:ext cx="1371600" cy="716609"/>
        </a:xfrm>
        <a:prstGeom prst="rect">
          <a:avLst/>
        </a:prstGeom>
      </xdr:spPr>
    </xdr:pic>
    <xdr:clientData/>
  </xdr:twoCellAnchor>
  <xdr:twoCellAnchor editAs="oneCell">
    <xdr:from>
      <xdr:col>0</xdr:col>
      <xdr:colOff>361951</xdr:colOff>
      <xdr:row>58</xdr:row>
      <xdr:rowOff>66675</xdr:rowOff>
    </xdr:from>
    <xdr:to>
      <xdr:col>0</xdr:col>
      <xdr:colOff>1729001</xdr:colOff>
      <xdr:row>59</xdr:row>
      <xdr:rowOff>371475</xdr:rowOff>
    </xdr:to>
    <xdr:pic>
      <xdr:nvPicPr>
        <xdr:cNvPr id="42" name="Рисунок 41"/>
        <xdr:cNvPicPr>
          <a:picLocks noChangeAspect="1"/>
        </xdr:cNvPicPr>
      </xdr:nvPicPr>
      <xdr:blipFill rotWithShape="1">
        <a:blip xmlns:r="http://schemas.openxmlformats.org/officeDocument/2006/relationships" r:embed="rId4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9800" t="28800" r="19300" b="29333"/>
        <a:stretch/>
      </xdr:blipFill>
      <xdr:spPr>
        <a:xfrm>
          <a:off x="361951" y="26146125"/>
          <a:ext cx="1367050" cy="704850"/>
        </a:xfrm>
        <a:prstGeom prst="rect">
          <a:avLst/>
        </a:prstGeom>
      </xdr:spPr>
    </xdr:pic>
    <xdr:clientData/>
  </xdr:twoCellAnchor>
  <xdr:twoCellAnchor editAs="oneCell">
    <xdr:from>
      <xdr:col>0</xdr:col>
      <xdr:colOff>371476</xdr:colOff>
      <xdr:row>63</xdr:row>
      <xdr:rowOff>38100</xdr:rowOff>
    </xdr:from>
    <xdr:to>
      <xdr:col>0</xdr:col>
      <xdr:colOff>1647826</xdr:colOff>
      <xdr:row>64</xdr:row>
      <xdr:rowOff>372861</xdr:rowOff>
    </xdr:to>
    <xdr:pic>
      <xdr:nvPicPr>
        <xdr:cNvPr id="43" name="Рисунок 42"/>
        <xdr:cNvPicPr>
          <a:picLocks noChangeAspect="1"/>
        </xdr:cNvPicPr>
      </xdr:nvPicPr>
      <xdr:blipFill rotWithShape="1">
        <a:blip xmlns:r="http://schemas.openxmlformats.org/officeDocument/2006/relationships" r:embed="rId4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6701" t="24133" r="16599" b="24667"/>
        <a:stretch/>
      </xdr:blipFill>
      <xdr:spPr>
        <a:xfrm>
          <a:off x="371476" y="29117925"/>
          <a:ext cx="1276350" cy="734811"/>
        </a:xfrm>
        <a:prstGeom prst="rect">
          <a:avLst/>
        </a:prstGeom>
      </xdr:spPr>
    </xdr:pic>
    <xdr:clientData/>
  </xdr:twoCellAnchor>
  <xdr:twoCellAnchor editAs="oneCell">
    <xdr:from>
      <xdr:col>0</xdr:col>
      <xdr:colOff>485776</xdr:colOff>
      <xdr:row>71</xdr:row>
      <xdr:rowOff>66676</xdr:rowOff>
    </xdr:from>
    <xdr:to>
      <xdr:col>0</xdr:col>
      <xdr:colOff>1732818</xdr:colOff>
      <xdr:row>72</xdr:row>
      <xdr:rowOff>371476</xdr:rowOff>
    </xdr:to>
    <xdr:pic>
      <xdr:nvPicPr>
        <xdr:cNvPr id="44" name="Рисунок 43"/>
        <xdr:cNvPicPr>
          <a:picLocks noChangeAspect="1"/>
        </xdr:cNvPicPr>
      </xdr:nvPicPr>
      <xdr:blipFill rotWithShape="1"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6601" t="24532" r="16699" b="25201"/>
        <a:stretch/>
      </xdr:blipFill>
      <xdr:spPr>
        <a:xfrm>
          <a:off x="485776" y="32346901"/>
          <a:ext cx="1247042" cy="704850"/>
        </a:xfrm>
        <a:prstGeom prst="rect">
          <a:avLst/>
        </a:prstGeom>
      </xdr:spPr>
    </xdr:pic>
    <xdr:clientData/>
  </xdr:twoCellAnchor>
  <xdr:twoCellAnchor editAs="oneCell">
    <xdr:from>
      <xdr:col>0</xdr:col>
      <xdr:colOff>438151</xdr:colOff>
      <xdr:row>67</xdr:row>
      <xdr:rowOff>76200</xdr:rowOff>
    </xdr:from>
    <xdr:to>
      <xdr:col>0</xdr:col>
      <xdr:colOff>1637857</xdr:colOff>
      <xdr:row>68</xdr:row>
      <xdr:rowOff>381000</xdr:rowOff>
    </xdr:to>
    <xdr:pic>
      <xdr:nvPicPr>
        <xdr:cNvPr id="45" name="Рисунок 44"/>
        <xdr:cNvPicPr>
          <a:picLocks noChangeAspect="1"/>
        </xdr:cNvPicPr>
      </xdr:nvPicPr>
      <xdr:blipFill rotWithShape="1">
        <a:blip xmlns:r="http://schemas.openxmlformats.org/officeDocument/2006/relationships" r:embed="rId4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7200" t="24267" r="17100" b="24267"/>
        <a:stretch/>
      </xdr:blipFill>
      <xdr:spPr>
        <a:xfrm>
          <a:off x="438151" y="30756225"/>
          <a:ext cx="1199706" cy="704850"/>
        </a:xfrm>
        <a:prstGeom prst="rect">
          <a:avLst/>
        </a:prstGeom>
      </xdr:spPr>
    </xdr:pic>
    <xdr:clientData/>
  </xdr:twoCellAnchor>
  <xdr:twoCellAnchor editAs="oneCell">
    <xdr:from>
      <xdr:col>0</xdr:col>
      <xdr:colOff>466725</xdr:colOff>
      <xdr:row>69</xdr:row>
      <xdr:rowOff>57151</xdr:rowOff>
    </xdr:from>
    <xdr:to>
      <xdr:col>0</xdr:col>
      <xdr:colOff>1691787</xdr:colOff>
      <xdr:row>70</xdr:row>
      <xdr:rowOff>381001</xdr:rowOff>
    </xdr:to>
    <xdr:pic>
      <xdr:nvPicPr>
        <xdr:cNvPr id="46" name="Рисунок 45"/>
        <xdr:cNvPicPr>
          <a:picLocks noChangeAspect="1"/>
        </xdr:cNvPicPr>
      </xdr:nvPicPr>
      <xdr:blipFill rotWithShape="1">
        <a:blip xmlns:r="http://schemas.openxmlformats.org/officeDocument/2006/relationships" r:embed="rId4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7000" t="23467" r="17000" b="24534"/>
        <a:stretch/>
      </xdr:blipFill>
      <xdr:spPr>
        <a:xfrm>
          <a:off x="466725" y="31537276"/>
          <a:ext cx="1225062" cy="723900"/>
        </a:xfrm>
        <a:prstGeom prst="rect">
          <a:avLst/>
        </a:prstGeom>
      </xdr:spPr>
    </xdr:pic>
    <xdr:clientData/>
  </xdr:twoCellAnchor>
  <xdr:twoCellAnchor editAs="oneCell">
    <xdr:from>
      <xdr:col>0</xdr:col>
      <xdr:colOff>371475</xdr:colOff>
      <xdr:row>65</xdr:row>
      <xdr:rowOff>38100</xdr:rowOff>
    </xdr:from>
    <xdr:to>
      <xdr:col>0</xdr:col>
      <xdr:colOff>1626068</xdr:colOff>
      <xdr:row>66</xdr:row>
      <xdr:rowOff>371475</xdr:rowOff>
    </xdr:to>
    <xdr:pic>
      <xdr:nvPicPr>
        <xdr:cNvPr id="47" name="Рисунок 46"/>
        <xdr:cNvPicPr>
          <a:picLocks noChangeAspect="1"/>
        </xdr:cNvPicPr>
      </xdr:nvPicPr>
      <xdr:blipFill rotWithShape="1">
        <a:blip xmlns:r="http://schemas.openxmlformats.org/officeDocument/2006/relationships" r:embed="rId4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7000" t="24267" r="16800" b="24134"/>
        <a:stretch/>
      </xdr:blipFill>
      <xdr:spPr>
        <a:xfrm>
          <a:off x="371475" y="29918025"/>
          <a:ext cx="1254593" cy="733425"/>
        </a:xfrm>
        <a:prstGeom prst="rect">
          <a:avLst/>
        </a:prstGeom>
      </xdr:spPr>
    </xdr:pic>
    <xdr:clientData/>
  </xdr:twoCellAnchor>
  <xdr:twoCellAnchor editAs="oneCell">
    <xdr:from>
      <xdr:col>0</xdr:col>
      <xdr:colOff>485774</xdr:colOff>
      <xdr:row>73</xdr:row>
      <xdr:rowOff>57150</xdr:rowOff>
    </xdr:from>
    <xdr:to>
      <xdr:col>0</xdr:col>
      <xdr:colOff>1590675</xdr:colOff>
      <xdr:row>74</xdr:row>
      <xdr:rowOff>387792</xdr:rowOff>
    </xdr:to>
    <xdr:pic>
      <xdr:nvPicPr>
        <xdr:cNvPr id="48" name="Рисунок 47"/>
        <xdr:cNvPicPr>
          <a:picLocks noChangeAspect="1"/>
        </xdr:cNvPicPr>
      </xdr:nvPicPr>
      <xdr:blipFill rotWithShape="1">
        <a:blip xmlns:r="http://schemas.openxmlformats.org/officeDocument/2006/relationships" r:embed="rId4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2100" t="25200" r="21800" b="25334"/>
        <a:stretch/>
      </xdr:blipFill>
      <xdr:spPr>
        <a:xfrm>
          <a:off x="485774" y="33137475"/>
          <a:ext cx="1104901" cy="730692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476251</xdr:colOff>
      <xdr:row>75</xdr:row>
      <xdr:rowOff>47626</xdr:rowOff>
    </xdr:from>
    <xdr:to>
      <xdr:col>0</xdr:col>
      <xdr:colOff>1562101</xdr:colOff>
      <xdr:row>76</xdr:row>
      <xdr:rowOff>368238</xdr:rowOff>
    </xdr:to>
    <xdr:pic>
      <xdr:nvPicPr>
        <xdr:cNvPr id="49" name="Рисунок 48"/>
        <xdr:cNvPicPr>
          <a:picLocks noChangeAspect="1"/>
        </xdr:cNvPicPr>
      </xdr:nvPicPr>
      <xdr:blipFill rotWithShape="1">
        <a:blip xmlns:r="http://schemas.openxmlformats.org/officeDocument/2006/relationships" r:embed="rId4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2099" t="25200" r="22001" b="25334"/>
        <a:stretch/>
      </xdr:blipFill>
      <xdr:spPr>
        <a:xfrm>
          <a:off x="476251" y="33928051"/>
          <a:ext cx="1085850" cy="720662"/>
        </a:xfrm>
        <a:prstGeom prst="rect">
          <a:avLst/>
        </a:prstGeom>
      </xdr:spPr>
    </xdr:pic>
    <xdr:clientData/>
  </xdr:twoCellAnchor>
  <xdr:twoCellAnchor editAs="oneCell">
    <xdr:from>
      <xdr:col>0</xdr:col>
      <xdr:colOff>485775</xdr:colOff>
      <xdr:row>77</xdr:row>
      <xdr:rowOff>47625</xdr:rowOff>
    </xdr:from>
    <xdr:to>
      <xdr:col>0</xdr:col>
      <xdr:colOff>1612891</xdr:colOff>
      <xdr:row>78</xdr:row>
      <xdr:rowOff>381000</xdr:rowOff>
    </xdr:to>
    <xdr:pic>
      <xdr:nvPicPr>
        <xdr:cNvPr id="50" name="Рисунок 49"/>
        <xdr:cNvPicPr>
          <a:picLocks noChangeAspect="1"/>
        </xdr:cNvPicPr>
      </xdr:nvPicPr>
      <xdr:blipFill rotWithShape="1">
        <a:blip xmlns:r="http://schemas.openxmlformats.org/officeDocument/2006/relationships" r:embed="rId4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1700" t="25333" r="21900" b="25733"/>
        <a:stretch/>
      </xdr:blipFill>
      <xdr:spPr>
        <a:xfrm>
          <a:off x="485775" y="34728150"/>
          <a:ext cx="1127116" cy="733425"/>
        </a:xfrm>
        <a:prstGeom prst="rect">
          <a:avLst/>
        </a:prstGeom>
      </xdr:spPr>
    </xdr:pic>
    <xdr:clientData/>
  </xdr:twoCellAnchor>
  <xdr:twoCellAnchor editAs="oneCell">
    <xdr:from>
      <xdr:col>0</xdr:col>
      <xdr:colOff>514349</xdr:colOff>
      <xdr:row>79</xdr:row>
      <xdr:rowOff>28575</xdr:rowOff>
    </xdr:from>
    <xdr:to>
      <xdr:col>0</xdr:col>
      <xdr:colOff>1619250</xdr:colOff>
      <xdr:row>80</xdr:row>
      <xdr:rowOff>352696</xdr:rowOff>
    </xdr:to>
    <xdr:pic>
      <xdr:nvPicPr>
        <xdr:cNvPr id="51" name="Рисунок 50"/>
        <xdr:cNvPicPr>
          <a:picLocks noChangeAspect="1"/>
        </xdr:cNvPicPr>
      </xdr:nvPicPr>
      <xdr:blipFill rotWithShape="1">
        <a:blip xmlns:r="http://schemas.openxmlformats.org/officeDocument/2006/relationships" r:embed="rId5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1900" t="25067" r="21800" b="25733"/>
        <a:stretch/>
      </xdr:blipFill>
      <xdr:spPr>
        <a:xfrm>
          <a:off x="514349" y="35509200"/>
          <a:ext cx="1104901" cy="724171"/>
        </a:xfrm>
        <a:prstGeom prst="rect">
          <a:avLst/>
        </a:prstGeom>
      </xdr:spPr>
    </xdr:pic>
    <xdr:clientData/>
  </xdr:twoCellAnchor>
  <xdr:twoCellAnchor editAs="oneCell">
    <xdr:from>
      <xdr:col>0</xdr:col>
      <xdr:colOff>552450</xdr:colOff>
      <xdr:row>81</xdr:row>
      <xdr:rowOff>47624</xdr:rowOff>
    </xdr:from>
    <xdr:to>
      <xdr:col>0</xdr:col>
      <xdr:colOff>1640236</xdr:colOff>
      <xdr:row>82</xdr:row>
      <xdr:rowOff>371475</xdr:rowOff>
    </xdr:to>
    <xdr:pic>
      <xdr:nvPicPr>
        <xdr:cNvPr id="52" name="Рисунок 51"/>
        <xdr:cNvPicPr>
          <a:picLocks noChangeAspect="1"/>
        </xdr:cNvPicPr>
      </xdr:nvPicPr>
      <xdr:blipFill rotWithShape="1">
        <a:blip xmlns:r="http://schemas.openxmlformats.org/officeDocument/2006/relationships" r:embed="rId5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1901" t="25200" r="21899" b="24933"/>
        <a:stretch/>
      </xdr:blipFill>
      <xdr:spPr>
        <a:xfrm>
          <a:off x="552450" y="36328349"/>
          <a:ext cx="1087786" cy="723901"/>
        </a:xfrm>
        <a:prstGeom prst="rect">
          <a:avLst/>
        </a:prstGeom>
      </xdr:spPr>
    </xdr:pic>
    <xdr:clientData/>
  </xdr:twoCellAnchor>
  <xdr:twoCellAnchor editAs="oneCell">
    <xdr:from>
      <xdr:col>0</xdr:col>
      <xdr:colOff>542926</xdr:colOff>
      <xdr:row>86</xdr:row>
      <xdr:rowOff>66675</xdr:rowOff>
    </xdr:from>
    <xdr:to>
      <xdr:col>0</xdr:col>
      <xdr:colOff>1623266</xdr:colOff>
      <xdr:row>87</xdr:row>
      <xdr:rowOff>361950</xdr:rowOff>
    </xdr:to>
    <xdr:pic>
      <xdr:nvPicPr>
        <xdr:cNvPr id="53" name="Рисунок 52"/>
        <xdr:cNvPicPr>
          <a:picLocks noChangeAspect="1"/>
        </xdr:cNvPicPr>
      </xdr:nvPicPr>
      <xdr:blipFill rotWithShape="1">
        <a:blip xmlns:r="http://schemas.openxmlformats.org/officeDocument/2006/relationships" r:embed="rId5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1900" t="25600" r="21700" b="26000"/>
        <a:stretch/>
      </xdr:blipFill>
      <xdr:spPr>
        <a:xfrm>
          <a:off x="542926" y="37652325"/>
          <a:ext cx="1080340" cy="695325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571500</xdr:colOff>
      <xdr:row>88</xdr:row>
      <xdr:rowOff>57150</xdr:rowOff>
    </xdr:from>
    <xdr:to>
      <xdr:col>0</xdr:col>
      <xdr:colOff>1647825</xdr:colOff>
      <xdr:row>89</xdr:row>
      <xdr:rowOff>365713</xdr:rowOff>
    </xdr:to>
    <xdr:pic>
      <xdr:nvPicPr>
        <xdr:cNvPr id="54" name="Рисунок 53"/>
        <xdr:cNvPicPr>
          <a:picLocks noChangeAspect="1"/>
        </xdr:cNvPicPr>
      </xdr:nvPicPr>
      <xdr:blipFill rotWithShape="1">
        <a:blip xmlns:r="http://schemas.openxmlformats.org/officeDocument/2006/relationships" r:embed="rId5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2100" t="25600" r="21700" b="25067"/>
        <a:stretch/>
      </xdr:blipFill>
      <xdr:spPr>
        <a:xfrm>
          <a:off x="571500" y="38442900"/>
          <a:ext cx="1076325" cy="708613"/>
        </a:xfrm>
        <a:prstGeom prst="rect">
          <a:avLst/>
        </a:prstGeom>
      </xdr:spPr>
    </xdr:pic>
    <xdr:clientData/>
  </xdr:twoCellAnchor>
  <xdr:twoCellAnchor editAs="oneCell">
    <xdr:from>
      <xdr:col>0</xdr:col>
      <xdr:colOff>514351</xdr:colOff>
      <xdr:row>91</xdr:row>
      <xdr:rowOff>38100</xdr:rowOff>
    </xdr:from>
    <xdr:to>
      <xdr:col>0</xdr:col>
      <xdr:colOff>1638300</xdr:colOff>
      <xdr:row>91</xdr:row>
      <xdr:rowOff>745172</xdr:rowOff>
    </xdr:to>
    <xdr:pic>
      <xdr:nvPicPr>
        <xdr:cNvPr id="55" name="Рисунок 54"/>
        <xdr:cNvPicPr>
          <a:picLocks noChangeAspect="1"/>
        </xdr:cNvPicPr>
      </xdr:nvPicPr>
      <xdr:blipFill rotWithShape="1">
        <a:blip xmlns:r="http://schemas.openxmlformats.org/officeDocument/2006/relationships" r:embed="rId5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1799" t="17734" r="11900" b="18266"/>
        <a:stretch/>
      </xdr:blipFill>
      <xdr:spPr>
        <a:xfrm>
          <a:off x="514351" y="40005000"/>
          <a:ext cx="1123949" cy="707072"/>
        </a:xfrm>
        <a:prstGeom prst="rect">
          <a:avLst/>
        </a:prstGeom>
      </xdr:spPr>
    </xdr:pic>
    <xdr:clientData/>
  </xdr:twoCellAnchor>
  <xdr:twoCellAnchor editAs="oneCell">
    <xdr:from>
      <xdr:col>0</xdr:col>
      <xdr:colOff>523875</xdr:colOff>
      <xdr:row>92</xdr:row>
      <xdr:rowOff>28575</xdr:rowOff>
    </xdr:from>
    <xdr:to>
      <xdr:col>0</xdr:col>
      <xdr:colOff>1638300</xdr:colOff>
      <xdr:row>92</xdr:row>
      <xdr:rowOff>730693</xdr:rowOff>
    </xdr:to>
    <xdr:pic>
      <xdr:nvPicPr>
        <xdr:cNvPr id="56" name="Рисунок 55"/>
        <xdr:cNvPicPr>
          <a:picLocks noChangeAspect="1"/>
        </xdr:cNvPicPr>
      </xdr:nvPicPr>
      <xdr:blipFill rotWithShape="1">
        <a:blip xmlns:r="http://schemas.openxmlformats.org/officeDocument/2006/relationships" r:embed="rId5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2900" t="18267" r="12500" b="19067"/>
        <a:stretch/>
      </xdr:blipFill>
      <xdr:spPr>
        <a:xfrm>
          <a:off x="523875" y="40776525"/>
          <a:ext cx="1114425" cy="702118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476251</xdr:colOff>
      <xdr:row>93</xdr:row>
      <xdr:rowOff>76201</xdr:rowOff>
    </xdr:from>
    <xdr:to>
      <xdr:col>0</xdr:col>
      <xdr:colOff>1571625</xdr:colOff>
      <xdr:row>93</xdr:row>
      <xdr:rowOff>764848</xdr:rowOff>
    </xdr:to>
    <xdr:pic>
      <xdr:nvPicPr>
        <xdr:cNvPr id="57" name="Рисунок 56"/>
        <xdr:cNvPicPr>
          <a:picLocks noChangeAspect="1"/>
        </xdr:cNvPicPr>
      </xdr:nvPicPr>
      <xdr:blipFill rotWithShape="1">
        <a:blip xmlns:r="http://schemas.openxmlformats.org/officeDocument/2006/relationships" r:embed="rId5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2800" t="18933" r="12600" b="18533"/>
        <a:stretch/>
      </xdr:blipFill>
      <xdr:spPr>
        <a:xfrm>
          <a:off x="476251" y="41605201"/>
          <a:ext cx="1095374" cy="688647"/>
        </a:xfrm>
        <a:prstGeom prst="rect">
          <a:avLst/>
        </a:prstGeom>
      </xdr:spPr>
    </xdr:pic>
    <xdr:clientData/>
  </xdr:twoCellAnchor>
  <xdr:twoCellAnchor editAs="oneCell">
    <xdr:from>
      <xdr:col>0</xdr:col>
      <xdr:colOff>438150</xdr:colOff>
      <xdr:row>95</xdr:row>
      <xdr:rowOff>47625</xdr:rowOff>
    </xdr:from>
    <xdr:to>
      <xdr:col>0</xdr:col>
      <xdr:colOff>1649060</xdr:colOff>
      <xdr:row>97</xdr:row>
      <xdr:rowOff>257174</xdr:rowOff>
    </xdr:to>
    <xdr:pic>
      <xdr:nvPicPr>
        <xdr:cNvPr id="58" name="Рисунок 57"/>
        <xdr:cNvPicPr>
          <a:picLocks noChangeAspect="1"/>
        </xdr:cNvPicPr>
      </xdr:nvPicPr>
      <xdr:blipFill rotWithShape="1">
        <a:blip xmlns:r="http://schemas.openxmlformats.org/officeDocument/2006/relationships" r:embed="rId5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3900" t="27733" r="23500" b="28133"/>
        <a:stretch/>
      </xdr:blipFill>
      <xdr:spPr>
        <a:xfrm>
          <a:off x="438150" y="43138725"/>
          <a:ext cx="1210910" cy="761999"/>
        </a:xfrm>
        <a:prstGeom prst="rect">
          <a:avLst/>
        </a:prstGeom>
      </xdr:spPr>
    </xdr:pic>
    <xdr:clientData/>
  </xdr:twoCellAnchor>
  <xdr:twoCellAnchor editAs="oneCell">
    <xdr:from>
      <xdr:col>0</xdr:col>
      <xdr:colOff>428626</xdr:colOff>
      <xdr:row>98</xdr:row>
      <xdr:rowOff>28575</xdr:rowOff>
    </xdr:from>
    <xdr:to>
      <xdr:col>0</xdr:col>
      <xdr:colOff>1666876</xdr:colOff>
      <xdr:row>100</xdr:row>
      <xdr:rowOff>250909</xdr:rowOff>
    </xdr:to>
    <xdr:pic>
      <xdr:nvPicPr>
        <xdr:cNvPr id="59" name="Рисунок 58"/>
        <xdr:cNvPicPr>
          <a:picLocks noChangeAspect="1"/>
        </xdr:cNvPicPr>
      </xdr:nvPicPr>
      <xdr:blipFill rotWithShape="1">
        <a:blip xmlns:r="http://schemas.openxmlformats.org/officeDocument/2006/relationships" r:embed="rId5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3600" t="27333" r="23500" b="28533"/>
        <a:stretch/>
      </xdr:blipFill>
      <xdr:spPr>
        <a:xfrm>
          <a:off x="428626" y="43948350"/>
          <a:ext cx="1238250" cy="774784"/>
        </a:xfrm>
        <a:prstGeom prst="rect">
          <a:avLst/>
        </a:prstGeom>
      </xdr:spPr>
    </xdr:pic>
    <xdr:clientData/>
  </xdr:twoCellAnchor>
  <xdr:twoCellAnchor editAs="oneCell">
    <xdr:from>
      <xdr:col>0</xdr:col>
      <xdr:colOff>419099</xdr:colOff>
      <xdr:row>104</xdr:row>
      <xdr:rowOff>47626</xdr:rowOff>
    </xdr:from>
    <xdr:to>
      <xdr:col>0</xdr:col>
      <xdr:colOff>1628774</xdr:colOff>
      <xdr:row>106</xdr:row>
      <xdr:rowOff>229136</xdr:rowOff>
    </xdr:to>
    <xdr:pic>
      <xdr:nvPicPr>
        <xdr:cNvPr id="60" name="Рисунок 59"/>
        <xdr:cNvPicPr>
          <a:picLocks noChangeAspect="1"/>
        </xdr:cNvPicPr>
      </xdr:nvPicPr>
      <xdr:blipFill rotWithShape="1">
        <a:blip xmlns:r="http://schemas.openxmlformats.org/officeDocument/2006/relationships" r:embed="rId5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3400" t="28401" r="23199" b="28399"/>
        <a:stretch/>
      </xdr:blipFill>
      <xdr:spPr>
        <a:xfrm>
          <a:off x="419099" y="47139226"/>
          <a:ext cx="1209675" cy="733960"/>
        </a:xfrm>
        <a:prstGeom prst="rect">
          <a:avLst/>
        </a:prstGeom>
      </xdr:spPr>
    </xdr:pic>
    <xdr:clientData/>
  </xdr:twoCellAnchor>
  <xdr:twoCellAnchor editAs="oneCell">
    <xdr:from>
      <xdr:col>0</xdr:col>
      <xdr:colOff>466725</xdr:colOff>
      <xdr:row>107</xdr:row>
      <xdr:rowOff>38100</xdr:rowOff>
    </xdr:from>
    <xdr:to>
      <xdr:col>0</xdr:col>
      <xdr:colOff>1604906</xdr:colOff>
      <xdr:row>109</xdr:row>
      <xdr:rowOff>209550</xdr:rowOff>
    </xdr:to>
    <xdr:pic>
      <xdr:nvPicPr>
        <xdr:cNvPr id="61" name="Рисунок 60"/>
        <xdr:cNvPicPr>
          <a:picLocks noChangeAspect="1"/>
        </xdr:cNvPicPr>
      </xdr:nvPicPr>
      <xdr:blipFill rotWithShape="1">
        <a:blip xmlns:r="http://schemas.openxmlformats.org/officeDocument/2006/relationships" r:embed="rId6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4100" t="27600" r="23700" b="28133"/>
        <a:stretch/>
      </xdr:blipFill>
      <xdr:spPr>
        <a:xfrm>
          <a:off x="466725" y="47958375"/>
          <a:ext cx="1138181" cy="723900"/>
        </a:xfrm>
        <a:prstGeom prst="rect">
          <a:avLst/>
        </a:prstGeom>
      </xdr:spPr>
    </xdr:pic>
    <xdr:clientData/>
  </xdr:twoCellAnchor>
  <xdr:twoCellAnchor editAs="oneCell">
    <xdr:from>
      <xdr:col>0</xdr:col>
      <xdr:colOff>561975</xdr:colOff>
      <xdr:row>110</xdr:row>
      <xdr:rowOff>38100</xdr:rowOff>
    </xdr:from>
    <xdr:to>
      <xdr:col>0</xdr:col>
      <xdr:colOff>1413488</xdr:colOff>
      <xdr:row>110</xdr:row>
      <xdr:rowOff>723900</xdr:rowOff>
    </xdr:to>
    <xdr:pic>
      <xdr:nvPicPr>
        <xdr:cNvPr id="62" name="Рисунок 61"/>
        <xdr:cNvPicPr>
          <a:picLocks noChangeAspect="1"/>
        </xdr:cNvPicPr>
      </xdr:nvPicPr>
      <xdr:blipFill rotWithShape="1">
        <a:blip xmlns:r="http://schemas.openxmlformats.org/officeDocument/2006/relationships" r:embed="rId6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3400" t="32267" r="33200" b="31867"/>
        <a:stretch/>
      </xdr:blipFill>
      <xdr:spPr>
        <a:xfrm>
          <a:off x="561975" y="48787050"/>
          <a:ext cx="851513" cy="685800"/>
        </a:xfrm>
        <a:prstGeom prst="rect">
          <a:avLst/>
        </a:prstGeom>
      </xdr:spPr>
    </xdr:pic>
    <xdr:clientData/>
  </xdr:twoCellAnchor>
  <xdr:twoCellAnchor editAs="oneCell">
    <xdr:from>
      <xdr:col>0</xdr:col>
      <xdr:colOff>419102</xdr:colOff>
      <xdr:row>111</xdr:row>
      <xdr:rowOff>38101</xdr:rowOff>
    </xdr:from>
    <xdr:to>
      <xdr:col>0</xdr:col>
      <xdr:colOff>1590676</xdr:colOff>
      <xdr:row>112</xdr:row>
      <xdr:rowOff>345001</xdr:rowOff>
    </xdr:to>
    <xdr:pic>
      <xdr:nvPicPr>
        <xdr:cNvPr id="63" name="Рисунок 62"/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1201" t="26267" r="20300" b="26667"/>
        <a:stretch/>
      </xdr:blipFill>
      <xdr:spPr>
        <a:xfrm>
          <a:off x="419102" y="49568101"/>
          <a:ext cx="1171574" cy="706950"/>
        </a:xfrm>
        <a:prstGeom prst="rect">
          <a:avLst/>
        </a:prstGeom>
      </xdr:spPr>
    </xdr:pic>
    <xdr:clientData/>
  </xdr:twoCellAnchor>
  <xdr:twoCellAnchor editAs="oneCell">
    <xdr:from>
      <xdr:col>0</xdr:col>
      <xdr:colOff>438149</xdr:colOff>
      <xdr:row>116</xdr:row>
      <xdr:rowOff>47625</xdr:rowOff>
    </xdr:from>
    <xdr:to>
      <xdr:col>0</xdr:col>
      <xdr:colOff>1628774</xdr:colOff>
      <xdr:row>117</xdr:row>
      <xdr:rowOff>348411</xdr:rowOff>
    </xdr:to>
    <xdr:pic>
      <xdr:nvPicPr>
        <xdr:cNvPr id="64" name="Рисунок 63"/>
        <xdr:cNvPicPr>
          <a:picLocks noChangeAspect="1"/>
        </xdr:cNvPicPr>
      </xdr:nvPicPr>
      <xdr:blipFill rotWithShape="1">
        <a:blip xmlns:r="http://schemas.openxmlformats.org/officeDocument/2006/relationships" r:embed="rId6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0200" t="26134" r="20000" b="26933"/>
        <a:stretch/>
      </xdr:blipFill>
      <xdr:spPr>
        <a:xfrm>
          <a:off x="438149" y="50882550"/>
          <a:ext cx="1190625" cy="700836"/>
        </a:xfrm>
        <a:prstGeom prst="rect">
          <a:avLst/>
        </a:prstGeom>
      </xdr:spPr>
    </xdr:pic>
    <xdr:clientData/>
  </xdr:twoCellAnchor>
  <xdr:twoCellAnchor editAs="oneCell">
    <xdr:from>
      <xdr:col>0</xdr:col>
      <xdr:colOff>390525</xdr:colOff>
      <xdr:row>118</xdr:row>
      <xdr:rowOff>28576</xdr:rowOff>
    </xdr:from>
    <xdr:to>
      <xdr:col>0</xdr:col>
      <xdr:colOff>1657350</xdr:colOff>
      <xdr:row>119</xdr:row>
      <xdr:rowOff>380105</xdr:rowOff>
    </xdr:to>
    <xdr:pic>
      <xdr:nvPicPr>
        <xdr:cNvPr id="65" name="Рисунок 64"/>
        <xdr:cNvPicPr>
          <a:picLocks noChangeAspect="1"/>
        </xdr:cNvPicPr>
      </xdr:nvPicPr>
      <xdr:blipFill rotWithShape="1">
        <a:blip xmlns:r="http://schemas.openxmlformats.org/officeDocument/2006/relationships" r:embed="rId6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0300" t="26400" r="20200" b="26534"/>
        <a:stretch/>
      </xdr:blipFill>
      <xdr:spPr>
        <a:xfrm>
          <a:off x="390525" y="51663601"/>
          <a:ext cx="1266825" cy="751579"/>
        </a:xfrm>
        <a:prstGeom prst="rect">
          <a:avLst/>
        </a:prstGeom>
      </xdr:spPr>
    </xdr:pic>
    <xdr:clientData/>
  </xdr:twoCellAnchor>
  <xdr:twoCellAnchor editAs="oneCell">
    <xdr:from>
      <xdr:col>0</xdr:col>
      <xdr:colOff>704850</xdr:colOff>
      <xdr:row>120</xdr:row>
      <xdr:rowOff>76199</xdr:rowOff>
    </xdr:from>
    <xdr:to>
      <xdr:col>0</xdr:col>
      <xdr:colOff>1533526</xdr:colOff>
      <xdr:row>120</xdr:row>
      <xdr:rowOff>765496</xdr:rowOff>
    </xdr:to>
    <xdr:pic>
      <xdr:nvPicPr>
        <xdr:cNvPr id="66" name="Рисунок 65"/>
        <xdr:cNvPicPr>
          <a:picLocks noChangeAspect="1"/>
        </xdr:cNvPicPr>
      </xdr:nvPicPr>
      <xdr:blipFill rotWithShape="1">
        <a:blip xmlns:r="http://schemas.openxmlformats.org/officeDocument/2006/relationships" r:embed="rId6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3900" t="31867" r="33400" b="31866"/>
        <a:stretch/>
      </xdr:blipFill>
      <xdr:spPr>
        <a:xfrm>
          <a:off x="704850" y="52511324"/>
          <a:ext cx="828676" cy="689297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571500</xdr:colOff>
      <xdr:row>121</xdr:row>
      <xdr:rowOff>28575</xdr:rowOff>
    </xdr:from>
    <xdr:to>
      <xdr:col>0</xdr:col>
      <xdr:colOff>1457325</xdr:colOff>
      <xdr:row>121</xdr:row>
      <xdr:rowOff>750159</xdr:rowOff>
    </xdr:to>
    <xdr:pic>
      <xdr:nvPicPr>
        <xdr:cNvPr id="67" name="Рисунок 66"/>
        <xdr:cNvPicPr>
          <a:picLocks noChangeAspect="1"/>
        </xdr:cNvPicPr>
      </xdr:nvPicPr>
      <xdr:blipFill rotWithShape="1">
        <a:blip xmlns:r="http://schemas.openxmlformats.org/officeDocument/2006/relationships" r:embed="rId6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3600" t="32133" r="33500" b="32133"/>
        <a:stretch/>
      </xdr:blipFill>
      <xdr:spPr>
        <a:xfrm>
          <a:off x="571500" y="53244750"/>
          <a:ext cx="885825" cy="721584"/>
        </a:xfrm>
        <a:prstGeom prst="rect">
          <a:avLst/>
        </a:prstGeom>
      </xdr:spPr>
    </xdr:pic>
    <xdr:clientData/>
  </xdr:twoCellAnchor>
  <xdr:twoCellAnchor editAs="oneCell">
    <xdr:from>
      <xdr:col>0</xdr:col>
      <xdr:colOff>561976</xdr:colOff>
      <xdr:row>122</xdr:row>
      <xdr:rowOff>19050</xdr:rowOff>
    </xdr:from>
    <xdr:to>
      <xdr:col>0</xdr:col>
      <xdr:colOff>1400176</xdr:colOff>
      <xdr:row>122</xdr:row>
      <xdr:rowOff>720559</xdr:rowOff>
    </xdr:to>
    <xdr:pic>
      <xdr:nvPicPr>
        <xdr:cNvPr id="68" name="Рисунок 67"/>
        <xdr:cNvPicPr>
          <a:picLocks noChangeAspect="1"/>
        </xdr:cNvPicPr>
      </xdr:nvPicPr>
      <xdr:blipFill rotWithShape="1">
        <a:blip xmlns:r="http://schemas.openxmlformats.org/officeDocument/2006/relationships" r:embed="rId6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3800" t="32000" r="33700" b="31733"/>
        <a:stretch/>
      </xdr:blipFill>
      <xdr:spPr>
        <a:xfrm>
          <a:off x="561976" y="54016275"/>
          <a:ext cx="838200" cy="701509"/>
        </a:xfrm>
        <a:prstGeom prst="rect">
          <a:avLst/>
        </a:prstGeom>
      </xdr:spPr>
    </xdr:pic>
    <xdr:clientData/>
  </xdr:twoCellAnchor>
  <xdr:twoCellAnchor editAs="oneCell">
    <xdr:from>
      <xdr:col>0</xdr:col>
      <xdr:colOff>428625</xdr:colOff>
      <xdr:row>123</xdr:row>
      <xdr:rowOff>66675</xdr:rowOff>
    </xdr:from>
    <xdr:to>
      <xdr:col>0</xdr:col>
      <xdr:colOff>1552602</xdr:colOff>
      <xdr:row>124</xdr:row>
      <xdr:rowOff>342900</xdr:rowOff>
    </xdr:to>
    <xdr:pic>
      <xdr:nvPicPr>
        <xdr:cNvPr id="69" name="Рисунок 68"/>
        <xdr:cNvPicPr>
          <a:picLocks noChangeAspect="1"/>
        </xdr:cNvPicPr>
      </xdr:nvPicPr>
      <xdr:blipFill rotWithShape="1">
        <a:blip xmlns:r="http://schemas.openxmlformats.org/officeDocument/2006/relationships" r:embed="rId6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0200" t="25867" r="20300" b="26400"/>
        <a:stretch/>
      </xdr:blipFill>
      <xdr:spPr>
        <a:xfrm>
          <a:off x="428625" y="54844950"/>
          <a:ext cx="1123977" cy="676275"/>
        </a:xfrm>
        <a:prstGeom prst="rect">
          <a:avLst/>
        </a:prstGeom>
      </xdr:spPr>
    </xdr:pic>
    <xdr:clientData/>
  </xdr:twoCellAnchor>
  <xdr:twoCellAnchor editAs="oneCell">
    <xdr:from>
      <xdr:col>0</xdr:col>
      <xdr:colOff>400050</xdr:colOff>
      <xdr:row>125</xdr:row>
      <xdr:rowOff>38100</xdr:rowOff>
    </xdr:from>
    <xdr:to>
      <xdr:col>0</xdr:col>
      <xdr:colOff>1455758</xdr:colOff>
      <xdr:row>125</xdr:row>
      <xdr:rowOff>752475</xdr:rowOff>
    </xdr:to>
    <xdr:pic>
      <xdr:nvPicPr>
        <xdr:cNvPr id="70" name="Рисунок 69"/>
        <xdr:cNvPicPr>
          <a:picLocks noChangeAspect="1"/>
        </xdr:cNvPicPr>
      </xdr:nvPicPr>
      <xdr:blipFill rotWithShape="1">
        <a:blip xmlns:r="http://schemas.openxmlformats.org/officeDocument/2006/relationships" r:embed="rId6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2301" t="24267" r="21100" b="24667"/>
        <a:stretch/>
      </xdr:blipFill>
      <xdr:spPr>
        <a:xfrm>
          <a:off x="400050" y="55616475"/>
          <a:ext cx="1055708" cy="714375"/>
        </a:xfrm>
        <a:prstGeom prst="rect">
          <a:avLst/>
        </a:prstGeom>
      </xdr:spPr>
    </xdr:pic>
    <xdr:clientData/>
  </xdr:twoCellAnchor>
  <xdr:twoCellAnchor editAs="oneCell">
    <xdr:from>
      <xdr:col>0</xdr:col>
      <xdr:colOff>438150</xdr:colOff>
      <xdr:row>126</xdr:row>
      <xdr:rowOff>28576</xdr:rowOff>
    </xdr:from>
    <xdr:to>
      <xdr:col>0</xdr:col>
      <xdr:colOff>1524000</xdr:colOff>
      <xdr:row>126</xdr:row>
      <xdr:rowOff>775098</xdr:rowOff>
    </xdr:to>
    <xdr:pic>
      <xdr:nvPicPr>
        <xdr:cNvPr id="71" name="Рисунок 70"/>
        <xdr:cNvPicPr>
          <a:picLocks noChangeAspect="1"/>
        </xdr:cNvPicPr>
      </xdr:nvPicPr>
      <xdr:blipFill rotWithShape="1">
        <a:blip xmlns:r="http://schemas.openxmlformats.org/officeDocument/2006/relationships" r:embed="rId7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1999" t="24267" r="22000" b="24400"/>
        <a:stretch/>
      </xdr:blipFill>
      <xdr:spPr>
        <a:xfrm>
          <a:off x="438150" y="56388001"/>
          <a:ext cx="1085850" cy="746522"/>
        </a:xfrm>
        <a:prstGeom prst="rect">
          <a:avLst/>
        </a:prstGeom>
      </xdr:spPr>
    </xdr:pic>
    <xdr:clientData/>
  </xdr:twoCellAnchor>
  <xdr:twoCellAnchor editAs="oneCell">
    <xdr:from>
      <xdr:col>0</xdr:col>
      <xdr:colOff>428625</xdr:colOff>
      <xdr:row>127</xdr:row>
      <xdr:rowOff>47625</xdr:rowOff>
    </xdr:from>
    <xdr:to>
      <xdr:col>0</xdr:col>
      <xdr:colOff>1540615</xdr:colOff>
      <xdr:row>127</xdr:row>
      <xdr:rowOff>752475</xdr:rowOff>
    </xdr:to>
    <xdr:pic>
      <xdr:nvPicPr>
        <xdr:cNvPr id="72" name="Рисунок 71"/>
        <xdr:cNvPicPr>
          <a:picLocks noChangeAspect="1"/>
        </xdr:cNvPicPr>
      </xdr:nvPicPr>
      <xdr:blipFill rotWithShape="1">
        <a:blip xmlns:r="http://schemas.openxmlformats.org/officeDocument/2006/relationships" r:embed="rId7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5500" t="20267" r="15400" b="21333"/>
        <a:stretch/>
      </xdr:blipFill>
      <xdr:spPr>
        <a:xfrm>
          <a:off x="428625" y="57188100"/>
          <a:ext cx="1111990" cy="704850"/>
        </a:xfrm>
        <a:prstGeom prst="rect">
          <a:avLst/>
        </a:prstGeom>
      </xdr:spPr>
    </xdr:pic>
    <xdr:clientData/>
  </xdr:twoCellAnchor>
  <xdr:twoCellAnchor editAs="oneCell">
    <xdr:from>
      <xdr:col>0</xdr:col>
      <xdr:colOff>419099</xdr:colOff>
      <xdr:row>129</xdr:row>
      <xdr:rowOff>38100</xdr:rowOff>
    </xdr:from>
    <xdr:to>
      <xdr:col>0</xdr:col>
      <xdr:colOff>1640914</xdr:colOff>
      <xdr:row>130</xdr:row>
      <xdr:rowOff>371475</xdr:rowOff>
    </xdr:to>
    <xdr:pic>
      <xdr:nvPicPr>
        <xdr:cNvPr id="73" name="Рисунок 72"/>
        <xdr:cNvPicPr>
          <a:picLocks noChangeAspect="1"/>
        </xdr:cNvPicPr>
      </xdr:nvPicPr>
      <xdr:blipFill rotWithShape="1">
        <a:blip xmlns:r="http://schemas.openxmlformats.org/officeDocument/2006/relationships" r:embed="rId7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4000" t="20800" r="13200" b="20934"/>
        <a:stretch/>
      </xdr:blipFill>
      <xdr:spPr>
        <a:xfrm>
          <a:off x="419099" y="58740675"/>
          <a:ext cx="1221815" cy="733425"/>
        </a:xfrm>
        <a:prstGeom prst="rect">
          <a:avLst/>
        </a:prstGeom>
      </xdr:spPr>
    </xdr:pic>
    <xdr:clientData/>
  </xdr:twoCellAnchor>
  <xdr:twoCellAnchor editAs="oneCell">
    <xdr:from>
      <xdr:col>0</xdr:col>
      <xdr:colOff>419100</xdr:colOff>
      <xdr:row>131</xdr:row>
      <xdr:rowOff>47625</xdr:rowOff>
    </xdr:from>
    <xdr:to>
      <xdr:col>0</xdr:col>
      <xdr:colOff>1620168</xdr:colOff>
      <xdr:row>132</xdr:row>
      <xdr:rowOff>381000</xdr:rowOff>
    </xdr:to>
    <xdr:pic>
      <xdr:nvPicPr>
        <xdr:cNvPr id="74" name="Рисунок 73"/>
        <xdr:cNvPicPr>
          <a:picLocks noChangeAspect="1"/>
        </xdr:cNvPicPr>
      </xdr:nvPicPr>
      <xdr:blipFill rotWithShape="1">
        <a:blip xmlns:r="http://schemas.openxmlformats.org/officeDocument/2006/relationships" r:embed="rId7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4300" t="21067" r="14300" b="20800"/>
        <a:stretch/>
      </xdr:blipFill>
      <xdr:spPr>
        <a:xfrm>
          <a:off x="419100" y="59550300"/>
          <a:ext cx="1201068" cy="733425"/>
        </a:xfrm>
        <a:prstGeom prst="rect">
          <a:avLst/>
        </a:prstGeom>
      </xdr:spPr>
    </xdr:pic>
    <xdr:clientData/>
  </xdr:twoCellAnchor>
  <xdr:twoCellAnchor editAs="oneCell">
    <xdr:from>
      <xdr:col>0</xdr:col>
      <xdr:colOff>466726</xdr:colOff>
      <xdr:row>133</xdr:row>
      <xdr:rowOff>38101</xdr:rowOff>
    </xdr:from>
    <xdr:to>
      <xdr:col>0</xdr:col>
      <xdr:colOff>1666875</xdr:colOff>
      <xdr:row>134</xdr:row>
      <xdr:rowOff>380359</xdr:rowOff>
    </xdr:to>
    <xdr:pic>
      <xdr:nvPicPr>
        <xdr:cNvPr id="75" name="Рисунок 74"/>
        <xdr:cNvPicPr>
          <a:picLocks noChangeAspect="1"/>
        </xdr:cNvPicPr>
      </xdr:nvPicPr>
      <xdr:blipFill rotWithShape="1">
        <a:blip xmlns:r="http://schemas.openxmlformats.org/officeDocument/2006/relationships" r:embed="rId7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4400" t="20533" r="14300" b="20667"/>
        <a:stretch/>
      </xdr:blipFill>
      <xdr:spPr>
        <a:xfrm>
          <a:off x="466726" y="60340876"/>
          <a:ext cx="1200149" cy="742308"/>
        </a:xfrm>
        <a:prstGeom prst="rect">
          <a:avLst/>
        </a:prstGeom>
      </xdr:spPr>
    </xdr:pic>
    <xdr:clientData/>
  </xdr:twoCellAnchor>
  <xdr:twoCellAnchor editAs="oneCell">
    <xdr:from>
      <xdr:col>0</xdr:col>
      <xdr:colOff>419100</xdr:colOff>
      <xdr:row>135</xdr:row>
      <xdr:rowOff>28575</xdr:rowOff>
    </xdr:from>
    <xdr:to>
      <xdr:col>0</xdr:col>
      <xdr:colOff>1676399</xdr:colOff>
      <xdr:row>136</xdr:row>
      <xdr:rowOff>372818</xdr:rowOff>
    </xdr:to>
    <xdr:pic>
      <xdr:nvPicPr>
        <xdr:cNvPr id="76" name="Рисунок 75"/>
        <xdr:cNvPicPr>
          <a:picLocks noChangeAspect="1"/>
        </xdr:cNvPicPr>
      </xdr:nvPicPr>
      <xdr:blipFill rotWithShape="1">
        <a:blip xmlns:r="http://schemas.openxmlformats.org/officeDocument/2006/relationships" r:embed="rId7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4000" t="21332" r="13700" b="21601"/>
        <a:stretch/>
      </xdr:blipFill>
      <xdr:spPr>
        <a:xfrm>
          <a:off x="419100" y="61131450"/>
          <a:ext cx="1257299" cy="744293"/>
        </a:xfrm>
        <a:prstGeom prst="rect">
          <a:avLst/>
        </a:prstGeom>
      </xdr:spPr>
    </xdr:pic>
    <xdr:clientData/>
  </xdr:twoCellAnchor>
  <xdr:twoCellAnchor editAs="oneCell">
    <xdr:from>
      <xdr:col>0</xdr:col>
      <xdr:colOff>409575</xdr:colOff>
      <xdr:row>40</xdr:row>
      <xdr:rowOff>38100</xdr:rowOff>
    </xdr:from>
    <xdr:to>
      <xdr:col>0</xdr:col>
      <xdr:colOff>1552575</xdr:colOff>
      <xdr:row>40</xdr:row>
      <xdr:rowOff>661894</xdr:rowOff>
    </xdr:to>
    <xdr:pic>
      <xdr:nvPicPr>
        <xdr:cNvPr id="77" name="Рисунок 76"/>
        <xdr:cNvPicPr>
          <a:picLocks noChangeAspect="1"/>
        </xdr:cNvPicPr>
      </xdr:nvPicPr>
      <xdr:blipFill rotWithShape="1">
        <a:blip xmlns:r="http://schemas.openxmlformats.org/officeDocument/2006/relationships" r:embed="rId7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9600" t="27600" r="19200" b="27867"/>
        <a:stretch/>
      </xdr:blipFill>
      <xdr:spPr>
        <a:xfrm>
          <a:off x="409575" y="17478375"/>
          <a:ext cx="1143000" cy="623794"/>
        </a:xfrm>
        <a:prstGeom prst="rect">
          <a:avLst/>
        </a:prstGeom>
      </xdr:spPr>
    </xdr:pic>
    <xdr:clientData/>
  </xdr:twoCellAnchor>
  <xdr:twoCellAnchor editAs="oneCell">
    <xdr:from>
      <xdr:col>0</xdr:col>
      <xdr:colOff>457200</xdr:colOff>
      <xdr:row>90</xdr:row>
      <xdr:rowOff>47625</xdr:rowOff>
    </xdr:from>
    <xdr:to>
      <xdr:col>0</xdr:col>
      <xdr:colOff>1533525</xdr:colOff>
      <xdr:row>90</xdr:row>
      <xdr:rowOff>757150</xdr:rowOff>
    </xdr:to>
    <xdr:pic>
      <xdr:nvPicPr>
        <xdr:cNvPr id="78" name="Рисунок 77"/>
        <xdr:cNvPicPr>
          <a:picLocks noChangeAspect="1"/>
        </xdr:cNvPicPr>
      </xdr:nvPicPr>
      <xdr:blipFill rotWithShape="1">
        <a:blip xmlns:r="http://schemas.openxmlformats.org/officeDocument/2006/relationships" r:embed="rId7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1700" t="16000" r="12300" b="17201"/>
        <a:stretch/>
      </xdr:blipFill>
      <xdr:spPr>
        <a:xfrm>
          <a:off x="457200" y="39233475"/>
          <a:ext cx="1076325" cy="709525"/>
        </a:xfrm>
        <a:prstGeom prst="rect">
          <a:avLst/>
        </a:prstGeom>
      </xdr:spPr>
    </xdr:pic>
    <xdr:clientData/>
  </xdr:twoCellAnchor>
  <xdr:twoCellAnchor editAs="oneCell">
    <xdr:from>
      <xdr:col>0</xdr:col>
      <xdr:colOff>561975</xdr:colOff>
      <xdr:row>94</xdr:row>
      <xdr:rowOff>47626</xdr:rowOff>
    </xdr:from>
    <xdr:to>
      <xdr:col>0</xdr:col>
      <xdr:colOff>1343025</xdr:colOff>
      <xdr:row>94</xdr:row>
      <xdr:rowOff>741124</xdr:rowOff>
    </xdr:to>
    <xdr:pic>
      <xdr:nvPicPr>
        <xdr:cNvPr id="79" name="Рисунок 78"/>
        <xdr:cNvPicPr>
          <a:picLocks noChangeAspect="1"/>
        </xdr:cNvPicPr>
      </xdr:nvPicPr>
      <xdr:blipFill rotWithShape="1">
        <a:blip xmlns:r="http://schemas.openxmlformats.org/officeDocument/2006/relationships" r:embed="rId7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3300" t="30133" r="32800" b="29733"/>
        <a:stretch/>
      </xdr:blipFill>
      <xdr:spPr>
        <a:xfrm>
          <a:off x="561975" y="42357676"/>
          <a:ext cx="781050" cy="693498"/>
        </a:xfrm>
        <a:prstGeom prst="rect">
          <a:avLst/>
        </a:prstGeom>
      </xdr:spPr>
    </xdr:pic>
    <xdr:clientData/>
  </xdr:twoCellAnchor>
  <xdr:twoCellAnchor editAs="oneCell">
    <xdr:from>
      <xdr:col>0</xdr:col>
      <xdr:colOff>647700</xdr:colOff>
      <xdr:row>101</xdr:row>
      <xdr:rowOff>28575</xdr:rowOff>
    </xdr:from>
    <xdr:to>
      <xdr:col>0</xdr:col>
      <xdr:colOff>1460692</xdr:colOff>
      <xdr:row>101</xdr:row>
      <xdr:rowOff>742950</xdr:rowOff>
    </xdr:to>
    <xdr:pic>
      <xdr:nvPicPr>
        <xdr:cNvPr id="80" name="Рисунок 79"/>
        <xdr:cNvPicPr>
          <a:picLocks noChangeAspect="1"/>
        </xdr:cNvPicPr>
      </xdr:nvPicPr>
      <xdr:blipFill rotWithShape="1">
        <a:blip xmlns:r="http://schemas.openxmlformats.org/officeDocument/2006/relationships" r:embed="rId7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3200" t="30133" r="33000" b="30267"/>
        <a:stretch/>
      </xdr:blipFill>
      <xdr:spPr>
        <a:xfrm>
          <a:off x="647700" y="44777025"/>
          <a:ext cx="812992" cy="714375"/>
        </a:xfrm>
        <a:prstGeom prst="rect">
          <a:avLst/>
        </a:prstGeom>
      </xdr:spPr>
    </xdr:pic>
    <xdr:clientData/>
  </xdr:twoCellAnchor>
  <xdr:twoCellAnchor editAs="oneCell">
    <xdr:from>
      <xdr:col>0</xdr:col>
      <xdr:colOff>628651</xdr:colOff>
      <xdr:row>102</xdr:row>
      <xdr:rowOff>28576</xdr:rowOff>
    </xdr:from>
    <xdr:to>
      <xdr:col>0</xdr:col>
      <xdr:colOff>1390651</xdr:colOff>
      <xdr:row>102</xdr:row>
      <xdr:rowOff>722742</xdr:rowOff>
    </xdr:to>
    <xdr:pic>
      <xdr:nvPicPr>
        <xdr:cNvPr id="81" name="Рисунок 80"/>
        <xdr:cNvPicPr>
          <a:picLocks noChangeAspect="1"/>
        </xdr:cNvPicPr>
      </xdr:nvPicPr>
      <xdr:blipFill rotWithShape="1">
        <a:blip xmlns:r="http://schemas.openxmlformats.org/officeDocument/2006/relationships" r:embed="rId8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3100" t="29200" r="33200" b="29867"/>
        <a:stretch/>
      </xdr:blipFill>
      <xdr:spPr>
        <a:xfrm>
          <a:off x="628651" y="45558076"/>
          <a:ext cx="762000" cy="694166"/>
        </a:xfrm>
        <a:prstGeom prst="rect">
          <a:avLst/>
        </a:prstGeom>
      </xdr:spPr>
    </xdr:pic>
    <xdr:clientData/>
  </xdr:twoCellAnchor>
  <xdr:twoCellAnchor editAs="oneCell">
    <xdr:from>
      <xdr:col>0</xdr:col>
      <xdr:colOff>676275</xdr:colOff>
      <xdr:row>103</xdr:row>
      <xdr:rowOff>25361</xdr:rowOff>
    </xdr:from>
    <xdr:to>
      <xdr:col>0</xdr:col>
      <xdr:colOff>1457325</xdr:colOff>
      <xdr:row>103</xdr:row>
      <xdr:rowOff>740539</xdr:rowOff>
    </xdr:to>
    <xdr:pic>
      <xdr:nvPicPr>
        <xdr:cNvPr id="82" name="Рисунок 81"/>
        <xdr:cNvPicPr>
          <a:picLocks noChangeAspect="1"/>
        </xdr:cNvPicPr>
      </xdr:nvPicPr>
      <xdr:blipFill rotWithShape="1">
        <a:blip xmlns:r="http://schemas.openxmlformats.org/officeDocument/2006/relationships" r:embed="rId8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3500" t="29733" r="33300" b="29734"/>
        <a:stretch/>
      </xdr:blipFill>
      <xdr:spPr>
        <a:xfrm>
          <a:off x="676275" y="46335911"/>
          <a:ext cx="781050" cy="715178"/>
        </a:xfrm>
        <a:prstGeom prst="rect">
          <a:avLst/>
        </a:prstGeom>
      </xdr:spPr>
    </xdr:pic>
    <xdr:clientData/>
  </xdr:twoCellAnchor>
  <xdr:twoCellAnchor editAs="oneCell">
    <xdr:from>
      <xdr:col>0</xdr:col>
      <xdr:colOff>523875</xdr:colOff>
      <xdr:row>141</xdr:row>
      <xdr:rowOff>38101</xdr:rowOff>
    </xdr:from>
    <xdr:to>
      <xdr:col>0</xdr:col>
      <xdr:colOff>1562100</xdr:colOff>
      <xdr:row>141</xdr:row>
      <xdr:rowOff>729655</xdr:rowOff>
    </xdr:to>
    <xdr:pic>
      <xdr:nvPicPr>
        <xdr:cNvPr id="83" name="Рисунок 82"/>
        <xdr:cNvPicPr>
          <a:picLocks noChangeAspect="1"/>
        </xdr:cNvPicPr>
      </xdr:nvPicPr>
      <xdr:blipFill rotWithShape="1">
        <a:blip xmlns:r="http://schemas.openxmlformats.org/officeDocument/2006/relationships" r:embed="rId8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0900" t="24000" r="21000" b="24400"/>
        <a:stretch/>
      </xdr:blipFill>
      <xdr:spPr>
        <a:xfrm>
          <a:off x="523875" y="63226951"/>
          <a:ext cx="1038225" cy="691554"/>
        </a:xfrm>
        <a:prstGeom prst="rect">
          <a:avLst/>
        </a:prstGeom>
      </xdr:spPr>
    </xdr:pic>
    <xdr:clientData/>
  </xdr:twoCellAnchor>
  <xdr:twoCellAnchor editAs="oneCell">
    <xdr:from>
      <xdr:col>0</xdr:col>
      <xdr:colOff>419101</xdr:colOff>
      <xdr:row>142</xdr:row>
      <xdr:rowOff>38099</xdr:rowOff>
    </xdr:from>
    <xdr:to>
      <xdr:col>0</xdr:col>
      <xdr:colOff>1476375</xdr:colOff>
      <xdr:row>142</xdr:row>
      <xdr:rowOff>747802</xdr:rowOff>
    </xdr:to>
    <xdr:pic>
      <xdr:nvPicPr>
        <xdr:cNvPr id="84" name="Рисунок 83"/>
        <xdr:cNvPicPr>
          <a:picLocks noChangeAspect="1"/>
        </xdr:cNvPicPr>
      </xdr:nvPicPr>
      <xdr:blipFill rotWithShape="1">
        <a:blip xmlns:r="http://schemas.openxmlformats.org/officeDocument/2006/relationships" r:embed="rId8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0800" t="23867" r="21100" b="24133"/>
        <a:stretch/>
      </xdr:blipFill>
      <xdr:spPr>
        <a:xfrm>
          <a:off x="419101" y="64007999"/>
          <a:ext cx="1057274" cy="709703"/>
        </a:xfrm>
        <a:prstGeom prst="rect">
          <a:avLst/>
        </a:prstGeom>
      </xdr:spPr>
    </xdr:pic>
    <xdr:clientData/>
  </xdr:twoCellAnchor>
  <xdr:twoCellAnchor editAs="oneCell">
    <xdr:from>
      <xdr:col>0</xdr:col>
      <xdr:colOff>314325</xdr:colOff>
      <xdr:row>169</xdr:row>
      <xdr:rowOff>76200</xdr:rowOff>
    </xdr:from>
    <xdr:to>
      <xdr:col>0</xdr:col>
      <xdr:colOff>1609725</xdr:colOff>
      <xdr:row>169</xdr:row>
      <xdr:rowOff>1088847</xdr:rowOff>
    </xdr:to>
    <xdr:pic>
      <xdr:nvPicPr>
        <xdr:cNvPr id="85" name="Рисунок 84"/>
        <xdr:cNvPicPr>
          <a:picLocks noChangeAspect="1"/>
        </xdr:cNvPicPr>
      </xdr:nvPicPr>
      <xdr:blipFill rotWithShape="1">
        <a:blip xmlns:r="http://schemas.openxmlformats.org/officeDocument/2006/relationships" r:embed="rId8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2349" t="13091" r="21685" b="10346"/>
        <a:stretch/>
      </xdr:blipFill>
      <xdr:spPr>
        <a:xfrm>
          <a:off x="314325" y="76714350"/>
          <a:ext cx="1295400" cy="1012647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160</xdr:row>
      <xdr:rowOff>95249</xdr:rowOff>
    </xdr:from>
    <xdr:to>
      <xdr:col>0</xdr:col>
      <xdr:colOff>2030316</xdr:colOff>
      <xdr:row>165</xdr:row>
      <xdr:rowOff>200025</xdr:rowOff>
    </xdr:to>
    <xdr:pic>
      <xdr:nvPicPr>
        <xdr:cNvPr id="86" name="Рисунок 85"/>
        <xdr:cNvPicPr>
          <a:picLocks noChangeAspect="1"/>
        </xdr:cNvPicPr>
      </xdr:nvPicPr>
      <xdr:blipFill rotWithShape="1">
        <a:blip xmlns:r="http://schemas.openxmlformats.org/officeDocument/2006/relationships" r:embed="rId8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400" t="1733" r="4700" b="9600"/>
        <a:stretch/>
      </xdr:blipFill>
      <xdr:spPr>
        <a:xfrm>
          <a:off x="66675" y="74685524"/>
          <a:ext cx="1963641" cy="1390651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333375</xdr:colOff>
      <xdr:row>140</xdr:row>
      <xdr:rowOff>47626</xdr:rowOff>
    </xdr:from>
    <xdr:to>
      <xdr:col>0</xdr:col>
      <xdr:colOff>1393368</xdr:colOff>
      <xdr:row>140</xdr:row>
      <xdr:rowOff>752476</xdr:rowOff>
    </xdr:to>
    <xdr:pic>
      <xdr:nvPicPr>
        <xdr:cNvPr id="87" name="Рисунок 86"/>
        <xdr:cNvPicPr>
          <a:picLocks noChangeAspect="1"/>
        </xdr:cNvPicPr>
      </xdr:nvPicPr>
      <xdr:blipFill rotWithShape="1">
        <a:blip xmlns:r="http://schemas.openxmlformats.org/officeDocument/2006/relationships" r:embed="rId8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0800" t="24000" r="20700" b="24134"/>
        <a:stretch/>
      </xdr:blipFill>
      <xdr:spPr>
        <a:xfrm>
          <a:off x="333375" y="62455426"/>
          <a:ext cx="1059993" cy="704850"/>
        </a:xfrm>
        <a:prstGeom prst="rect">
          <a:avLst/>
        </a:prstGeom>
      </xdr:spPr>
    </xdr:pic>
    <xdr:clientData/>
  </xdr:twoCellAnchor>
  <xdr:twoCellAnchor editAs="oneCell">
    <xdr:from>
      <xdr:col>0</xdr:col>
      <xdr:colOff>742950</xdr:colOff>
      <xdr:row>19</xdr:row>
      <xdr:rowOff>47626</xdr:rowOff>
    </xdr:from>
    <xdr:to>
      <xdr:col>0</xdr:col>
      <xdr:colOff>1314450</xdr:colOff>
      <xdr:row>19</xdr:row>
      <xdr:rowOff>626646</xdr:rowOff>
    </xdr:to>
    <xdr:pic>
      <xdr:nvPicPr>
        <xdr:cNvPr id="88" name="Рисунок 87"/>
        <xdr:cNvPicPr>
          <a:picLocks noChangeAspect="1"/>
        </xdr:cNvPicPr>
      </xdr:nvPicPr>
      <xdr:blipFill rotWithShape="1">
        <a:blip xmlns:r="http://schemas.openxmlformats.org/officeDocument/2006/relationships" r:embed="rId8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700" t="34667" r="38500" b="34534"/>
        <a:stretch/>
      </xdr:blipFill>
      <xdr:spPr>
        <a:xfrm>
          <a:off x="742950" y="8782051"/>
          <a:ext cx="571500" cy="579020"/>
        </a:xfrm>
        <a:prstGeom prst="rect">
          <a:avLst/>
        </a:prstGeom>
      </xdr:spPr>
    </xdr:pic>
    <xdr:clientData/>
  </xdr:twoCellAnchor>
  <xdr:twoCellAnchor editAs="oneCell">
    <xdr:from>
      <xdr:col>0</xdr:col>
      <xdr:colOff>590549</xdr:colOff>
      <xdr:row>20</xdr:row>
      <xdr:rowOff>85725</xdr:rowOff>
    </xdr:from>
    <xdr:to>
      <xdr:col>0</xdr:col>
      <xdr:colOff>1285875</xdr:colOff>
      <xdr:row>20</xdr:row>
      <xdr:rowOff>612633</xdr:rowOff>
    </xdr:to>
    <xdr:pic>
      <xdr:nvPicPr>
        <xdr:cNvPr id="89" name="Рисунок 88"/>
        <xdr:cNvPicPr>
          <a:picLocks noChangeAspect="1"/>
        </xdr:cNvPicPr>
      </xdr:nvPicPr>
      <xdr:blipFill rotWithShape="1">
        <a:blip xmlns:r="http://schemas.openxmlformats.org/officeDocument/2006/relationships" r:embed="rId8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5700" t="35314" r="35400" b="35502"/>
        <a:stretch/>
      </xdr:blipFill>
      <xdr:spPr>
        <a:xfrm>
          <a:off x="590549" y="9486900"/>
          <a:ext cx="695326" cy="526908"/>
        </a:xfrm>
        <a:prstGeom prst="rect">
          <a:avLst/>
        </a:prstGeom>
      </xdr:spPr>
    </xdr:pic>
    <xdr:clientData/>
  </xdr:twoCellAnchor>
  <xdr:twoCellAnchor editAs="oneCell">
    <xdr:from>
      <xdr:col>0</xdr:col>
      <xdr:colOff>561975</xdr:colOff>
      <xdr:row>21</xdr:row>
      <xdr:rowOff>38100</xdr:rowOff>
    </xdr:from>
    <xdr:to>
      <xdr:col>0</xdr:col>
      <xdr:colOff>1349118</xdr:colOff>
      <xdr:row>21</xdr:row>
      <xdr:rowOff>638175</xdr:rowOff>
    </xdr:to>
    <xdr:pic>
      <xdr:nvPicPr>
        <xdr:cNvPr id="90" name="Рисунок 89"/>
        <xdr:cNvPicPr>
          <a:picLocks noChangeAspect="1"/>
        </xdr:cNvPicPr>
      </xdr:nvPicPr>
      <xdr:blipFill rotWithShape="1">
        <a:blip xmlns:r="http://schemas.openxmlformats.org/officeDocument/2006/relationships" r:embed="rId8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3600" t="33200" r="34000" b="33867"/>
        <a:stretch/>
      </xdr:blipFill>
      <xdr:spPr>
        <a:xfrm>
          <a:off x="561975" y="10106025"/>
          <a:ext cx="787143" cy="600075"/>
        </a:xfrm>
        <a:prstGeom prst="rect">
          <a:avLst/>
        </a:prstGeom>
      </xdr:spPr>
    </xdr:pic>
    <xdr:clientData/>
  </xdr:twoCellAnchor>
  <xdr:twoCellAnchor editAs="oneCell">
    <xdr:from>
      <xdr:col>0</xdr:col>
      <xdr:colOff>390524</xdr:colOff>
      <xdr:row>128</xdr:row>
      <xdr:rowOff>38100</xdr:rowOff>
    </xdr:from>
    <xdr:to>
      <xdr:col>0</xdr:col>
      <xdr:colOff>1630986</xdr:colOff>
      <xdr:row>128</xdr:row>
      <xdr:rowOff>742950</xdr:rowOff>
    </xdr:to>
    <xdr:pic>
      <xdr:nvPicPr>
        <xdr:cNvPr id="91" name="Рисунок 90"/>
        <xdr:cNvPicPr>
          <a:picLocks noChangeAspect="1"/>
        </xdr:cNvPicPr>
      </xdr:nvPicPr>
      <xdr:blipFill rotWithShape="1">
        <a:blip xmlns:r="http://schemas.openxmlformats.org/officeDocument/2006/relationships" r:embed="rId9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6899" t="26000" r="16401" b="23466"/>
        <a:stretch/>
      </xdr:blipFill>
      <xdr:spPr>
        <a:xfrm>
          <a:off x="390524" y="57959625"/>
          <a:ext cx="1240462" cy="704850"/>
        </a:xfrm>
        <a:prstGeom prst="rect">
          <a:avLst/>
        </a:prstGeom>
      </xdr:spPr>
    </xdr:pic>
    <xdr:clientData/>
  </xdr:twoCellAnchor>
  <xdr:twoCellAnchor editAs="oneCell">
    <xdr:from>
      <xdr:col>0</xdr:col>
      <xdr:colOff>457201</xdr:colOff>
      <xdr:row>62</xdr:row>
      <xdr:rowOff>38100</xdr:rowOff>
    </xdr:from>
    <xdr:to>
      <xdr:col>0</xdr:col>
      <xdr:colOff>1524001</xdr:colOff>
      <xdr:row>62</xdr:row>
      <xdr:rowOff>690691</xdr:rowOff>
    </xdr:to>
    <xdr:pic>
      <xdr:nvPicPr>
        <xdr:cNvPr id="92" name="Рисунок 91"/>
        <xdr:cNvPicPr>
          <a:picLocks noChangeAspect="1"/>
        </xdr:cNvPicPr>
      </xdr:nvPicPr>
      <xdr:blipFill rotWithShape="1">
        <a:blip xmlns:r="http://schemas.openxmlformats.org/officeDocument/2006/relationships" r:embed="rId9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8600" t="24133" r="18301" b="24400"/>
        <a:stretch/>
      </xdr:blipFill>
      <xdr:spPr>
        <a:xfrm>
          <a:off x="457201" y="28384500"/>
          <a:ext cx="1066800" cy="652591"/>
        </a:xfrm>
        <a:prstGeom prst="rect">
          <a:avLst/>
        </a:prstGeom>
      </xdr:spPr>
    </xdr:pic>
    <xdr:clientData/>
  </xdr:twoCellAnchor>
  <xdr:twoCellAnchor editAs="oneCell">
    <xdr:from>
      <xdr:col>0</xdr:col>
      <xdr:colOff>314325</xdr:colOff>
      <xdr:row>60</xdr:row>
      <xdr:rowOff>47624</xdr:rowOff>
    </xdr:from>
    <xdr:to>
      <xdr:col>0</xdr:col>
      <xdr:colOff>1627044</xdr:colOff>
      <xdr:row>60</xdr:row>
      <xdr:rowOff>657225</xdr:rowOff>
    </xdr:to>
    <xdr:pic>
      <xdr:nvPicPr>
        <xdr:cNvPr id="93" name="Рисунок 92"/>
        <xdr:cNvPicPr>
          <a:picLocks noChangeAspect="1"/>
        </xdr:cNvPicPr>
      </xdr:nvPicPr>
      <xdr:blipFill rotWithShape="1">
        <a:blip xmlns:r="http://schemas.openxmlformats.org/officeDocument/2006/relationships" r:embed="rId9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2700" t="25733" r="11500" b="27333"/>
        <a:stretch/>
      </xdr:blipFill>
      <xdr:spPr>
        <a:xfrm>
          <a:off x="314325" y="26927174"/>
          <a:ext cx="1312719" cy="609601"/>
        </a:xfrm>
        <a:prstGeom prst="rect">
          <a:avLst/>
        </a:prstGeom>
      </xdr:spPr>
    </xdr:pic>
    <xdr:clientData/>
  </xdr:twoCellAnchor>
  <xdr:twoCellAnchor editAs="oneCell">
    <xdr:from>
      <xdr:col>0</xdr:col>
      <xdr:colOff>361950</xdr:colOff>
      <xdr:row>61</xdr:row>
      <xdr:rowOff>38099</xdr:rowOff>
    </xdr:from>
    <xdr:to>
      <xdr:col>0</xdr:col>
      <xdr:colOff>1567185</xdr:colOff>
      <xdr:row>61</xdr:row>
      <xdr:rowOff>666750</xdr:rowOff>
    </xdr:to>
    <xdr:pic>
      <xdr:nvPicPr>
        <xdr:cNvPr id="94" name="Рисунок 93"/>
        <xdr:cNvPicPr>
          <a:picLocks noChangeAspect="1"/>
        </xdr:cNvPicPr>
      </xdr:nvPicPr>
      <xdr:blipFill rotWithShape="1">
        <a:blip xmlns:r="http://schemas.openxmlformats.org/officeDocument/2006/relationships" r:embed="rId9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0601" t="27867" r="16899" b="28667"/>
        <a:stretch/>
      </xdr:blipFill>
      <xdr:spPr>
        <a:xfrm>
          <a:off x="361950" y="27651074"/>
          <a:ext cx="1205235" cy="628651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257177</xdr:colOff>
      <xdr:row>147</xdr:row>
      <xdr:rowOff>38100</xdr:rowOff>
    </xdr:from>
    <xdr:to>
      <xdr:col>0</xdr:col>
      <xdr:colOff>1695451</xdr:colOff>
      <xdr:row>148</xdr:row>
      <xdr:rowOff>353427</xdr:rowOff>
    </xdr:to>
    <xdr:pic>
      <xdr:nvPicPr>
        <xdr:cNvPr id="95" name="Рисунок 94"/>
        <xdr:cNvPicPr>
          <a:picLocks noChangeAspect="1"/>
        </xdr:cNvPicPr>
      </xdr:nvPicPr>
      <xdr:blipFill rotWithShape="1">
        <a:blip xmlns:r="http://schemas.openxmlformats.org/officeDocument/2006/relationships" r:embed="rId9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0200" t="30533" r="19900" b="30800"/>
        <a:stretch/>
      </xdr:blipFill>
      <xdr:spPr>
        <a:xfrm>
          <a:off x="257177" y="67913250"/>
          <a:ext cx="1438274" cy="696327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304801</xdr:colOff>
      <xdr:row>149</xdr:row>
      <xdr:rowOff>57150</xdr:rowOff>
    </xdr:from>
    <xdr:to>
      <xdr:col>0</xdr:col>
      <xdr:colOff>1703187</xdr:colOff>
      <xdr:row>150</xdr:row>
      <xdr:rowOff>342900</xdr:rowOff>
    </xdr:to>
    <xdr:pic>
      <xdr:nvPicPr>
        <xdr:cNvPr id="96" name="Рисунок 95"/>
        <xdr:cNvPicPr>
          <a:picLocks noChangeAspect="1"/>
        </xdr:cNvPicPr>
      </xdr:nvPicPr>
      <xdr:blipFill rotWithShape="1">
        <a:blip xmlns:r="http://schemas.openxmlformats.org/officeDocument/2006/relationships" r:embed="rId9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8800" t="29333" r="18700" b="30934"/>
        <a:stretch/>
      </xdr:blipFill>
      <xdr:spPr>
        <a:xfrm>
          <a:off x="304801" y="68694300"/>
          <a:ext cx="1398386" cy="666750"/>
        </a:xfrm>
        <a:prstGeom prst="rect">
          <a:avLst/>
        </a:prstGeom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685800</xdr:colOff>
      <xdr:row>37</xdr:row>
      <xdr:rowOff>47625</xdr:rowOff>
    </xdr:from>
    <xdr:to>
      <xdr:col>1</xdr:col>
      <xdr:colOff>266700</xdr:colOff>
      <xdr:row>39</xdr:row>
      <xdr:rowOff>342900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5800" y="20707350"/>
          <a:ext cx="1019175" cy="1019175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17</xdr:row>
      <xdr:rowOff>28576</xdr:rowOff>
    </xdr:from>
    <xdr:to>
      <xdr:col>1</xdr:col>
      <xdr:colOff>1371600</xdr:colOff>
      <xdr:row>17</xdr:row>
      <xdr:rowOff>695326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5" y="723901"/>
          <a:ext cx="2667000" cy="666750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22</xdr:row>
      <xdr:rowOff>28575</xdr:rowOff>
    </xdr:from>
    <xdr:to>
      <xdr:col>1</xdr:col>
      <xdr:colOff>1371600</xdr:colOff>
      <xdr:row>22</xdr:row>
      <xdr:rowOff>695325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5" y="1438275"/>
          <a:ext cx="2667000" cy="666750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23</xdr:row>
      <xdr:rowOff>38100</xdr:rowOff>
    </xdr:from>
    <xdr:to>
      <xdr:col>1</xdr:col>
      <xdr:colOff>1366212</xdr:colOff>
      <xdr:row>23</xdr:row>
      <xdr:rowOff>695325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2162175"/>
          <a:ext cx="2699712" cy="657225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24</xdr:row>
      <xdr:rowOff>28575</xdr:rowOff>
    </xdr:from>
    <xdr:to>
      <xdr:col>1</xdr:col>
      <xdr:colOff>1362075</xdr:colOff>
      <xdr:row>24</xdr:row>
      <xdr:rowOff>697706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825" y="2867025"/>
          <a:ext cx="2676525" cy="669131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25</xdr:row>
      <xdr:rowOff>28575</xdr:rowOff>
    </xdr:from>
    <xdr:to>
      <xdr:col>1</xdr:col>
      <xdr:colOff>1381125</xdr:colOff>
      <xdr:row>25</xdr:row>
      <xdr:rowOff>695325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" y="3581400"/>
          <a:ext cx="2667000" cy="666750"/>
        </a:xfrm>
        <a:prstGeom prst="rect">
          <a:avLst/>
        </a:prstGeom>
      </xdr:spPr>
    </xdr:pic>
    <xdr:clientData/>
  </xdr:twoCellAnchor>
  <xdr:twoCellAnchor editAs="oneCell">
    <xdr:from>
      <xdr:col>0</xdr:col>
      <xdr:colOff>161926</xdr:colOff>
      <xdr:row>26</xdr:row>
      <xdr:rowOff>28575</xdr:rowOff>
    </xdr:from>
    <xdr:to>
      <xdr:col>1</xdr:col>
      <xdr:colOff>1371600</xdr:colOff>
      <xdr:row>26</xdr:row>
      <xdr:rowOff>690562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926" y="4295775"/>
          <a:ext cx="2647949" cy="661987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27</xdr:row>
      <xdr:rowOff>19050</xdr:rowOff>
    </xdr:from>
    <xdr:to>
      <xdr:col>1</xdr:col>
      <xdr:colOff>1381125</xdr:colOff>
      <xdr:row>27</xdr:row>
      <xdr:rowOff>688181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5" y="5000625"/>
          <a:ext cx="2676525" cy="669131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</xdr:colOff>
      <xdr:row>28</xdr:row>
      <xdr:rowOff>28575</xdr:rowOff>
    </xdr:from>
    <xdr:to>
      <xdr:col>1</xdr:col>
      <xdr:colOff>1371600</xdr:colOff>
      <xdr:row>28</xdr:row>
      <xdr:rowOff>697706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" y="5724525"/>
          <a:ext cx="2676525" cy="669131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29</xdr:row>
      <xdr:rowOff>19050</xdr:rowOff>
    </xdr:from>
    <xdr:to>
      <xdr:col>1</xdr:col>
      <xdr:colOff>1362075</xdr:colOff>
      <xdr:row>29</xdr:row>
      <xdr:rowOff>681038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" y="6429375"/>
          <a:ext cx="2647950" cy="661988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30</xdr:row>
      <xdr:rowOff>28575</xdr:rowOff>
    </xdr:from>
    <xdr:to>
      <xdr:col>1</xdr:col>
      <xdr:colOff>1381125</xdr:colOff>
      <xdr:row>30</xdr:row>
      <xdr:rowOff>695325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" y="7153275"/>
          <a:ext cx="2667000" cy="666750"/>
        </a:xfrm>
        <a:prstGeom prst="rect">
          <a:avLst/>
        </a:prstGeom>
      </xdr:spPr>
    </xdr:pic>
    <xdr:clientData/>
  </xdr:twoCellAnchor>
  <xdr:twoCellAnchor editAs="oneCell">
    <xdr:from>
      <xdr:col>0</xdr:col>
      <xdr:colOff>161925</xdr:colOff>
      <xdr:row>31</xdr:row>
      <xdr:rowOff>19050</xdr:rowOff>
    </xdr:from>
    <xdr:to>
      <xdr:col>1</xdr:col>
      <xdr:colOff>1428750</xdr:colOff>
      <xdr:row>31</xdr:row>
      <xdr:rowOff>695325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925" y="7858125"/>
          <a:ext cx="2705100" cy="676275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</xdr:colOff>
      <xdr:row>32</xdr:row>
      <xdr:rowOff>28575</xdr:rowOff>
    </xdr:from>
    <xdr:to>
      <xdr:col>1</xdr:col>
      <xdr:colOff>1400175</xdr:colOff>
      <xdr:row>32</xdr:row>
      <xdr:rowOff>704850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" y="8582025"/>
          <a:ext cx="2705100" cy="676275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4</xdr:row>
      <xdr:rowOff>28575</xdr:rowOff>
    </xdr:from>
    <xdr:to>
      <xdr:col>1</xdr:col>
      <xdr:colOff>1495425</xdr:colOff>
      <xdr:row>4</xdr:row>
      <xdr:rowOff>685800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0" y="723900"/>
          <a:ext cx="2876550" cy="657225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5</xdr:row>
      <xdr:rowOff>28575</xdr:rowOff>
    </xdr:from>
    <xdr:to>
      <xdr:col>1</xdr:col>
      <xdr:colOff>1466850</xdr:colOff>
      <xdr:row>5</xdr:row>
      <xdr:rowOff>685800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" y="1438275"/>
          <a:ext cx="2857500" cy="657225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6</xdr:row>
      <xdr:rowOff>19050</xdr:rowOff>
    </xdr:from>
    <xdr:to>
      <xdr:col>1</xdr:col>
      <xdr:colOff>1476375</xdr:colOff>
      <xdr:row>6</xdr:row>
      <xdr:rowOff>697299</xdr:rowOff>
    </xdr:to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" y="2143125"/>
          <a:ext cx="2867025" cy="678249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7</xdr:row>
      <xdr:rowOff>28575</xdr:rowOff>
    </xdr:from>
    <xdr:to>
      <xdr:col>1</xdr:col>
      <xdr:colOff>1466850</xdr:colOff>
      <xdr:row>7</xdr:row>
      <xdr:rowOff>685800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" y="2867025"/>
          <a:ext cx="2857500" cy="657225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8</xdr:row>
      <xdr:rowOff>28575</xdr:rowOff>
    </xdr:from>
    <xdr:to>
      <xdr:col>1</xdr:col>
      <xdr:colOff>1457325</xdr:colOff>
      <xdr:row>8</xdr:row>
      <xdr:rowOff>694812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5" y="3581400"/>
          <a:ext cx="2809875" cy="666237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9</xdr:row>
      <xdr:rowOff>38100</xdr:rowOff>
    </xdr:from>
    <xdr:to>
      <xdr:col>1</xdr:col>
      <xdr:colOff>1485900</xdr:colOff>
      <xdr:row>9</xdr:row>
      <xdr:rowOff>700090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0" y="4305300"/>
          <a:ext cx="2867025" cy="661990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10</xdr:row>
      <xdr:rowOff>19050</xdr:rowOff>
    </xdr:from>
    <xdr:to>
      <xdr:col>1</xdr:col>
      <xdr:colOff>1495424</xdr:colOff>
      <xdr:row>10</xdr:row>
      <xdr:rowOff>695324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5" y="5000625"/>
          <a:ext cx="2867024" cy="676274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11</xdr:row>
      <xdr:rowOff>19050</xdr:rowOff>
    </xdr:from>
    <xdr:to>
      <xdr:col>1</xdr:col>
      <xdr:colOff>622327</xdr:colOff>
      <xdr:row>11</xdr:row>
      <xdr:rowOff>676275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5715000"/>
          <a:ext cx="1965352" cy="657225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952500</xdr:colOff>
      <xdr:row>11</xdr:row>
      <xdr:rowOff>9525</xdr:rowOff>
    </xdr:from>
    <xdr:to>
      <xdr:col>1</xdr:col>
      <xdr:colOff>1479577</xdr:colOff>
      <xdr:row>11</xdr:row>
      <xdr:rowOff>666750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0" y="5705475"/>
          <a:ext cx="1965352" cy="657225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12</xdr:row>
      <xdr:rowOff>28575</xdr:rowOff>
    </xdr:from>
    <xdr:to>
      <xdr:col>1</xdr:col>
      <xdr:colOff>1495424</xdr:colOff>
      <xdr:row>12</xdr:row>
      <xdr:rowOff>691515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" y="6438900"/>
          <a:ext cx="2886074" cy="662940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13</xdr:row>
      <xdr:rowOff>19050</xdr:rowOff>
    </xdr:from>
    <xdr:to>
      <xdr:col>1</xdr:col>
      <xdr:colOff>1495425</xdr:colOff>
      <xdr:row>13</xdr:row>
      <xdr:rowOff>704439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" y="7143750"/>
          <a:ext cx="2905125" cy="685389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14</xdr:row>
      <xdr:rowOff>28575</xdr:rowOff>
    </xdr:from>
    <xdr:to>
      <xdr:col>1</xdr:col>
      <xdr:colOff>1485900</xdr:colOff>
      <xdr:row>14</xdr:row>
      <xdr:rowOff>696747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" y="7867650"/>
          <a:ext cx="2895600" cy="668172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15</xdr:row>
      <xdr:rowOff>47625</xdr:rowOff>
    </xdr:from>
    <xdr:to>
      <xdr:col>1</xdr:col>
      <xdr:colOff>1466850</xdr:colOff>
      <xdr:row>15</xdr:row>
      <xdr:rowOff>713327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" y="8601075"/>
          <a:ext cx="2867025" cy="665702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16</xdr:row>
      <xdr:rowOff>38100</xdr:rowOff>
    </xdr:from>
    <xdr:to>
      <xdr:col>1</xdr:col>
      <xdr:colOff>762000</xdr:colOff>
      <xdr:row>16</xdr:row>
      <xdr:rowOff>683177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" y="9305925"/>
          <a:ext cx="2152650" cy="645077"/>
        </a:xfrm>
        <a:prstGeom prst="rect">
          <a:avLst/>
        </a:prstGeom>
      </xdr:spPr>
    </xdr:pic>
    <xdr:clientData/>
  </xdr:twoCellAnchor>
  <xdr:twoCellAnchor editAs="oneCell">
    <xdr:from>
      <xdr:col>0</xdr:col>
      <xdr:colOff>1295400</xdr:colOff>
      <xdr:row>16</xdr:row>
      <xdr:rowOff>38100</xdr:rowOff>
    </xdr:from>
    <xdr:to>
      <xdr:col>1</xdr:col>
      <xdr:colOff>1400175</xdr:colOff>
      <xdr:row>16</xdr:row>
      <xdr:rowOff>683177</xdr:rowOff>
    </xdr:to>
    <xdr:pic>
      <xdr:nvPicPr>
        <xdr:cNvPr id="58" name="Рисунок 57"/>
        <xdr:cNvPicPr>
          <a:picLocks noChangeAspect="1"/>
        </xdr:cNvPicPr>
      </xdr:nvPicPr>
      <xdr:blipFill rotWithShape="1">
        <a:blip xmlns:r="http://schemas.openxmlformats.org/officeDocument/2006/relationships" r:embed="rId2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4158" r="14160"/>
        <a:stretch/>
      </xdr:blipFill>
      <xdr:spPr>
        <a:xfrm>
          <a:off x="1295400" y="9305925"/>
          <a:ext cx="1543050" cy="645077"/>
        </a:xfrm>
        <a:prstGeom prst="rect">
          <a:avLst/>
        </a:prstGeom>
      </xdr:spPr>
    </xdr:pic>
    <xdr:clientData/>
  </xdr:twoCellAnchor>
  <xdr:twoCellAnchor editAs="oneCell">
    <xdr:from>
      <xdr:col>0</xdr:col>
      <xdr:colOff>704851</xdr:colOff>
      <xdr:row>36</xdr:row>
      <xdr:rowOff>38241</xdr:rowOff>
    </xdr:from>
    <xdr:to>
      <xdr:col>1</xdr:col>
      <xdr:colOff>428626</xdr:colOff>
      <xdr:row>36</xdr:row>
      <xdr:rowOff>819070</xdr:rowOff>
    </xdr:to>
    <xdr:pic>
      <xdr:nvPicPr>
        <xdr:cNvPr id="31" name="Рисунок 30"/>
        <xdr:cNvPicPr>
          <a:picLocks noChangeAspect="1"/>
        </xdr:cNvPicPr>
      </xdr:nvPicPr>
      <xdr:blipFill rotWithShape="1">
        <a:blip xmlns:r="http://schemas.openxmlformats.org/officeDocument/2006/relationships" r:embed="rId2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5492" t="4672" r="4735" b="14899"/>
        <a:stretch/>
      </xdr:blipFill>
      <xdr:spPr>
        <a:xfrm>
          <a:off x="704851" y="19802616"/>
          <a:ext cx="1162050" cy="780829"/>
        </a:xfrm>
        <a:prstGeom prst="rect">
          <a:avLst/>
        </a:prstGeom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77931</xdr:colOff>
      <xdr:row>4</xdr:row>
      <xdr:rowOff>43296</xdr:rowOff>
    </xdr:from>
    <xdr:to>
      <xdr:col>0</xdr:col>
      <xdr:colOff>1454727</xdr:colOff>
      <xdr:row>4</xdr:row>
      <xdr:rowOff>974607</xdr:rowOff>
    </xdr:to>
    <xdr:pic>
      <xdr:nvPicPr>
        <xdr:cNvPr id="2" name="Рисунок 1"/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8520" t="26166" b="24460"/>
        <a:stretch/>
      </xdr:blipFill>
      <xdr:spPr>
        <a:xfrm>
          <a:off x="77931" y="744682"/>
          <a:ext cx="1376796" cy="931311"/>
        </a:xfrm>
        <a:prstGeom prst="rect">
          <a:avLst/>
        </a:prstGeom>
      </xdr:spPr>
    </xdr:pic>
    <xdr:clientData/>
  </xdr:twoCellAnchor>
  <xdr:twoCellAnchor editAs="oneCell">
    <xdr:from>
      <xdr:col>0</xdr:col>
      <xdr:colOff>138545</xdr:colOff>
      <xdr:row>5</xdr:row>
      <xdr:rowOff>77933</xdr:rowOff>
    </xdr:from>
    <xdr:to>
      <xdr:col>0</xdr:col>
      <xdr:colOff>1443286</xdr:colOff>
      <xdr:row>5</xdr:row>
      <xdr:rowOff>961161</xdr:rowOff>
    </xdr:to>
    <xdr:pic>
      <xdr:nvPicPr>
        <xdr:cNvPr id="3" name="Рисунок 2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8409" t="28409" b="23128"/>
        <a:stretch/>
      </xdr:blipFill>
      <xdr:spPr>
        <a:xfrm>
          <a:off x="138545" y="1783774"/>
          <a:ext cx="1304741" cy="883228"/>
        </a:xfrm>
        <a:prstGeom prst="rect">
          <a:avLst/>
        </a:prstGeom>
      </xdr:spPr>
    </xdr:pic>
    <xdr:clientData/>
  </xdr:twoCellAnchor>
  <xdr:twoCellAnchor editAs="oneCell">
    <xdr:from>
      <xdr:col>0</xdr:col>
      <xdr:colOff>173181</xdr:colOff>
      <xdr:row>6</xdr:row>
      <xdr:rowOff>86591</xdr:rowOff>
    </xdr:from>
    <xdr:to>
      <xdr:col>0</xdr:col>
      <xdr:colOff>1454728</xdr:colOff>
      <xdr:row>6</xdr:row>
      <xdr:rowOff>968336</xdr:rowOff>
    </xdr:to>
    <xdr:pic>
      <xdr:nvPicPr>
        <xdr:cNvPr id="4" name="Рисунок 3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8620" t="24955" b="25913"/>
        <a:stretch/>
      </xdr:blipFill>
      <xdr:spPr>
        <a:xfrm>
          <a:off x="173181" y="2796886"/>
          <a:ext cx="1281547" cy="881745"/>
        </a:xfrm>
        <a:prstGeom prst="rect">
          <a:avLst/>
        </a:prstGeom>
      </xdr:spPr>
    </xdr:pic>
    <xdr:clientData/>
  </xdr:twoCellAnchor>
  <xdr:twoCellAnchor editAs="oneCell">
    <xdr:from>
      <xdr:col>0</xdr:col>
      <xdr:colOff>623455</xdr:colOff>
      <xdr:row>7</xdr:row>
      <xdr:rowOff>42731</xdr:rowOff>
    </xdr:from>
    <xdr:to>
      <xdr:col>0</xdr:col>
      <xdr:colOff>935182</xdr:colOff>
      <xdr:row>7</xdr:row>
      <xdr:rowOff>914401</xdr:rowOff>
    </xdr:to>
    <xdr:pic>
      <xdr:nvPicPr>
        <xdr:cNvPr id="6" name="Рисунок 5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2866" r="31372"/>
        <a:stretch/>
      </xdr:blipFill>
      <xdr:spPr>
        <a:xfrm>
          <a:off x="623455" y="3757481"/>
          <a:ext cx="311727" cy="871670"/>
        </a:xfrm>
        <a:prstGeom prst="rect">
          <a:avLst/>
        </a:prstGeom>
      </xdr:spPr>
    </xdr:pic>
    <xdr:clientData/>
  </xdr:twoCellAnchor>
  <xdr:twoCellAnchor editAs="oneCell">
    <xdr:from>
      <xdr:col>0</xdr:col>
      <xdr:colOff>597476</xdr:colOff>
      <xdr:row>8</xdr:row>
      <xdr:rowOff>51955</xdr:rowOff>
    </xdr:from>
    <xdr:to>
      <xdr:col>0</xdr:col>
      <xdr:colOff>909203</xdr:colOff>
      <xdr:row>8</xdr:row>
      <xdr:rowOff>923974</xdr:rowOff>
    </xdr:to>
    <xdr:pic>
      <xdr:nvPicPr>
        <xdr:cNvPr id="7" name="Рисунок 6"/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2754" r="31484"/>
        <a:stretch/>
      </xdr:blipFill>
      <xdr:spPr>
        <a:xfrm>
          <a:off x="597476" y="4745182"/>
          <a:ext cx="311727" cy="872019"/>
        </a:xfrm>
        <a:prstGeom prst="rect">
          <a:avLst/>
        </a:prstGeom>
      </xdr:spPr>
    </xdr:pic>
    <xdr:clientData/>
  </xdr:twoCellAnchor>
  <xdr:twoCellAnchor editAs="oneCell">
    <xdr:from>
      <xdr:col>0</xdr:col>
      <xdr:colOff>614796</xdr:colOff>
      <xdr:row>9</xdr:row>
      <xdr:rowOff>51953</xdr:rowOff>
    </xdr:from>
    <xdr:to>
      <xdr:col>0</xdr:col>
      <xdr:colOff>902055</xdr:colOff>
      <xdr:row>9</xdr:row>
      <xdr:rowOff>905740</xdr:rowOff>
    </xdr:to>
    <xdr:pic>
      <xdr:nvPicPr>
        <xdr:cNvPr id="8" name="Рисунок 7"/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3089" r="33266"/>
        <a:stretch/>
      </xdr:blipFill>
      <xdr:spPr>
        <a:xfrm>
          <a:off x="614796" y="5723658"/>
          <a:ext cx="287259" cy="853787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571500</xdr:colOff>
      <xdr:row>10</xdr:row>
      <xdr:rowOff>71575</xdr:rowOff>
    </xdr:from>
    <xdr:to>
      <xdr:col>0</xdr:col>
      <xdr:colOff>927488</xdr:colOff>
      <xdr:row>10</xdr:row>
      <xdr:rowOff>935182</xdr:rowOff>
    </xdr:to>
    <xdr:pic>
      <xdr:nvPicPr>
        <xdr:cNvPr id="9" name="Рисунок 8"/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9512" r="29284"/>
        <a:stretch/>
      </xdr:blipFill>
      <xdr:spPr>
        <a:xfrm>
          <a:off x="571500" y="6721757"/>
          <a:ext cx="355988" cy="863607"/>
        </a:xfrm>
        <a:prstGeom prst="rect">
          <a:avLst/>
        </a:prstGeom>
      </xdr:spPr>
    </xdr:pic>
    <xdr:clientData/>
  </xdr:twoCellAnchor>
  <xdr:twoCellAnchor editAs="oneCell">
    <xdr:from>
      <xdr:col>0</xdr:col>
      <xdr:colOff>536864</xdr:colOff>
      <xdr:row>11</xdr:row>
      <xdr:rowOff>34636</xdr:rowOff>
    </xdr:from>
    <xdr:to>
      <xdr:col>0</xdr:col>
      <xdr:colOff>903062</xdr:colOff>
      <xdr:row>11</xdr:row>
      <xdr:rowOff>935182</xdr:rowOff>
    </xdr:to>
    <xdr:pic>
      <xdr:nvPicPr>
        <xdr:cNvPr id="10" name="Рисунок 9"/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9524" r="29812"/>
        <a:stretch/>
      </xdr:blipFill>
      <xdr:spPr>
        <a:xfrm>
          <a:off x="536864" y="7663295"/>
          <a:ext cx="366198" cy="900546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571501</xdr:colOff>
      <xdr:row>12</xdr:row>
      <xdr:rowOff>55074</xdr:rowOff>
    </xdr:from>
    <xdr:to>
      <xdr:col>0</xdr:col>
      <xdr:colOff>926523</xdr:colOff>
      <xdr:row>12</xdr:row>
      <xdr:rowOff>940262</xdr:rowOff>
    </xdr:to>
    <xdr:pic>
      <xdr:nvPicPr>
        <xdr:cNvPr id="11" name="Рисунок 10"/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9858" r="30036"/>
        <a:stretch/>
      </xdr:blipFill>
      <xdr:spPr>
        <a:xfrm>
          <a:off x="571501" y="8662210"/>
          <a:ext cx="355022" cy="885188"/>
        </a:xfrm>
        <a:prstGeom prst="rect">
          <a:avLst/>
        </a:prstGeom>
      </xdr:spPr>
    </xdr:pic>
    <xdr:clientData/>
  </xdr:twoCellAnchor>
  <xdr:twoCellAnchor editAs="oneCell">
    <xdr:from>
      <xdr:col>0</xdr:col>
      <xdr:colOff>363682</xdr:colOff>
      <xdr:row>13</xdr:row>
      <xdr:rowOff>34639</xdr:rowOff>
    </xdr:from>
    <xdr:to>
      <xdr:col>0</xdr:col>
      <xdr:colOff>1125682</xdr:colOff>
      <xdr:row>13</xdr:row>
      <xdr:rowOff>927909</xdr:rowOff>
    </xdr:to>
    <xdr:pic>
      <xdr:nvPicPr>
        <xdr:cNvPr id="12" name="Рисунок 11"/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7464" r="7197"/>
        <a:stretch/>
      </xdr:blipFill>
      <xdr:spPr>
        <a:xfrm>
          <a:off x="363682" y="9620253"/>
          <a:ext cx="762000" cy="893270"/>
        </a:xfrm>
        <a:prstGeom prst="rect">
          <a:avLst/>
        </a:prstGeom>
      </xdr:spPr>
    </xdr:pic>
    <xdr:clientData/>
  </xdr:twoCellAnchor>
  <xdr:twoCellAnchor editAs="oneCell">
    <xdr:from>
      <xdr:col>0</xdr:col>
      <xdr:colOff>372341</xdr:colOff>
      <xdr:row>14</xdr:row>
      <xdr:rowOff>51956</xdr:rowOff>
    </xdr:from>
    <xdr:to>
      <xdr:col>0</xdr:col>
      <xdr:colOff>1108364</xdr:colOff>
      <xdr:row>14</xdr:row>
      <xdr:rowOff>918166</xdr:rowOff>
    </xdr:to>
    <xdr:pic>
      <xdr:nvPicPr>
        <xdr:cNvPr id="13" name="Рисунок 12"/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7352" r="7643"/>
        <a:stretch/>
      </xdr:blipFill>
      <xdr:spPr>
        <a:xfrm>
          <a:off x="372341" y="10616047"/>
          <a:ext cx="736023" cy="866210"/>
        </a:xfrm>
        <a:prstGeom prst="rect">
          <a:avLst/>
        </a:prstGeom>
      </xdr:spPr>
    </xdr:pic>
    <xdr:clientData/>
  </xdr:twoCellAnchor>
  <xdr:twoCellAnchor editAs="oneCell">
    <xdr:from>
      <xdr:col>0</xdr:col>
      <xdr:colOff>372342</xdr:colOff>
      <xdr:row>15</xdr:row>
      <xdr:rowOff>43295</xdr:rowOff>
    </xdr:from>
    <xdr:to>
      <xdr:col>0</xdr:col>
      <xdr:colOff>1119190</xdr:colOff>
      <xdr:row>15</xdr:row>
      <xdr:rowOff>926523</xdr:rowOff>
    </xdr:to>
    <xdr:pic>
      <xdr:nvPicPr>
        <xdr:cNvPr id="14" name="Рисунок 13"/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7350" r="8126"/>
        <a:stretch/>
      </xdr:blipFill>
      <xdr:spPr>
        <a:xfrm>
          <a:off x="372342" y="11585863"/>
          <a:ext cx="746848" cy="883228"/>
        </a:xfrm>
        <a:prstGeom prst="rect">
          <a:avLst/>
        </a:prstGeom>
      </xdr:spPr>
    </xdr:pic>
    <xdr:clientData/>
  </xdr:twoCellAnchor>
  <xdr:twoCellAnchor editAs="oneCell">
    <xdr:from>
      <xdr:col>0</xdr:col>
      <xdr:colOff>320386</xdr:colOff>
      <xdr:row>16</xdr:row>
      <xdr:rowOff>42498</xdr:rowOff>
    </xdr:from>
    <xdr:to>
      <xdr:col>0</xdr:col>
      <xdr:colOff>1117001</xdr:colOff>
      <xdr:row>16</xdr:row>
      <xdr:rowOff>935184</xdr:rowOff>
    </xdr:to>
    <xdr:pic>
      <xdr:nvPicPr>
        <xdr:cNvPr id="15" name="Рисунок 14"/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5569" t="111" r="5228" b="-111"/>
        <a:stretch/>
      </xdr:blipFill>
      <xdr:spPr>
        <a:xfrm>
          <a:off x="320386" y="12563543"/>
          <a:ext cx="796615" cy="892686"/>
        </a:xfrm>
        <a:prstGeom prst="rect">
          <a:avLst/>
        </a:prstGeom>
      </xdr:spPr>
    </xdr:pic>
    <xdr:clientData/>
  </xdr:twoCellAnchor>
  <xdr:twoCellAnchor editAs="oneCell">
    <xdr:from>
      <xdr:col>0</xdr:col>
      <xdr:colOff>294408</xdr:colOff>
      <xdr:row>17</xdr:row>
      <xdr:rowOff>25977</xdr:rowOff>
    </xdr:from>
    <xdr:to>
      <xdr:col>0</xdr:col>
      <xdr:colOff>1120108</xdr:colOff>
      <xdr:row>17</xdr:row>
      <xdr:rowOff>926522</xdr:rowOff>
    </xdr:to>
    <xdr:pic>
      <xdr:nvPicPr>
        <xdr:cNvPr id="31" name="Рисунок 30"/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788" r="4523"/>
        <a:stretch/>
      </xdr:blipFill>
      <xdr:spPr>
        <a:xfrm>
          <a:off x="294408" y="13525500"/>
          <a:ext cx="825700" cy="900545"/>
        </a:xfrm>
        <a:prstGeom prst="rect">
          <a:avLst/>
        </a:prstGeom>
      </xdr:spPr>
    </xdr:pic>
    <xdr:clientData/>
  </xdr:twoCellAnchor>
  <xdr:twoCellAnchor editAs="oneCell">
    <xdr:from>
      <xdr:col>0</xdr:col>
      <xdr:colOff>346364</xdr:colOff>
      <xdr:row>18</xdr:row>
      <xdr:rowOff>25978</xdr:rowOff>
    </xdr:from>
    <xdr:to>
      <xdr:col>0</xdr:col>
      <xdr:colOff>1187624</xdr:colOff>
      <xdr:row>18</xdr:row>
      <xdr:rowOff>952500</xdr:rowOff>
    </xdr:to>
    <xdr:pic>
      <xdr:nvPicPr>
        <xdr:cNvPr id="32" name="Рисунок 31"/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679" r="4523"/>
        <a:stretch/>
      </xdr:blipFill>
      <xdr:spPr>
        <a:xfrm>
          <a:off x="346364" y="14503978"/>
          <a:ext cx="841260" cy="926522"/>
        </a:xfrm>
        <a:prstGeom prst="rect">
          <a:avLst/>
        </a:prstGeom>
      </xdr:spPr>
    </xdr:pic>
    <xdr:clientData/>
  </xdr:twoCellAnchor>
  <xdr:oneCellAnchor>
    <xdr:from>
      <xdr:col>0</xdr:col>
      <xdr:colOff>180975</xdr:colOff>
      <xdr:row>19</xdr:row>
      <xdr:rowOff>28575</xdr:rowOff>
    </xdr:from>
    <xdr:ext cx="1200150" cy="687687"/>
    <xdr:pic>
      <xdr:nvPicPr>
        <xdr:cNvPr id="17" name="Рисунок 16"/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0833" t="25000" b="21078"/>
        <a:stretch/>
      </xdr:blipFill>
      <xdr:spPr>
        <a:xfrm>
          <a:off x="180975" y="35509200"/>
          <a:ext cx="1200150" cy="687687"/>
        </a:xfrm>
        <a:prstGeom prst="rect">
          <a:avLst/>
        </a:prstGeom>
      </xdr:spPr>
    </xdr:pic>
    <xdr:clientData/>
  </xdr:oneCellAnchor>
  <xdr:twoCellAnchor editAs="oneCell">
    <xdr:from>
      <xdr:col>0</xdr:col>
      <xdr:colOff>476250</xdr:colOff>
      <xdr:row>21</xdr:row>
      <xdr:rowOff>42334</xdr:rowOff>
    </xdr:from>
    <xdr:to>
      <xdr:col>0</xdr:col>
      <xdr:colOff>871857</xdr:colOff>
      <xdr:row>21</xdr:row>
      <xdr:rowOff>987720</xdr:rowOff>
    </xdr:to>
    <xdr:pic>
      <xdr:nvPicPr>
        <xdr:cNvPr id="18" name="Рисунок 17"/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1478" t="3915" r="38731" b="4293"/>
        <a:stretch/>
      </xdr:blipFill>
      <xdr:spPr>
        <a:xfrm flipH="1">
          <a:off x="476250" y="17335501"/>
          <a:ext cx="395607" cy="945386"/>
        </a:xfrm>
        <a:prstGeom prst="rect">
          <a:avLst/>
        </a:prstGeom>
      </xdr:spPr>
    </xdr:pic>
    <xdr:clientData/>
  </xdr:twoCellAnchor>
  <xdr:twoCellAnchor editAs="oneCell">
    <xdr:from>
      <xdr:col>0</xdr:col>
      <xdr:colOff>518583</xdr:colOff>
      <xdr:row>20</xdr:row>
      <xdr:rowOff>31751</xdr:rowOff>
    </xdr:from>
    <xdr:to>
      <xdr:col>0</xdr:col>
      <xdr:colOff>956732</xdr:colOff>
      <xdr:row>20</xdr:row>
      <xdr:rowOff>950208</xdr:rowOff>
    </xdr:to>
    <xdr:pic>
      <xdr:nvPicPr>
        <xdr:cNvPr id="19" name="Рисунок 18"/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6553" t="10479" r="35890" b="12500"/>
        <a:stretch/>
      </xdr:blipFill>
      <xdr:spPr>
        <a:xfrm>
          <a:off x="518583" y="16330084"/>
          <a:ext cx="438149" cy="918457"/>
        </a:xfrm>
        <a:prstGeom prst="rect">
          <a:avLst/>
        </a:prstGeom>
      </xdr:spPr>
    </xdr:pic>
    <xdr:clientData/>
  </xdr:twoCellAnchor>
  <xdr:twoCellAnchor editAs="oneCell">
    <xdr:from>
      <xdr:col>0</xdr:col>
      <xdr:colOff>275167</xdr:colOff>
      <xdr:row>22</xdr:row>
      <xdr:rowOff>105833</xdr:rowOff>
    </xdr:from>
    <xdr:to>
      <xdr:col>0</xdr:col>
      <xdr:colOff>1237192</xdr:colOff>
      <xdr:row>22</xdr:row>
      <xdr:rowOff>724278</xdr:rowOff>
    </xdr:to>
    <xdr:pic>
      <xdr:nvPicPr>
        <xdr:cNvPr id="20" name="Рисунок 19"/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1118" t="21843" r="15246" b="23611"/>
        <a:stretch/>
      </xdr:blipFill>
      <xdr:spPr>
        <a:xfrm>
          <a:off x="275167" y="18404416"/>
          <a:ext cx="962025" cy="618445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tsingrosh.m/Desktop/&#1062;&#1080;&#1085;&#1075;&#1088;&#1086;&#1096;/&#1052;&#1045;&#1041;&#1045;&#1051;&#1068;/&#1055;&#1088;&#1072;&#1081;&#1089;-&#1083;&#1080;&#1089;&#1090;%20&#1094;&#1077;&#1085;&#1072;%20&#8470;4%20&#1088;&#1077;&#1076;&#1072;&#1082;&#1094;&#1080;&#1103;%203.8.xlsx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Формулы"/>
      <sheetName val="Демо-ролик"/>
      <sheetName val="Инструкция к прайсу"/>
      <sheetName val="Комплектация"/>
      <sheetName val="Расчёт кухни"/>
      <sheetName val="Цены на доп. услуги"/>
      <sheetName val="1"/>
      <sheetName val="Оглавление"/>
      <sheetName val="Кухни СМ АРТ"/>
      <sheetName val="Наборы"/>
      <sheetName val="Таблица"/>
      <sheetName val="2"/>
      <sheetName val="3"/>
      <sheetName val="4"/>
      <sheetName val="Базис Эко"/>
      <sheetName val="5"/>
      <sheetName val="6-8"/>
      <sheetName val="Детские"/>
      <sheetName val="9"/>
      <sheetName val="10"/>
      <sheetName val="11"/>
      <sheetName val="12"/>
      <sheetName val="13"/>
      <sheetName val="14"/>
      <sheetName val="15"/>
      <sheetName val="16"/>
      <sheetName val="17"/>
      <sheetName val="18"/>
      <sheetName val="19"/>
      <sheetName val="20"/>
      <sheetName val="21"/>
      <sheetName val="22"/>
      <sheetName val="Кухня Палермо"/>
      <sheetName val="Кухня Ника"/>
      <sheetName val="Кухни Пластик"/>
      <sheetName val="Сомово"/>
      <sheetName val="31"/>
      <sheetName val="КомфортIS"/>
      <sheetName val="32"/>
      <sheetName val="33"/>
      <sheetName val="34"/>
      <sheetName val="Настя"/>
      <sheetName val="35"/>
      <sheetName val="36"/>
      <sheetName val="37"/>
      <sheetName val="38"/>
      <sheetName val="39-40"/>
      <sheetName val="Горизонт1"/>
      <sheetName val="Горизонт2"/>
      <sheetName val="Горизонт3"/>
      <sheetName val="41"/>
      <sheetName val="42"/>
      <sheetName val="43"/>
      <sheetName val="44"/>
      <sheetName val="Мойки"/>
      <sheetName val="Вытяжки"/>
      <sheetName val="45"/>
      <sheetName val="46"/>
      <sheetName val="47"/>
      <sheetName val="48"/>
      <sheetName val="49"/>
      <sheetName val="Валерия"/>
      <sheetName val="50"/>
      <sheetName val="51"/>
      <sheetName val="Хром"/>
      <sheetName val="52"/>
      <sheetName val="53"/>
      <sheetName val="54"/>
      <sheetName val="488"/>
      <sheetName val="Владивосток"/>
    </sheetNames>
    <sheetDataSet>
      <sheetData sheetId="0"/>
      <sheetData sheetId="1"/>
      <sheetData sheetId="2"/>
      <sheetData sheetId="3"/>
      <sheetData sheetId="4">
        <row r="38">
          <cell r="AC38" t="str">
            <v>Алюминиевая полоса 39М</v>
          </cell>
          <cell r="AD38" t="str">
            <v>Дуглас светлый 133М</v>
          </cell>
          <cell r="AE38" t="str">
            <v>Дуглас тёмный 135М</v>
          </cell>
          <cell r="AF38" t="str">
            <v>Камешки 64М</v>
          </cell>
          <cell r="AG38" t="str">
            <v>Каррара 14М</v>
          </cell>
          <cell r="AH38" t="str">
            <v>Кафель 121М</v>
          </cell>
          <cell r="AI38" t="str">
            <v>Керамика 115М</v>
          </cell>
          <cell r="AJ38" t="str">
            <v>Корень вяза 67М</v>
          </cell>
          <cell r="AK38" t="str">
            <v>Малахит 27М</v>
          </cell>
          <cell r="AL38" t="str">
            <v>Оникс бежевый 100М</v>
          </cell>
          <cell r="AM38" t="str">
            <v>Оникс розовый 70М</v>
          </cell>
          <cell r="AN38" t="str">
            <v>Ольха 22М</v>
          </cell>
          <cell r="AO38" t="str">
            <v>Ракушки 108М</v>
          </cell>
          <cell r="AP38" t="str">
            <v>Сахара 30М</v>
          </cell>
          <cell r="AQ38" t="str">
            <v>Серебро 116М</v>
          </cell>
          <cell r="AR38" t="str">
            <v>Тростник 134М</v>
          </cell>
          <cell r="AS38" t="str">
            <v>Янтарь 141М</v>
          </cell>
          <cell r="AT38">
            <v>0</v>
          </cell>
          <cell r="AU38">
            <v>0</v>
          </cell>
          <cell r="AV38">
            <v>0</v>
          </cell>
        </row>
      </sheetData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/>
      <sheetData sheetId="55"/>
      <sheetData sheetId="56"/>
      <sheetData sheetId="57"/>
      <sheetData sheetId="58"/>
      <sheetData sheetId="59"/>
      <sheetData sheetId="60"/>
      <sheetData sheetId="61"/>
      <sheetData sheetId="62"/>
      <sheetData sheetId="63"/>
      <sheetData sheetId="64"/>
      <sheetData sheetId="65"/>
      <sheetData sheetId="66"/>
      <sheetData sheetId="67"/>
      <sheetData sheetId="68"/>
      <sheetData sheetId="69"/>
    </sheetDataSet>
  </externalBook>
</externalLink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=""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4.bin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5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6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7.bin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28.bin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29.bin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30.bin"/></Relationships>
</file>

<file path=xl/worksheets/_rels/sheet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.xml"/><Relationship Id="rId1" Type="http://schemas.openxmlformats.org/officeDocument/2006/relationships/printerSettings" Target="../printerSettings/printerSettings31.bin"/></Relationships>
</file>

<file path=xl/worksheets/_rels/sheet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.xml"/><Relationship Id="rId1" Type="http://schemas.openxmlformats.org/officeDocument/2006/relationships/printerSettings" Target="../printerSettings/printerSettings32.bin"/></Relationships>
</file>

<file path=xl/worksheets/_rels/sheet3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3.bin"/></Relationships>
</file>

<file path=xl/worksheets/_rels/sheet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.xml"/><Relationship Id="rId1" Type="http://schemas.openxmlformats.org/officeDocument/2006/relationships/printerSettings" Target="../printerSettings/printerSettings34.bin"/></Relationships>
</file>

<file path=xl/worksheets/_rels/sheet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.xml"/><Relationship Id="rId1" Type="http://schemas.openxmlformats.org/officeDocument/2006/relationships/printerSettings" Target="../printerSettings/printerSettings35.bin"/></Relationships>
</file>

<file path=xl/worksheets/_rels/sheet3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6.bin"/></Relationships>
</file>

<file path=xl/worksheets/sheet1.xml><?xml version="1.0" encoding="utf-8"?>
<worksheet xmlns="http://schemas.openxmlformats.org/spreadsheetml/2006/main" xmlns:r="http://schemas.openxmlformats.org/officeDocument/2006/relationships">
  <sheetPr>
    <pageSetUpPr fitToPage="1"/>
  </sheetPr>
  <dimension ref="K1:S92"/>
  <sheetViews>
    <sheetView tabSelected="1" zoomScale="60" zoomScaleNormal="60" zoomScalePageLayoutView="60" workbookViewId="0">
      <selection activeCell="L16" sqref="L16:O25"/>
    </sheetView>
  </sheetViews>
  <sheetFormatPr defaultRowHeight="15"/>
  <cols>
    <col min="1" max="16384" width="9.140625" style="132"/>
  </cols>
  <sheetData>
    <row r="1" spans="11:15">
      <c r="K1" s="681" t="s">
        <v>5009</v>
      </c>
      <c r="L1" s="681"/>
      <c r="M1" s="681"/>
      <c r="N1" s="681"/>
      <c r="O1" s="681"/>
    </row>
    <row r="2" spans="11:15">
      <c r="K2" s="681"/>
      <c r="L2" s="681"/>
      <c r="M2" s="681"/>
      <c r="N2" s="681"/>
      <c r="O2" s="681"/>
    </row>
    <row r="3" spans="11:15">
      <c r="K3" s="681"/>
      <c r="L3" s="681"/>
      <c r="M3" s="681"/>
      <c r="N3" s="681"/>
      <c r="O3" s="681"/>
    </row>
    <row r="4" spans="11:15">
      <c r="K4" s="681"/>
      <c r="L4" s="681"/>
      <c r="M4" s="681"/>
      <c r="N4" s="681"/>
      <c r="O4" s="681"/>
    </row>
    <row r="5" spans="11:15">
      <c r="K5" s="681"/>
      <c r="L5" s="681"/>
      <c r="M5" s="681"/>
      <c r="N5" s="681"/>
      <c r="O5" s="681"/>
    </row>
    <row r="6" spans="11:15">
      <c r="K6" s="681"/>
      <c r="L6" s="681"/>
      <c r="M6" s="681"/>
      <c r="N6" s="681"/>
      <c r="O6" s="681"/>
    </row>
    <row r="7" spans="11:15">
      <c r="K7" s="681"/>
      <c r="L7" s="681"/>
      <c r="M7" s="681"/>
      <c r="N7" s="681"/>
      <c r="O7" s="681"/>
    </row>
    <row r="8" spans="11:15">
      <c r="K8" s="681"/>
      <c r="L8" s="681"/>
      <c r="M8" s="681"/>
      <c r="N8" s="681"/>
      <c r="O8" s="681"/>
    </row>
    <row r="9" spans="11:15">
      <c r="K9" s="681"/>
      <c r="L9" s="681"/>
      <c r="M9" s="681"/>
      <c r="N9" s="681"/>
      <c r="O9" s="681"/>
    </row>
    <row r="10" spans="11:15">
      <c r="K10" s="681"/>
      <c r="L10" s="681"/>
      <c r="M10" s="681"/>
      <c r="N10" s="681"/>
      <c r="O10" s="681"/>
    </row>
    <row r="11" spans="11:15">
      <c r="K11" s="681"/>
      <c r="L11" s="681"/>
      <c r="M11" s="681"/>
      <c r="N11" s="681"/>
      <c r="O11" s="681"/>
    </row>
    <row r="12" spans="11:15">
      <c r="K12" s="681"/>
      <c r="L12" s="681"/>
      <c r="M12" s="681"/>
      <c r="N12" s="681"/>
      <c r="O12" s="681"/>
    </row>
    <row r="16" spans="11:15">
      <c r="L16" s="693" t="s">
        <v>5021</v>
      </c>
      <c r="M16" s="694"/>
      <c r="N16" s="694"/>
      <c r="O16" s="695"/>
    </row>
    <row r="17" spans="11:15">
      <c r="L17" s="696"/>
      <c r="M17" s="697"/>
      <c r="N17" s="697"/>
      <c r="O17" s="698"/>
    </row>
    <row r="18" spans="11:15">
      <c r="L18" s="696"/>
      <c r="M18" s="697"/>
      <c r="N18" s="697"/>
      <c r="O18" s="698"/>
    </row>
    <row r="19" spans="11:15">
      <c r="L19" s="696"/>
      <c r="M19" s="697"/>
      <c r="N19" s="697"/>
      <c r="O19" s="698"/>
    </row>
    <row r="20" spans="11:15">
      <c r="L20" s="696"/>
      <c r="M20" s="697"/>
      <c r="N20" s="697"/>
      <c r="O20" s="698"/>
    </row>
    <row r="21" spans="11:15">
      <c r="L21" s="696"/>
      <c r="M21" s="697"/>
      <c r="N21" s="697"/>
      <c r="O21" s="698"/>
    </row>
    <row r="22" spans="11:15">
      <c r="L22" s="696"/>
      <c r="M22" s="697"/>
      <c r="N22" s="697"/>
      <c r="O22" s="698"/>
    </row>
    <row r="23" spans="11:15">
      <c r="L23" s="696"/>
      <c r="M23" s="697"/>
      <c r="N23" s="697"/>
      <c r="O23" s="698"/>
    </row>
    <row r="24" spans="11:15">
      <c r="L24" s="696"/>
      <c r="M24" s="697"/>
      <c r="N24" s="697"/>
      <c r="O24" s="698"/>
    </row>
    <row r="25" spans="11:15">
      <c r="L25" s="699"/>
      <c r="M25" s="700"/>
      <c r="N25" s="700"/>
      <c r="O25" s="701"/>
    </row>
    <row r="26" spans="11:15" ht="6.75" customHeight="1"/>
    <row r="27" spans="11:15" ht="10.5" customHeight="1"/>
    <row r="29" spans="11:15">
      <c r="K29" s="692" t="s">
        <v>5011</v>
      </c>
      <c r="L29" s="692"/>
      <c r="M29" s="692"/>
      <c r="N29" s="692"/>
      <c r="O29" s="692"/>
    </row>
    <row r="30" spans="11:15">
      <c r="K30" s="692"/>
      <c r="L30" s="692"/>
      <c r="M30" s="692"/>
      <c r="N30" s="692"/>
      <c r="O30" s="692"/>
    </row>
    <row r="31" spans="11:15">
      <c r="K31" s="692"/>
      <c r="L31" s="692"/>
      <c r="M31" s="692"/>
      <c r="N31" s="692"/>
      <c r="O31" s="692"/>
    </row>
    <row r="32" spans="11:15">
      <c r="K32" s="692"/>
      <c r="L32" s="692"/>
      <c r="M32" s="692"/>
      <c r="N32" s="692"/>
      <c r="O32" s="692"/>
    </row>
    <row r="33" spans="11:15">
      <c r="K33" s="692"/>
      <c r="L33" s="692"/>
      <c r="M33" s="692"/>
      <c r="N33" s="692"/>
      <c r="O33" s="692"/>
    </row>
    <row r="34" spans="11:15">
      <c r="K34" s="692"/>
      <c r="L34" s="692"/>
      <c r="M34" s="692"/>
      <c r="N34" s="692"/>
      <c r="O34" s="692"/>
    </row>
    <row r="35" spans="11:15">
      <c r="K35" s="692"/>
      <c r="L35" s="692"/>
      <c r="M35" s="692"/>
      <c r="N35" s="692"/>
      <c r="O35" s="692"/>
    </row>
    <row r="36" spans="11:15">
      <c r="K36" s="692"/>
      <c r="L36" s="692"/>
      <c r="M36" s="692"/>
      <c r="N36" s="692"/>
      <c r="O36" s="692"/>
    </row>
    <row r="37" spans="11:15">
      <c r="K37" s="692"/>
      <c r="L37" s="692"/>
      <c r="M37" s="692"/>
      <c r="N37" s="692"/>
      <c r="O37" s="692"/>
    </row>
    <row r="38" spans="11:15">
      <c r="K38" s="692"/>
      <c r="L38" s="692"/>
      <c r="M38" s="692"/>
      <c r="N38" s="692"/>
      <c r="O38" s="692"/>
    </row>
    <row r="39" spans="11:15">
      <c r="K39" s="692"/>
      <c r="L39" s="692"/>
      <c r="M39" s="692"/>
      <c r="N39" s="692"/>
      <c r="O39" s="692"/>
    </row>
    <row r="40" spans="11:15">
      <c r="K40" s="692"/>
      <c r="L40" s="692"/>
      <c r="M40" s="692"/>
      <c r="N40" s="692"/>
      <c r="O40" s="692"/>
    </row>
    <row r="41" spans="11:15">
      <c r="K41" s="692"/>
      <c r="L41" s="692"/>
      <c r="M41" s="692"/>
      <c r="N41" s="692"/>
      <c r="O41" s="692"/>
    </row>
    <row r="42" spans="11:15">
      <c r="K42" s="692"/>
      <c r="L42" s="692"/>
      <c r="M42" s="692"/>
      <c r="N42" s="692"/>
      <c r="O42" s="692"/>
    </row>
    <row r="43" spans="11:15">
      <c r="K43" s="692"/>
      <c r="L43" s="692"/>
      <c r="M43" s="692"/>
      <c r="N43" s="692"/>
      <c r="O43" s="692"/>
    </row>
    <row r="44" spans="11:15">
      <c r="K44" s="692"/>
      <c r="L44" s="692"/>
      <c r="M44" s="692"/>
      <c r="N44" s="692"/>
      <c r="O44" s="692"/>
    </row>
    <row r="45" spans="11:15">
      <c r="K45" s="692"/>
      <c r="L45" s="692"/>
      <c r="M45" s="692"/>
      <c r="N45" s="692"/>
      <c r="O45" s="692"/>
    </row>
    <row r="46" spans="11:15">
      <c r="K46" s="692"/>
      <c r="L46" s="692"/>
      <c r="M46" s="692"/>
      <c r="N46" s="692"/>
      <c r="O46" s="692"/>
    </row>
    <row r="47" spans="11:15">
      <c r="K47" s="692"/>
      <c r="L47" s="692"/>
      <c r="M47" s="692"/>
      <c r="N47" s="692"/>
      <c r="O47" s="692"/>
    </row>
    <row r="48" spans="11:15">
      <c r="K48" s="692"/>
      <c r="L48" s="692"/>
      <c r="M48" s="692"/>
      <c r="N48" s="692"/>
      <c r="O48" s="692"/>
    </row>
    <row r="50" spans="14:18">
      <c r="N50" s="692" t="s">
        <v>5020</v>
      </c>
      <c r="O50" s="692"/>
      <c r="P50" s="692"/>
      <c r="Q50" s="692"/>
      <c r="R50" s="692"/>
    </row>
    <row r="51" spans="14:18">
      <c r="N51" s="692"/>
      <c r="O51" s="692"/>
      <c r="P51" s="692"/>
      <c r="Q51" s="692"/>
      <c r="R51" s="692"/>
    </row>
    <row r="52" spans="14:18">
      <c r="N52" s="692"/>
      <c r="O52" s="692"/>
      <c r="P52" s="692"/>
      <c r="Q52" s="692"/>
      <c r="R52" s="692"/>
    </row>
    <row r="53" spans="14:18">
      <c r="N53" s="692"/>
      <c r="O53" s="692"/>
      <c r="P53" s="692"/>
      <c r="Q53" s="692"/>
      <c r="R53" s="692"/>
    </row>
    <row r="54" spans="14:18">
      <c r="N54" s="692"/>
      <c r="O54" s="692"/>
      <c r="P54" s="692"/>
      <c r="Q54" s="692"/>
      <c r="R54" s="692"/>
    </row>
    <row r="55" spans="14:18">
      <c r="N55" s="692"/>
      <c r="O55" s="692"/>
      <c r="P55" s="692"/>
      <c r="Q55" s="692"/>
      <c r="R55" s="692"/>
    </row>
    <row r="56" spans="14:18">
      <c r="N56" s="692"/>
      <c r="O56" s="692"/>
      <c r="P56" s="692"/>
      <c r="Q56" s="692"/>
      <c r="R56" s="692"/>
    </row>
    <row r="57" spans="14:18">
      <c r="N57" s="692"/>
      <c r="O57" s="692"/>
      <c r="P57" s="692"/>
      <c r="Q57" s="692"/>
      <c r="R57" s="692"/>
    </row>
    <row r="58" spans="14:18">
      <c r="N58" s="692"/>
      <c r="O58" s="692"/>
      <c r="P58" s="692"/>
      <c r="Q58" s="692"/>
      <c r="R58" s="692"/>
    </row>
    <row r="59" spans="14:18">
      <c r="N59" s="692"/>
      <c r="O59" s="692"/>
      <c r="P59" s="692"/>
      <c r="Q59" s="692"/>
      <c r="R59" s="692"/>
    </row>
    <row r="60" spans="14:18">
      <c r="N60" s="692"/>
      <c r="O60" s="692"/>
      <c r="P60" s="692"/>
      <c r="Q60" s="692"/>
      <c r="R60" s="692"/>
    </row>
    <row r="61" spans="14:18">
      <c r="N61" s="692"/>
      <c r="O61" s="692"/>
      <c r="P61" s="692"/>
      <c r="Q61" s="692"/>
      <c r="R61" s="692"/>
    </row>
    <row r="62" spans="14:18">
      <c r="N62" s="692"/>
      <c r="O62" s="692"/>
      <c r="P62" s="692"/>
      <c r="Q62" s="692"/>
      <c r="R62" s="692"/>
    </row>
    <row r="63" spans="14:18">
      <c r="N63" s="692"/>
      <c r="O63" s="692"/>
      <c r="P63" s="692"/>
      <c r="Q63" s="692"/>
      <c r="R63" s="692"/>
    </row>
    <row r="64" spans="14:18">
      <c r="N64" s="692"/>
      <c r="O64" s="692"/>
      <c r="P64" s="692"/>
      <c r="Q64" s="692"/>
      <c r="R64" s="692"/>
    </row>
    <row r="65" spans="14:19">
      <c r="N65" s="692"/>
      <c r="O65" s="692"/>
      <c r="P65" s="692"/>
      <c r="Q65" s="692"/>
      <c r="R65" s="692"/>
    </row>
    <row r="66" spans="14:19">
      <c r="N66" s="692"/>
      <c r="O66" s="692"/>
      <c r="P66" s="692"/>
      <c r="Q66" s="692"/>
      <c r="R66" s="692"/>
    </row>
    <row r="67" spans="14:19">
      <c r="N67" s="692"/>
      <c r="O67" s="692"/>
      <c r="P67" s="692"/>
      <c r="Q67" s="692"/>
      <c r="R67" s="692"/>
    </row>
    <row r="68" spans="14:19">
      <c r="N68" s="692"/>
      <c r="O68" s="692"/>
      <c r="P68" s="692"/>
      <c r="Q68" s="692"/>
      <c r="R68" s="692"/>
    </row>
    <row r="69" spans="14:19">
      <c r="N69" s="692"/>
      <c r="O69" s="692"/>
      <c r="P69" s="692"/>
      <c r="Q69" s="692"/>
      <c r="R69" s="692"/>
    </row>
    <row r="72" spans="14:19">
      <c r="N72" s="683" t="s">
        <v>5010</v>
      </c>
      <c r="O72" s="684"/>
      <c r="P72" s="684"/>
      <c r="Q72" s="684"/>
      <c r="R72" s="684"/>
      <c r="S72" s="685"/>
    </row>
    <row r="73" spans="14:19">
      <c r="N73" s="686"/>
      <c r="O73" s="687"/>
      <c r="P73" s="687"/>
      <c r="Q73" s="687"/>
      <c r="R73" s="687"/>
      <c r="S73" s="688"/>
    </row>
    <row r="74" spans="14:19">
      <c r="N74" s="686"/>
      <c r="O74" s="687"/>
      <c r="P74" s="687"/>
      <c r="Q74" s="687"/>
      <c r="R74" s="687"/>
      <c r="S74" s="688"/>
    </row>
    <row r="75" spans="14:19">
      <c r="N75" s="689"/>
      <c r="O75" s="690"/>
      <c r="P75" s="690"/>
      <c r="Q75" s="690"/>
      <c r="R75" s="690"/>
      <c r="S75" s="691"/>
    </row>
    <row r="83" spans="14:19">
      <c r="N83" s="682" t="s">
        <v>5036</v>
      </c>
      <c r="O83" s="682"/>
      <c r="P83" s="682"/>
      <c r="Q83" s="682"/>
      <c r="R83" s="682"/>
      <c r="S83" s="682"/>
    </row>
    <row r="84" spans="14:19">
      <c r="N84" s="682"/>
      <c r="O84" s="682"/>
      <c r="P84" s="682"/>
      <c r="Q84" s="682"/>
      <c r="R84" s="682"/>
      <c r="S84" s="682"/>
    </row>
    <row r="85" spans="14:19">
      <c r="N85" s="682"/>
      <c r="O85" s="682"/>
      <c r="P85" s="682"/>
      <c r="Q85" s="682"/>
      <c r="R85" s="682"/>
      <c r="S85" s="682"/>
    </row>
    <row r="86" spans="14:19">
      <c r="N86" s="682"/>
      <c r="O86" s="682"/>
      <c r="P86" s="682"/>
      <c r="Q86" s="682"/>
      <c r="R86" s="682"/>
      <c r="S86" s="682"/>
    </row>
    <row r="87" spans="14:19">
      <c r="N87" s="682"/>
      <c r="O87" s="682"/>
      <c r="P87" s="682"/>
      <c r="Q87" s="682"/>
      <c r="R87" s="682"/>
      <c r="S87" s="682"/>
    </row>
    <row r="88" spans="14:19">
      <c r="N88" s="682"/>
      <c r="O88" s="682"/>
      <c r="P88" s="682"/>
      <c r="Q88" s="682"/>
      <c r="R88" s="682"/>
      <c r="S88" s="682"/>
    </row>
    <row r="89" spans="14:19">
      <c r="N89" s="682"/>
      <c r="O89" s="682"/>
      <c r="P89" s="682"/>
      <c r="Q89" s="682"/>
      <c r="R89" s="682"/>
      <c r="S89" s="682"/>
    </row>
    <row r="90" spans="14:19">
      <c r="N90" s="682"/>
      <c r="O90" s="682"/>
      <c r="P90" s="682"/>
      <c r="Q90" s="682"/>
      <c r="R90" s="682"/>
      <c r="S90" s="682"/>
    </row>
    <row r="91" spans="14:19">
      <c r="N91" s="682"/>
      <c r="O91" s="682"/>
      <c r="P91" s="682"/>
      <c r="Q91" s="682"/>
      <c r="R91" s="682"/>
      <c r="S91" s="682"/>
    </row>
    <row r="92" spans="14:19">
      <c r="N92" s="682"/>
      <c r="O92" s="682"/>
      <c r="P92" s="682"/>
      <c r="Q92" s="682"/>
      <c r="R92" s="682"/>
      <c r="S92" s="682"/>
    </row>
  </sheetData>
  <sheetProtection algorithmName="SHA-512" hashValue="EVVVHHZigV8XbyDkfIpJfXiTRVcs1O5MCEzQXYYtskfNnrQKkc3aH9GOVHrZA+HWXc9b96/78G2/nstFVGpmdQ==" saltValue="YjelM6BUnUNJjIaqMgP1Kw==" spinCount="100000" sheet="1" objects="1" scenarios="1"/>
  <mergeCells count="6">
    <mergeCell ref="K1:O12"/>
    <mergeCell ref="N83:S92"/>
    <mergeCell ref="N72:S75"/>
    <mergeCell ref="K29:O48"/>
    <mergeCell ref="N50:R69"/>
    <mergeCell ref="L16:O25"/>
  </mergeCells>
  <pageMargins left="0.23622047244094491" right="0.23622047244094491" top="0.74803149606299213" bottom="0.74803149606299213" header="0.31496062992125984" footer="0.31496062992125984"/>
  <pageSetup paperSize="9" scale="53" orientation="portrait" r:id="rId1"/>
  <headerFooter>
    <oddFooter>&amp;R&amp;"Arial,обычный"&amp;22Стр.&amp;P</oddFooter>
  </headerFooter>
  <colBreaks count="1" manualBreakCount="1">
    <brk id="9" max="91" man="1"/>
  </col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>
  <sheetPr>
    <pageSetUpPr fitToPage="1"/>
  </sheetPr>
  <dimension ref="A1:L1836"/>
  <sheetViews>
    <sheetView topLeftCell="D597" zoomScale="80" zoomScaleNormal="80" workbookViewId="0">
      <selection activeCell="G657" sqref="G657"/>
    </sheetView>
  </sheetViews>
  <sheetFormatPr defaultRowHeight="15" outlineLevelRow="1" outlineLevelCol="1"/>
  <cols>
    <col min="1" max="1" width="46.5703125" style="39" customWidth="1"/>
    <col min="2" max="2" width="57" style="38" hidden="1" customWidth="1"/>
    <col min="3" max="3" width="115.28515625" style="38" customWidth="1"/>
    <col min="4" max="4" width="12.42578125" style="38" bestFit="1" customWidth="1"/>
    <col min="5" max="5" width="40.28515625" style="39" customWidth="1"/>
    <col min="6" max="6" width="27.28515625" style="39" bestFit="1" customWidth="1"/>
    <col min="7" max="7" width="21" style="38" bestFit="1" customWidth="1"/>
    <col min="8" max="8" width="9.7109375" style="40" hidden="1" customWidth="1" outlineLevel="1"/>
    <col min="9" max="9" width="8.5703125" style="40" hidden="1" customWidth="1" outlineLevel="1"/>
    <col min="10" max="10" width="9.7109375" style="41" hidden="1" customWidth="1" outlineLevel="1"/>
    <col min="11" max="11" width="16.7109375" style="39" hidden="1" customWidth="1" outlineLevel="1"/>
    <col min="12" max="12" width="10.5703125" style="46" customWidth="1" collapsed="1"/>
    <col min="13" max="16384" width="9.140625" style="12"/>
  </cols>
  <sheetData>
    <row r="1" spans="1:12" ht="15" customHeight="1"/>
    <row r="2" spans="1:12" ht="15.75" customHeight="1"/>
    <row r="3" spans="1:12" s="2" customFormat="1" ht="15" customHeight="1">
      <c r="A3" s="702" t="s">
        <v>4</v>
      </c>
      <c r="B3" s="702" t="s">
        <v>0</v>
      </c>
      <c r="C3" s="702" t="s">
        <v>2</v>
      </c>
      <c r="D3" s="702" t="s">
        <v>9</v>
      </c>
      <c r="E3" s="702" t="s">
        <v>1</v>
      </c>
      <c r="F3" s="702" t="s">
        <v>10</v>
      </c>
      <c r="G3" s="52"/>
      <c r="H3" s="702" t="s">
        <v>5</v>
      </c>
      <c r="I3" s="704" t="s">
        <v>6</v>
      </c>
      <c r="J3" s="705" t="s">
        <v>7</v>
      </c>
      <c r="K3" s="702" t="s">
        <v>3</v>
      </c>
      <c r="L3" s="706" t="s">
        <v>4408</v>
      </c>
    </row>
    <row r="4" spans="1:12" s="2" customFormat="1" ht="75.75" customHeight="1">
      <c r="A4" s="703"/>
      <c r="B4" s="703"/>
      <c r="C4" s="703"/>
      <c r="D4" s="703"/>
      <c r="E4" s="703"/>
      <c r="F4" s="703"/>
      <c r="G4" s="47" t="s">
        <v>4111</v>
      </c>
      <c r="H4" s="703"/>
      <c r="I4" s="704"/>
      <c r="J4" s="705"/>
      <c r="K4" s="703"/>
      <c r="L4" s="707"/>
    </row>
    <row r="5" spans="1:12" ht="15" customHeight="1">
      <c r="A5" s="53" t="s">
        <v>862</v>
      </c>
      <c r="B5" s="54"/>
      <c r="C5" s="53" t="s">
        <v>862</v>
      </c>
      <c r="D5" s="54" t="s">
        <v>17</v>
      </c>
      <c r="E5" s="55" t="s">
        <v>17</v>
      </c>
      <c r="F5" s="56" t="s">
        <v>17</v>
      </c>
      <c r="G5" s="53"/>
      <c r="H5" s="57"/>
      <c r="I5" s="58"/>
      <c r="J5" s="59"/>
      <c r="K5" s="53" t="s">
        <v>17</v>
      </c>
      <c r="L5" s="60"/>
    </row>
    <row r="6" spans="1:12" ht="15" customHeight="1">
      <c r="A6" s="61" t="s">
        <v>4008</v>
      </c>
      <c r="B6" s="62" t="s">
        <v>863</v>
      </c>
      <c r="C6" s="63" t="s">
        <v>4119</v>
      </c>
      <c r="D6" s="64" t="s">
        <v>864</v>
      </c>
      <c r="E6" s="65" t="s">
        <v>2250</v>
      </c>
      <c r="F6" s="66" t="s">
        <v>866</v>
      </c>
      <c r="G6" s="112" t="s">
        <v>869</v>
      </c>
      <c r="H6" s="67">
        <v>1</v>
      </c>
      <c r="I6" s="68">
        <v>3</v>
      </c>
      <c r="J6" s="69">
        <v>5.0000000000000001E-3</v>
      </c>
      <c r="K6" s="61" t="s">
        <v>17</v>
      </c>
      <c r="L6" s="70">
        <v>330</v>
      </c>
    </row>
    <row r="7" spans="1:12" ht="15" customHeight="1">
      <c r="A7" s="61" t="s">
        <v>4008</v>
      </c>
      <c r="B7" s="62" t="s">
        <v>990</v>
      </c>
      <c r="C7" s="63" t="s">
        <v>4120</v>
      </c>
      <c r="D7" s="64" t="s">
        <v>864</v>
      </c>
      <c r="E7" s="62" t="s">
        <v>2250</v>
      </c>
      <c r="F7" s="66" t="s">
        <v>991</v>
      </c>
      <c r="G7" s="117" t="s">
        <v>993</v>
      </c>
      <c r="H7" s="67">
        <v>1</v>
      </c>
      <c r="I7" s="68">
        <v>3</v>
      </c>
      <c r="J7" s="69">
        <v>5.0000000000000001E-3</v>
      </c>
      <c r="K7" s="61" t="s">
        <v>17</v>
      </c>
      <c r="L7" s="70">
        <v>330</v>
      </c>
    </row>
    <row r="8" spans="1:12" ht="15" customHeight="1">
      <c r="A8" s="61" t="s">
        <v>4008</v>
      </c>
      <c r="B8" s="62" t="s">
        <v>1158</v>
      </c>
      <c r="C8" s="63" t="s">
        <v>4121</v>
      </c>
      <c r="D8" s="64" t="s">
        <v>864</v>
      </c>
      <c r="E8" s="62" t="s">
        <v>2250</v>
      </c>
      <c r="F8" s="66" t="s">
        <v>1159</v>
      </c>
      <c r="G8" s="117" t="s">
        <v>1161</v>
      </c>
      <c r="H8" s="67">
        <v>1</v>
      </c>
      <c r="I8" s="68">
        <v>3</v>
      </c>
      <c r="J8" s="69">
        <v>5.0000000000000001E-3</v>
      </c>
      <c r="K8" s="61" t="s">
        <v>17</v>
      </c>
      <c r="L8" s="70">
        <v>330</v>
      </c>
    </row>
    <row r="9" spans="1:12" ht="15" customHeight="1">
      <c r="A9" s="61" t="s">
        <v>4008</v>
      </c>
      <c r="B9" s="62" t="s">
        <v>1242</v>
      </c>
      <c r="C9" s="63" t="s">
        <v>4122</v>
      </c>
      <c r="D9" s="64" t="s">
        <v>864</v>
      </c>
      <c r="E9" s="62" t="s">
        <v>2250</v>
      </c>
      <c r="F9" s="66" t="s">
        <v>15</v>
      </c>
      <c r="G9" s="117" t="s">
        <v>1244</v>
      </c>
      <c r="H9" s="67">
        <v>1</v>
      </c>
      <c r="I9" s="68">
        <v>3</v>
      </c>
      <c r="J9" s="69">
        <v>5.0000000000000001E-3</v>
      </c>
      <c r="K9" s="61" t="s">
        <v>17</v>
      </c>
      <c r="L9" s="70">
        <v>330</v>
      </c>
    </row>
    <row r="10" spans="1:12" ht="15" customHeight="1">
      <c r="A10" s="61" t="s">
        <v>4008</v>
      </c>
      <c r="B10" s="62" t="s">
        <v>1409</v>
      </c>
      <c r="C10" s="63" t="s">
        <v>4123</v>
      </c>
      <c r="D10" s="64" t="s">
        <v>864</v>
      </c>
      <c r="E10" s="62" t="s">
        <v>2250</v>
      </c>
      <c r="F10" s="66" t="s">
        <v>32</v>
      </c>
      <c r="G10" s="117" t="s">
        <v>1411</v>
      </c>
      <c r="H10" s="67">
        <v>1</v>
      </c>
      <c r="I10" s="68">
        <v>3</v>
      </c>
      <c r="J10" s="69">
        <v>5.0000000000000001E-3</v>
      </c>
      <c r="K10" s="61" t="s">
        <v>17</v>
      </c>
      <c r="L10" s="70">
        <v>330</v>
      </c>
    </row>
    <row r="11" spans="1:12" ht="15" customHeight="1">
      <c r="A11" s="61" t="s">
        <v>4008</v>
      </c>
      <c r="B11" s="62" t="s">
        <v>1492</v>
      </c>
      <c r="C11" s="63" t="s">
        <v>4124</v>
      </c>
      <c r="D11" s="64" t="s">
        <v>864</v>
      </c>
      <c r="E11" s="62" t="s">
        <v>2250</v>
      </c>
      <c r="F11" s="66" t="s">
        <v>1493</v>
      </c>
      <c r="G11" s="117" t="s">
        <v>1495</v>
      </c>
      <c r="H11" s="67">
        <v>1</v>
      </c>
      <c r="I11" s="68">
        <v>3</v>
      </c>
      <c r="J11" s="69">
        <v>5.0000000000000001E-3</v>
      </c>
      <c r="K11" s="61" t="s">
        <v>17</v>
      </c>
      <c r="L11" s="70">
        <v>330</v>
      </c>
    </row>
    <row r="12" spans="1:12" ht="15" customHeight="1">
      <c r="A12" s="61" t="s">
        <v>4008</v>
      </c>
      <c r="B12" s="62" t="s">
        <v>1576</v>
      </c>
      <c r="C12" s="63" t="s">
        <v>4125</v>
      </c>
      <c r="D12" s="64" t="s">
        <v>864</v>
      </c>
      <c r="E12" s="62" t="s">
        <v>2250</v>
      </c>
      <c r="F12" s="66" t="s">
        <v>1577</v>
      </c>
      <c r="G12" s="117" t="s">
        <v>1579</v>
      </c>
      <c r="H12" s="67">
        <v>1</v>
      </c>
      <c r="I12" s="68">
        <v>3</v>
      </c>
      <c r="J12" s="69">
        <v>5.0000000000000001E-3</v>
      </c>
      <c r="K12" s="61" t="s">
        <v>17</v>
      </c>
      <c r="L12" s="70">
        <v>330</v>
      </c>
    </row>
    <row r="13" spans="1:12" ht="15" customHeight="1">
      <c r="A13" s="61" t="s">
        <v>4008</v>
      </c>
      <c r="B13" s="62" t="s">
        <v>1660</v>
      </c>
      <c r="C13" s="63" t="s">
        <v>4126</v>
      </c>
      <c r="D13" s="64" t="s">
        <v>864</v>
      </c>
      <c r="E13" s="62" t="s">
        <v>2250</v>
      </c>
      <c r="F13" s="66" t="s">
        <v>1661</v>
      </c>
      <c r="G13" s="117" t="s">
        <v>1663</v>
      </c>
      <c r="H13" s="67">
        <v>1</v>
      </c>
      <c r="I13" s="68">
        <v>3</v>
      </c>
      <c r="J13" s="69">
        <v>5.0000000000000001E-3</v>
      </c>
      <c r="K13" s="61" t="s">
        <v>17</v>
      </c>
      <c r="L13" s="70">
        <v>330</v>
      </c>
    </row>
    <row r="14" spans="1:12" ht="15" customHeight="1">
      <c r="A14" s="61" t="s">
        <v>4008</v>
      </c>
      <c r="B14" s="62" t="s">
        <v>1744</v>
      </c>
      <c r="C14" s="63" t="s">
        <v>4127</v>
      </c>
      <c r="D14" s="64" t="s">
        <v>864</v>
      </c>
      <c r="E14" s="62" t="s">
        <v>2250</v>
      </c>
      <c r="F14" s="66" t="s">
        <v>1745</v>
      </c>
      <c r="G14" s="117" t="s">
        <v>1747</v>
      </c>
      <c r="H14" s="67">
        <v>1</v>
      </c>
      <c r="I14" s="68">
        <v>3</v>
      </c>
      <c r="J14" s="69">
        <v>5.0000000000000001E-3</v>
      </c>
      <c r="K14" s="61" t="s">
        <v>17</v>
      </c>
      <c r="L14" s="70">
        <v>330</v>
      </c>
    </row>
    <row r="15" spans="1:12" ht="15" customHeight="1">
      <c r="A15" s="61" t="s">
        <v>4008</v>
      </c>
      <c r="B15" s="62" t="s">
        <v>1912</v>
      </c>
      <c r="C15" s="63" t="s">
        <v>4128</v>
      </c>
      <c r="D15" s="64" t="s">
        <v>864</v>
      </c>
      <c r="E15" s="62" t="s">
        <v>2250</v>
      </c>
      <c r="F15" s="66" t="s">
        <v>1913</v>
      </c>
      <c r="G15" s="117" t="s">
        <v>1915</v>
      </c>
      <c r="H15" s="67">
        <v>1</v>
      </c>
      <c r="I15" s="68">
        <v>3</v>
      </c>
      <c r="J15" s="69">
        <v>5.0000000000000001E-3</v>
      </c>
      <c r="K15" s="61" t="s">
        <v>17</v>
      </c>
      <c r="L15" s="70">
        <v>330</v>
      </c>
    </row>
    <row r="16" spans="1:12" ht="15" customHeight="1">
      <c r="A16" s="61" t="s">
        <v>4008</v>
      </c>
      <c r="B16" s="62" t="s">
        <v>1996</v>
      </c>
      <c r="C16" s="63" t="s">
        <v>4129</v>
      </c>
      <c r="D16" s="64" t="s">
        <v>864</v>
      </c>
      <c r="E16" s="62" t="s">
        <v>2250</v>
      </c>
      <c r="F16" s="66" t="s">
        <v>1997</v>
      </c>
      <c r="G16" s="117" t="s">
        <v>1999</v>
      </c>
      <c r="H16" s="67">
        <v>1</v>
      </c>
      <c r="I16" s="68">
        <v>3</v>
      </c>
      <c r="J16" s="69">
        <v>5.0000000000000001E-3</v>
      </c>
      <c r="K16" s="61" t="s">
        <v>17</v>
      </c>
      <c r="L16" s="70">
        <v>330</v>
      </c>
    </row>
    <row r="17" spans="1:12" ht="15" customHeight="1">
      <c r="A17" s="61" t="s">
        <v>4008</v>
      </c>
      <c r="B17" s="62" t="s">
        <v>1074</v>
      </c>
      <c r="C17" s="63" t="s">
        <v>4130</v>
      </c>
      <c r="D17" s="64" t="s">
        <v>864</v>
      </c>
      <c r="E17" s="62" t="s">
        <v>2250</v>
      </c>
      <c r="F17" s="66" t="s">
        <v>1075</v>
      </c>
      <c r="G17" s="112" t="s">
        <v>1077</v>
      </c>
      <c r="H17" s="67">
        <v>1</v>
      </c>
      <c r="I17" s="68">
        <v>3</v>
      </c>
      <c r="J17" s="69">
        <v>5.0000000000000001E-3</v>
      </c>
      <c r="K17" s="61" t="s">
        <v>17</v>
      </c>
      <c r="L17" s="70">
        <v>360</v>
      </c>
    </row>
    <row r="18" spans="1:12" ht="15" customHeight="1">
      <c r="A18" s="61" t="s">
        <v>4008</v>
      </c>
      <c r="B18" s="62" t="s">
        <v>1325</v>
      </c>
      <c r="C18" s="63" t="s">
        <v>4131</v>
      </c>
      <c r="D18" s="64" t="s">
        <v>864</v>
      </c>
      <c r="E18" s="62" t="s">
        <v>2250</v>
      </c>
      <c r="F18" s="66" t="s">
        <v>1326</v>
      </c>
      <c r="G18" s="117" t="s">
        <v>1328</v>
      </c>
      <c r="H18" s="67">
        <v>1</v>
      </c>
      <c r="I18" s="68">
        <v>3</v>
      </c>
      <c r="J18" s="69">
        <v>5.0000000000000001E-3</v>
      </c>
      <c r="K18" s="61" t="s">
        <v>17</v>
      </c>
      <c r="L18" s="70">
        <v>360</v>
      </c>
    </row>
    <row r="19" spans="1:12" ht="15" customHeight="1">
      <c r="A19" s="61" t="s">
        <v>4008</v>
      </c>
      <c r="B19" s="62" t="s">
        <v>1828</v>
      </c>
      <c r="C19" s="63" t="s">
        <v>4132</v>
      </c>
      <c r="D19" s="64" t="s">
        <v>864</v>
      </c>
      <c r="E19" s="62" t="s">
        <v>2250</v>
      </c>
      <c r="F19" s="66" t="s">
        <v>1829</v>
      </c>
      <c r="G19" s="117" t="s">
        <v>1831</v>
      </c>
      <c r="H19" s="67">
        <v>1</v>
      </c>
      <c r="I19" s="68">
        <v>3</v>
      </c>
      <c r="J19" s="69">
        <v>5.0000000000000001E-3</v>
      </c>
      <c r="K19" s="61" t="s">
        <v>17</v>
      </c>
      <c r="L19" s="70">
        <v>360</v>
      </c>
    </row>
    <row r="20" spans="1:12" ht="15" customHeight="1">
      <c r="A20" s="61" t="s">
        <v>4008</v>
      </c>
      <c r="B20" s="62" t="s">
        <v>2080</v>
      </c>
      <c r="C20" s="63" t="s">
        <v>4133</v>
      </c>
      <c r="D20" s="64" t="s">
        <v>864</v>
      </c>
      <c r="E20" s="62" t="s">
        <v>2250</v>
      </c>
      <c r="F20" s="66" t="s">
        <v>2081</v>
      </c>
      <c r="G20" s="117" t="s">
        <v>2083</v>
      </c>
      <c r="H20" s="67">
        <v>1</v>
      </c>
      <c r="I20" s="68">
        <v>3</v>
      </c>
      <c r="J20" s="69">
        <v>5.0000000000000001E-3</v>
      </c>
      <c r="K20" s="61" t="s">
        <v>17</v>
      </c>
      <c r="L20" s="70">
        <v>360</v>
      </c>
    </row>
    <row r="21" spans="1:12" ht="15" customHeight="1">
      <c r="A21" s="61" t="s">
        <v>4008</v>
      </c>
      <c r="B21" s="62" t="s">
        <v>2164</v>
      </c>
      <c r="C21" s="63" t="s">
        <v>4134</v>
      </c>
      <c r="D21" s="64" t="s">
        <v>864</v>
      </c>
      <c r="E21" s="62" t="s">
        <v>2250</v>
      </c>
      <c r="F21" s="66" t="s">
        <v>2165</v>
      </c>
      <c r="G21" s="117" t="s">
        <v>2167</v>
      </c>
      <c r="H21" s="67">
        <v>1</v>
      </c>
      <c r="I21" s="68">
        <v>3</v>
      </c>
      <c r="J21" s="69">
        <v>5.0000000000000001E-3</v>
      </c>
      <c r="K21" s="61" t="s">
        <v>17</v>
      </c>
      <c r="L21" s="70">
        <v>360</v>
      </c>
    </row>
    <row r="22" spans="1:12" ht="15" customHeight="1">
      <c r="A22" s="61" t="s">
        <v>4008</v>
      </c>
      <c r="B22" s="62" t="s">
        <v>863</v>
      </c>
      <c r="C22" s="63" t="s">
        <v>871</v>
      </c>
      <c r="D22" s="64" t="s">
        <v>864</v>
      </c>
      <c r="E22" s="62" t="s">
        <v>870</v>
      </c>
      <c r="F22" s="66" t="s">
        <v>866</v>
      </c>
      <c r="G22" s="112" t="s">
        <v>872</v>
      </c>
      <c r="H22" s="67">
        <v>1</v>
      </c>
      <c r="I22" s="68">
        <v>3</v>
      </c>
      <c r="J22" s="69">
        <v>8.0000000000000002E-3</v>
      </c>
      <c r="K22" s="61" t="s">
        <v>17</v>
      </c>
      <c r="L22" s="70">
        <v>370</v>
      </c>
    </row>
    <row r="23" spans="1:12" ht="15" customHeight="1">
      <c r="A23" s="61" t="s">
        <v>4008</v>
      </c>
      <c r="B23" s="62" t="s">
        <v>990</v>
      </c>
      <c r="C23" s="63" t="s">
        <v>994</v>
      </c>
      <c r="D23" s="64" t="s">
        <v>864</v>
      </c>
      <c r="E23" s="62" t="s">
        <v>870</v>
      </c>
      <c r="F23" s="66" t="s">
        <v>991</v>
      </c>
      <c r="G23" s="117" t="s">
        <v>995</v>
      </c>
      <c r="H23" s="67">
        <v>1</v>
      </c>
      <c r="I23" s="68">
        <v>3</v>
      </c>
      <c r="J23" s="69">
        <v>8.0000000000000002E-3</v>
      </c>
      <c r="K23" s="61" t="s">
        <v>17</v>
      </c>
      <c r="L23" s="70">
        <v>370</v>
      </c>
    </row>
    <row r="24" spans="1:12" ht="15" customHeight="1">
      <c r="A24" s="61" t="s">
        <v>4008</v>
      </c>
      <c r="B24" s="62" t="s">
        <v>1158</v>
      </c>
      <c r="C24" s="63" t="s">
        <v>1162</v>
      </c>
      <c r="D24" s="64" t="s">
        <v>864</v>
      </c>
      <c r="E24" s="62" t="s">
        <v>870</v>
      </c>
      <c r="F24" s="66" t="s">
        <v>1159</v>
      </c>
      <c r="G24" s="117" t="s">
        <v>1163</v>
      </c>
      <c r="H24" s="67">
        <v>1</v>
      </c>
      <c r="I24" s="68">
        <v>3</v>
      </c>
      <c r="J24" s="69">
        <v>8.0000000000000002E-3</v>
      </c>
      <c r="K24" s="61" t="s">
        <v>17</v>
      </c>
      <c r="L24" s="70">
        <v>370</v>
      </c>
    </row>
    <row r="25" spans="1:12" ht="15" customHeight="1">
      <c r="A25" s="61" t="s">
        <v>4008</v>
      </c>
      <c r="B25" s="62" t="s">
        <v>1409</v>
      </c>
      <c r="C25" s="63" t="s">
        <v>1412</v>
      </c>
      <c r="D25" s="64" t="s">
        <v>864</v>
      </c>
      <c r="E25" s="62" t="s">
        <v>870</v>
      </c>
      <c r="F25" s="66" t="s">
        <v>32</v>
      </c>
      <c r="G25" s="117" t="s">
        <v>1413</v>
      </c>
      <c r="H25" s="67">
        <v>1</v>
      </c>
      <c r="I25" s="68">
        <v>3</v>
      </c>
      <c r="J25" s="69">
        <v>8.0000000000000002E-3</v>
      </c>
      <c r="K25" s="61" t="s">
        <v>17</v>
      </c>
      <c r="L25" s="70">
        <v>370</v>
      </c>
    </row>
    <row r="26" spans="1:12" ht="15" customHeight="1">
      <c r="A26" s="61" t="s">
        <v>4008</v>
      </c>
      <c r="B26" s="62" t="s">
        <v>1492</v>
      </c>
      <c r="C26" s="63" t="s">
        <v>1496</v>
      </c>
      <c r="D26" s="64" t="s">
        <v>864</v>
      </c>
      <c r="E26" s="62" t="s">
        <v>870</v>
      </c>
      <c r="F26" s="66" t="s">
        <v>1493</v>
      </c>
      <c r="G26" s="117" t="s">
        <v>1497</v>
      </c>
      <c r="H26" s="67">
        <v>1</v>
      </c>
      <c r="I26" s="68">
        <v>3</v>
      </c>
      <c r="J26" s="69">
        <v>8.0000000000000002E-3</v>
      </c>
      <c r="K26" s="61" t="s">
        <v>17</v>
      </c>
      <c r="L26" s="70">
        <v>370</v>
      </c>
    </row>
    <row r="27" spans="1:12" ht="15" customHeight="1">
      <c r="A27" s="61" t="s">
        <v>4008</v>
      </c>
      <c r="B27" s="62" t="s">
        <v>1576</v>
      </c>
      <c r="C27" s="63" t="s">
        <v>1580</v>
      </c>
      <c r="D27" s="64" t="s">
        <v>864</v>
      </c>
      <c r="E27" s="62" t="s">
        <v>870</v>
      </c>
      <c r="F27" s="66" t="s">
        <v>1577</v>
      </c>
      <c r="G27" s="117" t="s">
        <v>1581</v>
      </c>
      <c r="H27" s="67">
        <v>1</v>
      </c>
      <c r="I27" s="68">
        <v>3</v>
      </c>
      <c r="J27" s="69">
        <v>8.0000000000000002E-3</v>
      </c>
      <c r="K27" s="61" t="s">
        <v>17</v>
      </c>
      <c r="L27" s="70">
        <v>370</v>
      </c>
    </row>
    <row r="28" spans="1:12" ht="15" customHeight="1">
      <c r="A28" s="61" t="s">
        <v>4008</v>
      </c>
      <c r="B28" s="62" t="s">
        <v>1660</v>
      </c>
      <c r="C28" s="63" t="s">
        <v>1664</v>
      </c>
      <c r="D28" s="64" t="s">
        <v>864</v>
      </c>
      <c r="E28" s="62" t="s">
        <v>870</v>
      </c>
      <c r="F28" s="66" t="s">
        <v>1661</v>
      </c>
      <c r="G28" s="117" t="s">
        <v>1665</v>
      </c>
      <c r="H28" s="67">
        <v>1</v>
      </c>
      <c r="I28" s="68">
        <v>3</v>
      </c>
      <c r="J28" s="69">
        <v>8.0000000000000002E-3</v>
      </c>
      <c r="K28" s="61" t="s">
        <v>17</v>
      </c>
      <c r="L28" s="70">
        <v>370</v>
      </c>
    </row>
    <row r="29" spans="1:12" ht="15" customHeight="1">
      <c r="A29" s="61" t="s">
        <v>4008</v>
      </c>
      <c r="B29" s="62" t="s">
        <v>1744</v>
      </c>
      <c r="C29" s="63" t="s">
        <v>1748</v>
      </c>
      <c r="D29" s="64" t="s">
        <v>864</v>
      </c>
      <c r="E29" s="62" t="s">
        <v>870</v>
      </c>
      <c r="F29" s="66" t="s">
        <v>1745</v>
      </c>
      <c r="G29" s="117" t="s">
        <v>1749</v>
      </c>
      <c r="H29" s="67">
        <v>1</v>
      </c>
      <c r="I29" s="68">
        <v>3</v>
      </c>
      <c r="J29" s="69">
        <v>8.0000000000000002E-3</v>
      </c>
      <c r="K29" s="61" t="s">
        <v>17</v>
      </c>
      <c r="L29" s="70">
        <v>370</v>
      </c>
    </row>
    <row r="30" spans="1:12" ht="15" customHeight="1">
      <c r="A30" s="61" t="s">
        <v>4008</v>
      </c>
      <c r="B30" s="62" t="s">
        <v>1912</v>
      </c>
      <c r="C30" s="63" t="s">
        <v>1916</v>
      </c>
      <c r="D30" s="64" t="s">
        <v>864</v>
      </c>
      <c r="E30" s="62" t="s">
        <v>870</v>
      </c>
      <c r="F30" s="66" t="s">
        <v>1913</v>
      </c>
      <c r="G30" s="117" t="s">
        <v>1917</v>
      </c>
      <c r="H30" s="67">
        <v>1</v>
      </c>
      <c r="I30" s="68">
        <v>3</v>
      </c>
      <c r="J30" s="69">
        <v>8.0000000000000002E-3</v>
      </c>
      <c r="K30" s="61" t="s">
        <v>17</v>
      </c>
      <c r="L30" s="70">
        <v>370</v>
      </c>
    </row>
    <row r="31" spans="1:12" ht="15" customHeight="1">
      <c r="A31" s="61" t="s">
        <v>4008</v>
      </c>
      <c r="B31" s="62" t="s">
        <v>1996</v>
      </c>
      <c r="C31" s="63" t="s">
        <v>2000</v>
      </c>
      <c r="D31" s="64" t="s">
        <v>864</v>
      </c>
      <c r="E31" s="62" t="s">
        <v>870</v>
      </c>
      <c r="F31" s="66" t="s">
        <v>1997</v>
      </c>
      <c r="G31" s="117" t="s">
        <v>2001</v>
      </c>
      <c r="H31" s="67">
        <v>1</v>
      </c>
      <c r="I31" s="68">
        <v>3</v>
      </c>
      <c r="J31" s="69">
        <v>8.0000000000000002E-3</v>
      </c>
      <c r="K31" s="61" t="s">
        <v>17</v>
      </c>
      <c r="L31" s="70">
        <v>370</v>
      </c>
    </row>
    <row r="32" spans="1:12" ht="15" customHeight="1">
      <c r="A32" s="61" t="s">
        <v>4008</v>
      </c>
      <c r="B32" s="62" t="s">
        <v>1074</v>
      </c>
      <c r="C32" s="63" t="s">
        <v>1078</v>
      </c>
      <c r="D32" s="64" t="s">
        <v>864</v>
      </c>
      <c r="E32" s="62" t="s">
        <v>870</v>
      </c>
      <c r="F32" s="66" t="s">
        <v>1075</v>
      </c>
      <c r="G32" s="112" t="s">
        <v>1079</v>
      </c>
      <c r="H32" s="67">
        <v>1</v>
      </c>
      <c r="I32" s="68">
        <v>3</v>
      </c>
      <c r="J32" s="69">
        <v>8.0000000000000002E-3</v>
      </c>
      <c r="K32" s="61" t="s">
        <v>17</v>
      </c>
      <c r="L32" s="70">
        <v>400</v>
      </c>
    </row>
    <row r="33" spans="1:12" ht="15" customHeight="1">
      <c r="A33" s="61" t="s">
        <v>4008</v>
      </c>
      <c r="B33" s="62" t="s">
        <v>1242</v>
      </c>
      <c r="C33" s="63" t="s">
        <v>1245</v>
      </c>
      <c r="D33" s="64" t="s">
        <v>864</v>
      </c>
      <c r="E33" s="62" t="s">
        <v>870</v>
      </c>
      <c r="F33" s="66" t="s">
        <v>15</v>
      </c>
      <c r="G33" s="117" t="s">
        <v>1246</v>
      </c>
      <c r="H33" s="67">
        <v>1</v>
      </c>
      <c r="I33" s="68">
        <v>3</v>
      </c>
      <c r="J33" s="69">
        <v>8.0000000000000002E-3</v>
      </c>
      <c r="K33" s="61" t="s">
        <v>17</v>
      </c>
      <c r="L33" s="71">
        <v>370</v>
      </c>
    </row>
    <row r="34" spans="1:12" ht="15" customHeight="1">
      <c r="A34" s="61" t="s">
        <v>4008</v>
      </c>
      <c r="B34" s="62" t="s">
        <v>1325</v>
      </c>
      <c r="C34" s="63" t="s">
        <v>1329</v>
      </c>
      <c r="D34" s="64" t="s">
        <v>864</v>
      </c>
      <c r="E34" s="62" t="s">
        <v>870</v>
      </c>
      <c r="F34" s="66" t="s">
        <v>1326</v>
      </c>
      <c r="G34" s="117" t="s">
        <v>1330</v>
      </c>
      <c r="H34" s="67">
        <v>1</v>
      </c>
      <c r="I34" s="68">
        <v>3</v>
      </c>
      <c r="J34" s="69">
        <v>8.0000000000000002E-3</v>
      </c>
      <c r="K34" s="61" t="s">
        <v>17</v>
      </c>
      <c r="L34" s="70">
        <v>400</v>
      </c>
    </row>
    <row r="35" spans="1:12" ht="15" customHeight="1">
      <c r="A35" s="61" t="s">
        <v>4008</v>
      </c>
      <c r="B35" s="62" t="s">
        <v>1828</v>
      </c>
      <c r="C35" s="63" t="s">
        <v>1832</v>
      </c>
      <c r="D35" s="64" t="s">
        <v>864</v>
      </c>
      <c r="E35" s="62" t="s">
        <v>870</v>
      </c>
      <c r="F35" s="66" t="s">
        <v>1829</v>
      </c>
      <c r="G35" s="117" t="s">
        <v>1833</v>
      </c>
      <c r="H35" s="67">
        <v>1</v>
      </c>
      <c r="I35" s="68">
        <v>3</v>
      </c>
      <c r="J35" s="69">
        <v>8.0000000000000002E-3</v>
      </c>
      <c r="K35" s="61" t="s">
        <v>17</v>
      </c>
      <c r="L35" s="70">
        <v>400</v>
      </c>
    </row>
    <row r="36" spans="1:12" ht="15" customHeight="1">
      <c r="A36" s="61" t="s">
        <v>4008</v>
      </c>
      <c r="B36" s="62" t="s">
        <v>2080</v>
      </c>
      <c r="C36" s="63" t="s">
        <v>2084</v>
      </c>
      <c r="D36" s="64" t="s">
        <v>864</v>
      </c>
      <c r="E36" s="62" t="s">
        <v>870</v>
      </c>
      <c r="F36" s="66" t="s">
        <v>2081</v>
      </c>
      <c r="G36" s="117" t="s">
        <v>2085</v>
      </c>
      <c r="H36" s="67">
        <v>1</v>
      </c>
      <c r="I36" s="68">
        <v>3</v>
      </c>
      <c r="J36" s="69">
        <v>8.0000000000000002E-3</v>
      </c>
      <c r="K36" s="61" t="s">
        <v>17</v>
      </c>
      <c r="L36" s="70">
        <v>400</v>
      </c>
    </row>
    <row r="37" spans="1:12" ht="15" customHeight="1">
      <c r="A37" s="61" t="s">
        <v>4008</v>
      </c>
      <c r="B37" s="62" t="s">
        <v>2164</v>
      </c>
      <c r="C37" s="63" t="s">
        <v>2168</v>
      </c>
      <c r="D37" s="64" t="s">
        <v>864</v>
      </c>
      <c r="E37" s="62" t="s">
        <v>870</v>
      </c>
      <c r="F37" s="66" t="s">
        <v>2165</v>
      </c>
      <c r="G37" s="117" t="s">
        <v>2169</v>
      </c>
      <c r="H37" s="67">
        <v>1</v>
      </c>
      <c r="I37" s="68">
        <v>3</v>
      </c>
      <c r="J37" s="69">
        <v>8.0000000000000002E-3</v>
      </c>
      <c r="K37" s="61" t="s">
        <v>17</v>
      </c>
      <c r="L37" s="70">
        <v>400</v>
      </c>
    </row>
    <row r="38" spans="1:12" ht="15" customHeight="1">
      <c r="A38" s="61" t="s">
        <v>4008</v>
      </c>
      <c r="B38" s="62" t="s">
        <v>863</v>
      </c>
      <c r="C38" s="63" t="s">
        <v>874</v>
      </c>
      <c r="D38" s="64" t="s">
        <v>864</v>
      </c>
      <c r="E38" s="62" t="s">
        <v>873</v>
      </c>
      <c r="F38" s="66" t="s">
        <v>866</v>
      </c>
      <c r="G38" s="112" t="s">
        <v>875</v>
      </c>
      <c r="H38" s="67">
        <v>1</v>
      </c>
      <c r="I38" s="68">
        <v>3</v>
      </c>
      <c r="J38" s="69">
        <v>5.0000000000000001E-3</v>
      </c>
      <c r="K38" s="61" t="s">
        <v>17</v>
      </c>
      <c r="L38" s="70">
        <v>380</v>
      </c>
    </row>
    <row r="39" spans="1:12" ht="15" customHeight="1">
      <c r="A39" s="61" t="s">
        <v>4008</v>
      </c>
      <c r="B39" s="62" t="s">
        <v>990</v>
      </c>
      <c r="C39" s="63" t="s">
        <v>996</v>
      </c>
      <c r="D39" s="64" t="s">
        <v>864</v>
      </c>
      <c r="E39" s="62" t="s">
        <v>873</v>
      </c>
      <c r="F39" s="66" t="s">
        <v>991</v>
      </c>
      <c r="G39" s="117" t="s">
        <v>997</v>
      </c>
      <c r="H39" s="67">
        <v>1</v>
      </c>
      <c r="I39" s="68">
        <v>3</v>
      </c>
      <c r="J39" s="69">
        <v>5.0000000000000001E-3</v>
      </c>
      <c r="K39" s="61" t="s">
        <v>17</v>
      </c>
      <c r="L39" s="70">
        <v>380</v>
      </c>
    </row>
    <row r="40" spans="1:12" ht="15" customHeight="1">
      <c r="A40" s="61" t="s">
        <v>4008</v>
      </c>
      <c r="B40" s="62" t="s">
        <v>1158</v>
      </c>
      <c r="C40" s="63" t="s">
        <v>1164</v>
      </c>
      <c r="D40" s="64" t="s">
        <v>864</v>
      </c>
      <c r="E40" s="62" t="s">
        <v>873</v>
      </c>
      <c r="F40" s="66" t="s">
        <v>1159</v>
      </c>
      <c r="G40" s="117" t="s">
        <v>1165</v>
      </c>
      <c r="H40" s="67">
        <v>1</v>
      </c>
      <c r="I40" s="68">
        <v>3</v>
      </c>
      <c r="J40" s="69">
        <v>5.0000000000000001E-3</v>
      </c>
      <c r="K40" s="61" t="s">
        <v>17</v>
      </c>
      <c r="L40" s="70">
        <v>380</v>
      </c>
    </row>
    <row r="41" spans="1:12" ht="15" customHeight="1">
      <c r="A41" s="61" t="s">
        <v>4008</v>
      </c>
      <c r="B41" s="62" t="s">
        <v>1242</v>
      </c>
      <c r="C41" s="63" t="s">
        <v>1247</v>
      </c>
      <c r="D41" s="64" t="s">
        <v>864</v>
      </c>
      <c r="E41" s="62" t="s">
        <v>873</v>
      </c>
      <c r="F41" s="66" t="s">
        <v>15</v>
      </c>
      <c r="G41" s="117" t="s">
        <v>1248</v>
      </c>
      <c r="H41" s="67">
        <v>1</v>
      </c>
      <c r="I41" s="68">
        <v>3</v>
      </c>
      <c r="J41" s="69">
        <v>5.0000000000000001E-3</v>
      </c>
      <c r="K41" s="61" t="s">
        <v>17</v>
      </c>
      <c r="L41" s="70">
        <v>380</v>
      </c>
    </row>
    <row r="42" spans="1:12" ht="15" customHeight="1">
      <c r="A42" s="61" t="s">
        <v>4008</v>
      </c>
      <c r="B42" s="62" t="s">
        <v>1409</v>
      </c>
      <c r="C42" s="63" t="s">
        <v>1414</v>
      </c>
      <c r="D42" s="64" t="s">
        <v>864</v>
      </c>
      <c r="E42" s="62" t="s">
        <v>873</v>
      </c>
      <c r="F42" s="66" t="s">
        <v>32</v>
      </c>
      <c r="G42" s="117" t="s">
        <v>1415</v>
      </c>
      <c r="H42" s="67">
        <v>1</v>
      </c>
      <c r="I42" s="68">
        <v>3</v>
      </c>
      <c r="J42" s="69">
        <v>5.0000000000000001E-3</v>
      </c>
      <c r="K42" s="61" t="s">
        <v>17</v>
      </c>
      <c r="L42" s="70">
        <v>380</v>
      </c>
    </row>
    <row r="43" spans="1:12" ht="15" customHeight="1">
      <c r="A43" s="61" t="s">
        <v>4008</v>
      </c>
      <c r="B43" s="62" t="s">
        <v>1492</v>
      </c>
      <c r="C43" s="63" t="s">
        <v>1498</v>
      </c>
      <c r="D43" s="64" t="s">
        <v>864</v>
      </c>
      <c r="E43" s="62" t="s">
        <v>873</v>
      </c>
      <c r="F43" s="66" t="s">
        <v>1493</v>
      </c>
      <c r="G43" s="117" t="s">
        <v>1499</v>
      </c>
      <c r="H43" s="67">
        <v>1</v>
      </c>
      <c r="I43" s="68">
        <v>3</v>
      </c>
      <c r="J43" s="69">
        <v>5.0000000000000001E-3</v>
      </c>
      <c r="K43" s="61" t="s">
        <v>17</v>
      </c>
      <c r="L43" s="70">
        <v>380</v>
      </c>
    </row>
    <row r="44" spans="1:12" ht="15" customHeight="1">
      <c r="A44" s="61" t="s">
        <v>4008</v>
      </c>
      <c r="B44" s="62" t="s">
        <v>1576</v>
      </c>
      <c r="C44" s="63" t="s">
        <v>1582</v>
      </c>
      <c r="D44" s="64" t="s">
        <v>864</v>
      </c>
      <c r="E44" s="62" t="s">
        <v>873</v>
      </c>
      <c r="F44" s="66" t="s">
        <v>1577</v>
      </c>
      <c r="G44" s="117" t="s">
        <v>1583</v>
      </c>
      <c r="H44" s="67">
        <v>1</v>
      </c>
      <c r="I44" s="68">
        <v>3</v>
      </c>
      <c r="J44" s="69">
        <v>5.0000000000000001E-3</v>
      </c>
      <c r="K44" s="61" t="s">
        <v>17</v>
      </c>
      <c r="L44" s="70">
        <v>380</v>
      </c>
    </row>
    <row r="45" spans="1:12" ht="15" customHeight="1">
      <c r="A45" s="61" t="s">
        <v>4008</v>
      </c>
      <c r="B45" s="62" t="s">
        <v>1660</v>
      </c>
      <c r="C45" s="63" t="s">
        <v>1666</v>
      </c>
      <c r="D45" s="64" t="s">
        <v>864</v>
      </c>
      <c r="E45" s="62" t="s">
        <v>873</v>
      </c>
      <c r="F45" s="66" t="s">
        <v>1661</v>
      </c>
      <c r="G45" s="117" t="s">
        <v>1667</v>
      </c>
      <c r="H45" s="67">
        <v>1</v>
      </c>
      <c r="I45" s="68">
        <v>3</v>
      </c>
      <c r="J45" s="69">
        <v>5.0000000000000001E-3</v>
      </c>
      <c r="K45" s="61" t="s">
        <v>17</v>
      </c>
      <c r="L45" s="70">
        <v>380</v>
      </c>
    </row>
    <row r="46" spans="1:12" ht="15" customHeight="1">
      <c r="A46" s="61" t="s">
        <v>4008</v>
      </c>
      <c r="B46" s="62" t="s">
        <v>1744</v>
      </c>
      <c r="C46" s="63" t="s">
        <v>1750</v>
      </c>
      <c r="D46" s="64" t="s">
        <v>864</v>
      </c>
      <c r="E46" s="62" t="s">
        <v>873</v>
      </c>
      <c r="F46" s="66" t="s">
        <v>1745</v>
      </c>
      <c r="G46" s="117" t="s">
        <v>1751</v>
      </c>
      <c r="H46" s="67">
        <v>1</v>
      </c>
      <c r="I46" s="68">
        <v>3</v>
      </c>
      <c r="J46" s="69">
        <v>5.0000000000000001E-3</v>
      </c>
      <c r="K46" s="61" t="s">
        <v>17</v>
      </c>
      <c r="L46" s="70">
        <v>380</v>
      </c>
    </row>
    <row r="47" spans="1:12" ht="15" customHeight="1">
      <c r="A47" s="61" t="s">
        <v>4008</v>
      </c>
      <c r="B47" s="62" t="s">
        <v>1912</v>
      </c>
      <c r="C47" s="63" t="s">
        <v>1918</v>
      </c>
      <c r="D47" s="64" t="s">
        <v>864</v>
      </c>
      <c r="E47" s="62" t="s">
        <v>873</v>
      </c>
      <c r="F47" s="66" t="s">
        <v>1913</v>
      </c>
      <c r="G47" s="117" t="s">
        <v>1919</v>
      </c>
      <c r="H47" s="67">
        <v>1</v>
      </c>
      <c r="I47" s="68">
        <v>3</v>
      </c>
      <c r="J47" s="69">
        <v>5.0000000000000001E-3</v>
      </c>
      <c r="K47" s="61" t="s">
        <v>17</v>
      </c>
      <c r="L47" s="70">
        <v>380</v>
      </c>
    </row>
    <row r="48" spans="1:12" ht="15" customHeight="1">
      <c r="A48" s="61" t="s">
        <v>4008</v>
      </c>
      <c r="B48" s="62" t="s">
        <v>1996</v>
      </c>
      <c r="C48" s="63" t="s">
        <v>2002</v>
      </c>
      <c r="D48" s="64" t="s">
        <v>864</v>
      </c>
      <c r="E48" s="62" t="s">
        <v>873</v>
      </c>
      <c r="F48" s="66" t="s">
        <v>1997</v>
      </c>
      <c r="G48" s="117" t="s">
        <v>2003</v>
      </c>
      <c r="H48" s="67">
        <v>1</v>
      </c>
      <c r="I48" s="68">
        <v>3</v>
      </c>
      <c r="J48" s="69">
        <v>5.0000000000000001E-3</v>
      </c>
      <c r="K48" s="61" t="s">
        <v>17</v>
      </c>
      <c r="L48" s="70">
        <v>380</v>
      </c>
    </row>
    <row r="49" spans="1:12" ht="15" customHeight="1">
      <c r="A49" s="61" t="s">
        <v>4008</v>
      </c>
      <c r="B49" s="62" t="s">
        <v>1074</v>
      </c>
      <c r="C49" s="63" t="s">
        <v>1080</v>
      </c>
      <c r="D49" s="64" t="s">
        <v>864</v>
      </c>
      <c r="E49" s="62" t="s">
        <v>873</v>
      </c>
      <c r="F49" s="66" t="s">
        <v>1075</v>
      </c>
      <c r="G49" s="112" t="s">
        <v>1081</v>
      </c>
      <c r="H49" s="67">
        <v>1</v>
      </c>
      <c r="I49" s="68">
        <v>3</v>
      </c>
      <c r="J49" s="69">
        <v>5.0000000000000001E-3</v>
      </c>
      <c r="K49" s="61" t="s">
        <v>17</v>
      </c>
      <c r="L49" s="70">
        <v>420</v>
      </c>
    </row>
    <row r="50" spans="1:12" ht="15" customHeight="1">
      <c r="A50" s="61" t="s">
        <v>4008</v>
      </c>
      <c r="B50" s="62" t="s">
        <v>1325</v>
      </c>
      <c r="C50" s="63" t="s">
        <v>1331</v>
      </c>
      <c r="D50" s="64" t="s">
        <v>864</v>
      </c>
      <c r="E50" s="62" t="s">
        <v>873</v>
      </c>
      <c r="F50" s="66" t="s">
        <v>1326</v>
      </c>
      <c r="G50" s="117" t="s">
        <v>1332</v>
      </c>
      <c r="H50" s="67">
        <v>1</v>
      </c>
      <c r="I50" s="68">
        <v>3</v>
      </c>
      <c r="J50" s="69">
        <v>5.0000000000000001E-3</v>
      </c>
      <c r="K50" s="61" t="s">
        <v>17</v>
      </c>
      <c r="L50" s="70">
        <v>420</v>
      </c>
    </row>
    <row r="51" spans="1:12" ht="15" customHeight="1">
      <c r="A51" s="61" t="s">
        <v>4008</v>
      </c>
      <c r="B51" s="62" t="s">
        <v>1828</v>
      </c>
      <c r="C51" s="63" t="s">
        <v>1834</v>
      </c>
      <c r="D51" s="64" t="s">
        <v>864</v>
      </c>
      <c r="E51" s="62" t="s">
        <v>873</v>
      </c>
      <c r="F51" s="66" t="s">
        <v>1829</v>
      </c>
      <c r="G51" s="117" t="s">
        <v>1835</v>
      </c>
      <c r="H51" s="67">
        <v>1</v>
      </c>
      <c r="I51" s="68">
        <v>3</v>
      </c>
      <c r="J51" s="69">
        <v>5.0000000000000001E-3</v>
      </c>
      <c r="K51" s="61" t="s">
        <v>17</v>
      </c>
      <c r="L51" s="70">
        <v>420</v>
      </c>
    </row>
    <row r="52" spans="1:12" ht="15" customHeight="1">
      <c r="A52" s="61" t="s">
        <v>4008</v>
      </c>
      <c r="B52" s="62" t="s">
        <v>2080</v>
      </c>
      <c r="C52" s="63" t="s">
        <v>2086</v>
      </c>
      <c r="D52" s="64" t="s">
        <v>864</v>
      </c>
      <c r="E52" s="62" t="s">
        <v>873</v>
      </c>
      <c r="F52" s="66" t="s">
        <v>2081</v>
      </c>
      <c r="G52" s="117" t="s">
        <v>2087</v>
      </c>
      <c r="H52" s="67">
        <v>1</v>
      </c>
      <c r="I52" s="68">
        <v>3</v>
      </c>
      <c r="J52" s="69">
        <v>5.0000000000000001E-3</v>
      </c>
      <c r="K52" s="61" t="s">
        <v>17</v>
      </c>
      <c r="L52" s="70">
        <v>420</v>
      </c>
    </row>
    <row r="53" spans="1:12" ht="15" customHeight="1">
      <c r="A53" s="61" t="s">
        <v>4008</v>
      </c>
      <c r="B53" s="62" t="s">
        <v>2164</v>
      </c>
      <c r="C53" s="63" t="s">
        <v>2170</v>
      </c>
      <c r="D53" s="64" t="s">
        <v>864</v>
      </c>
      <c r="E53" s="62" t="s">
        <v>873</v>
      </c>
      <c r="F53" s="66" t="s">
        <v>2165</v>
      </c>
      <c r="G53" s="117" t="s">
        <v>2171</v>
      </c>
      <c r="H53" s="67">
        <v>1</v>
      </c>
      <c r="I53" s="68">
        <v>3</v>
      </c>
      <c r="J53" s="69">
        <v>5.0000000000000001E-3</v>
      </c>
      <c r="K53" s="61" t="s">
        <v>17</v>
      </c>
      <c r="L53" s="70">
        <v>420</v>
      </c>
    </row>
    <row r="54" spans="1:12" ht="15" customHeight="1">
      <c r="A54" s="61" t="s">
        <v>4008</v>
      </c>
      <c r="B54" s="62" t="s">
        <v>863</v>
      </c>
      <c r="C54" s="63" t="s">
        <v>877</v>
      </c>
      <c r="D54" s="64" t="s">
        <v>864</v>
      </c>
      <c r="E54" s="62" t="s">
        <v>876</v>
      </c>
      <c r="F54" s="66" t="s">
        <v>866</v>
      </c>
      <c r="G54" s="112" t="s">
        <v>878</v>
      </c>
      <c r="H54" s="67">
        <v>1</v>
      </c>
      <c r="I54" s="68">
        <v>3</v>
      </c>
      <c r="J54" s="69">
        <v>5.0000000000000001E-3</v>
      </c>
      <c r="K54" s="61" t="s">
        <v>17</v>
      </c>
      <c r="L54" s="70">
        <v>420</v>
      </c>
    </row>
    <row r="55" spans="1:12" ht="15" customHeight="1">
      <c r="A55" s="61" t="s">
        <v>4008</v>
      </c>
      <c r="B55" s="62" t="s">
        <v>990</v>
      </c>
      <c r="C55" s="63" t="s">
        <v>998</v>
      </c>
      <c r="D55" s="64" t="s">
        <v>864</v>
      </c>
      <c r="E55" s="62" t="s">
        <v>876</v>
      </c>
      <c r="F55" s="66" t="s">
        <v>991</v>
      </c>
      <c r="G55" s="117" t="s">
        <v>999</v>
      </c>
      <c r="H55" s="67">
        <v>1</v>
      </c>
      <c r="I55" s="68">
        <v>3</v>
      </c>
      <c r="J55" s="69">
        <v>5.0000000000000001E-3</v>
      </c>
      <c r="K55" s="61" t="s">
        <v>17</v>
      </c>
      <c r="L55" s="70">
        <v>420</v>
      </c>
    </row>
    <row r="56" spans="1:12" ht="15" customHeight="1">
      <c r="A56" s="61" t="s">
        <v>4008</v>
      </c>
      <c r="B56" s="62" t="s">
        <v>1158</v>
      </c>
      <c r="C56" s="63" t="s">
        <v>1166</v>
      </c>
      <c r="D56" s="64" t="s">
        <v>864</v>
      </c>
      <c r="E56" s="62" t="s">
        <v>876</v>
      </c>
      <c r="F56" s="66" t="s">
        <v>1159</v>
      </c>
      <c r="G56" s="117" t="s">
        <v>1167</v>
      </c>
      <c r="H56" s="67">
        <v>1</v>
      </c>
      <c r="I56" s="68">
        <v>3</v>
      </c>
      <c r="J56" s="69">
        <v>5.0000000000000001E-3</v>
      </c>
      <c r="K56" s="61" t="s">
        <v>17</v>
      </c>
      <c r="L56" s="70">
        <v>420</v>
      </c>
    </row>
    <row r="57" spans="1:12" ht="15" customHeight="1">
      <c r="A57" s="61" t="s">
        <v>4008</v>
      </c>
      <c r="B57" s="62" t="s">
        <v>1242</v>
      </c>
      <c r="C57" s="63" t="s">
        <v>1249</v>
      </c>
      <c r="D57" s="64" t="s">
        <v>864</v>
      </c>
      <c r="E57" s="62" t="s">
        <v>876</v>
      </c>
      <c r="F57" s="66" t="s">
        <v>15</v>
      </c>
      <c r="G57" s="117" t="s">
        <v>1250</v>
      </c>
      <c r="H57" s="67">
        <v>1</v>
      </c>
      <c r="I57" s="68">
        <v>3</v>
      </c>
      <c r="J57" s="69">
        <v>5.0000000000000001E-3</v>
      </c>
      <c r="K57" s="61" t="s">
        <v>17</v>
      </c>
      <c r="L57" s="70">
        <v>420</v>
      </c>
    </row>
    <row r="58" spans="1:12" ht="15" customHeight="1">
      <c r="A58" s="61" t="s">
        <v>4008</v>
      </c>
      <c r="B58" s="62" t="s">
        <v>1409</v>
      </c>
      <c r="C58" s="63" t="s">
        <v>1416</v>
      </c>
      <c r="D58" s="64" t="s">
        <v>864</v>
      </c>
      <c r="E58" s="62" t="s">
        <v>876</v>
      </c>
      <c r="F58" s="66" t="s">
        <v>32</v>
      </c>
      <c r="G58" s="117" t="s">
        <v>1417</v>
      </c>
      <c r="H58" s="67">
        <v>1</v>
      </c>
      <c r="I58" s="68">
        <v>3</v>
      </c>
      <c r="J58" s="69">
        <v>5.0000000000000001E-3</v>
      </c>
      <c r="K58" s="61" t="s">
        <v>17</v>
      </c>
      <c r="L58" s="70">
        <v>420</v>
      </c>
    </row>
    <row r="59" spans="1:12" ht="15" customHeight="1">
      <c r="A59" s="61" t="s">
        <v>4008</v>
      </c>
      <c r="B59" s="62" t="s">
        <v>1492</v>
      </c>
      <c r="C59" s="63" t="s">
        <v>1500</v>
      </c>
      <c r="D59" s="64" t="s">
        <v>864</v>
      </c>
      <c r="E59" s="62" t="s">
        <v>876</v>
      </c>
      <c r="F59" s="66" t="s">
        <v>1493</v>
      </c>
      <c r="G59" s="117" t="s">
        <v>1501</v>
      </c>
      <c r="H59" s="67">
        <v>1</v>
      </c>
      <c r="I59" s="68">
        <v>3</v>
      </c>
      <c r="J59" s="69">
        <v>5.0000000000000001E-3</v>
      </c>
      <c r="K59" s="61" t="s">
        <v>17</v>
      </c>
      <c r="L59" s="70">
        <v>420</v>
      </c>
    </row>
    <row r="60" spans="1:12" ht="15" customHeight="1">
      <c r="A60" s="61" t="s">
        <v>4008</v>
      </c>
      <c r="B60" s="62" t="s">
        <v>1576</v>
      </c>
      <c r="C60" s="63" t="s">
        <v>1584</v>
      </c>
      <c r="D60" s="64" t="s">
        <v>864</v>
      </c>
      <c r="E60" s="62" t="s">
        <v>876</v>
      </c>
      <c r="F60" s="66" t="s">
        <v>1577</v>
      </c>
      <c r="G60" s="117" t="s">
        <v>1585</v>
      </c>
      <c r="H60" s="67">
        <v>1</v>
      </c>
      <c r="I60" s="68">
        <v>3</v>
      </c>
      <c r="J60" s="69">
        <v>5.0000000000000001E-3</v>
      </c>
      <c r="K60" s="61" t="s">
        <v>17</v>
      </c>
      <c r="L60" s="70">
        <v>420</v>
      </c>
    </row>
    <row r="61" spans="1:12" ht="15" customHeight="1">
      <c r="A61" s="61" t="s">
        <v>4008</v>
      </c>
      <c r="B61" s="62" t="s">
        <v>1660</v>
      </c>
      <c r="C61" s="63" t="s">
        <v>1668</v>
      </c>
      <c r="D61" s="64" t="s">
        <v>864</v>
      </c>
      <c r="E61" s="62" t="s">
        <v>876</v>
      </c>
      <c r="F61" s="66" t="s">
        <v>1661</v>
      </c>
      <c r="G61" s="117" t="s">
        <v>1669</v>
      </c>
      <c r="H61" s="67">
        <v>1</v>
      </c>
      <c r="I61" s="68">
        <v>3</v>
      </c>
      <c r="J61" s="69">
        <v>5.0000000000000001E-3</v>
      </c>
      <c r="K61" s="61" t="s">
        <v>17</v>
      </c>
      <c r="L61" s="70">
        <v>420</v>
      </c>
    </row>
    <row r="62" spans="1:12" ht="15" customHeight="1">
      <c r="A62" s="61" t="s">
        <v>4008</v>
      </c>
      <c r="B62" s="62" t="s">
        <v>1744</v>
      </c>
      <c r="C62" s="63" t="s">
        <v>1752</v>
      </c>
      <c r="D62" s="64" t="s">
        <v>864</v>
      </c>
      <c r="E62" s="62" t="s">
        <v>876</v>
      </c>
      <c r="F62" s="66" t="s">
        <v>1745</v>
      </c>
      <c r="G62" s="117" t="s">
        <v>1753</v>
      </c>
      <c r="H62" s="67">
        <v>1</v>
      </c>
      <c r="I62" s="68">
        <v>3</v>
      </c>
      <c r="J62" s="69">
        <v>5.0000000000000001E-3</v>
      </c>
      <c r="K62" s="61" t="s">
        <v>17</v>
      </c>
      <c r="L62" s="70">
        <v>420</v>
      </c>
    </row>
    <row r="63" spans="1:12" ht="15" customHeight="1">
      <c r="A63" s="61" t="s">
        <v>4008</v>
      </c>
      <c r="B63" s="62" t="s">
        <v>1912</v>
      </c>
      <c r="C63" s="63" t="s">
        <v>1920</v>
      </c>
      <c r="D63" s="64" t="s">
        <v>864</v>
      </c>
      <c r="E63" s="62" t="s">
        <v>876</v>
      </c>
      <c r="F63" s="66" t="s">
        <v>1913</v>
      </c>
      <c r="G63" s="117" t="s">
        <v>1921</v>
      </c>
      <c r="H63" s="67">
        <v>1</v>
      </c>
      <c r="I63" s="68">
        <v>3</v>
      </c>
      <c r="J63" s="69">
        <v>5.0000000000000001E-3</v>
      </c>
      <c r="K63" s="61" t="s">
        <v>17</v>
      </c>
      <c r="L63" s="70">
        <v>420</v>
      </c>
    </row>
    <row r="64" spans="1:12" ht="15" customHeight="1">
      <c r="A64" s="61" t="s">
        <v>4008</v>
      </c>
      <c r="B64" s="62" t="s">
        <v>1996</v>
      </c>
      <c r="C64" s="63" t="s">
        <v>2004</v>
      </c>
      <c r="D64" s="64" t="s">
        <v>864</v>
      </c>
      <c r="E64" s="62" t="s">
        <v>876</v>
      </c>
      <c r="F64" s="66" t="s">
        <v>1997</v>
      </c>
      <c r="G64" s="117" t="s">
        <v>2005</v>
      </c>
      <c r="H64" s="67">
        <v>1</v>
      </c>
      <c r="I64" s="68">
        <v>3</v>
      </c>
      <c r="J64" s="69">
        <v>5.0000000000000001E-3</v>
      </c>
      <c r="K64" s="61" t="s">
        <v>17</v>
      </c>
      <c r="L64" s="70">
        <v>420</v>
      </c>
    </row>
    <row r="65" spans="1:12" ht="15" customHeight="1">
      <c r="A65" s="61" t="s">
        <v>4008</v>
      </c>
      <c r="B65" s="62" t="s">
        <v>1074</v>
      </c>
      <c r="C65" s="63" t="s">
        <v>1082</v>
      </c>
      <c r="D65" s="64" t="s">
        <v>864</v>
      </c>
      <c r="E65" s="62" t="s">
        <v>876</v>
      </c>
      <c r="F65" s="66" t="s">
        <v>1075</v>
      </c>
      <c r="G65" s="112" t="s">
        <v>1083</v>
      </c>
      <c r="H65" s="67">
        <v>1</v>
      </c>
      <c r="I65" s="68">
        <v>3</v>
      </c>
      <c r="J65" s="69">
        <v>5.0000000000000001E-3</v>
      </c>
      <c r="K65" s="61" t="s">
        <v>17</v>
      </c>
      <c r="L65" s="70">
        <v>460</v>
      </c>
    </row>
    <row r="66" spans="1:12" ht="15" customHeight="1">
      <c r="A66" s="61" t="s">
        <v>4008</v>
      </c>
      <c r="B66" s="62" t="s">
        <v>1325</v>
      </c>
      <c r="C66" s="63" t="s">
        <v>1333</v>
      </c>
      <c r="D66" s="64" t="s">
        <v>864</v>
      </c>
      <c r="E66" s="62" t="s">
        <v>876</v>
      </c>
      <c r="F66" s="66" t="s">
        <v>1326</v>
      </c>
      <c r="G66" s="117" t="s">
        <v>1334</v>
      </c>
      <c r="H66" s="67">
        <v>1</v>
      </c>
      <c r="I66" s="68">
        <v>3</v>
      </c>
      <c r="J66" s="69">
        <v>5.0000000000000001E-3</v>
      </c>
      <c r="K66" s="61" t="s">
        <v>17</v>
      </c>
      <c r="L66" s="70">
        <v>460</v>
      </c>
    </row>
    <row r="67" spans="1:12" ht="15" customHeight="1">
      <c r="A67" s="61" t="s">
        <v>4008</v>
      </c>
      <c r="B67" s="62" t="s">
        <v>1828</v>
      </c>
      <c r="C67" s="63" t="s">
        <v>1836</v>
      </c>
      <c r="D67" s="64" t="s">
        <v>864</v>
      </c>
      <c r="E67" s="62" t="s">
        <v>876</v>
      </c>
      <c r="F67" s="66" t="s">
        <v>1829</v>
      </c>
      <c r="G67" s="117" t="s">
        <v>1837</v>
      </c>
      <c r="H67" s="67">
        <v>1</v>
      </c>
      <c r="I67" s="68">
        <v>3</v>
      </c>
      <c r="J67" s="69">
        <v>5.0000000000000001E-3</v>
      </c>
      <c r="K67" s="61" t="s">
        <v>17</v>
      </c>
      <c r="L67" s="70">
        <v>460</v>
      </c>
    </row>
    <row r="68" spans="1:12" ht="15" customHeight="1">
      <c r="A68" s="61" t="s">
        <v>4008</v>
      </c>
      <c r="B68" s="62" t="s">
        <v>2080</v>
      </c>
      <c r="C68" s="63" t="s">
        <v>2088</v>
      </c>
      <c r="D68" s="64" t="s">
        <v>864</v>
      </c>
      <c r="E68" s="62" t="s">
        <v>876</v>
      </c>
      <c r="F68" s="66" t="s">
        <v>2081</v>
      </c>
      <c r="G68" s="117" t="s">
        <v>2089</v>
      </c>
      <c r="H68" s="67">
        <v>1</v>
      </c>
      <c r="I68" s="68">
        <v>3</v>
      </c>
      <c r="J68" s="69">
        <v>5.0000000000000001E-3</v>
      </c>
      <c r="K68" s="61" t="s">
        <v>17</v>
      </c>
      <c r="L68" s="70">
        <v>460</v>
      </c>
    </row>
    <row r="69" spans="1:12" ht="15" customHeight="1">
      <c r="A69" s="61" t="s">
        <v>4008</v>
      </c>
      <c r="B69" s="62" t="s">
        <v>2164</v>
      </c>
      <c r="C69" s="63" t="s">
        <v>2172</v>
      </c>
      <c r="D69" s="64" t="s">
        <v>864</v>
      </c>
      <c r="E69" s="62" t="s">
        <v>876</v>
      </c>
      <c r="F69" s="66" t="s">
        <v>2165</v>
      </c>
      <c r="G69" s="117" t="s">
        <v>2173</v>
      </c>
      <c r="H69" s="67">
        <v>1</v>
      </c>
      <c r="I69" s="68">
        <v>3</v>
      </c>
      <c r="J69" s="69">
        <v>5.0000000000000001E-3</v>
      </c>
      <c r="K69" s="61" t="s">
        <v>17</v>
      </c>
      <c r="L69" s="70">
        <v>460</v>
      </c>
    </row>
    <row r="70" spans="1:12" ht="15" customHeight="1">
      <c r="A70" s="61" t="s">
        <v>4008</v>
      </c>
      <c r="B70" s="62" t="s">
        <v>863</v>
      </c>
      <c r="C70" s="63" t="s">
        <v>880</v>
      </c>
      <c r="D70" s="64" t="s">
        <v>864</v>
      </c>
      <c r="E70" s="62" t="s">
        <v>879</v>
      </c>
      <c r="F70" s="66" t="s">
        <v>866</v>
      </c>
      <c r="G70" s="112" t="s">
        <v>881</v>
      </c>
      <c r="H70" s="67">
        <v>1</v>
      </c>
      <c r="I70" s="68">
        <v>3</v>
      </c>
      <c r="J70" s="69">
        <v>5.0000000000000001E-3</v>
      </c>
      <c r="K70" s="61" t="s">
        <v>17</v>
      </c>
      <c r="L70" s="70">
        <v>430</v>
      </c>
    </row>
    <row r="71" spans="1:12" ht="15" customHeight="1">
      <c r="A71" s="61" t="s">
        <v>4008</v>
      </c>
      <c r="B71" s="62" t="s">
        <v>990</v>
      </c>
      <c r="C71" s="63" t="s">
        <v>1000</v>
      </c>
      <c r="D71" s="64" t="s">
        <v>864</v>
      </c>
      <c r="E71" s="62" t="s">
        <v>879</v>
      </c>
      <c r="F71" s="66" t="s">
        <v>991</v>
      </c>
      <c r="G71" s="117" t="s">
        <v>1001</v>
      </c>
      <c r="H71" s="67">
        <v>1</v>
      </c>
      <c r="I71" s="68">
        <v>3</v>
      </c>
      <c r="J71" s="69">
        <v>5.0000000000000001E-3</v>
      </c>
      <c r="K71" s="61" t="s">
        <v>17</v>
      </c>
      <c r="L71" s="70">
        <v>430</v>
      </c>
    </row>
    <row r="72" spans="1:12" ht="15" customHeight="1">
      <c r="A72" s="61" t="s">
        <v>4008</v>
      </c>
      <c r="B72" s="62" t="s">
        <v>1158</v>
      </c>
      <c r="C72" s="63" t="s">
        <v>1168</v>
      </c>
      <c r="D72" s="64" t="s">
        <v>864</v>
      </c>
      <c r="E72" s="62" t="s">
        <v>879</v>
      </c>
      <c r="F72" s="66" t="s">
        <v>1159</v>
      </c>
      <c r="G72" s="117" t="s">
        <v>1169</v>
      </c>
      <c r="H72" s="67">
        <v>1</v>
      </c>
      <c r="I72" s="68">
        <v>3</v>
      </c>
      <c r="J72" s="69">
        <v>5.0000000000000001E-3</v>
      </c>
      <c r="K72" s="61" t="s">
        <v>17</v>
      </c>
      <c r="L72" s="70">
        <v>430</v>
      </c>
    </row>
    <row r="73" spans="1:12" ht="15" customHeight="1">
      <c r="A73" s="61" t="s">
        <v>4008</v>
      </c>
      <c r="B73" s="62" t="s">
        <v>1242</v>
      </c>
      <c r="C73" s="63" t="s">
        <v>1251</v>
      </c>
      <c r="D73" s="64" t="s">
        <v>864</v>
      </c>
      <c r="E73" s="62" t="s">
        <v>879</v>
      </c>
      <c r="F73" s="66" t="s">
        <v>15</v>
      </c>
      <c r="G73" s="117" t="s">
        <v>1252</v>
      </c>
      <c r="H73" s="67">
        <v>1</v>
      </c>
      <c r="I73" s="68">
        <v>3</v>
      </c>
      <c r="J73" s="69">
        <v>5.0000000000000001E-3</v>
      </c>
      <c r="K73" s="61" t="s">
        <v>17</v>
      </c>
      <c r="L73" s="70">
        <v>430</v>
      </c>
    </row>
    <row r="74" spans="1:12" ht="15" customHeight="1">
      <c r="A74" s="61" t="s">
        <v>4008</v>
      </c>
      <c r="B74" s="62" t="s">
        <v>1409</v>
      </c>
      <c r="C74" s="63" t="s">
        <v>1418</v>
      </c>
      <c r="D74" s="64" t="s">
        <v>864</v>
      </c>
      <c r="E74" s="62" t="s">
        <v>879</v>
      </c>
      <c r="F74" s="66" t="s">
        <v>32</v>
      </c>
      <c r="G74" s="117" t="s">
        <v>1419</v>
      </c>
      <c r="H74" s="67">
        <v>1</v>
      </c>
      <c r="I74" s="68">
        <v>3</v>
      </c>
      <c r="J74" s="69">
        <v>5.0000000000000001E-3</v>
      </c>
      <c r="K74" s="61" t="s">
        <v>17</v>
      </c>
      <c r="L74" s="70">
        <v>430</v>
      </c>
    </row>
    <row r="75" spans="1:12" ht="15" customHeight="1">
      <c r="A75" s="61" t="s">
        <v>4008</v>
      </c>
      <c r="B75" s="62" t="s">
        <v>1492</v>
      </c>
      <c r="C75" s="63" t="s">
        <v>1502</v>
      </c>
      <c r="D75" s="64" t="s">
        <v>864</v>
      </c>
      <c r="E75" s="62" t="s">
        <v>879</v>
      </c>
      <c r="F75" s="66" t="s">
        <v>1493</v>
      </c>
      <c r="G75" s="117" t="s">
        <v>1503</v>
      </c>
      <c r="H75" s="67">
        <v>1</v>
      </c>
      <c r="I75" s="68">
        <v>3</v>
      </c>
      <c r="J75" s="69">
        <v>5.0000000000000001E-3</v>
      </c>
      <c r="K75" s="61" t="s">
        <v>17</v>
      </c>
      <c r="L75" s="70">
        <v>430</v>
      </c>
    </row>
    <row r="76" spans="1:12" ht="15" customHeight="1">
      <c r="A76" s="61" t="s">
        <v>4008</v>
      </c>
      <c r="B76" s="62" t="s">
        <v>1576</v>
      </c>
      <c r="C76" s="63" t="s">
        <v>1586</v>
      </c>
      <c r="D76" s="64" t="s">
        <v>864</v>
      </c>
      <c r="E76" s="62" t="s">
        <v>879</v>
      </c>
      <c r="F76" s="66" t="s">
        <v>1577</v>
      </c>
      <c r="G76" s="117" t="s">
        <v>1587</v>
      </c>
      <c r="H76" s="67">
        <v>1</v>
      </c>
      <c r="I76" s="68">
        <v>3</v>
      </c>
      <c r="J76" s="69">
        <v>5.0000000000000001E-3</v>
      </c>
      <c r="K76" s="61" t="s">
        <v>17</v>
      </c>
      <c r="L76" s="70">
        <v>430</v>
      </c>
    </row>
    <row r="77" spans="1:12" ht="15" customHeight="1">
      <c r="A77" s="61" t="s">
        <v>4008</v>
      </c>
      <c r="B77" s="62" t="s">
        <v>1660</v>
      </c>
      <c r="C77" s="63" t="s">
        <v>1670</v>
      </c>
      <c r="D77" s="64" t="s">
        <v>864</v>
      </c>
      <c r="E77" s="62" t="s">
        <v>879</v>
      </c>
      <c r="F77" s="66" t="s">
        <v>1661</v>
      </c>
      <c r="G77" s="117" t="s">
        <v>1671</v>
      </c>
      <c r="H77" s="67">
        <v>1</v>
      </c>
      <c r="I77" s="68">
        <v>3</v>
      </c>
      <c r="J77" s="69">
        <v>5.0000000000000001E-3</v>
      </c>
      <c r="K77" s="61" t="s">
        <v>17</v>
      </c>
      <c r="L77" s="70">
        <v>430</v>
      </c>
    </row>
    <row r="78" spans="1:12" ht="15" customHeight="1">
      <c r="A78" s="61" t="s">
        <v>4008</v>
      </c>
      <c r="B78" s="62" t="s">
        <v>1744</v>
      </c>
      <c r="C78" s="63" t="s">
        <v>1754</v>
      </c>
      <c r="D78" s="64" t="s">
        <v>864</v>
      </c>
      <c r="E78" s="62" t="s">
        <v>879</v>
      </c>
      <c r="F78" s="66" t="s">
        <v>1745</v>
      </c>
      <c r="G78" s="117" t="s">
        <v>1755</v>
      </c>
      <c r="H78" s="67">
        <v>1</v>
      </c>
      <c r="I78" s="68">
        <v>3</v>
      </c>
      <c r="J78" s="69">
        <v>5.0000000000000001E-3</v>
      </c>
      <c r="K78" s="61" t="s">
        <v>17</v>
      </c>
      <c r="L78" s="70">
        <v>430</v>
      </c>
    </row>
    <row r="79" spans="1:12" ht="15" customHeight="1">
      <c r="A79" s="61" t="s">
        <v>4008</v>
      </c>
      <c r="B79" s="62" t="s">
        <v>1912</v>
      </c>
      <c r="C79" s="63" t="s">
        <v>1922</v>
      </c>
      <c r="D79" s="64" t="s">
        <v>864</v>
      </c>
      <c r="E79" s="62" t="s">
        <v>879</v>
      </c>
      <c r="F79" s="66" t="s">
        <v>1913</v>
      </c>
      <c r="G79" s="117" t="s">
        <v>1923</v>
      </c>
      <c r="H79" s="67">
        <v>1</v>
      </c>
      <c r="I79" s="68">
        <v>3</v>
      </c>
      <c r="J79" s="69">
        <v>5.0000000000000001E-3</v>
      </c>
      <c r="K79" s="61" t="s">
        <v>17</v>
      </c>
      <c r="L79" s="70">
        <v>430</v>
      </c>
    </row>
    <row r="80" spans="1:12" ht="15" customHeight="1">
      <c r="A80" s="61" t="s">
        <v>4008</v>
      </c>
      <c r="B80" s="62" t="s">
        <v>1996</v>
      </c>
      <c r="C80" s="63" t="s">
        <v>2006</v>
      </c>
      <c r="D80" s="64" t="s">
        <v>864</v>
      </c>
      <c r="E80" s="62" t="s">
        <v>879</v>
      </c>
      <c r="F80" s="66" t="s">
        <v>1997</v>
      </c>
      <c r="G80" s="117" t="s">
        <v>2007</v>
      </c>
      <c r="H80" s="67">
        <v>1</v>
      </c>
      <c r="I80" s="68">
        <v>3</v>
      </c>
      <c r="J80" s="69">
        <v>5.0000000000000001E-3</v>
      </c>
      <c r="K80" s="61" t="s">
        <v>17</v>
      </c>
      <c r="L80" s="70">
        <v>430</v>
      </c>
    </row>
    <row r="81" spans="1:12" ht="15" customHeight="1">
      <c r="A81" s="61" t="s">
        <v>4008</v>
      </c>
      <c r="B81" s="62" t="s">
        <v>1074</v>
      </c>
      <c r="C81" s="63" t="s">
        <v>1084</v>
      </c>
      <c r="D81" s="64" t="s">
        <v>864</v>
      </c>
      <c r="E81" s="62" t="s">
        <v>879</v>
      </c>
      <c r="F81" s="66" t="s">
        <v>1075</v>
      </c>
      <c r="G81" s="112" t="s">
        <v>1085</v>
      </c>
      <c r="H81" s="67">
        <v>1</v>
      </c>
      <c r="I81" s="68">
        <v>3</v>
      </c>
      <c r="J81" s="69">
        <v>5.0000000000000001E-3</v>
      </c>
      <c r="K81" s="61" t="s">
        <v>17</v>
      </c>
      <c r="L81" s="70">
        <v>470</v>
      </c>
    </row>
    <row r="82" spans="1:12" ht="15" customHeight="1">
      <c r="A82" s="61" t="s">
        <v>4008</v>
      </c>
      <c r="B82" s="62" t="s">
        <v>1325</v>
      </c>
      <c r="C82" s="63" t="s">
        <v>1335</v>
      </c>
      <c r="D82" s="64" t="s">
        <v>864</v>
      </c>
      <c r="E82" s="62" t="s">
        <v>879</v>
      </c>
      <c r="F82" s="66" t="s">
        <v>1326</v>
      </c>
      <c r="G82" s="117" t="s">
        <v>1336</v>
      </c>
      <c r="H82" s="67">
        <v>1</v>
      </c>
      <c r="I82" s="68">
        <v>3</v>
      </c>
      <c r="J82" s="69">
        <v>5.0000000000000001E-3</v>
      </c>
      <c r="K82" s="61" t="s">
        <v>17</v>
      </c>
      <c r="L82" s="70">
        <v>470</v>
      </c>
    </row>
    <row r="83" spans="1:12" ht="15" customHeight="1">
      <c r="A83" s="61" t="s">
        <v>4008</v>
      </c>
      <c r="B83" s="62" t="s">
        <v>1828</v>
      </c>
      <c r="C83" s="63" t="s">
        <v>1838</v>
      </c>
      <c r="D83" s="64" t="s">
        <v>864</v>
      </c>
      <c r="E83" s="62" t="s">
        <v>879</v>
      </c>
      <c r="F83" s="66" t="s">
        <v>1829</v>
      </c>
      <c r="G83" s="117" t="s">
        <v>1839</v>
      </c>
      <c r="H83" s="67">
        <v>1</v>
      </c>
      <c r="I83" s="68">
        <v>3</v>
      </c>
      <c r="J83" s="69">
        <v>5.0000000000000001E-3</v>
      </c>
      <c r="K83" s="61" t="s">
        <v>17</v>
      </c>
      <c r="L83" s="70">
        <v>470</v>
      </c>
    </row>
    <row r="84" spans="1:12" ht="15" customHeight="1">
      <c r="A84" s="61" t="s">
        <v>4008</v>
      </c>
      <c r="B84" s="62" t="s">
        <v>2080</v>
      </c>
      <c r="C84" s="63" t="s">
        <v>2090</v>
      </c>
      <c r="D84" s="64" t="s">
        <v>864</v>
      </c>
      <c r="E84" s="62" t="s">
        <v>879</v>
      </c>
      <c r="F84" s="66" t="s">
        <v>2081</v>
      </c>
      <c r="G84" s="117" t="s">
        <v>2091</v>
      </c>
      <c r="H84" s="67">
        <v>1</v>
      </c>
      <c r="I84" s="68">
        <v>3</v>
      </c>
      <c r="J84" s="69">
        <v>5.0000000000000001E-3</v>
      </c>
      <c r="K84" s="61" t="s">
        <v>17</v>
      </c>
      <c r="L84" s="70">
        <v>470</v>
      </c>
    </row>
    <row r="85" spans="1:12" ht="15" customHeight="1">
      <c r="A85" s="61" t="s">
        <v>4008</v>
      </c>
      <c r="B85" s="62" t="s">
        <v>2164</v>
      </c>
      <c r="C85" s="63" t="s">
        <v>2174</v>
      </c>
      <c r="D85" s="64" t="s">
        <v>864</v>
      </c>
      <c r="E85" s="62" t="s">
        <v>879</v>
      </c>
      <c r="F85" s="66" t="s">
        <v>2165</v>
      </c>
      <c r="G85" s="117" t="s">
        <v>2175</v>
      </c>
      <c r="H85" s="67">
        <v>1</v>
      </c>
      <c r="I85" s="68">
        <v>3</v>
      </c>
      <c r="J85" s="69">
        <v>5.0000000000000001E-3</v>
      </c>
      <c r="K85" s="61" t="s">
        <v>17</v>
      </c>
      <c r="L85" s="70">
        <v>470</v>
      </c>
    </row>
    <row r="86" spans="1:12" ht="15" customHeight="1">
      <c r="A86" s="61" t="s">
        <v>4008</v>
      </c>
      <c r="B86" s="62" t="s">
        <v>863</v>
      </c>
      <c r="C86" s="63" t="s">
        <v>4409</v>
      </c>
      <c r="D86" s="64" t="s">
        <v>864</v>
      </c>
      <c r="E86" s="62" t="s">
        <v>882</v>
      </c>
      <c r="F86" s="66" t="s">
        <v>866</v>
      </c>
      <c r="G86" s="112" t="s">
        <v>884</v>
      </c>
      <c r="H86" s="67">
        <v>1</v>
      </c>
      <c r="I86" s="68">
        <v>3</v>
      </c>
      <c r="J86" s="69">
        <v>8.9999999999999993E-3</v>
      </c>
      <c r="K86" s="61" t="s">
        <v>17</v>
      </c>
      <c r="L86" s="70">
        <v>430</v>
      </c>
    </row>
    <row r="87" spans="1:12" ht="15" customHeight="1">
      <c r="A87" s="61" t="s">
        <v>4008</v>
      </c>
      <c r="B87" s="62" t="s">
        <v>990</v>
      </c>
      <c r="C87" s="63" t="s">
        <v>4410</v>
      </c>
      <c r="D87" s="64" t="s">
        <v>864</v>
      </c>
      <c r="E87" s="62" t="s">
        <v>882</v>
      </c>
      <c r="F87" s="66" t="s">
        <v>991</v>
      </c>
      <c r="G87" s="117" t="s">
        <v>1003</v>
      </c>
      <c r="H87" s="67">
        <v>1</v>
      </c>
      <c r="I87" s="68">
        <v>3</v>
      </c>
      <c r="J87" s="69">
        <v>8.9999999999999993E-3</v>
      </c>
      <c r="K87" s="61" t="s">
        <v>17</v>
      </c>
      <c r="L87" s="70">
        <v>430</v>
      </c>
    </row>
    <row r="88" spans="1:12" ht="15" customHeight="1">
      <c r="A88" s="61" t="s">
        <v>4008</v>
      </c>
      <c r="B88" s="62" t="s">
        <v>1158</v>
      </c>
      <c r="C88" s="63" t="s">
        <v>4411</v>
      </c>
      <c r="D88" s="64" t="s">
        <v>864</v>
      </c>
      <c r="E88" s="62" t="s">
        <v>882</v>
      </c>
      <c r="F88" s="66" t="s">
        <v>1159</v>
      </c>
      <c r="G88" s="117" t="s">
        <v>1171</v>
      </c>
      <c r="H88" s="67">
        <v>1</v>
      </c>
      <c r="I88" s="68">
        <v>3</v>
      </c>
      <c r="J88" s="69">
        <v>8.9999999999999993E-3</v>
      </c>
      <c r="K88" s="61" t="s">
        <v>17</v>
      </c>
      <c r="L88" s="70">
        <v>430</v>
      </c>
    </row>
    <row r="89" spans="1:12" ht="15" customHeight="1">
      <c r="A89" s="61" t="s">
        <v>4008</v>
      </c>
      <c r="B89" s="62" t="s">
        <v>1242</v>
      </c>
      <c r="C89" s="63" t="s">
        <v>4412</v>
      </c>
      <c r="D89" s="64" t="s">
        <v>864</v>
      </c>
      <c r="E89" s="62" t="s">
        <v>882</v>
      </c>
      <c r="F89" s="66" t="s">
        <v>15</v>
      </c>
      <c r="G89" s="117" t="s">
        <v>1254</v>
      </c>
      <c r="H89" s="67">
        <v>1</v>
      </c>
      <c r="I89" s="68">
        <v>3</v>
      </c>
      <c r="J89" s="69">
        <v>8.9999999999999993E-3</v>
      </c>
      <c r="K89" s="61" t="s">
        <v>17</v>
      </c>
      <c r="L89" s="70">
        <v>430</v>
      </c>
    </row>
    <row r="90" spans="1:12" ht="15" customHeight="1">
      <c r="A90" s="61" t="s">
        <v>4008</v>
      </c>
      <c r="B90" s="62" t="s">
        <v>1409</v>
      </c>
      <c r="C90" s="63" t="s">
        <v>4413</v>
      </c>
      <c r="D90" s="64" t="s">
        <v>864</v>
      </c>
      <c r="E90" s="62" t="s">
        <v>882</v>
      </c>
      <c r="F90" s="66" t="s">
        <v>32</v>
      </c>
      <c r="G90" s="117" t="s">
        <v>1421</v>
      </c>
      <c r="H90" s="67">
        <v>1</v>
      </c>
      <c r="I90" s="68">
        <v>3</v>
      </c>
      <c r="J90" s="69">
        <v>8.9999999999999993E-3</v>
      </c>
      <c r="K90" s="61" t="s">
        <v>17</v>
      </c>
      <c r="L90" s="70">
        <v>430</v>
      </c>
    </row>
    <row r="91" spans="1:12" ht="15" customHeight="1">
      <c r="A91" s="61" t="s">
        <v>4008</v>
      </c>
      <c r="B91" s="62" t="s">
        <v>1492</v>
      </c>
      <c r="C91" s="63" t="s">
        <v>4414</v>
      </c>
      <c r="D91" s="64" t="s">
        <v>864</v>
      </c>
      <c r="E91" s="62" t="s">
        <v>882</v>
      </c>
      <c r="F91" s="66" t="s">
        <v>1493</v>
      </c>
      <c r="G91" s="117" t="s">
        <v>1505</v>
      </c>
      <c r="H91" s="67">
        <v>1</v>
      </c>
      <c r="I91" s="68">
        <v>3</v>
      </c>
      <c r="J91" s="69">
        <v>8.9999999999999993E-3</v>
      </c>
      <c r="K91" s="61" t="s">
        <v>17</v>
      </c>
      <c r="L91" s="70">
        <v>430</v>
      </c>
    </row>
    <row r="92" spans="1:12" ht="15" customHeight="1">
      <c r="A92" s="61" t="s">
        <v>4008</v>
      </c>
      <c r="B92" s="62" t="s">
        <v>1576</v>
      </c>
      <c r="C92" s="63" t="s">
        <v>4415</v>
      </c>
      <c r="D92" s="64" t="s">
        <v>864</v>
      </c>
      <c r="E92" s="62" t="s">
        <v>882</v>
      </c>
      <c r="F92" s="66" t="s">
        <v>1577</v>
      </c>
      <c r="G92" s="117" t="s">
        <v>1589</v>
      </c>
      <c r="H92" s="67">
        <v>1</v>
      </c>
      <c r="I92" s="68">
        <v>3</v>
      </c>
      <c r="J92" s="69">
        <v>8.9999999999999993E-3</v>
      </c>
      <c r="K92" s="61" t="s">
        <v>17</v>
      </c>
      <c r="L92" s="70">
        <v>430</v>
      </c>
    </row>
    <row r="93" spans="1:12" ht="15" customHeight="1">
      <c r="A93" s="61" t="s">
        <v>4008</v>
      </c>
      <c r="B93" s="62" t="s">
        <v>1660</v>
      </c>
      <c r="C93" s="63" t="s">
        <v>4416</v>
      </c>
      <c r="D93" s="64" t="s">
        <v>864</v>
      </c>
      <c r="E93" s="62" t="s">
        <v>882</v>
      </c>
      <c r="F93" s="66" t="s">
        <v>1661</v>
      </c>
      <c r="G93" s="117" t="s">
        <v>1673</v>
      </c>
      <c r="H93" s="67">
        <v>1</v>
      </c>
      <c r="I93" s="68">
        <v>3</v>
      </c>
      <c r="J93" s="69">
        <v>8.9999999999999993E-3</v>
      </c>
      <c r="K93" s="61" t="s">
        <v>17</v>
      </c>
      <c r="L93" s="70">
        <v>430</v>
      </c>
    </row>
    <row r="94" spans="1:12" ht="15" customHeight="1">
      <c r="A94" s="61" t="s">
        <v>4008</v>
      </c>
      <c r="B94" s="62" t="s">
        <v>1744</v>
      </c>
      <c r="C94" s="63" t="s">
        <v>4417</v>
      </c>
      <c r="D94" s="64" t="s">
        <v>864</v>
      </c>
      <c r="E94" s="62" t="s">
        <v>882</v>
      </c>
      <c r="F94" s="66" t="s">
        <v>1745</v>
      </c>
      <c r="G94" s="117" t="s">
        <v>1757</v>
      </c>
      <c r="H94" s="67">
        <v>1</v>
      </c>
      <c r="I94" s="68">
        <v>3</v>
      </c>
      <c r="J94" s="69">
        <v>8.9999999999999993E-3</v>
      </c>
      <c r="K94" s="61" t="s">
        <v>17</v>
      </c>
      <c r="L94" s="70">
        <v>430</v>
      </c>
    </row>
    <row r="95" spans="1:12" ht="15" customHeight="1">
      <c r="A95" s="61" t="s">
        <v>4008</v>
      </c>
      <c r="B95" s="62" t="s">
        <v>1912</v>
      </c>
      <c r="C95" s="63" t="s">
        <v>4418</v>
      </c>
      <c r="D95" s="64" t="s">
        <v>864</v>
      </c>
      <c r="E95" s="62" t="s">
        <v>882</v>
      </c>
      <c r="F95" s="66" t="s">
        <v>1913</v>
      </c>
      <c r="G95" s="117" t="s">
        <v>1925</v>
      </c>
      <c r="H95" s="67">
        <v>1</v>
      </c>
      <c r="I95" s="68">
        <v>3</v>
      </c>
      <c r="J95" s="69">
        <v>8.9999999999999993E-3</v>
      </c>
      <c r="K95" s="61" t="s">
        <v>17</v>
      </c>
      <c r="L95" s="70">
        <v>430</v>
      </c>
    </row>
    <row r="96" spans="1:12" ht="15" customHeight="1">
      <c r="A96" s="61" t="s">
        <v>4008</v>
      </c>
      <c r="B96" s="62" t="s">
        <v>1996</v>
      </c>
      <c r="C96" s="63" t="s">
        <v>4419</v>
      </c>
      <c r="D96" s="64" t="s">
        <v>864</v>
      </c>
      <c r="E96" s="62" t="s">
        <v>882</v>
      </c>
      <c r="F96" s="66" t="s">
        <v>1997</v>
      </c>
      <c r="G96" s="117" t="s">
        <v>2009</v>
      </c>
      <c r="H96" s="67">
        <v>1</v>
      </c>
      <c r="I96" s="68">
        <v>3</v>
      </c>
      <c r="J96" s="69">
        <v>8.9999999999999993E-3</v>
      </c>
      <c r="K96" s="61" t="s">
        <v>17</v>
      </c>
      <c r="L96" s="70">
        <v>430</v>
      </c>
    </row>
    <row r="97" spans="1:12" ht="15" customHeight="1">
      <c r="A97" s="61" t="s">
        <v>4008</v>
      </c>
      <c r="B97" s="62" t="s">
        <v>1074</v>
      </c>
      <c r="C97" s="63" t="s">
        <v>4420</v>
      </c>
      <c r="D97" s="64" t="s">
        <v>864</v>
      </c>
      <c r="E97" s="62" t="s">
        <v>882</v>
      </c>
      <c r="F97" s="66" t="s">
        <v>1075</v>
      </c>
      <c r="G97" s="112" t="s">
        <v>1087</v>
      </c>
      <c r="H97" s="67">
        <v>1</v>
      </c>
      <c r="I97" s="68">
        <v>3</v>
      </c>
      <c r="J97" s="69">
        <v>8.9999999999999993E-3</v>
      </c>
      <c r="K97" s="61" t="s">
        <v>17</v>
      </c>
      <c r="L97" s="70">
        <v>470</v>
      </c>
    </row>
    <row r="98" spans="1:12" ht="15" customHeight="1">
      <c r="A98" s="61" t="s">
        <v>4008</v>
      </c>
      <c r="B98" s="62" t="s">
        <v>1325</v>
      </c>
      <c r="C98" s="63" t="s">
        <v>4421</v>
      </c>
      <c r="D98" s="64" t="s">
        <v>864</v>
      </c>
      <c r="E98" s="62" t="s">
        <v>882</v>
      </c>
      <c r="F98" s="66" t="s">
        <v>1326</v>
      </c>
      <c r="G98" s="117" t="s">
        <v>1338</v>
      </c>
      <c r="H98" s="67">
        <v>1</v>
      </c>
      <c r="I98" s="68">
        <v>3</v>
      </c>
      <c r="J98" s="69">
        <v>8.9999999999999993E-3</v>
      </c>
      <c r="K98" s="61" t="s">
        <v>17</v>
      </c>
      <c r="L98" s="70">
        <v>470</v>
      </c>
    </row>
    <row r="99" spans="1:12" ht="15" customHeight="1">
      <c r="A99" s="61" t="s">
        <v>4008</v>
      </c>
      <c r="B99" s="62" t="s">
        <v>1828</v>
      </c>
      <c r="C99" s="63" t="s">
        <v>4422</v>
      </c>
      <c r="D99" s="64" t="s">
        <v>864</v>
      </c>
      <c r="E99" s="62" t="s">
        <v>882</v>
      </c>
      <c r="F99" s="66" t="s">
        <v>1829</v>
      </c>
      <c r="G99" s="117" t="s">
        <v>1841</v>
      </c>
      <c r="H99" s="67">
        <v>1</v>
      </c>
      <c r="I99" s="68">
        <v>3</v>
      </c>
      <c r="J99" s="69">
        <v>8.9999999999999993E-3</v>
      </c>
      <c r="K99" s="61" t="s">
        <v>17</v>
      </c>
      <c r="L99" s="70">
        <v>470</v>
      </c>
    </row>
    <row r="100" spans="1:12" ht="15" customHeight="1">
      <c r="A100" s="61" t="s">
        <v>4008</v>
      </c>
      <c r="B100" s="62" t="s">
        <v>2080</v>
      </c>
      <c r="C100" s="63" t="s">
        <v>4423</v>
      </c>
      <c r="D100" s="64" t="s">
        <v>864</v>
      </c>
      <c r="E100" s="62" t="s">
        <v>882</v>
      </c>
      <c r="F100" s="66" t="s">
        <v>2081</v>
      </c>
      <c r="G100" s="117" t="s">
        <v>2093</v>
      </c>
      <c r="H100" s="67">
        <v>1</v>
      </c>
      <c r="I100" s="68">
        <v>3</v>
      </c>
      <c r="J100" s="69">
        <v>8.9999999999999993E-3</v>
      </c>
      <c r="K100" s="61" t="s">
        <v>17</v>
      </c>
      <c r="L100" s="70">
        <v>470</v>
      </c>
    </row>
    <row r="101" spans="1:12" ht="15" customHeight="1">
      <c r="A101" s="61" t="s">
        <v>4008</v>
      </c>
      <c r="B101" s="62" t="s">
        <v>2164</v>
      </c>
      <c r="C101" s="63" t="s">
        <v>4424</v>
      </c>
      <c r="D101" s="64" t="s">
        <v>864</v>
      </c>
      <c r="E101" s="62" t="s">
        <v>882</v>
      </c>
      <c r="F101" s="66" t="s">
        <v>2165</v>
      </c>
      <c r="G101" s="117" t="s">
        <v>2177</v>
      </c>
      <c r="H101" s="67">
        <v>1</v>
      </c>
      <c r="I101" s="68">
        <v>3</v>
      </c>
      <c r="J101" s="69">
        <v>8.9999999999999993E-3</v>
      </c>
      <c r="K101" s="61" t="s">
        <v>17</v>
      </c>
      <c r="L101" s="70">
        <v>470</v>
      </c>
    </row>
    <row r="102" spans="1:12" ht="15" customHeight="1">
      <c r="A102" s="61" t="s">
        <v>4008</v>
      </c>
      <c r="B102" s="62" t="s">
        <v>863</v>
      </c>
      <c r="C102" s="63" t="s">
        <v>886</v>
      </c>
      <c r="D102" s="64" t="s">
        <v>864</v>
      </c>
      <c r="E102" s="62" t="s">
        <v>885</v>
      </c>
      <c r="F102" s="66" t="s">
        <v>866</v>
      </c>
      <c r="G102" s="112" t="s">
        <v>887</v>
      </c>
      <c r="H102" s="67">
        <v>1</v>
      </c>
      <c r="I102" s="68">
        <v>4</v>
      </c>
      <c r="J102" s="69">
        <v>6.0000000000000001E-3</v>
      </c>
      <c r="K102" s="61" t="s">
        <v>17</v>
      </c>
      <c r="L102" s="70">
        <v>430</v>
      </c>
    </row>
    <row r="103" spans="1:12" ht="15" customHeight="1">
      <c r="A103" s="61" t="s">
        <v>4008</v>
      </c>
      <c r="B103" s="62" t="s">
        <v>990</v>
      </c>
      <c r="C103" s="63" t="s">
        <v>1004</v>
      </c>
      <c r="D103" s="64" t="s">
        <v>864</v>
      </c>
      <c r="E103" s="62" t="s">
        <v>885</v>
      </c>
      <c r="F103" s="66" t="s">
        <v>991</v>
      </c>
      <c r="G103" s="117" t="s">
        <v>1005</v>
      </c>
      <c r="H103" s="67">
        <v>1</v>
      </c>
      <c r="I103" s="68">
        <v>4</v>
      </c>
      <c r="J103" s="69">
        <v>6.0000000000000001E-3</v>
      </c>
      <c r="K103" s="61" t="s">
        <v>17</v>
      </c>
      <c r="L103" s="70">
        <v>430</v>
      </c>
    </row>
    <row r="104" spans="1:12" ht="15" customHeight="1">
      <c r="A104" s="61" t="s">
        <v>4008</v>
      </c>
      <c r="B104" s="62" t="s">
        <v>1158</v>
      </c>
      <c r="C104" s="63" t="s">
        <v>1172</v>
      </c>
      <c r="D104" s="64" t="s">
        <v>864</v>
      </c>
      <c r="E104" s="62" t="s">
        <v>885</v>
      </c>
      <c r="F104" s="66" t="s">
        <v>1159</v>
      </c>
      <c r="G104" s="117" t="s">
        <v>1173</v>
      </c>
      <c r="H104" s="67">
        <v>1</v>
      </c>
      <c r="I104" s="68">
        <v>4</v>
      </c>
      <c r="J104" s="69">
        <v>6.0000000000000001E-3</v>
      </c>
      <c r="K104" s="61" t="s">
        <v>17</v>
      </c>
      <c r="L104" s="70">
        <v>430</v>
      </c>
    </row>
    <row r="105" spans="1:12" ht="15" customHeight="1">
      <c r="A105" s="61" t="s">
        <v>4008</v>
      </c>
      <c r="B105" s="62" t="s">
        <v>1242</v>
      </c>
      <c r="C105" s="63" t="s">
        <v>1255</v>
      </c>
      <c r="D105" s="64" t="s">
        <v>864</v>
      </c>
      <c r="E105" s="62" t="s">
        <v>885</v>
      </c>
      <c r="F105" s="66" t="s">
        <v>15</v>
      </c>
      <c r="G105" s="117" t="s">
        <v>1256</v>
      </c>
      <c r="H105" s="67">
        <v>1</v>
      </c>
      <c r="I105" s="68">
        <v>4</v>
      </c>
      <c r="J105" s="69">
        <v>6.0000000000000001E-3</v>
      </c>
      <c r="K105" s="61" t="s">
        <v>17</v>
      </c>
      <c r="L105" s="70">
        <v>430</v>
      </c>
    </row>
    <row r="106" spans="1:12" ht="15" customHeight="1">
      <c r="A106" s="61" t="s">
        <v>4008</v>
      </c>
      <c r="B106" s="62" t="s">
        <v>1409</v>
      </c>
      <c r="C106" s="63" t="s">
        <v>1422</v>
      </c>
      <c r="D106" s="64" t="s">
        <v>864</v>
      </c>
      <c r="E106" s="62" t="s">
        <v>885</v>
      </c>
      <c r="F106" s="66" t="s">
        <v>32</v>
      </c>
      <c r="G106" s="117" t="s">
        <v>1423</v>
      </c>
      <c r="H106" s="67">
        <v>1</v>
      </c>
      <c r="I106" s="68">
        <v>4</v>
      </c>
      <c r="J106" s="69">
        <v>6.0000000000000001E-3</v>
      </c>
      <c r="K106" s="61" t="s">
        <v>17</v>
      </c>
      <c r="L106" s="70">
        <v>430</v>
      </c>
    </row>
    <row r="107" spans="1:12" ht="15" customHeight="1">
      <c r="A107" s="61" t="s">
        <v>4008</v>
      </c>
      <c r="B107" s="62" t="s">
        <v>1492</v>
      </c>
      <c r="C107" s="63" t="s">
        <v>1506</v>
      </c>
      <c r="D107" s="64" t="s">
        <v>864</v>
      </c>
      <c r="E107" s="62" t="s">
        <v>885</v>
      </c>
      <c r="F107" s="66" t="s">
        <v>1493</v>
      </c>
      <c r="G107" s="117" t="s">
        <v>1507</v>
      </c>
      <c r="H107" s="67">
        <v>1</v>
      </c>
      <c r="I107" s="68">
        <v>4</v>
      </c>
      <c r="J107" s="69">
        <v>6.0000000000000001E-3</v>
      </c>
      <c r="K107" s="61" t="s">
        <v>17</v>
      </c>
      <c r="L107" s="70">
        <v>430</v>
      </c>
    </row>
    <row r="108" spans="1:12" ht="15" customHeight="1">
      <c r="A108" s="61" t="s">
        <v>4008</v>
      </c>
      <c r="B108" s="62" t="s">
        <v>1576</v>
      </c>
      <c r="C108" s="63" t="s">
        <v>1590</v>
      </c>
      <c r="D108" s="64" t="s">
        <v>864</v>
      </c>
      <c r="E108" s="62" t="s">
        <v>885</v>
      </c>
      <c r="F108" s="66" t="s">
        <v>1577</v>
      </c>
      <c r="G108" s="117" t="s">
        <v>1591</v>
      </c>
      <c r="H108" s="67">
        <v>1</v>
      </c>
      <c r="I108" s="68">
        <v>4</v>
      </c>
      <c r="J108" s="69">
        <v>6.0000000000000001E-3</v>
      </c>
      <c r="K108" s="61" t="s">
        <v>17</v>
      </c>
      <c r="L108" s="70">
        <v>430</v>
      </c>
    </row>
    <row r="109" spans="1:12" ht="15" customHeight="1">
      <c r="A109" s="61" t="s">
        <v>4008</v>
      </c>
      <c r="B109" s="62" t="s">
        <v>1660</v>
      </c>
      <c r="C109" s="63" t="s">
        <v>1674</v>
      </c>
      <c r="D109" s="64" t="s">
        <v>864</v>
      </c>
      <c r="E109" s="62" t="s">
        <v>885</v>
      </c>
      <c r="F109" s="66" t="s">
        <v>1661</v>
      </c>
      <c r="G109" s="117" t="s">
        <v>1675</v>
      </c>
      <c r="H109" s="67">
        <v>1</v>
      </c>
      <c r="I109" s="68">
        <v>4</v>
      </c>
      <c r="J109" s="69">
        <v>6.0000000000000001E-3</v>
      </c>
      <c r="K109" s="61" t="s">
        <v>17</v>
      </c>
      <c r="L109" s="70">
        <v>430</v>
      </c>
    </row>
    <row r="110" spans="1:12" ht="15" customHeight="1">
      <c r="A110" s="61" t="s">
        <v>4008</v>
      </c>
      <c r="B110" s="62" t="s">
        <v>1744</v>
      </c>
      <c r="C110" s="63" t="s">
        <v>1758</v>
      </c>
      <c r="D110" s="64" t="s">
        <v>864</v>
      </c>
      <c r="E110" s="62" t="s">
        <v>885</v>
      </c>
      <c r="F110" s="66" t="s">
        <v>1745</v>
      </c>
      <c r="G110" s="117" t="s">
        <v>1759</v>
      </c>
      <c r="H110" s="67">
        <v>1</v>
      </c>
      <c r="I110" s="68">
        <v>4</v>
      </c>
      <c r="J110" s="69">
        <v>6.0000000000000001E-3</v>
      </c>
      <c r="K110" s="61" t="s">
        <v>17</v>
      </c>
      <c r="L110" s="70">
        <v>430</v>
      </c>
    </row>
    <row r="111" spans="1:12" ht="15" customHeight="1">
      <c r="A111" s="61" t="s">
        <v>4008</v>
      </c>
      <c r="B111" s="62" t="s">
        <v>1912</v>
      </c>
      <c r="C111" s="63" t="s">
        <v>1926</v>
      </c>
      <c r="D111" s="64" t="s">
        <v>864</v>
      </c>
      <c r="E111" s="62" t="s">
        <v>885</v>
      </c>
      <c r="F111" s="66" t="s">
        <v>1913</v>
      </c>
      <c r="G111" s="117" t="s">
        <v>1927</v>
      </c>
      <c r="H111" s="67">
        <v>1</v>
      </c>
      <c r="I111" s="68">
        <v>4</v>
      </c>
      <c r="J111" s="69">
        <v>6.0000000000000001E-3</v>
      </c>
      <c r="K111" s="61" t="s">
        <v>17</v>
      </c>
      <c r="L111" s="70">
        <v>430</v>
      </c>
    </row>
    <row r="112" spans="1:12" ht="15" customHeight="1">
      <c r="A112" s="61" t="s">
        <v>4008</v>
      </c>
      <c r="B112" s="62" t="s">
        <v>1996</v>
      </c>
      <c r="C112" s="63" t="s">
        <v>2010</v>
      </c>
      <c r="D112" s="64" t="s">
        <v>864</v>
      </c>
      <c r="E112" s="62" t="s">
        <v>885</v>
      </c>
      <c r="F112" s="66" t="s">
        <v>1997</v>
      </c>
      <c r="G112" s="117" t="s">
        <v>2011</v>
      </c>
      <c r="H112" s="67">
        <v>1</v>
      </c>
      <c r="I112" s="68">
        <v>4</v>
      </c>
      <c r="J112" s="69">
        <v>6.0000000000000001E-3</v>
      </c>
      <c r="K112" s="61" t="s">
        <v>17</v>
      </c>
      <c r="L112" s="70">
        <v>430</v>
      </c>
    </row>
    <row r="113" spans="1:12" ht="15" customHeight="1">
      <c r="A113" s="61" t="s">
        <v>4008</v>
      </c>
      <c r="B113" s="62" t="s">
        <v>1074</v>
      </c>
      <c r="C113" s="63" t="s">
        <v>1088</v>
      </c>
      <c r="D113" s="64" t="s">
        <v>864</v>
      </c>
      <c r="E113" s="62" t="s">
        <v>885</v>
      </c>
      <c r="F113" s="66" t="s">
        <v>1075</v>
      </c>
      <c r="G113" s="112" t="s">
        <v>1089</v>
      </c>
      <c r="H113" s="67">
        <v>1</v>
      </c>
      <c r="I113" s="68">
        <v>4</v>
      </c>
      <c r="J113" s="69">
        <v>6.0000000000000001E-3</v>
      </c>
      <c r="K113" s="61" t="s">
        <v>17</v>
      </c>
      <c r="L113" s="70">
        <v>470</v>
      </c>
    </row>
    <row r="114" spans="1:12" ht="15" customHeight="1">
      <c r="A114" s="61" t="s">
        <v>4008</v>
      </c>
      <c r="B114" s="62" t="s">
        <v>1325</v>
      </c>
      <c r="C114" s="63" t="s">
        <v>1339</v>
      </c>
      <c r="D114" s="64" t="s">
        <v>864</v>
      </c>
      <c r="E114" s="62" t="s">
        <v>885</v>
      </c>
      <c r="F114" s="66" t="s">
        <v>1326</v>
      </c>
      <c r="G114" s="117" t="s">
        <v>1340</v>
      </c>
      <c r="H114" s="67">
        <v>1</v>
      </c>
      <c r="I114" s="68">
        <v>4</v>
      </c>
      <c r="J114" s="69">
        <v>6.0000000000000001E-3</v>
      </c>
      <c r="K114" s="61" t="s">
        <v>17</v>
      </c>
      <c r="L114" s="70">
        <v>470</v>
      </c>
    </row>
    <row r="115" spans="1:12" ht="15" customHeight="1">
      <c r="A115" s="61" t="s">
        <v>4008</v>
      </c>
      <c r="B115" s="62" t="s">
        <v>1828</v>
      </c>
      <c r="C115" s="63" t="s">
        <v>1842</v>
      </c>
      <c r="D115" s="64" t="s">
        <v>864</v>
      </c>
      <c r="E115" s="62" t="s">
        <v>885</v>
      </c>
      <c r="F115" s="66" t="s">
        <v>1829</v>
      </c>
      <c r="G115" s="117" t="s">
        <v>1843</v>
      </c>
      <c r="H115" s="67">
        <v>1</v>
      </c>
      <c r="I115" s="68">
        <v>4</v>
      </c>
      <c r="J115" s="69">
        <v>6.0000000000000001E-3</v>
      </c>
      <c r="K115" s="61" t="s">
        <v>17</v>
      </c>
      <c r="L115" s="70">
        <v>470</v>
      </c>
    </row>
    <row r="116" spans="1:12" ht="15" customHeight="1">
      <c r="A116" s="61" t="s">
        <v>4008</v>
      </c>
      <c r="B116" s="62" t="s">
        <v>2080</v>
      </c>
      <c r="C116" s="63" t="s">
        <v>2094</v>
      </c>
      <c r="D116" s="64" t="s">
        <v>864</v>
      </c>
      <c r="E116" s="62" t="s">
        <v>885</v>
      </c>
      <c r="F116" s="66" t="s">
        <v>2081</v>
      </c>
      <c r="G116" s="117" t="s">
        <v>2095</v>
      </c>
      <c r="H116" s="67">
        <v>1</v>
      </c>
      <c r="I116" s="68">
        <v>4</v>
      </c>
      <c r="J116" s="69">
        <v>6.0000000000000001E-3</v>
      </c>
      <c r="K116" s="61" t="s">
        <v>17</v>
      </c>
      <c r="L116" s="70">
        <v>470</v>
      </c>
    </row>
    <row r="117" spans="1:12" ht="15" customHeight="1">
      <c r="A117" s="61" t="s">
        <v>4008</v>
      </c>
      <c r="B117" s="62" t="s">
        <v>2164</v>
      </c>
      <c r="C117" s="63" t="s">
        <v>2178</v>
      </c>
      <c r="D117" s="64" t="s">
        <v>864</v>
      </c>
      <c r="E117" s="62" t="s">
        <v>885</v>
      </c>
      <c r="F117" s="66" t="s">
        <v>2165</v>
      </c>
      <c r="G117" s="117" t="s">
        <v>2179</v>
      </c>
      <c r="H117" s="67">
        <v>1</v>
      </c>
      <c r="I117" s="68">
        <v>4</v>
      </c>
      <c r="J117" s="69">
        <v>6.0000000000000001E-3</v>
      </c>
      <c r="K117" s="61" t="s">
        <v>17</v>
      </c>
      <c r="L117" s="70">
        <v>470</v>
      </c>
    </row>
    <row r="118" spans="1:12" ht="15" customHeight="1">
      <c r="A118" s="61" t="s">
        <v>4008</v>
      </c>
      <c r="B118" s="62" t="s">
        <v>863</v>
      </c>
      <c r="C118" s="63" t="s">
        <v>889</v>
      </c>
      <c r="D118" s="64" t="s">
        <v>864</v>
      </c>
      <c r="E118" s="62" t="s">
        <v>888</v>
      </c>
      <c r="F118" s="66" t="s">
        <v>866</v>
      </c>
      <c r="G118" s="112" t="s">
        <v>890</v>
      </c>
      <c r="H118" s="67">
        <v>1</v>
      </c>
      <c r="I118" s="68">
        <v>4</v>
      </c>
      <c r="J118" s="69">
        <v>6.0000000000000001E-3</v>
      </c>
      <c r="K118" s="61" t="s">
        <v>17</v>
      </c>
      <c r="L118" s="70">
        <v>470</v>
      </c>
    </row>
    <row r="119" spans="1:12" ht="15" customHeight="1">
      <c r="A119" s="61" t="s">
        <v>4008</v>
      </c>
      <c r="B119" s="62" t="s">
        <v>990</v>
      </c>
      <c r="C119" s="63" t="s">
        <v>1006</v>
      </c>
      <c r="D119" s="64" t="s">
        <v>864</v>
      </c>
      <c r="E119" s="62" t="s">
        <v>888</v>
      </c>
      <c r="F119" s="66" t="s">
        <v>991</v>
      </c>
      <c r="G119" s="117" t="s">
        <v>1007</v>
      </c>
      <c r="H119" s="67">
        <v>1</v>
      </c>
      <c r="I119" s="68">
        <v>4</v>
      </c>
      <c r="J119" s="69">
        <v>6.0000000000000001E-3</v>
      </c>
      <c r="K119" s="61" t="s">
        <v>17</v>
      </c>
      <c r="L119" s="70">
        <v>470</v>
      </c>
    </row>
    <row r="120" spans="1:12" ht="15" customHeight="1">
      <c r="A120" s="61" t="s">
        <v>4008</v>
      </c>
      <c r="B120" s="62" t="s">
        <v>1158</v>
      </c>
      <c r="C120" s="63" t="s">
        <v>1174</v>
      </c>
      <c r="D120" s="64" t="s">
        <v>864</v>
      </c>
      <c r="E120" s="62" t="s">
        <v>888</v>
      </c>
      <c r="F120" s="66" t="s">
        <v>1159</v>
      </c>
      <c r="G120" s="117" t="s">
        <v>1175</v>
      </c>
      <c r="H120" s="67">
        <v>1</v>
      </c>
      <c r="I120" s="68">
        <v>4</v>
      </c>
      <c r="J120" s="69">
        <v>6.0000000000000001E-3</v>
      </c>
      <c r="K120" s="61" t="s">
        <v>17</v>
      </c>
      <c r="L120" s="70">
        <v>470</v>
      </c>
    </row>
    <row r="121" spans="1:12" ht="15" customHeight="1">
      <c r="A121" s="61" t="s">
        <v>4008</v>
      </c>
      <c r="B121" s="62" t="s">
        <v>1242</v>
      </c>
      <c r="C121" s="63" t="s">
        <v>1257</v>
      </c>
      <c r="D121" s="64" t="s">
        <v>864</v>
      </c>
      <c r="E121" s="62" t="s">
        <v>888</v>
      </c>
      <c r="F121" s="66" t="s">
        <v>15</v>
      </c>
      <c r="G121" s="117" t="s">
        <v>1258</v>
      </c>
      <c r="H121" s="67">
        <v>1</v>
      </c>
      <c r="I121" s="68">
        <v>4</v>
      </c>
      <c r="J121" s="69">
        <v>6.0000000000000001E-3</v>
      </c>
      <c r="K121" s="61" t="s">
        <v>17</v>
      </c>
      <c r="L121" s="70">
        <v>470</v>
      </c>
    </row>
    <row r="122" spans="1:12" ht="15" customHeight="1">
      <c r="A122" s="61" t="s">
        <v>4008</v>
      </c>
      <c r="B122" s="62" t="s">
        <v>1409</v>
      </c>
      <c r="C122" s="63" t="s">
        <v>1424</v>
      </c>
      <c r="D122" s="64" t="s">
        <v>864</v>
      </c>
      <c r="E122" s="62" t="s">
        <v>888</v>
      </c>
      <c r="F122" s="66" t="s">
        <v>32</v>
      </c>
      <c r="G122" s="117" t="s">
        <v>1425</v>
      </c>
      <c r="H122" s="67">
        <v>1</v>
      </c>
      <c r="I122" s="68">
        <v>4</v>
      </c>
      <c r="J122" s="69">
        <v>6.0000000000000001E-3</v>
      </c>
      <c r="K122" s="61" t="s">
        <v>17</v>
      </c>
      <c r="L122" s="70">
        <v>470</v>
      </c>
    </row>
    <row r="123" spans="1:12" ht="15" customHeight="1">
      <c r="A123" s="61" t="s">
        <v>4008</v>
      </c>
      <c r="B123" s="62" t="s">
        <v>1492</v>
      </c>
      <c r="C123" s="63" t="s">
        <v>1508</v>
      </c>
      <c r="D123" s="64" t="s">
        <v>864</v>
      </c>
      <c r="E123" s="62" t="s">
        <v>888</v>
      </c>
      <c r="F123" s="66" t="s">
        <v>1493</v>
      </c>
      <c r="G123" s="117" t="s">
        <v>1509</v>
      </c>
      <c r="H123" s="67">
        <v>1</v>
      </c>
      <c r="I123" s="68">
        <v>4</v>
      </c>
      <c r="J123" s="69">
        <v>6.0000000000000001E-3</v>
      </c>
      <c r="K123" s="61" t="s">
        <v>17</v>
      </c>
      <c r="L123" s="70">
        <v>470</v>
      </c>
    </row>
    <row r="124" spans="1:12" ht="15" customHeight="1">
      <c r="A124" s="61" t="s">
        <v>4008</v>
      </c>
      <c r="B124" s="62" t="s">
        <v>1576</v>
      </c>
      <c r="C124" s="63" t="s">
        <v>1592</v>
      </c>
      <c r="D124" s="64" t="s">
        <v>864</v>
      </c>
      <c r="E124" s="62" t="s">
        <v>888</v>
      </c>
      <c r="F124" s="66" t="s">
        <v>1577</v>
      </c>
      <c r="G124" s="117" t="s">
        <v>1593</v>
      </c>
      <c r="H124" s="67">
        <v>1</v>
      </c>
      <c r="I124" s="68">
        <v>4</v>
      </c>
      <c r="J124" s="69">
        <v>6.0000000000000001E-3</v>
      </c>
      <c r="K124" s="61" t="s">
        <v>17</v>
      </c>
      <c r="L124" s="70">
        <v>470</v>
      </c>
    </row>
    <row r="125" spans="1:12" ht="15" customHeight="1">
      <c r="A125" s="61" t="s">
        <v>4008</v>
      </c>
      <c r="B125" s="62" t="s">
        <v>1660</v>
      </c>
      <c r="C125" s="63" t="s">
        <v>1676</v>
      </c>
      <c r="D125" s="64" t="s">
        <v>864</v>
      </c>
      <c r="E125" s="62" t="s">
        <v>888</v>
      </c>
      <c r="F125" s="66" t="s">
        <v>1661</v>
      </c>
      <c r="G125" s="117" t="s">
        <v>1677</v>
      </c>
      <c r="H125" s="67">
        <v>1</v>
      </c>
      <c r="I125" s="68">
        <v>4</v>
      </c>
      <c r="J125" s="69">
        <v>6.0000000000000001E-3</v>
      </c>
      <c r="K125" s="61" t="s">
        <v>17</v>
      </c>
      <c r="L125" s="70">
        <v>470</v>
      </c>
    </row>
    <row r="126" spans="1:12" ht="15" customHeight="1">
      <c r="A126" s="61" t="s">
        <v>4008</v>
      </c>
      <c r="B126" s="62" t="s">
        <v>1744</v>
      </c>
      <c r="C126" s="63" t="s">
        <v>1760</v>
      </c>
      <c r="D126" s="64" t="s">
        <v>864</v>
      </c>
      <c r="E126" s="62" t="s">
        <v>888</v>
      </c>
      <c r="F126" s="66" t="s">
        <v>1745</v>
      </c>
      <c r="G126" s="117" t="s">
        <v>1761</v>
      </c>
      <c r="H126" s="67">
        <v>1</v>
      </c>
      <c r="I126" s="68">
        <v>4</v>
      </c>
      <c r="J126" s="69">
        <v>6.0000000000000001E-3</v>
      </c>
      <c r="K126" s="61" t="s">
        <v>17</v>
      </c>
      <c r="L126" s="70">
        <v>470</v>
      </c>
    </row>
    <row r="127" spans="1:12" ht="15" customHeight="1">
      <c r="A127" s="61" t="s">
        <v>4008</v>
      </c>
      <c r="B127" s="62" t="s">
        <v>1912</v>
      </c>
      <c r="C127" s="63" t="s">
        <v>1928</v>
      </c>
      <c r="D127" s="64" t="s">
        <v>864</v>
      </c>
      <c r="E127" s="62" t="s">
        <v>888</v>
      </c>
      <c r="F127" s="66" t="s">
        <v>1913</v>
      </c>
      <c r="G127" s="117" t="s">
        <v>1929</v>
      </c>
      <c r="H127" s="67">
        <v>1</v>
      </c>
      <c r="I127" s="68">
        <v>4</v>
      </c>
      <c r="J127" s="69">
        <v>6.0000000000000001E-3</v>
      </c>
      <c r="K127" s="61" t="s">
        <v>17</v>
      </c>
      <c r="L127" s="70">
        <v>470</v>
      </c>
    </row>
    <row r="128" spans="1:12" ht="15" customHeight="1">
      <c r="A128" s="61" t="s">
        <v>4008</v>
      </c>
      <c r="B128" s="62" t="s">
        <v>1996</v>
      </c>
      <c r="C128" s="63" t="s">
        <v>2012</v>
      </c>
      <c r="D128" s="64" t="s">
        <v>864</v>
      </c>
      <c r="E128" s="62" t="s">
        <v>888</v>
      </c>
      <c r="F128" s="66" t="s">
        <v>1997</v>
      </c>
      <c r="G128" s="117" t="s">
        <v>2013</v>
      </c>
      <c r="H128" s="67">
        <v>1</v>
      </c>
      <c r="I128" s="68">
        <v>4</v>
      </c>
      <c r="J128" s="69">
        <v>6.0000000000000001E-3</v>
      </c>
      <c r="K128" s="61" t="s">
        <v>17</v>
      </c>
      <c r="L128" s="70">
        <v>470</v>
      </c>
    </row>
    <row r="129" spans="1:12" ht="15" customHeight="1">
      <c r="A129" s="61" t="s">
        <v>4008</v>
      </c>
      <c r="B129" s="62" t="s">
        <v>1074</v>
      </c>
      <c r="C129" s="63" t="s">
        <v>1090</v>
      </c>
      <c r="D129" s="64" t="s">
        <v>864</v>
      </c>
      <c r="E129" s="62" t="s">
        <v>888</v>
      </c>
      <c r="F129" s="66" t="s">
        <v>1075</v>
      </c>
      <c r="G129" s="112" t="s">
        <v>1091</v>
      </c>
      <c r="H129" s="67">
        <v>1</v>
      </c>
      <c r="I129" s="68">
        <v>4</v>
      </c>
      <c r="J129" s="69">
        <v>6.0000000000000001E-3</v>
      </c>
      <c r="K129" s="61" t="s">
        <v>17</v>
      </c>
      <c r="L129" s="70">
        <v>510</v>
      </c>
    </row>
    <row r="130" spans="1:12" ht="15" customHeight="1">
      <c r="A130" s="61" t="s">
        <v>4008</v>
      </c>
      <c r="B130" s="62" t="s">
        <v>1325</v>
      </c>
      <c r="C130" s="63" t="s">
        <v>1341</v>
      </c>
      <c r="D130" s="64" t="s">
        <v>864</v>
      </c>
      <c r="E130" s="62" t="s">
        <v>888</v>
      </c>
      <c r="F130" s="66" t="s">
        <v>1326</v>
      </c>
      <c r="G130" s="117" t="s">
        <v>1342</v>
      </c>
      <c r="H130" s="67">
        <v>1</v>
      </c>
      <c r="I130" s="68">
        <v>4</v>
      </c>
      <c r="J130" s="69">
        <v>6.0000000000000001E-3</v>
      </c>
      <c r="K130" s="61" t="s">
        <v>17</v>
      </c>
      <c r="L130" s="70">
        <v>510</v>
      </c>
    </row>
    <row r="131" spans="1:12" ht="15" customHeight="1">
      <c r="A131" s="61" t="s">
        <v>4008</v>
      </c>
      <c r="B131" s="62" t="s">
        <v>1828</v>
      </c>
      <c r="C131" s="63" t="s">
        <v>1844</v>
      </c>
      <c r="D131" s="64" t="s">
        <v>864</v>
      </c>
      <c r="E131" s="62" t="s">
        <v>888</v>
      </c>
      <c r="F131" s="66" t="s">
        <v>1829</v>
      </c>
      <c r="G131" s="117" t="s">
        <v>1845</v>
      </c>
      <c r="H131" s="67">
        <v>1</v>
      </c>
      <c r="I131" s="68">
        <v>4</v>
      </c>
      <c r="J131" s="69">
        <v>6.0000000000000001E-3</v>
      </c>
      <c r="K131" s="61" t="s">
        <v>17</v>
      </c>
      <c r="L131" s="70">
        <v>510</v>
      </c>
    </row>
    <row r="132" spans="1:12" ht="15" customHeight="1">
      <c r="A132" s="61" t="s">
        <v>4008</v>
      </c>
      <c r="B132" s="62" t="s">
        <v>2080</v>
      </c>
      <c r="C132" s="63" t="s">
        <v>2096</v>
      </c>
      <c r="D132" s="64" t="s">
        <v>864</v>
      </c>
      <c r="E132" s="62" t="s">
        <v>888</v>
      </c>
      <c r="F132" s="66" t="s">
        <v>2081</v>
      </c>
      <c r="G132" s="117" t="s">
        <v>2097</v>
      </c>
      <c r="H132" s="67">
        <v>1</v>
      </c>
      <c r="I132" s="68">
        <v>4</v>
      </c>
      <c r="J132" s="69">
        <v>6.0000000000000001E-3</v>
      </c>
      <c r="K132" s="61" t="s">
        <v>17</v>
      </c>
      <c r="L132" s="70">
        <v>510</v>
      </c>
    </row>
    <row r="133" spans="1:12" ht="15" customHeight="1">
      <c r="A133" s="61" t="s">
        <v>4008</v>
      </c>
      <c r="B133" s="62" t="s">
        <v>2164</v>
      </c>
      <c r="C133" s="63" t="s">
        <v>2180</v>
      </c>
      <c r="D133" s="64" t="s">
        <v>864</v>
      </c>
      <c r="E133" s="62" t="s">
        <v>888</v>
      </c>
      <c r="F133" s="66" t="s">
        <v>2165</v>
      </c>
      <c r="G133" s="117" t="s">
        <v>2181</v>
      </c>
      <c r="H133" s="67">
        <v>1</v>
      </c>
      <c r="I133" s="68">
        <v>4</v>
      </c>
      <c r="J133" s="69">
        <v>6.0000000000000001E-3</v>
      </c>
      <c r="K133" s="61" t="s">
        <v>17</v>
      </c>
      <c r="L133" s="70">
        <v>510</v>
      </c>
    </row>
    <row r="134" spans="1:12" ht="15" customHeight="1">
      <c r="A134" s="61" t="s">
        <v>4008</v>
      </c>
      <c r="B134" s="62" t="s">
        <v>863</v>
      </c>
      <c r="C134" s="63" t="s">
        <v>892</v>
      </c>
      <c r="D134" s="64" t="s">
        <v>864</v>
      </c>
      <c r="E134" s="62" t="s">
        <v>891</v>
      </c>
      <c r="F134" s="66" t="s">
        <v>866</v>
      </c>
      <c r="G134" s="112" t="s">
        <v>893</v>
      </c>
      <c r="H134" s="67">
        <v>1</v>
      </c>
      <c r="I134" s="68">
        <v>4</v>
      </c>
      <c r="J134" s="69">
        <v>6.0000000000000001E-3</v>
      </c>
      <c r="K134" s="61" t="s">
        <v>17</v>
      </c>
      <c r="L134" s="70">
        <v>490</v>
      </c>
    </row>
    <row r="135" spans="1:12" ht="15" customHeight="1">
      <c r="A135" s="61" t="s">
        <v>4008</v>
      </c>
      <c r="B135" s="62" t="s">
        <v>990</v>
      </c>
      <c r="C135" s="63" t="s">
        <v>1008</v>
      </c>
      <c r="D135" s="64" t="s">
        <v>864</v>
      </c>
      <c r="E135" s="62" t="s">
        <v>891</v>
      </c>
      <c r="F135" s="66" t="s">
        <v>991</v>
      </c>
      <c r="G135" s="117" t="s">
        <v>1009</v>
      </c>
      <c r="H135" s="67">
        <v>1</v>
      </c>
      <c r="I135" s="68">
        <v>4</v>
      </c>
      <c r="J135" s="69">
        <v>6.0000000000000001E-3</v>
      </c>
      <c r="K135" s="61" t="s">
        <v>17</v>
      </c>
      <c r="L135" s="70">
        <v>490</v>
      </c>
    </row>
    <row r="136" spans="1:12" ht="15" customHeight="1">
      <c r="A136" s="61" t="s">
        <v>4008</v>
      </c>
      <c r="B136" s="62" t="s">
        <v>1158</v>
      </c>
      <c r="C136" s="63" t="s">
        <v>1176</v>
      </c>
      <c r="D136" s="64" t="s">
        <v>864</v>
      </c>
      <c r="E136" s="62" t="s">
        <v>891</v>
      </c>
      <c r="F136" s="66" t="s">
        <v>1159</v>
      </c>
      <c r="G136" s="117" t="s">
        <v>1177</v>
      </c>
      <c r="H136" s="67">
        <v>1</v>
      </c>
      <c r="I136" s="68">
        <v>4</v>
      </c>
      <c r="J136" s="69">
        <v>6.0000000000000001E-3</v>
      </c>
      <c r="K136" s="61" t="s">
        <v>17</v>
      </c>
      <c r="L136" s="70">
        <v>490</v>
      </c>
    </row>
    <row r="137" spans="1:12" ht="15" customHeight="1">
      <c r="A137" s="61" t="s">
        <v>4008</v>
      </c>
      <c r="B137" s="62" t="s">
        <v>1242</v>
      </c>
      <c r="C137" s="63" t="s">
        <v>1259</v>
      </c>
      <c r="D137" s="64" t="s">
        <v>864</v>
      </c>
      <c r="E137" s="62" t="s">
        <v>891</v>
      </c>
      <c r="F137" s="66" t="s">
        <v>15</v>
      </c>
      <c r="G137" s="117" t="s">
        <v>1260</v>
      </c>
      <c r="H137" s="67">
        <v>1</v>
      </c>
      <c r="I137" s="68">
        <v>4</v>
      </c>
      <c r="J137" s="69">
        <v>6.0000000000000001E-3</v>
      </c>
      <c r="K137" s="61" t="s">
        <v>17</v>
      </c>
      <c r="L137" s="70">
        <v>490</v>
      </c>
    </row>
    <row r="138" spans="1:12" ht="15" customHeight="1">
      <c r="A138" s="61" t="s">
        <v>4008</v>
      </c>
      <c r="B138" s="62" t="s">
        <v>1409</v>
      </c>
      <c r="C138" s="63" t="s">
        <v>1426</v>
      </c>
      <c r="D138" s="64" t="s">
        <v>864</v>
      </c>
      <c r="E138" s="62" t="s">
        <v>891</v>
      </c>
      <c r="F138" s="66" t="s">
        <v>32</v>
      </c>
      <c r="G138" s="117" t="s">
        <v>1427</v>
      </c>
      <c r="H138" s="67">
        <v>1</v>
      </c>
      <c r="I138" s="68">
        <v>4</v>
      </c>
      <c r="J138" s="69">
        <v>6.0000000000000001E-3</v>
      </c>
      <c r="K138" s="61" t="s">
        <v>17</v>
      </c>
      <c r="L138" s="70">
        <v>490</v>
      </c>
    </row>
    <row r="139" spans="1:12" ht="15" customHeight="1">
      <c r="A139" s="61" t="s">
        <v>4008</v>
      </c>
      <c r="B139" s="62" t="s">
        <v>1492</v>
      </c>
      <c r="C139" s="63" t="s">
        <v>1510</v>
      </c>
      <c r="D139" s="64" t="s">
        <v>864</v>
      </c>
      <c r="E139" s="62" t="s">
        <v>891</v>
      </c>
      <c r="F139" s="66" t="s">
        <v>1493</v>
      </c>
      <c r="G139" s="117" t="s">
        <v>1511</v>
      </c>
      <c r="H139" s="67">
        <v>1</v>
      </c>
      <c r="I139" s="68">
        <v>4</v>
      </c>
      <c r="J139" s="69">
        <v>6.0000000000000001E-3</v>
      </c>
      <c r="K139" s="61" t="s">
        <v>17</v>
      </c>
      <c r="L139" s="70">
        <v>490</v>
      </c>
    </row>
    <row r="140" spans="1:12" ht="15" customHeight="1">
      <c r="A140" s="61" t="s">
        <v>4008</v>
      </c>
      <c r="B140" s="62" t="s">
        <v>1576</v>
      </c>
      <c r="C140" s="63" t="s">
        <v>1594</v>
      </c>
      <c r="D140" s="64" t="s">
        <v>864</v>
      </c>
      <c r="E140" s="62" t="s">
        <v>891</v>
      </c>
      <c r="F140" s="66" t="s">
        <v>1577</v>
      </c>
      <c r="G140" s="117" t="s">
        <v>1595</v>
      </c>
      <c r="H140" s="67">
        <v>1</v>
      </c>
      <c r="I140" s="68">
        <v>4</v>
      </c>
      <c r="J140" s="69">
        <v>6.0000000000000001E-3</v>
      </c>
      <c r="K140" s="61" t="s">
        <v>17</v>
      </c>
      <c r="L140" s="70">
        <v>490</v>
      </c>
    </row>
    <row r="141" spans="1:12" ht="15" customHeight="1">
      <c r="A141" s="61" t="s">
        <v>4008</v>
      </c>
      <c r="B141" s="62" t="s">
        <v>1660</v>
      </c>
      <c r="C141" s="63" t="s">
        <v>1678</v>
      </c>
      <c r="D141" s="64" t="s">
        <v>864</v>
      </c>
      <c r="E141" s="62" t="s">
        <v>891</v>
      </c>
      <c r="F141" s="66" t="s">
        <v>1661</v>
      </c>
      <c r="G141" s="117" t="s">
        <v>1679</v>
      </c>
      <c r="H141" s="67">
        <v>1</v>
      </c>
      <c r="I141" s="68">
        <v>4</v>
      </c>
      <c r="J141" s="69">
        <v>6.0000000000000001E-3</v>
      </c>
      <c r="K141" s="61" t="s">
        <v>17</v>
      </c>
      <c r="L141" s="70">
        <v>490</v>
      </c>
    </row>
    <row r="142" spans="1:12" ht="15" customHeight="1">
      <c r="A142" s="61" t="s">
        <v>4008</v>
      </c>
      <c r="B142" s="62" t="s">
        <v>1744</v>
      </c>
      <c r="C142" s="63" t="s">
        <v>1762</v>
      </c>
      <c r="D142" s="64" t="s">
        <v>864</v>
      </c>
      <c r="E142" s="62" t="s">
        <v>891</v>
      </c>
      <c r="F142" s="66" t="s">
        <v>1745</v>
      </c>
      <c r="G142" s="117" t="s">
        <v>1763</v>
      </c>
      <c r="H142" s="67">
        <v>1</v>
      </c>
      <c r="I142" s="68">
        <v>4</v>
      </c>
      <c r="J142" s="69">
        <v>6.0000000000000001E-3</v>
      </c>
      <c r="K142" s="61" t="s">
        <v>17</v>
      </c>
      <c r="L142" s="70">
        <v>490</v>
      </c>
    </row>
    <row r="143" spans="1:12" ht="15" customHeight="1">
      <c r="A143" s="61" t="s">
        <v>4008</v>
      </c>
      <c r="B143" s="62" t="s">
        <v>1912</v>
      </c>
      <c r="C143" s="63" t="s">
        <v>1930</v>
      </c>
      <c r="D143" s="64" t="s">
        <v>864</v>
      </c>
      <c r="E143" s="62" t="s">
        <v>891</v>
      </c>
      <c r="F143" s="66" t="s">
        <v>1913</v>
      </c>
      <c r="G143" s="117" t="s">
        <v>1931</v>
      </c>
      <c r="H143" s="67">
        <v>1</v>
      </c>
      <c r="I143" s="68">
        <v>4</v>
      </c>
      <c r="J143" s="69">
        <v>6.0000000000000001E-3</v>
      </c>
      <c r="K143" s="61" t="s">
        <v>17</v>
      </c>
      <c r="L143" s="70">
        <v>490</v>
      </c>
    </row>
    <row r="144" spans="1:12" ht="15" customHeight="1">
      <c r="A144" s="61" t="s">
        <v>4008</v>
      </c>
      <c r="B144" s="62" t="s">
        <v>1996</v>
      </c>
      <c r="C144" s="63" t="s">
        <v>2014</v>
      </c>
      <c r="D144" s="64" t="s">
        <v>864</v>
      </c>
      <c r="E144" s="62" t="s">
        <v>891</v>
      </c>
      <c r="F144" s="66" t="s">
        <v>1997</v>
      </c>
      <c r="G144" s="117" t="s">
        <v>2015</v>
      </c>
      <c r="H144" s="67">
        <v>1</v>
      </c>
      <c r="I144" s="68">
        <v>4</v>
      </c>
      <c r="J144" s="69">
        <v>6.0000000000000001E-3</v>
      </c>
      <c r="K144" s="61" t="s">
        <v>17</v>
      </c>
      <c r="L144" s="70">
        <v>490</v>
      </c>
    </row>
    <row r="145" spans="1:12" ht="15" customHeight="1">
      <c r="A145" s="61" t="s">
        <v>4008</v>
      </c>
      <c r="B145" s="62" t="s">
        <v>1074</v>
      </c>
      <c r="C145" s="63" t="s">
        <v>1092</v>
      </c>
      <c r="D145" s="64" t="s">
        <v>864</v>
      </c>
      <c r="E145" s="62" t="s">
        <v>891</v>
      </c>
      <c r="F145" s="66" t="s">
        <v>1075</v>
      </c>
      <c r="G145" s="112" t="s">
        <v>1093</v>
      </c>
      <c r="H145" s="67">
        <v>1</v>
      </c>
      <c r="I145" s="68">
        <v>4</v>
      </c>
      <c r="J145" s="69">
        <v>6.0000000000000001E-3</v>
      </c>
      <c r="K145" s="61" t="s">
        <v>17</v>
      </c>
      <c r="L145" s="70">
        <v>530</v>
      </c>
    </row>
    <row r="146" spans="1:12" ht="15" customHeight="1">
      <c r="A146" s="61" t="s">
        <v>4008</v>
      </c>
      <c r="B146" s="62" t="s">
        <v>1325</v>
      </c>
      <c r="C146" s="63" t="s">
        <v>1343</v>
      </c>
      <c r="D146" s="64" t="s">
        <v>864</v>
      </c>
      <c r="E146" s="62" t="s">
        <v>891</v>
      </c>
      <c r="F146" s="66" t="s">
        <v>1326</v>
      </c>
      <c r="G146" s="117" t="s">
        <v>1344</v>
      </c>
      <c r="H146" s="67">
        <v>1</v>
      </c>
      <c r="I146" s="68">
        <v>4</v>
      </c>
      <c r="J146" s="69">
        <v>6.0000000000000001E-3</v>
      </c>
      <c r="K146" s="61" t="s">
        <v>17</v>
      </c>
      <c r="L146" s="70">
        <v>530</v>
      </c>
    </row>
    <row r="147" spans="1:12" ht="15" customHeight="1">
      <c r="A147" s="61" t="s">
        <v>4008</v>
      </c>
      <c r="B147" s="62" t="s">
        <v>1828</v>
      </c>
      <c r="C147" s="63" t="s">
        <v>1846</v>
      </c>
      <c r="D147" s="64" t="s">
        <v>864</v>
      </c>
      <c r="E147" s="62" t="s">
        <v>891</v>
      </c>
      <c r="F147" s="66" t="s">
        <v>1829</v>
      </c>
      <c r="G147" s="117" t="s">
        <v>1847</v>
      </c>
      <c r="H147" s="67">
        <v>1</v>
      </c>
      <c r="I147" s="68">
        <v>4</v>
      </c>
      <c r="J147" s="69">
        <v>6.0000000000000001E-3</v>
      </c>
      <c r="K147" s="61" t="s">
        <v>17</v>
      </c>
      <c r="L147" s="70">
        <v>530</v>
      </c>
    </row>
    <row r="148" spans="1:12" ht="15" customHeight="1">
      <c r="A148" s="61" t="s">
        <v>4008</v>
      </c>
      <c r="B148" s="62" t="s">
        <v>2080</v>
      </c>
      <c r="C148" s="63" t="s">
        <v>2098</v>
      </c>
      <c r="D148" s="64" t="s">
        <v>864</v>
      </c>
      <c r="E148" s="62" t="s">
        <v>891</v>
      </c>
      <c r="F148" s="66" t="s">
        <v>2081</v>
      </c>
      <c r="G148" s="117" t="s">
        <v>2099</v>
      </c>
      <c r="H148" s="67">
        <v>1</v>
      </c>
      <c r="I148" s="68">
        <v>4</v>
      </c>
      <c r="J148" s="69">
        <v>6.0000000000000001E-3</v>
      </c>
      <c r="K148" s="61" t="s">
        <v>17</v>
      </c>
      <c r="L148" s="70">
        <v>530</v>
      </c>
    </row>
    <row r="149" spans="1:12" ht="15" customHeight="1">
      <c r="A149" s="61" t="s">
        <v>4008</v>
      </c>
      <c r="B149" s="62" t="s">
        <v>2164</v>
      </c>
      <c r="C149" s="63" t="s">
        <v>2182</v>
      </c>
      <c r="D149" s="64" t="s">
        <v>864</v>
      </c>
      <c r="E149" s="62" t="s">
        <v>891</v>
      </c>
      <c r="F149" s="66" t="s">
        <v>2165</v>
      </c>
      <c r="G149" s="117" t="s">
        <v>2183</v>
      </c>
      <c r="H149" s="67">
        <v>1</v>
      </c>
      <c r="I149" s="68">
        <v>4</v>
      </c>
      <c r="J149" s="69">
        <v>6.0000000000000001E-3</v>
      </c>
      <c r="K149" s="61" t="s">
        <v>17</v>
      </c>
      <c r="L149" s="70">
        <v>530</v>
      </c>
    </row>
    <row r="150" spans="1:12" ht="15" customHeight="1">
      <c r="A150" s="61" t="s">
        <v>4008</v>
      </c>
      <c r="B150" s="62" t="s">
        <v>863</v>
      </c>
      <c r="C150" s="63" t="s">
        <v>895</v>
      </c>
      <c r="D150" s="64" t="s">
        <v>864</v>
      </c>
      <c r="E150" s="62" t="s">
        <v>894</v>
      </c>
      <c r="F150" s="66" t="s">
        <v>866</v>
      </c>
      <c r="G150" s="112" t="s">
        <v>896</v>
      </c>
      <c r="H150" s="67">
        <v>1</v>
      </c>
      <c r="I150" s="68">
        <v>3</v>
      </c>
      <c r="J150" s="69">
        <v>6.0000000000000001E-3</v>
      </c>
      <c r="K150" s="61" t="s">
        <v>17</v>
      </c>
      <c r="L150" s="70">
        <v>530</v>
      </c>
    </row>
    <row r="151" spans="1:12" ht="15" customHeight="1">
      <c r="A151" s="61" t="s">
        <v>4008</v>
      </c>
      <c r="B151" s="62" t="s">
        <v>990</v>
      </c>
      <c r="C151" s="63" t="s">
        <v>1010</v>
      </c>
      <c r="D151" s="64" t="s">
        <v>864</v>
      </c>
      <c r="E151" s="62" t="s">
        <v>894</v>
      </c>
      <c r="F151" s="66" t="s">
        <v>991</v>
      </c>
      <c r="G151" s="117" t="s">
        <v>1011</v>
      </c>
      <c r="H151" s="67">
        <v>1</v>
      </c>
      <c r="I151" s="68">
        <v>3</v>
      </c>
      <c r="J151" s="69">
        <v>6.0000000000000001E-3</v>
      </c>
      <c r="K151" s="61" t="s">
        <v>17</v>
      </c>
      <c r="L151" s="70">
        <v>530</v>
      </c>
    </row>
    <row r="152" spans="1:12" ht="15" customHeight="1">
      <c r="A152" s="61" t="s">
        <v>4008</v>
      </c>
      <c r="B152" s="62" t="s">
        <v>1158</v>
      </c>
      <c r="C152" s="63" t="s">
        <v>1178</v>
      </c>
      <c r="D152" s="64" t="s">
        <v>864</v>
      </c>
      <c r="E152" s="62" t="s">
        <v>894</v>
      </c>
      <c r="F152" s="66" t="s">
        <v>1159</v>
      </c>
      <c r="G152" s="117" t="s">
        <v>1179</v>
      </c>
      <c r="H152" s="67">
        <v>1</v>
      </c>
      <c r="I152" s="68">
        <v>3</v>
      </c>
      <c r="J152" s="69">
        <v>6.0000000000000001E-3</v>
      </c>
      <c r="K152" s="61" t="s">
        <v>17</v>
      </c>
      <c r="L152" s="70">
        <v>530</v>
      </c>
    </row>
    <row r="153" spans="1:12" ht="15" customHeight="1">
      <c r="A153" s="61" t="s">
        <v>4008</v>
      </c>
      <c r="B153" s="62" t="s">
        <v>1242</v>
      </c>
      <c r="C153" s="63" t="s">
        <v>1261</v>
      </c>
      <c r="D153" s="64" t="s">
        <v>864</v>
      </c>
      <c r="E153" s="62" t="s">
        <v>894</v>
      </c>
      <c r="F153" s="66" t="s">
        <v>15</v>
      </c>
      <c r="G153" s="117" t="s">
        <v>1262</v>
      </c>
      <c r="H153" s="67">
        <v>1</v>
      </c>
      <c r="I153" s="68">
        <v>3</v>
      </c>
      <c r="J153" s="69">
        <v>6.0000000000000001E-3</v>
      </c>
      <c r="K153" s="61" t="s">
        <v>17</v>
      </c>
      <c r="L153" s="70">
        <v>530</v>
      </c>
    </row>
    <row r="154" spans="1:12" ht="15" customHeight="1">
      <c r="A154" s="61" t="s">
        <v>4008</v>
      </c>
      <c r="B154" s="62" t="s">
        <v>1409</v>
      </c>
      <c r="C154" s="63" t="s">
        <v>1428</v>
      </c>
      <c r="D154" s="64" t="s">
        <v>864</v>
      </c>
      <c r="E154" s="62" t="s">
        <v>894</v>
      </c>
      <c r="F154" s="66" t="s">
        <v>32</v>
      </c>
      <c r="G154" s="117" t="s">
        <v>1429</v>
      </c>
      <c r="H154" s="67">
        <v>1</v>
      </c>
      <c r="I154" s="68">
        <v>3</v>
      </c>
      <c r="J154" s="69">
        <v>6.0000000000000001E-3</v>
      </c>
      <c r="K154" s="61" t="s">
        <v>17</v>
      </c>
      <c r="L154" s="70">
        <v>530</v>
      </c>
    </row>
    <row r="155" spans="1:12" ht="15" customHeight="1">
      <c r="A155" s="61" t="s">
        <v>4008</v>
      </c>
      <c r="B155" s="62" t="s">
        <v>1492</v>
      </c>
      <c r="C155" s="63" t="s">
        <v>1512</v>
      </c>
      <c r="D155" s="64" t="s">
        <v>864</v>
      </c>
      <c r="E155" s="62" t="s">
        <v>894</v>
      </c>
      <c r="F155" s="66" t="s">
        <v>1493</v>
      </c>
      <c r="G155" s="117" t="s">
        <v>1513</v>
      </c>
      <c r="H155" s="67">
        <v>1</v>
      </c>
      <c r="I155" s="68">
        <v>3</v>
      </c>
      <c r="J155" s="69">
        <v>6.0000000000000001E-3</v>
      </c>
      <c r="K155" s="61" t="s">
        <v>17</v>
      </c>
      <c r="L155" s="70">
        <v>530</v>
      </c>
    </row>
    <row r="156" spans="1:12" ht="15" customHeight="1">
      <c r="A156" s="61" t="s">
        <v>4008</v>
      </c>
      <c r="B156" s="62" t="s">
        <v>1576</v>
      </c>
      <c r="C156" s="63" t="s">
        <v>1596</v>
      </c>
      <c r="D156" s="64" t="s">
        <v>864</v>
      </c>
      <c r="E156" s="62" t="s">
        <v>894</v>
      </c>
      <c r="F156" s="66" t="s">
        <v>1577</v>
      </c>
      <c r="G156" s="117" t="s">
        <v>1597</v>
      </c>
      <c r="H156" s="67">
        <v>1</v>
      </c>
      <c r="I156" s="68">
        <v>3</v>
      </c>
      <c r="J156" s="69">
        <v>6.0000000000000001E-3</v>
      </c>
      <c r="K156" s="61" t="s">
        <v>17</v>
      </c>
      <c r="L156" s="70">
        <v>530</v>
      </c>
    </row>
    <row r="157" spans="1:12" ht="15" customHeight="1">
      <c r="A157" s="61" t="s">
        <v>4008</v>
      </c>
      <c r="B157" s="62" t="s">
        <v>1660</v>
      </c>
      <c r="C157" s="63" t="s">
        <v>1680</v>
      </c>
      <c r="D157" s="64" t="s">
        <v>864</v>
      </c>
      <c r="E157" s="62" t="s">
        <v>894</v>
      </c>
      <c r="F157" s="66" t="s">
        <v>1661</v>
      </c>
      <c r="G157" s="117" t="s">
        <v>1681</v>
      </c>
      <c r="H157" s="67">
        <v>1</v>
      </c>
      <c r="I157" s="68">
        <v>3</v>
      </c>
      <c r="J157" s="69">
        <v>6.0000000000000001E-3</v>
      </c>
      <c r="K157" s="61" t="s">
        <v>17</v>
      </c>
      <c r="L157" s="70">
        <v>530</v>
      </c>
    </row>
    <row r="158" spans="1:12" ht="15" customHeight="1">
      <c r="A158" s="61" t="s">
        <v>4008</v>
      </c>
      <c r="B158" s="62" t="s">
        <v>1744</v>
      </c>
      <c r="C158" s="63" t="s">
        <v>1764</v>
      </c>
      <c r="D158" s="64" t="s">
        <v>864</v>
      </c>
      <c r="E158" s="62" t="s">
        <v>894</v>
      </c>
      <c r="F158" s="66" t="s">
        <v>1745</v>
      </c>
      <c r="G158" s="117" t="s">
        <v>1765</v>
      </c>
      <c r="H158" s="67">
        <v>1</v>
      </c>
      <c r="I158" s="68">
        <v>3</v>
      </c>
      <c r="J158" s="69">
        <v>6.0000000000000001E-3</v>
      </c>
      <c r="K158" s="61" t="s">
        <v>17</v>
      </c>
      <c r="L158" s="70">
        <v>530</v>
      </c>
    </row>
    <row r="159" spans="1:12" ht="15" customHeight="1">
      <c r="A159" s="61" t="s">
        <v>4008</v>
      </c>
      <c r="B159" s="62" t="s">
        <v>1912</v>
      </c>
      <c r="C159" s="63" t="s">
        <v>1932</v>
      </c>
      <c r="D159" s="64" t="s">
        <v>864</v>
      </c>
      <c r="E159" s="62" t="s">
        <v>894</v>
      </c>
      <c r="F159" s="66" t="s">
        <v>1913</v>
      </c>
      <c r="G159" s="117" t="s">
        <v>1933</v>
      </c>
      <c r="H159" s="67">
        <v>1</v>
      </c>
      <c r="I159" s="68">
        <v>3</v>
      </c>
      <c r="J159" s="69">
        <v>6.0000000000000001E-3</v>
      </c>
      <c r="K159" s="61" t="s">
        <v>17</v>
      </c>
      <c r="L159" s="70">
        <v>530</v>
      </c>
    </row>
    <row r="160" spans="1:12" ht="15" customHeight="1">
      <c r="A160" s="61" t="s">
        <v>4008</v>
      </c>
      <c r="B160" s="62" t="s">
        <v>1996</v>
      </c>
      <c r="C160" s="63" t="s">
        <v>2016</v>
      </c>
      <c r="D160" s="64" t="s">
        <v>864</v>
      </c>
      <c r="E160" s="62" t="s">
        <v>894</v>
      </c>
      <c r="F160" s="66" t="s">
        <v>1997</v>
      </c>
      <c r="G160" s="117" t="s">
        <v>2017</v>
      </c>
      <c r="H160" s="67">
        <v>1</v>
      </c>
      <c r="I160" s="68">
        <v>3</v>
      </c>
      <c r="J160" s="69">
        <v>6.0000000000000001E-3</v>
      </c>
      <c r="K160" s="61" t="s">
        <v>17</v>
      </c>
      <c r="L160" s="70">
        <v>530</v>
      </c>
    </row>
    <row r="161" spans="1:12" ht="15" customHeight="1">
      <c r="A161" s="61" t="s">
        <v>4008</v>
      </c>
      <c r="B161" s="62" t="s">
        <v>1074</v>
      </c>
      <c r="C161" s="63" t="s">
        <v>1094</v>
      </c>
      <c r="D161" s="64" t="s">
        <v>864</v>
      </c>
      <c r="E161" s="62" t="s">
        <v>894</v>
      </c>
      <c r="F161" s="66" t="s">
        <v>1075</v>
      </c>
      <c r="G161" s="112" t="s">
        <v>1095</v>
      </c>
      <c r="H161" s="67">
        <v>1</v>
      </c>
      <c r="I161" s="68">
        <v>3</v>
      </c>
      <c r="J161" s="69">
        <v>6.0000000000000001E-3</v>
      </c>
      <c r="K161" s="61" t="s">
        <v>17</v>
      </c>
      <c r="L161" s="70">
        <v>570</v>
      </c>
    </row>
    <row r="162" spans="1:12" ht="15" customHeight="1">
      <c r="A162" s="61" t="s">
        <v>4008</v>
      </c>
      <c r="B162" s="62" t="s">
        <v>1325</v>
      </c>
      <c r="C162" s="63" t="s">
        <v>1345</v>
      </c>
      <c r="D162" s="64" t="s">
        <v>864</v>
      </c>
      <c r="E162" s="62" t="s">
        <v>894</v>
      </c>
      <c r="F162" s="66" t="s">
        <v>1326</v>
      </c>
      <c r="G162" s="117" t="s">
        <v>1346</v>
      </c>
      <c r="H162" s="67">
        <v>1</v>
      </c>
      <c r="I162" s="68">
        <v>3</v>
      </c>
      <c r="J162" s="69">
        <v>6.0000000000000001E-3</v>
      </c>
      <c r="K162" s="61" t="s">
        <v>17</v>
      </c>
      <c r="L162" s="70">
        <v>570</v>
      </c>
    </row>
    <row r="163" spans="1:12" ht="15" customHeight="1">
      <c r="A163" s="61" t="s">
        <v>4008</v>
      </c>
      <c r="B163" s="62" t="s">
        <v>1828</v>
      </c>
      <c r="C163" s="63" t="s">
        <v>1848</v>
      </c>
      <c r="D163" s="64" t="s">
        <v>864</v>
      </c>
      <c r="E163" s="62" t="s">
        <v>894</v>
      </c>
      <c r="F163" s="66" t="s">
        <v>1829</v>
      </c>
      <c r="G163" s="117" t="s">
        <v>1849</v>
      </c>
      <c r="H163" s="67">
        <v>1</v>
      </c>
      <c r="I163" s="68">
        <v>3</v>
      </c>
      <c r="J163" s="69">
        <v>6.0000000000000001E-3</v>
      </c>
      <c r="K163" s="61" t="s">
        <v>17</v>
      </c>
      <c r="L163" s="70">
        <v>570</v>
      </c>
    </row>
    <row r="164" spans="1:12" ht="15" customHeight="1">
      <c r="A164" s="61" t="s">
        <v>4008</v>
      </c>
      <c r="B164" s="62" t="s">
        <v>2080</v>
      </c>
      <c r="C164" s="63" t="s">
        <v>2100</v>
      </c>
      <c r="D164" s="64" t="s">
        <v>864</v>
      </c>
      <c r="E164" s="62" t="s">
        <v>894</v>
      </c>
      <c r="F164" s="66" t="s">
        <v>2081</v>
      </c>
      <c r="G164" s="117" t="s">
        <v>2101</v>
      </c>
      <c r="H164" s="67">
        <v>1</v>
      </c>
      <c r="I164" s="68">
        <v>3</v>
      </c>
      <c r="J164" s="69">
        <v>6.0000000000000001E-3</v>
      </c>
      <c r="K164" s="61" t="s">
        <v>17</v>
      </c>
      <c r="L164" s="70">
        <v>570</v>
      </c>
    </row>
    <row r="165" spans="1:12" ht="15" customHeight="1">
      <c r="A165" s="61" t="s">
        <v>4008</v>
      </c>
      <c r="B165" s="62" t="s">
        <v>2164</v>
      </c>
      <c r="C165" s="63" t="s">
        <v>2184</v>
      </c>
      <c r="D165" s="64" t="s">
        <v>864</v>
      </c>
      <c r="E165" s="62" t="s">
        <v>894</v>
      </c>
      <c r="F165" s="66" t="s">
        <v>2165</v>
      </c>
      <c r="G165" s="117" t="s">
        <v>2185</v>
      </c>
      <c r="H165" s="67">
        <v>1</v>
      </c>
      <c r="I165" s="68">
        <v>3</v>
      </c>
      <c r="J165" s="69">
        <v>6.0000000000000001E-3</v>
      </c>
      <c r="K165" s="61" t="s">
        <v>17</v>
      </c>
      <c r="L165" s="70">
        <v>570</v>
      </c>
    </row>
    <row r="166" spans="1:12" ht="15" customHeight="1">
      <c r="A166" s="61" t="s">
        <v>4008</v>
      </c>
      <c r="B166" s="62" t="s">
        <v>863</v>
      </c>
      <c r="C166" s="63" t="s">
        <v>898</v>
      </c>
      <c r="D166" s="64" t="s">
        <v>864</v>
      </c>
      <c r="E166" s="62" t="s">
        <v>897</v>
      </c>
      <c r="F166" s="66" t="s">
        <v>866</v>
      </c>
      <c r="G166" s="112" t="s">
        <v>899</v>
      </c>
      <c r="H166" s="67">
        <v>1</v>
      </c>
      <c r="I166" s="68">
        <v>4</v>
      </c>
      <c r="J166" s="69">
        <v>6.0000000000000001E-3</v>
      </c>
      <c r="K166" s="61" t="s">
        <v>17</v>
      </c>
      <c r="L166" s="70">
        <v>530</v>
      </c>
    </row>
    <row r="167" spans="1:12" ht="15" customHeight="1">
      <c r="A167" s="61" t="s">
        <v>4008</v>
      </c>
      <c r="B167" s="62" t="s">
        <v>990</v>
      </c>
      <c r="C167" s="63" t="s">
        <v>1012</v>
      </c>
      <c r="D167" s="64" t="s">
        <v>864</v>
      </c>
      <c r="E167" s="62" t="s">
        <v>897</v>
      </c>
      <c r="F167" s="66" t="s">
        <v>991</v>
      </c>
      <c r="G167" s="117" t="s">
        <v>1013</v>
      </c>
      <c r="H167" s="67">
        <v>1</v>
      </c>
      <c r="I167" s="68">
        <v>4</v>
      </c>
      <c r="J167" s="69">
        <v>6.0000000000000001E-3</v>
      </c>
      <c r="K167" s="61" t="s">
        <v>17</v>
      </c>
      <c r="L167" s="70">
        <v>530</v>
      </c>
    </row>
    <row r="168" spans="1:12" ht="15" customHeight="1">
      <c r="A168" s="61" t="s">
        <v>4008</v>
      </c>
      <c r="B168" s="62" t="s">
        <v>1158</v>
      </c>
      <c r="C168" s="63" t="s">
        <v>1180</v>
      </c>
      <c r="D168" s="64" t="s">
        <v>864</v>
      </c>
      <c r="E168" s="62" t="s">
        <v>897</v>
      </c>
      <c r="F168" s="66" t="s">
        <v>1159</v>
      </c>
      <c r="G168" s="117" t="s">
        <v>1181</v>
      </c>
      <c r="H168" s="67">
        <v>1</v>
      </c>
      <c r="I168" s="68">
        <v>4</v>
      </c>
      <c r="J168" s="69">
        <v>6.0000000000000001E-3</v>
      </c>
      <c r="K168" s="61" t="s">
        <v>17</v>
      </c>
      <c r="L168" s="70">
        <v>530</v>
      </c>
    </row>
    <row r="169" spans="1:12" ht="15" customHeight="1">
      <c r="A169" s="61" t="s">
        <v>4008</v>
      </c>
      <c r="B169" s="62" t="s">
        <v>1242</v>
      </c>
      <c r="C169" s="63" t="s">
        <v>1263</v>
      </c>
      <c r="D169" s="64" t="s">
        <v>864</v>
      </c>
      <c r="E169" s="62" t="s">
        <v>897</v>
      </c>
      <c r="F169" s="66" t="s">
        <v>15</v>
      </c>
      <c r="G169" s="117" t="s">
        <v>1264</v>
      </c>
      <c r="H169" s="67">
        <v>1</v>
      </c>
      <c r="I169" s="68">
        <v>4</v>
      </c>
      <c r="J169" s="69">
        <v>6.0000000000000001E-3</v>
      </c>
      <c r="K169" s="61" t="s">
        <v>17</v>
      </c>
      <c r="L169" s="70">
        <v>530</v>
      </c>
    </row>
    <row r="170" spans="1:12" ht="15" customHeight="1">
      <c r="A170" s="61" t="s">
        <v>4008</v>
      </c>
      <c r="B170" s="62" t="s">
        <v>1409</v>
      </c>
      <c r="C170" s="63" t="s">
        <v>1430</v>
      </c>
      <c r="D170" s="64" t="s">
        <v>864</v>
      </c>
      <c r="E170" s="62" t="s">
        <v>897</v>
      </c>
      <c r="F170" s="66" t="s">
        <v>32</v>
      </c>
      <c r="G170" s="117" t="s">
        <v>1431</v>
      </c>
      <c r="H170" s="67">
        <v>1</v>
      </c>
      <c r="I170" s="68">
        <v>4</v>
      </c>
      <c r="J170" s="69">
        <v>6.0000000000000001E-3</v>
      </c>
      <c r="K170" s="61" t="s">
        <v>17</v>
      </c>
      <c r="L170" s="70">
        <v>530</v>
      </c>
    </row>
    <row r="171" spans="1:12" ht="15" customHeight="1">
      <c r="A171" s="61" t="s">
        <v>4008</v>
      </c>
      <c r="B171" s="62" t="s">
        <v>1492</v>
      </c>
      <c r="C171" s="63" t="s">
        <v>1514</v>
      </c>
      <c r="D171" s="64" t="s">
        <v>864</v>
      </c>
      <c r="E171" s="62" t="s">
        <v>897</v>
      </c>
      <c r="F171" s="66" t="s">
        <v>1493</v>
      </c>
      <c r="G171" s="117" t="s">
        <v>1515</v>
      </c>
      <c r="H171" s="67">
        <v>1</v>
      </c>
      <c r="I171" s="68">
        <v>4</v>
      </c>
      <c r="J171" s="69">
        <v>6.0000000000000001E-3</v>
      </c>
      <c r="K171" s="61" t="s">
        <v>17</v>
      </c>
      <c r="L171" s="70">
        <v>530</v>
      </c>
    </row>
    <row r="172" spans="1:12" ht="15" customHeight="1">
      <c r="A172" s="61" t="s">
        <v>4008</v>
      </c>
      <c r="B172" s="62" t="s">
        <v>1576</v>
      </c>
      <c r="C172" s="63" t="s">
        <v>1598</v>
      </c>
      <c r="D172" s="64" t="s">
        <v>864</v>
      </c>
      <c r="E172" s="62" t="s">
        <v>897</v>
      </c>
      <c r="F172" s="66" t="s">
        <v>1577</v>
      </c>
      <c r="G172" s="117" t="s">
        <v>1599</v>
      </c>
      <c r="H172" s="67">
        <v>1</v>
      </c>
      <c r="I172" s="68">
        <v>4</v>
      </c>
      <c r="J172" s="69">
        <v>6.0000000000000001E-3</v>
      </c>
      <c r="K172" s="61" t="s">
        <v>17</v>
      </c>
      <c r="L172" s="70">
        <v>530</v>
      </c>
    </row>
    <row r="173" spans="1:12" ht="15" customHeight="1">
      <c r="A173" s="61" t="s">
        <v>4008</v>
      </c>
      <c r="B173" s="62" t="s">
        <v>1660</v>
      </c>
      <c r="C173" s="63" t="s">
        <v>1682</v>
      </c>
      <c r="D173" s="64" t="s">
        <v>864</v>
      </c>
      <c r="E173" s="62" t="s">
        <v>897</v>
      </c>
      <c r="F173" s="66" t="s">
        <v>1661</v>
      </c>
      <c r="G173" s="117" t="s">
        <v>1683</v>
      </c>
      <c r="H173" s="67">
        <v>1</v>
      </c>
      <c r="I173" s="68">
        <v>4</v>
      </c>
      <c r="J173" s="69">
        <v>6.0000000000000001E-3</v>
      </c>
      <c r="K173" s="61" t="s">
        <v>17</v>
      </c>
      <c r="L173" s="70">
        <v>530</v>
      </c>
    </row>
    <row r="174" spans="1:12" ht="15" customHeight="1">
      <c r="A174" s="61" t="s">
        <v>4008</v>
      </c>
      <c r="B174" s="62" t="s">
        <v>1744</v>
      </c>
      <c r="C174" s="63" t="s">
        <v>1766</v>
      </c>
      <c r="D174" s="64" t="s">
        <v>864</v>
      </c>
      <c r="E174" s="62" t="s">
        <v>897</v>
      </c>
      <c r="F174" s="66" t="s">
        <v>1745</v>
      </c>
      <c r="G174" s="117" t="s">
        <v>1767</v>
      </c>
      <c r="H174" s="67">
        <v>1</v>
      </c>
      <c r="I174" s="68">
        <v>4</v>
      </c>
      <c r="J174" s="69">
        <v>6.0000000000000001E-3</v>
      </c>
      <c r="K174" s="61" t="s">
        <v>17</v>
      </c>
      <c r="L174" s="70">
        <v>530</v>
      </c>
    </row>
    <row r="175" spans="1:12" ht="15" customHeight="1">
      <c r="A175" s="61" t="s">
        <v>4008</v>
      </c>
      <c r="B175" s="62" t="s">
        <v>1912</v>
      </c>
      <c r="C175" s="63" t="s">
        <v>1934</v>
      </c>
      <c r="D175" s="64" t="s">
        <v>864</v>
      </c>
      <c r="E175" s="62" t="s">
        <v>897</v>
      </c>
      <c r="F175" s="66" t="s">
        <v>1913</v>
      </c>
      <c r="G175" s="117" t="s">
        <v>1935</v>
      </c>
      <c r="H175" s="67">
        <v>1</v>
      </c>
      <c r="I175" s="68">
        <v>4</v>
      </c>
      <c r="J175" s="69">
        <v>6.0000000000000001E-3</v>
      </c>
      <c r="K175" s="61" t="s">
        <v>17</v>
      </c>
      <c r="L175" s="70">
        <v>530</v>
      </c>
    </row>
    <row r="176" spans="1:12" ht="15" customHeight="1">
      <c r="A176" s="61" t="s">
        <v>4008</v>
      </c>
      <c r="B176" s="62" t="s">
        <v>1996</v>
      </c>
      <c r="C176" s="63" t="s">
        <v>2018</v>
      </c>
      <c r="D176" s="64" t="s">
        <v>864</v>
      </c>
      <c r="E176" s="62" t="s">
        <v>897</v>
      </c>
      <c r="F176" s="66" t="s">
        <v>1997</v>
      </c>
      <c r="G176" s="117" t="s">
        <v>2019</v>
      </c>
      <c r="H176" s="67">
        <v>1</v>
      </c>
      <c r="I176" s="68">
        <v>4</v>
      </c>
      <c r="J176" s="69">
        <v>6.0000000000000001E-3</v>
      </c>
      <c r="K176" s="61" t="s">
        <v>17</v>
      </c>
      <c r="L176" s="70">
        <v>530</v>
      </c>
    </row>
    <row r="177" spans="1:12" ht="15" customHeight="1">
      <c r="A177" s="61" t="s">
        <v>4008</v>
      </c>
      <c r="B177" s="62" t="s">
        <v>1074</v>
      </c>
      <c r="C177" s="63" t="s">
        <v>1096</v>
      </c>
      <c r="D177" s="64" t="s">
        <v>864</v>
      </c>
      <c r="E177" s="62" t="s">
        <v>897</v>
      </c>
      <c r="F177" s="66" t="s">
        <v>1075</v>
      </c>
      <c r="G177" s="112" t="s">
        <v>1097</v>
      </c>
      <c r="H177" s="67">
        <v>1</v>
      </c>
      <c r="I177" s="68">
        <v>4</v>
      </c>
      <c r="J177" s="69">
        <v>6.0000000000000001E-3</v>
      </c>
      <c r="K177" s="61" t="s">
        <v>17</v>
      </c>
      <c r="L177" s="70">
        <v>580</v>
      </c>
    </row>
    <row r="178" spans="1:12" ht="15" customHeight="1">
      <c r="A178" s="61" t="s">
        <v>4008</v>
      </c>
      <c r="B178" s="62" t="s">
        <v>1325</v>
      </c>
      <c r="C178" s="63" t="s">
        <v>1347</v>
      </c>
      <c r="D178" s="64" t="s">
        <v>864</v>
      </c>
      <c r="E178" s="62" t="s">
        <v>897</v>
      </c>
      <c r="F178" s="66" t="s">
        <v>1326</v>
      </c>
      <c r="G178" s="117" t="s">
        <v>1348</v>
      </c>
      <c r="H178" s="67">
        <v>1</v>
      </c>
      <c r="I178" s="68">
        <v>4</v>
      </c>
      <c r="J178" s="69">
        <v>6.0000000000000001E-3</v>
      </c>
      <c r="K178" s="61" t="s">
        <v>17</v>
      </c>
      <c r="L178" s="70">
        <v>580</v>
      </c>
    </row>
    <row r="179" spans="1:12" ht="15" customHeight="1">
      <c r="A179" s="61" t="s">
        <v>4008</v>
      </c>
      <c r="B179" s="62" t="s">
        <v>1828</v>
      </c>
      <c r="C179" s="63" t="s">
        <v>1850</v>
      </c>
      <c r="D179" s="64" t="s">
        <v>864</v>
      </c>
      <c r="E179" s="62" t="s">
        <v>897</v>
      </c>
      <c r="F179" s="66" t="s">
        <v>1829</v>
      </c>
      <c r="G179" s="117" t="s">
        <v>1851</v>
      </c>
      <c r="H179" s="67">
        <v>1</v>
      </c>
      <c r="I179" s="68">
        <v>4</v>
      </c>
      <c r="J179" s="69">
        <v>6.0000000000000001E-3</v>
      </c>
      <c r="K179" s="61" t="s">
        <v>17</v>
      </c>
      <c r="L179" s="70">
        <v>580</v>
      </c>
    </row>
    <row r="180" spans="1:12" ht="15" customHeight="1">
      <c r="A180" s="61" t="s">
        <v>4008</v>
      </c>
      <c r="B180" s="62" t="s">
        <v>2080</v>
      </c>
      <c r="C180" s="63" t="s">
        <v>2102</v>
      </c>
      <c r="D180" s="64" t="s">
        <v>864</v>
      </c>
      <c r="E180" s="62" t="s">
        <v>897</v>
      </c>
      <c r="F180" s="66" t="s">
        <v>2081</v>
      </c>
      <c r="G180" s="117" t="s">
        <v>2103</v>
      </c>
      <c r="H180" s="67">
        <v>1</v>
      </c>
      <c r="I180" s="68">
        <v>4</v>
      </c>
      <c r="J180" s="69">
        <v>6.0000000000000001E-3</v>
      </c>
      <c r="K180" s="61" t="s">
        <v>17</v>
      </c>
      <c r="L180" s="70">
        <v>580</v>
      </c>
    </row>
    <row r="181" spans="1:12" ht="15" customHeight="1">
      <c r="A181" s="61" t="s">
        <v>4008</v>
      </c>
      <c r="B181" s="62" t="s">
        <v>2164</v>
      </c>
      <c r="C181" s="63" t="s">
        <v>2186</v>
      </c>
      <c r="D181" s="64" t="s">
        <v>864</v>
      </c>
      <c r="E181" s="62" t="s">
        <v>897</v>
      </c>
      <c r="F181" s="66" t="s">
        <v>2165</v>
      </c>
      <c r="G181" s="117" t="s">
        <v>2187</v>
      </c>
      <c r="H181" s="67">
        <v>1</v>
      </c>
      <c r="I181" s="68">
        <v>4</v>
      </c>
      <c r="J181" s="69">
        <v>6.0000000000000001E-3</v>
      </c>
      <c r="K181" s="61" t="s">
        <v>17</v>
      </c>
      <c r="L181" s="70">
        <v>580</v>
      </c>
    </row>
    <row r="182" spans="1:12" ht="15" customHeight="1">
      <c r="A182" s="61" t="s">
        <v>4008</v>
      </c>
      <c r="B182" s="62" t="s">
        <v>863</v>
      </c>
      <c r="C182" s="63" t="s">
        <v>4425</v>
      </c>
      <c r="D182" s="64" t="s">
        <v>864</v>
      </c>
      <c r="E182" s="62" t="s">
        <v>4426</v>
      </c>
      <c r="F182" s="66" t="s">
        <v>866</v>
      </c>
      <c r="G182" s="112" t="s">
        <v>902</v>
      </c>
      <c r="H182" s="67">
        <v>1</v>
      </c>
      <c r="I182" s="68">
        <v>4</v>
      </c>
      <c r="J182" s="69">
        <v>1.2E-2</v>
      </c>
      <c r="K182" s="61" t="s">
        <v>17</v>
      </c>
      <c r="L182" s="70">
        <v>590</v>
      </c>
    </row>
    <row r="183" spans="1:12" ht="15" customHeight="1">
      <c r="A183" s="61" t="s">
        <v>4008</v>
      </c>
      <c r="B183" s="62" t="s">
        <v>990</v>
      </c>
      <c r="C183" s="63" t="s">
        <v>4427</v>
      </c>
      <c r="D183" s="64" t="s">
        <v>864</v>
      </c>
      <c r="E183" s="62" t="s">
        <v>4426</v>
      </c>
      <c r="F183" s="66" t="s">
        <v>991</v>
      </c>
      <c r="G183" s="117" t="s">
        <v>1015</v>
      </c>
      <c r="H183" s="67">
        <v>1</v>
      </c>
      <c r="I183" s="68">
        <v>4</v>
      </c>
      <c r="J183" s="69">
        <v>1.2E-2</v>
      </c>
      <c r="K183" s="61" t="s">
        <v>17</v>
      </c>
      <c r="L183" s="70">
        <v>590</v>
      </c>
    </row>
    <row r="184" spans="1:12" ht="15" customHeight="1">
      <c r="A184" s="61" t="s">
        <v>4008</v>
      </c>
      <c r="B184" s="62" t="s">
        <v>1158</v>
      </c>
      <c r="C184" s="63" t="s">
        <v>4428</v>
      </c>
      <c r="D184" s="64" t="s">
        <v>864</v>
      </c>
      <c r="E184" s="62" t="s">
        <v>4426</v>
      </c>
      <c r="F184" s="66" t="s">
        <v>1159</v>
      </c>
      <c r="G184" s="117" t="s">
        <v>1183</v>
      </c>
      <c r="H184" s="67">
        <v>1</v>
      </c>
      <c r="I184" s="68">
        <v>4</v>
      </c>
      <c r="J184" s="69">
        <v>1.2E-2</v>
      </c>
      <c r="K184" s="61" t="s">
        <v>17</v>
      </c>
      <c r="L184" s="70">
        <v>590</v>
      </c>
    </row>
    <row r="185" spans="1:12" ht="15" customHeight="1">
      <c r="A185" s="61" t="s">
        <v>4008</v>
      </c>
      <c r="B185" s="62" t="s">
        <v>1242</v>
      </c>
      <c r="C185" s="63" t="s">
        <v>4429</v>
      </c>
      <c r="D185" s="64" t="s">
        <v>864</v>
      </c>
      <c r="E185" s="62" t="s">
        <v>4426</v>
      </c>
      <c r="F185" s="66" t="s">
        <v>15</v>
      </c>
      <c r="G185" s="117" t="s">
        <v>1266</v>
      </c>
      <c r="H185" s="67">
        <v>1</v>
      </c>
      <c r="I185" s="68">
        <v>4</v>
      </c>
      <c r="J185" s="69">
        <v>1.2E-2</v>
      </c>
      <c r="K185" s="61" t="s">
        <v>17</v>
      </c>
      <c r="L185" s="70">
        <v>590</v>
      </c>
    </row>
    <row r="186" spans="1:12" ht="15" customHeight="1">
      <c r="A186" s="61" t="s">
        <v>4008</v>
      </c>
      <c r="B186" s="62" t="s">
        <v>1409</v>
      </c>
      <c r="C186" s="63" t="s">
        <v>4430</v>
      </c>
      <c r="D186" s="64" t="s">
        <v>864</v>
      </c>
      <c r="E186" s="62" t="s">
        <v>4426</v>
      </c>
      <c r="F186" s="66" t="s">
        <v>32</v>
      </c>
      <c r="G186" s="117" t="s">
        <v>1433</v>
      </c>
      <c r="H186" s="67">
        <v>1</v>
      </c>
      <c r="I186" s="68">
        <v>4</v>
      </c>
      <c r="J186" s="69">
        <v>1.2E-2</v>
      </c>
      <c r="K186" s="61" t="s">
        <v>17</v>
      </c>
      <c r="L186" s="70">
        <v>590</v>
      </c>
    </row>
    <row r="187" spans="1:12" ht="15" customHeight="1">
      <c r="A187" s="61" t="s">
        <v>4008</v>
      </c>
      <c r="B187" s="62" t="s">
        <v>1492</v>
      </c>
      <c r="C187" s="63" t="s">
        <v>4431</v>
      </c>
      <c r="D187" s="64" t="s">
        <v>864</v>
      </c>
      <c r="E187" s="62" t="s">
        <v>4426</v>
      </c>
      <c r="F187" s="66" t="s">
        <v>1493</v>
      </c>
      <c r="G187" s="117" t="s">
        <v>1517</v>
      </c>
      <c r="H187" s="67">
        <v>1</v>
      </c>
      <c r="I187" s="68">
        <v>4</v>
      </c>
      <c r="J187" s="69">
        <v>1.2E-2</v>
      </c>
      <c r="K187" s="61" t="s">
        <v>17</v>
      </c>
      <c r="L187" s="70">
        <v>590</v>
      </c>
    </row>
    <row r="188" spans="1:12" ht="15" customHeight="1">
      <c r="A188" s="61" t="s">
        <v>4008</v>
      </c>
      <c r="B188" s="62" t="s">
        <v>1576</v>
      </c>
      <c r="C188" s="63" t="s">
        <v>4432</v>
      </c>
      <c r="D188" s="64" t="s">
        <v>864</v>
      </c>
      <c r="E188" s="62" t="s">
        <v>4426</v>
      </c>
      <c r="F188" s="66" t="s">
        <v>1577</v>
      </c>
      <c r="G188" s="117" t="s">
        <v>1601</v>
      </c>
      <c r="H188" s="67">
        <v>1</v>
      </c>
      <c r="I188" s="68">
        <v>4</v>
      </c>
      <c r="J188" s="69">
        <v>1.2E-2</v>
      </c>
      <c r="K188" s="61" t="s">
        <v>17</v>
      </c>
      <c r="L188" s="70">
        <v>590</v>
      </c>
    </row>
    <row r="189" spans="1:12" ht="15" customHeight="1">
      <c r="A189" s="61" t="s">
        <v>4008</v>
      </c>
      <c r="B189" s="62" t="s">
        <v>1660</v>
      </c>
      <c r="C189" s="63" t="s">
        <v>4433</v>
      </c>
      <c r="D189" s="64" t="s">
        <v>864</v>
      </c>
      <c r="E189" s="62" t="s">
        <v>4426</v>
      </c>
      <c r="F189" s="66" t="s">
        <v>1661</v>
      </c>
      <c r="G189" s="117" t="s">
        <v>1685</v>
      </c>
      <c r="H189" s="67">
        <v>1</v>
      </c>
      <c r="I189" s="68">
        <v>4</v>
      </c>
      <c r="J189" s="69">
        <v>1.2E-2</v>
      </c>
      <c r="K189" s="61" t="s">
        <v>17</v>
      </c>
      <c r="L189" s="70">
        <v>590</v>
      </c>
    </row>
    <row r="190" spans="1:12" ht="15" customHeight="1">
      <c r="A190" s="61" t="s">
        <v>4008</v>
      </c>
      <c r="B190" s="62" t="s">
        <v>1744</v>
      </c>
      <c r="C190" s="63" t="s">
        <v>4434</v>
      </c>
      <c r="D190" s="64" t="s">
        <v>864</v>
      </c>
      <c r="E190" s="62" t="s">
        <v>4426</v>
      </c>
      <c r="F190" s="66" t="s">
        <v>1745</v>
      </c>
      <c r="G190" s="117" t="s">
        <v>1769</v>
      </c>
      <c r="H190" s="67">
        <v>1</v>
      </c>
      <c r="I190" s="68">
        <v>4</v>
      </c>
      <c r="J190" s="69">
        <v>1.2E-2</v>
      </c>
      <c r="K190" s="61" t="s">
        <v>17</v>
      </c>
      <c r="L190" s="70">
        <v>590</v>
      </c>
    </row>
    <row r="191" spans="1:12" ht="15" customHeight="1">
      <c r="A191" s="61" t="s">
        <v>4008</v>
      </c>
      <c r="B191" s="62" t="s">
        <v>1912</v>
      </c>
      <c r="C191" s="63" t="s">
        <v>4435</v>
      </c>
      <c r="D191" s="64" t="s">
        <v>864</v>
      </c>
      <c r="E191" s="62" t="s">
        <v>4426</v>
      </c>
      <c r="F191" s="66" t="s">
        <v>1913</v>
      </c>
      <c r="G191" s="117" t="s">
        <v>1937</v>
      </c>
      <c r="H191" s="67">
        <v>1</v>
      </c>
      <c r="I191" s="68">
        <v>4</v>
      </c>
      <c r="J191" s="69">
        <v>1.2E-2</v>
      </c>
      <c r="K191" s="61" t="s">
        <v>17</v>
      </c>
      <c r="L191" s="70">
        <v>590</v>
      </c>
    </row>
    <row r="192" spans="1:12" ht="15" customHeight="1">
      <c r="A192" s="61" t="s">
        <v>4008</v>
      </c>
      <c r="B192" s="62" t="s">
        <v>1996</v>
      </c>
      <c r="C192" s="63" t="s">
        <v>4436</v>
      </c>
      <c r="D192" s="64" t="s">
        <v>864</v>
      </c>
      <c r="E192" s="62" t="s">
        <v>4426</v>
      </c>
      <c r="F192" s="66" t="s">
        <v>1997</v>
      </c>
      <c r="G192" s="117" t="s">
        <v>2021</v>
      </c>
      <c r="H192" s="67">
        <v>1</v>
      </c>
      <c r="I192" s="68">
        <v>4</v>
      </c>
      <c r="J192" s="69">
        <v>1.2E-2</v>
      </c>
      <c r="K192" s="61" t="s">
        <v>17</v>
      </c>
      <c r="L192" s="70">
        <v>590</v>
      </c>
    </row>
    <row r="193" spans="1:12" ht="15" customHeight="1">
      <c r="A193" s="61" t="s">
        <v>4008</v>
      </c>
      <c r="B193" s="62" t="s">
        <v>1074</v>
      </c>
      <c r="C193" s="63" t="s">
        <v>4437</v>
      </c>
      <c r="D193" s="64" t="s">
        <v>864</v>
      </c>
      <c r="E193" s="62" t="s">
        <v>4426</v>
      </c>
      <c r="F193" s="66" t="s">
        <v>1075</v>
      </c>
      <c r="G193" s="112" t="s">
        <v>1099</v>
      </c>
      <c r="H193" s="67">
        <v>1</v>
      </c>
      <c r="I193" s="68">
        <v>4</v>
      </c>
      <c r="J193" s="69">
        <v>1.2E-2</v>
      </c>
      <c r="K193" s="61" t="s">
        <v>17</v>
      </c>
      <c r="L193" s="70">
        <v>640</v>
      </c>
    </row>
    <row r="194" spans="1:12" ht="15" customHeight="1">
      <c r="A194" s="61" t="s">
        <v>4008</v>
      </c>
      <c r="B194" s="62" t="s">
        <v>1325</v>
      </c>
      <c r="C194" s="63" t="s">
        <v>4438</v>
      </c>
      <c r="D194" s="64" t="s">
        <v>864</v>
      </c>
      <c r="E194" s="62" t="s">
        <v>4426</v>
      </c>
      <c r="F194" s="66" t="s">
        <v>1326</v>
      </c>
      <c r="G194" s="117" t="s">
        <v>1350</v>
      </c>
      <c r="H194" s="67">
        <v>1</v>
      </c>
      <c r="I194" s="68">
        <v>4</v>
      </c>
      <c r="J194" s="69">
        <v>1.2E-2</v>
      </c>
      <c r="K194" s="61" t="s">
        <v>17</v>
      </c>
      <c r="L194" s="70">
        <v>640</v>
      </c>
    </row>
    <row r="195" spans="1:12" ht="15" customHeight="1">
      <c r="A195" s="61" t="s">
        <v>4008</v>
      </c>
      <c r="B195" s="62" t="s">
        <v>1828</v>
      </c>
      <c r="C195" s="63" t="s">
        <v>4439</v>
      </c>
      <c r="D195" s="64" t="s">
        <v>864</v>
      </c>
      <c r="E195" s="62" t="s">
        <v>4426</v>
      </c>
      <c r="F195" s="66" t="s">
        <v>1829</v>
      </c>
      <c r="G195" s="117" t="s">
        <v>1853</v>
      </c>
      <c r="H195" s="67">
        <v>1</v>
      </c>
      <c r="I195" s="68">
        <v>4</v>
      </c>
      <c r="J195" s="69">
        <v>1.2E-2</v>
      </c>
      <c r="K195" s="61" t="s">
        <v>17</v>
      </c>
      <c r="L195" s="70">
        <v>640</v>
      </c>
    </row>
    <row r="196" spans="1:12" ht="15" customHeight="1">
      <c r="A196" s="61" t="s">
        <v>4008</v>
      </c>
      <c r="B196" s="62" t="s">
        <v>2080</v>
      </c>
      <c r="C196" s="63" t="s">
        <v>4440</v>
      </c>
      <c r="D196" s="64" t="s">
        <v>864</v>
      </c>
      <c r="E196" s="62" t="s">
        <v>4426</v>
      </c>
      <c r="F196" s="66" t="s">
        <v>2081</v>
      </c>
      <c r="G196" s="117" t="s">
        <v>2105</v>
      </c>
      <c r="H196" s="67">
        <v>1</v>
      </c>
      <c r="I196" s="68">
        <v>4</v>
      </c>
      <c r="J196" s="69">
        <v>1.2E-2</v>
      </c>
      <c r="K196" s="61" t="s">
        <v>17</v>
      </c>
      <c r="L196" s="70">
        <v>640</v>
      </c>
    </row>
    <row r="197" spans="1:12" ht="15" customHeight="1">
      <c r="A197" s="61" t="s">
        <v>4008</v>
      </c>
      <c r="B197" s="62" t="s">
        <v>2164</v>
      </c>
      <c r="C197" s="63" t="s">
        <v>4441</v>
      </c>
      <c r="D197" s="64" t="s">
        <v>864</v>
      </c>
      <c r="E197" s="62" t="s">
        <v>4426</v>
      </c>
      <c r="F197" s="66" t="s">
        <v>2165</v>
      </c>
      <c r="G197" s="117" t="s">
        <v>2189</v>
      </c>
      <c r="H197" s="67">
        <v>1</v>
      </c>
      <c r="I197" s="68">
        <v>4</v>
      </c>
      <c r="J197" s="69">
        <v>1.2E-2</v>
      </c>
      <c r="K197" s="61" t="s">
        <v>17</v>
      </c>
      <c r="L197" s="70">
        <v>640</v>
      </c>
    </row>
    <row r="198" spans="1:12" ht="15" customHeight="1">
      <c r="A198" s="61" t="s">
        <v>4008</v>
      </c>
      <c r="B198" s="62" t="s">
        <v>863</v>
      </c>
      <c r="C198" s="63" t="s">
        <v>904</v>
      </c>
      <c r="D198" s="64" t="s">
        <v>864</v>
      </c>
      <c r="E198" s="62" t="s">
        <v>903</v>
      </c>
      <c r="F198" s="66" t="s">
        <v>866</v>
      </c>
      <c r="G198" s="112" t="s">
        <v>905</v>
      </c>
      <c r="H198" s="67">
        <v>1</v>
      </c>
      <c r="I198" s="68">
        <v>5</v>
      </c>
      <c r="J198" s="69">
        <v>8.0000000000000002E-3</v>
      </c>
      <c r="K198" s="61" t="s">
        <v>17</v>
      </c>
      <c r="L198" s="70">
        <v>530</v>
      </c>
    </row>
    <row r="199" spans="1:12" ht="15" customHeight="1">
      <c r="A199" s="61" t="s">
        <v>4008</v>
      </c>
      <c r="B199" s="62" t="s">
        <v>990</v>
      </c>
      <c r="C199" s="63" t="s">
        <v>1016</v>
      </c>
      <c r="D199" s="64" t="s">
        <v>864</v>
      </c>
      <c r="E199" s="62" t="s">
        <v>903</v>
      </c>
      <c r="F199" s="66" t="s">
        <v>991</v>
      </c>
      <c r="G199" s="117" t="s">
        <v>1017</v>
      </c>
      <c r="H199" s="67">
        <v>1</v>
      </c>
      <c r="I199" s="68">
        <v>5</v>
      </c>
      <c r="J199" s="69">
        <v>8.0000000000000002E-3</v>
      </c>
      <c r="K199" s="61" t="s">
        <v>17</v>
      </c>
      <c r="L199" s="70">
        <v>530</v>
      </c>
    </row>
    <row r="200" spans="1:12" ht="15" customHeight="1">
      <c r="A200" s="61" t="s">
        <v>4008</v>
      </c>
      <c r="B200" s="62" t="s">
        <v>1158</v>
      </c>
      <c r="C200" s="63" t="s">
        <v>1184</v>
      </c>
      <c r="D200" s="64" t="s">
        <v>864</v>
      </c>
      <c r="E200" s="62" t="s">
        <v>903</v>
      </c>
      <c r="F200" s="66" t="s">
        <v>1159</v>
      </c>
      <c r="G200" s="117" t="s">
        <v>1185</v>
      </c>
      <c r="H200" s="67">
        <v>1</v>
      </c>
      <c r="I200" s="68">
        <v>5</v>
      </c>
      <c r="J200" s="69">
        <v>8.0000000000000002E-3</v>
      </c>
      <c r="K200" s="61" t="s">
        <v>17</v>
      </c>
      <c r="L200" s="70">
        <v>530</v>
      </c>
    </row>
    <row r="201" spans="1:12" ht="15" customHeight="1">
      <c r="A201" s="61" t="s">
        <v>4008</v>
      </c>
      <c r="B201" s="62" t="s">
        <v>1242</v>
      </c>
      <c r="C201" s="63" t="s">
        <v>1267</v>
      </c>
      <c r="D201" s="64" t="s">
        <v>864</v>
      </c>
      <c r="E201" s="62" t="s">
        <v>903</v>
      </c>
      <c r="F201" s="66" t="s">
        <v>15</v>
      </c>
      <c r="G201" s="117" t="s">
        <v>1268</v>
      </c>
      <c r="H201" s="67">
        <v>1</v>
      </c>
      <c r="I201" s="68">
        <v>5</v>
      </c>
      <c r="J201" s="69">
        <v>8.0000000000000002E-3</v>
      </c>
      <c r="K201" s="61" t="s">
        <v>17</v>
      </c>
      <c r="L201" s="70">
        <v>530</v>
      </c>
    </row>
    <row r="202" spans="1:12" ht="15" customHeight="1">
      <c r="A202" s="61" t="s">
        <v>4008</v>
      </c>
      <c r="B202" s="62" t="s">
        <v>1409</v>
      </c>
      <c r="C202" s="63" t="s">
        <v>1434</v>
      </c>
      <c r="D202" s="64" t="s">
        <v>864</v>
      </c>
      <c r="E202" s="62" t="s">
        <v>903</v>
      </c>
      <c r="F202" s="66" t="s">
        <v>32</v>
      </c>
      <c r="G202" s="117" t="s">
        <v>1435</v>
      </c>
      <c r="H202" s="67">
        <v>1</v>
      </c>
      <c r="I202" s="68">
        <v>5</v>
      </c>
      <c r="J202" s="69">
        <v>8.0000000000000002E-3</v>
      </c>
      <c r="K202" s="61" t="s">
        <v>17</v>
      </c>
      <c r="L202" s="70">
        <v>530</v>
      </c>
    </row>
    <row r="203" spans="1:12" ht="15" customHeight="1">
      <c r="A203" s="61" t="s">
        <v>4008</v>
      </c>
      <c r="B203" s="62" t="s">
        <v>1492</v>
      </c>
      <c r="C203" s="63" t="s">
        <v>1518</v>
      </c>
      <c r="D203" s="64" t="s">
        <v>864</v>
      </c>
      <c r="E203" s="62" t="s">
        <v>903</v>
      </c>
      <c r="F203" s="66" t="s">
        <v>1493</v>
      </c>
      <c r="G203" s="117" t="s">
        <v>1519</v>
      </c>
      <c r="H203" s="67">
        <v>1</v>
      </c>
      <c r="I203" s="68">
        <v>5</v>
      </c>
      <c r="J203" s="69">
        <v>8.0000000000000002E-3</v>
      </c>
      <c r="K203" s="61" t="s">
        <v>17</v>
      </c>
      <c r="L203" s="70">
        <v>530</v>
      </c>
    </row>
    <row r="204" spans="1:12" ht="15" customHeight="1">
      <c r="A204" s="61" t="s">
        <v>4008</v>
      </c>
      <c r="B204" s="62" t="s">
        <v>1576</v>
      </c>
      <c r="C204" s="63" t="s">
        <v>1602</v>
      </c>
      <c r="D204" s="64" t="s">
        <v>864</v>
      </c>
      <c r="E204" s="62" t="s">
        <v>903</v>
      </c>
      <c r="F204" s="66" t="s">
        <v>1577</v>
      </c>
      <c r="G204" s="117" t="s">
        <v>1603</v>
      </c>
      <c r="H204" s="67">
        <v>1</v>
      </c>
      <c r="I204" s="68">
        <v>5</v>
      </c>
      <c r="J204" s="69">
        <v>8.0000000000000002E-3</v>
      </c>
      <c r="K204" s="61" t="s">
        <v>17</v>
      </c>
      <c r="L204" s="70">
        <v>530</v>
      </c>
    </row>
    <row r="205" spans="1:12" ht="15" customHeight="1">
      <c r="A205" s="61" t="s">
        <v>4008</v>
      </c>
      <c r="B205" s="62" t="s">
        <v>1660</v>
      </c>
      <c r="C205" s="63" t="s">
        <v>1686</v>
      </c>
      <c r="D205" s="64" t="s">
        <v>864</v>
      </c>
      <c r="E205" s="62" t="s">
        <v>903</v>
      </c>
      <c r="F205" s="66" t="s">
        <v>1661</v>
      </c>
      <c r="G205" s="117" t="s">
        <v>1687</v>
      </c>
      <c r="H205" s="67">
        <v>1</v>
      </c>
      <c r="I205" s="68">
        <v>5</v>
      </c>
      <c r="J205" s="69">
        <v>8.0000000000000002E-3</v>
      </c>
      <c r="K205" s="61" t="s">
        <v>17</v>
      </c>
      <c r="L205" s="70">
        <v>530</v>
      </c>
    </row>
    <row r="206" spans="1:12" ht="15" customHeight="1">
      <c r="A206" s="61" t="s">
        <v>4008</v>
      </c>
      <c r="B206" s="62" t="s">
        <v>1744</v>
      </c>
      <c r="C206" s="63" t="s">
        <v>1770</v>
      </c>
      <c r="D206" s="64" t="s">
        <v>864</v>
      </c>
      <c r="E206" s="62" t="s">
        <v>903</v>
      </c>
      <c r="F206" s="66" t="s">
        <v>1745</v>
      </c>
      <c r="G206" s="117" t="s">
        <v>1771</v>
      </c>
      <c r="H206" s="67">
        <v>1</v>
      </c>
      <c r="I206" s="68">
        <v>5</v>
      </c>
      <c r="J206" s="69">
        <v>8.0000000000000002E-3</v>
      </c>
      <c r="K206" s="61" t="s">
        <v>17</v>
      </c>
      <c r="L206" s="70">
        <v>530</v>
      </c>
    </row>
    <row r="207" spans="1:12" ht="15" customHeight="1">
      <c r="A207" s="61" t="s">
        <v>4008</v>
      </c>
      <c r="B207" s="62" t="s">
        <v>1912</v>
      </c>
      <c r="C207" s="63" t="s">
        <v>1938</v>
      </c>
      <c r="D207" s="64" t="s">
        <v>864</v>
      </c>
      <c r="E207" s="62" t="s">
        <v>903</v>
      </c>
      <c r="F207" s="66" t="s">
        <v>1913</v>
      </c>
      <c r="G207" s="117" t="s">
        <v>1939</v>
      </c>
      <c r="H207" s="67">
        <v>1</v>
      </c>
      <c r="I207" s="68">
        <v>5</v>
      </c>
      <c r="J207" s="69">
        <v>8.0000000000000002E-3</v>
      </c>
      <c r="K207" s="61" t="s">
        <v>17</v>
      </c>
      <c r="L207" s="70">
        <v>530</v>
      </c>
    </row>
    <row r="208" spans="1:12" ht="15" customHeight="1">
      <c r="A208" s="61" t="s">
        <v>4008</v>
      </c>
      <c r="B208" s="62" t="s">
        <v>1996</v>
      </c>
      <c r="C208" s="63" t="s">
        <v>2022</v>
      </c>
      <c r="D208" s="64" t="s">
        <v>864</v>
      </c>
      <c r="E208" s="62" t="s">
        <v>903</v>
      </c>
      <c r="F208" s="66" t="s">
        <v>1997</v>
      </c>
      <c r="G208" s="117" t="s">
        <v>2023</v>
      </c>
      <c r="H208" s="67">
        <v>1</v>
      </c>
      <c r="I208" s="68">
        <v>5</v>
      </c>
      <c r="J208" s="69">
        <v>8.0000000000000002E-3</v>
      </c>
      <c r="K208" s="61" t="s">
        <v>17</v>
      </c>
      <c r="L208" s="70">
        <v>530</v>
      </c>
    </row>
    <row r="209" spans="1:12" ht="15" customHeight="1">
      <c r="A209" s="61" t="s">
        <v>4008</v>
      </c>
      <c r="B209" s="62" t="s">
        <v>1074</v>
      </c>
      <c r="C209" s="63" t="s">
        <v>1100</v>
      </c>
      <c r="D209" s="64" t="s">
        <v>864</v>
      </c>
      <c r="E209" s="62" t="s">
        <v>903</v>
      </c>
      <c r="F209" s="66" t="s">
        <v>1075</v>
      </c>
      <c r="G209" s="112" t="s">
        <v>1101</v>
      </c>
      <c r="H209" s="67">
        <v>1</v>
      </c>
      <c r="I209" s="68">
        <v>5</v>
      </c>
      <c r="J209" s="69">
        <v>8.0000000000000002E-3</v>
      </c>
      <c r="K209" s="61" t="s">
        <v>17</v>
      </c>
      <c r="L209" s="70">
        <v>580</v>
      </c>
    </row>
    <row r="210" spans="1:12" ht="15" customHeight="1">
      <c r="A210" s="61" t="s">
        <v>4008</v>
      </c>
      <c r="B210" s="62" t="s">
        <v>1325</v>
      </c>
      <c r="C210" s="63" t="s">
        <v>1351</v>
      </c>
      <c r="D210" s="64" t="s">
        <v>864</v>
      </c>
      <c r="E210" s="62" t="s">
        <v>903</v>
      </c>
      <c r="F210" s="66" t="s">
        <v>1326</v>
      </c>
      <c r="G210" s="117" t="s">
        <v>1352</v>
      </c>
      <c r="H210" s="67">
        <v>1</v>
      </c>
      <c r="I210" s="68">
        <v>5</v>
      </c>
      <c r="J210" s="69">
        <v>8.0000000000000002E-3</v>
      </c>
      <c r="K210" s="61" t="s">
        <v>17</v>
      </c>
      <c r="L210" s="70">
        <v>580</v>
      </c>
    </row>
    <row r="211" spans="1:12" ht="15" customHeight="1">
      <c r="A211" s="61" t="s">
        <v>4008</v>
      </c>
      <c r="B211" s="62" t="s">
        <v>1828</v>
      </c>
      <c r="C211" s="63" t="s">
        <v>1854</v>
      </c>
      <c r="D211" s="64" t="s">
        <v>864</v>
      </c>
      <c r="E211" s="62" t="s">
        <v>903</v>
      </c>
      <c r="F211" s="66" t="s">
        <v>1829</v>
      </c>
      <c r="G211" s="117" t="s">
        <v>1855</v>
      </c>
      <c r="H211" s="67">
        <v>1</v>
      </c>
      <c r="I211" s="68">
        <v>5</v>
      </c>
      <c r="J211" s="69">
        <v>8.0000000000000002E-3</v>
      </c>
      <c r="K211" s="61" t="s">
        <v>17</v>
      </c>
      <c r="L211" s="70">
        <v>580</v>
      </c>
    </row>
    <row r="212" spans="1:12" ht="15" customHeight="1">
      <c r="A212" s="61" t="s">
        <v>4008</v>
      </c>
      <c r="B212" s="62" t="s">
        <v>2080</v>
      </c>
      <c r="C212" s="63" t="s">
        <v>2106</v>
      </c>
      <c r="D212" s="64" t="s">
        <v>864</v>
      </c>
      <c r="E212" s="62" t="s">
        <v>903</v>
      </c>
      <c r="F212" s="66" t="s">
        <v>2081</v>
      </c>
      <c r="G212" s="117" t="s">
        <v>2107</v>
      </c>
      <c r="H212" s="67">
        <v>1</v>
      </c>
      <c r="I212" s="68">
        <v>5</v>
      </c>
      <c r="J212" s="69">
        <v>8.0000000000000002E-3</v>
      </c>
      <c r="K212" s="61" t="s">
        <v>17</v>
      </c>
      <c r="L212" s="70">
        <v>580</v>
      </c>
    </row>
    <row r="213" spans="1:12" ht="15" customHeight="1">
      <c r="A213" s="61" t="s">
        <v>4008</v>
      </c>
      <c r="B213" s="62" t="s">
        <v>2164</v>
      </c>
      <c r="C213" s="63" t="s">
        <v>2190</v>
      </c>
      <c r="D213" s="64" t="s">
        <v>864</v>
      </c>
      <c r="E213" s="62" t="s">
        <v>903</v>
      </c>
      <c r="F213" s="66" t="s">
        <v>2165</v>
      </c>
      <c r="G213" s="117" t="s">
        <v>2191</v>
      </c>
      <c r="H213" s="67">
        <v>1</v>
      </c>
      <c r="I213" s="68">
        <v>5</v>
      </c>
      <c r="J213" s="69">
        <v>8.0000000000000002E-3</v>
      </c>
      <c r="K213" s="61" t="s">
        <v>17</v>
      </c>
      <c r="L213" s="70">
        <v>580</v>
      </c>
    </row>
    <row r="214" spans="1:12" ht="15" customHeight="1">
      <c r="A214" s="61" t="s">
        <v>4008</v>
      </c>
      <c r="B214" s="62" t="s">
        <v>863</v>
      </c>
      <c r="C214" s="63" t="s">
        <v>907</v>
      </c>
      <c r="D214" s="64" t="s">
        <v>864</v>
      </c>
      <c r="E214" s="62" t="s">
        <v>906</v>
      </c>
      <c r="F214" s="66" t="s">
        <v>866</v>
      </c>
      <c r="G214" s="112" t="s">
        <v>908</v>
      </c>
      <c r="H214" s="67">
        <v>1</v>
      </c>
      <c r="I214" s="68">
        <v>5</v>
      </c>
      <c r="J214" s="69">
        <v>8.0000000000000002E-3</v>
      </c>
      <c r="K214" s="61" t="s">
        <v>17</v>
      </c>
      <c r="L214" s="70">
        <v>560</v>
      </c>
    </row>
    <row r="215" spans="1:12" ht="15" customHeight="1">
      <c r="A215" s="61" t="s">
        <v>4008</v>
      </c>
      <c r="B215" s="62" t="s">
        <v>990</v>
      </c>
      <c r="C215" s="63" t="s">
        <v>1018</v>
      </c>
      <c r="D215" s="64" t="s">
        <v>864</v>
      </c>
      <c r="E215" s="62" t="s">
        <v>906</v>
      </c>
      <c r="F215" s="66" t="s">
        <v>991</v>
      </c>
      <c r="G215" s="117" t="s">
        <v>1019</v>
      </c>
      <c r="H215" s="67">
        <v>1</v>
      </c>
      <c r="I215" s="68">
        <v>5</v>
      </c>
      <c r="J215" s="69">
        <v>8.0000000000000002E-3</v>
      </c>
      <c r="K215" s="61" t="s">
        <v>17</v>
      </c>
      <c r="L215" s="70">
        <v>560</v>
      </c>
    </row>
    <row r="216" spans="1:12" ht="15" customHeight="1">
      <c r="A216" s="61" t="s">
        <v>4008</v>
      </c>
      <c r="B216" s="62" t="s">
        <v>1158</v>
      </c>
      <c r="C216" s="63" t="s">
        <v>1186</v>
      </c>
      <c r="D216" s="64" t="s">
        <v>864</v>
      </c>
      <c r="E216" s="62" t="s">
        <v>906</v>
      </c>
      <c r="F216" s="66" t="s">
        <v>1159</v>
      </c>
      <c r="G216" s="117" t="s">
        <v>1187</v>
      </c>
      <c r="H216" s="67">
        <v>1</v>
      </c>
      <c r="I216" s="68">
        <v>5</v>
      </c>
      <c r="J216" s="69">
        <v>8.0000000000000002E-3</v>
      </c>
      <c r="K216" s="61" t="s">
        <v>17</v>
      </c>
      <c r="L216" s="70">
        <v>560</v>
      </c>
    </row>
    <row r="217" spans="1:12" ht="15" customHeight="1">
      <c r="A217" s="61" t="s">
        <v>4008</v>
      </c>
      <c r="B217" s="62" t="s">
        <v>1242</v>
      </c>
      <c r="C217" s="63" t="s">
        <v>1269</v>
      </c>
      <c r="D217" s="64" t="s">
        <v>864</v>
      </c>
      <c r="E217" s="62" t="s">
        <v>906</v>
      </c>
      <c r="F217" s="66" t="s">
        <v>15</v>
      </c>
      <c r="G217" s="117" t="s">
        <v>1270</v>
      </c>
      <c r="H217" s="67">
        <v>1</v>
      </c>
      <c r="I217" s="68">
        <v>5</v>
      </c>
      <c r="J217" s="69">
        <v>8.0000000000000002E-3</v>
      </c>
      <c r="K217" s="61" t="s">
        <v>17</v>
      </c>
      <c r="L217" s="70">
        <v>560</v>
      </c>
    </row>
    <row r="218" spans="1:12" ht="15" customHeight="1">
      <c r="A218" s="61" t="s">
        <v>4008</v>
      </c>
      <c r="B218" s="62" t="s">
        <v>1409</v>
      </c>
      <c r="C218" s="63" t="s">
        <v>1436</v>
      </c>
      <c r="D218" s="64" t="s">
        <v>864</v>
      </c>
      <c r="E218" s="62" t="s">
        <v>906</v>
      </c>
      <c r="F218" s="66" t="s">
        <v>32</v>
      </c>
      <c r="G218" s="117" t="s">
        <v>1437</v>
      </c>
      <c r="H218" s="67">
        <v>1</v>
      </c>
      <c r="I218" s="68">
        <v>5</v>
      </c>
      <c r="J218" s="69">
        <v>8.0000000000000002E-3</v>
      </c>
      <c r="K218" s="61" t="s">
        <v>17</v>
      </c>
      <c r="L218" s="70">
        <v>560</v>
      </c>
    </row>
    <row r="219" spans="1:12" ht="15" customHeight="1">
      <c r="A219" s="61" t="s">
        <v>4008</v>
      </c>
      <c r="B219" s="62" t="s">
        <v>1492</v>
      </c>
      <c r="C219" s="63" t="s">
        <v>1520</v>
      </c>
      <c r="D219" s="64" t="s">
        <v>864</v>
      </c>
      <c r="E219" s="62" t="s">
        <v>906</v>
      </c>
      <c r="F219" s="66" t="s">
        <v>1493</v>
      </c>
      <c r="G219" s="117" t="s">
        <v>1521</v>
      </c>
      <c r="H219" s="67">
        <v>1</v>
      </c>
      <c r="I219" s="68">
        <v>5</v>
      </c>
      <c r="J219" s="69">
        <v>8.0000000000000002E-3</v>
      </c>
      <c r="K219" s="61" t="s">
        <v>17</v>
      </c>
      <c r="L219" s="70">
        <v>560</v>
      </c>
    </row>
    <row r="220" spans="1:12" ht="15" customHeight="1">
      <c r="A220" s="61" t="s">
        <v>4008</v>
      </c>
      <c r="B220" s="62" t="s">
        <v>1576</v>
      </c>
      <c r="C220" s="63" t="s">
        <v>1604</v>
      </c>
      <c r="D220" s="64" t="s">
        <v>864</v>
      </c>
      <c r="E220" s="62" t="s">
        <v>906</v>
      </c>
      <c r="F220" s="66" t="s">
        <v>1577</v>
      </c>
      <c r="G220" s="117" t="s">
        <v>1605</v>
      </c>
      <c r="H220" s="67">
        <v>1</v>
      </c>
      <c r="I220" s="68">
        <v>5</v>
      </c>
      <c r="J220" s="69">
        <v>8.0000000000000002E-3</v>
      </c>
      <c r="K220" s="61" t="s">
        <v>17</v>
      </c>
      <c r="L220" s="70">
        <v>560</v>
      </c>
    </row>
    <row r="221" spans="1:12" ht="15" customHeight="1">
      <c r="A221" s="61" t="s">
        <v>4008</v>
      </c>
      <c r="B221" s="62" t="s">
        <v>1660</v>
      </c>
      <c r="C221" s="63" t="s">
        <v>1688</v>
      </c>
      <c r="D221" s="64" t="s">
        <v>864</v>
      </c>
      <c r="E221" s="62" t="s">
        <v>906</v>
      </c>
      <c r="F221" s="66" t="s">
        <v>1661</v>
      </c>
      <c r="G221" s="117" t="s">
        <v>1689</v>
      </c>
      <c r="H221" s="67">
        <v>1</v>
      </c>
      <c r="I221" s="68">
        <v>5</v>
      </c>
      <c r="J221" s="69">
        <v>8.0000000000000002E-3</v>
      </c>
      <c r="K221" s="61" t="s">
        <v>17</v>
      </c>
      <c r="L221" s="70">
        <v>560</v>
      </c>
    </row>
    <row r="222" spans="1:12" ht="15" customHeight="1">
      <c r="A222" s="61" t="s">
        <v>4008</v>
      </c>
      <c r="B222" s="62" t="s">
        <v>1744</v>
      </c>
      <c r="C222" s="63" t="s">
        <v>1772</v>
      </c>
      <c r="D222" s="64" t="s">
        <v>864</v>
      </c>
      <c r="E222" s="62" t="s">
        <v>906</v>
      </c>
      <c r="F222" s="66" t="s">
        <v>1745</v>
      </c>
      <c r="G222" s="117" t="s">
        <v>1773</v>
      </c>
      <c r="H222" s="67">
        <v>1</v>
      </c>
      <c r="I222" s="68">
        <v>5</v>
      </c>
      <c r="J222" s="69">
        <v>8.0000000000000002E-3</v>
      </c>
      <c r="K222" s="61" t="s">
        <v>17</v>
      </c>
      <c r="L222" s="70">
        <v>560</v>
      </c>
    </row>
    <row r="223" spans="1:12" ht="15" customHeight="1">
      <c r="A223" s="61" t="s">
        <v>4008</v>
      </c>
      <c r="B223" s="62" t="s">
        <v>1912</v>
      </c>
      <c r="C223" s="63" t="s">
        <v>1940</v>
      </c>
      <c r="D223" s="64" t="s">
        <v>864</v>
      </c>
      <c r="E223" s="62" t="s">
        <v>906</v>
      </c>
      <c r="F223" s="66" t="s">
        <v>1913</v>
      </c>
      <c r="G223" s="117" t="s">
        <v>1941</v>
      </c>
      <c r="H223" s="67">
        <v>1</v>
      </c>
      <c r="I223" s="68">
        <v>5</v>
      </c>
      <c r="J223" s="69">
        <v>8.0000000000000002E-3</v>
      </c>
      <c r="K223" s="61" t="s">
        <v>17</v>
      </c>
      <c r="L223" s="70">
        <v>560</v>
      </c>
    </row>
    <row r="224" spans="1:12" ht="15" customHeight="1">
      <c r="A224" s="61" t="s">
        <v>4008</v>
      </c>
      <c r="B224" s="62" t="s">
        <v>1996</v>
      </c>
      <c r="C224" s="63" t="s">
        <v>2024</v>
      </c>
      <c r="D224" s="64" t="s">
        <v>864</v>
      </c>
      <c r="E224" s="62" t="s">
        <v>906</v>
      </c>
      <c r="F224" s="66" t="s">
        <v>1997</v>
      </c>
      <c r="G224" s="117" t="s">
        <v>2025</v>
      </c>
      <c r="H224" s="67">
        <v>1</v>
      </c>
      <c r="I224" s="68">
        <v>5</v>
      </c>
      <c r="J224" s="69">
        <v>8.0000000000000002E-3</v>
      </c>
      <c r="K224" s="61" t="s">
        <v>17</v>
      </c>
      <c r="L224" s="70">
        <v>560</v>
      </c>
    </row>
    <row r="225" spans="1:12" ht="15" customHeight="1">
      <c r="A225" s="61" t="s">
        <v>4008</v>
      </c>
      <c r="B225" s="62" t="s">
        <v>1074</v>
      </c>
      <c r="C225" s="63" t="s">
        <v>1102</v>
      </c>
      <c r="D225" s="64" t="s">
        <v>864</v>
      </c>
      <c r="E225" s="62" t="s">
        <v>906</v>
      </c>
      <c r="F225" s="66" t="s">
        <v>1075</v>
      </c>
      <c r="G225" s="112" t="s">
        <v>1103</v>
      </c>
      <c r="H225" s="67">
        <v>1</v>
      </c>
      <c r="I225" s="68">
        <v>5</v>
      </c>
      <c r="J225" s="69">
        <v>8.0000000000000002E-3</v>
      </c>
      <c r="K225" s="61" t="s">
        <v>17</v>
      </c>
      <c r="L225" s="70">
        <v>610</v>
      </c>
    </row>
    <row r="226" spans="1:12" ht="15" customHeight="1">
      <c r="A226" s="61" t="s">
        <v>4008</v>
      </c>
      <c r="B226" s="62" t="s">
        <v>1325</v>
      </c>
      <c r="C226" s="63" t="s">
        <v>1353</v>
      </c>
      <c r="D226" s="64" t="s">
        <v>864</v>
      </c>
      <c r="E226" s="62" t="s">
        <v>906</v>
      </c>
      <c r="F226" s="66" t="s">
        <v>1326</v>
      </c>
      <c r="G226" s="117" t="s">
        <v>1354</v>
      </c>
      <c r="H226" s="67">
        <v>1</v>
      </c>
      <c r="I226" s="68">
        <v>5</v>
      </c>
      <c r="J226" s="69">
        <v>8.0000000000000002E-3</v>
      </c>
      <c r="K226" s="61" t="s">
        <v>17</v>
      </c>
      <c r="L226" s="70">
        <v>610</v>
      </c>
    </row>
    <row r="227" spans="1:12" ht="15" customHeight="1">
      <c r="A227" s="61" t="s">
        <v>4008</v>
      </c>
      <c r="B227" s="62" t="s">
        <v>1828</v>
      </c>
      <c r="C227" s="63" t="s">
        <v>1856</v>
      </c>
      <c r="D227" s="64" t="s">
        <v>864</v>
      </c>
      <c r="E227" s="62" t="s">
        <v>906</v>
      </c>
      <c r="F227" s="66" t="s">
        <v>1829</v>
      </c>
      <c r="G227" s="117" t="s">
        <v>1857</v>
      </c>
      <c r="H227" s="67">
        <v>1</v>
      </c>
      <c r="I227" s="68">
        <v>5</v>
      </c>
      <c r="J227" s="69">
        <v>8.0000000000000002E-3</v>
      </c>
      <c r="K227" s="61" t="s">
        <v>17</v>
      </c>
      <c r="L227" s="70">
        <v>610</v>
      </c>
    </row>
    <row r="228" spans="1:12" ht="15" customHeight="1">
      <c r="A228" s="61" t="s">
        <v>4008</v>
      </c>
      <c r="B228" s="62" t="s">
        <v>2080</v>
      </c>
      <c r="C228" s="63" t="s">
        <v>2108</v>
      </c>
      <c r="D228" s="64" t="s">
        <v>864</v>
      </c>
      <c r="E228" s="62" t="s">
        <v>906</v>
      </c>
      <c r="F228" s="66" t="s">
        <v>2081</v>
      </c>
      <c r="G228" s="117" t="s">
        <v>2109</v>
      </c>
      <c r="H228" s="67">
        <v>1</v>
      </c>
      <c r="I228" s="68">
        <v>5</v>
      </c>
      <c r="J228" s="69">
        <v>8.0000000000000002E-3</v>
      </c>
      <c r="K228" s="61" t="s">
        <v>17</v>
      </c>
      <c r="L228" s="70">
        <v>610</v>
      </c>
    </row>
    <row r="229" spans="1:12" ht="15.75" customHeight="1">
      <c r="A229" s="61" t="s">
        <v>4008</v>
      </c>
      <c r="B229" s="62" t="s">
        <v>2164</v>
      </c>
      <c r="C229" s="63" t="s">
        <v>2192</v>
      </c>
      <c r="D229" s="64" t="s">
        <v>864</v>
      </c>
      <c r="E229" s="62" t="s">
        <v>906</v>
      </c>
      <c r="F229" s="66" t="s">
        <v>2165</v>
      </c>
      <c r="G229" s="117" t="s">
        <v>2193</v>
      </c>
      <c r="H229" s="67">
        <v>1</v>
      </c>
      <c r="I229" s="68">
        <v>5</v>
      </c>
      <c r="J229" s="69">
        <v>8.0000000000000002E-3</v>
      </c>
      <c r="K229" s="61" t="s">
        <v>17</v>
      </c>
      <c r="L229" s="70">
        <v>610</v>
      </c>
    </row>
    <row r="230" spans="1:12" ht="15" customHeight="1">
      <c r="A230" s="61" t="s">
        <v>4008</v>
      </c>
      <c r="B230" s="62" t="s">
        <v>863</v>
      </c>
      <c r="C230" s="63" t="s">
        <v>910</v>
      </c>
      <c r="D230" s="64" t="s">
        <v>864</v>
      </c>
      <c r="E230" s="62" t="s">
        <v>909</v>
      </c>
      <c r="F230" s="66" t="s">
        <v>866</v>
      </c>
      <c r="G230" s="112" t="s">
        <v>911</v>
      </c>
      <c r="H230" s="67">
        <v>1</v>
      </c>
      <c r="I230" s="68">
        <v>5</v>
      </c>
      <c r="J230" s="69">
        <v>8.0000000000000002E-3</v>
      </c>
      <c r="K230" s="61" t="s">
        <v>17</v>
      </c>
      <c r="L230" s="70">
        <v>590</v>
      </c>
    </row>
    <row r="231" spans="1:12" ht="15" customHeight="1">
      <c r="A231" s="61" t="s">
        <v>4008</v>
      </c>
      <c r="B231" s="62" t="s">
        <v>990</v>
      </c>
      <c r="C231" s="63" t="s">
        <v>1020</v>
      </c>
      <c r="D231" s="64" t="s">
        <v>864</v>
      </c>
      <c r="E231" s="62" t="s">
        <v>909</v>
      </c>
      <c r="F231" s="66" t="s">
        <v>991</v>
      </c>
      <c r="G231" s="117" t="s">
        <v>1021</v>
      </c>
      <c r="H231" s="67">
        <v>1</v>
      </c>
      <c r="I231" s="68">
        <v>5</v>
      </c>
      <c r="J231" s="69">
        <v>8.0000000000000002E-3</v>
      </c>
      <c r="K231" s="61" t="s">
        <v>17</v>
      </c>
      <c r="L231" s="70">
        <v>590</v>
      </c>
    </row>
    <row r="232" spans="1:12" ht="15" customHeight="1">
      <c r="A232" s="61" t="s">
        <v>4008</v>
      </c>
      <c r="B232" s="62" t="s">
        <v>1158</v>
      </c>
      <c r="C232" s="63" t="s">
        <v>1188</v>
      </c>
      <c r="D232" s="64" t="s">
        <v>864</v>
      </c>
      <c r="E232" s="62" t="s">
        <v>909</v>
      </c>
      <c r="F232" s="66" t="s">
        <v>1159</v>
      </c>
      <c r="G232" s="117" t="s">
        <v>1189</v>
      </c>
      <c r="H232" s="67">
        <v>1</v>
      </c>
      <c r="I232" s="68">
        <v>5</v>
      </c>
      <c r="J232" s="69">
        <v>8.0000000000000002E-3</v>
      </c>
      <c r="K232" s="61" t="s">
        <v>17</v>
      </c>
      <c r="L232" s="70">
        <v>590</v>
      </c>
    </row>
    <row r="233" spans="1:12" ht="15" customHeight="1">
      <c r="A233" s="61" t="s">
        <v>4008</v>
      </c>
      <c r="B233" s="62" t="s">
        <v>1242</v>
      </c>
      <c r="C233" s="63" t="s">
        <v>1271</v>
      </c>
      <c r="D233" s="64" t="s">
        <v>864</v>
      </c>
      <c r="E233" s="62" t="s">
        <v>909</v>
      </c>
      <c r="F233" s="66" t="s">
        <v>15</v>
      </c>
      <c r="G233" s="117" t="s">
        <v>1272</v>
      </c>
      <c r="H233" s="67">
        <v>1</v>
      </c>
      <c r="I233" s="68">
        <v>5</v>
      </c>
      <c r="J233" s="69">
        <v>8.0000000000000002E-3</v>
      </c>
      <c r="K233" s="61" t="s">
        <v>17</v>
      </c>
      <c r="L233" s="70">
        <v>590</v>
      </c>
    </row>
    <row r="234" spans="1:12" ht="15" customHeight="1">
      <c r="A234" s="61" t="s">
        <v>4008</v>
      </c>
      <c r="B234" s="62" t="s">
        <v>1409</v>
      </c>
      <c r="C234" s="63" t="s">
        <v>1438</v>
      </c>
      <c r="D234" s="64" t="s">
        <v>864</v>
      </c>
      <c r="E234" s="62" t="s">
        <v>909</v>
      </c>
      <c r="F234" s="66" t="s">
        <v>32</v>
      </c>
      <c r="G234" s="117" t="s">
        <v>1439</v>
      </c>
      <c r="H234" s="67">
        <v>1</v>
      </c>
      <c r="I234" s="68">
        <v>5</v>
      </c>
      <c r="J234" s="69">
        <v>8.0000000000000002E-3</v>
      </c>
      <c r="K234" s="61" t="s">
        <v>17</v>
      </c>
      <c r="L234" s="70">
        <v>590</v>
      </c>
    </row>
    <row r="235" spans="1:12" ht="15" customHeight="1">
      <c r="A235" s="61" t="s">
        <v>4008</v>
      </c>
      <c r="B235" s="62" t="s">
        <v>1492</v>
      </c>
      <c r="C235" s="63" t="s">
        <v>1522</v>
      </c>
      <c r="D235" s="64" t="s">
        <v>864</v>
      </c>
      <c r="E235" s="62" t="s">
        <v>909</v>
      </c>
      <c r="F235" s="66" t="s">
        <v>1493</v>
      </c>
      <c r="G235" s="117" t="s">
        <v>1523</v>
      </c>
      <c r="H235" s="67">
        <v>1</v>
      </c>
      <c r="I235" s="68">
        <v>5</v>
      </c>
      <c r="J235" s="69">
        <v>8.0000000000000002E-3</v>
      </c>
      <c r="K235" s="61" t="s">
        <v>17</v>
      </c>
      <c r="L235" s="70">
        <v>590</v>
      </c>
    </row>
    <row r="236" spans="1:12" ht="15" customHeight="1">
      <c r="A236" s="61" t="s">
        <v>4008</v>
      </c>
      <c r="B236" s="62" t="s">
        <v>1576</v>
      </c>
      <c r="C236" s="63" t="s">
        <v>1606</v>
      </c>
      <c r="D236" s="64" t="s">
        <v>864</v>
      </c>
      <c r="E236" s="62" t="s">
        <v>909</v>
      </c>
      <c r="F236" s="66" t="s">
        <v>1577</v>
      </c>
      <c r="G236" s="117" t="s">
        <v>1607</v>
      </c>
      <c r="H236" s="67">
        <v>1</v>
      </c>
      <c r="I236" s="68">
        <v>5</v>
      </c>
      <c r="J236" s="69">
        <v>8.0000000000000002E-3</v>
      </c>
      <c r="K236" s="61" t="s">
        <v>17</v>
      </c>
      <c r="L236" s="70">
        <v>590</v>
      </c>
    </row>
    <row r="237" spans="1:12" ht="15" customHeight="1">
      <c r="A237" s="61" t="s">
        <v>4008</v>
      </c>
      <c r="B237" s="62" t="s">
        <v>1660</v>
      </c>
      <c r="C237" s="63" t="s">
        <v>1690</v>
      </c>
      <c r="D237" s="64" t="s">
        <v>864</v>
      </c>
      <c r="E237" s="62" t="s">
        <v>909</v>
      </c>
      <c r="F237" s="66" t="s">
        <v>1661</v>
      </c>
      <c r="G237" s="117" t="s">
        <v>1691</v>
      </c>
      <c r="H237" s="67">
        <v>1</v>
      </c>
      <c r="I237" s="68">
        <v>5</v>
      </c>
      <c r="J237" s="69">
        <v>8.0000000000000002E-3</v>
      </c>
      <c r="K237" s="61" t="s">
        <v>17</v>
      </c>
      <c r="L237" s="70">
        <v>590</v>
      </c>
    </row>
    <row r="238" spans="1:12" ht="15" customHeight="1">
      <c r="A238" s="61" t="s">
        <v>4008</v>
      </c>
      <c r="B238" s="62" t="s">
        <v>1744</v>
      </c>
      <c r="C238" s="63" t="s">
        <v>1774</v>
      </c>
      <c r="D238" s="64" t="s">
        <v>864</v>
      </c>
      <c r="E238" s="62" t="s">
        <v>909</v>
      </c>
      <c r="F238" s="66" t="s">
        <v>1745</v>
      </c>
      <c r="G238" s="117" t="s">
        <v>1775</v>
      </c>
      <c r="H238" s="67">
        <v>1</v>
      </c>
      <c r="I238" s="68">
        <v>5</v>
      </c>
      <c r="J238" s="69">
        <v>8.0000000000000002E-3</v>
      </c>
      <c r="K238" s="61" t="s">
        <v>17</v>
      </c>
      <c r="L238" s="70">
        <v>590</v>
      </c>
    </row>
    <row r="239" spans="1:12" ht="15" customHeight="1">
      <c r="A239" s="61" t="s">
        <v>4008</v>
      </c>
      <c r="B239" s="62" t="s">
        <v>1912</v>
      </c>
      <c r="C239" s="63" t="s">
        <v>1942</v>
      </c>
      <c r="D239" s="64" t="s">
        <v>864</v>
      </c>
      <c r="E239" s="62" t="s">
        <v>909</v>
      </c>
      <c r="F239" s="66" t="s">
        <v>1913</v>
      </c>
      <c r="G239" s="117" t="s">
        <v>1943</v>
      </c>
      <c r="H239" s="67">
        <v>1</v>
      </c>
      <c r="I239" s="68">
        <v>5</v>
      </c>
      <c r="J239" s="69">
        <v>8.0000000000000002E-3</v>
      </c>
      <c r="K239" s="61" t="s">
        <v>17</v>
      </c>
      <c r="L239" s="70">
        <v>590</v>
      </c>
    </row>
    <row r="240" spans="1:12" ht="15" customHeight="1">
      <c r="A240" s="61" t="s">
        <v>4008</v>
      </c>
      <c r="B240" s="62" t="s">
        <v>1996</v>
      </c>
      <c r="C240" s="63" t="s">
        <v>2026</v>
      </c>
      <c r="D240" s="64" t="s">
        <v>864</v>
      </c>
      <c r="E240" s="62" t="s">
        <v>909</v>
      </c>
      <c r="F240" s="66" t="s">
        <v>1997</v>
      </c>
      <c r="G240" s="117" t="s">
        <v>2027</v>
      </c>
      <c r="H240" s="67">
        <v>1</v>
      </c>
      <c r="I240" s="68">
        <v>5</v>
      </c>
      <c r="J240" s="69">
        <v>8.0000000000000002E-3</v>
      </c>
      <c r="K240" s="61" t="s">
        <v>17</v>
      </c>
      <c r="L240" s="70">
        <v>590</v>
      </c>
    </row>
    <row r="241" spans="1:12" ht="15" customHeight="1">
      <c r="A241" s="61" t="s">
        <v>4008</v>
      </c>
      <c r="B241" s="62" t="s">
        <v>1074</v>
      </c>
      <c r="C241" s="63" t="s">
        <v>1104</v>
      </c>
      <c r="D241" s="64" t="s">
        <v>864</v>
      </c>
      <c r="E241" s="62" t="s">
        <v>909</v>
      </c>
      <c r="F241" s="66" t="s">
        <v>1075</v>
      </c>
      <c r="G241" s="112" t="s">
        <v>1105</v>
      </c>
      <c r="H241" s="67">
        <v>1</v>
      </c>
      <c r="I241" s="68">
        <v>5</v>
      </c>
      <c r="J241" s="69">
        <v>8.0000000000000002E-3</v>
      </c>
      <c r="K241" s="61" t="s">
        <v>17</v>
      </c>
      <c r="L241" s="70">
        <v>640</v>
      </c>
    </row>
    <row r="242" spans="1:12" ht="15" customHeight="1">
      <c r="A242" s="61" t="s">
        <v>4008</v>
      </c>
      <c r="B242" s="62" t="s">
        <v>1325</v>
      </c>
      <c r="C242" s="63" t="s">
        <v>1355</v>
      </c>
      <c r="D242" s="64" t="s">
        <v>864</v>
      </c>
      <c r="E242" s="62" t="s">
        <v>909</v>
      </c>
      <c r="F242" s="66" t="s">
        <v>1326</v>
      </c>
      <c r="G242" s="117" t="s">
        <v>1356</v>
      </c>
      <c r="H242" s="67">
        <v>1</v>
      </c>
      <c r="I242" s="68">
        <v>5</v>
      </c>
      <c r="J242" s="69">
        <v>8.0000000000000002E-3</v>
      </c>
      <c r="K242" s="61" t="s">
        <v>17</v>
      </c>
      <c r="L242" s="70">
        <v>640</v>
      </c>
    </row>
    <row r="243" spans="1:12" ht="15" customHeight="1">
      <c r="A243" s="61" t="s">
        <v>4008</v>
      </c>
      <c r="B243" s="62" t="s">
        <v>1828</v>
      </c>
      <c r="C243" s="63" t="s">
        <v>1858</v>
      </c>
      <c r="D243" s="64" t="s">
        <v>864</v>
      </c>
      <c r="E243" s="62" t="s">
        <v>909</v>
      </c>
      <c r="F243" s="66" t="s">
        <v>1829</v>
      </c>
      <c r="G243" s="117" t="s">
        <v>1859</v>
      </c>
      <c r="H243" s="67">
        <v>1</v>
      </c>
      <c r="I243" s="68">
        <v>5</v>
      </c>
      <c r="J243" s="69">
        <v>8.0000000000000002E-3</v>
      </c>
      <c r="K243" s="61" t="s">
        <v>17</v>
      </c>
      <c r="L243" s="70">
        <v>640</v>
      </c>
    </row>
    <row r="244" spans="1:12" ht="15" customHeight="1">
      <c r="A244" s="61" t="s">
        <v>4008</v>
      </c>
      <c r="B244" s="62" t="s">
        <v>2080</v>
      </c>
      <c r="C244" s="63" t="s">
        <v>2110</v>
      </c>
      <c r="D244" s="64" t="s">
        <v>864</v>
      </c>
      <c r="E244" s="62" t="s">
        <v>909</v>
      </c>
      <c r="F244" s="66" t="s">
        <v>2081</v>
      </c>
      <c r="G244" s="117" t="s">
        <v>2111</v>
      </c>
      <c r="H244" s="67">
        <v>1</v>
      </c>
      <c r="I244" s="68">
        <v>5</v>
      </c>
      <c r="J244" s="69">
        <v>8.0000000000000002E-3</v>
      </c>
      <c r="K244" s="61" t="s">
        <v>17</v>
      </c>
      <c r="L244" s="70">
        <v>640</v>
      </c>
    </row>
    <row r="245" spans="1:12" ht="15" customHeight="1">
      <c r="A245" s="61" t="s">
        <v>4008</v>
      </c>
      <c r="B245" s="62" t="s">
        <v>2164</v>
      </c>
      <c r="C245" s="63" t="s">
        <v>2194</v>
      </c>
      <c r="D245" s="64" t="s">
        <v>864</v>
      </c>
      <c r="E245" s="62" t="s">
        <v>909</v>
      </c>
      <c r="F245" s="66" t="s">
        <v>2165</v>
      </c>
      <c r="G245" s="117" t="s">
        <v>2195</v>
      </c>
      <c r="H245" s="67">
        <v>1</v>
      </c>
      <c r="I245" s="68">
        <v>5</v>
      </c>
      <c r="J245" s="69">
        <v>8.0000000000000002E-3</v>
      </c>
      <c r="K245" s="61" t="s">
        <v>17</v>
      </c>
      <c r="L245" s="70">
        <v>640</v>
      </c>
    </row>
    <row r="246" spans="1:12" ht="15" customHeight="1">
      <c r="A246" s="61" t="s">
        <v>4008</v>
      </c>
      <c r="B246" s="62" t="s">
        <v>863</v>
      </c>
      <c r="C246" s="63" t="s">
        <v>913</v>
      </c>
      <c r="D246" s="64" t="s">
        <v>864</v>
      </c>
      <c r="E246" s="62" t="s">
        <v>912</v>
      </c>
      <c r="F246" s="66" t="s">
        <v>866</v>
      </c>
      <c r="G246" s="112" t="s">
        <v>914</v>
      </c>
      <c r="H246" s="67">
        <v>1</v>
      </c>
      <c r="I246" s="68">
        <v>5</v>
      </c>
      <c r="J246" s="69">
        <v>8.0000000000000002E-3</v>
      </c>
      <c r="K246" s="61" t="s">
        <v>17</v>
      </c>
      <c r="L246" s="70">
        <v>620</v>
      </c>
    </row>
    <row r="247" spans="1:12" ht="15" customHeight="1">
      <c r="A247" s="61" t="s">
        <v>4008</v>
      </c>
      <c r="B247" s="62" t="s">
        <v>990</v>
      </c>
      <c r="C247" s="63" t="s">
        <v>1022</v>
      </c>
      <c r="D247" s="64" t="s">
        <v>864</v>
      </c>
      <c r="E247" s="62" t="s">
        <v>912</v>
      </c>
      <c r="F247" s="66" t="s">
        <v>991</v>
      </c>
      <c r="G247" s="117" t="s">
        <v>1023</v>
      </c>
      <c r="H247" s="67">
        <v>1</v>
      </c>
      <c r="I247" s="68">
        <v>5</v>
      </c>
      <c r="J247" s="69">
        <v>8.0000000000000002E-3</v>
      </c>
      <c r="K247" s="61" t="s">
        <v>17</v>
      </c>
      <c r="L247" s="70">
        <v>620</v>
      </c>
    </row>
    <row r="248" spans="1:12" ht="15" customHeight="1">
      <c r="A248" s="61" t="s">
        <v>4008</v>
      </c>
      <c r="B248" s="62" t="s">
        <v>1158</v>
      </c>
      <c r="C248" s="63" t="s">
        <v>1190</v>
      </c>
      <c r="D248" s="64" t="s">
        <v>864</v>
      </c>
      <c r="E248" s="62" t="s">
        <v>912</v>
      </c>
      <c r="F248" s="66" t="s">
        <v>1159</v>
      </c>
      <c r="G248" s="117" t="s">
        <v>1191</v>
      </c>
      <c r="H248" s="67">
        <v>1</v>
      </c>
      <c r="I248" s="68">
        <v>5</v>
      </c>
      <c r="J248" s="69">
        <v>8.0000000000000002E-3</v>
      </c>
      <c r="K248" s="61" t="s">
        <v>17</v>
      </c>
      <c r="L248" s="70">
        <v>620</v>
      </c>
    </row>
    <row r="249" spans="1:12" ht="15" customHeight="1">
      <c r="A249" s="61" t="s">
        <v>4008</v>
      </c>
      <c r="B249" s="62" t="s">
        <v>1242</v>
      </c>
      <c r="C249" s="63" t="s">
        <v>1273</v>
      </c>
      <c r="D249" s="64" t="s">
        <v>864</v>
      </c>
      <c r="E249" s="62" t="s">
        <v>912</v>
      </c>
      <c r="F249" s="66" t="s">
        <v>15</v>
      </c>
      <c r="G249" s="117" t="s">
        <v>1274</v>
      </c>
      <c r="H249" s="67">
        <v>1</v>
      </c>
      <c r="I249" s="68">
        <v>5</v>
      </c>
      <c r="J249" s="69">
        <v>8.0000000000000002E-3</v>
      </c>
      <c r="K249" s="61" t="s">
        <v>17</v>
      </c>
      <c r="L249" s="70">
        <v>620</v>
      </c>
    </row>
    <row r="250" spans="1:12" ht="15" customHeight="1">
      <c r="A250" s="61" t="s">
        <v>4008</v>
      </c>
      <c r="B250" s="62" t="s">
        <v>1409</v>
      </c>
      <c r="C250" s="63" t="s">
        <v>1440</v>
      </c>
      <c r="D250" s="64" t="s">
        <v>864</v>
      </c>
      <c r="E250" s="62" t="s">
        <v>912</v>
      </c>
      <c r="F250" s="66" t="s">
        <v>32</v>
      </c>
      <c r="G250" s="117" t="s">
        <v>1441</v>
      </c>
      <c r="H250" s="67">
        <v>1</v>
      </c>
      <c r="I250" s="68">
        <v>5</v>
      </c>
      <c r="J250" s="69">
        <v>8.0000000000000002E-3</v>
      </c>
      <c r="K250" s="61" t="s">
        <v>17</v>
      </c>
      <c r="L250" s="70">
        <v>620</v>
      </c>
    </row>
    <row r="251" spans="1:12" ht="15" customHeight="1">
      <c r="A251" s="61" t="s">
        <v>4008</v>
      </c>
      <c r="B251" s="62" t="s">
        <v>1492</v>
      </c>
      <c r="C251" s="63" t="s">
        <v>1524</v>
      </c>
      <c r="D251" s="64" t="s">
        <v>864</v>
      </c>
      <c r="E251" s="62" t="s">
        <v>912</v>
      </c>
      <c r="F251" s="66" t="s">
        <v>1493</v>
      </c>
      <c r="G251" s="117" t="s">
        <v>1525</v>
      </c>
      <c r="H251" s="67">
        <v>1</v>
      </c>
      <c r="I251" s="68">
        <v>5</v>
      </c>
      <c r="J251" s="69">
        <v>8.0000000000000002E-3</v>
      </c>
      <c r="K251" s="61" t="s">
        <v>17</v>
      </c>
      <c r="L251" s="70">
        <v>620</v>
      </c>
    </row>
    <row r="252" spans="1:12" ht="15" customHeight="1">
      <c r="A252" s="61" t="s">
        <v>4008</v>
      </c>
      <c r="B252" s="62" t="s">
        <v>1576</v>
      </c>
      <c r="C252" s="63" t="s">
        <v>1608</v>
      </c>
      <c r="D252" s="64" t="s">
        <v>864</v>
      </c>
      <c r="E252" s="62" t="s">
        <v>912</v>
      </c>
      <c r="F252" s="66" t="s">
        <v>1577</v>
      </c>
      <c r="G252" s="117" t="s">
        <v>1609</v>
      </c>
      <c r="H252" s="67">
        <v>1</v>
      </c>
      <c r="I252" s="68">
        <v>5</v>
      </c>
      <c r="J252" s="69">
        <v>8.0000000000000002E-3</v>
      </c>
      <c r="K252" s="61" t="s">
        <v>17</v>
      </c>
      <c r="L252" s="70">
        <v>620</v>
      </c>
    </row>
    <row r="253" spans="1:12" ht="15" customHeight="1">
      <c r="A253" s="61" t="s">
        <v>4008</v>
      </c>
      <c r="B253" s="62" t="s">
        <v>1660</v>
      </c>
      <c r="C253" s="63" t="s">
        <v>1692</v>
      </c>
      <c r="D253" s="64" t="s">
        <v>864</v>
      </c>
      <c r="E253" s="62" t="s">
        <v>912</v>
      </c>
      <c r="F253" s="66" t="s">
        <v>1661</v>
      </c>
      <c r="G253" s="117" t="s">
        <v>1693</v>
      </c>
      <c r="H253" s="67">
        <v>1</v>
      </c>
      <c r="I253" s="68">
        <v>5</v>
      </c>
      <c r="J253" s="69">
        <v>8.0000000000000002E-3</v>
      </c>
      <c r="K253" s="61" t="s">
        <v>17</v>
      </c>
      <c r="L253" s="70">
        <v>620</v>
      </c>
    </row>
    <row r="254" spans="1:12" ht="15" customHeight="1">
      <c r="A254" s="61" t="s">
        <v>4008</v>
      </c>
      <c r="B254" s="62" t="s">
        <v>1744</v>
      </c>
      <c r="C254" s="63" t="s">
        <v>1776</v>
      </c>
      <c r="D254" s="64" t="s">
        <v>864</v>
      </c>
      <c r="E254" s="62" t="s">
        <v>912</v>
      </c>
      <c r="F254" s="66" t="s">
        <v>1745</v>
      </c>
      <c r="G254" s="117" t="s">
        <v>1777</v>
      </c>
      <c r="H254" s="67">
        <v>1</v>
      </c>
      <c r="I254" s="68">
        <v>5</v>
      </c>
      <c r="J254" s="69">
        <v>8.0000000000000002E-3</v>
      </c>
      <c r="K254" s="61" t="s">
        <v>17</v>
      </c>
      <c r="L254" s="70">
        <v>620</v>
      </c>
    </row>
    <row r="255" spans="1:12" ht="15" customHeight="1">
      <c r="A255" s="61" t="s">
        <v>4008</v>
      </c>
      <c r="B255" s="62" t="s">
        <v>1912</v>
      </c>
      <c r="C255" s="63" t="s">
        <v>1944</v>
      </c>
      <c r="D255" s="64" t="s">
        <v>864</v>
      </c>
      <c r="E255" s="62" t="s">
        <v>912</v>
      </c>
      <c r="F255" s="66" t="s">
        <v>1913</v>
      </c>
      <c r="G255" s="117" t="s">
        <v>1945</v>
      </c>
      <c r="H255" s="67">
        <v>1</v>
      </c>
      <c r="I255" s="68">
        <v>5</v>
      </c>
      <c r="J255" s="69">
        <v>8.0000000000000002E-3</v>
      </c>
      <c r="K255" s="61" t="s">
        <v>17</v>
      </c>
      <c r="L255" s="70">
        <v>620</v>
      </c>
    </row>
    <row r="256" spans="1:12" ht="15" customHeight="1">
      <c r="A256" s="61" t="s">
        <v>4008</v>
      </c>
      <c r="B256" s="62" t="s">
        <v>1996</v>
      </c>
      <c r="C256" s="63" t="s">
        <v>2028</v>
      </c>
      <c r="D256" s="64" t="s">
        <v>864</v>
      </c>
      <c r="E256" s="62" t="s">
        <v>912</v>
      </c>
      <c r="F256" s="66" t="s">
        <v>1997</v>
      </c>
      <c r="G256" s="117" t="s">
        <v>2029</v>
      </c>
      <c r="H256" s="67">
        <v>1</v>
      </c>
      <c r="I256" s="68">
        <v>5</v>
      </c>
      <c r="J256" s="69">
        <v>8.0000000000000002E-3</v>
      </c>
      <c r="K256" s="61" t="s">
        <v>17</v>
      </c>
      <c r="L256" s="70">
        <v>620</v>
      </c>
    </row>
    <row r="257" spans="1:12" ht="15" customHeight="1">
      <c r="A257" s="61" t="s">
        <v>4008</v>
      </c>
      <c r="B257" s="62" t="s">
        <v>1074</v>
      </c>
      <c r="C257" s="63" t="s">
        <v>1106</v>
      </c>
      <c r="D257" s="64" t="s">
        <v>864</v>
      </c>
      <c r="E257" s="62" t="s">
        <v>912</v>
      </c>
      <c r="F257" s="66" t="s">
        <v>1075</v>
      </c>
      <c r="G257" s="112" t="s">
        <v>1107</v>
      </c>
      <c r="H257" s="67">
        <v>1</v>
      </c>
      <c r="I257" s="68">
        <v>5</v>
      </c>
      <c r="J257" s="69">
        <v>8.0000000000000002E-3</v>
      </c>
      <c r="K257" s="61" t="s">
        <v>17</v>
      </c>
      <c r="L257" s="70">
        <v>680</v>
      </c>
    </row>
    <row r="258" spans="1:12" ht="15" customHeight="1">
      <c r="A258" s="61" t="s">
        <v>4008</v>
      </c>
      <c r="B258" s="62" t="s">
        <v>1325</v>
      </c>
      <c r="C258" s="63" t="s">
        <v>1357</v>
      </c>
      <c r="D258" s="64" t="s">
        <v>864</v>
      </c>
      <c r="E258" s="62" t="s">
        <v>912</v>
      </c>
      <c r="F258" s="66" t="s">
        <v>1326</v>
      </c>
      <c r="G258" s="117" t="s">
        <v>1358</v>
      </c>
      <c r="H258" s="67">
        <v>1</v>
      </c>
      <c r="I258" s="68">
        <v>5</v>
      </c>
      <c r="J258" s="69">
        <v>8.0000000000000002E-3</v>
      </c>
      <c r="K258" s="61" t="s">
        <v>17</v>
      </c>
      <c r="L258" s="70">
        <v>680</v>
      </c>
    </row>
    <row r="259" spans="1:12" ht="15" customHeight="1">
      <c r="A259" s="61" t="s">
        <v>4008</v>
      </c>
      <c r="B259" s="62" t="s">
        <v>1828</v>
      </c>
      <c r="C259" s="63" t="s">
        <v>1860</v>
      </c>
      <c r="D259" s="64" t="s">
        <v>864</v>
      </c>
      <c r="E259" s="62" t="s">
        <v>912</v>
      </c>
      <c r="F259" s="66" t="s">
        <v>1829</v>
      </c>
      <c r="G259" s="117" t="s">
        <v>1861</v>
      </c>
      <c r="H259" s="67">
        <v>1</v>
      </c>
      <c r="I259" s="68">
        <v>5</v>
      </c>
      <c r="J259" s="69">
        <v>8.0000000000000002E-3</v>
      </c>
      <c r="K259" s="61" t="s">
        <v>17</v>
      </c>
      <c r="L259" s="70">
        <v>680</v>
      </c>
    </row>
    <row r="260" spans="1:12" ht="15" customHeight="1">
      <c r="A260" s="61" t="s">
        <v>4008</v>
      </c>
      <c r="B260" s="62" t="s">
        <v>2080</v>
      </c>
      <c r="C260" s="63" t="s">
        <v>2112</v>
      </c>
      <c r="D260" s="64" t="s">
        <v>864</v>
      </c>
      <c r="E260" s="62" t="s">
        <v>912</v>
      </c>
      <c r="F260" s="66" t="s">
        <v>2081</v>
      </c>
      <c r="G260" s="117" t="s">
        <v>2113</v>
      </c>
      <c r="H260" s="67">
        <v>1</v>
      </c>
      <c r="I260" s="68">
        <v>5</v>
      </c>
      <c r="J260" s="69">
        <v>8.0000000000000002E-3</v>
      </c>
      <c r="K260" s="61" t="s">
        <v>17</v>
      </c>
      <c r="L260" s="70">
        <v>680</v>
      </c>
    </row>
    <row r="261" spans="1:12" ht="15" customHeight="1">
      <c r="A261" s="61" t="s">
        <v>4008</v>
      </c>
      <c r="B261" s="62" t="s">
        <v>2164</v>
      </c>
      <c r="C261" s="63" t="s">
        <v>2196</v>
      </c>
      <c r="D261" s="64" t="s">
        <v>864</v>
      </c>
      <c r="E261" s="62" t="s">
        <v>912</v>
      </c>
      <c r="F261" s="66" t="s">
        <v>2165</v>
      </c>
      <c r="G261" s="117" t="s">
        <v>2197</v>
      </c>
      <c r="H261" s="67">
        <v>1</v>
      </c>
      <c r="I261" s="68">
        <v>5</v>
      </c>
      <c r="J261" s="69">
        <v>8.0000000000000002E-3</v>
      </c>
      <c r="K261" s="61" t="s">
        <v>17</v>
      </c>
      <c r="L261" s="70">
        <v>680</v>
      </c>
    </row>
    <row r="262" spans="1:12" ht="15" customHeight="1">
      <c r="A262" s="61" t="s">
        <v>4008</v>
      </c>
      <c r="B262" s="62" t="s">
        <v>863</v>
      </c>
      <c r="C262" s="63" t="s">
        <v>916</v>
      </c>
      <c r="D262" s="64" t="s">
        <v>864</v>
      </c>
      <c r="E262" s="62" t="s">
        <v>915</v>
      </c>
      <c r="F262" s="66" t="s">
        <v>866</v>
      </c>
      <c r="G262" s="112" t="s">
        <v>917</v>
      </c>
      <c r="H262" s="67">
        <v>1</v>
      </c>
      <c r="I262" s="68">
        <v>5</v>
      </c>
      <c r="J262" s="69">
        <v>8.0000000000000002E-3</v>
      </c>
      <c r="K262" s="61" t="s">
        <v>17</v>
      </c>
      <c r="L262" s="70">
        <v>620</v>
      </c>
    </row>
    <row r="263" spans="1:12" ht="15" customHeight="1">
      <c r="A263" s="61" t="s">
        <v>4008</v>
      </c>
      <c r="B263" s="62" t="s">
        <v>990</v>
      </c>
      <c r="C263" s="63" t="s">
        <v>1024</v>
      </c>
      <c r="D263" s="64" t="s">
        <v>864</v>
      </c>
      <c r="E263" s="62" t="s">
        <v>915</v>
      </c>
      <c r="F263" s="66" t="s">
        <v>991</v>
      </c>
      <c r="G263" s="117" t="s">
        <v>1025</v>
      </c>
      <c r="H263" s="67">
        <v>1</v>
      </c>
      <c r="I263" s="68">
        <v>5</v>
      </c>
      <c r="J263" s="69">
        <v>8.0000000000000002E-3</v>
      </c>
      <c r="K263" s="61" t="s">
        <v>17</v>
      </c>
      <c r="L263" s="70">
        <v>620</v>
      </c>
    </row>
    <row r="264" spans="1:12" ht="15" customHeight="1">
      <c r="A264" s="61" t="s">
        <v>4008</v>
      </c>
      <c r="B264" s="62" t="s">
        <v>1158</v>
      </c>
      <c r="C264" s="63" t="s">
        <v>1192</v>
      </c>
      <c r="D264" s="64" t="s">
        <v>864</v>
      </c>
      <c r="E264" s="62" t="s">
        <v>915</v>
      </c>
      <c r="F264" s="66" t="s">
        <v>1159</v>
      </c>
      <c r="G264" s="117" t="s">
        <v>1193</v>
      </c>
      <c r="H264" s="67">
        <v>1</v>
      </c>
      <c r="I264" s="68">
        <v>5</v>
      </c>
      <c r="J264" s="69">
        <v>8.0000000000000002E-3</v>
      </c>
      <c r="K264" s="61" t="s">
        <v>17</v>
      </c>
      <c r="L264" s="70">
        <v>620</v>
      </c>
    </row>
    <row r="265" spans="1:12" ht="15" customHeight="1">
      <c r="A265" s="61" t="s">
        <v>4008</v>
      </c>
      <c r="B265" s="62" t="s">
        <v>1242</v>
      </c>
      <c r="C265" s="63" t="s">
        <v>1275</v>
      </c>
      <c r="D265" s="64" t="s">
        <v>864</v>
      </c>
      <c r="E265" s="62" t="s">
        <v>915</v>
      </c>
      <c r="F265" s="66" t="s">
        <v>15</v>
      </c>
      <c r="G265" s="117" t="s">
        <v>1276</v>
      </c>
      <c r="H265" s="67">
        <v>1</v>
      </c>
      <c r="I265" s="68">
        <v>5</v>
      </c>
      <c r="J265" s="69">
        <v>8.0000000000000002E-3</v>
      </c>
      <c r="K265" s="61" t="s">
        <v>17</v>
      </c>
      <c r="L265" s="70">
        <v>620</v>
      </c>
    </row>
    <row r="266" spans="1:12" ht="15" customHeight="1">
      <c r="A266" s="61" t="s">
        <v>4008</v>
      </c>
      <c r="B266" s="62" t="s">
        <v>1409</v>
      </c>
      <c r="C266" s="63" t="s">
        <v>1442</v>
      </c>
      <c r="D266" s="64" t="s">
        <v>864</v>
      </c>
      <c r="E266" s="62" t="s">
        <v>915</v>
      </c>
      <c r="F266" s="66" t="s">
        <v>32</v>
      </c>
      <c r="G266" s="117" t="s">
        <v>1443</v>
      </c>
      <c r="H266" s="67">
        <v>1</v>
      </c>
      <c r="I266" s="68">
        <v>5</v>
      </c>
      <c r="J266" s="69">
        <v>8.0000000000000002E-3</v>
      </c>
      <c r="K266" s="61" t="s">
        <v>17</v>
      </c>
      <c r="L266" s="70">
        <v>620</v>
      </c>
    </row>
    <row r="267" spans="1:12" ht="15" customHeight="1">
      <c r="A267" s="61" t="s">
        <v>4008</v>
      </c>
      <c r="B267" s="62" t="s">
        <v>1492</v>
      </c>
      <c r="C267" s="63" t="s">
        <v>1526</v>
      </c>
      <c r="D267" s="64" t="s">
        <v>864</v>
      </c>
      <c r="E267" s="62" t="s">
        <v>915</v>
      </c>
      <c r="F267" s="66" t="s">
        <v>1493</v>
      </c>
      <c r="G267" s="117" t="s">
        <v>1527</v>
      </c>
      <c r="H267" s="67">
        <v>1</v>
      </c>
      <c r="I267" s="68">
        <v>5</v>
      </c>
      <c r="J267" s="69">
        <v>8.0000000000000002E-3</v>
      </c>
      <c r="K267" s="61" t="s">
        <v>17</v>
      </c>
      <c r="L267" s="70">
        <v>620</v>
      </c>
    </row>
    <row r="268" spans="1:12" ht="15" customHeight="1">
      <c r="A268" s="61" t="s">
        <v>4008</v>
      </c>
      <c r="B268" s="62" t="s">
        <v>1576</v>
      </c>
      <c r="C268" s="63" t="s">
        <v>1610</v>
      </c>
      <c r="D268" s="64" t="s">
        <v>864</v>
      </c>
      <c r="E268" s="62" t="s">
        <v>915</v>
      </c>
      <c r="F268" s="66" t="s">
        <v>1577</v>
      </c>
      <c r="G268" s="117" t="s">
        <v>1611</v>
      </c>
      <c r="H268" s="67">
        <v>1</v>
      </c>
      <c r="I268" s="68">
        <v>5</v>
      </c>
      <c r="J268" s="69">
        <v>8.0000000000000002E-3</v>
      </c>
      <c r="K268" s="61" t="s">
        <v>17</v>
      </c>
      <c r="L268" s="70">
        <v>620</v>
      </c>
    </row>
    <row r="269" spans="1:12" ht="15" customHeight="1">
      <c r="A269" s="61" t="s">
        <v>4008</v>
      </c>
      <c r="B269" s="62" t="s">
        <v>1660</v>
      </c>
      <c r="C269" s="63" t="s">
        <v>1694</v>
      </c>
      <c r="D269" s="64" t="s">
        <v>864</v>
      </c>
      <c r="E269" s="62" t="s">
        <v>915</v>
      </c>
      <c r="F269" s="66" t="s">
        <v>1661</v>
      </c>
      <c r="G269" s="117" t="s">
        <v>1695</v>
      </c>
      <c r="H269" s="67">
        <v>1</v>
      </c>
      <c r="I269" s="68">
        <v>5</v>
      </c>
      <c r="J269" s="69">
        <v>8.0000000000000002E-3</v>
      </c>
      <c r="K269" s="61" t="s">
        <v>17</v>
      </c>
      <c r="L269" s="70">
        <v>620</v>
      </c>
    </row>
    <row r="270" spans="1:12" ht="15" customHeight="1">
      <c r="A270" s="61" t="s">
        <v>4008</v>
      </c>
      <c r="B270" s="62" t="s">
        <v>1744</v>
      </c>
      <c r="C270" s="63" t="s">
        <v>1778</v>
      </c>
      <c r="D270" s="64" t="s">
        <v>864</v>
      </c>
      <c r="E270" s="62" t="s">
        <v>915</v>
      </c>
      <c r="F270" s="66" t="s">
        <v>1745</v>
      </c>
      <c r="G270" s="117" t="s">
        <v>1779</v>
      </c>
      <c r="H270" s="67">
        <v>1</v>
      </c>
      <c r="I270" s="68">
        <v>5</v>
      </c>
      <c r="J270" s="69">
        <v>8.0000000000000002E-3</v>
      </c>
      <c r="K270" s="61" t="s">
        <v>17</v>
      </c>
      <c r="L270" s="70">
        <v>620</v>
      </c>
    </row>
    <row r="271" spans="1:12" ht="15" customHeight="1">
      <c r="A271" s="61" t="s">
        <v>4008</v>
      </c>
      <c r="B271" s="62" t="s">
        <v>1912</v>
      </c>
      <c r="C271" s="63" t="s">
        <v>1946</v>
      </c>
      <c r="D271" s="64" t="s">
        <v>864</v>
      </c>
      <c r="E271" s="62" t="s">
        <v>915</v>
      </c>
      <c r="F271" s="66" t="s">
        <v>1913</v>
      </c>
      <c r="G271" s="117" t="s">
        <v>1947</v>
      </c>
      <c r="H271" s="67">
        <v>1</v>
      </c>
      <c r="I271" s="68">
        <v>5</v>
      </c>
      <c r="J271" s="69">
        <v>8.0000000000000002E-3</v>
      </c>
      <c r="K271" s="61" t="s">
        <v>17</v>
      </c>
      <c r="L271" s="70">
        <v>620</v>
      </c>
    </row>
    <row r="272" spans="1:12" ht="15" customHeight="1">
      <c r="A272" s="61" t="s">
        <v>4008</v>
      </c>
      <c r="B272" s="62" t="s">
        <v>1996</v>
      </c>
      <c r="C272" s="63" t="s">
        <v>2030</v>
      </c>
      <c r="D272" s="64" t="s">
        <v>864</v>
      </c>
      <c r="E272" s="62" t="s">
        <v>915</v>
      </c>
      <c r="F272" s="66" t="s">
        <v>1997</v>
      </c>
      <c r="G272" s="117" t="s">
        <v>2031</v>
      </c>
      <c r="H272" s="67">
        <v>1</v>
      </c>
      <c r="I272" s="68">
        <v>5</v>
      </c>
      <c r="J272" s="69">
        <v>8.0000000000000002E-3</v>
      </c>
      <c r="K272" s="61" t="s">
        <v>17</v>
      </c>
      <c r="L272" s="70">
        <v>620</v>
      </c>
    </row>
    <row r="273" spans="1:12" ht="15" customHeight="1">
      <c r="A273" s="61" t="s">
        <v>4008</v>
      </c>
      <c r="B273" s="62" t="s">
        <v>1074</v>
      </c>
      <c r="C273" s="63" t="s">
        <v>1108</v>
      </c>
      <c r="D273" s="64" t="s">
        <v>864</v>
      </c>
      <c r="E273" s="62" t="s">
        <v>915</v>
      </c>
      <c r="F273" s="66" t="s">
        <v>1075</v>
      </c>
      <c r="G273" s="112" t="s">
        <v>1109</v>
      </c>
      <c r="H273" s="67">
        <v>1</v>
      </c>
      <c r="I273" s="68">
        <v>5</v>
      </c>
      <c r="J273" s="69">
        <v>8.0000000000000002E-3</v>
      </c>
      <c r="K273" s="61" t="s">
        <v>17</v>
      </c>
      <c r="L273" s="70">
        <v>670</v>
      </c>
    </row>
    <row r="274" spans="1:12" ht="15" customHeight="1">
      <c r="A274" s="61" t="s">
        <v>4008</v>
      </c>
      <c r="B274" s="62" t="s">
        <v>1325</v>
      </c>
      <c r="C274" s="63" t="s">
        <v>1359</v>
      </c>
      <c r="D274" s="64" t="s">
        <v>864</v>
      </c>
      <c r="E274" s="62" t="s">
        <v>915</v>
      </c>
      <c r="F274" s="66" t="s">
        <v>1326</v>
      </c>
      <c r="G274" s="117" t="s">
        <v>1360</v>
      </c>
      <c r="H274" s="67">
        <v>1</v>
      </c>
      <c r="I274" s="68">
        <v>5</v>
      </c>
      <c r="J274" s="69">
        <v>8.0000000000000002E-3</v>
      </c>
      <c r="K274" s="61" t="s">
        <v>17</v>
      </c>
      <c r="L274" s="70">
        <v>670</v>
      </c>
    </row>
    <row r="275" spans="1:12" ht="15" customHeight="1">
      <c r="A275" s="61" t="s">
        <v>4008</v>
      </c>
      <c r="B275" s="62" t="s">
        <v>1828</v>
      </c>
      <c r="C275" s="63" t="s">
        <v>1862</v>
      </c>
      <c r="D275" s="64" t="s">
        <v>864</v>
      </c>
      <c r="E275" s="62" t="s">
        <v>915</v>
      </c>
      <c r="F275" s="66" t="s">
        <v>1829</v>
      </c>
      <c r="G275" s="117" t="s">
        <v>1863</v>
      </c>
      <c r="H275" s="67">
        <v>1</v>
      </c>
      <c r="I275" s="68">
        <v>5</v>
      </c>
      <c r="J275" s="69">
        <v>8.0000000000000002E-3</v>
      </c>
      <c r="K275" s="61" t="s">
        <v>17</v>
      </c>
      <c r="L275" s="70">
        <v>670</v>
      </c>
    </row>
    <row r="276" spans="1:12" ht="15" customHeight="1">
      <c r="A276" s="61" t="s">
        <v>4008</v>
      </c>
      <c r="B276" s="62" t="s">
        <v>2080</v>
      </c>
      <c r="C276" s="63" t="s">
        <v>2114</v>
      </c>
      <c r="D276" s="64" t="s">
        <v>864</v>
      </c>
      <c r="E276" s="62" t="s">
        <v>915</v>
      </c>
      <c r="F276" s="66" t="s">
        <v>2081</v>
      </c>
      <c r="G276" s="117" t="s">
        <v>2115</v>
      </c>
      <c r="H276" s="67">
        <v>1</v>
      </c>
      <c r="I276" s="68">
        <v>5</v>
      </c>
      <c r="J276" s="69">
        <v>8.0000000000000002E-3</v>
      </c>
      <c r="K276" s="61" t="s">
        <v>17</v>
      </c>
      <c r="L276" s="70">
        <v>670</v>
      </c>
    </row>
    <row r="277" spans="1:12" ht="15" customHeight="1">
      <c r="A277" s="61" t="s">
        <v>4008</v>
      </c>
      <c r="B277" s="62" t="s">
        <v>2164</v>
      </c>
      <c r="C277" s="63" t="s">
        <v>2198</v>
      </c>
      <c r="D277" s="64" t="s">
        <v>864</v>
      </c>
      <c r="E277" s="62" t="s">
        <v>915</v>
      </c>
      <c r="F277" s="66" t="s">
        <v>2165</v>
      </c>
      <c r="G277" s="117" t="s">
        <v>2199</v>
      </c>
      <c r="H277" s="67">
        <v>1</v>
      </c>
      <c r="I277" s="68">
        <v>5</v>
      </c>
      <c r="J277" s="69">
        <v>8.0000000000000002E-3</v>
      </c>
      <c r="K277" s="61" t="s">
        <v>17</v>
      </c>
      <c r="L277" s="70">
        <v>670</v>
      </c>
    </row>
    <row r="278" spans="1:12" ht="15" customHeight="1">
      <c r="A278" s="61" t="s">
        <v>4008</v>
      </c>
      <c r="B278" s="62" t="s">
        <v>863</v>
      </c>
      <c r="C278" s="63" t="s">
        <v>4442</v>
      </c>
      <c r="D278" s="64" t="s">
        <v>864</v>
      </c>
      <c r="E278" s="62" t="s">
        <v>918</v>
      </c>
      <c r="F278" s="66" t="s">
        <v>866</v>
      </c>
      <c r="G278" s="112" t="s">
        <v>920</v>
      </c>
      <c r="H278" s="67">
        <v>1</v>
      </c>
      <c r="I278" s="68">
        <v>5</v>
      </c>
      <c r="J278" s="69">
        <v>1.4999999999999999E-2</v>
      </c>
      <c r="K278" s="61" t="s">
        <v>17</v>
      </c>
      <c r="L278" s="70">
        <v>740</v>
      </c>
    </row>
    <row r="279" spans="1:12" ht="15" customHeight="1">
      <c r="A279" s="61" t="s">
        <v>4008</v>
      </c>
      <c r="B279" s="62" t="s">
        <v>990</v>
      </c>
      <c r="C279" s="63" t="s">
        <v>4443</v>
      </c>
      <c r="D279" s="64" t="s">
        <v>864</v>
      </c>
      <c r="E279" s="62" t="s">
        <v>918</v>
      </c>
      <c r="F279" s="66" t="s">
        <v>991</v>
      </c>
      <c r="G279" s="117" t="s">
        <v>1027</v>
      </c>
      <c r="H279" s="67">
        <v>1</v>
      </c>
      <c r="I279" s="68">
        <v>5</v>
      </c>
      <c r="J279" s="69">
        <v>1.4999999999999999E-2</v>
      </c>
      <c r="K279" s="61" t="s">
        <v>17</v>
      </c>
      <c r="L279" s="70">
        <v>740</v>
      </c>
    </row>
    <row r="280" spans="1:12" ht="15" customHeight="1">
      <c r="A280" s="61" t="s">
        <v>4008</v>
      </c>
      <c r="B280" s="62" t="s">
        <v>1158</v>
      </c>
      <c r="C280" s="63" t="s">
        <v>4444</v>
      </c>
      <c r="D280" s="64" t="s">
        <v>864</v>
      </c>
      <c r="E280" s="62" t="s">
        <v>918</v>
      </c>
      <c r="F280" s="66" t="s">
        <v>1159</v>
      </c>
      <c r="G280" s="117" t="s">
        <v>1195</v>
      </c>
      <c r="H280" s="67">
        <v>1</v>
      </c>
      <c r="I280" s="68">
        <v>5</v>
      </c>
      <c r="J280" s="69">
        <v>1.4999999999999999E-2</v>
      </c>
      <c r="K280" s="61" t="s">
        <v>17</v>
      </c>
      <c r="L280" s="70">
        <v>740</v>
      </c>
    </row>
    <row r="281" spans="1:12" ht="15" customHeight="1">
      <c r="A281" s="61" t="s">
        <v>4008</v>
      </c>
      <c r="B281" s="62" t="s">
        <v>1242</v>
      </c>
      <c r="C281" s="63" t="s">
        <v>4445</v>
      </c>
      <c r="D281" s="64" t="s">
        <v>864</v>
      </c>
      <c r="E281" s="62" t="s">
        <v>918</v>
      </c>
      <c r="F281" s="66" t="s">
        <v>15</v>
      </c>
      <c r="G281" s="117" t="s">
        <v>1278</v>
      </c>
      <c r="H281" s="67">
        <v>1</v>
      </c>
      <c r="I281" s="68">
        <v>5</v>
      </c>
      <c r="J281" s="69">
        <v>1.4999999999999999E-2</v>
      </c>
      <c r="K281" s="61" t="s">
        <v>17</v>
      </c>
      <c r="L281" s="70">
        <v>740</v>
      </c>
    </row>
    <row r="282" spans="1:12" ht="15" customHeight="1">
      <c r="A282" s="61" t="s">
        <v>4008</v>
      </c>
      <c r="B282" s="62" t="s">
        <v>1409</v>
      </c>
      <c r="C282" s="63" t="s">
        <v>4446</v>
      </c>
      <c r="D282" s="64" t="s">
        <v>864</v>
      </c>
      <c r="E282" s="62" t="s">
        <v>918</v>
      </c>
      <c r="F282" s="66" t="s">
        <v>32</v>
      </c>
      <c r="G282" s="117" t="s">
        <v>1445</v>
      </c>
      <c r="H282" s="67">
        <v>1</v>
      </c>
      <c r="I282" s="68">
        <v>5</v>
      </c>
      <c r="J282" s="69">
        <v>1.4999999999999999E-2</v>
      </c>
      <c r="K282" s="61" t="s">
        <v>17</v>
      </c>
      <c r="L282" s="70">
        <v>740</v>
      </c>
    </row>
    <row r="283" spans="1:12" ht="15" customHeight="1">
      <c r="A283" s="61" t="s">
        <v>4008</v>
      </c>
      <c r="B283" s="62" t="s">
        <v>1492</v>
      </c>
      <c r="C283" s="63" t="s">
        <v>4447</v>
      </c>
      <c r="D283" s="64" t="s">
        <v>864</v>
      </c>
      <c r="E283" s="62" t="s">
        <v>918</v>
      </c>
      <c r="F283" s="66" t="s">
        <v>1493</v>
      </c>
      <c r="G283" s="117" t="s">
        <v>1529</v>
      </c>
      <c r="H283" s="67">
        <v>1</v>
      </c>
      <c r="I283" s="68">
        <v>5</v>
      </c>
      <c r="J283" s="69">
        <v>1.4999999999999999E-2</v>
      </c>
      <c r="K283" s="61" t="s">
        <v>17</v>
      </c>
      <c r="L283" s="70">
        <v>740</v>
      </c>
    </row>
    <row r="284" spans="1:12" ht="15" customHeight="1">
      <c r="A284" s="61" t="s">
        <v>4008</v>
      </c>
      <c r="B284" s="62" t="s">
        <v>1576</v>
      </c>
      <c r="C284" s="63" t="s">
        <v>4448</v>
      </c>
      <c r="D284" s="64" t="s">
        <v>864</v>
      </c>
      <c r="E284" s="62" t="s">
        <v>918</v>
      </c>
      <c r="F284" s="66" t="s">
        <v>1577</v>
      </c>
      <c r="G284" s="117" t="s">
        <v>1613</v>
      </c>
      <c r="H284" s="67">
        <v>1</v>
      </c>
      <c r="I284" s="68">
        <v>5</v>
      </c>
      <c r="J284" s="69">
        <v>1.4999999999999999E-2</v>
      </c>
      <c r="K284" s="61" t="s">
        <v>17</v>
      </c>
      <c r="L284" s="70">
        <v>740</v>
      </c>
    </row>
    <row r="285" spans="1:12" ht="15" customHeight="1">
      <c r="A285" s="61" t="s">
        <v>4008</v>
      </c>
      <c r="B285" s="62" t="s">
        <v>1660</v>
      </c>
      <c r="C285" s="63" t="s">
        <v>4449</v>
      </c>
      <c r="D285" s="64" t="s">
        <v>864</v>
      </c>
      <c r="E285" s="62" t="s">
        <v>918</v>
      </c>
      <c r="F285" s="66" t="s">
        <v>1661</v>
      </c>
      <c r="G285" s="117" t="s">
        <v>1697</v>
      </c>
      <c r="H285" s="67">
        <v>1</v>
      </c>
      <c r="I285" s="68">
        <v>5</v>
      </c>
      <c r="J285" s="69">
        <v>1.4999999999999999E-2</v>
      </c>
      <c r="K285" s="61" t="s">
        <v>17</v>
      </c>
      <c r="L285" s="70">
        <v>740</v>
      </c>
    </row>
    <row r="286" spans="1:12" ht="15" customHeight="1">
      <c r="A286" s="61" t="s">
        <v>4008</v>
      </c>
      <c r="B286" s="62" t="s">
        <v>1744</v>
      </c>
      <c r="C286" s="63" t="s">
        <v>4450</v>
      </c>
      <c r="D286" s="64" t="s">
        <v>864</v>
      </c>
      <c r="E286" s="62" t="s">
        <v>918</v>
      </c>
      <c r="F286" s="66" t="s">
        <v>1745</v>
      </c>
      <c r="G286" s="117" t="s">
        <v>1781</v>
      </c>
      <c r="H286" s="67">
        <v>1</v>
      </c>
      <c r="I286" s="68">
        <v>5</v>
      </c>
      <c r="J286" s="69">
        <v>1.4999999999999999E-2</v>
      </c>
      <c r="K286" s="61" t="s">
        <v>17</v>
      </c>
      <c r="L286" s="70">
        <v>740</v>
      </c>
    </row>
    <row r="287" spans="1:12" ht="15" customHeight="1">
      <c r="A287" s="61" t="s">
        <v>4008</v>
      </c>
      <c r="B287" s="62" t="s">
        <v>1912</v>
      </c>
      <c r="C287" s="63" t="s">
        <v>4451</v>
      </c>
      <c r="D287" s="64" t="s">
        <v>864</v>
      </c>
      <c r="E287" s="62" t="s">
        <v>918</v>
      </c>
      <c r="F287" s="66" t="s">
        <v>1913</v>
      </c>
      <c r="G287" s="117" t="s">
        <v>1949</v>
      </c>
      <c r="H287" s="67">
        <v>1</v>
      </c>
      <c r="I287" s="68">
        <v>5</v>
      </c>
      <c r="J287" s="69">
        <v>1.4999999999999999E-2</v>
      </c>
      <c r="K287" s="61" t="s">
        <v>17</v>
      </c>
      <c r="L287" s="70">
        <v>740</v>
      </c>
    </row>
    <row r="288" spans="1:12" ht="15" customHeight="1">
      <c r="A288" s="61" t="s">
        <v>4008</v>
      </c>
      <c r="B288" s="62" t="s">
        <v>1996</v>
      </c>
      <c r="C288" s="63" t="s">
        <v>4452</v>
      </c>
      <c r="D288" s="64" t="s">
        <v>864</v>
      </c>
      <c r="E288" s="62" t="s">
        <v>918</v>
      </c>
      <c r="F288" s="66" t="s">
        <v>1997</v>
      </c>
      <c r="G288" s="117" t="s">
        <v>2033</v>
      </c>
      <c r="H288" s="67">
        <v>1</v>
      </c>
      <c r="I288" s="68">
        <v>5</v>
      </c>
      <c r="J288" s="69">
        <v>1.4999999999999999E-2</v>
      </c>
      <c r="K288" s="61" t="s">
        <v>17</v>
      </c>
      <c r="L288" s="70">
        <v>740</v>
      </c>
    </row>
    <row r="289" spans="1:12" ht="15" customHeight="1">
      <c r="A289" s="61" t="s">
        <v>4008</v>
      </c>
      <c r="B289" s="62" t="s">
        <v>1074</v>
      </c>
      <c r="C289" s="63" t="s">
        <v>4453</v>
      </c>
      <c r="D289" s="64" t="s">
        <v>864</v>
      </c>
      <c r="E289" s="62" t="s">
        <v>918</v>
      </c>
      <c r="F289" s="66" t="s">
        <v>1075</v>
      </c>
      <c r="G289" s="112" t="s">
        <v>1111</v>
      </c>
      <c r="H289" s="67">
        <v>1</v>
      </c>
      <c r="I289" s="68">
        <v>5</v>
      </c>
      <c r="J289" s="69">
        <v>1.4999999999999999E-2</v>
      </c>
      <c r="K289" s="61" t="s">
        <v>17</v>
      </c>
      <c r="L289" s="70">
        <v>810</v>
      </c>
    </row>
    <row r="290" spans="1:12" ht="15" customHeight="1">
      <c r="A290" s="61" t="s">
        <v>4008</v>
      </c>
      <c r="B290" s="62" t="s">
        <v>1325</v>
      </c>
      <c r="C290" s="63" t="s">
        <v>4454</v>
      </c>
      <c r="D290" s="64" t="s">
        <v>864</v>
      </c>
      <c r="E290" s="62" t="s">
        <v>918</v>
      </c>
      <c r="F290" s="66" t="s">
        <v>1326</v>
      </c>
      <c r="G290" s="117" t="s">
        <v>1362</v>
      </c>
      <c r="H290" s="67">
        <v>1</v>
      </c>
      <c r="I290" s="68">
        <v>5</v>
      </c>
      <c r="J290" s="69">
        <v>1.4999999999999999E-2</v>
      </c>
      <c r="K290" s="61" t="s">
        <v>17</v>
      </c>
      <c r="L290" s="70">
        <v>810</v>
      </c>
    </row>
    <row r="291" spans="1:12" ht="15" customHeight="1">
      <c r="A291" s="61" t="s">
        <v>4008</v>
      </c>
      <c r="B291" s="62" t="s">
        <v>1828</v>
      </c>
      <c r="C291" s="63" t="s">
        <v>4455</v>
      </c>
      <c r="D291" s="64" t="s">
        <v>864</v>
      </c>
      <c r="E291" s="62" t="s">
        <v>918</v>
      </c>
      <c r="F291" s="66" t="s">
        <v>1829</v>
      </c>
      <c r="G291" s="117" t="s">
        <v>1865</v>
      </c>
      <c r="H291" s="67">
        <v>1</v>
      </c>
      <c r="I291" s="68">
        <v>5</v>
      </c>
      <c r="J291" s="69">
        <v>1.4999999999999999E-2</v>
      </c>
      <c r="K291" s="61" t="s">
        <v>17</v>
      </c>
      <c r="L291" s="70">
        <v>810</v>
      </c>
    </row>
    <row r="292" spans="1:12" ht="15" customHeight="1">
      <c r="A292" s="61" t="s">
        <v>4008</v>
      </c>
      <c r="B292" s="62" t="s">
        <v>2080</v>
      </c>
      <c r="C292" s="63" t="s">
        <v>4456</v>
      </c>
      <c r="D292" s="64" t="s">
        <v>864</v>
      </c>
      <c r="E292" s="62" t="s">
        <v>918</v>
      </c>
      <c r="F292" s="66" t="s">
        <v>2081</v>
      </c>
      <c r="G292" s="117" t="s">
        <v>2117</v>
      </c>
      <c r="H292" s="67">
        <v>1</v>
      </c>
      <c r="I292" s="68">
        <v>5</v>
      </c>
      <c r="J292" s="69">
        <v>1.4999999999999999E-2</v>
      </c>
      <c r="K292" s="61" t="s">
        <v>17</v>
      </c>
      <c r="L292" s="70">
        <v>810</v>
      </c>
    </row>
    <row r="293" spans="1:12" ht="15" customHeight="1">
      <c r="A293" s="61" t="s">
        <v>4008</v>
      </c>
      <c r="B293" s="62" t="s">
        <v>2164</v>
      </c>
      <c r="C293" s="63" t="s">
        <v>4457</v>
      </c>
      <c r="D293" s="64" t="s">
        <v>864</v>
      </c>
      <c r="E293" s="62" t="s">
        <v>918</v>
      </c>
      <c r="F293" s="66" t="s">
        <v>2165</v>
      </c>
      <c r="G293" s="117" t="s">
        <v>2201</v>
      </c>
      <c r="H293" s="67">
        <v>1</v>
      </c>
      <c r="I293" s="68">
        <v>5</v>
      </c>
      <c r="J293" s="69">
        <v>1.4999999999999999E-2</v>
      </c>
      <c r="K293" s="61" t="s">
        <v>17</v>
      </c>
      <c r="L293" s="70">
        <v>810</v>
      </c>
    </row>
    <row r="294" spans="1:12" ht="15" customHeight="1">
      <c r="A294" s="61" t="s">
        <v>4008</v>
      </c>
      <c r="B294" s="62" t="s">
        <v>863</v>
      </c>
      <c r="C294" s="63" t="s">
        <v>922</v>
      </c>
      <c r="D294" s="64" t="s">
        <v>864</v>
      </c>
      <c r="E294" s="62" t="s">
        <v>921</v>
      </c>
      <c r="F294" s="66" t="s">
        <v>866</v>
      </c>
      <c r="G294" s="112" t="s">
        <v>923</v>
      </c>
      <c r="H294" s="67">
        <v>1</v>
      </c>
      <c r="I294" s="68">
        <v>6</v>
      </c>
      <c r="J294" s="69">
        <v>8.9999999999999993E-3</v>
      </c>
      <c r="K294" s="61" t="s">
        <v>17</v>
      </c>
      <c r="L294" s="70">
        <v>580</v>
      </c>
    </row>
    <row r="295" spans="1:12" ht="15" customHeight="1">
      <c r="A295" s="61" t="s">
        <v>4008</v>
      </c>
      <c r="B295" s="62" t="s">
        <v>990</v>
      </c>
      <c r="C295" s="63" t="s">
        <v>1028</v>
      </c>
      <c r="D295" s="64" t="s">
        <v>864</v>
      </c>
      <c r="E295" s="62" t="s">
        <v>921</v>
      </c>
      <c r="F295" s="66" t="s">
        <v>991</v>
      </c>
      <c r="G295" s="117" t="s">
        <v>1029</v>
      </c>
      <c r="H295" s="67">
        <v>1</v>
      </c>
      <c r="I295" s="68">
        <v>6</v>
      </c>
      <c r="J295" s="69">
        <v>8.9999999999999993E-3</v>
      </c>
      <c r="K295" s="61" t="s">
        <v>17</v>
      </c>
      <c r="L295" s="70">
        <v>580</v>
      </c>
    </row>
    <row r="296" spans="1:12" ht="15" customHeight="1">
      <c r="A296" s="61" t="s">
        <v>4008</v>
      </c>
      <c r="B296" s="62" t="s">
        <v>1158</v>
      </c>
      <c r="C296" s="63" t="s">
        <v>1196</v>
      </c>
      <c r="D296" s="64" t="s">
        <v>864</v>
      </c>
      <c r="E296" s="62" t="s">
        <v>921</v>
      </c>
      <c r="F296" s="66" t="s">
        <v>1159</v>
      </c>
      <c r="G296" s="117" t="s">
        <v>1197</v>
      </c>
      <c r="H296" s="67">
        <v>1</v>
      </c>
      <c r="I296" s="68">
        <v>6</v>
      </c>
      <c r="J296" s="69">
        <v>8.9999999999999993E-3</v>
      </c>
      <c r="K296" s="61" t="s">
        <v>17</v>
      </c>
      <c r="L296" s="70">
        <v>580</v>
      </c>
    </row>
    <row r="297" spans="1:12" ht="15" customHeight="1">
      <c r="A297" s="61" t="s">
        <v>4008</v>
      </c>
      <c r="B297" s="62" t="s">
        <v>1242</v>
      </c>
      <c r="C297" s="63" t="s">
        <v>1279</v>
      </c>
      <c r="D297" s="64" t="s">
        <v>864</v>
      </c>
      <c r="E297" s="62" t="s">
        <v>921</v>
      </c>
      <c r="F297" s="66" t="s">
        <v>15</v>
      </c>
      <c r="G297" s="117" t="s">
        <v>1280</v>
      </c>
      <c r="H297" s="67">
        <v>1</v>
      </c>
      <c r="I297" s="68">
        <v>6</v>
      </c>
      <c r="J297" s="69">
        <v>8.9999999999999993E-3</v>
      </c>
      <c r="K297" s="61" t="s">
        <v>17</v>
      </c>
      <c r="L297" s="70">
        <v>580</v>
      </c>
    </row>
    <row r="298" spans="1:12" ht="15" customHeight="1">
      <c r="A298" s="61" t="s">
        <v>4008</v>
      </c>
      <c r="B298" s="62" t="s">
        <v>1409</v>
      </c>
      <c r="C298" s="63" t="s">
        <v>1446</v>
      </c>
      <c r="D298" s="64" t="s">
        <v>864</v>
      </c>
      <c r="E298" s="62" t="s">
        <v>921</v>
      </c>
      <c r="F298" s="66" t="s">
        <v>32</v>
      </c>
      <c r="G298" s="117" t="s">
        <v>1447</v>
      </c>
      <c r="H298" s="67">
        <v>1</v>
      </c>
      <c r="I298" s="68">
        <v>6</v>
      </c>
      <c r="J298" s="69">
        <v>8.9999999999999993E-3</v>
      </c>
      <c r="K298" s="61" t="s">
        <v>17</v>
      </c>
      <c r="L298" s="70">
        <v>580</v>
      </c>
    </row>
    <row r="299" spans="1:12" ht="15" customHeight="1">
      <c r="A299" s="61" t="s">
        <v>4008</v>
      </c>
      <c r="B299" s="62" t="s">
        <v>1492</v>
      </c>
      <c r="C299" s="63" t="s">
        <v>1530</v>
      </c>
      <c r="D299" s="64" t="s">
        <v>864</v>
      </c>
      <c r="E299" s="62" t="s">
        <v>921</v>
      </c>
      <c r="F299" s="66" t="s">
        <v>1493</v>
      </c>
      <c r="G299" s="117" t="s">
        <v>1531</v>
      </c>
      <c r="H299" s="67">
        <v>1</v>
      </c>
      <c r="I299" s="68">
        <v>6</v>
      </c>
      <c r="J299" s="69">
        <v>8.9999999999999993E-3</v>
      </c>
      <c r="K299" s="61" t="s">
        <v>17</v>
      </c>
      <c r="L299" s="70">
        <v>580</v>
      </c>
    </row>
    <row r="300" spans="1:12" ht="15" customHeight="1">
      <c r="A300" s="61" t="s">
        <v>4008</v>
      </c>
      <c r="B300" s="62" t="s">
        <v>1576</v>
      </c>
      <c r="C300" s="63" t="s">
        <v>1614</v>
      </c>
      <c r="D300" s="64" t="s">
        <v>864</v>
      </c>
      <c r="E300" s="62" t="s">
        <v>921</v>
      </c>
      <c r="F300" s="66" t="s">
        <v>1577</v>
      </c>
      <c r="G300" s="117" t="s">
        <v>1615</v>
      </c>
      <c r="H300" s="67">
        <v>1</v>
      </c>
      <c r="I300" s="68">
        <v>6</v>
      </c>
      <c r="J300" s="69">
        <v>8.9999999999999993E-3</v>
      </c>
      <c r="K300" s="61" t="s">
        <v>17</v>
      </c>
      <c r="L300" s="70">
        <v>580</v>
      </c>
    </row>
    <row r="301" spans="1:12" ht="15" customHeight="1">
      <c r="A301" s="61" t="s">
        <v>4008</v>
      </c>
      <c r="B301" s="62" t="s">
        <v>1660</v>
      </c>
      <c r="C301" s="63" t="s">
        <v>1698</v>
      </c>
      <c r="D301" s="64" t="s">
        <v>864</v>
      </c>
      <c r="E301" s="62" t="s">
        <v>921</v>
      </c>
      <c r="F301" s="66" t="s">
        <v>1661</v>
      </c>
      <c r="G301" s="117" t="s">
        <v>1699</v>
      </c>
      <c r="H301" s="67">
        <v>1</v>
      </c>
      <c r="I301" s="68">
        <v>6</v>
      </c>
      <c r="J301" s="69">
        <v>8.9999999999999993E-3</v>
      </c>
      <c r="K301" s="61" t="s">
        <v>17</v>
      </c>
      <c r="L301" s="70">
        <v>580</v>
      </c>
    </row>
    <row r="302" spans="1:12" ht="15" customHeight="1">
      <c r="A302" s="61" t="s">
        <v>4008</v>
      </c>
      <c r="B302" s="62" t="s">
        <v>1744</v>
      </c>
      <c r="C302" s="63" t="s">
        <v>1782</v>
      </c>
      <c r="D302" s="64" t="s">
        <v>864</v>
      </c>
      <c r="E302" s="62" t="s">
        <v>921</v>
      </c>
      <c r="F302" s="66" t="s">
        <v>1745</v>
      </c>
      <c r="G302" s="117" t="s">
        <v>1783</v>
      </c>
      <c r="H302" s="67">
        <v>1</v>
      </c>
      <c r="I302" s="68">
        <v>6</v>
      </c>
      <c r="J302" s="69">
        <v>8.9999999999999993E-3</v>
      </c>
      <c r="K302" s="61" t="s">
        <v>17</v>
      </c>
      <c r="L302" s="70">
        <v>580</v>
      </c>
    </row>
    <row r="303" spans="1:12" ht="15" customHeight="1">
      <c r="A303" s="61" t="s">
        <v>4008</v>
      </c>
      <c r="B303" s="62" t="s">
        <v>1912</v>
      </c>
      <c r="C303" s="63" t="s">
        <v>1950</v>
      </c>
      <c r="D303" s="64" t="s">
        <v>864</v>
      </c>
      <c r="E303" s="62" t="s">
        <v>921</v>
      </c>
      <c r="F303" s="66" t="s">
        <v>1913</v>
      </c>
      <c r="G303" s="117" t="s">
        <v>1951</v>
      </c>
      <c r="H303" s="67">
        <v>1</v>
      </c>
      <c r="I303" s="68">
        <v>6</v>
      </c>
      <c r="J303" s="69">
        <v>8.9999999999999993E-3</v>
      </c>
      <c r="K303" s="61" t="s">
        <v>17</v>
      </c>
      <c r="L303" s="70">
        <v>580</v>
      </c>
    </row>
    <row r="304" spans="1:12" ht="15" customHeight="1">
      <c r="A304" s="61" t="s">
        <v>4008</v>
      </c>
      <c r="B304" s="62" t="s">
        <v>1996</v>
      </c>
      <c r="C304" s="63" t="s">
        <v>2034</v>
      </c>
      <c r="D304" s="64" t="s">
        <v>864</v>
      </c>
      <c r="E304" s="62" t="s">
        <v>921</v>
      </c>
      <c r="F304" s="66" t="s">
        <v>1997</v>
      </c>
      <c r="G304" s="117" t="s">
        <v>2035</v>
      </c>
      <c r="H304" s="67">
        <v>1</v>
      </c>
      <c r="I304" s="68">
        <v>6</v>
      </c>
      <c r="J304" s="69">
        <v>8.9999999999999993E-3</v>
      </c>
      <c r="K304" s="61" t="s">
        <v>17</v>
      </c>
      <c r="L304" s="70">
        <v>580</v>
      </c>
    </row>
    <row r="305" spans="1:12" ht="15" customHeight="1">
      <c r="A305" s="61" t="s">
        <v>4008</v>
      </c>
      <c r="B305" s="62" t="s">
        <v>1074</v>
      </c>
      <c r="C305" s="63" t="s">
        <v>1112</v>
      </c>
      <c r="D305" s="64" t="s">
        <v>864</v>
      </c>
      <c r="E305" s="62" t="s">
        <v>921</v>
      </c>
      <c r="F305" s="66" t="s">
        <v>1075</v>
      </c>
      <c r="G305" s="112" t="s">
        <v>1113</v>
      </c>
      <c r="H305" s="67">
        <v>1</v>
      </c>
      <c r="I305" s="68">
        <v>6</v>
      </c>
      <c r="J305" s="69">
        <v>8.9999999999999993E-3</v>
      </c>
      <c r="K305" s="61" t="s">
        <v>17</v>
      </c>
      <c r="L305" s="70">
        <v>640</v>
      </c>
    </row>
    <row r="306" spans="1:12" ht="15" customHeight="1">
      <c r="A306" s="61" t="s">
        <v>4008</v>
      </c>
      <c r="B306" s="62" t="s">
        <v>1325</v>
      </c>
      <c r="C306" s="63" t="s">
        <v>1363</v>
      </c>
      <c r="D306" s="64" t="s">
        <v>864</v>
      </c>
      <c r="E306" s="62" t="s">
        <v>921</v>
      </c>
      <c r="F306" s="66" t="s">
        <v>1326</v>
      </c>
      <c r="G306" s="117" t="s">
        <v>1364</v>
      </c>
      <c r="H306" s="67">
        <v>1</v>
      </c>
      <c r="I306" s="68">
        <v>6</v>
      </c>
      <c r="J306" s="69">
        <v>8.9999999999999993E-3</v>
      </c>
      <c r="K306" s="61" t="s">
        <v>17</v>
      </c>
      <c r="L306" s="70">
        <v>640</v>
      </c>
    </row>
    <row r="307" spans="1:12" ht="15" customHeight="1">
      <c r="A307" s="61" t="s">
        <v>4008</v>
      </c>
      <c r="B307" s="62" t="s">
        <v>1828</v>
      </c>
      <c r="C307" s="63" t="s">
        <v>1866</v>
      </c>
      <c r="D307" s="64" t="s">
        <v>864</v>
      </c>
      <c r="E307" s="62" t="s">
        <v>921</v>
      </c>
      <c r="F307" s="66" t="s">
        <v>1829</v>
      </c>
      <c r="G307" s="117" t="s">
        <v>1867</v>
      </c>
      <c r="H307" s="67">
        <v>1</v>
      </c>
      <c r="I307" s="68">
        <v>6</v>
      </c>
      <c r="J307" s="69">
        <v>8.9999999999999993E-3</v>
      </c>
      <c r="K307" s="61" t="s">
        <v>17</v>
      </c>
      <c r="L307" s="70">
        <v>640</v>
      </c>
    </row>
    <row r="308" spans="1:12" ht="15" customHeight="1">
      <c r="A308" s="61" t="s">
        <v>4008</v>
      </c>
      <c r="B308" s="62" t="s">
        <v>2080</v>
      </c>
      <c r="C308" s="63" t="s">
        <v>2118</v>
      </c>
      <c r="D308" s="64" t="s">
        <v>864</v>
      </c>
      <c r="E308" s="62" t="s">
        <v>921</v>
      </c>
      <c r="F308" s="66" t="s">
        <v>2081</v>
      </c>
      <c r="G308" s="117" t="s">
        <v>2119</v>
      </c>
      <c r="H308" s="67">
        <v>1</v>
      </c>
      <c r="I308" s="68">
        <v>6</v>
      </c>
      <c r="J308" s="69">
        <v>8.9999999999999993E-3</v>
      </c>
      <c r="K308" s="61" t="s">
        <v>17</v>
      </c>
      <c r="L308" s="70">
        <v>640</v>
      </c>
    </row>
    <row r="309" spans="1:12" ht="15" customHeight="1">
      <c r="A309" s="61" t="s">
        <v>4008</v>
      </c>
      <c r="B309" s="62" t="s">
        <v>2164</v>
      </c>
      <c r="C309" s="63" t="s">
        <v>2202</v>
      </c>
      <c r="D309" s="64" t="s">
        <v>864</v>
      </c>
      <c r="E309" s="62" t="s">
        <v>921</v>
      </c>
      <c r="F309" s="66" t="s">
        <v>2165</v>
      </c>
      <c r="G309" s="117" t="s">
        <v>2203</v>
      </c>
      <c r="H309" s="67">
        <v>1</v>
      </c>
      <c r="I309" s="68">
        <v>6</v>
      </c>
      <c r="J309" s="69">
        <v>8.9999999999999993E-3</v>
      </c>
      <c r="K309" s="61" t="s">
        <v>17</v>
      </c>
      <c r="L309" s="70">
        <v>640</v>
      </c>
    </row>
    <row r="310" spans="1:12" ht="15" customHeight="1">
      <c r="A310" s="61" t="s">
        <v>4008</v>
      </c>
      <c r="B310" s="62" t="s">
        <v>863</v>
      </c>
      <c r="C310" s="63" t="s">
        <v>925</v>
      </c>
      <c r="D310" s="64" t="s">
        <v>864</v>
      </c>
      <c r="E310" s="62" t="s">
        <v>924</v>
      </c>
      <c r="F310" s="66" t="s">
        <v>866</v>
      </c>
      <c r="G310" s="112" t="s">
        <v>926</v>
      </c>
      <c r="H310" s="67">
        <v>1</v>
      </c>
      <c r="I310" s="68">
        <v>6</v>
      </c>
      <c r="J310" s="69">
        <v>8.9999999999999993E-3</v>
      </c>
      <c r="K310" s="61" t="s">
        <v>17</v>
      </c>
      <c r="L310" s="70">
        <v>710</v>
      </c>
    </row>
    <row r="311" spans="1:12" ht="15" customHeight="1">
      <c r="A311" s="61" t="s">
        <v>4008</v>
      </c>
      <c r="B311" s="62" t="s">
        <v>990</v>
      </c>
      <c r="C311" s="63" t="s">
        <v>1030</v>
      </c>
      <c r="D311" s="64" t="s">
        <v>864</v>
      </c>
      <c r="E311" s="62" t="s">
        <v>924</v>
      </c>
      <c r="F311" s="66" t="s">
        <v>991</v>
      </c>
      <c r="G311" s="117" t="s">
        <v>1031</v>
      </c>
      <c r="H311" s="67">
        <v>1</v>
      </c>
      <c r="I311" s="68">
        <v>6</v>
      </c>
      <c r="J311" s="69">
        <v>8.9999999999999993E-3</v>
      </c>
      <c r="K311" s="61" t="s">
        <v>17</v>
      </c>
      <c r="L311" s="70">
        <v>710</v>
      </c>
    </row>
    <row r="312" spans="1:12" ht="15" customHeight="1">
      <c r="A312" s="61" t="s">
        <v>4008</v>
      </c>
      <c r="B312" s="62" t="s">
        <v>1158</v>
      </c>
      <c r="C312" s="63" t="s">
        <v>1198</v>
      </c>
      <c r="D312" s="64" t="s">
        <v>864</v>
      </c>
      <c r="E312" s="62" t="s">
        <v>924</v>
      </c>
      <c r="F312" s="66" t="s">
        <v>1159</v>
      </c>
      <c r="G312" s="117" t="s">
        <v>1199</v>
      </c>
      <c r="H312" s="67">
        <v>1</v>
      </c>
      <c r="I312" s="68">
        <v>6</v>
      </c>
      <c r="J312" s="69">
        <v>8.9999999999999993E-3</v>
      </c>
      <c r="K312" s="61" t="s">
        <v>17</v>
      </c>
      <c r="L312" s="70">
        <v>710</v>
      </c>
    </row>
    <row r="313" spans="1:12" ht="15" customHeight="1">
      <c r="A313" s="61" t="s">
        <v>4008</v>
      </c>
      <c r="B313" s="62" t="s">
        <v>1242</v>
      </c>
      <c r="C313" s="63" t="s">
        <v>1281</v>
      </c>
      <c r="D313" s="64" t="s">
        <v>864</v>
      </c>
      <c r="E313" s="62" t="s">
        <v>924</v>
      </c>
      <c r="F313" s="66" t="s">
        <v>15</v>
      </c>
      <c r="G313" s="117" t="s">
        <v>1282</v>
      </c>
      <c r="H313" s="67">
        <v>1</v>
      </c>
      <c r="I313" s="68">
        <v>6</v>
      </c>
      <c r="J313" s="69">
        <v>8.9999999999999993E-3</v>
      </c>
      <c r="K313" s="61" t="s">
        <v>17</v>
      </c>
      <c r="L313" s="70">
        <v>710</v>
      </c>
    </row>
    <row r="314" spans="1:12" ht="15" customHeight="1">
      <c r="A314" s="61" t="s">
        <v>4008</v>
      </c>
      <c r="B314" s="62" t="s">
        <v>1409</v>
      </c>
      <c r="C314" s="63" t="s">
        <v>1448</v>
      </c>
      <c r="D314" s="64" t="s">
        <v>864</v>
      </c>
      <c r="E314" s="62" t="s">
        <v>924</v>
      </c>
      <c r="F314" s="66" t="s">
        <v>32</v>
      </c>
      <c r="G314" s="117" t="s">
        <v>1449</v>
      </c>
      <c r="H314" s="67">
        <v>1</v>
      </c>
      <c r="I314" s="68">
        <v>6</v>
      </c>
      <c r="J314" s="69">
        <v>8.9999999999999993E-3</v>
      </c>
      <c r="K314" s="61" t="s">
        <v>17</v>
      </c>
      <c r="L314" s="70">
        <v>710</v>
      </c>
    </row>
    <row r="315" spans="1:12" ht="15" customHeight="1">
      <c r="A315" s="61" t="s">
        <v>4008</v>
      </c>
      <c r="B315" s="62" t="s">
        <v>1492</v>
      </c>
      <c r="C315" s="63" t="s">
        <v>1532</v>
      </c>
      <c r="D315" s="64" t="s">
        <v>864</v>
      </c>
      <c r="E315" s="62" t="s">
        <v>924</v>
      </c>
      <c r="F315" s="66" t="s">
        <v>1493</v>
      </c>
      <c r="G315" s="117" t="s">
        <v>1533</v>
      </c>
      <c r="H315" s="67">
        <v>1</v>
      </c>
      <c r="I315" s="68">
        <v>6</v>
      </c>
      <c r="J315" s="69">
        <v>8.9999999999999993E-3</v>
      </c>
      <c r="K315" s="61" t="s">
        <v>17</v>
      </c>
      <c r="L315" s="70">
        <v>710</v>
      </c>
    </row>
    <row r="316" spans="1:12" ht="15" customHeight="1">
      <c r="A316" s="61" t="s">
        <v>4008</v>
      </c>
      <c r="B316" s="62" t="s">
        <v>1576</v>
      </c>
      <c r="C316" s="63" t="s">
        <v>1616</v>
      </c>
      <c r="D316" s="64" t="s">
        <v>864</v>
      </c>
      <c r="E316" s="62" t="s">
        <v>924</v>
      </c>
      <c r="F316" s="66" t="s">
        <v>1577</v>
      </c>
      <c r="G316" s="117" t="s">
        <v>1617</v>
      </c>
      <c r="H316" s="67">
        <v>1</v>
      </c>
      <c r="I316" s="68">
        <v>6</v>
      </c>
      <c r="J316" s="69">
        <v>8.9999999999999993E-3</v>
      </c>
      <c r="K316" s="61" t="s">
        <v>17</v>
      </c>
      <c r="L316" s="70">
        <v>710</v>
      </c>
    </row>
    <row r="317" spans="1:12" ht="15" customHeight="1">
      <c r="A317" s="61" t="s">
        <v>4008</v>
      </c>
      <c r="B317" s="62" t="s">
        <v>1660</v>
      </c>
      <c r="C317" s="63" t="s">
        <v>1700</v>
      </c>
      <c r="D317" s="64" t="s">
        <v>864</v>
      </c>
      <c r="E317" s="62" t="s">
        <v>924</v>
      </c>
      <c r="F317" s="66" t="s">
        <v>1661</v>
      </c>
      <c r="G317" s="117" t="s">
        <v>1701</v>
      </c>
      <c r="H317" s="67">
        <v>1</v>
      </c>
      <c r="I317" s="68">
        <v>6</v>
      </c>
      <c r="J317" s="69">
        <v>8.9999999999999993E-3</v>
      </c>
      <c r="K317" s="61" t="s">
        <v>17</v>
      </c>
      <c r="L317" s="70">
        <v>710</v>
      </c>
    </row>
    <row r="318" spans="1:12" ht="15" customHeight="1">
      <c r="A318" s="61" t="s">
        <v>4008</v>
      </c>
      <c r="B318" s="62" t="s">
        <v>1744</v>
      </c>
      <c r="C318" s="63" t="s">
        <v>1784</v>
      </c>
      <c r="D318" s="64" t="s">
        <v>864</v>
      </c>
      <c r="E318" s="62" t="s">
        <v>924</v>
      </c>
      <c r="F318" s="66" t="s">
        <v>1745</v>
      </c>
      <c r="G318" s="117" t="s">
        <v>1785</v>
      </c>
      <c r="H318" s="67">
        <v>1</v>
      </c>
      <c r="I318" s="68">
        <v>6</v>
      </c>
      <c r="J318" s="69">
        <v>8.9999999999999993E-3</v>
      </c>
      <c r="K318" s="61" t="s">
        <v>17</v>
      </c>
      <c r="L318" s="70">
        <v>710</v>
      </c>
    </row>
    <row r="319" spans="1:12" ht="15" customHeight="1">
      <c r="A319" s="61" t="s">
        <v>4008</v>
      </c>
      <c r="B319" s="62" t="s">
        <v>1912</v>
      </c>
      <c r="C319" s="63" t="s">
        <v>1952</v>
      </c>
      <c r="D319" s="64" t="s">
        <v>864</v>
      </c>
      <c r="E319" s="62" t="s">
        <v>924</v>
      </c>
      <c r="F319" s="66" t="s">
        <v>1913</v>
      </c>
      <c r="G319" s="117" t="s">
        <v>1953</v>
      </c>
      <c r="H319" s="67">
        <v>1</v>
      </c>
      <c r="I319" s="68">
        <v>6</v>
      </c>
      <c r="J319" s="69">
        <v>8.9999999999999993E-3</v>
      </c>
      <c r="K319" s="61" t="s">
        <v>17</v>
      </c>
      <c r="L319" s="70">
        <v>710</v>
      </c>
    </row>
    <row r="320" spans="1:12" ht="15" customHeight="1">
      <c r="A320" s="61" t="s">
        <v>4008</v>
      </c>
      <c r="B320" s="62" t="s">
        <v>1996</v>
      </c>
      <c r="C320" s="63" t="s">
        <v>2036</v>
      </c>
      <c r="D320" s="64" t="s">
        <v>864</v>
      </c>
      <c r="E320" s="62" t="s">
        <v>924</v>
      </c>
      <c r="F320" s="66" t="s">
        <v>1997</v>
      </c>
      <c r="G320" s="117" t="s">
        <v>2037</v>
      </c>
      <c r="H320" s="67">
        <v>1</v>
      </c>
      <c r="I320" s="68">
        <v>6</v>
      </c>
      <c r="J320" s="69">
        <v>8.9999999999999993E-3</v>
      </c>
      <c r="K320" s="61" t="s">
        <v>17</v>
      </c>
      <c r="L320" s="70">
        <v>710</v>
      </c>
    </row>
    <row r="321" spans="1:12" ht="15" customHeight="1">
      <c r="A321" s="61" t="s">
        <v>4008</v>
      </c>
      <c r="B321" s="62" t="s">
        <v>1074</v>
      </c>
      <c r="C321" s="63" t="s">
        <v>1114</v>
      </c>
      <c r="D321" s="64" t="s">
        <v>864</v>
      </c>
      <c r="E321" s="62" t="s">
        <v>924</v>
      </c>
      <c r="F321" s="66" t="s">
        <v>1075</v>
      </c>
      <c r="G321" s="112" t="s">
        <v>1115</v>
      </c>
      <c r="H321" s="67">
        <v>1</v>
      </c>
      <c r="I321" s="68">
        <v>6</v>
      </c>
      <c r="J321" s="69">
        <v>8.9999999999999993E-3</v>
      </c>
      <c r="K321" s="61" t="s">
        <v>17</v>
      </c>
      <c r="L321" s="70">
        <v>770</v>
      </c>
    </row>
    <row r="322" spans="1:12" ht="15" customHeight="1">
      <c r="A322" s="61" t="s">
        <v>4008</v>
      </c>
      <c r="B322" s="62" t="s">
        <v>1325</v>
      </c>
      <c r="C322" s="63" t="s">
        <v>1365</v>
      </c>
      <c r="D322" s="64" t="s">
        <v>864</v>
      </c>
      <c r="E322" s="62" t="s">
        <v>924</v>
      </c>
      <c r="F322" s="66" t="s">
        <v>1326</v>
      </c>
      <c r="G322" s="117" t="s">
        <v>1366</v>
      </c>
      <c r="H322" s="67">
        <v>1</v>
      </c>
      <c r="I322" s="68">
        <v>6</v>
      </c>
      <c r="J322" s="69">
        <v>8.9999999999999993E-3</v>
      </c>
      <c r="K322" s="61" t="s">
        <v>17</v>
      </c>
      <c r="L322" s="70">
        <v>770</v>
      </c>
    </row>
    <row r="323" spans="1:12" ht="15" customHeight="1">
      <c r="A323" s="61" t="s">
        <v>4008</v>
      </c>
      <c r="B323" s="62" t="s">
        <v>1828</v>
      </c>
      <c r="C323" s="63" t="s">
        <v>1868</v>
      </c>
      <c r="D323" s="64" t="s">
        <v>864</v>
      </c>
      <c r="E323" s="62" t="s">
        <v>924</v>
      </c>
      <c r="F323" s="66" t="s">
        <v>1829</v>
      </c>
      <c r="G323" s="117" t="s">
        <v>1869</v>
      </c>
      <c r="H323" s="67">
        <v>1</v>
      </c>
      <c r="I323" s="68">
        <v>6</v>
      </c>
      <c r="J323" s="69">
        <v>8.9999999999999993E-3</v>
      </c>
      <c r="K323" s="61" t="s">
        <v>17</v>
      </c>
      <c r="L323" s="70">
        <v>770</v>
      </c>
    </row>
    <row r="324" spans="1:12" ht="15" customHeight="1">
      <c r="A324" s="61" t="s">
        <v>4008</v>
      </c>
      <c r="B324" s="62" t="s">
        <v>2080</v>
      </c>
      <c r="C324" s="63" t="s">
        <v>2120</v>
      </c>
      <c r="D324" s="64" t="s">
        <v>864</v>
      </c>
      <c r="E324" s="62" t="s">
        <v>924</v>
      </c>
      <c r="F324" s="66" t="s">
        <v>2081</v>
      </c>
      <c r="G324" s="117" t="s">
        <v>2121</v>
      </c>
      <c r="H324" s="67">
        <v>1</v>
      </c>
      <c r="I324" s="68">
        <v>6</v>
      </c>
      <c r="J324" s="69">
        <v>8.9999999999999993E-3</v>
      </c>
      <c r="K324" s="61" t="s">
        <v>17</v>
      </c>
      <c r="L324" s="70">
        <v>770</v>
      </c>
    </row>
    <row r="325" spans="1:12" ht="15" customHeight="1">
      <c r="A325" s="61" t="s">
        <v>4008</v>
      </c>
      <c r="B325" s="62" t="s">
        <v>2164</v>
      </c>
      <c r="C325" s="63" t="s">
        <v>2204</v>
      </c>
      <c r="D325" s="64" t="s">
        <v>864</v>
      </c>
      <c r="E325" s="62" t="s">
        <v>924</v>
      </c>
      <c r="F325" s="66" t="s">
        <v>2165</v>
      </c>
      <c r="G325" s="117" t="s">
        <v>2205</v>
      </c>
      <c r="H325" s="67">
        <v>1</v>
      </c>
      <c r="I325" s="68">
        <v>6</v>
      </c>
      <c r="J325" s="69">
        <v>8.9999999999999993E-3</v>
      </c>
      <c r="K325" s="61" t="s">
        <v>17</v>
      </c>
      <c r="L325" s="70">
        <v>770</v>
      </c>
    </row>
    <row r="326" spans="1:12" ht="15" customHeight="1">
      <c r="A326" s="61" t="s">
        <v>4008</v>
      </c>
      <c r="B326" s="62" t="s">
        <v>863</v>
      </c>
      <c r="C326" s="63" t="s">
        <v>928</v>
      </c>
      <c r="D326" s="64" t="s">
        <v>864</v>
      </c>
      <c r="E326" s="62" t="s">
        <v>927</v>
      </c>
      <c r="F326" s="66" t="s">
        <v>866</v>
      </c>
      <c r="G326" s="112" t="s">
        <v>929</v>
      </c>
      <c r="H326" s="67">
        <v>1</v>
      </c>
      <c r="I326" s="68">
        <v>6</v>
      </c>
      <c r="J326" s="69">
        <v>8.9999999999999993E-3</v>
      </c>
      <c r="K326" s="61" t="s">
        <v>17</v>
      </c>
      <c r="L326" s="70">
        <v>690</v>
      </c>
    </row>
    <row r="327" spans="1:12" ht="15" customHeight="1">
      <c r="A327" s="61" t="s">
        <v>4008</v>
      </c>
      <c r="B327" s="62" t="s">
        <v>990</v>
      </c>
      <c r="C327" s="63" t="s">
        <v>1032</v>
      </c>
      <c r="D327" s="64" t="s">
        <v>864</v>
      </c>
      <c r="E327" s="62" t="s">
        <v>927</v>
      </c>
      <c r="F327" s="66" t="s">
        <v>991</v>
      </c>
      <c r="G327" s="117" t="s">
        <v>1033</v>
      </c>
      <c r="H327" s="67">
        <v>1</v>
      </c>
      <c r="I327" s="68">
        <v>6</v>
      </c>
      <c r="J327" s="69">
        <v>8.9999999999999993E-3</v>
      </c>
      <c r="K327" s="61" t="s">
        <v>17</v>
      </c>
      <c r="L327" s="70">
        <v>690</v>
      </c>
    </row>
    <row r="328" spans="1:12" ht="15" customHeight="1">
      <c r="A328" s="61" t="s">
        <v>4008</v>
      </c>
      <c r="B328" s="62" t="s">
        <v>1158</v>
      </c>
      <c r="C328" s="63" t="s">
        <v>1200</v>
      </c>
      <c r="D328" s="64" t="s">
        <v>864</v>
      </c>
      <c r="E328" s="62" t="s">
        <v>927</v>
      </c>
      <c r="F328" s="66" t="s">
        <v>1159</v>
      </c>
      <c r="G328" s="117" t="s">
        <v>1201</v>
      </c>
      <c r="H328" s="67">
        <v>1</v>
      </c>
      <c r="I328" s="68">
        <v>6</v>
      </c>
      <c r="J328" s="69">
        <v>8.9999999999999993E-3</v>
      </c>
      <c r="K328" s="61" t="s">
        <v>17</v>
      </c>
      <c r="L328" s="70">
        <v>690</v>
      </c>
    </row>
    <row r="329" spans="1:12" ht="15" customHeight="1">
      <c r="A329" s="61" t="s">
        <v>4008</v>
      </c>
      <c r="B329" s="62" t="s">
        <v>1242</v>
      </c>
      <c r="C329" s="63" t="s">
        <v>1283</v>
      </c>
      <c r="D329" s="64" t="s">
        <v>864</v>
      </c>
      <c r="E329" s="62" t="s">
        <v>927</v>
      </c>
      <c r="F329" s="66" t="s">
        <v>15</v>
      </c>
      <c r="G329" s="117" t="s">
        <v>1284</v>
      </c>
      <c r="H329" s="67">
        <v>1</v>
      </c>
      <c r="I329" s="68">
        <v>6</v>
      </c>
      <c r="J329" s="69">
        <v>8.9999999999999993E-3</v>
      </c>
      <c r="K329" s="61" t="s">
        <v>17</v>
      </c>
      <c r="L329" s="70">
        <v>690</v>
      </c>
    </row>
    <row r="330" spans="1:12" ht="15" customHeight="1">
      <c r="A330" s="61" t="s">
        <v>4008</v>
      </c>
      <c r="B330" s="62" t="s">
        <v>1409</v>
      </c>
      <c r="C330" s="63" t="s">
        <v>1450</v>
      </c>
      <c r="D330" s="64" t="s">
        <v>864</v>
      </c>
      <c r="E330" s="62" t="s">
        <v>927</v>
      </c>
      <c r="F330" s="66" t="s">
        <v>32</v>
      </c>
      <c r="G330" s="117" t="s">
        <v>1451</v>
      </c>
      <c r="H330" s="67">
        <v>1</v>
      </c>
      <c r="I330" s="68">
        <v>6</v>
      </c>
      <c r="J330" s="69">
        <v>8.9999999999999993E-3</v>
      </c>
      <c r="K330" s="61" t="s">
        <v>17</v>
      </c>
      <c r="L330" s="70">
        <v>690</v>
      </c>
    </row>
    <row r="331" spans="1:12" ht="15" customHeight="1">
      <c r="A331" s="61" t="s">
        <v>4008</v>
      </c>
      <c r="B331" s="62" t="s">
        <v>1492</v>
      </c>
      <c r="C331" s="63" t="s">
        <v>1534</v>
      </c>
      <c r="D331" s="64" t="s">
        <v>864</v>
      </c>
      <c r="E331" s="62" t="s">
        <v>927</v>
      </c>
      <c r="F331" s="66" t="s">
        <v>1493</v>
      </c>
      <c r="G331" s="117" t="s">
        <v>1535</v>
      </c>
      <c r="H331" s="67">
        <v>1</v>
      </c>
      <c r="I331" s="68">
        <v>6</v>
      </c>
      <c r="J331" s="69">
        <v>8.9999999999999993E-3</v>
      </c>
      <c r="K331" s="61" t="s">
        <v>17</v>
      </c>
      <c r="L331" s="70">
        <v>690</v>
      </c>
    </row>
    <row r="332" spans="1:12" ht="15" customHeight="1">
      <c r="A332" s="61" t="s">
        <v>4008</v>
      </c>
      <c r="B332" s="62" t="s">
        <v>1576</v>
      </c>
      <c r="C332" s="63" t="s">
        <v>1618</v>
      </c>
      <c r="D332" s="64" t="s">
        <v>864</v>
      </c>
      <c r="E332" s="62" t="s">
        <v>927</v>
      </c>
      <c r="F332" s="66" t="s">
        <v>1577</v>
      </c>
      <c r="G332" s="117" t="s">
        <v>1619</v>
      </c>
      <c r="H332" s="67">
        <v>1</v>
      </c>
      <c r="I332" s="68">
        <v>6</v>
      </c>
      <c r="J332" s="69">
        <v>8.9999999999999993E-3</v>
      </c>
      <c r="K332" s="61" t="s">
        <v>17</v>
      </c>
      <c r="L332" s="70">
        <v>690</v>
      </c>
    </row>
    <row r="333" spans="1:12" ht="15" customHeight="1">
      <c r="A333" s="61" t="s">
        <v>4008</v>
      </c>
      <c r="B333" s="62" t="s">
        <v>1660</v>
      </c>
      <c r="C333" s="63" t="s">
        <v>1702</v>
      </c>
      <c r="D333" s="64" t="s">
        <v>864</v>
      </c>
      <c r="E333" s="62" t="s">
        <v>927</v>
      </c>
      <c r="F333" s="66" t="s">
        <v>1661</v>
      </c>
      <c r="G333" s="117" t="s">
        <v>1703</v>
      </c>
      <c r="H333" s="67">
        <v>1</v>
      </c>
      <c r="I333" s="68">
        <v>6</v>
      </c>
      <c r="J333" s="69">
        <v>8.9999999999999993E-3</v>
      </c>
      <c r="K333" s="61" t="s">
        <v>17</v>
      </c>
      <c r="L333" s="70">
        <v>690</v>
      </c>
    </row>
    <row r="334" spans="1:12" ht="15" customHeight="1">
      <c r="A334" s="61" t="s">
        <v>4008</v>
      </c>
      <c r="B334" s="62" t="s">
        <v>1744</v>
      </c>
      <c r="C334" s="63" t="s">
        <v>1786</v>
      </c>
      <c r="D334" s="64" t="s">
        <v>864</v>
      </c>
      <c r="E334" s="62" t="s">
        <v>927</v>
      </c>
      <c r="F334" s="66" t="s">
        <v>1745</v>
      </c>
      <c r="G334" s="117" t="s">
        <v>1787</v>
      </c>
      <c r="H334" s="67">
        <v>1</v>
      </c>
      <c r="I334" s="68">
        <v>6</v>
      </c>
      <c r="J334" s="69">
        <v>8.9999999999999993E-3</v>
      </c>
      <c r="K334" s="61" t="s">
        <v>17</v>
      </c>
      <c r="L334" s="70">
        <v>690</v>
      </c>
    </row>
    <row r="335" spans="1:12" ht="15" customHeight="1">
      <c r="A335" s="61" t="s">
        <v>4008</v>
      </c>
      <c r="B335" s="62" t="s">
        <v>1912</v>
      </c>
      <c r="C335" s="63" t="s">
        <v>1954</v>
      </c>
      <c r="D335" s="64" t="s">
        <v>864</v>
      </c>
      <c r="E335" s="62" t="s">
        <v>927</v>
      </c>
      <c r="F335" s="66" t="s">
        <v>1913</v>
      </c>
      <c r="G335" s="117" t="s">
        <v>1955</v>
      </c>
      <c r="H335" s="67">
        <v>1</v>
      </c>
      <c r="I335" s="68">
        <v>6</v>
      </c>
      <c r="J335" s="69">
        <v>8.9999999999999993E-3</v>
      </c>
      <c r="K335" s="61" t="s">
        <v>17</v>
      </c>
      <c r="L335" s="70">
        <v>690</v>
      </c>
    </row>
    <row r="336" spans="1:12" ht="15" customHeight="1">
      <c r="A336" s="61" t="s">
        <v>4008</v>
      </c>
      <c r="B336" s="62" t="s">
        <v>1996</v>
      </c>
      <c r="C336" s="63" t="s">
        <v>2038</v>
      </c>
      <c r="D336" s="64" t="s">
        <v>864</v>
      </c>
      <c r="E336" s="62" t="s">
        <v>927</v>
      </c>
      <c r="F336" s="66" t="s">
        <v>1997</v>
      </c>
      <c r="G336" s="117" t="s">
        <v>2039</v>
      </c>
      <c r="H336" s="67">
        <v>1</v>
      </c>
      <c r="I336" s="68">
        <v>6</v>
      </c>
      <c r="J336" s="69">
        <v>8.9999999999999993E-3</v>
      </c>
      <c r="K336" s="61" t="s">
        <v>17</v>
      </c>
      <c r="L336" s="70">
        <v>690</v>
      </c>
    </row>
    <row r="337" spans="1:12" ht="15" customHeight="1">
      <c r="A337" s="61" t="s">
        <v>4008</v>
      </c>
      <c r="B337" s="62" t="s">
        <v>1074</v>
      </c>
      <c r="C337" s="63" t="s">
        <v>1116</v>
      </c>
      <c r="D337" s="64" t="s">
        <v>864</v>
      </c>
      <c r="E337" s="62" t="s">
        <v>927</v>
      </c>
      <c r="F337" s="66" t="s">
        <v>1075</v>
      </c>
      <c r="G337" s="112" t="s">
        <v>1117</v>
      </c>
      <c r="H337" s="67">
        <v>1</v>
      </c>
      <c r="I337" s="68">
        <v>6</v>
      </c>
      <c r="J337" s="69">
        <v>8.9999999999999993E-3</v>
      </c>
      <c r="K337" s="61" t="s">
        <v>17</v>
      </c>
      <c r="L337" s="70">
        <v>750</v>
      </c>
    </row>
    <row r="338" spans="1:12" ht="15" customHeight="1">
      <c r="A338" s="61" t="s">
        <v>4008</v>
      </c>
      <c r="B338" s="62" t="s">
        <v>1325</v>
      </c>
      <c r="C338" s="63" t="s">
        <v>1367</v>
      </c>
      <c r="D338" s="64" t="s">
        <v>864</v>
      </c>
      <c r="E338" s="62" t="s">
        <v>927</v>
      </c>
      <c r="F338" s="66" t="s">
        <v>1326</v>
      </c>
      <c r="G338" s="117" t="s">
        <v>1368</v>
      </c>
      <c r="H338" s="67">
        <v>1</v>
      </c>
      <c r="I338" s="68">
        <v>6</v>
      </c>
      <c r="J338" s="69">
        <v>8.9999999999999993E-3</v>
      </c>
      <c r="K338" s="61" t="s">
        <v>17</v>
      </c>
      <c r="L338" s="70">
        <v>750</v>
      </c>
    </row>
    <row r="339" spans="1:12" ht="15" customHeight="1">
      <c r="A339" s="61" t="s">
        <v>4008</v>
      </c>
      <c r="B339" s="62" t="s">
        <v>1828</v>
      </c>
      <c r="C339" s="63" t="s">
        <v>1870</v>
      </c>
      <c r="D339" s="64" t="s">
        <v>864</v>
      </c>
      <c r="E339" s="62" t="s">
        <v>927</v>
      </c>
      <c r="F339" s="66" t="s">
        <v>1829</v>
      </c>
      <c r="G339" s="117" t="s">
        <v>1871</v>
      </c>
      <c r="H339" s="67">
        <v>1</v>
      </c>
      <c r="I339" s="68">
        <v>6</v>
      </c>
      <c r="J339" s="69">
        <v>8.9999999999999993E-3</v>
      </c>
      <c r="K339" s="61" t="s">
        <v>17</v>
      </c>
      <c r="L339" s="70">
        <v>750</v>
      </c>
    </row>
    <row r="340" spans="1:12" ht="15" customHeight="1">
      <c r="A340" s="61" t="s">
        <v>4008</v>
      </c>
      <c r="B340" s="62" t="s">
        <v>2080</v>
      </c>
      <c r="C340" s="63" t="s">
        <v>2122</v>
      </c>
      <c r="D340" s="64" t="s">
        <v>864</v>
      </c>
      <c r="E340" s="62" t="s">
        <v>927</v>
      </c>
      <c r="F340" s="66" t="s">
        <v>2081</v>
      </c>
      <c r="G340" s="117" t="s">
        <v>2123</v>
      </c>
      <c r="H340" s="67">
        <v>1</v>
      </c>
      <c r="I340" s="68">
        <v>6</v>
      </c>
      <c r="J340" s="69">
        <v>8.9999999999999993E-3</v>
      </c>
      <c r="K340" s="61" t="s">
        <v>17</v>
      </c>
      <c r="L340" s="70">
        <v>750</v>
      </c>
    </row>
    <row r="341" spans="1:12" ht="15" customHeight="1">
      <c r="A341" s="61" t="s">
        <v>4008</v>
      </c>
      <c r="B341" s="62" t="s">
        <v>2164</v>
      </c>
      <c r="C341" s="63" t="s">
        <v>2206</v>
      </c>
      <c r="D341" s="64" t="s">
        <v>864</v>
      </c>
      <c r="E341" s="62" t="s">
        <v>927</v>
      </c>
      <c r="F341" s="66" t="s">
        <v>2165</v>
      </c>
      <c r="G341" s="117" t="s">
        <v>2207</v>
      </c>
      <c r="H341" s="67">
        <v>1</v>
      </c>
      <c r="I341" s="68">
        <v>6</v>
      </c>
      <c r="J341" s="69">
        <v>8.9999999999999993E-3</v>
      </c>
      <c r="K341" s="61" t="s">
        <v>17</v>
      </c>
      <c r="L341" s="70">
        <v>750</v>
      </c>
    </row>
    <row r="342" spans="1:12" ht="15" customHeight="1">
      <c r="A342" s="61" t="s">
        <v>4008</v>
      </c>
      <c r="B342" s="62" t="s">
        <v>863</v>
      </c>
      <c r="C342" s="63" t="s">
        <v>931</v>
      </c>
      <c r="D342" s="64" t="s">
        <v>864</v>
      </c>
      <c r="E342" s="62" t="s">
        <v>930</v>
      </c>
      <c r="F342" s="66" t="s">
        <v>866</v>
      </c>
      <c r="G342" s="112" t="s">
        <v>932</v>
      </c>
      <c r="H342" s="67">
        <v>1</v>
      </c>
      <c r="I342" s="68">
        <v>6</v>
      </c>
      <c r="J342" s="69">
        <v>8.9999999999999993E-3</v>
      </c>
      <c r="K342" s="61" t="s">
        <v>17</v>
      </c>
      <c r="L342" s="70">
        <v>730</v>
      </c>
    </row>
    <row r="343" spans="1:12" ht="15" customHeight="1">
      <c r="A343" s="61" t="s">
        <v>4008</v>
      </c>
      <c r="B343" s="62" t="s">
        <v>990</v>
      </c>
      <c r="C343" s="63" t="s">
        <v>1034</v>
      </c>
      <c r="D343" s="64" t="s">
        <v>864</v>
      </c>
      <c r="E343" s="62" t="s">
        <v>930</v>
      </c>
      <c r="F343" s="66" t="s">
        <v>991</v>
      </c>
      <c r="G343" s="117" t="s">
        <v>1035</v>
      </c>
      <c r="H343" s="67">
        <v>1</v>
      </c>
      <c r="I343" s="68">
        <v>6</v>
      </c>
      <c r="J343" s="69">
        <v>8.9999999999999993E-3</v>
      </c>
      <c r="K343" s="61" t="s">
        <v>17</v>
      </c>
      <c r="L343" s="70">
        <v>730</v>
      </c>
    </row>
    <row r="344" spans="1:12" ht="15" customHeight="1">
      <c r="A344" s="61" t="s">
        <v>4008</v>
      </c>
      <c r="B344" s="62" t="s">
        <v>1158</v>
      </c>
      <c r="C344" s="63" t="s">
        <v>1202</v>
      </c>
      <c r="D344" s="64" t="s">
        <v>864</v>
      </c>
      <c r="E344" s="62" t="s">
        <v>930</v>
      </c>
      <c r="F344" s="66" t="s">
        <v>1159</v>
      </c>
      <c r="G344" s="117" t="s">
        <v>1203</v>
      </c>
      <c r="H344" s="67">
        <v>1</v>
      </c>
      <c r="I344" s="68">
        <v>6</v>
      </c>
      <c r="J344" s="69">
        <v>8.9999999999999993E-3</v>
      </c>
      <c r="K344" s="61" t="s">
        <v>17</v>
      </c>
      <c r="L344" s="70">
        <v>730</v>
      </c>
    </row>
    <row r="345" spans="1:12" ht="15" customHeight="1">
      <c r="A345" s="61" t="s">
        <v>4008</v>
      </c>
      <c r="B345" s="62" t="s">
        <v>1242</v>
      </c>
      <c r="C345" s="63" t="s">
        <v>1285</v>
      </c>
      <c r="D345" s="64" t="s">
        <v>864</v>
      </c>
      <c r="E345" s="62" t="s">
        <v>930</v>
      </c>
      <c r="F345" s="66" t="s">
        <v>15</v>
      </c>
      <c r="G345" s="117" t="s">
        <v>1286</v>
      </c>
      <c r="H345" s="67">
        <v>1</v>
      </c>
      <c r="I345" s="68">
        <v>6</v>
      </c>
      <c r="J345" s="69">
        <v>8.9999999999999993E-3</v>
      </c>
      <c r="K345" s="61" t="s">
        <v>17</v>
      </c>
      <c r="L345" s="70">
        <v>730</v>
      </c>
    </row>
    <row r="346" spans="1:12" ht="15" customHeight="1">
      <c r="A346" s="61" t="s">
        <v>4008</v>
      </c>
      <c r="B346" s="62" t="s">
        <v>1409</v>
      </c>
      <c r="C346" s="63" t="s">
        <v>1452</v>
      </c>
      <c r="D346" s="64" t="s">
        <v>864</v>
      </c>
      <c r="E346" s="62" t="s">
        <v>930</v>
      </c>
      <c r="F346" s="66" t="s">
        <v>32</v>
      </c>
      <c r="G346" s="117" t="s">
        <v>1453</v>
      </c>
      <c r="H346" s="67">
        <v>1</v>
      </c>
      <c r="I346" s="68">
        <v>6</v>
      </c>
      <c r="J346" s="69">
        <v>8.9999999999999993E-3</v>
      </c>
      <c r="K346" s="61" t="s">
        <v>17</v>
      </c>
      <c r="L346" s="70">
        <v>730</v>
      </c>
    </row>
    <row r="347" spans="1:12" ht="15" customHeight="1">
      <c r="A347" s="61" t="s">
        <v>4008</v>
      </c>
      <c r="B347" s="62" t="s">
        <v>1492</v>
      </c>
      <c r="C347" s="63" t="s">
        <v>1536</v>
      </c>
      <c r="D347" s="64" t="s">
        <v>864</v>
      </c>
      <c r="E347" s="62" t="s">
        <v>930</v>
      </c>
      <c r="F347" s="66" t="s">
        <v>1493</v>
      </c>
      <c r="G347" s="117" t="s">
        <v>1537</v>
      </c>
      <c r="H347" s="67">
        <v>1</v>
      </c>
      <c r="I347" s="68">
        <v>6</v>
      </c>
      <c r="J347" s="69">
        <v>8.9999999999999993E-3</v>
      </c>
      <c r="K347" s="61" t="s">
        <v>17</v>
      </c>
      <c r="L347" s="70">
        <v>730</v>
      </c>
    </row>
    <row r="348" spans="1:12" ht="15" customHeight="1">
      <c r="A348" s="61" t="s">
        <v>4008</v>
      </c>
      <c r="B348" s="62" t="s">
        <v>1576</v>
      </c>
      <c r="C348" s="63" t="s">
        <v>1620</v>
      </c>
      <c r="D348" s="64" t="s">
        <v>864</v>
      </c>
      <c r="E348" s="62" t="s">
        <v>930</v>
      </c>
      <c r="F348" s="66" t="s">
        <v>1577</v>
      </c>
      <c r="G348" s="117" t="s">
        <v>1621</v>
      </c>
      <c r="H348" s="67">
        <v>1</v>
      </c>
      <c r="I348" s="68">
        <v>6</v>
      </c>
      <c r="J348" s="69">
        <v>8.9999999999999993E-3</v>
      </c>
      <c r="K348" s="61" t="s">
        <v>17</v>
      </c>
      <c r="L348" s="70">
        <v>730</v>
      </c>
    </row>
    <row r="349" spans="1:12" ht="15" customHeight="1">
      <c r="A349" s="61" t="s">
        <v>4008</v>
      </c>
      <c r="B349" s="62" t="s">
        <v>1660</v>
      </c>
      <c r="C349" s="63" t="s">
        <v>1704</v>
      </c>
      <c r="D349" s="64" t="s">
        <v>864</v>
      </c>
      <c r="E349" s="62" t="s">
        <v>930</v>
      </c>
      <c r="F349" s="66" t="s">
        <v>1661</v>
      </c>
      <c r="G349" s="117" t="s">
        <v>1705</v>
      </c>
      <c r="H349" s="67">
        <v>1</v>
      </c>
      <c r="I349" s="68">
        <v>6</v>
      </c>
      <c r="J349" s="69">
        <v>8.9999999999999993E-3</v>
      </c>
      <c r="K349" s="61" t="s">
        <v>17</v>
      </c>
      <c r="L349" s="70">
        <v>730</v>
      </c>
    </row>
    <row r="350" spans="1:12" ht="15" customHeight="1">
      <c r="A350" s="61" t="s">
        <v>4008</v>
      </c>
      <c r="B350" s="62" t="s">
        <v>1744</v>
      </c>
      <c r="C350" s="63" t="s">
        <v>1788</v>
      </c>
      <c r="D350" s="64" t="s">
        <v>864</v>
      </c>
      <c r="E350" s="62" t="s">
        <v>930</v>
      </c>
      <c r="F350" s="66" t="s">
        <v>1745</v>
      </c>
      <c r="G350" s="117" t="s">
        <v>1789</v>
      </c>
      <c r="H350" s="67">
        <v>1</v>
      </c>
      <c r="I350" s="68">
        <v>6</v>
      </c>
      <c r="J350" s="69">
        <v>8.9999999999999993E-3</v>
      </c>
      <c r="K350" s="61" t="s">
        <v>17</v>
      </c>
      <c r="L350" s="70">
        <v>730</v>
      </c>
    </row>
    <row r="351" spans="1:12" ht="15" customHeight="1">
      <c r="A351" s="61" t="s">
        <v>4008</v>
      </c>
      <c r="B351" s="62" t="s">
        <v>1912</v>
      </c>
      <c r="C351" s="63" t="s">
        <v>1956</v>
      </c>
      <c r="D351" s="64" t="s">
        <v>864</v>
      </c>
      <c r="E351" s="62" t="s">
        <v>930</v>
      </c>
      <c r="F351" s="66" t="s">
        <v>1913</v>
      </c>
      <c r="G351" s="117" t="s">
        <v>1957</v>
      </c>
      <c r="H351" s="67">
        <v>1</v>
      </c>
      <c r="I351" s="68">
        <v>6</v>
      </c>
      <c r="J351" s="69">
        <v>8.9999999999999993E-3</v>
      </c>
      <c r="K351" s="61" t="s">
        <v>17</v>
      </c>
      <c r="L351" s="70">
        <v>730</v>
      </c>
    </row>
    <row r="352" spans="1:12" ht="15" customHeight="1">
      <c r="A352" s="61" t="s">
        <v>4008</v>
      </c>
      <c r="B352" s="62" t="s">
        <v>1996</v>
      </c>
      <c r="C352" s="63" t="s">
        <v>2040</v>
      </c>
      <c r="D352" s="64" t="s">
        <v>864</v>
      </c>
      <c r="E352" s="62" t="s">
        <v>930</v>
      </c>
      <c r="F352" s="66" t="s">
        <v>1997</v>
      </c>
      <c r="G352" s="117" t="s">
        <v>2041</v>
      </c>
      <c r="H352" s="67">
        <v>1</v>
      </c>
      <c r="I352" s="68">
        <v>6</v>
      </c>
      <c r="J352" s="69">
        <v>8.9999999999999993E-3</v>
      </c>
      <c r="K352" s="61" t="s">
        <v>17</v>
      </c>
      <c r="L352" s="70">
        <v>730</v>
      </c>
    </row>
    <row r="353" spans="1:12" ht="15" customHeight="1">
      <c r="A353" s="61" t="s">
        <v>4008</v>
      </c>
      <c r="B353" s="62" t="s">
        <v>1074</v>
      </c>
      <c r="C353" s="63" t="s">
        <v>1118</v>
      </c>
      <c r="D353" s="64" t="s">
        <v>864</v>
      </c>
      <c r="E353" s="62" t="s">
        <v>930</v>
      </c>
      <c r="F353" s="66" t="s">
        <v>1075</v>
      </c>
      <c r="G353" s="112" t="s">
        <v>1119</v>
      </c>
      <c r="H353" s="67">
        <v>1</v>
      </c>
      <c r="I353" s="68">
        <v>6</v>
      </c>
      <c r="J353" s="69">
        <v>8.9999999999999993E-3</v>
      </c>
      <c r="K353" s="61" t="s">
        <v>17</v>
      </c>
      <c r="L353" s="70">
        <v>790</v>
      </c>
    </row>
    <row r="354" spans="1:12" ht="15" customHeight="1">
      <c r="A354" s="61" t="s">
        <v>4008</v>
      </c>
      <c r="B354" s="62" t="s">
        <v>1325</v>
      </c>
      <c r="C354" s="63" t="s">
        <v>1369</v>
      </c>
      <c r="D354" s="64" t="s">
        <v>864</v>
      </c>
      <c r="E354" s="62" t="s">
        <v>930</v>
      </c>
      <c r="F354" s="66" t="s">
        <v>1326</v>
      </c>
      <c r="G354" s="117" t="s">
        <v>1370</v>
      </c>
      <c r="H354" s="67">
        <v>1</v>
      </c>
      <c r="I354" s="68">
        <v>6</v>
      </c>
      <c r="J354" s="69">
        <v>8.9999999999999993E-3</v>
      </c>
      <c r="K354" s="61" t="s">
        <v>17</v>
      </c>
      <c r="L354" s="70">
        <v>790</v>
      </c>
    </row>
    <row r="355" spans="1:12" ht="15" customHeight="1">
      <c r="A355" s="61" t="s">
        <v>4008</v>
      </c>
      <c r="B355" s="62" t="s">
        <v>1828</v>
      </c>
      <c r="C355" s="63" t="s">
        <v>1872</v>
      </c>
      <c r="D355" s="64" t="s">
        <v>864</v>
      </c>
      <c r="E355" s="62" t="s">
        <v>930</v>
      </c>
      <c r="F355" s="66" t="s">
        <v>1829</v>
      </c>
      <c r="G355" s="117" t="s">
        <v>1873</v>
      </c>
      <c r="H355" s="67">
        <v>1</v>
      </c>
      <c r="I355" s="68">
        <v>6</v>
      </c>
      <c r="J355" s="69">
        <v>8.9999999999999993E-3</v>
      </c>
      <c r="K355" s="61" t="s">
        <v>17</v>
      </c>
      <c r="L355" s="70">
        <v>790</v>
      </c>
    </row>
    <row r="356" spans="1:12" ht="15" customHeight="1">
      <c r="A356" s="61" t="s">
        <v>4008</v>
      </c>
      <c r="B356" s="62" t="s">
        <v>2080</v>
      </c>
      <c r="C356" s="63" t="s">
        <v>2124</v>
      </c>
      <c r="D356" s="64" t="s">
        <v>864</v>
      </c>
      <c r="E356" s="62" t="s">
        <v>930</v>
      </c>
      <c r="F356" s="66" t="s">
        <v>2081</v>
      </c>
      <c r="G356" s="117" t="s">
        <v>2125</v>
      </c>
      <c r="H356" s="67">
        <v>1</v>
      </c>
      <c r="I356" s="68">
        <v>6</v>
      </c>
      <c r="J356" s="69">
        <v>8.9999999999999993E-3</v>
      </c>
      <c r="K356" s="61" t="s">
        <v>17</v>
      </c>
      <c r="L356" s="70">
        <v>790</v>
      </c>
    </row>
    <row r="357" spans="1:12" ht="15" customHeight="1">
      <c r="A357" s="61" t="s">
        <v>4008</v>
      </c>
      <c r="B357" s="62" t="s">
        <v>2164</v>
      </c>
      <c r="C357" s="63" t="s">
        <v>2208</v>
      </c>
      <c r="D357" s="64" t="s">
        <v>864</v>
      </c>
      <c r="E357" s="62" t="s">
        <v>930</v>
      </c>
      <c r="F357" s="66" t="s">
        <v>2165</v>
      </c>
      <c r="G357" s="117" t="s">
        <v>2209</v>
      </c>
      <c r="H357" s="67">
        <v>1</v>
      </c>
      <c r="I357" s="68">
        <v>6</v>
      </c>
      <c r="J357" s="69">
        <v>8.9999999999999993E-3</v>
      </c>
      <c r="K357" s="61" t="s">
        <v>17</v>
      </c>
      <c r="L357" s="70">
        <v>790</v>
      </c>
    </row>
    <row r="358" spans="1:12" ht="15" customHeight="1">
      <c r="A358" s="61" t="s">
        <v>4008</v>
      </c>
      <c r="B358" s="62" t="s">
        <v>863</v>
      </c>
      <c r="C358" s="63" t="s">
        <v>934</v>
      </c>
      <c r="D358" s="64" t="s">
        <v>864</v>
      </c>
      <c r="E358" s="62" t="s">
        <v>933</v>
      </c>
      <c r="F358" s="66" t="s">
        <v>866</v>
      </c>
      <c r="G358" s="112" t="s">
        <v>935</v>
      </c>
      <c r="H358" s="67">
        <v>1</v>
      </c>
      <c r="I358" s="68">
        <v>6</v>
      </c>
      <c r="J358" s="69">
        <v>8.9999999999999993E-3</v>
      </c>
      <c r="K358" s="61" t="s">
        <v>17</v>
      </c>
      <c r="L358" s="70">
        <v>720</v>
      </c>
    </row>
    <row r="359" spans="1:12" ht="15" customHeight="1">
      <c r="A359" s="61" t="s">
        <v>4008</v>
      </c>
      <c r="B359" s="62" t="s">
        <v>990</v>
      </c>
      <c r="C359" s="63" t="s">
        <v>1036</v>
      </c>
      <c r="D359" s="64" t="s">
        <v>864</v>
      </c>
      <c r="E359" s="62" t="s">
        <v>933</v>
      </c>
      <c r="F359" s="66" t="s">
        <v>991</v>
      </c>
      <c r="G359" s="117" t="s">
        <v>1037</v>
      </c>
      <c r="H359" s="67">
        <v>1</v>
      </c>
      <c r="I359" s="68">
        <v>6</v>
      </c>
      <c r="J359" s="69">
        <v>8.9999999999999993E-3</v>
      </c>
      <c r="K359" s="61" t="s">
        <v>17</v>
      </c>
      <c r="L359" s="70">
        <v>720</v>
      </c>
    </row>
    <row r="360" spans="1:12" ht="15" customHeight="1">
      <c r="A360" s="61" t="s">
        <v>4008</v>
      </c>
      <c r="B360" s="62" t="s">
        <v>1158</v>
      </c>
      <c r="C360" s="63" t="s">
        <v>1204</v>
      </c>
      <c r="D360" s="64" t="s">
        <v>864</v>
      </c>
      <c r="E360" s="62" t="s">
        <v>933</v>
      </c>
      <c r="F360" s="66" t="s">
        <v>1159</v>
      </c>
      <c r="G360" s="117" t="s">
        <v>1205</v>
      </c>
      <c r="H360" s="67">
        <v>1</v>
      </c>
      <c r="I360" s="68">
        <v>6</v>
      </c>
      <c r="J360" s="69">
        <v>8.9999999999999993E-3</v>
      </c>
      <c r="K360" s="61" t="s">
        <v>17</v>
      </c>
      <c r="L360" s="70">
        <v>720</v>
      </c>
    </row>
    <row r="361" spans="1:12" ht="15" customHeight="1">
      <c r="A361" s="61" t="s">
        <v>4008</v>
      </c>
      <c r="B361" s="62" t="s">
        <v>1242</v>
      </c>
      <c r="C361" s="63" t="s">
        <v>1287</v>
      </c>
      <c r="D361" s="64" t="s">
        <v>864</v>
      </c>
      <c r="E361" s="62" t="s">
        <v>933</v>
      </c>
      <c r="F361" s="66" t="s">
        <v>15</v>
      </c>
      <c r="G361" s="117" t="s">
        <v>1288</v>
      </c>
      <c r="H361" s="67">
        <v>1</v>
      </c>
      <c r="I361" s="68">
        <v>6</v>
      </c>
      <c r="J361" s="69">
        <v>8.9999999999999993E-3</v>
      </c>
      <c r="K361" s="61" t="s">
        <v>17</v>
      </c>
      <c r="L361" s="70">
        <v>720</v>
      </c>
    </row>
    <row r="362" spans="1:12" ht="15" customHeight="1">
      <c r="A362" s="61" t="s">
        <v>4008</v>
      </c>
      <c r="B362" s="62" t="s">
        <v>1409</v>
      </c>
      <c r="C362" s="63" t="s">
        <v>1454</v>
      </c>
      <c r="D362" s="64" t="s">
        <v>864</v>
      </c>
      <c r="E362" s="62" t="s">
        <v>933</v>
      </c>
      <c r="F362" s="66" t="s">
        <v>32</v>
      </c>
      <c r="G362" s="117" t="s">
        <v>1455</v>
      </c>
      <c r="H362" s="67">
        <v>1</v>
      </c>
      <c r="I362" s="68">
        <v>6</v>
      </c>
      <c r="J362" s="69">
        <v>8.9999999999999993E-3</v>
      </c>
      <c r="K362" s="61" t="s">
        <v>17</v>
      </c>
      <c r="L362" s="70">
        <v>720</v>
      </c>
    </row>
    <row r="363" spans="1:12" ht="15" customHeight="1">
      <c r="A363" s="61" t="s">
        <v>4008</v>
      </c>
      <c r="B363" s="62" t="s">
        <v>1492</v>
      </c>
      <c r="C363" s="63" t="s">
        <v>1538</v>
      </c>
      <c r="D363" s="64" t="s">
        <v>864</v>
      </c>
      <c r="E363" s="62" t="s">
        <v>933</v>
      </c>
      <c r="F363" s="66" t="s">
        <v>1493</v>
      </c>
      <c r="G363" s="117" t="s">
        <v>1539</v>
      </c>
      <c r="H363" s="67">
        <v>1</v>
      </c>
      <c r="I363" s="68">
        <v>6</v>
      </c>
      <c r="J363" s="69">
        <v>8.9999999999999993E-3</v>
      </c>
      <c r="K363" s="61" t="s">
        <v>17</v>
      </c>
      <c r="L363" s="70">
        <v>720</v>
      </c>
    </row>
    <row r="364" spans="1:12" ht="15" customHeight="1">
      <c r="A364" s="61" t="s">
        <v>4008</v>
      </c>
      <c r="B364" s="62" t="s">
        <v>1576</v>
      </c>
      <c r="C364" s="63" t="s">
        <v>1622</v>
      </c>
      <c r="D364" s="64" t="s">
        <v>864</v>
      </c>
      <c r="E364" s="62" t="s">
        <v>933</v>
      </c>
      <c r="F364" s="66" t="s">
        <v>1577</v>
      </c>
      <c r="G364" s="117" t="s">
        <v>1623</v>
      </c>
      <c r="H364" s="67">
        <v>1</v>
      </c>
      <c r="I364" s="68">
        <v>6</v>
      </c>
      <c r="J364" s="69">
        <v>8.9999999999999993E-3</v>
      </c>
      <c r="K364" s="61" t="s">
        <v>17</v>
      </c>
      <c r="L364" s="70">
        <v>720</v>
      </c>
    </row>
    <row r="365" spans="1:12" ht="15" customHeight="1">
      <c r="A365" s="61" t="s">
        <v>4008</v>
      </c>
      <c r="B365" s="62" t="s">
        <v>1660</v>
      </c>
      <c r="C365" s="63" t="s">
        <v>1706</v>
      </c>
      <c r="D365" s="64" t="s">
        <v>864</v>
      </c>
      <c r="E365" s="62" t="s">
        <v>933</v>
      </c>
      <c r="F365" s="66" t="s">
        <v>1661</v>
      </c>
      <c r="G365" s="117" t="s">
        <v>1707</v>
      </c>
      <c r="H365" s="67">
        <v>1</v>
      </c>
      <c r="I365" s="68">
        <v>6</v>
      </c>
      <c r="J365" s="69">
        <v>8.9999999999999993E-3</v>
      </c>
      <c r="K365" s="61" t="s">
        <v>17</v>
      </c>
      <c r="L365" s="70">
        <v>720</v>
      </c>
    </row>
    <row r="366" spans="1:12" ht="15" customHeight="1">
      <c r="A366" s="61" t="s">
        <v>4008</v>
      </c>
      <c r="B366" s="62" t="s">
        <v>1744</v>
      </c>
      <c r="C366" s="63" t="s">
        <v>1790</v>
      </c>
      <c r="D366" s="64" t="s">
        <v>864</v>
      </c>
      <c r="E366" s="62" t="s">
        <v>933</v>
      </c>
      <c r="F366" s="66" t="s">
        <v>1745</v>
      </c>
      <c r="G366" s="117" t="s">
        <v>1791</v>
      </c>
      <c r="H366" s="67">
        <v>1</v>
      </c>
      <c r="I366" s="68">
        <v>6</v>
      </c>
      <c r="J366" s="69">
        <v>8.9999999999999993E-3</v>
      </c>
      <c r="K366" s="61" t="s">
        <v>17</v>
      </c>
      <c r="L366" s="70">
        <v>720</v>
      </c>
    </row>
    <row r="367" spans="1:12" ht="15" customHeight="1">
      <c r="A367" s="61" t="s">
        <v>4008</v>
      </c>
      <c r="B367" s="62" t="s">
        <v>1912</v>
      </c>
      <c r="C367" s="63" t="s">
        <v>1958</v>
      </c>
      <c r="D367" s="64" t="s">
        <v>864</v>
      </c>
      <c r="E367" s="62" t="s">
        <v>933</v>
      </c>
      <c r="F367" s="66" t="s">
        <v>1913</v>
      </c>
      <c r="G367" s="117" t="s">
        <v>1959</v>
      </c>
      <c r="H367" s="67">
        <v>1</v>
      </c>
      <c r="I367" s="68">
        <v>6</v>
      </c>
      <c r="J367" s="69">
        <v>8.9999999999999993E-3</v>
      </c>
      <c r="K367" s="61" t="s">
        <v>17</v>
      </c>
      <c r="L367" s="70">
        <v>720</v>
      </c>
    </row>
    <row r="368" spans="1:12" ht="15" customHeight="1">
      <c r="A368" s="61" t="s">
        <v>4008</v>
      </c>
      <c r="B368" s="62" t="s">
        <v>1996</v>
      </c>
      <c r="C368" s="63" t="s">
        <v>2042</v>
      </c>
      <c r="D368" s="64" t="s">
        <v>864</v>
      </c>
      <c r="E368" s="62" t="s">
        <v>933</v>
      </c>
      <c r="F368" s="66" t="s">
        <v>1997</v>
      </c>
      <c r="G368" s="117" t="s">
        <v>2043</v>
      </c>
      <c r="H368" s="67">
        <v>1</v>
      </c>
      <c r="I368" s="68">
        <v>6</v>
      </c>
      <c r="J368" s="69">
        <v>8.9999999999999993E-3</v>
      </c>
      <c r="K368" s="61" t="s">
        <v>17</v>
      </c>
      <c r="L368" s="70">
        <v>720</v>
      </c>
    </row>
    <row r="369" spans="1:12" ht="15" customHeight="1">
      <c r="A369" s="61" t="s">
        <v>4008</v>
      </c>
      <c r="B369" s="62" t="s">
        <v>1074</v>
      </c>
      <c r="C369" s="63" t="s">
        <v>1120</v>
      </c>
      <c r="D369" s="64" t="s">
        <v>864</v>
      </c>
      <c r="E369" s="62" t="s">
        <v>933</v>
      </c>
      <c r="F369" s="66" t="s">
        <v>1075</v>
      </c>
      <c r="G369" s="112" t="s">
        <v>1121</v>
      </c>
      <c r="H369" s="67">
        <v>1</v>
      </c>
      <c r="I369" s="68">
        <v>6</v>
      </c>
      <c r="J369" s="69">
        <v>8.9999999999999993E-3</v>
      </c>
      <c r="K369" s="61" t="s">
        <v>17</v>
      </c>
      <c r="L369" s="70">
        <v>780</v>
      </c>
    </row>
    <row r="370" spans="1:12" ht="15" customHeight="1">
      <c r="A370" s="61" t="s">
        <v>4008</v>
      </c>
      <c r="B370" s="62" t="s">
        <v>1325</v>
      </c>
      <c r="C370" s="63" t="s">
        <v>1371</v>
      </c>
      <c r="D370" s="64" t="s">
        <v>864</v>
      </c>
      <c r="E370" s="62" t="s">
        <v>933</v>
      </c>
      <c r="F370" s="66" t="s">
        <v>1326</v>
      </c>
      <c r="G370" s="117" t="s">
        <v>1372</v>
      </c>
      <c r="H370" s="67">
        <v>1</v>
      </c>
      <c r="I370" s="68">
        <v>6</v>
      </c>
      <c r="J370" s="69">
        <v>8.9999999999999993E-3</v>
      </c>
      <c r="K370" s="61" t="s">
        <v>17</v>
      </c>
      <c r="L370" s="70">
        <v>780</v>
      </c>
    </row>
    <row r="371" spans="1:12" ht="15" customHeight="1">
      <c r="A371" s="61" t="s">
        <v>4008</v>
      </c>
      <c r="B371" s="62" t="s">
        <v>1828</v>
      </c>
      <c r="C371" s="63" t="s">
        <v>1874</v>
      </c>
      <c r="D371" s="64" t="s">
        <v>864</v>
      </c>
      <c r="E371" s="62" t="s">
        <v>933</v>
      </c>
      <c r="F371" s="66" t="s">
        <v>1829</v>
      </c>
      <c r="G371" s="117" t="s">
        <v>1875</v>
      </c>
      <c r="H371" s="67">
        <v>1</v>
      </c>
      <c r="I371" s="68">
        <v>6</v>
      </c>
      <c r="J371" s="69">
        <v>8.9999999999999993E-3</v>
      </c>
      <c r="K371" s="61" t="s">
        <v>17</v>
      </c>
      <c r="L371" s="70">
        <v>780</v>
      </c>
    </row>
    <row r="372" spans="1:12" ht="15" customHeight="1">
      <c r="A372" s="61" t="s">
        <v>4008</v>
      </c>
      <c r="B372" s="62" t="s">
        <v>2080</v>
      </c>
      <c r="C372" s="63" t="s">
        <v>2126</v>
      </c>
      <c r="D372" s="64" t="s">
        <v>864</v>
      </c>
      <c r="E372" s="62" t="s">
        <v>933</v>
      </c>
      <c r="F372" s="66" t="s">
        <v>2081</v>
      </c>
      <c r="G372" s="117" t="s">
        <v>2127</v>
      </c>
      <c r="H372" s="67">
        <v>1</v>
      </c>
      <c r="I372" s="68">
        <v>6</v>
      </c>
      <c r="J372" s="69">
        <v>8.9999999999999993E-3</v>
      </c>
      <c r="K372" s="61" t="s">
        <v>17</v>
      </c>
      <c r="L372" s="70">
        <v>780</v>
      </c>
    </row>
    <row r="373" spans="1:12" ht="15" customHeight="1">
      <c r="A373" s="61" t="s">
        <v>4008</v>
      </c>
      <c r="B373" s="62" t="s">
        <v>2164</v>
      </c>
      <c r="C373" s="63" t="s">
        <v>2210</v>
      </c>
      <c r="D373" s="64" t="s">
        <v>864</v>
      </c>
      <c r="E373" s="62" t="s">
        <v>933</v>
      </c>
      <c r="F373" s="66" t="s">
        <v>2165</v>
      </c>
      <c r="G373" s="117" t="s">
        <v>2211</v>
      </c>
      <c r="H373" s="67">
        <v>1</v>
      </c>
      <c r="I373" s="68">
        <v>6</v>
      </c>
      <c r="J373" s="69">
        <v>8.9999999999999993E-3</v>
      </c>
      <c r="K373" s="61" t="s">
        <v>17</v>
      </c>
      <c r="L373" s="70">
        <v>780</v>
      </c>
    </row>
    <row r="374" spans="1:12" ht="15" customHeight="1">
      <c r="A374" s="61" t="s">
        <v>4008</v>
      </c>
      <c r="B374" s="62" t="s">
        <v>863</v>
      </c>
      <c r="C374" s="63" t="s">
        <v>4458</v>
      </c>
      <c r="D374" s="64" t="s">
        <v>864</v>
      </c>
      <c r="E374" s="62" t="s">
        <v>936</v>
      </c>
      <c r="F374" s="66" t="s">
        <v>866</v>
      </c>
      <c r="G374" s="112" t="s">
        <v>938</v>
      </c>
      <c r="H374" s="67">
        <v>1</v>
      </c>
      <c r="I374" s="68">
        <v>6</v>
      </c>
      <c r="J374" s="69">
        <v>1.4E-2</v>
      </c>
      <c r="K374" s="61" t="s">
        <v>17</v>
      </c>
      <c r="L374" s="70">
        <v>830</v>
      </c>
    </row>
    <row r="375" spans="1:12" ht="15" customHeight="1">
      <c r="A375" s="61" t="s">
        <v>4008</v>
      </c>
      <c r="B375" s="62" t="s">
        <v>990</v>
      </c>
      <c r="C375" s="63" t="s">
        <v>4459</v>
      </c>
      <c r="D375" s="64" t="s">
        <v>864</v>
      </c>
      <c r="E375" s="62" t="s">
        <v>936</v>
      </c>
      <c r="F375" s="66" t="s">
        <v>991</v>
      </c>
      <c r="G375" s="117" t="s">
        <v>1039</v>
      </c>
      <c r="H375" s="67">
        <v>1</v>
      </c>
      <c r="I375" s="68">
        <v>6</v>
      </c>
      <c r="J375" s="69">
        <v>1.4E-2</v>
      </c>
      <c r="K375" s="61" t="s">
        <v>17</v>
      </c>
      <c r="L375" s="70">
        <v>830</v>
      </c>
    </row>
    <row r="376" spans="1:12" ht="15" customHeight="1">
      <c r="A376" s="61" t="s">
        <v>4008</v>
      </c>
      <c r="B376" s="62" t="s">
        <v>1158</v>
      </c>
      <c r="C376" s="63" t="s">
        <v>4460</v>
      </c>
      <c r="D376" s="64" t="s">
        <v>864</v>
      </c>
      <c r="E376" s="62" t="s">
        <v>936</v>
      </c>
      <c r="F376" s="66" t="s">
        <v>1159</v>
      </c>
      <c r="G376" s="117" t="s">
        <v>1207</v>
      </c>
      <c r="H376" s="67">
        <v>1</v>
      </c>
      <c r="I376" s="68">
        <v>6</v>
      </c>
      <c r="J376" s="69">
        <v>1.4E-2</v>
      </c>
      <c r="K376" s="61" t="s">
        <v>17</v>
      </c>
      <c r="L376" s="70">
        <v>830</v>
      </c>
    </row>
    <row r="377" spans="1:12" ht="15" customHeight="1">
      <c r="A377" s="61" t="s">
        <v>4008</v>
      </c>
      <c r="B377" s="62" t="s">
        <v>1242</v>
      </c>
      <c r="C377" s="63" t="s">
        <v>4461</v>
      </c>
      <c r="D377" s="64" t="s">
        <v>864</v>
      </c>
      <c r="E377" s="62" t="s">
        <v>936</v>
      </c>
      <c r="F377" s="66" t="s">
        <v>15</v>
      </c>
      <c r="G377" s="117" t="s">
        <v>1290</v>
      </c>
      <c r="H377" s="67">
        <v>1</v>
      </c>
      <c r="I377" s="68">
        <v>6</v>
      </c>
      <c r="J377" s="69">
        <v>1.4E-2</v>
      </c>
      <c r="K377" s="61" t="s">
        <v>17</v>
      </c>
      <c r="L377" s="70">
        <v>830</v>
      </c>
    </row>
    <row r="378" spans="1:12" ht="15" customHeight="1">
      <c r="A378" s="61" t="s">
        <v>4008</v>
      </c>
      <c r="B378" s="62" t="s">
        <v>1409</v>
      </c>
      <c r="C378" s="63" t="s">
        <v>4462</v>
      </c>
      <c r="D378" s="64" t="s">
        <v>864</v>
      </c>
      <c r="E378" s="62" t="s">
        <v>936</v>
      </c>
      <c r="F378" s="66" t="s">
        <v>32</v>
      </c>
      <c r="G378" s="117" t="s">
        <v>1457</v>
      </c>
      <c r="H378" s="67">
        <v>1</v>
      </c>
      <c r="I378" s="68">
        <v>6</v>
      </c>
      <c r="J378" s="69">
        <v>1.4E-2</v>
      </c>
      <c r="K378" s="61" t="s">
        <v>17</v>
      </c>
      <c r="L378" s="70">
        <v>830</v>
      </c>
    </row>
    <row r="379" spans="1:12" ht="15" customHeight="1">
      <c r="A379" s="61" t="s">
        <v>4008</v>
      </c>
      <c r="B379" s="62" t="s">
        <v>1492</v>
      </c>
      <c r="C379" s="63" t="s">
        <v>4463</v>
      </c>
      <c r="D379" s="64" t="s">
        <v>864</v>
      </c>
      <c r="E379" s="62" t="s">
        <v>936</v>
      </c>
      <c r="F379" s="66" t="s">
        <v>1493</v>
      </c>
      <c r="G379" s="117" t="s">
        <v>1541</v>
      </c>
      <c r="H379" s="67">
        <v>1</v>
      </c>
      <c r="I379" s="68">
        <v>6</v>
      </c>
      <c r="J379" s="69">
        <v>1.4E-2</v>
      </c>
      <c r="K379" s="61" t="s">
        <v>17</v>
      </c>
      <c r="L379" s="70">
        <v>830</v>
      </c>
    </row>
    <row r="380" spans="1:12" ht="15" customHeight="1">
      <c r="A380" s="61" t="s">
        <v>4008</v>
      </c>
      <c r="B380" s="62" t="s">
        <v>1576</v>
      </c>
      <c r="C380" s="63" t="s">
        <v>4464</v>
      </c>
      <c r="D380" s="64" t="s">
        <v>864</v>
      </c>
      <c r="E380" s="62" t="s">
        <v>936</v>
      </c>
      <c r="F380" s="66" t="s">
        <v>1577</v>
      </c>
      <c r="G380" s="117" t="s">
        <v>1625</v>
      </c>
      <c r="H380" s="67">
        <v>1</v>
      </c>
      <c r="I380" s="68">
        <v>6</v>
      </c>
      <c r="J380" s="69">
        <v>1.4E-2</v>
      </c>
      <c r="K380" s="61" t="s">
        <v>17</v>
      </c>
      <c r="L380" s="70">
        <v>830</v>
      </c>
    </row>
    <row r="381" spans="1:12" ht="15" customHeight="1">
      <c r="A381" s="61" t="s">
        <v>4008</v>
      </c>
      <c r="B381" s="62" t="s">
        <v>1660</v>
      </c>
      <c r="C381" s="63" t="s">
        <v>4465</v>
      </c>
      <c r="D381" s="64" t="s">
        <v>864</v>
      </c>
      <c r="E381" s="62" t="s">
        <v>936</v>
      </c>
      <c r="F381" s="66" t="s">
        <v>1661</v>
      </c>
      <c r="G381" s="117" t="s">
        <v>1709</v>
      </c>
      <c r="H381" s="67">
        <v>1</v>
      </c>
      <c r="I381" s="68">
        <v>6</v>
      </c>
      <c r="J381" s="69">
        <v>1.4E-2</v>
      </c>
      <c r="K381" s="61" t="s">
        <v>17</v>
      </c>
      <c r="L381" s="70">
        <v>830</v>
      </c>
    </row>
    <row r="382" spans="1:12" ht="15" customHeight="1">
      <c r="A382" s="61" t="s">
        <v>4008</v>
      </c>
      <c r="B382" s="62" t="s">
        <v>1744</v>
      </c>
      <c r="C382" s="63" t="s">
        <v>4466</v>
      </c>
      <c r="D382" s="64" t="s">
        <v>864</v>
      </c>
      <c r="E382" s="62" t="s">
        <v>936</v>
      </c>
      <c r="F382" s="66" t="s">
        <v>1745</v>
      </c>
      <c r="G382" s="117" t="s">
        <v>1793</v>
      </c>
      <c r="H382" s="67">
        <v>1</v>
      </c>
      <c r="I382" s="68">
        <v>6</v>
      </c>
      <c r="J382" s="69">
        <v>1.4E-2</v>
      </c>
      <c r="K382" s="61" t="s">
        <v>17</v>
      </c>
      <c r="L382" s="70">
        <v>830</v>
      </c>
    </row>
    <row r="383" spans="1:12" ht="15" customHeight="1">
      <c r="A383" s="61" t="s">
        <v>4008</v>
      </c>
      <c r="B383" s="62" t="s">
        <v>1912</v>
      </c>
      <c r="C383" s="63" t="s">
        <v>4467</v>
      </c>
      <c r="D383" s="64" t="s">
        <v>864</v>
      </c>
      <c r="E383" s="62" t="s">
        <v>936</v>
      </c>
      <c r="F383" s="66" t="s">
        <v>1913</v>
      </c>
      <c r="G383" s="117" t="s">
        <v>1961</v>
      </c>
      <c r="H383" s="67">
        <v>1</v>
      </c>
      <c r="I383" s="68">
        <v>6</v>
      </c>
      <c r="J383" s="69">
        <v>1.4E-2</v>
      </c>
      <c r="K383" s="61" t="s">
        <v>17</v>
      </c>
      <c r="L383" s="70">
        <v>830</v>
      </c>
    </row>
    <row r="384" spans="1:12" ht="15" customHeight="1">
      <c r="A384" s="61" t="s">
        <v>4008</v>
      </c>
      <c r="B384" s="62" t="s">
        <v>1996</v>
      </c>
      <c r="C384" s="63" t="s">
        <v>4468</v>
      </c>
      <c r="D384" s="64" t="s">
        <v>864</v>
      </c>
      <c r="E384" s="62" t="s">
        <v>936</v>
      </c>
      <c r="F384" s="66" t="s">
        <v>1997</v>
      </c>
      <c r="G384" s="117" t="s">
        <v>2045</v>
      </c>
      <c r="H384" s="67">
        <v>1</v>
      </c>
      <c r="I384" s="68">
        <v>6</v>
      </c>
      <c r="J384" s="69">
        <v>1.4E-2</v>
      </c>
      <c r="K384" s="61" t="s">
        <v>17</v>
      </c>
      <c r="L384" s="70">
        <v>830</v>
      </c>
    </row>
    <row r="385" spans="1:12" ht="15" customHeight="1">
      <c r="A385" s="61" t="s">
        <v>4008</v>
      </c>
      <c r="B385" s="62" t="s">
        <v>1074</v>
      </c>
      <c r="C385" s="63" t="s">
        <v>4469</v>
      </c>
      <c r="D385" s="64" t="s">
        <v>864</v>
      </c>
      <c r="E385" s="62" t="s">
        <v>936</v>
      </c>
      <c r="F385" s="66" t="s">
        <v>1075</v>
      </c>
      <c r="G385" s="112" t="s">
        <v>1123</v>
      </c>
      <c r="H385" s="67">
        <v>1</v>
      </c>
      <c r="I385" s="68">
        <v>6</v>
      </c>
      <c r="J385" s="69">
        <v>1.4E-2</v>
      </c>
      <c r="K385" s="61" t="s">
        <v>17</v>
      </c>
      <c r="L385" s="70">
        <v>900</v>
      </c>
    </row>
    <row r="386" spans="1:12" ht="15" customHeight="1">
      <c r="A386" s="61" t="s">
        <v>4008</v>
      </c>
      <c r="B386" s="62" t="s">
        <v>1325</v>
      </c>
      <c r="C386" s="63" t="s">
        <v>4470</v>
      </c>
      <c r="D386" s="64" t="s">
        <v>864</v>
      </c>
      <c r="E386" s="62" t="s">
        <v>936</v>
      </c>
      <c r="F386" s="66" t="s">
        <v>1326</v>
      </c>
      <c r="G386" s="117" t="s">
        <v>1374</v>
      </c>
      <c r="H386" s="67">
        <v>1</v>
      </c>
      <c r="I386" s="68">
        <v>6</v>
      </c>
      <c r="J386" s="69">
        <v>1.4E-2</v>
      </c>
      <c r="K386" s="61" t="s">
        <v>17</v>
      </c>
      <c r="L386" s="70">
        <v>900</v>
      </c>
    </row>
    <row r="387" spans="1:12" ht="15" customHeight="1">
      <c r="A387" s="61" t="s">
        <v>4008</v>
      </c>
      <c r="B387" s="62" t="s">
        <v>1828</v>
      </c>
      <c r="C387" s="63" t="s">
        <v>4471</v>
      </c>
      <c r="D387" s="64" t="s">
        <v>864</v>
      </c>
      <c r="E387" s="62" t="s">
        <v>936</v>
      </c>
      <c r="F387" s="66" t="s">
        <v>1829</v>
      </c>
      <c r="G387" s="117" t="s">
        <v>1877</v>
      </c>
      <c r="H387" s="67">
        <v>1</v>
      </c>
      <c r="I387" s="68">
        <v>6</v>
      </c>
      <c r="J387" s="69">
        <v>1.4E-2</v>
      </c>
      <c r="K387" s="61" t="s">
        <v>17</v>
      </c>
      <c r="L387" s="70">
        <v>900</v>
      </c>
    </row>
    <row r="388" spans="1:12" ht="15" customHeight="1">
      <c r="A388" s="61" t="s">
        <v>4008</v>
      </c>
      <c r="B388" s="62" t="s">
        <v>2080</v>
      </c>
      <c r="C388" s="63" t="s">
        <v>4472</v>
      </c>
      <c r="D388" s="64" t="s">
        <v>864</v>
      </c>
      <c r="E388" s="62" t="s">
        <v>936</v>
      </c>
      <c r="F388" s="66" t="s">
        <v>2081</v>
      </c>
      <c r="G388" s="117" t="s">
        <v>2129</v>
      </c>
      <c r="H388" s="67">
        <v>1</v>
      </c>
      <c r="I388" s="68">
        <v>6</v>
      </c>
      <c r="J388" s="69">
        <v>1.4E-2</v>
      </c>
      <c r="K388" s="61" t="s">
        <v>17</v>
      </c>
      <c r="L388" s="70">
        <v>900</v>
      </c>
    </row>
    <row r="389" spans="1:12" ht="15" customHeight="1">
      <c r="A389" s="61" t="s">
        <v>4008</v>
      </c>
      <c r="B389" s="62" t="s">
        <v>2164</v>
      </c>
      <c r="C389" s="63" t="s">
        <v>4473</v>
      </c>
      <c r="D389" s="64" t="s">
        <v>864</v>
      </c>
      <c r="E389" s="62" t="s">
        <v>936</v>
      </c>
      <c r="F389" s="66" t="s">
        <v>2165</v>
      </c>
      <c r="G389" s="117" t="s">
        <v>2213</v>
      </c>
      <c r="H389" s="67">
        <v>1</v>
      </c>
      <c r="I389" s="68">
        <v>6</v>
      </c>
      <c r="J389" s="69">
        <v>1.4E-2</v>
      </c>
      <c r="K389" s="61" t="s">
        <v>17</v>
      </c>
      <c r="L389" s="70">
        <v>900</v>
      </c>
    </row>
    <row r="390" spans="1:12" ht="15" customHeight="1">
      <c r="A390" s="61" t="s">
        <v>4008</v>
      </c>
      <c r="B390" s="62" t="s">
        <v>863</v>
      </c>
      <c r="C390" s="63" t="s">
        <v>940</v>
      </c>
      <c r="D390" s="64" t="s">
        <v>864</v>
      </c>
      <c r="E390" s="62" t="s">
        <v>939</v>
      </c>
      <c r="F390" s="66" t="s">
        <v>866</v>
      </c>
      <c r="G390" s="112" t="s">
        <v>941</v>
      </c>
      <c r="H390" s="67">
        <v>1</v>
      </c>
      <c r="I390" s="68">
        <v>8</v>
      </c>
      <c r="J390" s="69">
        <v>1.0999999999999999E-2</v>
      </c>
      <c r="K390" s="61" t="s">
        <v>17</v>
      </c>
      <c r="L390" s="70">
        <v>750</v>
      </c>
    </row>
    <row r="391" spans="1:12" ht="15" customHeight="1">
      <c r="A391" s="61" t="s">
        <v>4008</v>
      </c>
      <c r="B391" s="62" t="s">
        <v>990</v>
      </c>
      <c r="C391" s="63" t="s">
        <v>1040</v>
      </c>
      <c r="D391" s="64" t="s">
        <v>864</v>
      </c>
      <c r="E391" s="62" t="s">
        <v>939</v>
      </c>
      <c r="F391" s="66" t="s">
        <v>991</v>
      </c>
      <c r="G391" s="117" t="s">
        <v>1041</v>
      </c>
      <c r="H391" s="67">
        <v>1</v>
      </c>
      <c r="I391" s="68">
        <v>8</v>
      </c>
      <c r="J391" s="69">
        <v>1.0999999999999999E-2</v>
      </c>
      <c r="K391" s="61" t="s">
        <v>17</v>
      </c>
      <c r="L391" s="70">
        <v>750</v>
      </c>
    </row>
    <row r="392" spans="1:12" ht="15" customHeight="1">
      <c r="A392" s="61" t="s">
        <v>4008</v>
      </c>
      <c r="B392" s="62" t="s">
        <v>1158</v>
      </c>
      <c r="C392" s="63" t="s">
        <v>1208</v>
      </c>
      <c r="D392" s="64" t="s">
        <v>864</v>
      </c>
      <c r="E392" s="62" t="s">
        <v>939</v>
      </c>
      <c r="F392" s="66" t="s">
        <v>1159</v>
      </c>
      <c r="G392" s="117" t="s">
        <v>1209</v>
      </c>
      <c r="H392" s="67">
        <v>1</v>
      </c>
      <c r="I392" s="68">
        <v>8</v>
      </c>
      <c r="J392" s="69">
        <v>1.0999999999999999E-2</v>
      </c>
      <c r="K392" s="61" t="s">
        <v>17</v>
      </c>
      <c r="L392" s="70">
        <v>750</v>
      </c>
    </row>
    <row r="393" spans="1:12" ht="15" customHeight="1">
      <c r="A393" s="61" t="s">
        <v>4008</v>
      </c>
      <c r="B393" s="62" t="s">
        <v>1242</v>
      </c>
      <c r="C393" s="63" t="s">
        <v>1291</v>
      </c>
      <c r="D393" s="64" t="s">
        <v>864</v>
      </c>
      <c r="E393" s="62" t="s">
        <v>939</v>
      </c>
      <c r="F393" s="66" t="s">
        <v>15</v>
      </c>
      <c r="G393" s="117" t="s">
        <v>1292</v>
      </c>
      <c r="H393" s="67">
        <v>1</v>
      </c>
      <c r="I393" s="68">
        <v>8</v>
      </c>
      <c r="J393" s="69">
        <v>1.0999999999999999E-2</v>
      </c>
      <c r="K393" s="61" t="s">
        <v>17</v>
      </c>
      <c r="L393" s="70">
        <v>750</v>
      </c>
    </row>
    <row r="394" spans="1:12" ht="15" customHeight="1">
      <c r="A394" s="61" t="s">
        <v>4008</v>
      </c>
      <c r="B394" s="62" t="s">
        <v>1409</v>
      </c>
      <c r="C394" s="63" t="s">
        <v>1458</v>
      </c>
      <c r="D394" s="64" t="s">
        <v>864</v>
      </c>
      <c r="E394" s="62" t="s">
        <v>939</v>
      </c>
      <c r="F394" s="66" t="s">
        <v>32</v>
      </c>
      <c r="G394" s="117" t="s">
        <v>1459</v>
      </c>
      <c r="H394" s="67">
        <v>1</v>
      </c>
      <c r="I394" s="68">
        <v>8</v>
      </c>
      <c r="J394" s="69">
        <v>1.0999999999999999E-2</v>
      </c>
      <c r="K394" s="61" t="s">
        <v>17</v>
      </c>
      <c r="L394" s="70">
        <v>750</v>
      </c>
    </row>
    <row r="395" spans="1:12" ht="15" customHeight="1">
      <c r="A395" s="61" t="s">
        <v>4008</v>
      </c>
      <c r="B395" s="62" t="s">
        <v>1492</v>
      </c>
      <c r="C395" s="63" t="s">
        <v>1542</v>
      </c>
      <c r="D395" s="64" t="s">
        <v>864</v>
      </c>
      <c r="E395" s="62" t="s">
        <v>939</v>
      </c>
      <c r="F395" s="66" t="s">
        <v>1493</v>
      </c>
      <c r="G395" s="117" t="s">
        <v>1543</v>
      </c>
      <c r="H395" s="67">
        <v>1</v>
      </c>
      <c r="I395" s="68">
        <v>8</v>
      </c>
      <c r="J395" s="69">
        <v>1.0999999999999999E-2</v>
      </c>
      <c r="K395" s="61" t="s">
        <v>17</v>
      </c>
      <c r="L395" s="70">
        <v>750</v>
      </c>
    </row>
    <row r="396" spans="1:12" ht="15" customHeight="1">
      <c r="A396" s="61" t="s">
        <v>4008</v>
      </c>
      <c r="B396" s="62" t="s">
        <v>1576</v>
      </c>
      <c r="C396" s="63" t="s">
        <v>1626</v>
      </c>
      <c r="D396" s="64" t="s">
        <v>864</v>
      </c>
      <c r="E396" s="62" t="s">
        <v>939</v>
      </c>
      <c r="F396" s="66" t="s">
        <v>1577</v>
      </c>
      <c r="G396" s="117" t="s">
        <v>1627</v>
      </c>
      <c r="H396" s="67">
        <v>1</v>
      </c>
      <c r="I396" s="68">
        <v>8</v>
      </c>
      <c r="J396" s="69">
        <v>1.0999999999999999E-2</v>
      </c>
      <c r="K396" s="61" t="s">
        <v>17</v>
      </c>
      <c r="L396" s="70">
        <v>750</v>
      </c>
    </row>
    <row r="397" spans="1:12" ht="15" customHeight="1">
      <c r="A397" s="61" t="s">
        <v>4008</v>
      </c>
      <c r="B397" s="62" t="s">
        <v>1660</v>
      </c>
      <c r="C397" s="63" t="s">
        <v>1710</v>
      </c>
      <c r="D397" s="64" t="s">
        <v>864</v>
      </c>
      <c r="E397" s="62" t="s">
        <v>939</v>
      </c>
      <c r="F397" s="66" t="s">
        <v>1661</v>
      </c>
      <c r="G397" s="117" t="s">
        <v>1711</v>
      </c>
      <c r="H397" s="67">
        <v>1</v>
      </c>
      <c r="I397" s="68">
        <v>8</v>
      </c>
      <c r="J397" s="69">
        <v>1.0999999999999999E-2</v>
      </c>
      <c r="K397" s="61" t="s">
        <v>17</v>
      </c>
      <c r="L397" s="70">
        <v>750</v>
      </c>
    </row>
    <row r="398" spans="1:12" ht="15" customHeight="1">
      <c r="A398" s="61" t="s">
        <v>4008</v>
      </c>
      <c r="B398" s="62" t="s">
        <v>1744</v>
      </c>
      <c r="C398" s="63" t="s">
        <v>1794</v>
      </c>
      <c r="D398" s="64" t="s">
        <v>864</v>
      </c>
      <c r="E398" s="62" t="s">
        <v>939</v>
      </c>
      <c r="F398" s="66" t="s">
        <v>1745</v>
      </c>
      <c r="G398" s="117" t="s">
        <v>1795</v>
      </c>
      <c r="H398" s="67">
        <v>1</v>
      </c>
      <c r="I398" s="68">
        <v>8</v>
      </c>
      <c r="J398" s="69">
        <v>1.0999999999999999E-2</v>
      </c>
      <c r="K398" s="61" t="s">
        <v>17</v>
      </c>
      <c r="L398" s="70">
        <v>750</v>
      </c>
    </row>
    <row r="399" spans="1:12" ht="15" customHeight="1">
      <c r="A399" s="61" t="s">
        <v>4008</v>
      </c>
      <c r="B399" s="62" t="s">
        <v>1912</v>
      </c>
      <c r="C399" s="63" t="s">
        <v>1962</v>
      </c>
      <c r="D399" s="64" t="s">
        <v>864</v>
      </c>
      <c r="E399" s="62" t="s">
        <v>939</v>
      </c>
      <c r="F399" s="66" t="s">
        <v>1913</v>
      </c>
      <c r="G399" s="117" t="s">
        <v>1963</v>
      </c>
      <c r="H399" s="67">
        <v>1</v>
      </c>
      <c r="I399" s="68">
        <v>8</v>
      </c>
      <c r="J399" s="69">
        <v>1.0999999999999999E-2</v>
      </c>
      <c r="K399" s="61" t="s">
        <v>17</v>
      </c>
      <c r="L399" s="70">
        <v>750</v>
      </c>
    </row>
    <row r="400" spans="1:12" ht="15" customHeight="1">
      <c r="A400" s="61" t="s">
        <v>4008</v>
      </c>
      <c r="B400" s="62" t="s">
        <v>1996</v>
      </c>
      <c r="C400" s="63" t="s">
        <v>2046</v>
      </c>
      <c r="D400" s="64" t="s">
        <v>864</v>
      </c>
      <c r="E400" s="62" t="s">
        <v>939</v>
      </c>
      <c r="F400" s="66" t="s">
        <v>1997</v>
      </c>
      <c r="G400" s="117" t="s">
        <v>2047</v>
      </c>
      <c r="H400" s="67">
        <v>1</v>
      </c>
      <c r="I400" s="68">
        <v>8</v>
      </c>
      <c r="J400" s="69">
        <v>1.0999999999999999E-2</v>
      </c>
      <c r="K400" s="61" t="s">
        <v>17</v>
      </c>
      <c r="L400" s="70">
        <v>750</v>
      </c>
    </row>
    <row r="401" spans="1:12" ht="15" customHeight="1">
      <c r="A401" s="61" t="s">
        <v>4008</v>
      </c>
      <c r="B401" s="62" t="s">
        <v>1074</v>
      </c>
      <c r="C401" s="63" t="s">
        <v>1124</v>
      </c>
      <c r="D401" s="64" t="s">
        <v>864</v>
      </c>
      <c r="E401" s="62" t="s">
        <v>939</v>
      </c>
      <c r="F401" s="66" t="s">
        <v>1075</v>
      </c>
      <c r="G401" s="112" t="s">
        <v>1125</v>
      </c>
      <c r="H401" s="67">
        <v>1</v>
      </c>
      <c r="I401" s="68">
        <v>8</v>
      </c>
      <c r="J401" s="69">
        <v>1.0999999999999999E-2</v>
      </c>
      <c r="K401" s="61" t="s">
        <v>17</v>
      </c>
      <c r="L401" s="70">
        <v>790</v>
      </c>
    </row>
    <row r="402" spans="1:12" ht="15" customHeight="1">
      <c r="A402" s="61" t="s">
        <v>4008</v>
      </c>
      <c r="B402" s="62" t="s">
        <v>1325</v>
      </c>
      <c r="C402" s="63" t="s">
        <v>1375</v>
      </c>
      <c r="D402" s="64" t="s">
        <v>864</v>
      </c>
      <c r="E402" s="62" t="s">
        <v>939</v>
      </c>
      <c r="F402" s="66" t="s">
        <v>1326</v>
      </c>
      <c r="G402" s="117" t="s">
        <v>1376</v>
      </c>
      <c r="H402" s="67">
        <v>1</v>
      </c>
      <c r="I402" s="68">
        <v>8</v>
      </c>
      <c r="J402" s="69">
        <v>1.0999999999999999E-2</v>
      </c>
      <c r="K402" s="61" t="s">
        <v>17</v>
      </c>
      <c r="L402" s="70">
        <v>790</v>
      </c>
    </row>
    <row r="403" spans="1:12" ht="15" customHeight="1">
      <c r="A403" s="61" t="s">
        <v>4008</v>
      </c>
      <c r="B403" s="62" t="s">
        <v>1828</v>
      </c>
      <c r="C403" s="63" t="s">
        <v>1878</v>
      </c>
      <c r="D403" s="64" t="s">
        <v>864</v>
      </c>
      <c r="E403" s="62" t="s">
        <v>939</v>
      </c>
      <c r="F403" s="66" t="s">
        <v>1829</v>
      </c>
      <c r="G403" s="117" t="s">
        <v>1879</v>
      </c>
      <c r="H403" s="67">
        <v>1</v>
      </c>
      <c r="I403" s="68">
        <v>8</v>
      </c>
      <c r="J403" s="69">
        <v>1.0999999999999999E-2</v>
      </c>
      <c r="K403" s="61" t="s">
        <v>17</v>
      </c>
      <c r="L403" s="70">
        <v>790</v>
      </c>
    </row>
    <row r="404" spans="1:12" ht="15" customHeight="1">
      <c r="A404" s="61" t="s">
        <v>4008</v>
      </c>
      <c r="B404" s="62" t="s">
        <v>2080</v>
      </c>
      <c r="C404" s="63" t="s">
        <v>2130</v>
      </c>
      <c r="D404" s="64" t="s">
        <v>864</v>
      </c>
      <c r="E404" s="62" t="s">
        <v>939</v>
      </c>
      <c r="F404" s="66" t="s">
        <v>2081</v>
      </c>
      <c r="G404" s="117" t="s">
        <v>2131</v>
      </c>
      <c r="H404" s="67">
        <v>1</v>
      </c>
      <c r="I404" s="68">
        <v>8</v>
      </c>
      <c r="J404" s="69">
        <v>1.0999999999999999E-2</v>
      </c>
      <c r="K404" s="61" t="s">
        <v>17</v>
      </c>
      <c r="L404" s="70">
        <v>790</v>
      </c>
    </row>
    <row r="405" spans="1:12" ht="15" customHeight="1">
      <c r="A405" s="61" t="s">
        <v>4008</v>
      </c>
      <c r="B405" s="62" t="s">
        <v>2164</v>
      </c>
      <c r="C405" s="63" t="s">
        <v>2214</v>
      </c>
      <c r="D405" s="64" t="s">
        <v>864</v>
      </c>
      <c r="E405" s="62" t="s">
        <v>939</v>
      </c>
      <c r="F405" s="66" t="s">
        <v>2165</v>
      </c>
      <c r="G405" s="117" t="s">
        <v>2215</v>
      </c>
      <c r="H405" s="67">
        <v>1</v>
      </c>
      <c r="I405" s="68">
        <v>8</v>
      </c>
      <c r="J405" s="69">
        <v>1.0999999999999999E-2</v>
      </c>
      <c r="K405" s="61" t="s">
        <v>17</v>
      </c>
      <c r="L405" s="70">
        <v>790</v>
      </c>
    </row>
    <row r="406" spans="1:12" ht="15" customHeight="1">
      <c r="A406" s="61" t="s">
        <v>4008</v>
      </c>
      <c r="B406" s="62" t="s">
        <v>863</v>
      </c>
      <c r="C406" s="63" t="s">
        <v>943</v>
      </c>
      <c r="D406" s="64" t="s">
        <v>864</v>
      </c>
      <c r="E406" s="62" t="s">
        <v>942</v>
      </c>
      <c r="F406" s="66" t="s">
        <v>866</v>
      </c>
      <c r="G406" s="112" t="s">
        <v>944</v>
      </c>
      <c r="H406" s="67">
        <v>1</v>
      </c>
      <c r="I406" s="68">
        <v>8</v>
      </c>
      <c r="J406" s="69">
        <v>1.0999999999999999E-2</v>
      </c>
      <c r="K406" s="61" t="s">
        <v>17</v>
      </c>
      <c r="L406" s="70">
        <v>890</v>
      </c>
    </row>
    <row r="407" spans="1:12" ht="15" customHeight="1">
      <c r="A407" s="61" t="s">
        <v>4008</v>
      </c>
      <c r="B407" s="62" t="s">
        <v>990</v>
      </c>
      <c r="C407" s="63" t="s">
        <v>1042</v>
      </c>
      <c r="D407" s="64" t="s">
        <v>864</v>
      </c>
      <c r="E407" s="62" t="s">
        <v>942</v>
      </c>
      <c r="F407" s="66" t="s">
        <v>991</v>
      </c>
      <c r="G407" s="117" t="s">
        <v>1043</v>
      </c>
      <c r="H407" s="67">
        <v>1</v>
      </c>
      <c r="I407" s="68">
        <v>8</v>
      </c>
      <c r="J407" s="69">
        <v>1.0999999999999999E-2</v>
      </c>
      <c r="K407" s="61" t="s">
        <v>17</v>
      </c>
      <c r="L407" s="70">
        <v>890</v>
      </c>
    </row>
    <row r="408" spans="1:12" ht="15" customHeight="1">
      <c r="A408" s="61" t="s">
        <v>4008</v>
      </c>
      <c r="B408" s="62" t="s">
        <v>1158</v>
      </c>
      <c r="C408" s="63" t="s">
        <v>1210</v>
      </c>
      <c r="D408" s="64" t="s">
        <v>864</v>
      </c>
      <c r="E408" s="62" t="s">
        <v>942</v>
      </c>
      <c r="F408" s="66" t="s">
        <v>1159</v>
      </c>
      <c r="G408" s="117" t="s">
        <v>1211</v>
      </c>
      <c r="H408" s="67">
        <v>1</v>
      </c>
      <c r="I408" s="68">
        <v>8</v>
      </c>
      <c r="J408" s="69">
        <v>1.0999999999999999E-2</v>
      </c>
      <c r="K408" s="61" t="s">
        <v>17</v>
      </c>
      <c r="L408" s="70">
        <v>890</v>
      </c>
    </row>
    <row r="409" spans="1:12" ht="15" customHeight="1">
      <c r="A409" s="61" t="s">
        <v>4008</v>
      </c>
      <c r="B409" s="62" t="s">
        <v>1242</v>
      </c>
      <c r="C409" s="63" t="s">
        <v>1293</v>
      </c>
      <c r="D409" s="64" t="s">
        <v>864</v>
      </c>
      <c r="E409" s="62" t="s">
        <v>942</v>
      </c>
      <c r="F409" s="66" t="s">
        <v>15</v>
      </c>
      <c r="G409" s="117" t="s">
        <v>1294</v>
      </c>
      <c r="H409" s="67">
        <v>1</v>
      </c>
      <c r="I409" s="68">
        <v>8</v>
      </c>
      <c r="J409" s="69">
        <v>1.0999999999999999E-2</v>
      </c>
      <c r="K409" s="61" t="s">
        <v>17</v>
      </c>
      <c r="L409" s="70">
        <v>890</v>
      </c>
    </row>
    <row r="410" spans="1:12" ht="15" customHeight="1">
      <c r="A410" s="61" t="s">
        <v>4008</v>
      </c>
      <c r="B410" s="62" t="s">
        <v>1409</v>
      </c>
      <c r="C410" s="63" t="s">
        <v>1460</v>
      </c>
      <c r="D410" s="64" t="s">
        <v>864</v>
      </c>
      <c r="E410" s="62" t="s">
        <v>942</v>
      </c>
      <c r="F410" s="66" t="s">
        <v>32</v>
      </c>
      <c r="G410" s="117" t="s">
        <v>1461</v>
      </c>
      <c r="H410" s="67">
        <v>1</v>
      </c>
      <c r="I410" s="68">
        <v>8</v>
      </c>
      <c r="J410" s="69">
        <v>1.0999999999999999E-2</v>
      </c>
      <c r="K410" s="61" t="s">
        <v>17</v>
      </c>
      <c r="L410" s="70">
        <v>890</v>
      </c>
    </row>
    <row r="411" spans="1:12" ht="15" customHeight="1">
      <c r="A411" s="61" t="s">
        <v>4008</v>
      </c>
      <c r="B411" s="62" t="s">
        <v>1492</v>
      </c>
      <c r="C411" s="63" t="s">
        <v>1544</v>
      </c>
      <c r="D411" s="64" t="s">
        <v>864</v>
      </c>
      <c r="E411" s="62" t="s">
        <v>942</v>
      </c>
      <c r="F411" s="66" t="s">
        <v>1493</v>
      </c>
      <c r="G411" s="117" t="s">
        <v>1545</v>
      </c>
      <c r="H411" s="67">
        <v>1</v>
      </c>
      <c r="I411" s="68">
        <v>8</v>
      </c>
      <c r="J411" s="69">
        <v>1.0999999999999999E-2</v>
      </c>
      <c r="K411" s="61" t="s">
        <v>17</v>
      </c>
      <c r="L411" s="70">
        <v>890</v>
      </c>
    </row>
    <row r="412" spans="1:12" ht="15" customHeight="1">
      <c r="A412" s="61" t="s">
        <v>4008</v>
      </c>
      <c r="B412" s="62" t="s">
        <v>1576</v>
      </c>
      <c r="C412" s="63" t="s">
        <v>1628</v>
      </c>
      <c r="D412" s="64" t="s">
        <v>864</v>
      </c>
      <c r="E412" s="62" t="s">
        <v>942</v>
      </c>
      <c r="F412" s="66" t="s">
        <v>1577</v>
      </c>
      <c r="G412" s="117" t="s">
        <v>1629</v>
      </c>
      <c r="H412" s="67">
        <v>1</v>
      </c>
      <c r="I412" s="68">
        <v>8</v>
      </c>
      <c r="J412" s="69">
        <v>1.0999999999999999E-2</v>
      </c>
      <c r="K412" s="61" t="s">
        <v>17</v>
      </c>
      <c r="L412" s="70">
        <v>890</v>
      </c>
    </row>
    <row r="413" spans="1:12" ht="15" customHeight="1">
      <c r="A413" s="61" t="s">
        <v>4008</v>
      </c>
      <c r="B413" s="62" t="s">
        <v>1660</v>
      </c>
      <c r="C413" s="63" t="s">
        <v>1712</v>
      </c>
      <c r="D413" s="64" t="s">
        <v>864</v>
      </c>
      <c r="E413" s="62" t="s">
        <v>942</v>
      </c>
      <c r="F413" s="66" t="s">
        <v>1661</v>
      </c>
      <c r="G413" s="117" t="s">
        <v>1713</v>
      </c>
      <c r="H413" s="67">
        <v>1</v>
      </c>
      <c r="I413" s="68">
        <v>8</v>
      </c>
      <c r="J413" s="69">
        <v>1.0999999999999999E-2</v>
      </c>
      <c r="K413" s="61" t="s">
        <v>17</v>
      </c>
      <c r="L413" s="70">
        <v>890</v>
      </c>
    </row>
    <row r="414" spans="1:12" ht="15" customHeight="1">
      <c r="A414" s="61" t="s">
        <v>4008</v>
      </c>
      <c r="B414" s="62" t="s">
        <v>1744</v>
      </c>
      <c r="C414" s="63" t="s">
        <v>1796</v>
      </c>
      <c r="D414" s="64" t="s">
        <v>864</v>
      </c>
      <c r="E414" s="62" t="s">
        <v>942</v>
      </c>
      <c r="F414" s="66" t="s">
        <v>1745</v>
      </c>
      <c r="G414" s="117" t="s">
        <v>1797</v>
      </c>
      <c r="H414" s="67">
        <v>1</v>
      </c>
      <c r="I414" s="68">
        <v>8</v>
      </c>
      <c r="J414" s="69">
        <v>1.0999999999999999E-2</v>
      </c>
      <c r="K414" s="61" t="s">
        <v>17</v>
      </c>
      <c r="L414" s="70">
        <v>890</v>
      </c>
    </row>
    <row r="415" spans="1:12" ht="15" customHeight="1">
      <c r="A415" s="61" t="s">
        <v>4008</v>
      </c>
      <c r="B415" s="62" t="s">
        <v>1912</v>
      </c>
      <c r="C415" s="63" t="s">
        <v>1964</v>
      </c>
      <c r="D415" s="64" t="s">
        <v>864</v>
      </c>
      <c r="E415" s="62" t="s">
        <v>942</v>
      </c>
      <c r="F415" s="66" t="s">
        <v>1913</v>
      </c>
      <c r="G415" s="117" t="s">
        <v>1965</v>
      </c>
      <c r="H415" s="67">
        <v>1</v>
      </c>
      <c r="I415" s="68">
        <v>8</v>
      </c>
      <c r="J415" s="69">
        <v>1.0999999999999999E-2</v>
      </c>
      <c r="K415" s="61" t="s">
        <v>17</v>
      </c>
      <c r="L415" s="70">
        <v>890</v>
      </c>
    </row>
    <row r="416" spans="1:12" ht="15" customHeight="1">
      <c r="A416" s="61" t="s">
        <v>4008</v>
      </c>
      <c r="B416" s="62" t="s">
        <v>1996</v>
      </c>
      <c r="C416" s="63" t="s">
        <v>2048</v>
      </c>
      <c r="D416" s="64" t="s">
        <v>864</v>
      </c>
      <c r="E416" s="62" t="s">
        <v>942</v>
      </c>
      <c r="F416" s="66" t="s">
        <v>1997</v>
      </c>
      <c r="G416" s="117" t="s">
        <v>2049</v>
      </c>
      <c r="H416" s="67">
        <v>1</v>
      </c>
      <c r="I416" s="68">
        <v>8</v>
      </c>
      <c r="J416" s="69">
        <v>1.0999999999999999E-2</v>
      </c>
      <c r="K416" s="61" t="s">
        <v>17</v>
      </c>
      <c r="L416" s="70">
        <v>890</v>
      </c>
    </row>
    <row r="417" spans="1:12" ht="15" customHeight="1">
      <c r="A417" s="61" t="s">
        <v>4008</v>
      </c>
      <c r="B417" s="62" t="s">
        <v>1074</v>
      </c>
      <c r="C417" s="63" t="s">
        <v>1126</v>
      </c>
      <c r="D417" s="64" t="s">
        <v>864</v>
      </c>
      <c r="E417" s="62" t="s">
        <v>942</v>
      </c>
      <c r="F417" s="66" t="s">
        <v>1075</v>
      </c>
      <c r="G417" s="112" t="s">
        <v>1127</v>
      </c>
      <c r="H417" s="67">
        <v>1</v>
      </c>
      <c r="I417" s="68">
        <v>8</v>
      </c>
      <c r="J417" s="69">
        <v>1.0999999999999999E-2</v>
      </c>
      <c r="K417" s="61" t="s">
        <v>17</v>
      </c>
      <c r="L417" s="70">
        <v>990</v>
      </c>
    </row>
    <row r="418" spans="1:12" ht="15" customHeight="1">
      <c r="A418" s="61" t="s">
        <v>4008</v>
      </c>
      <c r="B418" s="62" t="s">
        <v>1325</v>
      </c>
      <c r="C418" s="63" t="s">
        <v>1377</v>
      </c>
      <c r="D418" s="64" t="s">
        <v>864</v>
      </c>
      <c r="E418" s="62" t="s">
        <v>942</v>
      </c>
      <c r="F418" s="66" t="s">
        <v>1326</v>
      </c>
      <c r="G418" s="117" t="s">
        <v>1378</v>
      </c>
      <c r="H418" s="67">
        <v>1</v>
      </c>
      <c r="I418" s="68">
        <v>8</v>
      </c>
      <c r="J418" s="69">
        <v>1.0999999999999999E-2</v>
      </c>
      <c r="K418" s="61" t="s">
        <v>17</v>
      </c>
      <c r="L418" s="70">
        <v>990</v>
      </c>
    </row>
    <row r="419" spans="1:12" ht="15" customHeight="1">
      <c r="A419" s="61" t="s">
        <v>4008</v>
      </c>
      <c r="B419" s="62" t="s">
        <v>1828</v>
      </c>
      <c r="C419" s="63" t="s">
        <v>1880</v>
      </c>
      <c r="D419" s="64" t="s">
        <v>864</v>
      </c>
      <c r="E419" s="62" t="s">
        <v>942</v>
      </c>
      <c r="F419" s="66" t="s">
        <v>1829</v>
      </c>
      <c r="G419" s="117" t="s">
        <v>1881</v>
      </c>
      <c r="H419" s="67">
        <v>1</v>
      </c>
      <c r="I419" s="68">
        <v>8</v>
      </c>
      <c r="J419" s="69">
        <v>1.0999999999999999E-2</v>
      </c>
      <c r="K419" s="61" t="s">
        <v>17</v>
      </c>
      <c r="L419" s="70">
        <v>990</v>
      </c>
    </row>
    <row r="420" spans="1:12" ht="15" customHeight="1">
      <c r="A420" s="61" t="s">
        <v>4008</v>
      </c>
      <c r="B420" s="62" t="s">
        <v>2080</v>
      </c>
      <c r="C420" s="63" t="s">
        <v>2132</v>
      </c>
      <c r="D420" s="64" t="s">
        <v>864</v>
      </c>
      <c r="E420" s="62" t="s">
        <v>942</v>
      </c>
      <c r="F420" s="66" t="s">
        <v>2081</v>
      </c>
      <c r="G420" s="117" t="s">
        <v>2133</v>
      </c>
      <c r="H420" s="67">
        <v>1</v>
      </c>
      <c r="I420" s="68">
        <v>8</v>
      </c>
      <c r="J420" s="69">
        <v>1.0999999999999999E-2</v>
      </c>
      <c r="K420" s="61" t="s">
        <v>17</v>
      </c>
      <c r="L420" s="70">
        <v>990</v>
      </c>
    </row>
    <row r="421" spans="1:12" ht="15" customHeight="1">
      <c r="A421" s="61" t="s">
        <v>4008</v>
      </c>
      <c r="B421" s="62" t="s">
        <v>2164</v>
      </c>
      <c r="C421" s="63" t="s">
        <v>2216</v>
      </c>
      <c r="D421" s="64" t="s">
        <v>864</v>
      </c>
      <c r="E421" s="62" t="s">
        <v>942</v>
      </c>
      <c r="F421" s="66" t="s">
        <v>2165</v>
      </c>
      <c r="G421" s="117" t="s">
        <v>2217</v>
      </c>
      <c r="H421" s="67">
        <v>1</v>
      </c>
      <c r="I421" s="68">
        <v>8</v>
      </c>
      <c r="J421" s="69">
        <v>1.0999999999999999E-2</v>
      </c>
      <c r="K421" s="61" t="s">
        <v>17</v>
      </c>
      <c r="L421" s="70">
        <v>990</v>
      </c>
    </row>
    <row r="422" spans="1:12" ht="15" customHeight="1">
      <c r="A422" s="61" t="s">
        <v>4008</v>
      </c>
      <c r="B422" s="62" t="s">
        <v>863</v>
      </c>
      <c r="C422" s="63" t="s">
        <v>946</v>
      </c>
      <c r="D422" s="64" t="s">
        <v>864</v>
      </c>
      <c r="E422" s="62" t="s">
        <v>945</v>
      </c>
      <c r="F422" s="66" t="s">
        <v>866</v>
      </c>
      <c r="G422" s="112" t="s">
        <v>947</v>
      </c>
      <c r="H422" s="67">
        <v>1</v>
      </c>
      <c r="I422" s="68">
        <v>8</v>
      </c>
      <c r="J422" s="69">
        <v>1.2999999999999999E-2</v>
      </c>
      <c r="K422" s="61" t="s">
        <v>17</v>
      </c>
      <c r="L422" s="70">
        <v>890</v>
      </c>
    </row>
    <row r="423" spans="1:12" ht="15" customHeight="1">
      <c r="A423" s="61" t="s">
        <v>4008</v>
      </c>
      <c r="B423" s="62" t="s">
        <v>990</v>
      </c>
      <c r="C423" s="63" t="s">
        <v>1044</v>
      </c>
      <c r="D423" s="64" t="s">
        <v>864</v>
      </c>
      <c r="E423" s="62" t="s">
        <v>945</v>
      </c>
      <c r="F423" s="66" t="s">
        <v>991</v>
      </c>
      <c r="G423" s="117" t="s">
        <v>1045</v>
      </c>
      <c r="H423" s="67">
        <v>1</v>
      </c>
      <c r="I423" s="68">
        <v>8</v>
      </c>
      <c r="J423" s="69">
        <v>1.2999999999999999E-2</v>
      </c>
      <c r="K423" s="61" t="s">
        <v>17</v>
      </c>
      <c r="L423" s="70">
        <v>890</v>
      </c>
    </row>
    <row r="424" spans="1:12" ht="15" customHeight="1">
      <c r="A424" s="61" t="s">
        <v>4008</v>
      </c>
      <c r="B424" s="62" t="s">
        <v>1158</v>
      </c>
      <c r="C424" s="63" t="s">
        <v>1212</v>
      </c>
      <c r="D424" s="64" t="s">
        <v>864</v>
      </c>
      <c r="E424" s="62" t="s">
        <v>945</v>
      </c>
      <c r="F424" s="66" t="s">
        <v>1159</v>
      </c>
      <c r="G424" s="117" t="s">
        <v>1213</v>
      </c>
      <c r="H424" s="67">
        <v>1</v>
      </c>
      <c r="I424" s="68">
        <v>8</v>
      </c>
      <c r="J424" s="69">
        <v>1.2999999999999999E-2</v>
      </c>
      <c r="K424" s="61" t="s">
        <v>17</v>
      </c>
      <c r="L424" s="70">
        <v>890</v>
      </c>
    </row>
    <row r="425" spans="1:12" ht="15" customHeight="1">
      <c r="A425" s="61" t="s">
        <v>4008</v>
      </c>
      <c r="B425" s="62" t="s">
        <v>1242</v>
      </c>
      <c r="C425" s="63" t="s">
        <v>1295</v>
      </c>
      <c r="D425" s="64" t="s">
        <v>864</v>
      </c>
      <c r="E425" s="62" t="s">
        <v>945</v>
      </c>
      <c r="F425" s="66" t="s">
        <v>15</v>
      </c>
      <c r="G425" s="117" t="s">
        <v>1296</v>
      </c>
      <c r="H425" s="67">
        <v>1</v>
      </c>
      <c r="I425" s="68">
        <v>8</v>
      </c>
      <c r="J425" s="69">
        <v>1.2999999999999999E-2</v>
      </c>
      <c r="K425" s="61" t="s">
        <v>17</v>
      </c>
      <c r="L425" s="70">
        <v>890</v>
      </c>
    </row>
    <row r="426" spans="1:12" ht="15" customHeight="1">
      <c r="A426" s="61" t="s">
        <v>4008</v>
      </c>
      <c r="B426" s="62" t="s">
        <v>1409</v>
      </c>
      <c r="C426" s="63" t="s">
        <v>1462</v>
      </c>
      <c r="D426" s="64" t="s">
        <v>864</v>
      </c>
      <c r="E426" s="62" t="s">
        <v>945</v>
      </c>
      <c r="F426" s="66" t="s">
        <v>32</v>
      </c>
      <c r="G426" s="117" t="s">
        <v>1463</v>
      </c>
      <c r="H426" s="67">
        <v>1</v>
      </c>
      <c r="I426" s="68">
        <v>8</v>
      </c>
      <c r="J426" s="69">
        <v>1.2999999999999999E-2</v>
      </c>
      <c r="K426" s="61" t="s">
        <v>17</v>
      </c>
      <c r="L426" s="70">
        <v>890</v>
      </c>
    </row>
    <row r="427" spans="1:12" ht="15" customHeight="1">
      <c r="A427" s="61" t="s">
        <v>4008</v>
      </c>
      <c r="B427" s="62" t="s">
        <v>1492</v>
      </c>
      <c r="C427" s="63" t="s">
        <v>1546</v>
      </c>
      <c r="D427" s="64" t="s">
        <v>864</v>
      </c>
      <c r="E427" s="62" t="s">
        <v>945</v>
      </c>
      <c r="F427" s="66" t="s">
        <v>1493</v>
      </c>
      <c r="G427" s="117" t="s">
        <v>1547</v>
      </c>
      <c r="H427" s="67">
        <v>1</v>
      </c>
      <c r="I427" s="68">
        <v>8</v>
      </c>
      <c r="J427" s="69">
        <v>1.2999999999999999E-2</v>
      </c>
      <c r="K427" s="61" t="s">
        <v>17</v>
      </c>
      <c r="L427" s="70">
        <v>890</v>
      </c>
    </row>
    <row r="428" spans="1:12" ht="15" customHeight="1">
      <c r="A428" s="61" t="s">
        <v>4008</v>
      </c>
      <c r="B428" s="62" t="s">
        <v>1576</v>
      </c>
      <c r="C428" s="63" t="s">
        <v>1630</v>
      </c>
      <c r="D428" s="64" t="s">
        <v>864</v>
      </c>
      <c r="E428" s="62" t="s">
        <v>945</v>
      </c>
      <c r="F428" s="66" t="s">
        <v>1577</v>
      </c>
      <c r="G428" s="117" t="s">
        <v>1631</v>
      </c>
      <c r="H428" s="67">
        <v>1</v>
      </c>
      <c r="I428" s="68">
        <v>8</v>
      </c>
      <c r="J428" s="69">
        <v>1.2999999999999999E-2</v>
      </c>
      <c r="K428" s="61" t="s">
        <v>17</v>
      </c>
      <c r="L428" s="70">
        <v>890</v>
      </c>
    </row>
    <row r="429" spans="1:12" ht="15" customHeight="1">
      <c r="A429" s="61" t="s">
        <v>4008</v>
      </c>
      <c r="B429" s="62" t="s">
        <v>1660</v>
      </c>
      <c r="C429" s="63" t="s">
        <v>1714</v>
      </c>
      <c r="D429" s="64" t="s">
        <v>864</v>
      </c>
      <c r="E429" s="62" t="s">
        <v>945</v>
      </c>
      <c r="F429" s="66" t="s">
        <v>1661</v>
      </c>
      <c r="G429" s="117" t="s">
        <v>1715</v>
      </c>
      <c r="H429" s="67">
        <v>1</v>
      </c>
      <c r="I429" s="68">
        <v>8</v>
      </c>
      <c r="J429" s="69">
        <v>1.2999999999999999E-2</v>
      </c>
      <c r="K429" s="61" t="s">
        <v>17</v>
      </c>
      <c r="L429" s="70">
        <v>890</v>
      </c>
    </row>
    <row r="430" spans="1:12" ht="15" customHeight="1">
      <c r="A430" s="61" t="s">
        <v>4008</v>
      </c>
      <c r="B430" s="62" t="s">
        <v>1744</v>
      </c>
      <c r="C430" s="63" t="s">
        <v>1798</v>
      </c>
      <c r="D430" s="64" t="s">
        <v>864</v>
      </c>
      <c r="E430" s="62" t="s">
        <v>945</v>
      </c>
      <c r="F430" s="66" t="s">
        <v>1745</v>
      </c>
      <c r="G430" s="117" t="s">
        <v>1799</v>
      </c>
      <c r="H430" s="67">
        <v>1</v>
      </c>
      <c r="I430" s="68">
        <v>8</v>
      </c>
      <c r="J430" s="69">
        <v>1.2999999999999999E-2</v>
      </c>
      <c r="K430" s="61" t="s">
        <v>17</v>
      </c>
      <c r="L430" s="70">
        <v>890</v>
      </c>
    </row>
    <row r="431" spans="1:12" ht="15" customHeight="1">
      <c r="A431" s="61" t="s">
        <v>4008</v>
      </c>
      <c r="B431" s="62" t="s">
        <v>1912</v>
      </c>
      <c r="C431" s="63" t="s">
        <v>1966</v>
      </c>
      <c r="D431" s="64" t="s">
        <v>864</v>
      </c>
      <c r="E431" s="62" t="s">
        <v>945</v>
      </c>
      <c r="F431" s="66" t="s">
        <v>1913</v>
      </c>
      <c r="G431" s="117" t="s">
        <v>1967</v>
      </c>
      <c r="H431" s="67">
        <v>1</v>
      </c>
      <c r="I431" s="68">
        <v>8</v>
      </c>
      <c r="J431" s="69">
        <v>1.2999999999999999E-2</v>
      </c>
      <c r="K431" s="61" t="s">
        <v>17</v>
      </c>
      <c r="L431" s="70">
        <v>890</v>
      </c>
    </row>
    <row r="432" spans="1:12" ht="15" customHeight="1">
      <c r="A432" s="61" t="s">
        <v>4008</v>
      </c>
      <c r="B432" s="62" t="s">
        <v>1996</v>
      </c>
      <c r="C432" s="63" t="s">
        <v>2050</v>
      </c>
      <c r="D432" s="64" t="s">
        <v>864</v>
      </c>
      <c r="E432" s="62" t="s">
        <v>945</v>
      </c>
      <c r="F432" s="66" t="s">
        <v>1997</v>
      </c>
      <c r="G432" s="117" t="s">
        <v>2051</v>
      </c>
      <c r="H432" s="67">
        <v>1</v>
      </c>
      <c r="I432" s="68">
        <v>8</v>
      </c>
      <c r="J432" s="69">
        <v>1.2999999999999999E-2</v>
      </c>
      <c r="K432" s="61" t="s">
        <v>17</v>
      </c>
      <c r="L432" s="70">
        <v>890</v>
      </c>
    </row>
    <row r="433" spans="1:12" ht="15" customHeight="1">
      <c r="A433" s="61" t="s">
        <v>4008</v>
      </c>
      <c r="B433" s="62" t="s">
        <v>1074</v>
      </c>
      <c r="C433" s="63" t="s">
        <v>1128</v>
      </c>
      <c r="D433" s="64" t="s">
        <v>864</v>
      </c>
      <c r="E433" s="62" t="s">
        <v>945</v>
      </c>
      <c r="F433" s="66" t="s">
        <v>1075</v>
      </c>
      <c r="G433" s="112" t="s">
        <v>1129</v>
      </c>
      <c r="H433" s="67">
        <v>1</v>
      </c>
      <c r="I433" s="68">
        <v>8</v>
      </c>
      <c r="J433" s="69">
        <v>1.2999999999999999E-2</v>
      </c>
      <c r="K433" s="61" t="s">
        <v>17</v>
      </c>
      <c r="L433" s="70">
        <v>980</v>
      </c>
    </row>
    <row r="434" spans="1:12" ht="15" customHeight="1">
      <c r="A434" s="61" t="s">
        <v>4008</v>
      </c>
      <c r="B434" s="62" t="s">
        <v>1325</v>
      </c>
      <c r="C434" s="63" t="s">
        <v>1379</v>
      </c>
      <c r="D434" s="64" t="s">
        <v>864</v>
      </c>
      <c r="E434" s="62" t="s">
        <v>945</v>
      </c>
      <c r="F434" s="66" t="s">
        <v>1326</v>
      </c>
      <c r="G434" s="117" t="s">
        <v>1380</v>
      </c>
      <c r="H434" s="67">
        <v>1</v>
      </c>
      <c r="I434" s="68">
        <v>8</v>
      </c>
      <c r="J434" s="69">
        <v>1.2999999999999999E-2</v>
      </c>
      <c r="K434" s="61" t="s">
        <v>17</v>
      </c>
      <c r="L434" s="70">
        <v>980</v>
      </c>
    </row>
    <row r="435" spans="1:12" ht="15" customHeight="1">
      <c r="A435" s="61" t="s">
        <v>4008</v>
      </c>
      <c r="B435" s="62" t="s">
        <v>1828</v>
      </c>
      <c r="C435" s="63" t="s">
        <v>1882</v>
      </c>
      <c r="D435" s="64" t="s">
        <v>864</v>
      </c>
      <c r="E435" s="62" t="s">
        <v>945</v>
      </c>
      <c r="F435" s="66" t="s">
        <v>1829</v>
      </c>
      <c r="G435" s="117" t="s">
        <v>1883</v>
      </c>
      <c r="H435" s="67">
        <v>1</v>
      </c>
      <c r="I435" s="68">
        <v>8</v>
      </c>
      <c r="J435" s="69">
        <v>1.2999999999999999E-2</v>
      </c>
      <c r="K435" s="61" t="s">
        <v>17</v>
      </c>
      <c r="L435" s="70">
        <v>980</v>
      </c>
    </row>
    <row r="436" spans="1:12" ht="15" customHeight="1">
      <c r="A436" s="61" t="s">
        <v>4008</v>
      </c>
      <c r="B436" s="62" t="s">
        <v>2080</v>
      </c>
      <c r="C436" s="63" t="s">
        <v>2134</v>
      </c>
      <c r="D436" s="64" t="s">
        <v>864</v>
      </c>
      <c r="E436" s="62" t="s">
        <v>945</v>
      </c>
      <c r="F436" s="66" t="s">
        <v>2081</v>
      </c>
      <c r="G436" s="117" t="s">
        <v>2135</v>
      </c>
      <c r="H436" s="67">
        <v>1</v>
      </c>
      <c r="I436" s="68">
        <v>8</v>
      </c>
      <c r="J436" s="69">
        <v>1.2999999999999999E-2</v>
      </c>
      <c r="K436" s="61" t="s">
        <v>17</v>
      </c>
      <c r="L436" s="70">
        <v>980</v>
      </c>
    </row>
    <row r="437" spans="1:12" ht="15" customHeight="1">
      <c r="A437" s="61" t="s">
        <v>4008</v>
      </c>
      <c r="B437" s="62" t="s">
        <v>2164</v>
      </c>
      <c r="C437" s="63" t="s">
        <v>2218</v>
      </c>
      <c r="D437" s="64" t="s">
        <v>864</v>
      </c>
      <c r="E437" s="62" t="s">
        <v>945</v>
      </c>
      <c r="F437" s="66" t="s">
        <v>2165</v>
      </c>
      <c r="G437" s="117" t="s">
        <v>2219</v>
      </c>
      <c r="H437" s="67">
        <v>1</v>
      </c>
      <c r="I437" s="68">
        <v>8</v>
      </c>
      <c r="J437" s="69">
        <v>1.2999999999999999E-2</v>
      </c>
      <c r="K437" s="61" t="s">
        <v>17</v>
      </c>
      <c r="L437" s="70">
        <v>980</v>
      </c>
    </row>
    <row r="438" spans="1:12" ht="15" customHeight="1">
      <c r="A438" s="61" t="s">
        <v>4008</v>
      </c>
      <c r="B438" s="62" t="s">
        <v>863</v>
      </c>
      <c r="C438" s="63" t="s">
        <v>949</v>
      </c>
      <c r="D438" s="64" t="s">
        <v>864</v>
      </c>
      <c r="E438" s="62" t="s">
        <v>948</v>
      </c>
      <c r="F438" s="66" t="s">
        <v>866</v>
      </c>
      <c r="G438" s="112" t="s">
        <v>950</v>
      </c>
      <c r="H438" s="67">
        <v>1</v>
      </c>
      <c r="I438" s="68">
        <v>8</v>
      </c>
      <c r="J438" s="69">
        <v>1.2999999999999999E-2</v>
      </c>
      <c r="K438" s="61" t="s">
        <v>17</v>
      </c>
      <c r="L438" s="70">
        <v>930</v>
      </c>
    </row>
    <row r="439" spans="1:12" ht="15" customHeight="1">
      <c r="A439" s="61" t="s">
        <v>4008</v>
      </c>
      <c r="B439" s="62" t="s">
        <v>990</v>
      </c>
      <c r="C439" s="63" t="s">
        <v>1046</v>
      </c>
      <c r="D439" s="64" t="s">
        <v>864</v>
      </c>
      <c r="E439" s="62" t="s">
        <v>948</v>
      </c>
      <c r="F439" s="66" t="s">
        <v>991</v>
      </c>
      <c r="G439" s="117" t="s">
        <v>1047</v>
      </c>
      <c r="H439" s="67">
        <v>1</v>
      </c>
      <c r="I439" s="68">
        <v>8</v>
      </c>
      <c r="J439" s="69">
        <v>1.2999999999999999E-2</v>
      </c>
      <c r="K439" s="61" t="s">
        <v>17</v>
      </c>
      <c r="L439" s="70">
        <v>930</v>
      </c>
    </row>
    <row r="440" spans="1:12" ht="15" customHeight="1">
      <c r="A440" s="61" t="s">
        <v>4008</v>
      </c>
      <c r="B440" s="62" t="s">
        <v>1158</v>
      </c>
      <c r="C440" s="63" t="s">
        <v>1214</v>
      </c>
      <c r="D440" s="64" t="s">
        <v>864</v>
      </c>
      <c r="E440" s="62" t="s">
        <v>948</v>
      </c>
      <c r="F440" s="66" t="s">
        <v>1159</v>
      </c>
      <c r="G440" s="117" t="s">
        <v>1215</v>
      </c>
      <c r="H440" s="67">
        <v>1</v>
      </c>
      <c r="I440" s="68">
        <v>8</v>
      </c>
      <c r="J440" s="69">
        <v>1.2999999999999999E-2</v>
      </c>
      <c r="K440" s="61" t="s">
        <v>17</v>
      </c>
      <c r="L440" s="70">
        <v>930</v>
      </c>
    </row>
    <row r="441" spans="1:12" ht="15" customHeight="1">
      <c r="A441" s="61" t="s">
        <v>4008</v>
      </c>
      <c r="B441" s="62" t="s">
        <v>1242</v>
      </c>
      <c r="C441" s="63" t="s">
        <v>1297</v>
      </c>
      <c r="D441" s="64" t="s">
        <v>864</v>
      </c>
      <c r="E441" s="62" t="s">
        <v>948</v>
      </c>
      <c r="F441" s="66" t="s">
        <v>15</v>
      </c>
      <c r="G441" s="117" t="s">
        <v>1298</v>
      </c>
      <c r="H441" s="67">
        <v>1</v>
      </c>
      <c r="I441" s="68">
        <v>8</v>
      </c>
      <c r="J441" s="69">
        <v>1.2999999999999999E-2</v>
      </c>
      <c r="K441" s="61" t="s">
        <v>17</v>
      </c>
      <c r="L441" s="70">
        <v>930</v>
      </c>
    </row>
    <row r="442" spans="1:12" ht="15" customHeight="1">
      <c r="A442" s="61" t="s">
        <v>4008</v>
      </c>
      <c r="B442" s="62" t="s">
        <v>1409</v>
      </c>
      <c r="C442" s="63" t="s">
        <v>1464</v>
      </c>
      <c r="D442" s="64" t="s">
        <v>864</v>
      </c>
      <c r="E442" s="62" t="s">
        <v>948</v>
      </c>
      <c r="F442" s="66" t="s">
        <v>32</v>
      </c>
      <c r="G442" s="117" t="s">
        <v>1465</v>
      </c>
      <c r="H442" s="67">
        <v>1</v>
      </c>
      <c r="I442" s="68">
        <v>8</v>
      </c>
      <c r="J442" s="69">
        <v>1.2999999999999999E-2</v>
      </c>
      <c r="K442" s="61" t="s">
        <v>17</v>
      </c>
      <c r="L442" s="70">
        <v>930</v>
      </c>
    </row>
    <row r="443" spans="1:12" ht="15" customHeight="1">
      <c r="A443" s="61" t="s">
        <v>4008</v>
      </c>
      <c r="B443" s="62" t="s">
        <v>1492</v>
      </c>
      <c r="C443" s="63" t="s">
        <v>1548</v>
      </c>
      <c r="D443" s="64" t="s">
        <v>864</v>
      </c>
      <c r="E443" s="62" t="s">
        <v>948</v>
      </c>
      <c r="F443" s="66" t="s">
        <v>1493</v>
      </c>
      <c r="G443" s="117" t="s">
        <v>1549</v>
      </c>
      <c r="H443" s="67">
        <v>1</v>
      </c>
      <c r="I443" s="68">
        <v>8</v>
      </c>
      <c r="J443" s="69">
        <v>1.2999999999999999E-2</v>
      </c>
      <c r="K443" s="61" t="s">
        <v>17</v>
      </c>
      <c r="L443" s="70">
        <v>930</v>
      </c>
    </row>
    <row r="444" spans="1:12" ht="15" customHeight="1">
      <c r="A444" s="61" t="s">
        <v>4008</v>
      </c>
      <c r="B444" s="62" t="s">
        <v>1576</v>
      </c>
      <c r="C444" s="63" t="s">
        <v>1632</v>
      </c>
      <c r="D444" s="64" t="s">
        <v>864</v>
      </c>
      <c r="E444" s="62" t="s">
        <v>948</v>
      </c>
      <c r="F444" s="66" t="s">
        <v>1577</v>
      </c>
      <c r="G444" s="117" t="s">
        <v>1633</v>
      </c>
      <c r="H444" s="67">
        <v>1</v>
      </c>
      <c r="I444" s="68">
        <v>8</v>
      </c>
      <c r="J444" s="69">
        <v>1.2999999999999999E-2</v>
      </c>
      <c r="K444" s="61" t="s">
        <v>17</v>
      </c>
      <c r="L444" s="70">
        <v>930</v>
      </c>
    </row>
    <row r="445" spans="1:12" ht="15" customHeight="1">
      <c r="A445" s="61" t="s">
        <v>4008</v>
      </c>
      <c r="B445" s="62" t="s">
        <v>1660</v>
      </c>
      <c r="C445" s="63" t="s">
        <v>1716</v>
      </c>
      <c r="D445" s="64" t="s">
        <v>864</v>
      </c>
      <c r="E445" s="62" t="s">
        <v>948</v>
      </c>
      <c r="F445" s="66" t="s">
        <v>1661</v>
      </c>
      <c r="G445" s="117" t="s">
        <v>1717</v>
      </c>
      <c r="H445" s="67">
        <v>1</v>
      </c>
      <c r="I445" s="68">
        <v>8</v>
      </c>
      <c r="J445" s="69">
        <v>1.2999999999999999E-2</v>
      </c>
      <c r="K445" s="61" t="s">
        <v>17</v>
      </c>
      <c r="L445" s="70">
        <v>930</v>
      </c>
    </row>
    <row r="446" spans="1:12" ht="15" customHeight="1">
      <c r="A446" s="61" t="s">
        <v>4008</v>
      </c>
      <c r="B446" s="62" t="s">
        <v>1744</v>
      </c>
      <c r="C446" s="63" t="s">
        <v>1800</v>
      </c>
      <c r="D446" s="64" t="s">
        <v>864</v>
      </c>
      <c r="E446" s="62" t="s">
        <v>948</v>
      </c>
      <c r="F446" s="66" t="s">
        <v>1745</v>
      </c>
      <c r="G446" s="117" t="s">
        <v>1801</v>
      </c>
      <c r="H446" s="67">
        <v>1</v>
      </c>
      <c r="I446" s="68">
        <v>8</v>
      </c>
      <c r="J446" s="69">
        <v>1.2999999999999999E-2</v>
      </c>
      <c r="K446" s="61" t="s">
        <v>17</v>
      </c>
      <c r="L446" s="70">
        <v>930</v>
      </c>
    </row>
    <row r="447" spans="1:12" ht="15" customHeight="1">
      <c r="A447" s="61" t="s">
        <v>4008</v>
      </c>
      <c r="B447" s="62" t="s">
        <v>1912</v>
      </c>
      <c r="C447" s="63" t="s">
        <v>1968</v>
      </c>
      <c r="D447" s="64" t="s">
        <v>864</v>
      </c>
      <c r="E447" s="62" t="s">
        <v>948</v>
      </c>
      <c r="F447" s="66" t="s">
        <v>1913</v>
      </c>
      <c r="G447" s="117" t="s">
        <v>1969</v>
      </c>
      <c r="H447" s="67">
        <v>1</v>
      </c>
      <c r="I447" s="68">
        <v>8</v>
      </c>
      <c r="J447" s="69">
        <v>1.2999999999999999E-2</v>
      </c>
      <c r="K447" s="61" t="s">
        <v>17</v>
      </c>
      <c r="L447" s="70">
        <v>930</v>
      </c>
    </row>
    <row r="448" spans="1:12" ht="15" customHeight="1">
      <c r="A448" s="61" t="s">
        <v>4008</v>
      </c>
      <c r="B448" s="62" t="s">
        <v>1996</v>
      </c>
      <c r="C448" s="63" t="s">
        <v>2052</v>
      </c>
      <c r="D448" s="64" t="s">
        <v>864</v>
      </c>
      <c r="E448" s="62" t="s">
        <v>948</v>
      </c>
      <c r="F448" s="66" t="s">
        <v>1997</v>
      </c>
      <c r="G448" s="117" t="s">
        <v>2053</v>
      </c>
      <c r="H448" s="67">
        <v>1</v>
      </c>
      <c r="I448" s="68">
        <v>8</v>
      </c>
      <c r="J448" s="69">
        <v>1.2999999999999999E-2</v>
      </c>
      <c r="K448" s="61" t="s">
        <v>17</v>
      </c>
      <c r="L448" s="70">
        <v>930</v>
      </c>
    </row>
    <row r="449" spans="1:12" ht="15" customHeight="1">
      <c r="A449" s="61" t="s">
        <v>4008</v>
      </c>
      <c r="B449" s="62" t="s">
        <v>1074</v>
      </c>
      <c r="C449" s="63" t="s">
        <v>1130</v>
      </c>
      <c r="D449" s="64" t="s">
        <v>864</v>
      </c>
      <c r="E449" s="62" t="s">
        <v>948</v>
      </c>
      <c r="F449" s="66" t="s">
        <v>1075</v>
      </c>
      <c r="G449" s="112" t="s">
        <v>1131</v>
      </c>
      <c r="H449" s="67">
        <v>1</v>
      </c>
      <c r="I449" s="68">
        <v>8</v>
      </c>
      <c r="J449" s="69">
        <v>1.2999999999999999E-2</v>
      </c>
      <c r="K449" s="61" t="s">
        <v>17</v>
      </c>
      <c r="L449" s="70">
        <v>1010</v>
      </c>
    </row>
    <row r="450" spans="1:12" ht="15" customHeight="1">
      <c r="A450" s="61" t="s">
        <v>4008</v>
      </c>
      <c r="B450" s="62" t="s">
        <v>1325</v>
      </c>
      <c r="C450" s="63" t="s">
        <v>1381</v>
      </c>
      <c r="D450" s="64" t="s">
        <v>864</v>
      </c>
      <c r="E450" s="62" t="s">
        <v>948</v>
      </c>
      <c r="F450" s="66" t="s">
        <v>1326</v>
      </c>
      <c r="G450" s="117" t="s">
        <v>1382</v>
      </c>
      <c r="H450" s="67">
        <v>1</v>
      </c>
      <c r="I450" s="68">
        <v>8</v>
      </c>
      <c r="J450" s="69">
        <v>1.2999999999999999E-2</v>
      </c>
      <c r="K450" s="61" t="s">
        <v>17</v>
      </c>
      <c r="L450" s="70">
        <v>1010</v>
      </c>
    </row>
    <row r="451" spans="1:12" ht="15" customHeight="1">
      <c r="A451" s="61" t="s">
        <v>4008</v>
      </c>
      <c r="B451" s="62" t="s">
        <v>1828</v>
      </c>
      <c r="C451" s="63" t="s">
        <v>1884</v>
      </c>
      <c r="D451" s="64" t="s">
        <v>864</v>
      </c>
      <c r="E451" s="62" t="s">
        <v>948</v>
      </c>
      <c r="F451" s="66" t="s">
        <v>1829</v>
      </c>
      <c r="G451" s="117" t="s">
        <v>1885</v>
      </c>
      <c r="H451" s="67">
        <v>1</v>
      </c>
      <c r="I451" s="68">
        <v>8</v>
      </c>
      <c r="J451" s="69">
        <v>1.2999999999999999E-2</v>
      </c>
      <c r="K451" s="61" t="s">
        <v>17</v>
      </c>
      <c r="L451" s="70">
        <v>1010</v>
      </c>
    </row>
    <row r="452" spans="1:12" ht="15" customHeight="1">
      <c r="A452" s="61" t="s">
        <v>4008</v>
      </c>
      <c r="B452" s="62" t="s">
        <v>2080</v>
      </c>
      <c r="C452" s="63" t="s">
        <v>2136</v>
      </c>
      <c r="D452" s="64" t="s">
        <v>864</v>
      </c>
      <c r="E452" s="62" t="s">
        <v>948</v>
      </c>
      <c r="F452" s="66" t="s">
        <v>2081</v>
      </c>
      <c r="G452" s="117" t="s">
        <v>2137</v>
      </c>
      <c r="H452" s="67">
        <v>1</v>
      </c>
      <c r="I452" s="68">
        <v>8</v>
      </c>
      <c r="J452" s="69">
        <v>1.2999999999999999E-2</v>
      </c>
      <c r="K452" s="61" t="s">
        <v>17</v>
      </c>
      <c r="L452" s="70">
        <v>1010</v>
      </c>
    </row>
    <row r="453" spans="1:12" ht="15" customHeight="1">
      <c r="A453" s="61" t="s">
        <v>4008</v>
      </c>
      <c r="B453" s="62" t="s">
        <v>2164</v>
      </c>
      <c r="C453" s="63" t="s">
        <v>2220</v>
      </c>
      <c r="D453" s="64" t="s">
        <v>864</v>
      </c>
      <c r="E453" s="62" t="s">
        <v>948</v>
      </c>
      <c r="F453" s="66" t="s">
        <v>2165</v>
      </c>
      <c r="G453" s="117" t="s">
        <v>2221</v>
      </c>
      <c r="H453" s="67">
        <v>1</v>
      </c>
      <c r="I453" s="68">
        <v>8</v>
      </c>
      <c r="J453" s="69">
        <v>1.2999999999999999E-2</v>
      </c>
      <c r="K453" s="61" t="s">
        <v>17</v>
      </c>
      <c r="L453" s="70">
        <v>1010</v>
      </c>
    </row>
    <row r="454" spans="1:12" ht="15" customHeight="1">
      <c r="A454" s="61" t="s">
        <v>4008</v>
      </c>
      <c r="B454" s="62" t="s">
        <v>863</v>
      </c>
      <c r="C454" s="63" t="s">
        <v>952</v>
      </c>
      <c r="D454" s="64" t="s">
        <v>864</v>
      </c>
      <c r="E454" s="62" t="s">
        <v>951</v>
      </c>
      <c r="F454" s="66" t="s">
        <v>866</v>
      </c>
      <c r="G454" s="112" t="s">
        <v>953</v>
      </c>
      <c r="H454" s="67">
        <v>1</v>
      </c>
      <c r="I454" s="68">
        <v>8</v>
      </c>
      <c r="J454" s="69">
        <v>1.2999999999999999E-2</v>
      </c>
      <c r="K454" s="61" t="s">
        <v>17</v>
      </c>
      <c r="L454" s="70">
        <v>910</v>
      </c>
    </row>
    <row r="455" spans="1:12" ht="15" customHeight="1">
      <c r="A455" s="61" t="s">
        <v>4008</v>
      </c>
      <c r="B455" s="62" t="s">
        <v>990</v>
      </c>
      <c r="C455" s="63" t="s">
        <v>1048</v>
      </c>
      <c r="D455" s="64" t="s">
        <v>864</v>
      </c>
      <c r="E455" s="62" t="s">
        <v>951</v>
      </c>
      <c r="F455" s="66" t="s">
        <v>991</v>
      </c>
      <c r="G455" s="117" t="s">
        <v>1049</v>
      </c>
      <c r="H455" s="67">
        <v>1</v>
      </c>
      <c r="I455" s="68">
        <v>8</v>
      </c>
      <c r="J455" s="69">
        <v>1.2999999999999999E-2</v>
      </c>
      <c r="K455" s="61" t="s">
        <v>17</v>
      </c>
      <c r="L455" s="70">
        <v>910</v>
      </c>
    </row>
    <row r="456" spans="1:12" ht="15" customHeight="1">
      <c r="A456" s="61" t="s">
        <v>4008</v>
      </c>
      <c r="B456" s="62" t="s">
        <v>1158</v>
      </c>
      <c r="C456" s="63" t="s">
        <v>1216</v>
      </c>
      <c r="D456" s="64" t="s">
        <v>864</v>
      </c>
      <c r="E456" s="62" t="s">
        <v>951</v>
      </c>
      <c r="F456" s="66" t="s">
        <v>1159</v>
      </c>
      <c r="G456" s="117" t="s">
        <v>1217</v>
      </c>
      <c r="H456" s="67">
        <v>1</v>
      </c>
      <c r="I456" s="68">
        <v>8</v>
      </c>
      <c r="J456" s="69">
        <v>1.2999999999999999E-2</v>
      </c>
      <c r="K456" s="61" t="s">
        <v>17</v>
      </c>
      <c r="L456" s="70">
        <v>910</v>
      </c>
    </row>
    <row r="457" spans="1:12" ht="15" customHeight="1">
      <c r="A457" s="61" t="s">
        <v>4008</v>
      </c>
      <c r="B457" s="62" t="s">
        <v>1242</v>
      </c>
      <c r="C457" s="63" t="s">
        <v>1299</v>
      </c>
      <c r="D457" s="64" t="s">
        <v>864</v>
      </c>
      <c r="E457" s="62" t="s">
        <v>951</v>
      </c>
      <c r="F457" s="66" t="s">
        <v>15</v>
      </c>
      <c r="G457" s="117" t="s">
        <v>1300</v>
      </c>
      <c r="H457" s="67">
        <v>1</v>
      </c>
      <c r="I457" s="68">
        <v>8</v>
      </c>
      <c r="J457" s="69">
        <v>1.2999999999999999E-2</v>
      </c>
      <c r="K457" s="61" t="s">
        <v>17</v>
      </c>
      <c r="L457" s="70">
        <v>910</v>
      </c>
    </row>
    <row r="458" spans="1:12" ht="15" customHeight="1">
      <c r="A458" s="61" t="s">
        <v>4008</v>
      </c>
      <c r="B458" s="62" t="s">
        <v>1409</v>
      </c>
      <c r="C458" s="63" t="s">
        <v>1466</v>
      </c>
      <c r="D458" s="64" t="s">
        <v>864</v>
      </c>
      <c r="E458" s="62" t="s">
        <v>951</v>
      </c>
      <c r="F458" s="66" t="s">
        <v>32</v>
      </c>
      <c r="G458" s="117" t="s">
        <v>1467</v>
      </c>
      <c r="H458" s="67">
        <v>1</v>
      </c>
      <c r="I458" s="68">
        <v>8</v>
      </c>
      <c r="J458" s="69">
        <v>1.2999999999999999E-2</v>
      </c>
      <c r="K458" s="61" t="s">
        <v>17</v>
      </c>
      <c r="L458" s="70">
        <v>910</v>
      </c>
    </row>
    <row r="459" spans="1:12" ht="15" customHeight="1">
      <c r="A459" s="61" t="s">
        <v>4008</v>
      </c>
      <c r="B459" s="62" t="s">
        <v>1492</v>
      </c>
      <c r="C459" s="63" t="s">
        <v>1550</v>
      </c>
      <c r="D459" s="64" t="s">
        <v>864</v>
      </c>
      <c r="E459" s="62" t="s">
        <v>951</v>
      </c>
      <c r="F459" s="66" t="s">
        <v>1493</v>
      </c>
      <c r="G459" s="117" t="s">
        <v>1551</v>
      </c>
      <c r="H459" s="67">
        <v>1</v>
      </c>
      <c r="I459" s="68">
        <v>8</v>
      </c>
      <c r="J459" s="69">
        <v>1.2999999999999999E-2</v>
      </c>
      <c r="K459" s="61" t="s">
        <v>17</v>
      </c>
      <c r="L459" s="70">
        <v>910</v>
      </c>
    </row>
    <row r="460" spans="1:12" ht="15" customHeight="1">
      <c r="A460" s="61" t="s">
        <v>4008</v>
      </c>
      <c r="B460" s="62" t="s">
        <v>1576</v>
      </c>
      <c r="C460" s="63" t="s">
        <v>1634</v>
      </c>
      <c r="D460" s="64" t="s">
        <v>864</v>
      </c>
      <c r="E460" s="62" t="s">
        <v>951</v>
      </c>
      <c r="F460" s="66" t="s">
        <v>1577</v>
      </c>
      <c r="G460" s="117" t="s">
        <v>1635</v>
      </c>
      <c r="H460" s="67">
        <v>1</v>
      </c>
      <c r="I460" s="68">
        <v>8</v>
      </c>
      <c r="J460" s="69">
        <v>1.2999999999999999E-2</v>
      </c>
      <c r="K460" s="61" t="s">
        <v>17</v>
      </c>
      <c r="L460" s="70">
        <v>910</v>
      </c>
    </row>
    <row r="461" spans="1:12" ht="15" customHeight="1">
      <c r="A461" s="61" t="s">
        <v>4008</v>
      </c>
      <c r="B461" s="62" t="s">
        <v>1660</v>
      </c>
      <c r="C461" s="63" t="s">
        <v>1718</v>
      </c>
      <c r="D461" s="64" t="s">
        <v>864</v>
      </c>
      <c r="E461" s="62" t="s">
        <v>951</v>
      </c>
      <c r="F461" s="66" t="s">
        <v>1661</v>
      </c>
      <c r="G461" s="117" t="s">
        <v>1719</v>
      </c>
      <c r="H461" s="67">
        <v>1</v>
      </c>
      <c r="I461" s="68">
        <v>8</v>
      </c>
      <c r="J461" s="69">
        <v>1.2999999999999999E-2</v>
      </c>
      <c r="K461" s="61" t="s">
        <v>17</v>
      </c>
      <c r="L461" s="70">
        <v>910</v>
      </c>
    </row>
    <row r="462" spans="1:12" ht="15" customHeight="1">
      <c r="A462" s="61" t="s">
        <v>4008</v>
      </c>
      <c r="B462" s="62" t="s">
        <v>1744</v>
      </c>
      <c r="C462" s="63" t="s">
        <v>1802</v>
      </c>
      <c r="D462" s="64" t="s">
        <v>864</v>
      </c>
      <c r="E462" s="62" t="s">
        <v>951</v>
      </c>
      <c r="F462" s="66" t="s">
        <v>1745</v>
      </c>
      <c r="G462" s="117" t="s">
        <v>1803</v>
      </c>
      <c r="H462" s="67">
        <v>1</v>
      </c>
      <c r="I462" s="68">
        <v>8</v>
      </c>
      <c r="J462" s="69">
        <v>1.2999999999999999E-2</v>
      </c>
      <c r="K462" s="61" t="s">
        <v>17</v>
      </c>
      <c r="L462" s="70">
        <v>910</v>
      </c>
    </row>
    <row r="463" spans="1:12" ht="15" customHeight="1">
      <c r="A463" s="61" t="s">
        <v>4008</v>
      </c>
      <c r="B463" s="62" t="s">
        <v>1912</v>
      </c>
      <c r="C463" s="63" t="s">
        <v>1970</v>
      </c>
      <c r="D463" s="64" t="s">
        <v>864</v>
      </c>
      <c r="E463" s="62" t="s">
        <v>951</v>
      </c>
      <c r="F463" s="66" t="s">
        <v>1913</v>
      </c>
      <c r="G463" s="117" t="s">
        <v>1971</v>
      </c>
      <c r="H463" s="67">
        <v>1</v>
      </c>
      <c r="I463" s="68">
        <v>8</v>
      </c>
      <c r="J463" s="69">
        <v>1.2999999999999999E-2</v>
      </c>
      <c r="K463" s="61" t="s">
        <v>17</v>
      </c>
      <c r="L463" s="70">
        <v>910</v>
      </c>
    </row>
    <row r="464" spans="1:12" ht="15" customHeight="1">
      <c r="A464" s="61" t="s">
        <v>4008</v>
      </c>
      <c r="B464" s="62" t="s">
        <v>1996</v>
      </c>
      <c r="C464" s="63" t="s">
        <v>2054</v>
      </c>
      <c r="D464" s="64" t="s">
        <v>864</v>
      </c>
      <c r="E464" s="62" t="s">
        <v>951</v>
      </c>
      <c r="F464" s="66" t="s">
        <v>1997</v>
      </c>
      <c r="G464" s="117" t="s">
        <v>2055</v>
      </c>
      <c r="H464" s="67">
        <v>1</v>
      </c>
      <c r="I464" s="68">
        <v>8</v>
      </c>
      <c r="J464" s="69">
        <v>1.2999999999999999E-2</v>
      </c>
      <c r="K464" s="61" t="s">
        <v>17</v>
      </c>
      <c r="L464" s="70">
        <v>910</v>
      </c>
    </row>
    <row r="465" spans="1:12" ht="15" customHeight="1">
      <c r="A465" s="61" t="s">
        <v>4008</v>
      </c>
      <c r="B465" s="62" t="s">
        <v>1074</v>
      </c>
      <c r="C465" s="63" t="s">
        <v>1132</v>
      </c>
      <c r="D465" s="64" t="s">
        <v>864</v>
      </c>
      <c r="E465" s="62" t="s">
        <v>951</v>
      </c>
      <c r="F465" s="66" t="s">
        <v>1075</v>
      </c>
      <c r="G465" s="112" t="s">
        <v>1133</v>
      </c>
      <c r="H465" s="67">
        <v>1</v>
      </c>
      <c r="I465" s="68">
        <v>8</v>
      </c>
      <c r="J465" s="69">
        <v>1.2999999999999999E-2</v>
      </c>
      <c r="K465" s="61" t="s">
        <v>17</v>
      </c>
      <c r="L465" s="70">
        <v>990</v>
      </c>
    </row>
    <row r="466" spans="1:12" ht="15" customHeight="1">
      <c r="A466" s="61" t="s">
        <v>4008</v>
      </c>
      <c r="B466" s="62" t="s">
        <v>1325</v>
      </c>
      <c r="C466" s="63" t="s">
        <v>1383</v>
      </c>
      <c r="D466" s="64" t="s">
        <v>864</v>
      </c>
      <c r="E466" s="62" t="s">
        <v>951</v>
      </c>
      <c r="F466" s="66" t="s">
        <v>1326</v>
      </c>
      <c r="G466" s="117" t="s">
        <v>1384</v>
      </c>
      <c r="H466" s="67">
        <v>1</v>
      </c>
      <c r="I466" s="68">
        <v>8</v>
      </c>
      <c r="J466" s="69">
        <v>1.2999999999999999E-2</v>
      </c>
      <c r="K466" s="61" t="s">
        <v>17</v>
      </c>
      <c r="L466" s="70">
        <v>990</v>
      </c>
    </row>
    <row r="467" spans="1:12" ht="15" customHeight="1">
      <c r="A467" s="61" t="s">
        <v>4008</v>
      </c>
      <c r="B467" s="62" t="s">
        <v>1828</v>
      </c>
      <c r="C467" s="63" t="s">
        <v>1886</v>
      </c>
      <c r="D467" s="64" t="s">
        <v>864</v>
      </c>
      <c r="E467" s="62" t="s">
        <v>951</v>
      </c>
      <c r="F467" s="66" t="s">
        <v>1829</v>
      </c>
      <c r="G467" s="117" t="s">
        <v>1887</v>
      </c>
      <c r="H467" s="67">
        <v>1</v>
      </c>
      <c r="I467" s="68">
        <v>8</v>
      </c>
      <c r="J467" s="69">
        <v>1.2999999999999999E-2</v>
      </c>
      <c r="K467" s="61" t="s">
        <v>17</v>
      </c>
      <c r="L467" s="70">
        <v>990</v>
      </c>
    </row>
    <row r="468" spans="1:12" ht="15" customHeight="1">
      <c r="A468" s="61" t="s">
        <v>4008</v>
      </c>
      <c r="B468" s="62" t="s">
        <v>2080</v>
      </c>
      <c r="C468" s="63" t="s">
        <v>2138</v>
      </c>
      <c r="D468" s="64" t="s">
        <v>864</v>
      </c>
      <c r="E468" s="62" t="s">
        <v>951</v>
      </c>
      <c r="F468" s="66" t="s">
        <v>2081</v>
      </c>
      <c r="G468" s="117" t="s">
        <v>2139</v>
      </c>
      <c r="H468" s="67">
        <v>1</v>
      </c>
      <c r="I468" s="68">
        <v>8</v>
      </c>
      <c r="J468" s="69">
        <v>1.2999999999999999E-2</v>
      </c>
      <c r="K468" s="61" t="s">
        <v>17</v>
      </c>
      <c r="L468" s="70">
        <v>990</v>
      </c>
    </row>
    <row r="469" spans="1:12" ht="15" customHeight="1">
      <c r="A469" s="61" t="s">
        <v>4008</v>
      </c>
      <c r="B469" s="62" t="s">
        <v>2164</v>
      </c>
      <c r="C469" s="63" t="s">
        <v>2222</v>
      </c>
      <c r="D469" s="64" t="s">
        <v>864</v>
      </c>
      <c r="E469" s="62" t="s">
        <v>951</v>
      </c>
      <c r="F469" s="66" t="s">
        <v>2165</v>
      </c>
      <c r="G469" s="117" t="s">
        <v>2223</v>
      </c>
      <c r="H469" s="67">
        <v>1</v>
      </c>
      <c r="I469" s="68">
        <v>8</v>
      </c>
      <c r="J469" s="69">
        <v>1.2999999999999999E-2</v>
      </c>
      <c r="K469" s="61" t="s">
        <v>17</v>
      </c>
      <c r="L469" s="70">
        <v>990</v>
      </c>
    </row>
    <row r="470" spans="1:12" ht="15" customHeight="1">
      <c r="A470" s="61" t="s">
        <v>4008</v>
      </c>
      <c r="B470" s="62" t="s">
        <v>863</v>
      </c>
      <c r="C470" s="63" t="s">
        <v>4474</v>
      </c>
      <c r="D470" s="64" t="s">
        <v>864</v>
      </c>
      <c r="E470" s="62" t="s">
        <v>954</v>
      </c>
      <c r="F470" s="66" t="s">
        <v>866</v>
      </c>
      <c r="G470" s="112" t="s">
        <v>956</v>
      </c>
      <c r="H470" s="67">
        <v>1</v>
      </c>
      <c r="I470" s="68">
        <v>7</v>
      </c>
      <c r="J470" s="69">
        <v>1.9E-2</v>
      </c>
      <c r="K470" s="61" t="s">
        <v>17</v>
      </c>
      <c r="L470" s="70">
        <v>1150</v>
      </c>
    </row>
    <row r="471" spans="1:12" ht="15" customHeight="1">
      <c r="A471" s="61" t="s">
        <v>4008</v>
      </c>
      <c r="B471" s="62" t="s">
        <v>990</v>
      </c>
      <c r="C471" s="63" t="s">
        <v>4475</v>
      </c>
      <c r="D471" s="64" t="s">
        <v>864</v>
      </c>
      <c r="E471" s="62" t="s">
        <v>954</v>
      </c>
      <c r="F471" s="66" t="s">
        <v>991</v>
      </c>
      <c r="G471" s="117" t="s">
        <v>1051</v>
      </c>
      <c r="H471" s="67">
        <v>1</v>
      </c>
      <c r="I471" s="68">
        <v>7</v>
      </c>
      <c r="J471" s="69">
        <v>1.9E-2</v>
      </c>
      <c r="K471" s="61" t="s">
        <v>17</v>
      </c>
      <c r="L471" s="70">
        <v>1150</v>
      </c>
    </row>
    <row r="472" spans="1:12" ht="15" customHeight="1">
      <c r="A472" s="61" t="s">
        <v>4008</v>
      </c>
      <c r="B472" s="62" t="s">
        <v>1158</v>
      </c>
      <c r="C472" s="63" t="s">
        <v>4476</v>
      </c>
      <c r="D472" s="64" t="s">
        <v>864</v>
      </c>
      <c r="E472" s="62" t="s">
        <v>954</v>
      </c>
      <c r="F472" s="66" t="s">
        <v>1159</v>
      </c>
      <c r="G472" s="117" t="s">
        <v>1219</v>
      </c>
      <c r="H472" s="67">
        <v>1</v>
      </c>
      <c r="I472" s="68">
        <v>7</v>
      </c>
      <c r="J472" s="69">
        <v>1.9E-2</v>
      </c>
      <c r="K472" s="61" t="s">
        <v>17</v>
      </c>
      <c r="L472" s="70">
        <v>1150</v>
      </c>
    </row>
    <row r="473" spans="1:12" ht="15" customHeight="1">
      <c r="A473" s="61" t="s">
        <v>4008</v>
      </c>
      <c r="B473" s="62" t="s">
        <v>1242</v>
      </c>
      <c r="C473" s="63" t="s">
        <v>4477</v>
      </c>
      <c r="D473" s="64" t="s">
        <v>864</v>
      </c>
      <c r="E473" s="62" t="s">
        <v>954</v>
      </c>
      <c r="F473" s="66" t="s">
        <v>15</v>
      </c>
      <c r="G473" s="117" t="s">
        <v>1302</v>
      </c>
      <c r="H473" s="67">
        <v>1</v>
      </c>
      <c r="I473" s="68">
        <v>7</v>
      </c>
      <c r="J473" s="69">
        <v>1.9E-2</v>
      </c>
      <c r="K473" s="61" t="s">
        <v>17</v>
      </c>
      <c r="L473" s="70">
        <v>1150</v>
      </c>
    </row>
    <row r="474" spans="1:12" ht="15" customHeight="1">
      <c r="A474" s="61" t="s">
        <v>4008</v>
      </c>
      <c r="B474" s="62" t="s">
        <v>1409</v>
      </c>
      <c r="C474" s="63" t="s">
        <v>4478</v>
      </c>
      <c r="D474" s="64" t="s">
        <v>864</v>
      </c>
      <c r="E474" s="62" t="s">
        <v>954</v>
      </c>
      <c r="F474" s="66" t="s">
        <v>32</v>
      </c>
      <c r="G474" s="117" t="s">
        <v>1469</v>
      </c>
      <c r="H474" s="67">
        <v>1</v>
      </c>
      <c r="I474" s="68">
        <v>7</v>
      </c>
      <c r="J474" s="69">
        <v>1.9E-2</v>
      </c>
      <c r="K474" s="61" t="s">
        <v>17</v>
      </c>
      <c r="L474" s="70">
        <v>1150</v>
      </c>
    </row>
    <row r="475" spans="1:12" ht="15" customHeight="1">
      <c r="A475" s="61" t="s">
        <v>4008</v>
      </c>
      <c r="B475" s="62" t="s">
        <v>1492</v>
      </c>
      <c r="C475" s="63" t="s">
        <v>4479</v>
      </c>
      <c r="D475" s="64" t="s">
        <v>864</v>
      </c>
      <c r="E475" s="62" t="s">
        <v>954</v>
      </c>
      <c r="F475" s="66" t="s">
        <v>1493</v>
      </c>
      <c r="G475" s="117" t="s">
        <v>1553</v>
      </c>
      <c r="H475" s="67">
        <v>1</v>
      </c>
      <c r="I475" s="68">
        <v>7</v>
      </c>
      <c r="J475" s="69">
        <v>1.9E-2</v>
      </c>
      <c r="K475" s="61" t="s">
        <v>17</v>
      </c>
      <c r="L475" s="70">
        <v>1150</v>
      </c>
    </row>
    <row r="476" spans="1:12" ht="15" customHeight="1">
      <c r="A476" s="61" t="s">
        <v>4008</v>
      </c>
      <c r="B476" s="62" t="s">
        <v>1576</v>
      </c>
      <c r="C476" s="63" t="s">
        <v>4480</v>
      </c>
      <c r="D476" s="64" t="s">
        <v>864</v>
      </c>
      <c r="E476" s="62" t="s">
        <v>954</v>
      </c>
      <c r="F476" s="66" t="s">
        <v>1577</v>
      </c>
      <c r="G476" s="117" t="s">
        <v>1637</v>
      </c>
      <c r="H476" s="67">
        <v>1</v>
      </c>
      <c r="I476" s="68">
        <v>7</v>
      </c>
      <c r="J476" s="69">
        <v>1.9E-2</v>
      </c>
      <c r="K476" s="61" t="s">
        <v>17</v>
      </c>
      <c r="L476" s="70">
        <v>1150</v>
      </c>
    </row>
    <row r="477" spans="1:12" ht="15" customHeight="1">
      <c r="A477" s="61" t="s">
        <v>4008</v>
      </c>
      <c r="B477" s="62" t="s">
        <v>1660</v>
      </c>
      <c r="C477" s="63" t="s">
        <v>4481</v>
      </c>
      <c r="D477" s="64" t="s">
        <v>864</v>
      </c>
      <c r="E477" s="62" t="s">
        <v>954</v>
      </c>
      <c r="F477" s="66" t="s">
        <v>1661</v>
      </c>
      <c r="G477" s="117" t="s">
        <v>1721</v>
      </c>
      <c r="H477" s="67">
        <v>1</v>
      </c>
      <c r="I477" s="68">
        <v>7</v>
      </c>
      <c r="J477" s="69">
        <v>1.9E-2</v>
      </c>
      <c r="K477" s="61" t="s">
        <v>17</v>
      </c>
      <c r="L477" s="70">
        <v>1150</v>
      </c>
    </row>
    <row r="478" spans="1:12" ht="15" customHeight="1">
      <c r="A478" s="61" t="s">
        <v>4008</v>
      </c>
      <c r="B478" s="62" t="s">
        <v>1744</v>
      </c>
      <c r="C478" s="63" t="s">
        <v>4482</v>
      </c>
      <c r="D478" s="64" t="s">
        <v>864</v>
      </c>
      <c r="E478" s="62" t="s">
        <v>954</v>
      </c>
      <c r="F478" s="66" t="s">
        <v>1745</v>
      </c>
      <c r="G478" s="117" t="s">
        <v>1805</v>
      </c>
      <c r="H478" s="67">
        <v>1</v>
      </c>
      <c r="I478" s="68">
        <v>7</v>
      </c>
      <c r="J478" s="69">
        <v>1.9E-2</v>
      </c>
      <c r="K478" s="61" t="s">
        <v>17</v>
      </c>
      <c r="L478" s="70">
        <v>1150</v>
      </c>
    </row>
    <row r="479" spans="1:12" ht="15" customHeight="1">
      <c r="A479" s="61" t="s">
        <v>4008</v>
      </c>
      <c r="B479" s="62" t="s">
        <v>1912</v>
      </c>
      <c r="C479" s="63" t="s">
        <v>4483</v>
      </c>
      <c r="D479" s="64" t="s">
        <v>864</v>
      </c>
      <c r="E479" s="62" t="s">
        <v>954</v>
      </c>
      <c r="F479" s="66" t="s">
        <v>1913</v>
      </c>
      <c r="G479" s="117" t="s">
        <v>1973</v>
      </c>
      <c r="H479" s="67">
        <v>1</v>
      </c>
      <c r="I479" s="68">
        <v>7</v>
      </c>
      <c r="J479" s="69">
        <v>1.9E-2</v>
      </c>
      <c r="K479" s="61" t="s">
        <v>17</v>
      </c>
      <c r="L479" s="70">
        <v>1150</v>
      </c>
    </row>
    <row r="480" spans="1:12" ht="15" customHeight="1">
      <c r="A480" s="61" t="s">
        <v>4008</v>
      </c>
      <c r="B480" s="62" t="s">
        <v>1996</v>
      </c>
      <c r="C480" s="63" t="s">
        <v>4484</v>
      </c>
      <c r="D480" s="64" t="s">
        <v>864</v>
      </c>
      <c r="E480" s="62" t="s">
        <v>954</v>
      </c>
      <c r="F480" s="66" t="s">
        <v>1997</v>
      </c>
      <c r="G480" s="117" t="s">
        <v>2057</v>
      </c>
      <c r="H480" s="67">
        <v>1</v>
      </c>
      <c r="I480" s="68">
        <v>7</v>
      </c>
      <c r="J480" s="69">
        <v>1.9E-2</v>
      </c>
      <c r="K480" s="61" t="s">
        <v>17</v>
      </c>
      <c r="L480" s="70">
        <v>1150</v>
      </c>
    </row>
    <row r="481" spans="1:12" ht="15" customHeight="1">
      <c r="A481" s="61" t="s">
        <v>4008</v>
      </c>
      <c r="B481" s="62" t="s">
        <v>1074</v>
      </c>
      <c r="C481" s="63" t="s">
        <v>4485</v>
      </c>
      <c r="D481" s="64" t="s">
        <v>864</v>
      </c>
      <c r="E481" s="62" t="s">
        <v>954</v>
      </c>
      <c r="F481" s="66" t="s">
        <v>1075</v>
      </c>
      <c r="G481" s="112" t="s">
        <v>1135</v>
      </c>
      <c r="H481" s="67">
        <v>1</v>
      </c>
      <c r="I481" s="68">
        <v>7</v>
      </c>
      <c r="J481" s="69">
        <v>1.9E-2</v>
      </c>
      <c r="K481" s="61" t="s">
        <v>17</v>
      </c>
      <c r="L481" s="70">
        <v>1240</v>
      </c>
    </row>
    <row r="482" spans="1:12" ht="15" customHeight="1">
      <c r="A482" s="61" t="s">
        <v>4008</v>
      </c>
      <c r="B482" s="62" t="s">
        <v>1325</v>
      </c>
      <c r="C482" s="63" t="s">
        <v>4486</v>
      </c>
      <c r="D482" s="64" t="s">
        <v>864</v>
      </c>
      <c r="E482" s="62" t="s">
        <v>954</v>
      </c>
      <c r="F482" s="66" t="s">
        <v>1326</v>
      </c>
      <c r="G482" s="117" t="s">
        <v>1386</v>
      </c>
      <c r="H482" s="67">
        <v>1</v>
      </c>
      <c r="I482" s="68">
        <v>7</v>
      </c>
      <c r="J482" s="69">
        <v>1.9E-2</v>
      </c>
      <c r="K482" s="61" t="s">
        <v>17</v>
      </c>
      <c r="L482" s="70">
        <v>1240</v>
      </c>
    </row>
    <row r="483" spans="1:12" ht="15" customHeight="1">
      <c r="A483" s="61" t="s">
        <v>4008</v>
      </c>
      <c r="B483" s="62" t="s">
        <v>1828</v>
      </c>
      <c r="C483" s="63" t="s">
        <v>4487</v>
      </c>
      <c r="D483" s="64" t="s">
        <v>864</v>
      </c>
      <c r="E483" s="62" t="s">
        <v>954</v>
      </c>
      <c r="F483" s="66" t="s">
        <v>1829</v>
      </c>
      <c r="G483" s="117" t="s">
        <v>1889</v>
      </c>
      <c r="H483" s="67">
        <v>1</v>
      </c>
      <c r="I483" s="68">
        <v>7</v>
      </c>
      <c r="J483" s="69">
        <v>1.9E-2</v>
      </c>
      <c r="K483" s="61" t="s">
        <v>17</v>
      </c>
      <c r="L483" s="70">
        <v>1240</v>
      </c>
    </row>
    <row r="484" spans="1:12" ht="15" customHeight="1">
      <c r="A484" s="61" t="s">
        <v>4008</v>
      </c>
      <c r="B484" s="62" t="s">
        <v>2080</v>
      </c>
      <c r="C484" s="63" t="s">
        <v>4488</v>
      </c>
      <c r="D484" s="64" t="s">
        <v>864</v>
      </c>
      <c r="E484" s="62" t="s">
        <v>954</v>
      </c>
      <c r="F484" s="66" t="s">
        <v>2081</v>
      </c>
      <c r="G484" s="117" t="s">
        <v>2141</v>
      </c>
      <c r="H484" s="67">
        <v>1</v>
      </c>
      <c r="I484" s="68">
        <v>7</v>
      </c>
      <c r="J484" s="69">
        <v>1.9E-2</v>
      </c>
      <c r="K484" s="61" t="s">
        <v>17</v>
      </c>
      <c r="L484" s="70">
        <v>1240</v>
      </c>
    </row>
    <row r="485" spans="1:12" ht="15" customHeight="1">
      <c r="A485" s="61" t="s">
        <v>4008</v>
      </c>
      <c r="B485" s="62" t="s">
        <v>2164</v>
      </c>
      <c r="C485" s="63" t="s">
        <v>4489</v>
      </c>
      <c r="D485" s="64" t="s">
        <v>864</v>
      </c>
      <c r="E485" s="62" t="s">
        <v>954</v>
      </c>
      <c r="F485" s="66" t="s">
        <v>2165</v>
      </c>
      <c r="G485" s="117" t="s">
        <v>2225</v>
      </c>
      <c r="H485" s="67">
        <v>1</v>
      </c>
      <c r="I485" s="68">
        <v>7</v>
      </c>
      <c r="J485" s="69">
        <v>1.9E-2</v>
      </c>
      <c r="K485" s="61" t="s">
        <v>17</v>
      </c>
      <c r="L485" s="70">
        <v>1240</v>
      </c>
    </row>
    <row r="486" spans="1:12" ht="15" customHeight="1">
      <c r="A486" s="61" t="s">
        <v>4008</v>
      </c>
      <c r="B486" s="62" t="s">
        <v>863</v>
      </c>
      <c r="C486" s="63" t="s">
        <v>958</v>
      </c>
      <c r="D486" s="64" t="s">
        <v>864</v>
      </c>
      <c r="E486" s="62" t="s">
        <v>957</v>
      </c>
      <c r="F486" s="66" t="s">
        <v>866</v>
      </c>
      <c r="G486" s="112" t="s">
        <v>959</v>
      </c>
      <c r="H486" s="67">
        <v>1</v>
      </c>
      <c r="I486" s="68">
        <v>4</v>
      </c>
      <c r="J486" s="69">
        <v>7.0000000000000001E-3</v>
      </c>
      <c r="K486" s="61" t="s">
        <v>17</v>
      </c>
      <c r="L486" s="70">
        <v>480</v>
      </c>
    </row>
    <row r="487" spans="1:12" ht="15" customHeight="1">
      <c r="A487" s="61" t="s">
        <v>4008</v>
      </c>
      <c r="B487" s="62" t="s">
        <v>990</v>
      </c>
      <c r="C487" s="63" t="s">
        <v>1052</v>
      </c>
      <c r="D487" s="64" t="s">
        <v>864</v>
      </c>
      <c r="E487" s="62" t="s">
        <v>957</v>
      </c>
      <c r="F487" s="66" t="s">
        <v>991</v>
      </c>
      <c r="G487" s="117" t="s">
        <v>1053</v>
      </c>
      <c r="H487" s="67">
        <v>1</v>
      </c>
      <c r="I487" s="68">
        <v>4</v>
      </c>
      <c r="J487" s="69">
        <v>7.0000000000000001E-3</v>
      </c>
      <c r="K487" s="61" t="s">
        <v>17</v>
      </c>
      <c r="L487" s="70">
        <v>480</v>
      </c>
    </row>
    <row r="488" spans="1:12" ht="15" customHeight="1">
      <c r="A488" s="61" t="s">
        <v>4008</v>
      </c>
      <c r="B488" s="62" t="s">
        <v>1158</v>
      </c>
      <c r="C488" s="63" t="s">
        <v>1220</v>
      </c>
      <c r="D488" s="64" t="s">
        <v>864</v>
      </c>
      <c r="E488" s="62" t="s">
        <v>957</v>
      </c>
      <c r="F488" s="66" t="s">
        <v>1159</v>
      </c>
      <c r="G488" s="117" t="s">
        <v>1221</v>
      </c>
      <c r="H488" s="67">
        <v>1</v>
      </c>
      <c r="I488" s="68">
        <v>4</v>
      </c>
      <c r="J488" s="69">
        <v>7.0000000000000001E-3</v>
      </c>
      <c r="K488" s="61" t="s">
        <v>17</v>
      </c>
      <c r="L488" s="70">
        <v>480</v>
      </c>
    </row>
    <row r="489" spans="1:12" ht="15" customHeight="1">
      <c r="A489" s="61" t="s">
        <v>4008</v>
      </c>
      <c r="B489" s="62" t="s">
        <v>1242</v>
      </c>
      <c r="C489" s="63" t="s">
        <v>1303</v>
      </c>
      <c r="D489" s="64" t="s">
        <v>864</v>
      </c>
      <c r="E489" s="62" t="s">
        <v>957</v>
      </c>
      <c r="F489" s="66" t="s">
        <v>15</v>
      </c>
      <c r="G489" s="117" t="s">
        <v>1304</v>
      </c>
      <c r="H489" s="67">
        <v>1</v>
      </c>
      <c r="I489" s="68">
        <v>4</v>
      </c>
      <c r="J489" s="69">
        <v>7.0000000000000001E-3</v>
      </c>
      <c r="K489" s="61" t="s">
        <v>17</v>
      </c>
      <c r="L489" s="70">
        <v>480</v>
      </c>
    </row>
    <row r="490" spans="1:12" ht="15" customHeight="1">
      <c r="A490" s="61" t="s">
        <v>4008</v>
      </c>
      <c r="B490" s="62" t="s">
        <v>1409</v>
      </c>
      <c r="C490" s="63" t="s">
        <v>1470</v>
      </c>
      <c r="D490" s="64" t="s">
        <v>864</v>
      </c>
      <c r="E490" s="62" t="s">
        <v>957</v>
      </c>
      <c r="F490" s="66" t="s">
        <v>32</v>
      </c>
      <c r="G490" s="117" t="s">
        <v>1471</v>
      </c>
      <c r="H490" s="67">
        <v>1</v>
      </c>
      <c r="I490" s="68">
        <v>4</v>
      </c>
      <c r="J490" s="69">
        <v>7.0000000000000001E-3</v>
      </c>
      <c r="K490" s="61" t="s">
        <v>17</v>
      </c>
      <c r="L490" s="70">
        <v>480</v>
      </c>
    </row>
    <row r="491" spans="1:12" ht="15" customHeight="1">
      <c r="A491" s="61" t="s">
        <v>4008</v>
      </c>
      <c r="B491" s="62" t="s">
        <v>1492</v>
      </c>
      <c r="C491" s="63" t="s">
        <v>1554</v>
      </c>
      <c r="D491" s="64" t="s">
        <v>864</v>
      </c>
      <c r="E491" s="62" t="s">
        <v>957</v>
      </c>
      <c r="F491" s="66" t="s">
        <v>1493</v>
      </c>
      <c r="G491" s="117" t="s">
        <v>1555</v>
      </c>
      <c r="H491" s="67">
        <v>1</v>
      </c>
      <c r="I491" s="68">
        <v>4</v>
      </c>
      <c r="J491" s="69">
        <v>7.0000000000000001E-3</v>
      </c>
      <c r="K491" s="61" t="s">
        <v>17</v>
      </c>
      <c r="L491" s="70">
        <v>480</v>
      </c>
    </row>
    <row r="492" spans="1:12" ht="15" customHeight="1">
      <c r="A492" s="61" t="s">
        <v>4008</v>
      </c>
      <c r="B492" s="62" t="s">
        <v>1576</v>
      </c>
      <c r="C492" s="63" t="s">
        <v>1638</v>
      </c>
      <c r="D492" s="64" t="s">
        <v>864</v>
      </c>
      <c r="E492" s="62" t="s">
        <v>957</v>
      </c>
      <c r="F492" s="66" t="s">
        <v>1577</v>
      </c>
      <c r="G492" s="117" t="s">
        <v>1639</v>
      </c>
      <c r="H492" s="67">
        <v>1</v>
      </c>
      <c r="I492" s="68">
        <v>4</v>
      </c>
      <c r="J492" s="69">
        <v>7.0000000000000001E-3</v>
      </c>
      <c r="K492" s="61" t="s">
        <v>17</v>
      </c>
      <c r="L492" s="70">
        <v>480</v>
      </c>
    </row>
    <row r="493" spans="1:12" ht="15" customHeight="1">
      <c r="A493" s="61" t="s">
        <v>4008</v>
      </c>
      <c r="B493" s="62" t="s">
        <v>1660</v>
      </c>
      <c r="C493" s="63" t="s">
        <v>1722</v>
      </c>
      <c r="D493" s="64" t="s">
        <v>864</v>
      </c>
      <c r="E493" s="62" t="s">
        <v>957</v>
      </c>
      <c r="F493" s="66" t="s">
        <v>1661</v>
      </c>
      <c r="G493" s="117" t="s">
        <v>1723</v>
      </c>
      <c r="H493" s="67">
        <v>1</v>
      </c>
      <c r="I493" s="68">
        <v>4</v>
      </c>
      <c r="J493" s="69">
        <v>7.0000000000000001E-3</v>
      </c>
      <c r="K493" s="61" t="s">
        <v>17</v>
      </c>
      <c r="L493" s="70">
        <v>480</v>
      </c>
    </row>
    <row r="494" spans="1:12" ht="15" customHeight="1">
      <c r="A494" s="61" t="s">
        <v>4008</v>
      </c>
      <c r="B494" s="62" t="s">
        <v>1744</v>
      </c>
      <c r="C494" s="63" t="s">
        <v>1806</v>
      </c>
      <c r="D494" s="64" t="s">
        <v>864</v>
      </c>
      <c r="E494" s="62" t="s">
        <v>957</v>
      </c>
      <c r="F494" s="66" t="s">
        <v>1745</v>
      </c>
      <c r="G494" s="117" t="s">
        <v>1807</v>
      </c>
      <c r="H494" s="67">
        <v>1</v>
      </c>
      <c r="I494" s="68">
        <v>4</v>
      </c>
      <c r="J494" s="69">
        <v>7.0000000000000001E-3</v>
      </c>
      <c r="K494" s="61" t="s">
        <v>17</v>
      </c>
      <c r="L494" s="70">
        <v>480</v>
      </c>
    </row>
    <row r="495" spans="1:12" ht="15" customHeight="1">
      <c r="A495" s="61" t="s">
        <v>4008</v>
      </c>
      <c r="B495" s="62" t="s">
        <v>1912</v>
      </c>
      <c r="C495" s="63" t="s">
        <v>1974</v>
      </c>
      <c r="D495" s="64" t="s">
        <v>864</v>
      </c>
      <c r="E495" s="62" t="s">
        <v>957</v>
      </c>
      <c r="F495" s="66" t="s">
        <v>1913</v>
      </c>
      <c r="G495" s="117" t="s">
        <v>1975</v>
      </c>
      <c r="H495" s="67">
        <v>1</v>
      </c>
      <c r="I495" s="68">
        <v>4</v>
      </c>
      <c r="J495" s="69">
        <v>7.0000000000000001E-3</v>
      </c>
      <c r="K495" s="61" t="s">
        <v>17</v>
      </c>
      <c r="L495" s="70">
        <v>480</v>
      </c>
    </row>
    <row r="496" spans="1:12" ht="15" customHeight="1">
      <c r="A496" s="61" t="s">
        <v>4008</v>
      </c>
      <c r="B496" s="62" t="s">
        <v>1996</v>
      </c>
      <c r="C496" s="63" t="s">
        <v>2058</v>
      </c>
      <c r="D496" s="64" t="s">
        <v>864</v>
      </c>
      <c r="E496" s="62" t="s">
        <v>957</v>
      </c>
      <c r="F496" s="66" t="s">
        <v>1997</v>
      </c>
      <c r="G496" s="117" t="s">
        <v>2059</v>
      </c>
      <c r="H496" s="67">
        <v>1</v>
      </c>
      <c r="I496" s="68">
        <v>4</v>
      </c>
      <c r="J496" s="69">
        <v>7.0000000000000001E-3</v>
      </c>
      <c r="K496" s="61" t="s">
        <v>17</v>
      </c>
      <c r="L496" s="70">
        <v>480</v>
      </c>
    </row>
    <row r="497" spans="1:12" ht="15" customHeight="1">
      <c r="A497" s="61" t="s">
        <v>4008</v>
      </c>
      <c r="B497" s="62" t="s">
        <v>1074</v>
      </c>
      <c r="C497" s="63" t="s">
        <v>1136</v>
      </c>
      <c r="D497" s="64" t="s">
        <v>864</v>
      </c>
      <c r="E497" s="62" t="s">
        <v>957</v>
      </c>
      <c r="F497" s="66" t="s">
        <v>1075</v>
      </c>
      <c r="G497" s="112" t="s">
        <v>1137</v>
      </c>
      <c r="H497" s="67">
        <v>1</v>
      </c>
      <c r="I497" s="68">
        <v>4</v>
      </c>
      <c r="J497" s="69">
        <v>7.0000000000000001E-3</v>
      </c>
      <c r="K497" s="61" t="s">
        <v>17</v>
      </c>
      <c r="L497" s="70">
        <v>530</v>
      </c>
    </row>
    <row r="498" spans="1:12" ht="15" customHeight="1">
      <c r="A498" s="61" t="s">
        <v>4008</v>
      </c>
      <c r="B498" s="62" t="s">
        <v>1325</v>
      </c>
      <c r="C498" s="63" t="s">
        <v>1387</v>
      </c>
      <c r="D498" s="64" t="s">
        <v>864</v>
      </c>
      <c r="E498" s="62" t="s">
        <v>957</v>
      </c>
      <c r="F498" s="66" t="s">
        <v>1326</v>
      </c>
      <c r="G498" s="117" t="s">
        <v>1388</v>
      </c>
      <c r="H498" s="67">
        <v>1</v>
      </c>
      <c r="I498" s="68">
        <v>4</v>
      </c>
      <c r="J498" s="69">
        <v>7.0000000000000001E-3</v>
      </c>
      <c r="K498" s="61" t="s">
        <v>17</v>
      </c>
      <c r="L498" s="70">
        <v>530</v>
      </c>
    </row>
    <row r="499" spans="1:12" ht="15" customHeight="1">
      <c r="A499" s="61" t="s">
        <v>4008</v>
      </c>
      <c r="B499" s="62" t="s">
        <v>1828</v>
      </c>
      <c r="C499" s="63" t="s">
        <v>1890</v>
      </c>
      <c r="D499" s="64" t="s">
        <v>864</v>
      </c>
      <c r="E499" s="62" t="s">
        <v>957</v>
      </c>
      <c r="F499" s="66" t="s">
        <v>1829</v>
      </c>
      <c r="G499" s="117" t="s">
        <v>1891</v>
      </c>
      <c r="H499" s="67">
        <v>1</v>
      </c>
      <c r="I499" s="68">
        <v>4</v>
      </c>
      <c r="J499" s="69">
        <v>7.0000000000000001E-3</v>
      </c>
      <c r="K499" s="61" t="s">
        <v>17</v>
      </c>
      <c r="L499" s="70">
        <v>530</v>
      </c>
    </row>
    <row r="500" spans="1:12" ht="15" customHeight="1">
      <c r="A500" s="61" t="s">
        <v>4008</v>
      </c>
      <c r="B500" s="62" t="s">
        <v>2080</v>
      </c>
      <c r="C500" s="63" t="s">
        <v>2142</v>
      </c>
      <c r="D500" s="64" t="s">
        <v>864</v>
      </c>
      <c r="E500" s="62" t="s">
        <v>957</v>
      </c>
      <c r="F500" s="66" t="s">
        <v>2081</v>
      </c>
      <c r="G500" s="117" t="s">
        <v>2143</v>
      </c>
      <c r="H500" s="67">
        <v>1</v>
      </c>
      <c r="I500" s="68">
        <v>4</v>
      </c>
      <c r="J500" s="69">
        <v>7.0000000000000001E-3</v>
      </c>
      <c r="K500" s="61" t="s">
        <v>17</v>
      </c>
      <c r="L500" s="70">
        <v>530</v>
      </c>
    </row>
    <row r="501" spans="1:12" ht="15" customHeight="1">
      <c r="A501" s="61" t="s">
        <v>4008</v>
      </c>
      <c r="B501" s="62" t="s">
        <v>2164</v>
      </c>
      <c r="C501" s="63" t="s">
        <v>2226</v>
      </c>
      <c r="D501" s="64" t="s">
        <v>864</v>
      </c>
      <c r="E501" s="62" t="s">
        <v>957</v>
      </c>
      <c r="F501" s="66" t="s">
        <v>2165</v>
      </c>
      <c r="G501" s="117" t="s">
        <v>2227</v>
      </c>
      <c r="H501" s="67">
        <v>1</v>
      </c>
      <c r="I501" s="68">
        <v>4</v>
      </c>
      <c r="J501" s="69">
        <v>7.0000000000000001E-3</v>
      </c>
      <c r="K501" s="61" t="s">
        <v>17</v>
      </c>
      <c r="L501" s="70">
        <v>530</v>
      </c>
    </row>
    <row r="502" spans="1:12" ht="15" customHeight="1">
      <c r="A502" s="61" t="s">
        <v>4008</v>
      </c>
      <c r="B502" s="62" t="s">
        <v>863</v>
      </c>
      <c r="C502" s="63" t="s">
        <v>961</v>
      </c>
      <c r="D502" s="64" t="s">
        <v>864</v>
      </c>
      <c r="E502" s="62" t="s">
        <v>960</v>
      </c>
      <c r="F502" s="66" t="s">
        <v>866</v>
      </c>
      <c r="G502" s="112" t="s">
        <v>962</v>
      </c>
      <c r="H502" s="67">
        <v>1</v>
      </c>
      <c r="I502" s="68">
        <v>1</v>
      </c>
      <c r="J502" s="69">
        <v>2E-3</v>
      </c>
      <c r="K502" s="61" t="s">
        <v>17</v>
      </c>
      <c r="L502" s="70">
        <v>140</v>
      </c>
    </row>
    <row r="503" spans="1:12" ht="15" customHeight="1">
      <c r="A503" s="61" t="s">
        <v>4008</v>
      </c>
      <c r="B503" s="62" t="s">
        <v>990</v>
      </c>
      <c r="C503" s="63" t="s">
        <v>1054</v>
      </c>
      <c r="D503" s="64" t="s">
        <v>864</v>
      </c>
      <c r="E503" s="62" t="s">
        <v>960</v>
      </c>
      <c r="F503" s="66" t="s">
        <v>991</v>
      </c>
      <c r="G503" s="117" t="s">
        <v>1055</v>
      </c>
      <c r="H503" s="67">
        <v>1</v>
      </c>
      <c r="I503" s="68">
        <v>1</v>
      </c>
      <c r="J503" s="69">
        <v>2E-3</v>
      </c>
      <c r="K503" s="61" t="s">
        <v>17</v>
      </c>
      <c r="L503" s="70">
        <v>140</v>
      </c>
    </row>
    <row r="504" spans="1:12" ht="15" customHeight="1">
      <c r="A504" s="61" t="s">
        <v>4008</v>
      </c>
      <c r="B504" s="62" t="s">
        <v>1158</v>
      </c>
      <c r="C504" s="63" t="s">
        <v>1222</v>
      </c>
      <c r="D504" s="64" t="s">
        <v>864</v>
      </c>
      <c r="E504" s="62" t="s">
        <v>960</v>
      </c>
      <c r="F504" s="66" t="s">
        <v>1159</v>
      </c>
      <c r="G504" s="117" t="s">
        <v>1223</v>
      </c>
      <c r="H504" s="67">
        <v>1</v>
      </c>
      <c r="I504" s="68">
        <v>1</v>
      </c>
      <c r="J504" s="69">
        <v>2E-3</v>
      </c>
      <c r="K504" s="61" t="s">
        <v>17</v>
      </c>
      <c r="L504" s="70">
        <v>140</v>
      </c>
    </row>
    <row r="505" spans="1:12" ht="15" customHeight="1">
      <c r="A505" s="61" t="s">
        <v>4008</v>
      </c>
      <c r="B505" s="62" t="s">
        <v>1242</v>
      </c>
      <c r="C505" s="63" t="s">
        <v>1305</v>
      </c>
      <c r="D505" s="64" t="s">
        <v>864</v>
      </c>
      <c r="E505" s="62" t="s">
        <v>960</v>
      </c>
      <c r="F505" s="66" t="s">
        <v>15</v>
      </c>
      <c r="G505" s="117" t="s">
        <v>1306</v>
      </c>
      <c r="H505" s="67">
        <v>1</v>
      </c>
      <c r="I505" s="68">
        <v>1</v>
      </c>
      <c r="J505" s="69">
        <v>2E-3</v>
      </c>
      <c r="K505" s="61" t="s">
        <v>17</v>
      </c>
      <c r="L505" s="70">
        <v>140</v>
      </c>
    </row>
    <row r="506" spans="1:12" ht="15" customHeight="1">
      <c r="A506" s="61" t="s">
        <v>4008</v>
      </c>
      <c r="B506" s="62" t="s">
        <v>1409</v>
      </c>
      <c r="C506" s="63" t="s">
        <v>1472</v>
      </c>
      <c r="D506" s="64" t="s">
        <v>864</v>
      </c>
      <c r="E506" s="62" t="s">
        <v>960</v>
      </c>
      <c r="F506" s="66" t="s">
        <v>32</v>
      </c>
      <c r="G506" s="117" t="s">
        <v>1473</v>
      </c>
      <c r="H506" s="67">
        <v>1</v>
      </c>
      <c r="I506" s="68">
        <v>1</v>
      </c>
      <c r="J506" s="69">
        <v>2E-3</v>
      </c>
      <c r="K506" s="61" t="s">
        <v>17</v>
      </c>
      <c r="L506" s="70">
        <v>140</v>
      </c>
    </row>
    <row r="507" spans="1:12" ht="15" customHeight="1">
      <c r="A507" s="61" t="s">
        <v>4008</v>
      </c>
      <c r="B507" s="62" t="s">
        <v>1492</v>
      </c>
      <c r="C507" s="63" t="s">
        <v>1556</v>
      </c>
      <c r="D507" s="64" t="s">
        <v>864</v>
      </c>
      <c r="E507" s="62" t="s">
        <v>960</v>
      </c>
      <c r="F507" s="66" t="s">
        <v>1493</v>
      </c>
      <c r="G507" s="117" t="s">
        <v>1557</v>
      </c>
      <c r="H507" s="67">
        <v>1</v>
      </c>
      <c r="I507" s="68">
        <v>1</v>
      </c>
      <c r="J507" s="69">
        <v>2E-3</v>
      </c>
      <c r="K507" s="61" t="s">
        <v>17</v>
      </c>
      <c r="L507" s="70">
        <v>140</v>
      </c>
    </row>
    <row r="508" spans="1:12" ht="15" customHeight="1">
      <c r="A508" s="61" t="s">
        <v>4008</v>
      </c>
      <c r="B508" s="62" t="s">
        <v>1576</v>
      </c>
      <c r="C508" s="63" t="s">
        <v>1640</v>
      </c>
      <c r="D508" s="64" t="s">
        <v>864</v>
      </c>
      <c r="E508" s="62" t="s">
        <v>960</v>
      </c>
      <c r="F508" s="66" t="s">
        <v>1577</v>
      </c>
      <c r="G508" s="117" t="s">
        <v>1641</v>
      </c>
      <c r="H508" s="67">
        <v>1</v>
      </c>
      <c r="I508" s="68">
        <v>1</v>
      </c>
      <c r="J508" s="69">
        <v>2E-3</v>
      </c>
      <c r="K508" s="61" t="s">
        <v>17</v>
      </c>
      <c r="L508" s="70">
        <v>140</v>
      </c>
    </row>
    <row r="509" spans="1:12" ht="15" customHeight="1">
      <c r="A509" s="61" t="s">
        <v>4008</v>
      </c>
      <c r="B509" s="62" t="s">
        <v>1660</v>
      </c>
      <c r="C509" s="63" t="s">
        <v>1724</v>
      </c>
      <c r="D509" s="64" t="s">
        <v>864</v>
      </c>
      <c r="E509" s="62" t="s">
        <v>960</v>
      </c>
      <c r="F509" s="66" t="s">
        <v>1661</v>
      </c>
      <c r="G509" s="117" t="s">
        <v>1725</v>
      </c>
      <c r="H509" s="67">
        <v>1</v>
      </c>
      <c r="I509" s="68">
        <v>1</v>
      </c>
      <c r="J509" s="69">
        <v>2E-3</v>
      </c>
      <c r="K509" s="61" t="s">
        <v>17</v>
      </c>
      <c r="L509" s="70">
        <v>140</v>
      </c>
    </row>
    <row r="510" spans="1:12" ht="15" customHeight="1">
      <c r="A510" s="61" t="s">
        <v>4008</v>
      </c>
      <c r="B510" s="62" t="s">
        <v>1744</v>
      </c>
      <c r="C510" s="63" t="s">
        <v>1808</v>
      </c>
      <c r="D510" s="64" t="s">
        <v>864</v>
      </c>
      <c r="E510" s="62" t="s">
        <v>960</v>
      </c>
      <c r="F510" s="66" t="s">
        <v>1745</v>
      </c>
      <c r="G510" s="117" t="s">
        <v>1809</v>
      </c>
      <c r="H510" s="67">
        <v>1</v>
      </c>
      <c r="I510" s="68">
        <v>1</v>
      </c>
      <c r="J510" s="69">
        <v>2E-3</v>
      </c>
      <c r="K510" s="61" t="s">
        <v>17</v>
      </c>
      <c r="L510" s="70">
        <v>140</v>
      </c>
    </row>
    <row r="511" spans="1:12" ht="15" customHeight="1">
      <c r="A511" s="61" t="s">
        <v>4008</v>
      </c>
      <c r="B511" s="62" t="s">
        <v>1912</v>
      </c>
      <c r="C511" s="63" t="s">
        <v>1976</v>
      </c>
      <c r="D511" s="64" t="s">
        <v>864</v>
      </c>
      <c r="E511" s="62" t="s">
        <v>960</v>
      </c>
      <c r="F511" s="66" t="s">
        <v>1913</v>
      </c>
      <c r="G511" s="117" t="s">
        <v>1977</v>
      </c>
      <c r="H511" s="67">
        <v>1</v>
      </c>
      <c r="I511" s="68">
        <v>1</v>
      </c>
      <c r="J511" s="69">
        <v>2E-3</v>
      </c>
      <c r="K511" s="61" t="s">
        <v>17</v>
      </c>
      <c r="L511" s="70">
        <v>140</v>
      </c>
    </row>
    <row r="512" spans="1:12" ht="15" customHeight="1">
      <c r="A512" s="61" t="s">
        <v>4008</v>
      </c>
      <c r="B512" s="62" t="s">
        <v>1996</v>
      </c>
      <c r="C512" s="63" t="s">
        <v>2060</v>
      </c>
      <c r="D512" s="64" t="s">
        <v>864</v>
      </c>
      <c r="E512" s="62" t="s">
        <v>960</v>
      </c>
      <c r="F512" s="66" t="s">
        <v>1997</v>
      </c>
      <c r="G512" s="117" t="s">
        <v>2061</v>
      </c>
      <c r="H512" s="67">
        <v>1</v>
      </c>
      <c r="I512" s="68">
        <v>1</v>
      </c>
      <c r="J512" s="69">
        <v>2E-3</v>
      </c>
      <c r="K512" s="61" t="s">
        <v>17</v>
      </c>
      <c r="L512" s="70">
        <v>140</v>
      </c>
    </row>
    <row r="513" spans="1:12" ht="15" customHeight="1">
      <c r="A513" s="61" t="s">
        <v>4008</v>
      </c>
      <c r="B513" s="62" t="s">
        <v>1074</v>
      </c>
      <c r="C513" s="63" t="s">
        <v>1138</v>
      </c>
      <c r="D513" s="64" t="s">
        <v>864</v>
      </c>
      <c r="E513" s="62" t="s">
        <v>960</v>
      </c>
      <c r="F513" s="66" t="s">
        <v>1075</v>
      </c>
      <c r="G513" s="112" t="s">
        <v>1139</v>
      </c>
      <c r="H513" s="67">
        <v>1</v>
      </c>
      <c r="I513" s="68">
        <v>1</v>
      </c>
      <c r="J513" s="69">
        <v>2E-3</v>
      </c>
      <c r="K513" s="61" t="s">
        <v>17</v>
      </c>
      <c r="L513" s="70">
        <v>160</v>
      </c>
    </row>
    <row r="514" spans="1:12" ht="15" customHeight="1">
      <c r="A514" s="61" t="s">
        <v>4008</v>
      </c>
      <c r="B514" s="62" t="s">
        <v>1325</v>
      </c>
      <c r="C514" s="63" t="s">
        <v>1389</v>
      </c>
      <c r="D514" s="64" t="s">
        <v>864</v>
      </c>
      <c r="E514" s="62" t="s">
        <v>960</v>
      </c>
      <c r="F514" s="66" t="s">
        <v>1326</v>
      </c>
      <c r="G514" s="117" t="s">
        <v>1390</v>
      </c>
      <c r="H514" s="67">
        <v>1</v>
      </c>
      <c r="I514" s="68">
        <v>1</v>
      </c>
      <c r="J514" s="69">
        <v>2E-3</v>
      </c>
      <c r="K514" s="61" t="s">
        <v>17</v>
      </c>
      <c r="L514" s="70">
        <v>160</v>
      </c>
    </row>
    <row r="515" spans="1:12" ht="15" customHeight="1">
      <c r="A515" s="61" t="s">
        <v>4008</v>
      </c>
      <c r="B515" s="62" t="s">
        <v>1828</v>
      </c>
      <c r="C515" s="63" t="s">
        <v>1892</v>
      </c>
      <c r="D515" s="64" t="s">
        <v>864</v>
      </c>
      <c r="E515" s="62" t="s">
        <v>960</v>
      </c>
      <c r="F515" s="66" t="s">
        <v>1829</v>
      </c>
      <c r="G515" s="117" t="s">
        <v>1893</v>
      </c>
      <c r="H515" s="67">
        <v>1</v>
      </c>
      <c r="I515" s="68">
        <v>1</v>
      </c>
      <c r="J515" s="69">
        <v>2E-3</v>
      </c>
      <c r="K515" s="61" t="s">
        <v>17</v>
      </c>
      <c r="L515" s="70">
        <v>160</v>
      </c>
    </row>
    <row r="516" spans="1:12" ht="15" customHeight="1">
      <c r="A516" s="61" t="s">
        <v>4008</v>
      </c>
      <c r="B516" s="62" t="s">
        <v>2080</v>
      </c>
      <c r="C516" s="63" t="s">
        <v>2144</v>
      </c>
      <c r="D516" s="64" t="s">
        <v>864</v>
      </c>
      <c r="E516" s="62" t="s">
        <v>960</v>
      </c>
      <c r="F516" s="66" t="s">
        <v>2081</v>
      </c>
      <c r="G516" s="117" t="s">
        <v>2145</v>
      </c>
      <c r="H516" s="67">
        <v>1</v>
      </c>
      <c r="I516" s="68">
        <v>1</v>
      </c>
      <c r="J516" s="69">
        <v>2E-3</v>
      </c>
      <c r="K516" s="61" t="s">
        <v>17</v>
      </c>
      <c r="L516" s="70">
        <v>160</v>
      </c>
    </row>
    <row r="517" spans="1:12" ht="15" customHeight="1">
      <c r="A517" s="61" t="s">
        <v>4008</v>
      </c>
      <c r="B517" s="62" t="s">
        <v>2164</v>
      </c>
      <c r="C517" s="63" t="s">
        <v>2228</v>
      </c>
      <c r="D517" s="64" t="s">
        <v>864</v>
      </c>
      <c r="E517" s="62" t="s">
        <v>960</v>
      </c>
      <c r="F517" s="66" t="s">
        <v>2165</v>
      </c>
      <c r="G517" s="117" t="s">
        <v>2229</v>
      </c>
      <c r="H517" s="67">
        <v>1</v>
      </c>
      <c r="I517" s="68">
        <v>1</v>
      </c>
      <c r="J517" s="69">
        <v>2E-3</v>
      </c>
      <c r="K517" s="61" t="s">
        <v>17</v>
      </c>
      <c r="L517" s="70">
        <v>160</v>
      </c>
    </row>
    <row r="518" spans="1:12" ht="15" customHeight="1">
      <c r="A518" s="61" t="s">
        <v>4008</v>
      </c>
      <c r="B518" s="62" t="s">
        <v>863</v>
      </c>
      <c r="C518" s="63" t="s">
        <v>964</v>
      </c>
      <c r="D518" s="64" t="s">
        <v>864</v>
      </c>
      <c r="E518" s="62" t="s">
        <v>963</v>
      </c>
      <c r="F518" s="66" t="s">
        <v>866</v>
      </c>
      <c r="G518" s="112" t="s">
        <v>965</v>
      </c>
      <c r="H518" s="67">
        <v>1</v>
      </c>
      <c r="I518" s="68">
        <v>2</v>
      </c>
      <c r="J518" s="69">
        <v>2E-3</v>
      </c>
      <c r="K518" s="61" t="s">
        <v>17</v>
      </c>
      <c r="L518" s="70">
        <v>190</v>
      </c>
    </row>
    <row r="519" spans="1:12" ht="15" customHeight="1">
      <c r="A519" s="61" t="s">
        <v>4008</v>
      </c>
      <c r="B519" s="62" t="s">
        <v>990</v>
      </c>
      <c r="C519" s="63" t="s">
        <v>1056</v>
      </c>
      <c r="D519" s="64" t="s">
        <v>864</v>
      </c>
      <c r="E519" s="62" t="s">
        <v>963</v>
      </c>
      <c r="F519" s="66" t="s">
        <v>991</v>
      </c>
      <c r="G519" s="117" t="s">
        <v>1057</v>
      </c>
      <c r="H519" s="67">
        <v>1</v>
      </c>
      <c r="I519" s="68">
        <v>2</v>
      </c>
      <c r="J519" s="69">
        <v>2E-3</v>
      </c>
      <c r="K519" s="61" t="s">
        <v>17</v>
      </c>
      <c r="L519" s="70">
        <v>190</v>
      </c>
    </row>
    <row r="520" spans="1:12" ht="15" customHeight="1">
      <c r="A520" s="61" t="s">
        <v>4008</v>
      </c>
      <c r="B520" s="62" t="s">
        <v>1158</v>
      </c>
      <c r="C520" s="63" t="s">
        <v>1224</v>
      </c>
      <c r="D520" s="64" t="s">
        <v>864</v>
      </c>
      <c r="E520" s="62" t="s">
        <v>963</v>
      </c>
      <c r="F520" s="66" t="s">
        <v>1159</v>
      </c>
      <c r="G520" s="117" t="s">
        <v>1225</v>
      </c>
      <c r="H520" s="67">
        <v>1</v>
      </c>
      <c r="I520" s="68">
        <v>2</v>
      </c>
      <c r="J520" s="69">
        <v>2E-3</v>
      </c>
      <c r="K520" s="61" t="s">
        <v>17</v>
      </c>
      <c r="L520" s="70">
        <v>190</v>
      </c>
    </row>
    <row r="521" spans="1:12" ht="15" customHeight="1">
      <c r="A521" s="61" t="s">
        <v>4008</v>
      </c>
      <c r="B521" s="62" t="s">
        <v>1242</v>
      </c>
      <c r="C521" s="63" t="s">
        <v>1307</v>
      </c>
      <c r="D521" s="64" t="s">
        <v>864</v>
      </c>
      <c r="E521" s="62" t="s">
        <v>963</v>
      </c>
      <c r="F521" s="66" t="s">
        <v>15</v>
      </c>
      <c r="G521" s="117" t="s">
        <v>1308</v>
      </c>
      <c r="H521" s="67">
        <v>1</v>
      </c>
      <c r="I521" s="68">
        <v>2</v>
      </c>
      <c r="J521" s="69">
        <v>2E-3</v>
      </c>
      <c r="K521" s="61" t="s">
        <v>17</v>
      </c>
      <c r="L521" s="70">
        <v>190</v>
      </c>
    </row>
    <row r="522" spans="1:12" ht="15" customHeight="1">
      <c r="A522" s="61" t="s">
        <v>4008</v>
      </c>
      <c r="B522" s="62" t="s">
        <v>1409</v>
      </c>
      <c r="C522" s="63" t="s">
        <v>1474</v>
      </c>
      <c r="D522" s="64" t="s">
        <v>864</v>
      </c>
      <c r="E522" s="62" t="s">
        <v>963</v>
      </c>
      <c r="F522" s="66" t="s">
        <v>32</v>
      </c>
      <c r="G522" s="117" t="s">
        <v>1475</v>
      </c>
      <c r="H522" s="67">
        <v>1</v>
      </c>
      <c r="I522" s="68">
        <v>2</v>
      </c>
      <c r="J522" s="69">
        <v>2E-3</v>
      </c>
      <c r="K522" s="61" t="s">
        <v>17</v>
      </c>
      <c r="L522" s="70">
        <v>190</v>
      </c>
    </row>
    <row r="523" spans="1:12" ht="15" customHeight="1">
      <c r="A523" s="61" t="s">
        <v>4008</v>
      </c>
      <c r="B523" s="62" t="s">
        <v>1492</v>
      </c>
      <c r="C523" s="63" t="s">
        <v>1558</v>
      </c>
      <c r="D523" s="64" t="s">
        <v>864</v>
      </c>
      <c r="E523" s="62" t="s">
        <v>963</v>
      </c>
      <c r="F523" s="66" t="s">
        <v>1493</v>
      </c>
      <c r="G523" s="117" t="s">
        <v>1559</v>
      </c>
      <c r="H523" s="67">
        <v>1</v>
      </c>
      <c r="I523" s="68">
        <v>2</v>
      </c>
      <c r="J523" s="69">
        <v>2E-3</v>
      </c>
      <c r="K523" s="61" t="s">
        <v>17</v>
      </c>
      <c r="L523" s="70">
        <v>190</v>
      </c>
    </row>
    <row r="524" spans="1:12" ht="15" customHeight="1">
      <c r="A524" s="61" t="s">
        <v>4008</v>
      </c>
      <c r="B524" s="62" t="s">
        <v>1576</v>
      </c>
      <c r="C524" s="63" t="s">
        <v>1642</v>
      </c>
      <c r="D524" s="64" t="s">
        <v>864</v>
      </c>
      <c r="E524" s="62" t="s">
        <v>963</v>
      </c>
      <c r="F524" s="66" t="s">
        <v>1577</v>
      </c>
      <c r="G524" s="117" t="s">
        <v>1643</v>
      </c>
      <c r="H524" s="67">
        <v>1</v>
      </c>
      <c r="I524" s="68">
        <v>2</v>
      </c>
      <c r="J524" s="69">
        <v>2E-3</v>
      </c>
      <c r="K524" s="61" t="s">
        <v>17</v>
      </c>
      <c r="L524" s="70">
        <v>190</v>
      </c>
    </row>
    <row r="525" spans="1:12" ht="15" customHeight="1">
      <c r="A525" s="61" t="s">
        <v>4008</v>
      </c>
      <c r="B525" s="62" t="s">
        <v>1660</v>
      </c>
      <c r="C525" s="63" t="s">
        <v>1726</v>
      </c>
      <c r="D525" s="64" t="s">
        <v>864</v>
      </c>
      <c r="E525" s="62" t="s">
        <v>963</v>
      </c>
      <c r="F525" s="66" t="s">
        <v>1661</v>
      </c>
      <c r="G525" s="117" t="s">
        <v>1727</v>
      </c>
      <c r="H525" s="67">
        <v>1</v>
      </c>
      <c r="I525" s="68">
        <v>2</v>
      </c>
      <c r="J525" s="69">
        <v>2E-3</v>
      </c>
      <c r="K525" s="61" t="s">
        <v>17</v>
      </c>
      <c r="L525" s="70">
        <v>190</v>
      </c>
    </row>
    <row r="526" spans="1:12" ht="15" customHeight="1">
      <c r="A526" s="61" t="s">
        <v>4008</v>
      </c>
      <c r="B526" s="62" t="s">
        <v>1744</v>
      </c>
      <c r="C526" s="63" t="s">
        <v>1810</v>
      </c>
      <c r="D526" s="64" t="s">
        <v>864</v>
      </c>
      <c r="E526" s="62" t="s">
        <v>963</v>
      </c>
      <c r="F526" s="66" t="s">
        <v>1745</v>
      </c>
      <c r="G526" s="117" t="s">
        <v>1811</v>
      </c>
      <c r="H526" s="67">
        <v>1</v>
      </c>
      <c r="I526" s="68">
        <v>2</v>
      </c>
      <c r="J526" s="69">
        <v>2E-3</v>
      </c>
      <c r="K526" s="61" t="s">
        <v>17</v>
      </c>
      <c r="L526" s="70">
        <v>190</v>
      </c>
    </row>
    <row r="527" spans="1:12" ht="15" customHeight="1">
      <c r="A527" s="61" t="s">
        <v>4008</v>
      </c>
      <c r="B527" s="62" t="s">
        <v>1912</v>
      </c>
      <c r="C527" s="63" t="s">
        <v>1978</v>
      </c>
      <c r="D527" s="64" t="s">
        <v>864</v>
      </c>
      <c r="E527" s="62" t="s">
        <v>963</v>
      </c>
      <c r="F527" s="66" t="s">
        <v>1913</v>
      </c>
      <c r="G527" s="117" t="s">
        <v>1979</v>
      </c>
      <c r="H527" s="67">
        <v>1</v>
      </c>
      <c r="I527" s="68">
        <v>2</v>
      </c>
      <c r="J527" s="69">
        <v>2E-3</v>
      </c>
      <c r="K527" s="61" t="s">
        <v>17</v>
      </c>
      <c r="L527" s="70">
        <v>190</v>
      </c>
    </row>
    <row r="528" spans="1:12" ht="15" customHeight="1">
      <c r="A528" s="61" t="s">
        <v>4008</v>
      </c>
      <c r="B528" s="62" t="s">
        <v>1996</v>
      </c>
      <c r="C528" s="63" t="s">
        <v>2062</v>
      </c>
      <c r="D528" s="64" t="s">
        <v>864</v>
      </c>
      <c r="E528" s="62" t="s">
        <v>963</v>
      </c>
      <c r="F528" s="66" t="s">
        <v>1997</v>
      </c>
      <c r="G528" s="117" t="s">
        <v>2063</v>
      </c>
      <c r="H528" s="67">
        <v>1</v>
      </c>
      <c r="I528" s="68">
        <v>2</v>
      </c>
      <c r="J528" s="69">
        <v>2E-3</v>
      </c>
      <c r="K528" s="61" t="s">
        <v>17</v>
      </c>
      <c r="L528" s="70">
        <v>190</v>
      </c>
    </row>
    <row r="529" spans="1:12" ht="15" customHeight="1">
      <c r="A529" s="61" t="s">
        <v>4008</v>
      </c>
      <c r="B529" s="62" t="s">
        <v>1074</v>
      </c>
      <c r="C529" s="63" t="s">
        <v>1140</v>
      </c>
      <c r="D529" s="64" t="s">
        <v>864</v>
      </c>
      <c r="E529" s="62" t="s">
        <v>963</v>
      </c>
      <c r="F529" s="66" t="s">
        <v>1075</v>
      </c>
      <c r="G529" s="112" t="s">
        <v>1141</v>
      </c>
      <c r="H529" s="67">
        <v>1</v>
      </c>
      <c r="I529" s="68">
        <v>2</v>
      </c>
      <c r="J529" s="69">
        <v>2E-3</v>
      </c>
      <c r="K529" s="61" t="s">
        <v>17</v>
      </c>
      <c r="L529" s="70">
        <v>200</v>
      </c>
    </row>
    <row r="530" spans="1:12" ht="15" customHeight="1">
      <c r="A530" s="61" t="s">
        <v>4008</v>
      </c>
      <c r="B530" s="62" t="s">
        <v>1325</v>
      </c>
      <c r="C530" s="63" t="s">
        <v>1391</v>
      </c>
      <c r="D530" s="64" t="s">
        <v>864</v>
      </c>
      <c r="E530" s="62" t="s">
        <v>963</v>
      </c>
      <c r="F530" s="66" t="s">
        <v>1326</v>
      </c>
      <c r="G530" s="117" t="s">
        <v>1392</v>
      </c>
      <c r="H530" s="67">
        <v>1</v>
      </c>
      <c r="I530" s="68">
        <v>2</v>
      </c>
      <c r="J530" s="69">
        <v>2E-3</v>
      </c>
      <c r="K530" s="61" t="s">
        <v>17</v>
      </c>
      <c r="L530" s="70">
        <v>200</v>
      </c>
    </row>
    <row r="531" spans="1:12" ht="15" customHeight="1">
      <c r="A531" s="61" t="s">
        <v>4008</v>
      </c>
      <c r="B531" s="62" t="s">
        <v>1828</v>
      </c>
      <c r="C531" s="63" t="s">
        <v>1894</v>
      </c>
      <c r="D531" s="64" t="s">
        <v>864</v>
      </c>
      <c r="E531" s="62" t="s">
        <v>963</v>
      </c>
      <c r="F531" s="66" t="s">
        <v>1829</v>
      </c>
      <c r="G531" s="117" t="s">
        <v>1895</v>
      </c>
      <c r="H531" s="67">
        <v>1</v>
      </c>
      <c r="I531" s="68">
        <v>2</v>
      </c>
      <c r="J531" s="69">
        <v>2E-3</v>
      </c>
      <c r="K531" s="61" t="s">
        <v>17</v>
      </c>
      <c r="L531" s="70">
        <v>200</v>
      </c>
    </row>
    <row r="532" spans="1:12" ht="15" customHeight="1">
      <c r="A532" s="61" t="s">
        <v>4008</v>
      </c>
      <c r="B532" s="62" t="s">
        <v>2080</v>
      </c>
      <c r="C532" s="63" t="s">
        <v>2146</v>
      </c>
      <c r="D532" s="64" t="s">
        <v>864</v>
      </c>
      <c r="E532" s="62" t="s">
        <v>963</v>
      </c>
      <c r="F532" s="66" t="s">
        <v>2081</v>
      </c>
      <c r="G532" s="117" t="s">
        <v>2147</v>
      </c>
      <c r="H532" s="67">
        <v>1</v>
      </c>
      <c r="I532" s="68">
        <v>2</v>
      </c>
      <c r="J532" s="69">
        <v>2E-3</v>
      </c>
      <c r="K532" s="61" t="s">
        <v>17</v>
      </c>
      <c r="L532" s="70">
        <v>200</v>
      </c>
    </row>
    <row r="533" spans="1:12" ht="15" customHeight="1">
      <c r="A533" s="61" t="s">
        <v>4008</v>
      </c>
      <c r="B533" s="62" t="s">
        <v>2164</v>
      </c>
      <c r="C533" s="63" t="s">
        <v>2230</v>
      </c>
      <c r="D533" s="64" t="s">
        <v>864</v>
      </c>
      <c r="E533" s="62" t="s">
        <v>963</v>
      </c>
      <c r="F533" s="66" t="s">
        <v>2165</v>
      </c>
      <c r="G533" s="117" t="s">
        <v>2231</v>
      </c>
      <c r="H533" s="67">
        <v>1</v>
      </c>
      <c r="I533" s="68">
        <v>2</v>
      </c>
      <c r="J533" s="69">
        <v>2E-3</v>
      </c>
      <c r="K533" s="61" t="s">
        <v>17</v>
      </c>
      <c r="L533" s="70">
        <v>200</v>
      </c>
    </row>
    <row r="534" spans="1:12" ht="15" customHeight="1">
      <c r="A534" s="61" t="s">
        <v>4008</v>
      </c>
      <c r="B534" s="62" t="s">
        <v>863</v>
      </c>
      <c r="C534" s="63" t="s">
        <v>967</v>
      </c>
      <c r="D534" s="64" t="s">
        <v>864</v>
      </c>
      <c r="E534" s="62" t="s">
        <v>966</v>
      </c>
      <c r="F534" s="66" t="s">
        <v>866</v>
      </c>
      <c r="G534" s="112" t="s">
        <v>968</v>
      </c>
      <c r="H534" s="67">
        <v>1</v>
      </c>
      <c r="I534" s="68">
        <v>3</v>
      </c>
      <c r="J534" s="69">
        <v>4.0000000000000001E-3</v>
      </c>
      <c r="K534" s="61" t="s">
        <v>17</v>
      </c>
      <c r="L534" s="70">
        <v>300</v>
      </c>
    </row>
    <row r="535" spans="1:12" ht="15" customHeight="1">
      <c r="A535" s="61" t="s">
        <v>4008</v>
      </c>
      <c r="B535" s="62" t="s">
        <v>990</v>
      </c>
      <c r="C535" s="63" t="s">
        <v>1058</v>
      </c>
      <c r="D535" s="64" t="s">
        <v>864</v>
      </c>
      <c r="E535" s="62" t="s">
        <v>966</v>
      </c>
      <c r="F535" s="66" t="s">
        <v>991</v>
      </c>
      <c r="G535" s="117" t="s">
        <v>1059</v>
      </c>
      <c r="H535" s="67">
        <v>1</v>
      </c>
      <c r="I535" s="68">
        <v>3</v>
      </c>
      <c r="J535" s="69">
        <v>4.0000000000000001E-3</v>
      </c>
      <c r="K535" s="61" t="s">
        <v>17</v>
      </c>
      <c r="L535" s="70">
        <v>300</v>
      </c>
    </row>
    <row r="536" spans="1:12" ht="15" customHeight="1">
      <c r="A536" s="61" t="s">
        <v>4008</v>
      </c>
      <c r="B536" s="62" t="s">
        <v>1158</v>
      </c>
      <c r="C536" s="63" t="s">
        <v>1226</v>
      </c>
      <c r="D536" s="64" t="s">
        <v>864</v>
      </c>
      <c r="E536" s="62" t="s">
        <v>966</v>
      </c>
      <c r="F536" s="66" t="s">
        <v>1159</v>
      </c>
      <c r="G536" s="117" t="s">
        <v>1227</v>
      </c>
      <c r="H536" s="67">
        <v>1</v>
      </c>
      <c r="I536" s="68">
        <v>3</v>
      </c>
      <c r="J536" s="69">
        <v>4.0000000000000001E-3</v>
      </c>
      <c r="K536" s="61" t="s">
        <v>17</v>
      </c>
      <c r="L536" s="70">
        <v>300</v>
      </c>
    </row>
    <row r="537" spans="1:12" ht="15" customHeight="1">
      <c r="A537" s="61" t="s">
        <v>4008</v>
      </c>
      <c r="B537" s="62" t="s">
        <v>1242</v>
      </c>
      <c r="C537" s="63" t="s">
        <v>1309</v>
      </c>
      <c r="D537" s="64" t="s">
        <v>864</v>
      </c>
      <c r="E537" s="62" t="s">
        <v>966</v>
      </c>
      <c r="F537" s="66" t="s">
        <v>15</v>
      </c>
      <c r="G537" s="117" t="s">
        <v>1310</v>
      </c>
      <c r="H537" s="67">
        <v>1</v>
      </c>
      <c r="I537" s="68">
        <v>3</v>
      </c>
      <c r="J537" s="69">
        <v>4.0000000000000001E-3</v>
      </c>
      <c r="K537" s="61" t="s">
        <v>17</v>
      </c>
      <c r="L537" s="70">
        <v>300</v>
      </c>
    </row>
    <row r="538" spans="1:12" ht="15" customHeight="1">
      <c r="A538" s="61" t="s">
        <v>4008</v>
      </c>
      <c r="B538" s="62" t="s">
        <v>1409</v>
      </c>
      <c r="C538" s="63" t="s">
        <v>1476</v>
      </c>
      <c r="D538" s="64" t="s">
        <v>864</v>
      </c>
      <c r="E538" s="62" t="s">
        <v>966</v>
      </c>
      <c r="F538" s="66" t="s">
        <v>32</v>
      </c>
      <c r="G538" s="117" t="s">
        <v>1477</v>
      </c>
      <c r="H538" s="67">
        <v>1</v>
      </c>
      <c r="I538" s="68">
        <v>3</v>
      </c>
      <c r="J538" s="69">
        <v>4.0000000000000001E-3</v>
      </c>
      <c r="K538" s="61" t="s">
        <v>17</v>
      </c>
      <c r="L538" s="70">
        <v>300</v>
      </c>
    </row>
    <row r="539" spans="1:12" ht="15" customHeight="1">
      <c r="A539" s="61" t="s">
        <v>4008</v>
      </c>
      <c r="B539" s="62" t="s">
        <v>1492</v>
      </c>
      <c r="C539" s="63" t="s">
        <v>1560</v>
      </c>
      <c r="D539" s="64" t="s">
        <v>864</v>
      </c>
      <c r="E539" s="62" t="s">
        <v>966</v>
      </c>
      <c r="F539" s="66" t="s">
        <v>1493</v>
      </c>
      <c r="G539" s="117" t="s">
        <v>1561</v>
      </c>
      <c r="H539" s="67">
        <v>1</v>
      </c>
      <c r="I539" s="68">
        <v>3</v>
      </c>
      <c r="J539" s="69">
        <v>4.0000000000000001E-3</v>
      </c>
      <c r="K539" s="61" t="s">
        <v>17</v>
      </c>
      <c r="L539" s="70">
        <v>300</v>
      </c>
    </row>
    <row r="540" spans="1:12" ht="15" customHeight="1">
      <c r="A540" s="61" t="s">
        <v>4008</v>
      </c>
      <c r="B540" s="62" t="s">
        <v>1576</v>
      </c>
      <c r="C540" s="63" t="s">
        <v>1644</v>
      </c>
      <c r="D540" s="64" t="s">
        <v>864</v>
      </c>
      <c r="E540" s="62" t="s">
        <v>966</v>
      </c>
      <c r="F540" s="66" t="s">
        <v>1577</v>
      </c>
      <c r="G540" s="117" t="s">
        <v>1645</v>
      </c>
      <c r="H540" s="67">
        <v>1</v>
      </c>
      <c r="I540" s="68">
        <v>3</v>
      </c>
      <c r="J540" s="69">
        <v>4.0000000000000001E-3</v>
      </c>
      <c r="K540" s="61" t="s">
        <v>17</v>
      </c>
      <c r="L540" s="70">
        <v>300</v>
      </c>
    </row>
    <row r="541" spans="1:12" ht="15" customHeight="1">
      <c r="A541" s="61" t="s">
        <v>4008</v>
      </c>
      <c r="B541" s="62" t="s">
        <v>1660</v>
      </c>
      <c r="C541" s="63" t="s">
        <v>1728</v>
      </c>
      <c r="D541" s="64" t="s">
        <v>864</v>
      </c>
      <c r="E541" s="62" t="s">
        <v>966</v>
      </c>
      <c r="F541" s="66" t="s">
        <v>1661</v>
      </c>
      <c r="G541" s="117" t="s">
        <v>1729</v>
      </c>
      <c r="H541" s="67">
        <v>1</v>
      </c>
      <c r="I541" s="68">
        <v>3</v>
      </c>
      <c r="J541" s="69">
        <v>4.0000000000000001E-3</v>
      </c>
      <c r="K541" s="61" t="s">
        <v>17</v>
      </c>
      <c r="L541" s="70">
        <v>300</v>
      </c>
    </row>
    <row r="542" spans="1:12" ht="15" customHeight="1">
      <c r="A542" s="61" t="s">
        <v>4008</v>
      </c>
      <c r="B542" s="62" t="s">
        <v>1744</v>
      </c>
      <c r="C542" s="63" t="s">
        <v>1812</v>
      </c>
      <c r="D542" s="64" t="s">
        <v>864</v>
      </c>
      <c r="E542" s="62" t="s">
        <v>966</v>
      </c>
      <c r="F542" s="66" t="s">
        <v>1745</v>
      </c>
      <c r="G542" s="117" t="s">
        <v>1813</v>
      </c>
      <c r="H542" s="67">
        <v>1</v>
      </c>
      <c r="I542" s="68">
        <v>3</v>
      </c>
      <c r="J542" s="69">
        <v>4.0000000000000001E-3</v>
      </c>
      <c r="K542" s="61" t="s">
        <v>17</v>
      </c>
      <c r="L542" s="70">
        <v>300</v>
      </c>
    </row>
    <row r="543" spans="1:12" ht="15" customHeight="1">
      <c r="A543" s="61" t="s">
        <v>4008</v>
      </c>
      <c r="B543" s="62" t="s">
        <v>1912</v>
      </c>
      <c r="C543" s="63" t="s">
        <v>1980</v>
      </c>
      <c r="D543" s="64" t="s">
        <v>864</v>
      </c>
      <c r="E543" s="62" t="s">
        <v>966</v>
      </c>
      <c r="F543" s="66" t="s">
        <v>1913</v>
      </c>
      <c r="G543" s="117" t="s">
        <v>1981</v>
      </c>
      <c r="H543" s="67">
        <v>1</v>
      </c>
      <c r="I543" s="68">
        <v>3</v>
      </c>
      <c r="J543" s="69">
        <v>4.0000000000000001E-3</v>
      </c>
      <c r="K543" s="61" t="s">
        <v>17</v>
      </c>
      <c r="L543" s="70">
        <v>300</v>
      </c>
    </row>
    <row r="544" spans="1:12" ht="15" customHeight="1">
      <c r="A544" s="61" t="s">
        <v>4008</v>
      </c>
      <c r="B544" s="62" t="s">
        <v>1996</v>
      </c>
      <c r="C544" s="63" t="s">
        <v>2064</v>
      </c>
      <c r="D544" s="64" t="s">
        <v>864</v>
      </c>
      <c r="E544" s="62" t="s">
        <v>966</v>
      </c>
      <c r="F544" s="66" t="s">
        <v>1997</v>
      </c>
      <c r="G544" s="117" t="s">
        <v>2065</v>
      </c>
      <c r="H544" s="67">
        <v>1</v>
      </c>
      <c r="I544" s="68">
        <v>3</v>
      </c>
      <c r="J544" s="69">
        <v>4.0000000000000001E-3</v>
      </c>
      <c r="K544" s="61" t="s">
        <v>17</v>
      </c>
      <c r="L544" s="70">
        <v>300</v>
      </c>
    </row>
    <row r="545" spans="1:12" ht="15" customHeight="1">
      <c r="A545" s="61" t="s">
        <v>4008</v>
      </c>
      <c r="B545" s="62" t="s">
        <v>1074</v>
      </c>
      <c r="C545" s="63" t="s">
        <v>1142</v>
      </c>
      <c r="D545" s="64" t="s">
        <v>864</v>
      </c>
      <c r="E545" s="62" t="s">
        <v>966</v>
      </c>
      <c r="F545" s="66" t="s">
        <v>1075</v>
      </c>
      <c r="G545" s="112" t="s">
        <v>1143</v>
      </c>
      <c r="H545" s="67">
        <v>1</v>
      </c>
      <c r="I545" s="68">
        <v>3</v>
      </c>
      <c r="J545" s="69">
        <v>4.0000000000000001E-3</v>
      </c>
      <c r="K545" s="61" t="s">
        <v>17</v>
      </c>
      <c r="L545" s="70">
        <v>330</v>
      </c>
    </row>
    <row r="546" spans="1:12" ht="15" customHeight="1">
      <c r="A546" s="61" t="s">
        <v>4008</v>
      </c>
      <c r="B546" s="62" t="s">
        <v>1325</v>
      </c>
      <c r="C546" s="63" t="s">
        <v>1393</v>
      </c>
      <c r="D546" s="64" t="s">
        <v>864</v>
      </c>
      <c r="E546" s="62" t="s">
        <v>966</v>
      </c>
      <c r="F546" s="66" t="s">
        <v>1326</v>
      </c>
      <c r="G546" s="117" t="s">
        <v>1394</v>
      </c>
      <c r="H546" s="67">
        <v>1</v>
      </c>
      <c r="I546" s="68">
        <v>3</v>
      </c>
      <c r="J546" s="69">
        <v>4.0000000000000001E-3</v>
      </c>
      <c r="K546" s="61" t="s">
        <v>17</v>
      </c>
      <c r="L546" s="70">
        <v>330</v>
      </c>
    </row>
    <row r="547" spans="1:12" ht="15" customHeight="1">
      <c r="A547" s="61" t="s">
        <v>4008</v>
      </c>
      <c r="B547" s="62" t="s">
        <v>1828</v>
      </c>
      <c r="C547" s="63" t="s">
        <v>1896</v>
      </c>
      <c r="D547" s="64" t="s">
        <v>864</v>
      </c>
      <c r="E547" s="62" t="s">
        <v>966</v>
      </c>
      <c r="F547" s="66" t="s">
        <v>1829</v>
      </c>
      <c r="G547" s="117" t="s">
        <v>1897</v>
      </c>
      <c r="H547" s="67">
        <v>1</v>
      </c>
      <c r="I547" s="68">
        <v>3</v>
      </c>
      <c r="J547" s="69">
        <v>4.0000000000000001E-3</v>
      </c>
      <c r="K547" s="61" t="s">
        <v>17</v>
      </c>
      <c r="L547" s="70">
        <v>330</v>
      </c>
    </row>
    <row r="548" spans="1:12" ht="15" customHeight="1">
      <c r="A548" s="61" t="s">
        <v>4008</v>
      </c>
      <c r="B548" s="62" t="s">
        <v>2080</v>
      </c>
      <c r="C548" s="63" t="s">
        <v>2148</v>
      </c>
      <c r="D548" s="64" t="s">
        <v>864</v>
      </c>
      <c r="E548" s="62" t="s">
        <v>966</v>
      </c>
      <c r="F548" s="66" t="s">
        <v>2081</v>
      </c>
      <c r="G548" s="117" t="s">
        <v>2149</v>
      </c>
      <c r="H548" s="67">
        <v>1</v>
      </c>
      <c r="I548" s="68">
        <v>3</v>
      </c>
      <c r="J548" s="69">
        <v>4.0000000000000001E-3</v>
      </c>
      <c r="K548" s="61" t="s">
        <v>17</v>
      </c>
      <c r="L548" s="70">
        <v>330</v>
      </c>
    </row>
    <row r="549" spans="1:12" ht="15" customHeight="1">
      <c r="A549" s="61" t="s">
        <v>4008</v>
      </c>
      <c r="B549" s="62" t="s">
        <v>2164</v>
      </c>
      <c r="C549" s="63" t="s">
        <v>2232</v>
      </c>
      <c r="D549" s="64" t="s">
        <v>864</v>
      </c>
      <c r="E549" s="62" t="s">
        <v>966</v>
      </c>
      <c r="F549" s="66" t="s">
        <v>2165</v>
      </c>
      <c r="G549" s="117" t="s">
        <v>2233</v>
      </c>
      <c r="H549" s="67">
        <v>1</v>
      </c>
      <c r="I549" s="68">
        <v>3</v>
      </c>
      <c r="J549" s="69">
        <v>4.0000000000000001E-3</v>
      </c>
      <c r="K549" s="61" t="s">
        <v>17</v>
      </c>
      <c r="L549" s="70">
        <v>330</v>
      </c>
    </row>
    <row r="550" spans="1:12" ht="15" customHeight="1">
      <c r="A550" s="61" t="s">
        <v>4008</v>
      </c>
      <c r="B550" s="62" t="s">
        <v>863</v>
      </c>
      <c r="C550" s="63" t="s">
        <v>4490</v>
      </c>
      <c r="D550" s="64" t="s">
        <v>864</v>
      </c>
      <c r="E550" s="62" t="s">
        <v>969</v>
      </c>
      <c r="F550" s="66" t="s">
        <v>866</v>
      </c>
      <c r="G550" s="112" t="s">
        <v>971</v>
      </c>
      <c r="H550" s="67">
        <v>1</v>
      </c>
      <c r="I550" s="68">
        <v>3</v>
      </c>
      <c r="J550" s="69">
        <v>8.0000000000000002E-3</v>
      </c>
      <c r="K550" s="61" t="s">
        <v>17</v>
      </c>
      <c r="L550" s="70">
        <v>380</v>
      </c>
    </row>
    <row r="551" spans="1:12" ht="15" customHeight="1">
      <c r="A551" s="61" t="s">
        <v>4008</v>
      </c>
      <c r="B551" s="62" t="s">
        <v>990</v>
      </c>
      <c r="C551" s="63" t="s">
        <v>4491</v>
      </c>
      <c r="D551" s="64" t="s">
        <v>864</v>
      </c>
      <c r="E551" s="62" t="s">
        <v>969</v>
      </c>
      <c r="F551" s="66" t="s">
        <v>991</v>
      </c>
      <c r="G551" s="117" t="s">
        <v>1061</v>
      </c>
      <c r="H551" s="67">
        <v>1</v>
      </c>
      <c r="I551" s="68">
        <v>3</v>
      </c>
      <c r="J551" s="69">
        <v>8.0000000000000002E-3</v>
      </c>
      <c r="K551" s="61" t="s">
        <v>17</v>
      </c>
      <c r="L551" s="70">
        <v>380</v>
      </c>
    </row>
    <row r="552" spans="1:12" ht="15" customHeight="1">
      <c r="A552" s="61" t="s">
        <v>4008</v>
      </c>
      <c r="B552" s="62" t="s">
        <v>1158</v>
      </c>
      <c r="C552" s="63" t="s">
        <v>4492</v>
      </c>
      <c r="D552" s="64" t="s">
        <v>864</v>
      </c>
      <c r="E552" s="62" t="s">
        <v>969</v>
      </c>
      <c r="F552" s="66" t="s">
        <v>1159</v>
      </c>
      <c r="G552" s="117" t="s">
        <v>1229</v>
      </c>
      <c r="H552" s="67">
        <v>1</v>
      </c>
      <c r="I552" s="68">
        <v>3</v>
      </c>
      <c r="J552" s="69">
        <v>8.0000000000000002E-3</v>
      </c>
      <c r="K552" s="61" t="s">
        <v>17</v>
      </c>
      <c r="L552" s="70">
        <v>380</v>
      </c>
    </row>
    <row r="553" spans="1:12" ht="15" customHeight="1">
      <c r="A553" s="61" t="s">
        <v>4008</v>
      </c>
      <c r="B553" s="62" t="s">
        <v>1242</v>
      </c>
      <c r="C553" s="63" t="s">
        <v>4493</v>
      </c>
      <c r="D553" s="64" t="s">
        <v>864</v>
      </c>
      <c r="E553" s="62" t="s">
        <v>969</v>
      </c>
      <c r="F553" s="66" t="s">
        <v>15</v>
      </c>
      <c r="G553" s="117" t="s">
        <v>1312</v>
      </c>
      <c r="H553" s="67">
        <v>1</v>
      </c>
      <c r="I553" s="68">
        <v>3</v>
      </c>
      <c r="J553" s="69">
        <v>8.0000000000000002E-3</v>
      </c>
      <c r="K553" s="61" t="s">
        <v>17</v>
      </c>
      <c r="L553" s="70">
        <v>380</v>
      </c>
    </row>
    <row r="554" spans="1:12" ht="15" customHeight="1">
      <c r="A554" s="61" t="s">
        <v>4008</v>
      </c>
      <c r="B554" s="62" t="s">
        <v>1409</v>
      </c>
      <c r="C554" s="63" t="s">
        <v>4494</v>
      </c>
      <c r="D554" s="64" t="s">
        <v>864</v>
      </c>
      <c r="E554" s="62" t="s">
        <v>969</v>
      </c>
      <c r="F554" s="66" t="s">
        <v>32</v>
      </c>
      <c r="G554" s="117" t="s">
        <v>1479</v>
      </c>
      <c r="H554" s="67">
        <v>1</v>
      </c>
      <c r="I554" s="68">
        <v>3</v>
      </c>
      <c r="J554" s="69">
        <v>8.0000000000000002E-3</v>
      </c>
      <c r="K554" s="61" t="s">
        <v>17</v>
      </c>
      <c r="L554" s="70">
        <v>380</v>
      </c>
    </row>
    <row r="555" spans="1:12" ht="15" customHeight="1">
      <c r="A555" s="61" t="s">
        <v>4008</v>
      </c>
      <c r="B555" s="62" t="s">
        <v>1492</v>
      </c>
      <c r="C555" s="63" t="s">
        <v>4495</v>
      </c>
      <c r="D555" s="64" t="s">
        <v>864</v>
      </c>
      <c r="E555" s="62" t="s">
        <v>969</v>
      </c>
      <c r="F555" s="66" t="s">
        <v>1493</v>
      </c>
      <c r="G555" s="117" t="s">
        <v>1563</v>
      </c>
      <c r="H555" s="67">
        <v>1</v>
      </c>
      <c r="I555" s="68">
        <v>3</v>
      </c>
      <c r="J555" s="69">
        <v>8.0000000000000002E-3</v>
      </c>
      <c r="K555" s="61" t="s">
        <v>17</v>
      </c>
      <c r="L555" s="70">
        <v>380</v>
      </c>
    </row>
    <row r="556" spans="1:12" ht="15" customHeight="1">
      <c r="A556" s="61" t="s">
        <v>4008</v>
      </c>
      <c r="B556" s="62" t="s">
        <v>1576</v>
      </c>
      <c r="C556" s="63" t="s">
        <v>4496</v>
      </c>
      <c r="D556" s="64" t="s">
        <v>864</v>
      </c>
      <c r="E556" s="62" t="s">
        <v>969</v>
      </c>
      <c r="F556" s="66" t="s">
        <v>1577</v>
      </c>
      <c r="G556" s="117" t="s">
        <v>1647</v>
      </c>
      <c r="H556" s="67">
        <v>1</v>
      </c>
      <c r="I556" s="68">
        <v>3</v>
      </c>
      <c r="J556" s="69">
        <v>8.0000000000000002E-3</v>
      </c>
      <c r="K556" s="61" t="s">
        <v>17</v>
      </c>
      <c r="L556" s="70">
        <v>380</v>
      </c>
    </row>
    <row r="557" spans="1:12" ht="15" customHeight="1">
      <c r="A557" s="61" t="s">
        <v>4008</v>
      </c>
      <c r="B557" s="62" t="s">
        <v>1660</v>
      </c>
      <c r="C557" s="63" t="s">
        <v>4497</v>
      </c>
      <c r="D557" s="64" t="s">
        <v>864</v>
      </c>
      <c r="E557" s="62" t="s">
        <v>969</v>
      </c>
      <c r="F557" s="66" t="s">
        <v>1661</v>
      </c>
      <c r="G557" s="117" t="s">
        <v>1731</v>
      </c>
      <c r="H557" s="67">
        <v>1</v>
      </c>
      <c r="I557" s="68">
        <v>3</v>
      </c>
      <c r="J557" s="69">
        <v>8.0000000000000002E-3</v>
      </c>
      <c r="K557" s="61" t="s">
        <v>17</v>
      </c>
      <c r="L557" s="70">
        <v>380</v>
      </c>
    </row>
    <row r="558" spans="1:12" ht="15" customHeight="1">
      <c r="A558" s="61" t="s">
        <v>4008</v>
      </c>
      <c r="B558" s="62" t="s">
        <v>1744</v>
      </c>
      <c r="C558" s="63" t="s">
        <v>4498</v>
      </c>
      <c r="D558" s="64" t="s">
        <v>864</v>
      </c>
      <c r="E558" s="62" t="s">
        <v>969</v>
      </c>
      <c r="F558" s="66" t="s">
        <v>1745</v>
      </c>
      <c r="G558" s="117" t="s">
        <v>1815</v>
      </c>
      <c r="H558" s="67">
        <v>1</v>
      </c>
      <c r="I558" s="68">
        <v>3</v>
      </c>
      <c r="J558" s="69">
        <v>8.0000000000000002E-3</v>
      </c>
      <c r="K558" s="61" t="s">
        <v>17</v>
      </c>
      <c r="L558" s="70">
        <v>380</v>
      </c>
    </row>
    <row r="559" spans="1:12" ht="15" customHeight="1">
      <c r="A559" s="61" t="s">
        <v>4008</v>
      </c>
      <c r="B559" s="62" t="s">
        <v>1912</v>
      </c>
      <c r="C559" s="63" t="s">
        <v>4499</v>
      </c>
      <c r="D559" s="64" t="s">
        <v>864</v>
      </c>
      <c r="E559" s="62" t="s">
        <v>969</v>
      </c>
      <c r="F559" s="66" t="s">
        <v>1913</v>
      </c>
      <c r="G559" s="117" t="s">
        <v>1983</v>
      </c>
      <c r="H559" s="67">
        <v>1</v>
      </c>
      <c r="I559" s="68">
        <v>3</v>
      </c>
      <c r="J559" s="69">
        <v>8.0000000000000002E-3</v>
      </c>
      <c r="K559" s="61" t="s">
        <v>17</v>
      </c>
      <c r="L559" s="70">
        <v>380</v>
      </c>
    </row>
    <row r="560" spans="1:12" ht="15" customHeight="1">
      <c r="A560" s="61" t="s">
        <v>4008</v>
      </c>
      <c r="B560" s="62" t="s">
        <v>1996</v>
      </c>
      <c r="C560" s="63" t="s">
        <v>4500</v>
      </c>
      <c r="D560" s="64" t="s">
        <v>864</v>
      </c>
      <c r="E560" s="62" t="s">
        <v>969</v>
      </c>
      <c r="F560" s="66" t="s">
        <v>1997</v>
      </c>
      <c r="G560" s="117" t="s">
        <v>2067</v>
      </c>
      <c r="H560" s="67">
        <v>1</v>
      </c>
      <c r="I560" s="68">
        <v>3</v>
      </c>
      <c r="J560" s="69">
        <v>8.0000000000000002E-3</v>
      </c>
      <c r="K560" s="61" t="s">
        <v>17</v>
      </c>
      <c r="L560" s="70">
        <v>380</v>
      </c>
    </row>
    <row r="561" spans="1:12" ht="15" customHeight="1">
      <c r="A561" s="61" t="s">
        <v>4008</v>
      </c>
      <c r="B561" s="62" t="s">
        <v>1074</v>
      </c>
      <c r="C561" s="63" t="s">
        <v>4501</v>
      </c>
      <c r="D561" s="64" t="s">
        <v>864</v>
      </c>
      <c r="E561" s="62" t="s">
        <v>969</v>
      </c>
      <c r="F561" s="66" t="s">
        <v>1075</v>
      </c>
      <c r="G561" s="112" t="s">
        <v>1145</v>
      </c>
      <c r="H561" s="67">
        <v>1</v>
      </c>
      <c r="I561" s="68">
        <v>3</v>
      </c>
      <c r="J561" s="69">
        <v>8.0000000000000002E-3</v>
      </c>
      <c r="K561" s="61" t="s">
        <v>17</v>
      </c>
      <c r="L561" s="70">
        <v>410</v>
      </c>
    </row>
    <row r="562" spans="1:12" ht="15" customHeight="1">
      <c r="A562" s="61" t="s">
        <v>4008</v>
      </c>
      <c r="B562" s="62" t="s">
        <v>1325</v>
      </c>
      <c r="C562" s="63" t="s">
        <v>4502</v>
      </c>
      <c r="D562" s="64" t="s">
        <v>864</v>
      </c>
      <c r="E562" s="62" t="s">
        <v>969</v>
      </c>
      <c r="F562" s="66" t="s">
        <v>1326</v>
      </c>
      <c r="G562" s="117" t="s">
        <v>1396</v>
      </c>
      <c r="H562" s="67">
        <v>1</v>
      </c>
      <c r="I562" s="68">
        <v>3</v>
      </c>
      <c r="J562" s="69">
        <v>8.0000000000000002E-3</v>
      </c>
      <c r="K562" s="61" t="s">
        <v>17</v>
      </c>
      <c r="L562" s="70">
        <v>410</v>
      </c>
    </row>
    <row r="563" spans="1:12" ht="15" customHeight="1">
      <c r="A563" s="61" t="s">
        <v>4008</v>
      </c>
      <c r="B563" s="62" t="s">
        <v>1828</v>
      </c>
      <c r="C563" s="63" t="s">
        <v>4503</v>
      </c>
      <c r="D563" s="64" t="s">
        <v>864</v>
      </c>
      <c r="E563" s="62" t="s">
        <v>969</v>
      </c>
      <c r="F563" s="66" t="s">
        <v>1829</v>
      </c>
      <c r="G563" s="117" t="s">
        <v>1899</v>
      </c>
      <c r="H563" s="67">
        <v>1</v>
      </c>
      <c r="I563" s="68">
        <v>3</v>
      </c>
      <c r="J563" s="69">
        <v>8.0000000000000002E-3</v>
      </c>
      <c r="K563" s="61" t="s">
        <v>17</v>
      </c>
      <c r="L563" s="70">
        <v>410</v>
      </c>
    </row>
    <row r="564" spans="1:12" ht="15" customHeight="1">
      <c r="A564" s="61" t="s">
        <v>4008</v>
      </c>
      <c r="B564" s="62" t="s">
        <v>2080</v>
      </c>
      <c r="C564" s="63" t="s">
        <v>4504</v>
      </c>
      <c r="D564" s="64" t="s">
        <v>864</v>
      </c>
      <c r="E564" s="62" t="s">
        <v>969</v>
      </c>
      <c r="F564" s="66" t="s">
        <v>2081</v>
      </c>
      <c r="G564" s="117" t="s">
        <v>2151</v>
      </c>
      <c r="H564" s="67">
        <v>1</v>
      </c>
      <c r="I564" s="68">
        <v>3</v>
      </c>
      <c r="J564" s="69">
        <v>8.0000000000000002E-3</v>
      </c>
      <c r="K564" s="61" t="s">
        <v>17</v>
      </c>
      <c r="L564" s="70">
        <v>410</v>
      </c>
    </row>
    <row r="565" spans="1:12" ht="15" customHeight="1">
      <c r="A565" s="61" t="s">
        <v>4008</v>
      </c>
      <c r="B565" s="62" t="s">
        <v>2164</v>
      </c>
      <c r="C565" s="63" t="s">
        <v>4505</v>
      </c>
      <c r="D565" s="64" t="s">
        <v>864</v>
      </c>
      <c r="E565" s="62" t="s">
        <v>969</v>
      </c>
      <c r="F565" s="66" t="s">
        <v>2165</v>
      </c>
      <c r="G565" s="117" t="s">
        <v>2235</v>
      </c>
      <c r="H565" s="67">
        <v>1</v>
      </c>
      <c r="I565" s="68">
        <v>3</v>
      </c>
      <c r="J565" s="69">
        <v>8.0000000000000002E-3</v>
      </c>
      <c r="K565" s="61" t="s">
        <v>17</v>
      </c>
      <c r="L565" s="70">
        <v>410</v>
      </c>
    </row>
    <row r="566" spans="1:12" ht="15" customHeight="1">
      <c r="A566" s="61" t="s">
        <v>4008</v>
      </c>
      <c r="B566" s="62" t="s">
        <v>863</v>
      </c>
      <c r="C566" s="63" t="s">
        <v>973</v>
      </c>
      <c r="D566" s="64" t="s">
        <v>864</v>
      </c>
      <c r="E566" s="62" t="s">
        <v>972</v>
      </c>
      <c r="F566" s="66" t="s">
        <v>866</v>
      </c>
      <c r="G566" s="112" t="s">
        <v>974</v>
      </c>
      <c r="H566" s="67">
        <v>1</v>
      </c>
      <c r="I566" s="68">
        <v>3</v>
      </c>
      <c r="J566" s="69">
        <v>5.0000000000000001E-3</v>
      </c>
      <c r="K566" s="61" t="s">
        <v>17</v>
      </c>
      <c r="L566" s="70">
        <v>350</v>
      </c>
    </row>
    <row r="567" spans="1:12" ht="15" customHeight="1">
      <c r="A567" s="61" t="s">
        <v>4008</v>
      </c>
      <c r="B567" s="62" t="s">
        <v>990</v>
      </c>
      <c r="C567" s="63" t="s">
        <v>1062</v>
      </c>
      <c r="D567" s="64" t="s">
        <v>864</v>
      </c>
      <c r="E567" s="62" t="s">
        <v>972</v>
      </c>
      <c r="F567" s="66" t="s">
        <v>991</v>
      </c>
      <c r="G567" s="117" t="s">
        <v>1063</v>
      </c>
      <c r="H567" s="67">
        <v>1</v>
      </c>
      <c r="I567" s="68">
        <v>3</v>
      </c>
      <c r="J567" s="69">
        <v>5.0000000000000001E-3</v>
      </c>
      <c r="K567" s="61" t="s">
        <v>17</v>
      </c>
      <c r="L567" s="70">
        <v>350</v>
      </c>
    </row>
    <row r="568" spans="1:12" ht="15" customHeight="1">
      <c r="A568" s="61" t="s">
        <v>4008</v>
      </c>
      <c r="B568" s="62" t="s">
        <v>1158</v>
      </c>
      <c r="C568" s="63" t="s">
        <v>1230</v>
      </c>
      <c r="D568" s="64" t="s">
        <v>864</v>
      </c>
      <c r="E568" s="62" t="s">
        <v>972</v>
      </c>
      <c r="F568" s="66" t="s">
        <v>1159</v>
      </c>
      <c r="G568" s="117" t="s">
        <v>1231</v>
      </c>
      <c r="H568" s="67">
        <v>1</v>
      </c>
      <c r="I568" s="68">
        <v>3</v>
      </c>
      <c r="J568" s="69">
        <v>5.0000000000000001E-3</v>
      </c>
      <c r="K568" s="61" t="s">
        <v>17</v>
      </c>
      <c r="L568" s="70">
        <v>350</v>
      </c>
    </row>
    <row r="569" spans="1:12" ht="15" customHeight="1">
      <c r="A569" s="61" t="s">
        <v>4008</v>
      </c>
      <c r="B569" s="62" t="s">
        <v>1242</v>
      </c>
      <c r="C569" s="63" t="s">
        <v>1313</v>
      </c>
      <c r="D569" s="64" t="s">
        <v>864</v>
      </c>
      <c r="E569" s="62" t="s">
        <v>972</v>
      </c>
      <c r="F569" s="66" t="s">
        <v>15</v>
      </c>
      <c r="G569" s="117" t="s">
        <v>1314</v>
      </c>
      <c r="H569" s="67">
        <v>1</v>
      </c>
      <c r="I569" s="68">
        <v>3</v>
      </c>
      <c r="J569" s="69">
        <v>5.0000000000000001E-3</v>
      </c>
      <c r="K569" s="61" t="s">
        <v>17</v>
      </c>
      <c r="L569" s="70">
        <v>350</v>
      </c>
    </row>
    <row r="570" spans="1:12" ht="15" customHeight="1">
      <c r="A570" s="61" t="s">
        <v>4008</v>
      </c>
      <c r="B570" s="62" t="s">
        <v>1409</v>
      </c>
      <c r="C570" s="63" t="s">
        <v>1480</v>
      </c>
      <c r="D570" s="64" t="s">
        <v>864</v>
      </c>
      <c r="E570" s="62" t="s">
        <v>972</v>
      </c>
      <c r="F570" s="66" t="s">
        <v>32</v>
      </c>
      <c r="G570" s="117" t="s">
        <v>1481</v>
      </c>
      <c r="H570" s="67">
        <v>1</v>
      </c>
      <c r="I570" s="68">
        <v>3</v>
      </c>
      <c r="J570" s="69">
        <v>5.0000000000000001E-3</v>
      </c>
      <c r="K570" s="61" t="s">
        <v>17</v>
      </c>
      <c r="L570" s="70">
        <v>350</v>
      </c>
    </row>
    <row r="571" spans="1:12" ht="15" customHeight="1">
      <c r="A571" s="61" t="s">
        <v>4008</v>
      </c>
      <c r="B571" s="62" t="s">
        <v>1492</v>
      </c>
      <c r="C571" s="63" t="s">
        <v>1564</v>
      </c>
      <c r="D571" s="64" t="s">
        <v>864</v>
      </c>
      <c r="E571" s="62" t="s">
        <v>972</v>
      </c>
      <c r="F571" s="66" t="s">
        <v>1493</v>
      </c>
      <c r="G571" s="117" t="s">
        <v>1565</v>
      </c>
      <c r="H571" s="67">
        <v>1</v>
      </c>
      <c r="I571" s="68">
        <v>3</v>
      </c>
      <c r="J571" s="69">
        <v>5.0000000000000001E-3</v>
      </c>
      <c r="K571" s="61" t="s">
        <v>17</v>
      </c>
      <c r="L571" s="70">
        <v>350</v>
      </c>
    </row>
    <row r="572" spans="1:12" ht="15" customHeight="1">
      <c r="A572" s="61" t="s">
        <v>4008</v>
      </c>
      <c r="B572" s="62" t="s">
        <v>1576</v>
      </c>
      <c r="C572" s="63" t="s">
        <v>1648</v>
      </c>
      <c r="D572" s="64" t="s">
        <v>864</v>
      </c>
      <c r="E572" s="62" t="s">
        <v>972</v>
      </c>
      <c r="F572" s="66" t="s">
        <v>1577</v>
      </c>
      <c r="G572" s="117" t="s">
        <v>1649</v>
      </c>
      <c r="H572" s="67">
        <v>1</v>
      </c>
      <c r="I572" s="68">
        <v>3</v>
      </c>
      <c r="J572" s="69">
        <v>5.0000000000000001E-3</v>
      </c>
      <c r="K572" s="61" t="s">
        <v>17</v>
      </c>
      <c r="L572" s="70">
        <v>350</v>
      </c>
    </row>
    <row r="573" spans="1:12" ht="15" customHeight="1">
      <c r="A573" s="61" t="s">
        <v>4008</v>
      </c>
      <c r="B573" s="62" t="s">
        <v>1660</v>
      </c>
      <c r="C573" s="63" t="s">
        <v>1732</v>
      </c>
      <c r="D573" s="64" t="s">
        <v>864</v>
      </c>
      <c r="E573" s="62" t="s">
        <v>972</v>
      </c>
      <c r="F573" s="66" t="s">
        <v>1661</v>
      </c>
      <c r="G573" s="117" t="s">
        <v>1733</v>
      </c>
      <c r="H573" s="67">
        <v>1</v>
      </c>
      <c r="I573" s="68">
        <v>3</v>
      </c>
      <c r="J573" s="69">
        <v>5.0000000000000001E-3</v>
      </c>
      <c r="K573" s="61" t="s">
        <v>17</v>
      </c>
      <c r="L573" s="70">
        <v>350</v>
      </c>
    </row>
    <row r="574" spans="1:12" ht="15" customHeight="1">
      <c r="A574" s="61" t="s">
        <v>4008</v>
      </c>
      <c r="B574" s="62" t="s">
        <v>1744</v>
      </c>
      <c r="C574" s="63" t="s">
        <v>1816</v>
      </c>
      <c r="D574" s="64" t="s">
        <v>864</v>
      </c>
      <c r="E574" s="62" t="s">
        <v>972</v>
      </c>
      <c r="F574" s="66" t="s">
        <v>1745</v>
      </c>
      <c r="G574" s="117" t="s">
        <v>1817</v>
      </c>
      <c r="H574" s="67">
        <v>1</v>
      </c>
      <c r="I574" s="68">
        <v>3</v>
      </c>
      <c r="J574" s="69">
        <v>5.0000000000000001E-3</v>
      </c>
      <c r="K574" s="61" t="s">
        <v>17</v>
      </c>
      <c r="L574" s="70">
        <v>350</v>
      </c>
    </row>
    <row r="575" spans="1:12" ht="15" customHeight="1">
      <c r="A575" s="61" t="s">
        <v>4008</v>
      </c>
      <c r="B575" s="62" t="s">
        <v>1912</v>
      </c>
      <c r="C575" s="63" t="s">
        <v>1984</v>
      </c>
      <c r="D575" s="64" t="s">
        <v>864</v>
      </c>
      <c r="E575" s="62" t="s">
        <v>972</v>
      </c>
      <c r="F575" s="66" t="s">
        <v>1913</v>
      </c>
      <c r="G575" s="117" t="s">
        <v>1985</v>
      </c>
      <c r="H575" s="67">
        <v>1</v>
      </c>
      <c r="I575" s="68">
        <v>3</v>
      </c>
      <c r="J575" s="69">
        <v>5.0000000000000001E-3</v>
      </c>
      <c r="K575" s="61" t="s">
        <v>17</v>
      </c>
      <c r="L575" s="70">
        <v>350</v>
      </c>
    </row>
    <row r="576" spans="1:12" ht="15" customHeight="1">
      <c r="A576" s="61" t="s">
        <v>4008</v>
      </c>
      <c r="B576" s="62" t="s">
        <v>1996</v>
      </c>
      <c r="C576" s="63" t="s">
        <v>2068</v>
      </c>
      <c r="D576" s="64" t="s">
        <v>864</v>
      </c>
      <c r="E576" s="62" t="s">
        <v>972</v>
      </c>
      <c r="F576" s="66" t="s">
        <v>1997</v>
      </c>
      <c r="G576" s="117" t="s">
        <v>2069</v>
      </c>
      <c r="H576" s="67">
        <v>1</v>
      </c>
      <c r="I576" s="68">
        <v>3</v>
      </c>
      <c r="J576" s="69">
        <v>5.0000000000000001E-3</v>
      </c>
      <c r="K576" s="61" t="s">
        <v>17</v>
      </c>
      <c r="L576" s="70">
        <v>350</v>
      </c>
    </row>
    <row r="577" spans="1:12" ht="15" customHeight="1">
      <c r="A577" s="61" t="s">
        <v>4008</v>
      </c>
      <c r="B577" s="62" t="s">
        <v>1074</v>
      </c>
      <c r="C577" s="63" t="s">
        <v>1146</v>
      </c>
      <c r="D577" s="64" t="s">
        <v>864</v>
      </c>
      <c r="E577" s="62" t="s">
        <v>972</v>
      </c>
      <c r="F577" s="66" t="s">
        <v>1075</v>
      </c>
      <c r="G577" s="112" t="s">
        <v>1147</v>
      </c>
      <c r="H577" s="67">
        <v>1</v>
      </c>
      <c r="I577" s="68">
        <v>3</v>
      </c>
      <c r="J577" s="69">
        <v>5.0000000000000001E-3</v>
      </c>
      <c r="K577" s="61" t="s">
        <v>17</v>
      </c>
      <c r="L577" s="70">
        <v>390</v>
      </c>
    </row>
    <row r="578" spans="1:12" ht="15" customHeight="1">
      <c r="A578" s="61" t="s">
        <v>4008</v>
      </c>
      <c r="B578" s="62" t="s">
        <v>1325</v>
      </c>
      <c r="C578" s="63" t="s">
        <v>1397</v>
      </c>
      <c r="D578" s="64" t="s">
        <v>864</v>
      </c>
      <c r="E578" s="62" t="s">
        <v>972</v>
      </c>
      <c r="F578" s="66" t="s">
        <v>1326</v>
      </c>
      <c r="G578" s="117" t="s">
        <v>1398</v>
      </c>
      <c r="H578" s="67">
        <v>1</v>
      </c>
      <c r="I578" s="68">
        <v>3</v>
      </c>
      <c r="J578" s="69">
        <v>5.0000000000000001E-3</v>
      </c>
      <c r="K578" s="61" t="s">
        <v>17</v>
      </c>
      <c r="L578" s="70">
        <v>390</v>
      </c>
    </row>
    <row r="579" spans="1:12" ht="15" customHeight="1">
      <c r="A579" s="61" t="s">
        <v>4008</v>
      </c>
      <c r="B579" s="62" t="s">
        <v>1828</v>
      </c>
      <c r="C579" s="63" t="s">
        <v>1900</v>
      </c>
      <c r="D579" s="64" t="s">
        <v>864</v>
      </c>
      <c r="E579" s="62" t="s">
        <v>972</v>
      </c>
      <c r="F579" s="66" t="s">
        <v>1829</v>
      </c>
      <c r="G579" s="117" t="s">
        <v>1901</v>
      </c>
      <c r="H579" s="67">
        <v>1</v>
      </c>
      <c r="I579" s="68">
        <v>3</v>
      </c>
      <c r="J579" s="69">
        <v>5.0000000000000001E-3</v>
      </c>
      <c r="K579" s="61" t="s">
        <v>17</v>
      </c>
      <c r="L579" s="70">
        <v>390</v>
      </c>
    </row>
    <row r="580" spans="1:12" ht="15" customHeight="1">
      <c r="A580" s="61" t="s">
        <v>4008</v>
      </c>
      <c r="B580" s="62" t="s">
        <v>2080</v>
      </c>
      <c r="C580" s="63" t="s">
        <v>2152</v>
      </c>
      <c r="D580" s="64" t="s">
        <v>864</v>
      </c>
      <c r="E580" s="62" t="s">
        <v>972</v>
      </c>
      <c r="F580" s="66" t="s">
        <v>2081</v>
      </c>
      <c r="G580" s="117" t="s">
        <v>2153</v>
      </c>
      <c r="H580" s="67">
        <v>1</v>
      </c>
      <c r="I580" s="68">
        <v>3</v>
      </c>
      <c r="J580" s="69">
        <v>5.0000000000000001E-3</v>
      </c>
      <c r="K580" s="61" t="s">
        <v>17</v>
      </c>
      <c r="L580" s="70">
        <v>390</v>
      </c>
    </row>
    <row r="581" spans="1:12" ht="15" customHeight="1">
      <c r="A581" s="61" t="s">
        <v>4008</v>
      </c>
      <c r="B581" s="62" t="s">
        <v>2164</v>
      </c>
      <c r="C581" s="63" t="s">
        <v>2236</v>
      </c>
      <c r="D581" s="64" t="s">
        <v>864</v>
      </c>
      <c r="E581" s="62" t="s">
        <v>972</v>
      </c>
      <c r="F581" s="66" t="s">
        <v>2165</v>
      </c>
      <c r="G581" s="117" t="s">
        <v>2237</v>
      </c>
      <c r="H581" s="67">
        <v>1</v>
      </c>
      <c r="I581" s="68">
        <v>3</v>
      </c>
      <c r="J581" s="69">
        <v>5.0000000000000001E-3</v>
      </c>
      <c r="K581" s="61" t="s">
        <v>17</v>
      </c>
      <c r="L581" s="70">
        <v>390</v>
      </c>
    </row>
    <row r="582" spans="1:12" ht="15" customHeight="1">
      <c r="A582" s="61" t="s">
        <v>4008</v>
      </c>
      <c r="B582" s="62" t="s">
        <v>863</v>
      </c>
      <c r="C582" s="63" t="s">
        <v>4506</v>
      </c>
      <c r="D582" s="64" t="s">
        <v>864</v>
      </c>
      <c r="E582" s="62" t="s">
        <v>975</v>
      </c>
      <c r="F582" s="66" t="s">
        <v>866</v>
      </c>
      <c r="G582" s="112" t="s">
        <v>977</v>
      </c>
      <c r="H582" s="67">
        <v>1</v>
      </c>
      <c r="I582" s="68">
        <v>3</v>
      </c>
      <c r="J582" s="69">
        <v>8.9999999999999993E-3</v>
      </c>
      <c r="K582" s="61" t="s">
        <v>17</v>
      </c>
      <c r="L582" s="70">
        <v>450</v>
      </c>
    </row>
    <row r="583" spans="1:12" ht="15" customHeight="1">
      <c r="A583" s="61" t="s">
        <v>4008</v>
      </c>
      <c r="B583" s="62" t="s">
        <v>990</v>
      </c>
      <c r="C583" s="63" t="s">
        <v>4507</v>
      </c>
      <c r="D583" s="64" t="s">
        <v>864</v>
      </c>
      <c r="E583" s="62" t="s">
        <v>975</v>
      </c>
      <c r="F583" s="66" t="s">
        <v>991</v>
      </c>
      <c r="G583" s="117" t="s">
        <v>1065</v>
      </c>
      <c r="H583" s="67">
        <v>1</v>
      </c>
      <c r="I583" s="68">
        <v>3</v>
      </c>
      <c r="J583" s="69">
        <v>8.9999999999999993E-3</v>
      </c>
      <c r="K583" s="61" t="s">
        <v>17</v>
      </c>
      <c r="L583" s="70">
        <v>450</v>
      </c>
    </row>
    <row r="584" spans="1:12" ht="15" customHeight="1">
      <c r="A584" s="61" t="s">
        <v>4008</v>
      </c>
      <c r="B584" s="62" t="s">
        <v>1158</v>
      </c>
      <c r="C584" s="63" t="s">
        <v>4508</v>
      </c>
      <c r="D584" s="64" t="s">
        <v>864</v>
      </c>
      <c r="E584" s="62" t="s">
        <v>975</v>
      </c>
      <c r="F584" s="66" t="s">
        <v>1159</v>
      </c>
      <c r="G584" s="117" t="s">
        <v>1233</v>
      </c>
      <c r="H584" s="67">
        <v>1</v>
      </c>
      <c r="I584" s="68">
        <v>3</v>
      </c>
      <c r="J584" s="69">
        <v>8.9999999999999993E-3</v>
      </c>
      <c r="K584" s="61" t="s">
        <v>17</v>
      </c>
      <c r="L584" s="70">
        <v>450</v>
      </c>
    </row>
    <row r="585" spans="1:12" ht="15" customHeight="1">
      <c r="A585" s="61" t="s">
        <v>4008</v>
      </c>
      <c r="B585" s="62" t="s">
        <v>1242</v>
      </c>
      <c r="C585" s="63" t="s">
        <v>4509</v>
      </c>
      <c r="D585" s="64" t="s">
        <v>864</v>
      </c>
      <c r="E585" s="62" t="s">
        <v>975</v>
      </c>
      <c r="F585" s="66" t="s">
        <v>15</v>
      </c>
      <c r="G585" s="117" t="s">
        <v>1316</v>
      </c>
      <c r="H585" s="67">
        <v>1</v>
      </c>
      <c r="I585" s="68">
        <v>3</v>
      </c>
      <c r="J585" s="69">
        <v>8.9999999999999993E-3</v>
      </c>
      <c r="K585" s="61" t="s">
        <v>17</v>
      </c>
      <c r="L585" s="70">
        <v>450</v>
      </c>
    </row>
    <row r="586" spans="1:12" ht="15" customHeight="1">
      <c r="A586" s="61" t="s">
        <v>4008</v>
      </c>
      <c r="B586" s="62" t="s">
        <v>1409</v>
      </c>
      <c r="C586" s="63" t="s">
        <v>4510</v>
      </c>
      <c r="D586" s="64" t="s">
        <v>864</v>
      </c>
      <c r="E586" s="62" t="s">
        <v>975</v>
      </c>
      <c r="F586" s="66" t="s">
        <v>32</v>
      </c>
      <c r="G586" s="117" t="s">
        <v>1483</v>
      </c>
      <c r="H586" s="67">
        <v>1</v>
      </c>
      <c r="I586" s="68">
        <v>3</v>
      </c>
      <c r="J586" s="69">
        <v>8.9999999999999993E-3</v>
      </c>
      <c r="K586" s="61" t="s">
        <v>17</v>
      </c>
      <c r="L586" s="70">
        <v>450</v>
      </c>
    </row>
    <row r="587" spans="1:12" ht="15" customHeight="1">
      <c r="A587" s="61" t="s">
        <v>4008</v>
      </c>
      <c r="B587" s="62" t="s">
        <v>1492</v>
      </c>
      <c r="C587" s="63" t="s">
        <v>4511</v>
      </c>
      <c r="D587" s="64" t="s">
        <v>864</v>
      </c>
      <c r="E587" s="62" t="s">
        <v>975</v>
      </c>
      <c r="F587" s="66" t="s">
        <v>1493</v>
      </c>
      <c r="G587" s="117" t="s">
        <v>1567</v>
      </c>
      <c r="H587" s="67">
        <v>1</v>
      </c>
      <c r="I587" s="68">
        <v>3</v>
      </c>
      <c r="J587" s="69">
        <v>8.9999999999999993E-3</v>
      </c>
      <c r="K587" s="61" t="s">
        <v>17</v>
      </c>
      <c r="L587" s="70">
        <v>450</v>
      </c>
    </row>
    <row r="588" spans="1:12" ht="15" customHeight="1">
      <c r="A588" s="61" t="s">
        <v>4008</v>
      </c>
      <c r="B588" s="62" t="s">
        <v>1576</v>
      </c>
      <c r="C588" s="63" t="s">
        <v>4512</v>
      </c>
      <c r="D588" s="64" t="s">
        <v>864</v>
      </c>
      <c r="E588" s="62" t="s">
        <v>975</v>
      </c>
      <c r="F588" s="66" t="s">
        <v>1577</v>
      </c>
      <c r="G588" s="117" t="s">
        <v>1651</v>
      </c>
      <c r="H588" s="67">
        <v>1</v>
      </c>
      <c r="I588" s="68">
        <v>3</v>
      </c>
      <c r="J588" s="69">
        <v>8.9999999999999993E-3</v>
      </c>
      <c r="K588" s="61" t="s">
        <v>17</v>
      </c>
      <c r="L588" s="70">
        <v>450</v>
      </c>
    </row>
    <row r="589" spans="1:12" ht="15" customHeight="1">
      <c r="A589" s="61" t="s">
        <v>4008</v>
      </c>
      <c r="B589" s="62" t="s">
        <v>1660</v>
      </c>
      <c r="C589" s="63" t="s">
        <v>4513</v>
      </c>
      <c r="D589" s="64" t="s">
        <v>864</v>
      </c>
      <c r="E589" s="62" t="s">
        <v>975</v>
      </c>
      <c r="F589" s="66" t="s">
        <v>1661</v>
      </c>
      <c r="G589" s="117" t="s">
        <v>1735</v>
      </c>
      <c r="H589" s="67">
        <v>1</v>
      </c>
      <c r="I589" s="68">
        <v>3</v>
      </c>
      <c r="J589" s="69">
        <v>8.9999999999999993E-3</v>
      </c>
      <c r="K589" s="61" t="s">
        <v>17</v>
      </c>
      <c r="L589" s="70">
        <v>450</v>
      </c>
    </row>
    <row r="590" spans="1:12" ht="15" customHeight="1">
      <c r="A590" s="61" t="s">
        <v>4008</v>
      </c>
      <c r="B590" s="62" t="s">
        <v>1744</v>
      </c>
      <c r="C590" s="63" t="s">
        <v>4514</v>
      </c>
      <c r="D590" s="64" t="s">
        <v>864</v>
      </c>
      <c r="E590" s="62" t="s">
        <v>975</v>
      </c>
      <c r="F590" s="66" t="s">
        <v>1745</v>
      </c>
      <c r="G590" s="117" t="s">
        <v>1819</v>
      </c>
      <c r="H590" s="67">
        <v>1</v>
      </c>
      <c r="I590" s="68">
        <v>3</v>
      </c>
      <c r="J590" s="69">
        <v>8.9999999999999993E-3</v>
      </c>
      <c r="K590" s="61" t="s">
        <v>17</v>
      </c>
      <c r="L590" s="70">
        <v>450</v>
      </c>
    </row>
    <row r="591" spans="1:12" ht="15" customHeight="1">
      <c r="A591" s="61" t="s">
        <v>4008</v>
      </c>
      <c r="B591" s="62" t="s">
        <v>1912</v>
      </c>
      <c r="C591" s="63" t="s">
        <v>4515</v>
      </c>
      <c r="D591" s="64" t="s">
        <v>864</v>
      </c>
      <c r="E591" s="62" t="s">
        <v>975</v>
      </c>
      <c r="F591" s="66" t="s">
        <v>1913</v>
      </c>
      <c r="G591" s="117" t="s">
        <v>1987</v>
      </c>
      <c r="H591" s="67">
        <v>1</v>
      </c>
      <c r="I591" s="68">
        <v>3</v>
      </c>
      <c r="J591" s="69">
        <v>8.9999999999999993E-3</v>
      </c>
      <c r="K591" s="61" t="s">
        <v>17</v>
      </c>
      <c r="L591" s="70">
        <v>450</v>
      </c>
    </row>
    <row r="592" spans="1:12" ht="15" customHeight="1">
      <c r="A592" s="61" t="s">
        <v>4008</v>
      </c>
      <c r="B592" s="62" t="s">
        <v>1996</v>
      </c>
      <c r="C592" s="63" t="s">
        <v>4516</v>
      </c>
      <c r="D592" s="64" t="s">
        <v>864</v>
      </c>
      <c r="E592" s="62" t="s">
        <v>975</v>
      </c>
      <c r="F592" s="66" t="s">
        <v>1997</v>
      </c>
      <c r="G592" s="117" t="s">
        <v>2071</v>
      </c>
      <c r="H592" s="67">
        <v>1</v>
      </c>
      <c r="I592" s="68">
        <v>3</v>
      </c>
      <c r="J592" s="69">
        <v>8.9999999999999993E-3</v>
      </c>
      <c r="K592" s="61" t="s">
        <v>17</v>
      </c>
      <c r="L592" s="70">
        <v>450</v>
      </c>
    </row>
    <row r="593" spans="1:12" ht="15" customHeight="1">
      <c r="A593" s="61" t="s">
        <v>4008</v>
      </c>
      <c r="B593" s="62" t="s">
        <v>1074</v>
      </c>
      <c r="C593" s="63" t="s">
        <v>4517</v>
      </c>
      <c r="D593" s="64" t="s">
        <v>864</v>
      </c>
      <c r="E593" s="62" t="s">
        <v>975</v>
      </c>
      <c r="F593" s="66" t="s">
        <v>1075</v>
      </c>
      <c r="G593" s="112" t="s">
        <v>1149</v>
      </c>
      <c r="H593" s="67">
        <v>1</v>
      </c>
      <c r="I593" s="68">
        <v>3</v>
      </c>
      <c r="J593" s="69">
        <v>8.9999999999999993E-3</v>
      </c>
      <c r="K593" s="61" t="s">
        <v>17</v>
      </c>
      <c r="L593" s="70">
        <v>490</v>
      </c>
    </row>
    <row r="594" spans="1:12" ht="15" customHeight="1">
      <c r="A594" s="61" t="s">
        <v>4008</v>
      </c>
      <c r="B594" s="62" t="s">
        <v>1325</v>
      </c>
      <c r="C594" s="63" t="s">
        <v>4518</v>
      </c>
      <c r="D594" s="64" t="s">
        <v>864</v>
      </c>
      <c r="E594" s="62" t="s">
        <v>975</v>
      </c>
      <c r="F594" s="66" t="s">
        <v>1326</v>
      </c>
      <c r="G594" s="117" t="s">
        <v>1400</v>
      </c>
      <c r="H594" s="67">
        <v>1</v>
      </c>
      <c r="I594" s="68">
        <v>3</v>
      </c>
      <c r="J594" s="69">
        <v>8.9999999999999993E-3</v>
      </c>
      <c r="K594" s="61" t="s">
        <v>17</v>
      </c>
      <c r="L594" s="70">
        <v>490</v>
      </c>
    </row>
    <row r="595" spans="1:12" ht="15" customHeight="1">
      <c r="A595" s="61" t="s">
        <v>4008</v>
      </c>
      <c r="B595" s="62" t="s">
        <v>1828</v>
      </c>
      <c r="C595" s="63" t="s">
        <v>4519</v>
      </c>
      <c r="D595" s="64" t="s">
        <v>864</v>
      </c>
      <c r="E595" s="62" t="s">
        <v>975</v>
      </c>
      <c r="F595" s="66" t="s">
        <v>1829</v>
      </c>
      <c r="G595" s="117" t="s">
        <v>1903</v>
      </c>
      <c r="H595" s="67">
        <v>1</v>
      </c>
      <c r="I595" s="68">
        <v>3</v>
      </c>
      <c r="J595" s="69">
        <v>8.9999999999999993E-3</v>
      </c>
      <c r="K595" s="61" t="s">
        <v>17</v>
      </c>
      <c r="L595" s="70">
        <v>490</v>
      </c>
    </row>
    <row r="596" spans="1:12" ht="15" customHeight="1">
      <c r="A596" s="61" t="s">
        <v>4008</v>
      </c>
      <c r="B596" s="62" t="s">
        <v>2080</v>
      </c>
      <c r="C596" s="63" t="s">
        <v>4520</v>
      </c>
      <c r="D596" s="64" t="s">
        <v>864</v>
      </c>
      <c r="E596" s="62" t="s">
        <v>975</v>
      </c>
      <c r="F596" s="66" t="s">
        <v>2081</v>
      </c>
      <c r="G596" s="117" t="s">
        <v>2155</v>
      </c>
      <c r="H596" s="67">
        <v>1</v>
      </c>
      <c r="I596" s="68">
        <v>3</v>
      </c>
      <c r="J596" s="69">
        <v>8.9999999999999993E-3</v>
      </c>
      <c r="K596" s="61" t="s">
        <v>17</v>
      </c>
      <c r="L596" s="70">
        <v>490</v>
      </c>
    </row>
    <row r="597" spans="1:12" ht="15" customHeight="1">
      <c r="A597" s="61" t="s">
        <v>4008</v>
      </c>
      <c r="B597" s="62" t="s">
        <v>2164</v>
      </c>
      <c r="C597" s="63" t="s">
        <v>4521</v>
      </c>
      <c r="D597" s="64" t="s">
        <v>864</v>
      </c>
      <c r="E597" s="62" t="s">
        <v>975</v>
      </c>
      <c r="F597" s="66" t="s">
        <v>2165</v>
      </c>
      <c r="G597" s="117" t="s">
        <v>2239</v>
      </c>
      <c r="H597" s="67">
        <v>1</v>
      </c>
      <c r="I597" s="68">
        <v>3</v>
      </c>
      <c r="J597" s="69">
        <v>8.9999999999999993E-3</v>
      </c>
      <c r="K597" s="61" t="s">
        <v>17</v>
      </c>
      <c r="L597" s="70">
        <v>490</v>
      </c>
    </row>
    <row r="598" spans="1:12" ht="15" customHeight="1">
      <c r="A598" s="61" t="s">
        <v>4008</v>
      </c>
      <c r="B598" s="62" t="s">
        <v>863</v>
      </c>
      <c r="C598" s="63" t="s">
        <v>979</v>
      </c>
      <c r="D598" s="64" t="s">
        <v>864</v>
      </c>
      <c r="E598" s="62" t="s">
        <v>978</v>
      </c>
      <c r="F598" s="66" t="s">
        <v>866</v>
      </c>
      <c r="G598" s="112" t="s">
        <v>980</v>
      </c>
      <c r="H598" s="67">
        <v>1</v>
      </c>
      <c r="I598" s="68">
        <v>4</v>
      </c>
      <c r="J598" s="69">
        <v>6.0000000000000001E-3</v>
      </c>
      <c r="K598" s="61" t="s">
        <v>17</v>
      </c>
      <c r="L598" s="70">
        <v>460</v>
      </c>
    </row>
    <row r="599" spans="1:12" ht="15" customHeight="1">
      <c r="A599" s="61" t="s">
        <v>4008</v>
      </c>
      <c r="B599" s="62" t="s">
        <v>990</v>
      </c>
      <c r="C599" s="63" t="s">
        <v>1066</v>
      </c>
      <c r="D599" s="64" t="s">
        <v>864</v>
      </c>
      <c r="E599" s="62" t="s">
        <v>978</v>
      </c>
      <c r="F599" s="66" t="s">
        <v>991</v>
      </c>
      <c r="G599" s="117" t="s">
        <v>1067</v>
      </c>
      <c r="H599" s="67">
        <v>1</v>
      </c>
      <c r="I599" s="68">
        <v>4</v>
      </c>
      <c r="J599" s="69">
        <v>6.0000000000000001E-3</v>
      </c>
      <c r="K599" s="61" t="s">
        <v>17</v>
      </c>
      <c r="L599" s="70">
        <v>460</v>
      </c>
    </row>
    <row r="600" spans="1:12" ht="15" customHeight="1">
      <c r="A600" s="61" t="s">
        <v>4008</v>
      </c>
      <c r="B600" s="62" t="s">
        <v>1158</v>
      </c>
      <c r="C600" s="63" t="s">
        <v>1234</v>
      </c>
      <c r="D600" s="64" t="s">
        <v>864</v>
      </c>
      <c r="E600" s="62" t="s">
        <v>978</v>
      </c>
      <c r="F600" s="66" t="s">
        <v>1159</v>
      </c>
      <c r="G600" s="117" t="s">
        <v>1235</v>
      </c>
      <c r="H600" s="67">
        <v>1</v>
      </c>
      <c r="I600" s="68">
        <v>4</v>
      </c>
      <c r="J600" s="69">
        <v>6.0000000000000001E-3</v>
      </c>
      <c r="K600" s="61" t="s">
        <v>17</v>
      </c>
      <c r="L600" s="70">
        <v>460</v>
      </c>
    </row>
    <row r="601" spans="1:12" ht="15" customHeight="1">
      <c r="A601" s="61" t="s">
        <v>4008</v>
      </c>
      <c r="B601" s="62" t="s">
        <v>1242</v>
      </c>
      <c r="C601" s="63" t="s">
        <v>1317</v>
      </c>
      <c r="D601" s="64" t="s">
        <v>864</v>
      </c>
      <c r="E601" s="62" t="s">
        <v>978</v>
      </c>
      <c r="F601" s="66" t="s">
        <v>15</v>
      </c>
      <c r="G601" s="117" t="s">
        <v>1318</v>
      </c>
      <c r="H601" s="67">
        <v>1</v>
      </c>
      <c r="I601" s="68">
        <v>4</v>
      </c>
      <c r="J601" s="69">
        <v>6.0000000000000001E-3</v>
      </c>
      <c r="K601" s="61" t="s">
        <v>17</v>
      </c>
      <c r="L601" s="70">
        <v>460</v>
      </c>
    </row>
    <row r="602" spans="1:12" ht="15" customHeight="1">
      <c r="A602" s="61" t="s">
        <v>4008</v>
      </c>
      <c r="B602" s="62" t="s">
        <v>1409</v>
      </c>
      <c r="C602" s="63" t="s">
        <v>1484</v>
      </c>
      <c r="D602" s="64" t="s">
        <v>864</v>
      </c>
      <c r="E602" s="62" t="s">
        <v>978</v>
      </c>
      <c r="F602" s="66" t="s">
        <v>32</v>
      </c>
      <c r="G602" s="117" t="s">
        <v>1485</v>
      </c>
      <c r="H602" s="67">
        <v>1</v>
      </c>
      <c r="I602" s="68">
        <v>4</v>
      </c>
      <c r="J602" s="69">
        <v>6.0000000000000001E-3</v>
      </c>
      <c r="K602" s="61" t="s">
        <v>17</v>
      </c>
      <c r="L602" s="70">
        <v>460</v>
      </c>
    </row>
    <row r="603" spans="1:12" ht="15" customHeight="1">
      <c r="A603" s="61" t="s">
        <v>4008</v>
      </c>
      <c r="B603" s="62" t="s">
        <v>1492</v>
      </c>
      <c r="C603" s="63" t="s">
        <v>1568</v>
      </c>
      <c r="D603" s="64" t="s">
        <v>864</v>
      </c>
      <c r="E603" s="62" t="s">
        <v>978</v>
      </c>
      <c r="F603" s="66" t="s">
        <v>1493</v>
      </c>
      <c r="G603" s="117" t="s">
        <v>1569</v>
      </c>
      <c r="H603" s="67">
        <v>1</v>
      </c>
      <c r="I603" s="68">
        <v>4</v>
      </c>
      <c r="J603" s="69">
        <v>6.0000000000000001E-3</v>
      </c>
      <c r="K603" s="61" t="s">
        <v>17</v>
      </c>
      <c r="L603" s="70">
        <v>460</v>
      </c>
    </row>
    <row r="604" spans="1:12" ht="15" customHeight="1">
      <c r="A604" s="61" t="s">
        <v>4008</v>
      </c>
      <c r="B604" s="62" t="s">
        <v>1576</v>
      </c>
      <c r="C604" s="63" t="s">
        <v>1652</v>
      </c>
      <c r="D604" s="64" t="s">
        <v>864</v>
      </c>
      <c r="E604" s="62" t="s">
        <v>978</v>
      </c>
      <c r="F604" s="66" t="s">
        <v>1577</v>
      </c>
      <c r="G604" s="117" t="s">
        <v>1653</v>
      </c>
      <c r="H604" s="67">
        <v>1</v>
      </c>
      <c r="I604" s="68">
        <v>4</v>
      </c>
      <c r="J604" s="69">
        <v>6.0000000000000001E-3</v>
      </c>
      <c r="K604" s="61" t="s">
        <v>17</v>
      </c>
      <c r="L604" s="70">
        <v>460</v>
      </c>
    </row>
    <row r="605" spans="1:12" ht="15" customHeight="1">
      <c r="A605" s="61" t="s">
        <v>4008</v>
      </c>
      <c r="B605" s="62" t="s">
        <v>1660</v>
      </c>
      <c r="C605" s="63" t="s">
        <v>1736</v>
      </c>
      <c r="D605" s="64" t="s">
        <v>864</v>
      </c>
      <c r="E605" s="62" t="s">
        <v>978</v>
      </c>
      <c r="F605" s="66" t="s">
        <v>1661</v>
      </c>
      <c r="G605" s="117" t="s">
        <v>1737</v>
      </c>
      <c r="H605" s="67">
        <v>1</v>
      </c>
      <c r="I605" s="68">
        <v>4</v>
      </c>
      <c r="J605" s="69">
        <v>6.0000000000000001E-3</v>
      </c>
      <c r="K605" s="61" t="s">
        <v>17</v>
      </c>
      <c r="L605" s="70">
        <v>460</v>
      </c>
    </row>
    <row r="606" spans="1:12" ht="15" customHeight="1">
      <c r="A606" s="61" t="s">
        <v>4008</v>
      </c>
      <c r="B606" s="62" t="s">
        <v>1744</v>
      </c>
      <c r="C606" s="63" t="s">
        <v>1820</v>
      </c>
      <c r="D606" s="64" t="s">
        <v>864</v>
      </c>
      <c r="E606" s="62" t="s">
        <v>978</v>
      </c>
      <c r="F606" s="66" t="s">
        <v>1745</v>
      </c>
      <c r="G606" s="117" t="s">
        <v>1821</v>
      </c>
      <c r="H606" s="67">
        <v>1</v>
      </c>
      <c r="I606" s="68">
        <v>4</v>
      </c>
      <c r="J606" s="69">
        <v>6.0000000000000001E-3</v>
      </c>
      <c r="K606" s="61" t="s">
        <v>17</v>
      </c>
      <c r="L606" s="70">
        <v>460</v>
      </c>
    </row>
    <row r="607" spans="1:12" ht="15" customHeight="1">
      <c r="A607" s="61" t="s">
        <v>4008</v>
      </c>
      <c r="B607" s="62" t="s">
        <v>1912</v>
      </c>
      <c r="C607" s="63" t="s">
        <v>1988</v>
      </c>
      <c r="D607" s="64" t="s">
        <v>864</v>
      </c>
      <c r="E607" s="62" t="s">
        <v>978</v>
      </c>
      <c r="F607" s="66" t="s">
        <v>1913</v>
      </c>
      <c r="G607" s="117" t="s">
        <v>1989</v>
      </c>
      <c r="H607" s="67">
        <v>1</v>
      </c>
      <c r="I607" s="68">
        <v>4</v>
      </c>
      <c r="J607" s="69">
        <v>6.0000000000000001E-3</v>
      </c>
      <c r="K607" s="61" t="s">
        <v>17</v>
      </c>
      <c r="L607" s="70">
        <v>460</v>
      </c>
    </row>
    <row r="608" spans="1:12" ht="15" customHeight="1">
      <c r="A608" s="61" t="s">
        <v>4008</v>
      </c>
      <c r="B608" s="62" t="s">
        <v>1996</v>
      </c>
      <c r="C608" s="63" t="s">
        <v>2072</v>
      </c>
      <c r="D608" s="64" t="s">
        <v>864</v>
      </c>
      <c r="E608" s="62" t="s">
        <v>978</v>
      </c>
      <c r="F608" s="66" t="s">
        <v>1997</v>
      </c>
      <c r="G608" s="117" t="s">
        <v>2073</v>
      </c>
      <c r="H608" s="67">
        <v>1</v>
      </c>
      <c r="I608" s="68">
        <v>4</v>
      </c>
      <c r="J608" s="69">
        <v>6.0000000000000001E-3</v>
      </c>
      <c r="K608" s="61" t="s">
        <v>17</v>
      </c>
      <c r="L608" s="70">
        <v>460</v>
      </c>
    </row>
    <row r="609" spans="1:12" ht="15" customHeight="1">
      <c r="A609" s="61" t="s">
        <v>4008</v>
      </c>
      <c r="B609" s="62" t="s">
        <v>1074</v>
      </c>
      <c r="C609" s="63" t="s">
        <v>1150</v>
      </c>
      <c r="D609" s="64" t="s">
        <v>864</v>
      </c>
      <c r="E609" s="62" t="s">
        <v>978</v>
      </c>
      <c r="F609" s="66" t="s">
        <v>1075</v>
      </c>
      <c r="G609" s="112" t="s">
        <v>1151</v>
      </c>
      <c r="H609" s="67">
        <v>1</v>
      </c>
      <c r="I609" s="68">
        <v>4</v>
      </c>
      <c r="J609" s="69">
        <v>6.0000000000000001E-3</v>
      </c>
      <c r="K609" s="61" t="s">
        <v>17</v>
      </c>
      <c r="L609" s="70">
        <v>500</v>
      </c>
    </row>
    <row r="610" spans="1:12" ht="15" customHeight="1">
      <c r="A610" s="61" t="s">
        <v>4008</v>
      </c>
      <c r="B610" s="62" t="s">
        <v>1325</v>
      </c>
      <c r="C610" s="63" t="s">
        <v>1401</v>
      </c>
      <c r="D610" s="64" t="s">
        <v>864</v>
      </c>
      <c r="E610" s="62" t="s">
        <v>978</v>
      </c>
      <c r="F610" s="66" t="s">
        <v>1326</v>
      </c>
      <c r="G610" s="117" t="s">
        <v>1402</v>
      </c>
      <c r="H610" s="67">
        <v>1</v>
      </c>
      <c r="I610" s="68">
        <v>4</v>
      </c>
      <c r="J610" s="69">
        <v>6.0000000000000001E-3</v>
      </c>
      <c r="K610" s="61" t="s">
        <v>17</v>
      </c>
      <c r="L610" s="70">
        <v>500</v>
      </c>
    </row>
    <row r="611" spans="1:12" ht="15" customHeight="1">
      <c r="A611" s="61" t="s">
        <v>4008</v>
      </c>
      <c r="B611" s="62" t="s">
        <v>1828</v>
      </c>
      <c r="C611" s="63" t="s">
        <v>1904</v>
      </c>
      <c r="D611" s="64" t="s">
        <v>864</v>
      </c>
      <c r="E611" s="62" t="s">
        <v>978</v>
      </c>
      <c r="F611" s="66" t="s">
        <v>1829</v>
      </c>
      <c r="G611" s="117" t="s">
        <v>1905</v>
      </c>
      <c r="H611" s="67">
        <v>1</v>
      </c>
      <c r="I611" s="68">
        <v>4</v>
      </c>
      <c r="J611" s="69">
        <v>6.0000000000000001E-3</v>
      </c>
      <c r="K611" s="61" t="s">
        <v>17</v>
      </c>
      <c r="L611" s="70">
        <v>500</v>
      </c>
    </row>
    <row r="612" spans="1:12" ht="15" customHeight="1">
      <c r="A612" s="61" t="s">
        <v>4008</v>
      </c>
      <c r="B612" s="62" t="s">
        <v>2080</v>
      </c>
      <c r="C612" s="63" t="s">
        <v>2156</v>
      </c>
      <c r="D612" s="64" t="s">
        <v>864</v>
      </c>
      <c r="E612" s="62" t="s">
        <v>978</v>
      </c>
      <c r="F612" s="66" t="s">
        <v>2081</v>
      </c>
      <c r="G612" s="117" t="s">
        <v>2157</v>
      </c>
      <c r="H612" s="67">
        <v>1</v>
      </c>
      <c r="I612" s="68">
        <v>4</v>
      </c>
      <c r="J612" s="69">
        <v>6.0000000000000001E-3</v>
      </c>
      <c r="K612" s="61" t="s">
        <v>17</v>
      </c>
      <c r="L612" s="70">
        <v>500</v>
      </c>
    </row>
    <row r="613" spans="1:12" ht="15" customHeight="1">
      <c r="A613" s="61" t="s">
        <v>4008</v>
      </c>
      <c r="B613" s="62" t="s">
        <v>2164</v>
      </c>
      <c r="C613" s="63" t="s">
        <v>2240</v>
      </c>
      <c r="D613" s="64" t="s">
        <v>864</v>
      </c>
      <c r="E613" s="62" t="s">
        <v>978</v>
      </c>
      <c r="F613" s="66" t="s">
        <v>2165</v>
      </c>
      <c r="G613" s="117" t="s">
        <v>2241</v>
      </c>
      <c r="H613" s="67">
        <v>1</v>
      </c>
      <c r="I613" s="68">
        <v>4</v>
      </c>
      <c r="J613" s="69">
        <v>6.0000000000000001E-3</v>
      </c>
      <c r="K613" s="61" t="s">
        <v>17</v>
      </c>
      <c r="L613" s="70">
        <v>500</v>
      </c>
    </row>
    <row r="614" spans="1:12" ht="15" customHeight="1">
      <c r="A614" s="61" t="s">
        <v>4008</v>
      </c>
      <c r="B614" s="62" t="s">
        <v>863</v>
      </c>
      <c r="C614" s="63" t="s">
        <v>4522</v>
      </c>
      <c r="D614" s="64" t="s">
        <v>864</v>
      </c>
      <c r="E614" s="62" t="s">
        <v>981</v>
      </c>
      <c r="F614" s="66" t="s">
        <v>866</v>
      </c>
      <c r="G614" s="112" t="s">
        <v>983</v>
      </c>
      <c r="H614" s="67">
        <v>1</v>
      </c>
      <c r="I614" s="68">
        <v>4</v>
      </c>
      <c r="J614" s="69">
        <v>1.2E-2</v>
      </c>
      <c r="K614" s="61" t="s">
        <v>17</v>
      </c>
      <c r="L614" s="70">
        <v>590</v>
      </c>
    </row>
    <row r="615" spans="1:12" ht="15" customHeight="1">
      <c r="A615" s="61" t="s">
        <v>4008</v>
      </c>
      <c r="B615" s="62" t="s">
        <v>990</v>
      </c>
      <c r="C615" s="63" t="s">
        <v>4523</v>
      </c>
      <c r="D615" s="64" t="s">
        <v>864</v>
      </c>
      <c r="E615" s="62" t="s">
        <v>981</v>
      </c>
      <c r="F615" s="66" t="s">
        <v>991</v>
      </c>
      <c r="G615" s="117" t="s">
        <v>1069</v>
      </c>
      <c r="H615" s="67">
        <v>1</v>
      </c>
      <c r="I615" s="68">
        <v>4</v>
      </c>
      <c r="J615" s="69">
        <v>1.2E-2</v>
      </c>
      <c r="K615" s="61" t="s">
        <v>17</v>
      </c>
      <c r="L615" s="70">
        <v>590</v>
      </c>
    </row>
    <row r="616" spans="1:12" ht="15" customHeight="1">
      <c r="A616" s="61" t="s">
        <v>4008</v>
      </c>
      <c r="B616" s="62" t="s">
        <v>1158</v>
      </c>
      <c r="C616" s="63" t="s">
        <v>4524</v>
      </c>
      <c r="D616" s="64" t="s">
        <v>864</v>
      </c>
      <c r="E616" s="62" t="s">
        <v>981</v>
      </c>
      <c r="F616" s="66" t="s">
        <v>1159</v>
      </c>
      <c r="G616" s="117" t="s">
        <v>1237</v>
      </c>
      <c r="H616" s="67">
        <v>1</v>
      </c>
      <c r="I616" s="68">
        <v>4</v>
      </c>
      <c r="J616" s="69">
        <v>1.2E-2</v>
      </c>
      <c r="K616" s="61" t="s">
        <v>17</v>
      </c>
      <c r="L616" s="70">
        <v>590</v>
      </c>
    </row>
    <row r="617" spans="1:12" ht="15" customHeight="1">
      <c r="A617" s="61" t="s">
        <v>4008</v>
      </c>
      <c r="B617" s="62" t="s">
        <v>1242</v>
      </c>
      <c r="C617" s="63" t="s">
        <v>4525</v>
      </c>
      <c r="D617" s="64" t="s">
        <v>864</v>
      </c>
      <c r="E617" s="62" t="s">
        <v>981</v>
      </c>
      <c r="F617" s="66" t="s">
        <v>15</v>
      </c>
      <c r="G617" s="117" t="s">
        <v>1320</v>
      </c>
      <c r="H617" s="67">
        <v>1</v>
      </c>
      <c r="I617" s="68">
        <v>4</v>
      </c>
      <c r="J617" s="69">
        <v>1.2E-2</v>
      </c>
      <c r="K617" s="61" t="s">
        <v>17</v>
      </c>
      <c r="L617" s="70">
        <v>590</v>
      </c>
    </row>
    <row r="618" spans="1:12" ht="15" customHeight="1">
      <c r="A618" s="61" t="s">
        <v>4008</v>
      </c>
      <c r="B618" s="62" t="s">
        <v>1409</v>
      </c>
      <c r="C618" s="63" t="s">
        <v>4526</v>
      </c>
      <c r="D618" s="64" t="s">
        <v>864</v>
      </c>
      <c r="E618" s="62" t="s">
        <v>981</v>
      </c>
      <c r="F618" s="66" t="s">
        <v>32</v>
      </c>
      <c r="G618" s="117" t="s">
        <v>1487</v>
      </c>
      <c r="H618" s="67">
        <v>1</v>
      </c>
      <c r="I618" s="68">
        <v>4</v>
      </c>
      <c r="J618" s="69">
        <v>1.2E-2</v>
      </c>
      <c r="K618" s="61" t="s">
        <v>17</v>
      </c>
      <c r="L618" s="70">
        <v>590</v>
      </c>
    </row>
    <row r="619" spans="1:12" ht="15" customHeight="1">
      <c r="A619" s="61" t="s">
        <v>4008</v>
      </c>
      <c r="B619" s="62" t="s">
        <v>1492</v>
      </c>
      <c r="C619" s="63" t="s">
        <v>4527</v>
      </c>
      <c r="D619" s="64" t="s">
        <v>864</v>
      </c>
      <c r="E619" s="62" t="s">
        <v>981</v>
      </c>
      <c r="F619" s="66" t="s">
        <v>1493</v>
      </c>
      <c r="G619" s="117" t="s">
        <v>1571</v>
      </c>
      <c r="H619" s="67">
        <v>1</v>
      </c>
      <c r="I619" s="68">
        <v>4</v>
      </c>
      <c r="J619" s="69">
        <v>1.2E-2</v>
      </c>
      <c r="K619" s="61" t="s">
        <v>17</v>
      </c>
      <c r="L619" s="70">
        <v>590</v>
      </c>
    </row>
    <row r="620" spans="1:12" ht="15" customHeight="1">
      <c r="A620" s="61" t="s">
        <v>4008</v>
      </c>
      <c r="B620" s="62" t="s">
        <v>1576</v>
      </c>
      <c r="C620" s="63" t="s">
        <v>4528</v>
      </c>
      <c r="D620" s="64" t="s">
        <v>864</v>
      </c>
      <c r="E620" s="62" t="s">
        <v>981</v>
      </c>
      <c r="F620" s="66" t="s">
        <v>1577</v>
      </c>
      <c r="G620" s="117" t="s">
        <v>1655</v>
      </c>
      <c r="H620" s="67">
        <v>1</v>
      </c>
      <c r="I620" s="68">
        <v>4</v>
      </c>
      <c r="J620" s="69">
        <v>1.2E-2</v>
      </c>
      <c r="K620" s="61" t="s">
        <v>17</v>
      </c>
      <c r="L620" s="70">
        <v>590</v>
      </c>
    </row>
    <row r="621" spans="1:12" ht="15" customHeight="1">
      <c r="A621" s="61" t="s">
        <v>4008</v>
      </c>
      <c r="B621" s="62" t="s">
        <v>1660</v>
      </c>
      <c r="C621" s="63" t="s">
        <v>4529</v>
      </c>
      <c r="D621" s="64" t="s">
        <v>864</v>
      </c>
      <c r="E621" s="62" t="s">
        <v>981</v>
      </c>
      <c r="F621" s="66" t="s">
        <v>1661</v>
      </c>
      <c r="G621" s="117" t="s">
        <v>1739</v>
      </c>
      <c r="H621" s="67">
        <v>1</v>
      </c>
      <c r="I621" s="68">
        <v>4</v>
      </c>
      <c r="J621" s="69">
        <v>1.2E-2</v>
      </c>
      <c r="K621" s="61" t="s">
        <v>17</v>
      </c>
      <c r="L621" s="70">
        <v>590</v>
      </c>
    </row>
    <row r="622" spans="1:12" ht="15" customHeight="1">
      <c r="A622" s="61" t="s">
        <v>4008</v>
      </c>
      <c r="B622" s="62" t="s">
        <v>1744</v>
      </c>
      <c r="C622" s="63" t="s">
        <v>4530</v>
      </c>
      <c r="D622" s="64" t="s">
        <v>864</v>
      </c>
      <c r="E622" s="62" t="s">
        <v>981</v>
      </c>
      <c r="F622" s="66" t="s">
        <v>1745</v>
      </c>
      <c r="G622" s="117" t="s">
        <v>1823</v>
      </c>
      <c r="H622" s="67">
        <v>1</v>
      </c>
      <c r="I622" s="68">
        <v>4</v>
      </c>
      <c r="J622" s="69">
        <v>1.2E-2</v>
      </c>
      <c r="K622" s="61" t="s">
        <v>17</v>
      </c>
      <c r="L622" s="70">
        <v>590</v>
      </c>
    </row>
    <row r="623" spans="1:12" ht="15" customHeight="1">
      <c r="A623" s="61" t="s">
        <v>4008</v>
      </c>
      <c r="B623" s="62" t="s">
        <v>1912</v>
      </c>
      <c r="C623" s="63" t="s">
        <v>4531</v>
      </c>
      <c r="D623" s="64" t="s">
        <v>864</v>
      </c>
      <c r="E623" s="62" t="s">
        <v>981</v>
      </c>
      <c r="F623" s="66" t="s">
        <v>1913</v>
      </c>
      <c r="G623" s="117" t="s">
        <v>1991</v>
      </c>
      <c r="H623" s="67">
        <v>1</v>
      </c>
      <c r="I623" s="68">
        <v>4</v>
      </c>
      <c r="J623" s="69">
        <v>1.2E-2</v>
      </c>
      <c r="K623" s="61" t="s">
        <v>17</v>
      </c>
      <c r="L623" s="70">
        <v>590</v>
      </c>
    </row>
    <row r="624" spans="1:12" ht="15" customHeight="1">
      <c r="A624" s="61" t="s">
        <v>4008</v>
      </c>
      <c r="B624" s="62" t="s">
        <v>1996</v>
      </c>
      <c r="C624" s="63" t="s">
        <v>4532</v>
      </c>
      <c r="D624" s="64" t="s">
        <v>864</v>
      </c>
      <c r="E624" s="62" t="s">
        <v>981</v>
      </c>
      <c r="F624" s="66" t="s">
        <v>1997</v>
      </c>
      <c r="G624" s="117" t="s">
        <v>2075</v>
      </c>
      <c r="H624" s="67">
        <v>1</v>
      </c>
      <c r="I624" s="68">
        <v>4</v>
      </c>
      <c r="J624" s="69">
        <v>1.2E-2</v>
      </c>
      <c r="K624" s="61" t="s">
        <v>17</v>
      </c>
      <c r="L624" s="70">
        <v>590</v>
      </c>
    </row>
    <row r="625" spans="1:12" ht="15" customHeight="1">
      <c r="A625" s="61" t="s">
        <v>4008</v>
      </c>
      <c r="B625" s="62" t="s">
        <v>1074</v>
      </c>
      <c r="C625" s="63" t="s">
        <v>4533</v>
      </c>
      <c r="D625" s="64" t="s">
        <v>864</v>
      </c>
      <c r="E625" s="62" t="s">
        <v>981</v>
      </c>
      <c r="F625" s="66" t="s">
        <v>1075</v>
      </c>
      <c r="G625" s="112" t="s">
        <v>1153</v>
      </c>
      <c r="H625" s="67">
        <v>1</v>
      </c>
      <c r="I625" s="68">
        <v>4</v>
      </c>
      <c r="J625" s="69">
        <v>1.2E-2</v>
      </c>
      <c r="K625" s="61" t="s">
        <v>17</v>
      </c>
      <c r="L625" s="70">
        <v>640</v>
      </c>
    </row>
    <row r="626" spans="1:12" ht="15" customHeight="1">
      <c r="A626" s="61" t="s">
        <v>4008</v>
      </c>
      <c r="B626" s="62" t="s">
        <v>1325</v>
      </c>
      <c r="C626" s="63" t="s">
        <v>4534</v>
      </c>
      <c r="D626" s="64" t="s">
        <v>864</v>
      </c>
      <c r="E626" s="62" t="s">
        <v>981</v>
      </c>
      <c r="F626" s="66" t="s">
        <v>1326</v>
      </c>
      <c r="G626" s="117" t="s">
        <v>1404</v>
      </c>
      <c r="H626" s="67">
        <v>1</v>
      </c>
      <c r="I626" s="68">
        <v>4</v>
      </c>
      <c r="J626" s="69">
        <v>1.2E-2</v>
      </c>
      <c r="K626" s="61" t="s">
        <v>17</v>
      </c>
      <c r="L626" s="70">
        <v>640</v>
      </c>
    </row>
    <row r="627" spans="1:12" ht="15" customHeight="1">
      <c r="A627" s="61" t="s">
        <v>4008</v>
      </c>
      <c r="B627" s="62" t="s">
        <v>1828</v>
      </c>
      <c r="C627" s="63" t="s">
        <v>4535</v>
      </c>
      <c r="D627" s="64" t="s">
        <v>864</v>
      </c>
      <c r="E627" s="62" t="s">
        <v>981</v>
      </c>
      <c r="F627" s="66" t="s">
        <v>1829</v>
      </c>
      <c r="G627" s="117" t="s">
        <v>1907</v>
      </c>
      <c r="H627" s="67">
        <v>1</v>
      </c>
      <c r="I627" s="68">
        <v>4</v>
      </c>
      <c r="J627" s="69">
        <v>1.2E-2</v>
      </c>
      <c r="K627" s="61" t="s">
        <v>17</v>
      </c>
      <c r="L627" s="70">
        <v>640</v>
      </c>
    </row>
    <row r="628" spans="1:12" ht="15" customHeight="1">
      <c r="A628" s="61" t="s">
        <v>4008</v>
      </c>
      <c r="B628" s="62" t="s">
        <v>2080</v>
      </c>
      <c r="C628" s="63" t="s">
        <v>4536</v>
      </c>
      <c r="D628" s="64" t="s">
        <v>864</v>
      </c>
      <c r="E628" s="62" t="s">
        <v>981</v>
      </c>
      <c r="F628" s="66" t="s">
        <v>2081</v>
      </c>
      <c r="G628" s="117" t="s">
        <v>2159</v>
      </c>
      <c r="H628" s="67">
        <v>1</v>
      </c>
      <c r="I628" s="68">
        <v>4</v>
      </c>
      <c r="J628" s="69">
        <v>1.2E-2</v>
      </c>
      <c r="K628" s="61" t="s">
        <v>17</v>
      </c>
      <c r="L628" s="70">
        <v>640</v>
      </c>
    </row>
    <row r="629" spans="1:12" ht="15" customHeight="1">
      <c r="A629" s="61" t="s">
        <v>4008</v>
      </c>
      <c r="B629" s="62" t="s">
        <v>2164</v>
      </c>
      <c r="C629" s="63" t="s">
        <v>4537</v>
      </c>
      <c r="D629" s="64" t="s">
        <v>864</v>
      </c>
      <c r="E629" s="62" t="s">
        <v>981</v>
      </c>
      <c r="F629" s="66" t="s">
        <v>2165</v>
      </c>
      <c r="G629" s="117" t="s">
        <v>2243</v>
      </c>
      <c r="H629" s="67">
        <v>1</v>
      </c>
      <c r="I629" s="68">
        <v>4</v>
      </c>
      <c r="J629" s="69">
        <v>1.2E-2</v>
      </c>
      <c r="K629" s="61" t="s">
        <v>17</v>
      </c>
      <c r="L629" s="70">
        <v>640</v>
      </c>
    </row>
    <row r="630" spans="1:12" ht="15" customHeight="1">
      <c r="A630" s="61" t="s">
        <v>4008</v>
      </c>
      <c r="B630" s="62" t="s">
        <v>863</v>
      </c>
      <c r="C630" s="63" t="s">
        <v>985</v>
      </c>
      <c r="D630" s="64" t="s">
        <v>864</v>
      </c>
      <c r="E630" s="62" t="s">
        <v>984</v>
      </c>
      <c r="F630" s="66" t="s">
        <v>866</v>
      </c>
      <c r="G630" s="112" t="s">
        <v>986</v>
      </c>
      <c r="H630" s="67">
        <v>1</v>
      </c>
      <c r="I630" s="68">
        <v>7</v>
      </c>
      <c r="J630" s="69">
        <v>1.0999999999999999E-2</v>
      </c>
      <c r="K630" s="61" t="s">
        <v>17</v>
      </c>
      <c r="L630" s="70">
        <v>740</v>
      </c>
    </row>
    <row r="631" spans="1:12" ht="15" customHeight="1">
      <c r="A631" s="61" t="s">
        <v>4008</v>
      </c>
      <c r="B631" s="62" t="s">
        <v>990</v>
      </c>
      <c r="C631" s="63" t="s">
        <v>1070</v>
      </c>
      <c r="D631" s="64" t="s">
        <v>864</v>
      </c>
      <c r="E631" s="62" t="s">
        <v>984</v>
      </c>
      <c r="F631" s="66" t="s">
        <v>991</v>
      </c>
      <c r="G631" s="117" t="s">
        <v>1071</v>
      </c>
      <c r="H631" s="67">
        <v>1</v>
      </c>
      <c r="I631" s="68">
        <v>7</v>
      </c>
      <c r="J631" s="69">
        <v>1.0999999999999999E-2</v>
      </c>
      <c r="K631" s="61" t="s">
        <v>17</v>
      </c>
      <c r="L631" s="70">
        <v>740</v>
      </c>
    </row>
    <row r="632" spans="1:12" ht="15" customHeight="1">
      <c r="A632" s="61" t="s">
        <v>4008</v>
      </c>
      <c r="B632" s="62" t="s">
        <v>1158</v>
      </c>
      <c r="C632" s="63" t="s">
        <v>1238</v>
      </c>
      <c r="D632" s="64" t="s">
        <v>864</v>
      </c>
      <c r="E632" s="62" t="s">
        <v>984</v>
      </c>
      <c r="F632" s="66" t="s">
        <v>1159</v>
      </c>
      <c r="G632" s="117" t="s">
        <v>1239</v>
      </c>
      <c r="H632" s="67">
        <v>1</v>
      </c>
      <c r="I632" s="68">
        <v>7</v>
      </c>
      <c r="J632" s="69">
        <v>1.0999999999999999E-2</v>
      </c>
      <c r="K632" s="61" t="s">
        <v>17</v>
      </c>
      <c r="L632" s="70">
        <v>740</v>
      </c>
    </row>
    <row r="633" spans="1:12" ht="15" customHeight="1">
      <c r="A633" s="61" t="s">
        <v>4008</v>
      </c>
      <c r="B633" s="62" t="s">
        <v>1242</v>
      </c>
      <c r="C633" s="63" t="s">
        <v>1321</v>
      </c>
      <c r="D633" s="64" t="s">
        <v>864</v>
      </c>
      <c r="E633" s="62" t="s">
        <v>984</v>
      </c>
      <c r="F633" s="66" t="s">
        <v>15</v>
      </c>
      <c r="G633" s="117" t="s">
        <v>1322</v>
      </c>
      <c r="H633" s="67">
        <v>1</v>
      </c>
      <c r="I633" s="68">
        <v>7</v>
      </c>
      <c r="J633" s="69">
        <v>1.0999999999999999E-2</v>
      </c>
      <c r="K633" s="61" t="s">
        <v>17</v>
      </c>
      <c r="L633" s="70">
        <v>740</v>
      </c>
    </row>
    <row r="634" spans="1:12" ht="15" customHeight="1">
      <c r="A634" s="61" t="s">
        <v>4008</v>
      </c>
      <c r="B634" s="62" t="s">
        <v>1409</v>
      </c>
      <c r="C634" s="63" t="s">
        <v>1488</v>
      </c>
      <c r="D634" s="64" t="s">
        <v>864</v>
      </c>
      <c r="E634" s="62" t="s">
        <v>984</v>
      </c>
      <c r="F634" s="66" t="s">
        <v>32</v>
      </c>
      <c r="G634" s="117" t="s">
        <v>1489</v>
      </c>
      <c r="H634" s="67">
        <v>1</v>
      </c>
      <c r="I634" s="68">
        <v>7</v>
      </c>
      <c r="J634" s="69">
        <v>1.0999999999999999E-2</v>
      </c>
      <c r="K634" s="61" t="s">
        <v>17</v>
      </c>
      <c r="L634" s="70">
        <v>740</v>
      </c>
    </row>
    <row r="635" spans="1:12" ht="15" customHeight="1">
      <c r="A635" s="61" t="s">
        <v>4008</v>
      </c>
      <c r="B635" s="62" t="s">
        <v>1492</v>
      </c>
      <c r="C635" s="63" t="s">
        <v>1572</v>
      </c>
      <c r="D635" s="64" t="s">
        <v>864</v>
      </c>
      <c r="E635" s="62" t="s">
        <v>984</v>
      </c>
      <c r="F635" s="66" t="s">
        <v>1493</v>
      </c>
      <c r="G635" s="117" t="s">
        <v>1573</v>
      </c>
      <c r="H635" s="67">
        <v>1</v>
      </c>
      <c r="I635" s="68">
        <v>7</v>
      </c>
      <c r="J635" s="69">
        <v>1.0999999999999999E-2</v>
      </c>
      <c r="K635" s="61" t="s">
        <v>17</v>
      </c>
      <c r="L635" s="70">
        <v>740</v>
      </c>
    </row>
    <row r="636" spans="1:12" ht="15" customHeight="1">
      <c r="A636" s="61" t="s">
        <v>4008</v>
      </c>
      <c r="B636" s="62" t="s">
        <v>1576</v>
      </c>
      <c r="C636" s="63" t="s">
        <v>1656</v>
      </c>
      <c r="D636" s="64" t="s">
        <v>864</v>
      </c>
      <c r="E636" s="62" t="s">
        <v>984</v>
      </c>
      <c r="F636" s="66" t="s">
        <v>1577</v>
      </c>
      <c r="G636" s="117" t="s">
        <v>1657</v>
      </c>
      <c r="H636" s="67">
        <v>1</v>
      </c>
      <c r="I636" s="68">
        <v>7</v>
      </c>
      <c r="J636" s="69">
        <v>1.0999999999999999E-2</v>
      </c>
      <c r="K636" s="61" t="s">
        <v>17</v>
      </c>
      <c r="L636" s="70">
        <v>740</v>
      </c>
    </row>
    <row r="637" spans="1:12" ht="15" customHeight="1">
      <c r="A637" s="61" t="s">
        <v>4008</v>
      </c>
      <c r="B637" s="62" t="s">
        <v>1660</v>
      </c>
      <c r="C637" s="63" t="s">
        <v>1740</v>
      </c>
      <c r="D637" s="64" t="s">
        <v>864</v>
      </c>
      <c r="E637" s="62" t="s">
        <v>984</v>
      </c>
      <c r="F637" s="66" t="s">
        <v>1661</v>
      </c>
      <c r="G637" s="117" t="s">
        <v>1741</v>
      </c>
      <c r="H637" s="67">
        <v>1</v>
      </c>
      <c r="I637" s="68">
        <v>7</v>
      </c>
      <c r="J637" s="69">
        <v>1.0999999999999999E-2</v>
      </c>
      <c r="K637" s="61" t="s">
        <v>17</v>
      </c>
      <c r="L637" s="70">
        <v>740</v>
      </c>
    </row>
    <row r="638" spans="1:12" ht="15" customHeight="1">
      <c r="A638" s="61" t="s">
        <v>4008</v>
      </c>
      <c r="B638" s="62" t="s">
        <v>1744</v>
      </c>
      <c r="C638" s="63" t="s">
        <v>1824</v>
      </c>
      <c r="D638" s="64" t="s">
        <v>864</v>
      </c>
      <c r="E638" s="62" t="s">
        <v>984</v>
      </c>
      <c r="F638" s="66" t="s">
        <v>1745</v>
      </c>
      <c r="G638" s="117" t="s">
        <v>1825</v>
      </c>
      <c r="H638" s="67">
        <v>1</v>
      </c>
      <c r="I638" s="68">
        <v>7</v>
      </c>
      <c r="J638" s="69">
        <v>1.0999999999999999E-2</v>
      </c>
      <c r="K638" s="61" t="s">
        <v>17</v>
      </c>
      <c r="L638" s="70">
        <v>740</v>
      </c>
    </row>
    <row r="639" spans="1:12" ht="15" customHeight="1">
      <c r="A639" s="61" t="s">
        <v>4008</v>
      </c>
      <c r="B639" s="62" t="s">
        <v>1912</v>
      </c>
      <c r="C639" s="63" t="s">
        <v>1992</v>
      </c>
      <c r="D639" s="64" t="s">
        <v>864</v>
      </c>
      <c r="E639" s="62" t="s">
        <v>984</v>
      </c>
      <c r="F639" s="66" t="s">
        <v>1913</v>
      </c>
      <c r="G639" s="117" t="s">
        <v>1993</v>
      </c>
      <c r="H639" s="67">
        <v>1</v>
      </c>
      <c r="I639" s="68">
        <v>7</v>
      </c>
      <c r="J639" s="69">
        <v>1.0999999999999999E-2</v>
      </c>
      <c r="K639" s="61" t="s">
        <v>17</v>
      </c>
      <c r="L639" s="70">
        <v>740</v>
      </c>
    </row>
    <row r="640" spans="1:12" ht="15" customHeight="1">
      <c r="A640" s="61" t="s">
        <v>4008</v>
      </c>
      <c r="B640" s="62" t="s">
        <v>1996</v>
      </c>
      <c r="C640" s="63" t="s">
        <v>2076</v>
      </c>
      <c r="D640" s="64" t="s">
        <v>864</v>
      </c>
      <c r="E640" s="62" t="s">
        <v>984</v>
      </c>
      <c r="F640" s="66" t="s">
        <v>1997</v>
      </c>
      <c r="G640" s="117" t="s">
        <v>2077</v>
      </c>
      <c r="H640" s="67">
        <v>1</v>
      </c>
      <c r="I640" s="68">
        <v>7</v>
      </c>
      <c r="J640" s="69">
        <v>1.0999999999999999E-2</v>
      </c>
      <c r="K640" s="61" t="s">
        <v>17</v>
      </c>
      <c r="L640" s="70">
        <v>740</v>
      </c>
    </row>
    <row r="641" spans="1:12" ht="15" customHeight="1">
      <c r="A641" s="61" t="s">
        <v>4008</v>
      </c>
      <c r="B641" s="62" t="s">
        <v>1074</v>
      </c>
      <c r="C641" s="63" t="s">
        <v>1154</v>
      </c>
      <c r="D641" s="64" t="s">
        <v>864</v>
      </c>
      <c r="E641" s="62" t="s">
        <v>984</v>
      </c>
      <c r="F641" s="66" t="s">
        <v>1075</v>
      </c>
      <c r="G641" s="112" t="s">
        <v>1155</v>
      </c>
      <c r="H641" s="67">
        <v>1</v>
      </c>
      <c r="I641" s="68">
        <v>7</v>
      </c>
      <c r="J641" s="69">
        <v>1.0999999999999999E-2</v>
      </c>
      <c r="K641" s="61" t="s">
        <v>17</v>
      </c>
      <c r="L641" s="70">
        <v>810</v>
      </c>
    </row>
    <row r="642" spans="1:12" ht="15" customHeight="1">
      <c r="A642" s="61" t="s">
        <v>4008</v>
      </c>
      <c r="B642" s="62" t="s">
        <v>1325</v>
      </c>
      <c r="C642" s="63" t="s">
        <v>1405</v>
      </c>
      <c r="D642" s="64" t="s">
        <v>864</v>
      </c>
      <c r="E642" s="62" t="s">
        <v>984</v>
      </c>
      <c r="F642" s="66" t="s">
        <v>1326</v>
      </c>
      <c r="G642" s="117" t="s">
        <v>1406</v>
      </c>
      <c r="H642" s="67">
        <v>1</v>
      </c>
      <c r="I642" s="68">
        <v>7</v>
      </c>
      <c r="J642" s="69">
        <v>1.0999999999999999E-2</v>
      </c>
      <c r="K642" s="61" t="s">
        <v>17</v>
      </c>
      <c r="L642" s="70">
        <v>810</v>
      </c>
    </row>
    <row r="643" spans="1:12" ht="15" customHeight="1">
      <c r="A643" s="61" t="s">
        <v>4008</v>
      </c>
      <c r="B643" s="62" t="s">
        <v>1828</v>
      </c>
      <c r="C643" s="63" t="s">
        <v>1908</v>
      </c>
      <c r="D643" s="64" t="s">
        <v>864</v>
      </c>
      <c r="E643" s="62" t="s">
        <v>984</v>
      </c>
      <c r="F643" s="66" t="s">
        <v>1829</v>
      </c>
      <c r="G643" s="117" t="s">
        <v>1909</v>
      </c>
      <c r="H643" s="67">
        <v>1</v>
      </c>
      <c r="I643" s="68">
        <v>7</v>
      </c>
      <c r="J643" s="69">
        <v>1.0999999999999999E-2</v>
      </c>
      <c r="K643" s="61" t="s">
        <v>17</v>
      </c>
      <c r="L643" s="70">
        <v>810</v>
      </c>
    </row>
    <row r="644" spans="1:12" ht="15" customHeight="1">
      <c r="A644" s="61" t="s">
        <v>4008</v>
      </c>
      <c r="B644" s="62" t="s">
        <v>2080</v>
      </c>
      <c r="C644" s="63" t="s">
        <v>2160</v>
      </c>
      <c r="D644" s="64" t="s">
        <v>864</v>
      </c>
      <c r="E644" s="62" t="s">
        <v>984</v>
      </c>
      <c r="F644" s="66" t="s">
        <v>2081</v>
      </c>
      <c r="G644" s="117" t="s">
        <v>2161</v>
      </c>
      <c r="H644" s="67">
        <v>1</v>
      </c>
      <c r="I644" s="68">
        <v>7</v>
      </c>
      <c r="J644" s="69">
        <v>1.0999999999999999E-2</v>
      </c>
      <c r="K644" s="61" t="s">
        <v>17</v>
      </c>
      <c r="L644" s="70">
        <v>810</v>
      </c>
    </row>
    <row r="645" spans="1:12" ht="15" customHeight="1">
      <c r="A645" s="61" t="s">
        <v>4008</v>
      </c>
      <c r="B645" s="62" t="s">
        <v>2164</v>
      </c>
      <c r="C645" s="63" t="s">
        <v>2244</v>
      </c>
      <c r="D645" s="64" t="s">
        <v>864</v>
      </c>
      <c r="E645" s="62" t="s">
        <v>984</v>
      </c>
      <c r="F645" s="66" t="s">
        <v>2165</v>
      </c>
      <c r="G645" s="117" t="s">
        <v>2245</v>
      </c>
      <c r="H645" s="67">
        <v>1</v>
      </c>
      <c r="I645" s="68">
        <v>7</v>
      </c>
      <c r="J645" s="69">
        <v>1.0999999999999999E-2</v>
      </c>
      <c r="K645" s="61" t="s">
        <v>17</v>
      </c>
      <c r="L645" s="70">
        <v>810</v>
      </c>
    </row>
    <row r="646" spans="1:12" ht="15" customHeight="1">
      <c r="A646" s="61" t="s">
        <v>4008</v>
      </c>
      <c r="B646" s="62" t="s">
        <v>863</v>
      </c>
      <c r="C646" s="63" t="s">
        <v>4538</v>
      </c>
      <c r="D646" s="64" t="s">
        <v>864</v>
      </c>
      <c r="E646" s="62" t="s">
        <v>987</v>
      </c>
      <c r="F646" s="66" t="s">
        <v>866</v>
      </c>
      <c r="G646" s="112" t="s">
        <v>989</v>
      </c>
      <c r="H646" s="67">
        <v>1</v>
      </c>
      <c r="I646" s="68">
        <v>7</v>
      </c>
      <c r="J646" s="69">
        <v>2.1999999999999999E-2</v>
      </c>
      <c r="K646" s="61" t="s">
        <v>17</v>
      </c>
      <c r="L646" s="70">
        <v>1100</v>
      </c>
    </row>
    <row r="647" spans="1:12" ht="15" customHeight="1">
      <c r="A647" s="61" t="s">
        <v>4008</v>
      </c>
      <c r="B647" s="62" t="s">
        <v>990</v>
      </c>
      <c r="C647" s="63" t="s">
        <v>4539</v>
      </c>
      <c r="D647" s="64" t="s">
        <v>864</v>
      </c>
      <c r="E647" s="62" t="s">
        <v>987</v>
      </c>
      <c r="F647" s="66" t="s">
        <v>991</v>
      </c>
      <c r="G647" s="117" t="s">
        <v>1073</v>
      </c>
      <c r="H647" s="67">
        <v>1</v>
      </c>
      <c r="I647" s="68">
        <v>7</v>
      </c>
      <c r="J647" s="69">
        <v>2.1999999999999999E-2</v>
      </c>
      <c r="K647" s="61" t="s">
        <v>17</v>
      </c>
      <c r="L647" s="70">
        <v>1100</v>
      </c>
    </row>
    <row r="648" spans="1:12" ht="15" customHeight="1">
      <c r="A648" s="61" t="s">
        <v>4008</v>
      </c>
      <c r="B648" s="62" t="s">
        <v>1158</v>
      </c>
      <c r="C648" s="63" t="s">
        <v>4540</v>
      </c>
      <c r="D648" s="64" t="s">
        <v>864</v>
      </c>
      <c r="E648" s="62" t="s">
        <v>987</v>
      </c>
      <c r="F648" s="66" t="s">
        <v>1159</v>
      </c>
      <c r="G648" s="117" t="s">
        <v>1241</v>
      </c>
      <c r="H648" s="67">
        <v>1</v>
      </c>
      <c r="I648" s="68">
        <v>7</v>
      </c>
      <c r="J648" s="69">
        <v>2.1999999999999999E-2</v>
      </c>
      <c r="K648" s="61" t="s">
        <v>17</v>
      </c>
      <c r="L648" s="70">
        <v>1100</v>
      </c>
    </row>
    <row r="649" spans="1:12" ht="15" customHeight="1">
      <c r="A649" s="61" t="s">
        <v>4008</v>
      </c>
      <c r="B649" s="62" t="s">
        <v>1242</v>
      </c>
      <c r="C649" s="63" t="s">
        <v>4541</v>
      </c>
      <c r="D649" s="64" t="s">
        <v>864</v>
      </c>
      <c r="E649" s="62" t="s">
        <v>987</v>
      </c>
      <c r="F649" s="66" t="s">
        <v>15</v>
      </c>
      <c r="G649" s="117" t="s">
        <v>1324</v>
      </c>
      <c r="H649" s="67">
        <v>1</v>
      </c>
      <c r="I649" s="68">
        <v>7</v>
      </c>
      <c r="J649" s="69">
        <v>2.1999999999999999E-2</v>
      </c>
      <c r="K649" s="61" t="s">
        <v>17</v>
      </c>
      <c r="L649" s="70">
        <v>1100</v>
      </c>
    </row>
    <row r="650" spans="1:12" ht="15" customHeight="1">
      <c r="A650" s="61" t="s">
        <v>4008</v>
      </c>
      <c r="B650" s="62" t="s">
        <v>1409</v>
      </c>
      <c r="C650" s="63" t="s">
        <v>4542</v>
      </c>
      <c r="D650" s="64" t="s">
        <v>864</v>
      </c>
      <c r="E650" s="62" t="s">
        <v>987</v>
      </c>
      <c r="F650" s="66" t="s">
        <v>32</v>
      </c>
      <c r="G650" s="117" t="s">
        <v>1491</v>
      </c>
      <c r="H650" s="67">
        <v>1</v>
      </c>
      <c r="I650" s="68">
        <v>7</v>
      </c>
      <c r="J650" s="69">
        <v>2.1999999999999999E-2</v>
      </c>
      <c r="K650" s="61" t="s">
        <v>17</v>
      </c>
      <c r="L650" s="70">
        <v>1100</v>
      </c>
    </row>
    <row r="651" spans="1:12" ht="15" customHeight="1">
      <c r="A651" s="61" t="s">
        <v>4008</v>
      </c>
      <c r="B651" s="62" t="s">
        <v>1492</v>
      </c>
      <c r="C651" s="63" t="s">
        <v>4543</v>
      </c>
      <c r="D651" s="64" t="s">
        <v>864</v>
      </c>
      <c r="E651" s="62" t="s">
        <v>987</v>
      </c>
      <c r="F651" s="66" t="s">
        <v>1493</v>
      </c>
      <c r="G651" s="117" t="s">
        <v>1575</v>
      </c>
      <c r="H651" s="67">
        <v>1</v>
      </c>
      <c r="I651" s="68">
        <v>7</v>
      </c>
      <c r="J651" s="69">
        <v>2.1999999999999999E-2</v>
      </c>
      <c r="K651" s="61" t="s">
        <v>17</v>
      </c>
      <c r="L651" s="70">
        <v>1100</v>
      </c>
    </row>
    <row r="652" spans="1:12" ht="15" customHeight="1">
      <c r="A652" s="61" t="s">
        <v>4008</v>
      </c>
      <c r="B652" s="62" t="s">
        <v>1576</v>
      </c>
      <c r="C652" s="63" t="s">
        <v>4544</v>
      </c>
      <c r="D652" s="64" t="s">
        <v>864</v>
      </c>
      <c r="E652" s="62" t="s">
        <v>987</v>
      </c>
      <c r="F652" s="66" t="s">
        <v>1577</v>
      </c>
      <c r="G652" s="117" t="s">
        <v>1659</v>
      </c>
      <c r="H652" s="67">
        <v>1</v>
      </c>
      <c r="I652" s="68">
        <v>7</v>
      </c>
      <c r="J652" s="69">
        <v>2.1999999999999999E-2</v>
      </c>
      <c r="K652" s="61" t="s">
        <v>17</v>
      </c>
      <c r="L652" s="70">
        <v>1100</v>
      </c>
    </row>
    <row r="653" spans="1:12" ht="15" customHeight="1">
      <c r="A653" s="61" t="s">
        <v>4008</v>
      </c>
      <c r="B653" s="62" t="s">
        <v>1660</v>
      </c>
      <c r="C653" s="63" t="s">
        <v>4545</v>
      </c>
      <c r="D653" s="64" t="s">
        <v>864</v>
      </c>
      <c r="E653" s="62" t="s">
        <v>987</v>
      </c>
      <c r="F653" s="66" t="s">
        <v>1661</v>
      </c>
      <c r="G653" s="117" t="s">
        <v>1743</v>
      </c>
      <c r="H653" s="67">
        <v>1</v>
      </c>
      <c r="I653" s="68">
        <v>7</v>
      </c>
      <c r="J653" s="69">
        <v>2.1999999999999999E-2</v>
      </c>
      <c r="K653" s="61" t="s">
        <v>17</v>
      </c>
      <c r="L653" s="70">
        <v>1100</v>
      </c>
    </row>
    <row r="654" spans="1:12" ht="15" customHeight="1">
      <c r="A654" s="61" t="s">
        <v>4008</v>
      </c>
      <c r="B654" s="62" t="s">
        <v>1744</v>
      </c>
      <c r="C654" s="63" t="s">
        <v>4546</v>
      </c>
      <c r="D654" s="64" t="s">
        <v>864</v>
      </c>
      <c r="E654" s="62" t="s">
        <v>987</v>
      </c>
      <c r="F654" s="66" t="s">
        <v>1745</v>
      </c>
      <c r="G654" s="117" t="s">
        <v>1827</v>
      </c>
      <c r="H654" s="67">
        <v>1</v>
      </c>
      <c r="I654" s="68">
        <v>7</v>
      </c>
      <c r="J654" s="69">
        <v>2.1999999999999999E-2</v>
      </c>
      <c r="K654" s="61" t="s">
        <v>17</v>
      </c>
      <c r="L654" s="70">
        <v>1100</v>
      </c>
    </row>
    <row r="655" spans="1:12" ht="15" customHeight="1">
      <c r="A655" s="61" t="s">
        <v>4008</v>
      </c>
      <c r="B655" s="62" t="s">
        <v>1912</v>
      </c>
      <c r="C655" s="63" t="s">
        <v>4547</v>
      </c>
      <c r="D655" s="64" t="s">
        <v>864</v>
      </c>
      <c r="E655" s="62" t="s">
        <v>987</v>
      </c>
      <c r="F655" s="66" t="s">
        <v>1913</v>
      </c>
      <c r="G655" s="117" t="s">
        <v>1995</v>
      </c>
      <c r="H655" s="67">
        <v>1</v>
      </c>
      <c r="I655" s="68">
        <v>7</v>
      </c>
      <c r="J655" s="69">
        <v>2.1999999999999999E-2</v>
      </c>
      <c r="K655" s="61" t="s">
        <v>17</v>
      </c>
      <c r="L655" s="70">
        <v>1100</v>
      </c>
    </row>
    <row r="656" spans="1:12" ht="15" customHeight="1">
      <c r="A656" s="61" t="s">
        <v>4008</v>
      </c>
      <c r="B656" s="62" t="s">
        <v>1996</v>
      </c>
      <c r="C656" s="63" t="s">
        <v>4548</v>
      </c>
      <c r="D656" s="64" t="s">
        <v>864</v>
      </c>
      <c r="E656" s="62" t="s">
        <v>987</v>
      </c>
      <c r="F656" s="66" t="s">
        <v>1997</v>
      </c>
      <c r="G656" s="117" t="s">
        <v>2079</v>
      </c>
      <c r="H656" s="67">
        <v>1</v>
      </c>
      <c r="I656" s="68">
        <v>7</v>
      </c>
      <c r="J656" s="69">
        <v>2.1999999999999999E-2</v>
      </c>
      <c r="K656" s="61" t="s">
        <v>17</v>
      </c>
      <c r="L656" s="70">
        <v>1100</v>
      </c>
    </row>
    <row r="657" spans="1:12" ht="15" customHeight="1">
      <c r="A657" s="61" t="s">
        <v>4008</v>
      </c>
      <c r="B657" s="62" t="s">
        <v>1074</v>
      </c>
      <c r="C657" s="63" t="s">
        <v>4549</v>
      </c>
      <c r="D657" s="64" t="s">
        <v>864</v>
      </c>
      <c r="E657" s="62" t="s">
        <v>987</v>
      </c>
      <c r="F657" s="66" t="s">
        <v>1075</v>
      </c>
      <c r="G657" s="112" t="s">
        <v>1157</v>
      </c>
      <c r="H657" s="67">
        <v>1</v>
      </c>
      <c r="I657" s="68">
        <v>7</v>
      </c>
      <c r="J657" s="69">
        <v>2.1999999999999999E-2</v>
      </c>
      <c r="K657" s="61" t="s">
        <v>17</v>
      </c>
      <c r="L657" s="70">
        <v>1190</v>
      </c>
    </row>
    <row r="658" spans="1:12" ht="15" customHeight="1">
      <c r="A658" s="61" t="s">
        <v>4008</v>
      </c>
      <c r="B658" s="62" t="s">
        <v>1325</v>
      </c>
      <c r="C658" s="63" t="s">
        <v>4550</v>
      </c>
      <c r="D658" s="64" t="s">
        <v>864</v>
      </c>
      <c r="E658" s="62" t="s">
        <v>987</v>
      </c>
      <c r="F658" s="66" t="s">
        <v>1326</v>
      </c>
      <c r="G658" s="117" t="s">
        <v>1408</v>
      </c>
      <c r="H658" s="67">
        <v>1</v>
      </c>
      <c r="I658" s="68">
        <v>7</v>
      </c>
      <c r="J658" s="69">
        <v>2.1999999999999999E-2</v>
      </c>
      <c r="K658" s="61" t="s">
        <v>17</v>
      </c>
      <c r="L658" s="70">
        <v>1190</v>
      </c>
    </row>
    <row r="659" spans="1:12" ht="15" customHeight="1">
      <c r="A659" s="61" t="s">
        <v>4008</v>
      </c>
      <c r="B659" s="62" t="s">
        <v>1828</v>
      </c>
      <c r="C659" s="63" t="s">
        <v>4551</v>
      </c>
      <c r="D659" s="64" t="s">
        <v>864</v>
      </c>
      <c r="E659" s="62" t="s">
        <v>987</v>
      </c>
      <c r="F659" s="66" t="s">
        <v>1829</v>
      </c>
      <c r="G659" s="117" t="s">
        <v>1911</v>
      </c>
      <c r="H659" s="67">
        <v>1</v>
      </c>
      <c r="I659" s="68">
        <v>7</v>
      </c>
      <c r="J659" s="69">
        <v>2.1999999999999999E-2</v>
      </c>
      <c r="K659" s="61" t="s">
        <v>17</v>
      </c>
      <c r="L659" s="70">
        <v>1190</v>
      </c>
    </row>
    <row r="660" spans="1:12" ht="15" customHeight="1">
      <c r="A660" s="61" t="s">
        <v>4008</v>
      </c>
      <c r="B660" s="62" t="s">
        <v>2080</v>
      </c>
      <c r="C660" s="63" t="s">
        <v>4552</v>
      </c>
      <c r="D660" s="64" t="s">
        <v>864</v>
      </c>
      <c r="E660" s="62" t="s">
        <v>987</v>
      </c>
      <c r="F660" s="66" t="s">
        <v>2081</v>
      </c>
      <c r="G660" s="117" t="s">
        <v>2163</v>
      </c>
      <c r="H660" s="67">
        <v>1</v>
      </c>
      <c r="I660" s="68">
        <v>7</v>
      </c>
      <c r="J660" s="69">
        <v>2.1999999999999999E-2</v>
      </c>
      <c r="K660" s="61" t="s">
        <v>17</v>
      </c>
      <c r="L660" s="70">
        <v>1190</v>
      </c>
    </row>
    <row r="661" spans="1:12" ht="15" customHeight="1">
      <c r="A661" s="61" t="s">
        <v>4008</v>
      </c>
      <c r="B661" s="62" t="s">
        <v>2164</v>
      </c>
      <c r="C661" s="63" t="s">
        <v>4553</v>
      </c>
      <c r="D661" s="64" t="s">
        <v>864</v>
      </c>
      <c r="E661" s="62" t="s">
        <v>987</v>
      </c>
      <c r="F661" s="66" t="s">
        <v>2165</v>
      </c>
      <c r="G661" s="117" t="s">
        <v>2247</v>
      </c>
      <c r="H661" s="67">
        <v>1</v>
      </c>
      <c r="I661" s="68">
        <v>7</v>
      </c>
      <c r="J661" s="69">
        <v>2.1999999999999999E-2</v>
      </c>
      <c r="K661" s="61" t="s">
        <v>17</v>
      </c>
      <c r="L661" s="70">
        <v>1190</v>
      </c>
    </row>
    <row r="662" spans="1:12" ht="15" customHeight="1">
      <c r="A662" s="53" t="s">
        <v>4009</v>
      </c>
      <c r="B662" s="54"/>
      <c r="C662" s="53" t="s">
        <v>862</v>
      </c>
      <c r="D662" s="54" t="s">
        <v>17</v>
      </c>
      <c r="E662" s="55" t="s">
        <v>17</v>
      </c>
      <c r="F662" s="56" t="s">
        <v>17</v>
      </c>
      <c r="G662" s="63"/>
      <c r="H662" s="57"/>
      <c r="I662" s="58"/>
      <c r="J662" s="59"/>
      <c r="K662" s="53" t="s">
        <v>17</v>
      </c>
      <c r="L662" s="70" t="e">
        <v>#N/A</v>
      </c>
    </row>
    <row r="663" spans="1:12" ht="15" customHeight="1">
      <c r="A663" s="61" t="s">
        <v>4008</v>
      </c>
      <c r="B663" s="62" t="s">
        <v>2248</v>
      </c>
      <c r="C663" s="63" t="s">
        <v>2251</v>
      </c>
      <c r="D663" s="72" t="s">
        <v>2249</v>
      </c>
      <c r="E663" s="62" t="s">
        <v>2250</v>
      </c>
      <c r="F663" s="66" t="s">
        <v>1075</v>
      </c>
      <c r="G663" s="48" t="s">
        <v>2252</v>
      </c>
      <c r="H663" s="67">
        <v>1</v>
      </c>
      <c r="I663" s="68">
        <v>3</v>
      </c>
      <c r="J663" s="69">
        <v>5.0000000000000001E-3</v>
      </c>
      <c r="K663" s="61" t="s">
        <v>17</v>
      </c>
      <c r="L663" s="70">
        <v>360</v>
      </c>
    </row>
    <row r="664" spans="1:12" ht="15" customHeight="1">
      <c r="A664" s="61" t="s">
        <v>4008</v>
      </c>
      <c r="B664" s="62" t="s">
        <v>2289</v>
      </c>
      <c r="C664" s="63" t="s">
        <v>2291</v>
      </c>
      <c r="D664" s="72" t="s">
        <v>2249</v>
      </c>
      <c r="E664" s="62" t="s">
        <v>2250</v>
      </c>
      <c r="F664" s="66" t="s">
        <v>2290</v>
      </c>
      <c r="G664" s="49" t="s">
        <v>2292</v>
      </c>
      <c r="H664" s="67">
        <v>1</v>
      </c>
      <c r="I664" s="68">
        <v>3</v>
      </c>
      <c r="J664" s="69">
        <v>5.0000000000000001E-3</v>
      </c>
      <c r="K664" s="61" t="s">
        <v>17</v>
      </c>
      <c r="L664" s="70">
        <v>360</v>
      </c>
    </row>
    <row r="665" spans="1:12" ht="15" customHeight="1">
      <c r="A665" s="61" t="s">
        <v>4008</v>
      </c>
      <c r="B665" s="62" t="s">
        <v>2289</v>
      </c>
      <c r="C665" s="63" t="s">
        <v>2293</v>
      </c>
      <c r="D665" s="72" t="s">
        <v>2249</v>
      </c>
      <c r="E665" s="62" t="s">
        <v>870</v>
      </c>
      <c r="F665" s="66" t="s">
        <v>2290</v>
      </c>
      <c r="G665" s="49" t="s">
        <v>2294</v>
      </c>
      <c r="H665" s="67">
        <v>1</v>
      </c>
      <c r="I665" s="68">
        <v>3</v>
      </c>
      <c r="J665" s="69">
        <v>8.0000000000000002E-3</v>
      </c>
      <c r="K665" s="61" t="s">
        <v>17</v>
      </c>
      <c r="L665" s="70">
        <v>400</v>
      </c>
    </row>
    <row r="666" spans="1:12" ht="15" customHeight="1">
      <c r="A666" s="61" t="s">
        <v>4008</v>
      </c>
      <c r="B666" s="62" t="s">
        <v>2289</v>
      </c>
      <c r="C666" s="63" t="s">
        <v>2295</v>
      </c>
      <c r="D666" s="72" t="s">
        <v>2249</v>
      </c>
      <c r="E666" s="62" t="s">
        <v>873</v>
      </c>
      <c r="F666" s="66" t="s">
        <v>2290</v>
      </c>
      <c r="G666" s="49" t="s">
        <v>2296</v>
      </c>
      <c r="H666" s="67">
        <v>1</v>
      </c>
      <c r="I666" s="68">
        <v>3</v>
      </c>
      <c r="J666" s="69">
        <v>5.0000000000000001E-3</v>
      </c>
      <c r="K666" s="61" t="s">
        <v>17</v>
      </c>
      <c r="L666" s="70">
        <v>420</v>
      </c>
    </row>
    <row r="667" spans="1:12" ht="15" customHeight="1">
      <c r="A667" s="61" t="s">
        <v>4008</v>
      </c>
      <c r="B667" s="62" t="s">
        <v>2289</v>
      </c>
      <c r="C667" s="63" t="s">
        <v>2297</v>
      </c>
      <c r="D667" s="72" t="s">
        <v>2249</v>
      </c>
      <c r="E667" s="62" t="s">
        <v>876</v>
      </c>
      <c r="F667" s="66" t="s">
        <v>2290</v>
      </c>
      <c r="G667" s="49" t="s">
        <v>2298</v>
      </c>
      <c r="H667" s="67">
        <v>1</v>
      </c>
      <c r="I667" s="68">
        <v>3</v>
      </c>
      <c r="J667" s="69">
        <v>5.0000000000000001E-3</v>
      </c>
      <c r="K667" s="61" t="s">
        <v>17</v>
      </c>
      <c r="L667" s="70">
        <v>460</v>
      </c>
    </row>
    <row r="668" spans="1:12" ht="15" customHeight="1">
      <c r="A668" s="61" t="s">
        <v>4008</v>
      </c>
      <c r="B668" s="62" t="s">
        <v>2289</v>
      </c>
      <c r="C668" s="63" t="s">
        <v>2299</v>
      </c>
      <c r="D668" s="72" t="s">
        <v>2249</v>
      </c>
      <c r="E668" s="62" t="s">
        <v>879</v>
      </c>
      <c r="F668" s="66" t="s">
        <v>2290</v>
      </c>
      <c r="G668" s="49" t="s">
        <v>2300</v>
      </c>
      <c r="H668" s="67">
        <v>1</v>
      </c>
      <c r="I668" s="68">
        <v>3</v>
      </c>
      <c r="J668" s="69">
        <v>5.0000000000000001E-3</v>
      </c>
      <c r="K668" s="61" t="s">
        <v>17</v>
      </c>
      <c r="L668" s="70">
        <v>470</v>
      </c>
    </row>
    <row r="669" spans="1:12" ht="15" customHeight="1">
      <c r="A669" s="61" t="s">
        <v>4008</v>
      </c>
      <c r="B669" s="62" t="s">
        <v>2248</v>
      </c>
      <c r="C669" s="63" t="s">
        <v>4554</v>
      </c>
      <c r="D669" s="72" t="s">
        <v>2249</v>
      </c>
      <c r="E669" s="62" t="s">
        <v>882</v>
      </c>
      <c r="F669" s="66" t="s">
        <v>1075</v>
      </c>
      <c r="G669" s="48" t="s">
        <v>2255</v>
      </c>
      <c r="H669" s="67">
        <v>1</v>
      </c>
      <c r="I669" s="68">
        <v>3</v>
      </c>
      <c r="J669" s="69">
        <v>8.9999999999999993E-3</v>
      </c>
      <c r="K669" s="61" t="s">
        <v>17</v>
      </c>
      <c r="L669" s="70">
        <v>470</v>
      </c>
    </row>
    <row r="670" spans="1:12" ht="15" customHeight="1">
      <c r="A670" s="61" t="s">
        <v>4008</v>
      </c>
      <c r="B670" s="62" t="s">
        <v>2289</v>
      </c>
      <c r="C670" s="63" t="s">
        <v>4555</v>
      </c>
      <c r="D670" s="72" t="s">
        <v>2249</v>
      </c>
      <c r="E670" s="62" t="s">
        <v>882</v>
      </c>
      <c r="F670" s="66" t="s">
        <v>2290</v>
      </c>
      <c r="G670" s="49" t="s">
        <v>2302</v>
      </c>
      <c r="H670" s="67">
        <v>1</v>
      </c>
      <c r="I670" s="68">
        <v>3</v>
      </c>
      <c r="J670" s="69">
        <v>8.9999999999999993E-3</v>
      </c>
      <c r="K670" s="61" t="s">
        <v>17</v>
      </c>
      <c r="L670" s="70">
        <v>470</v>
      </c>
    </row>
    <row r="671" spans="1:12" ht="15" customHeight="1">
      <c r="A671" s="61" t="s">
        <v>4008</v>
      </c>
      <c r="B671" s="62" t="s">
        <v>2248</v>
      </c>
      <c r="C671" s="63" t="s">
        <v>2256</v>
      </c>
      <c r="D671" s="72" t="s">
        <v>2249</v>
      </c>
      <c r="E671" s="62" t="s">
        <v>885</v>
      </c>
      <c r="F671" s="66" t="s">
        <v>1075</v>
      </c>
      <c r="G671" s="48" t="s">
        <v>2257</v>
      </c>
      <c r="H671" s="67">
        <v>1</v>
      </c>
      <c r="I671" s="68">
        <v>4</v>
      </c>
      <c r="J671" s="69">
        <v>6.0000000000000001E-3</v>
      </c>
      <c r="K671" s="61" t="s">
        <v>17</v>
      </c>
      <c r="L671" s="70">
        <v>470</v>
      </c>
    </row>
    <row r="672" spans="1:12" ht="15" customHeight="1">
      <c r="A672" s="61" t="s">
        <v>4008</v>
      </c>
      <c r="B672" s="62" t="s">
        <v>2289</v>
      </c>
      <c r="C672" s="63" t="s">
        <v>2303</v>
      </c>
      <c r="D672" s="72" t="s">
        <v>2249</v>
      </c>
      <c r="E672" s="62" t="s">
        <v>885</v>
      </c>
      <c r="F672" s="66" t="s">
        <v>2290</v>
      </c>
      <c r="G672" s="49" t="s">
        <v>2304</v>
      </c>
      <c r="H672" s="67">
        <v>1</v>
      </c>
      <c r="I672" s="68">
        <v>4</v>
      </c>
      <c r="J672" s="69">
        <v>6.0000000000000001E-3</v>
      </c>
      <c r="K672" s="61" t="s">
        <v>17</v>
      </c>
      <c r="L672" s="70">
        <v>470</v>
      </c>
    </row>
    <row r="673" spans="1:12" ht="15" customHeight="1">
      <c r="A673" s="61" t="s">
        <v>4008</v>
      </c>
      <c r="B673" s="62" t="s">
        <v>2289</v>
      </c>
      <c r="C673" s="63" t="s">
        <v>2305</v>
      </c>
      <c r="D673" s="72" t="s">
        <v>2249</v>
      </c>
      <c r="E673" s="62" t="s">
        <v>888</v>
      </c>
      <c r="F673" s="66" t="s">
        <v>2290</v>
      </c>
      <c r="G673" s="49" t="s">
        <v>2306</v>
      </c>
      <c r="H673" s="67">
        <v>1</v>
      </c>
      <c r="I673" s="68">
        <v>4</v>
      </c>
      <c r="J673" s="69">
        <v>6.0000000000000001E-3</v>
      </c>
      <c r="K673" s="61" t="s">
        <v>17</v>
      </c>
      <c r="L673" s="70">
        <v>510</v>
      </c>
    </row>
    <row r="674" spans="1:12" ht="15" customHeight="1">
      <c r="A674" s="61" t="s">
        <v>4008</v>
      </c>
      <c r="B674" s="62" t="s">
        <v>2289</v>
      </c>
      <c r="C674" s="63" t="s">
        <v>2307</v>
      </c>
      <c r="D674" s="72" t="s">
        <v>2249</v>
      </c>
      <c r="E674" s="62" t="s">
        <v>891</v>
      </c>
      <c r="F674" s="66" t="s">
        <v>2290</v>
      </c>
      <c r="G674" s="49" t="s">
        <v>2308</v>
      </c>
      <c r="H674" s="67">
        <v>1</v>
      </c>
      <c r="I674" s="68">
        <v>4</v>
      </c>
      <c r="J674" s="69">
        <v>6.0000000000000001E-3</v>
      </c>
      <c r="K674" s="61" t="s">
        <v>17</v>
      </c>
      <c r="L674" s="70">
        <v>530</v>
      </c>
    </row>
    <row r="675" spans="1:12" ht="15" customHeight="1">
      <c r="A675" s="61" t="s">
        <v>4008</v>
      </c>
      <c r="B675" s="62" t="s">
        <v>2289</v>
      </c>
      <c r="C675" s="63" t="s">
        <v>2309</v>
      </c>
      <c r="D675" s="72" t="s">
        <v>2249</v>
      </c>
      <c r="E675" s="62" t="s">
        <v>894</v>
      </c>
      <c r="F675" s="66" t="s">
        <v>2290</v>
      </c>
      <c r="G675" s="49" t="s">
        <v>2310</v>
      </c>
      <c r="H675" s="67">
        <v>1</v>
      </c>
      <c r="I675" s="68">
        <v>3</v>
      </c>
      <c r="J675" s="69">
        <v>5.0000000000000001E-3</v>
      </c>
      <c r="K675" s="61" t="s">
        <v>17</v>
      </c>
      <c r="L675" s="70">
        <v>570</v>
      </c>
    </row>
    <row r="676" spans="1:12" ht="15" customHeight="1">
      <c r="A676" s="61" t="s">
        <v>4008</v>
      </c>
      <c r="B676" s="62" t="s">
        <v>2289</v>
      </c>
      <c r="C676" s="63" t="s">
        <v>2311</v>
      </c>
      <c r="D676" s="72" t="s">
        <v>2249</v>
      </c>
      <c r="E676" s="62" t="s">
        <v>897</v>
      </c>
      <c r="F676" s="66" t="s">
        <v>2290</v>
      </c>
      <c r="G676" s="49" t="s">
        <v>2312</v>
      </c>
      <c r="H676" s="67">
        <v>1</v>
      </c>
      <c r="I676" s="68">
        <v>4</v>
      </c>
      <c r="J676" s="69">
        <v>6.0000000000000001E-3</v>
      </c>
      <c r="K676" s="61" t="s">
        <v>17</v>
      </c>
      <c r="L676" s="70">
        <v>580</v>
      </c>
    </row>
    <row r="677" spans="1:12" ht="15" customHeight="1">
      <c r="A677" s="61" t="s">
        <v>4008</v>
      </c>
      <c r="B677" s="62" t="s">
        <v>2248</v>
      </c>
      <c r="C677" s="63" t="s">
        <v>4556</v>
      </c>
      <c r="D677" s="72" t="s">
        <v>2249</v>
      </c>
      <c r="E677" s="62" t="s">
        <v>4426</v>
      </c>
      <c r="F677" s="66" t="s">
        <v>1075</v>
      </c>
      <c r="G677" s="48" t="s">
        <v>2259</v>
      </c>
      <c r="H677" s="67">
        <v>1</v>
      </c>
      <c r="I677" s="68">
        <v>4</v>
      </c>
      <c r="J677" s="69">
        <v>1.2E-2</v>
      </c>
      <c r="K677" s="61" t="s">
        <v>17</v>
      </c>
      <c r="L677" s="70">
        <v>640</v>
      </c>
    </row>
    <row r="678" spans="1:12" ht="15" customHeight="1">
      <c r="A678" s="61" t="s">
        <v>4008</v>
      </c>
      <c r="B678" s="62" t="s">
        <v>2289</v>
      </c>
      <c r="C678" s="63" t="s">
        <v>4557</v>
      </c>
      <c r="D678" s="72" t="s">
        <v>2249</v>
      </c>
      <c r="E678" s="62" t="s">
        <v>4426</v>
      </c>
      <c r="F678" s="66" t="s">
        <v>2290</v>
      </c>
      <c r="G678" s="49" t="s">
        <v>2314</v>
      </c>
      <c r="H678" s="67">
        <v>1</v>
      </c>
      <c r="I678" s="68">
        <v>4</v>
      </c>
      <c r="J678" s="69">
        <v>1.2E-2</v>
      </c>
      <c r="K678" s="61" t="s">
        <v>17</v>
      </c>
      <c r="L678" s="70">
        <v>640</v>
      </c>
    </row>
    <row r="679" spans="1:12" ht="15" customHeight="1">
      <c r="A679" s="61" t="s">
        <v>4008</v>
      </c>
      <c r="B679" s="62" t="s">
        <v>2248</v>
      </c>
      <c r="C679" s="63" t="s">
        <v>2260</v>
      </c>
      <c r="D679" s="72" t="s">
        <v>2249</v>
      </c>
      <c r="E679" s="62" t="s">
        <v>903</v>
      </c>
      <c r="F679" s="66" t="s">
        <v>1075</v>
      </c>
      <c r="G679" s="48" t="s">
        <v>2261</v>
      </c>
      <c r="H679" s="67">
        <v>1</v>
      </c>
      <c r="I679" s="68">
        <v>5</v>
      </c>
      <c r="J679" s="69">
        <v>8.0000000000000002E-3</v>
      </c>
      <c r="K679" s="61" t="s">
        <v>17</v>
      </c>
      <c r="L679" s="70">
        <v>580</v>
      </c>
    </row>
    <row r="680" spans="1:12" ht="15" customHeight="1">
      <c r="A680" s="61" t="s">
        <v>4008</v>
      </c>
      <c r="B680" s="62" t="s">
        <v>2289</v>
      </c>
      <c r="C680" s="63" t="s">
        <v>2315</v>
      </c>
      <c r="D680" s="72" t="s">
        <v>2249</v>
      </c>
      <c r="E680" s="62" t="s">
        <v>903</v>
      </c>
      <c r="F680" s="66" t="s">
        <v>2290</v>
      </c>
      <c r="G680" s="49" t="s">
        <v>2316</v>
      </c>
      <c r="H680" s="67">
        <v>1</v>
      </c>
      <c r="I680" s="68">
        <v>5</v>
      </c>
      <c r="J680" s="69">
        <v>8.0000000000000002E-3</v>
      </c>
      <c r="K680" s="61" t="s">
        <v>17</v>
      </c>
      <c r="L680" s="70">
        <v>580</v>
      </c>
    </row>
    <row r="681" spans="1:12" ht="15" customHeight="1">
      <c r="A681" s="61" t="s">
        <v>4008</v>
      </c>
      <c r="B681" s="62" t="s">
        <v>2289</v>
      </c>
      <c r="C681" s="63" t="s">
        <v>2317</v>
      </c>
      <c r="D681" s="72" t="s">
        <v>2249</v>
      </c>
      <c r="E681" s="62" t="s">
        <v>906</v>
      </c>
      <c r="F681" s="66" t="s">
        <v>2290</v>
      </c>
      <c r="G681" s="49" t="s">
        <v>2318</v>
      </c>
      <c r="H681" s="67">
        <v>1</v>
      </c>
      <c r="I681" s="68">
        <v>5</v>
      </c>
      <c r="J681" s="69">
        <v>8.0000000000000002E-3</v>
      </c>
      <c r="K681" s="61" t="s">
        <v>17</v>
      </c>
      <c r="L681" s="70">
        <v>610</v>
      </c>
    </row>
    <row r="682" spans="1:12" ht="15" customHeight="1">
      <c r="A682" s="61" t="s">
        <v>4008</v>
      </c>
      <c r="B682" s="62" t="s">
        <v>2289</v>
      </c>
      <c r="C682" s="63" t="s">
        <v>2319</v>
      </c>
      <c r="D682" s="72" t="s">
        <v>2249</v>
      </c>
      <c r="E682" s="62" t="s">
        <v>909</v>
      </c>
      <c r="F682" s="66" t="s">
        <v>2290</v>
      </c>
      <c r="G682" s="49" t="s">
        <v>2320</v>
      </c>
      <c r="H682" s="67">
        <v>1</v>
      </c>
      <c r="I682" s="68">
        <v>5</v>
      </c>
      <c r="J682" s="69">
        <v>8.0000000000000002E-3</v>
      </c>
      <c r="K682" s="61" t="s">
        <v>17</v>
      </c>
      <c r="L682" s="70">
        <v>640</v>
      </c>
    </row>
    <row r="683" spans="1:12" ht="15" customHeight="1">
      <c r="A683" s="61" t="s">
        <v>4008</v>
      </c>
      <c r="B683" s="62" t="s">
        <v>2289</v>
      </c>
      <c r="C683" s="63" t="s">
        <v>2321</v>
      </c>
      <c r="D683" s="72" t="s">
        <v>2249</v>
      </c>
      <c r="E683" s="62" t="s">
        <v>912</v>
      </c>
      <c r="F683" s="66" t="s">
        <v>2290</v>
      </c>
      <c r="G683" s="49" t="s">
        <v>2322</v>
      </c>
      <c r="H683" s="67">
        <v>1</v>
      </c>
      <c r="I683" s="68">
        <v>5</v>
      </c>
      <c r="J683" s="69">
        <v>8.0000000000000002E-3</v>
      </c>
      <c r="K683" s="61" t="s">
        <v>17</v>
      </c>
      <c r="L683" s="70">
        <v>680</v>
      </c>
    </row>
    <row r="684" spans="1:12" ht="15" customHeight="1">
      <c r="A684" s="61" t="s">
        <v>4008</v>
      </c>
      <c r="B684" s="62" t="s">
        <v>2289</v>
      </c>
      <c r="C684" s="63" t="s">
        <v>2323</v>
      </c>
      <c r="D684" s="72" t="s">
        <v>2249</v>
      </c>
      <c r="E684" s="62" t="s">
        <v>915</v>
      </c>
      <c r="F684" s="66" t="s">
        <v>2290</v>
      </c>
      <c r="G684" s="49" t="s">
        <v>2324</v>
      </c>
      <c r="H684" s="67">
        <v>1</v>
      </c>
      <c r="I684" s="68">
        <v>5</v>
      </c>
      <c r="J684" s="69">
        <v>8.0000000000000002E-3</v>
      </c>
      <c r="K684" s="61" t="s">
        <v>17</v>
      </c>
      <c r="L684" s="70">
        <v>670</v>
      </c>
    </row>
    <row r="685" spans="1:12" ht="15" customHeight="1">
      <c r="A685" s="61" t="s">
        <v>4008</v>
      </c>
      <c r="B685" s="62" t="s">
        <v>2248</v>
      </c>
      <c r="C685" s="63" t="s">
        <v>4558</v>
      </c>
      <c r="D685" s="72" t="s">
        <v>2249</v>
      </c>
      <c r="E685" s="62" t="s">
        <v>918</v>
      </c>
      <c r="F685" s="66" t="s">
        <v>1075</v>
      </c>
      <c r="G685" s="48" t="s">
        <v>2263</v>
      </c>
      <c r="H685" s="67">
        <v>1</v>
      </c>
      <c r="I685" s="68">
        <v>5</v>
      </c>
      <c r="J685" s="69">
        <v>1.4999999999999999E-2</v>
      </c>
      <c r="K685" s="61" t="s">
        <v>17</v>
      </c>
      <c r="L685" s="70">
        <v>810</v>
      </c>
    </row>
    <row r="686" spans="1:12" ht="15" customHeight="1">
      <c r="A686" s="61" t="s">
        <v>4008</v>
      </c>
      <c r="B686" s="62" t="s">
        <v>2289</v>
      </c>
      <c r="C686" s="63" t="s">
        <v>4559</v>
      </c>
      <c r="D686" s="72" t="s">
        <v>2249</v>
      </c>
      <c r="E686" s="62" t="s">
        <v>918</v>
      </c>
      <c r="F686" s="66" t="s">
        <v>2290</v>
      </c>
      <c r="G686" s="49" t="s">
        <v>2326</v>
      </c>
      <c r="H686" s="67">
        <v>1</v>
      </c>
      <c r="I686" s="68">
        <v>5</v>
      </c>
      <c r="J686" s="69">
        <v>1.4999999999999999E-2</v>
      </c>
      <c r="K686" s="61" t="s">
        <v>17</v>
      </c>
      <c r="L686" s="70">
        <v>810</v>
      </c>
    </row>
    <row r="687" spans="1:12" ht="15" customHeight="1">
      <c r="A687" s="61" t="s">
        <v>4008</v>
      </c>
      <c r="B687" s="62" t="s">
        <v>2248</v>
      </c>
      <c r="C687" s="63" t="s">
        <v>2264</v>
      </c>
      <c r="D687" s="72" t="s">
        <v>2249</v>
      </c>
      <c r="E687" s="62" t="s">
        <v>921</v>
      </c>
      <c r="F687" s="66" t="s">
        <v>1075</v>
      </c>
      <c r="G687" s="48" t="s">
        <v>2265</v>
      </c>
      <c r="H687" s="67">
        <v>1</v>
      </c>
      <c r="I687" s="68">
        <v>6</v>
      </c>
      <c r="J687" s="69">
        <v>8.9999999999999993E-3</v>
      </c>
      <c r="K687" s="61" t="s">
        <v>17</v>
      </c>
      <c r="L687" s="70">
        <v>640</v>
      </c>
    </row>
    <row r="688" spans="1:12" ht="15" customHeight="1">
      <c r="A688" s="61" t="s">
        <v>4008</v>
      </c>
      <c r="B688" s="62" t="s">
        <v>2289</v>
      </c>
      <c r="C688" s="63" t="s">
        <v>2327</v>
      </c>
      <c r="D688" s="72" t="s">
        <v>2249</v>
      </c>
      <c r="E688" s="62" t="s">
        <v>921</v>
      </c>
      <c r="F688" s="66" t="s">
        <v>2290</v>
      </c>
      <c r="G688" s="49" t="s">
        <v>2328</v>
      </c>
      <c r="H688" s="67">
        <v>1</v>
      </c>
      <c r="I688" s="68">
        <v>6</v>
      </c>
      <c r="J688" s="69">
        <v>8.9999999999999993E-3</v>
      </c>
      <c r="K688" s="61" t="s">
        <v>17</v>
      </c>
      <c r="L688" s="70">
        <v>640</v>
      </c>
    </row>
    <row r="689" spans="1:12" ht="15" customHeight="1">
      <c r="A689" s="61" t="s">
        <v>4008</v>
      </c>
      <c r="B689" s="62" t="s">
        <v>2289</v>
      </c>
      <c r="C689" s="63" t="s">
        <v>2329</v>
      </c>
      <c r="D689" s="72" t="s">
        <v>2249</v>
      </c>
      <c r="E689" s="62" t="s">
        <v>924</v>
      </c>
      <c r="F689" s="66" t="s">
        <v>2290</v>
      </c>
      <c r="G689" s="49" t="s">
        <v>2330</v>
      </c>
      <c r="H689" s="67">
        <v>1</v>
      </c>
      <c r="I689" s="68">
        <v>6</v>
      </c>
      <c r="J689" s="69">
        <v>8.9999999999999993E-3</v>
      </c>
      <c r="K689" s="61" t="s">
        <v>17</v>
      </c>
      <c r="L689" s="70">
        <v>770</v>
      </c>
    </row>
    <row r="690" spans="1:12" ht="15" customHeight="1">
      <c r="A690" s="61" t="s">
        <v>4008</v>
      </c>
      <c r="B690" s="62" t="s">
        <v>2289</v>
      </c>
      <c r="C690" s="63" t="s">
        <v>2331</v>
      </c>
      <c r="D690" s="72" t="s">
        <v>2249</v>
      </c>
      <c r="E690" s="62" t="s">
        <v>927</v>
      </c>
      <c r="F690" s="66" t="s">
        <v>2290</v>
      </c>
      <c r="G690" s="49" t="s">
        <v>2332</v>
      </c>
      <c r="H690" s="67">
        <v>1</v>
      </c>
      <c r="I690" s="68">
        <v>6</v>
      </c>
      <c r="J690" s="69">
        <v>8.9999999999999993E-3</v>
      </c>
      <c r="K690" s="61" t="s">
        <v>17</v>
      </c>
      <c r="L690" s="70">
        <v>750</v>
      </c>
    </row>
    <row r="691" spans="1:12" ht="15" customHeight="1">
      <c r="A691" s="61" t="s">
        <v>4008</v>
      </c>
      <c r="B691" s="62" t="s">
        <v>2289</v>
      </c>
      <c r="C691" s="63" t="s">
        <v>2333</v>
      </c>
      <c r="D691" s="72" t="s">
        <v>2249</v>
      </c>
      <c r="E691" s="62" t="s">
        <v>930</v>
      </c>
      <c r="F691" s="66" t="s">
        <v>2290</v>
      </c>
      <c r="G691" s="49" t="s">
        <v>2334</v>
      </c>
      <c r="H691" s="67">
        <v>1</v>
      </c>
      <c r="I691" s="68">
        <v>6</v>
      </c>
      <c r="J691" s="69">
        <v>8.9999999999999993E-3</v>
      </c>
      <c r="K691" s="61" t="s">
        <v>17</v>
      </c>
      <c r="L691" s="70">
        <v>790</v>
      </c>
    </row>
    <row r="692" spans="1:12" ht="15" customHeight="1">
      <c r="A692" s="61" t="s">
        <v>4008</v>
      </c>
      <c r="B692" s="62" t="s">
        <v>2289</v>
      </c>
      <c r="C692" s="63" t="s">
        <v>2335</v>
      </c>
      <c r="D692" s="72" t="s">
        <v>2249</v>
      </c>
      <c r="E692" s="62" t="s">
        <v>933</v>
      </c>
      <c r="F692" s="66" t="s">
        <v>2290</v>
      </c>
      <c r="G692" s="49" t="s">
        <v>2336</v>
      </c>
      <c r="H692" s="67">
        <v>1</v>
      </c>
      <c r="I692" s="68">
        <v>6</v>
      </c>
      <c r="J692" s="69">
        <v>8.9999999999999993E-3</v>
      </c>
      <c r="K692" s="61" t="s">
        <v>17</v>
      </c>
      <c r="L692" s="70">
        <v>780</v>
      </c>
    </row>
    <row r="693" spans="1:12" ht="15" customHeight="1">
      <c r="A693" s="61" t="s">
        <v>4008</v>
      </c>
      <c r="B693" s="62" t="s">
        <v>2248</v>
      </c>
      <c r="C693" s="63" t="s">
        <v>4560</v>
      </c>
      <c r="D693" s="72" t="s">
        <v>2249</v>
      </c>
      <c r="E693" s="62" t="s">
        <v>936</v>
      </c>
      <c r="F693" s="66" t="s">
        <v>1075</v>
      </c>
      <c r="G693" s="48" t="s">
        <v>2268</v>
      </c>
      <c r="H693" s="67">
        <v>1</v>
      </c>
      <c r="I693" s="68">
        <v>6</v>
      </c>
      <c r="J693" s="69">
        <v>1.4E-2</v>
      </c>
      <c r="K693" s="61" t="s">
        <v>17</v>
      </c>
      <c r="L693" s="70">
        <v>900</v>
      </c>
    </row>
    <row r="694" spans="1:12" ht="15" customHeight="1">
      <c r="A694" s="61" t="s">
        <v>4008</v>
      </c>
      <c r="B694" s="62" t="s">
        <v>2289</v>
      </c>
      <c r="C694" s="63" t="s">
        <v>4561</v>
      </c>
      <c r="D694" s="72" t="s">
        <v>2249</v>
      </c>
      <c r="E694" s="62" t="s">
        <v>936</v>
      </c>
      <c r="F694" s="66" t="s">
        <v>2290</v>
      </c>
      <c r="G694" s="49" t="s">
        <v>2338</v>
      </c>
      <c r="H694" s="67">
        <v>1</v>
      </c>
      <c r="I694" s="68">
        <v>6</v>
      </c>
      <c r="J694" s="69">
        <v>1.4E-2</v>
      </c>
      <c r="K694" s="61" t="s">
        <v>17</v>
      </c>
      <c r="L694" s="70">
        <v>900</v>
      </c>
    </row>
    <row r="695" spans="1:12" ht="15" customHeight="1">
      <c r="A695" s="61" t="s">
        <v>4008</v>
      </c>
      <c r="B695" s="62" t="s">
        <v>2248</v>
      </c>
      <c r="C695" s="63" t="s">
        <v>2269</v>
      </c>
      <c r="D695" s="72" t="s">
        <v>2249</v>
      </c>
      <c r="E695" s="62" t="s">
        <v>939</v>
      </c>
      <c r="F695" s="66" t="s">
        <v>1075</v>
      </c>
      <c r="G695" s="48" t="s">
        <v>2270</v>
      </c>
      <c r="H695" s="67">
        <v>1</v>
      </c>
      <c r="I695" s="68">
        <v>8</v>
      </c>
      <c r="J695" s="69">
        <v>1.0999999999999999E-2</v>
      </c>
      <c r="K695" s="61" t="s">
        <v>17</v>
      </c>
      <c r="L695" s="70">
        <v>790</v>
      </c>
    </row>
    <row r="696" spans="1:12" ht="15" customHeight="1">
      <c r="A696" s="61" t="s">
        <v>4008</v>
      </c>
      <c r="B696" s="62" t="s">
        <v>2289</v>
      </c>
      <c r="C696" s="63" t="s">
        <v>2339</v>
      </c>
      <c r="D696" s="72" t="s">
        <v>2249</v>
      </c>
      <c r="E696" s="62" t="s">
        <v>939</v>
      </c>
      <c r="F696" s="66" t="s">
        <v>2290</v>
      </c>
      <c r="G696" s="49" t="s">
        <v>2340</v>
      </c>
      <c r="H696" s="67">
        <v>1</v>
      </c>
      <c r="I696" s="68">
        <v>8</v>
      </c>
      <c r="J696" s="69">
        <v>1.0999999999999999E-2</v>
      </c>
      <c r="K696" s="61" t="s">
        <v>17</v>
      </c>
      <c r="L696" s="70">
        <v>790</v>
      </c>
    </row>
    <row r="697" spans="1:12" ht="15" customHeight="1">
      <c r="A697" s="61" t="s">
        <v>4008</v>
      </c>
      <c r="B697" s="62" t="s">
        <v>2289</v>
      </c>
      <c r="C697" s="63" t="s">
        <v>2341</v>
      </c>
      <c r="D697" s="72" t="s">
        <v>2249</v>
      </c>
      <c r="E697" s="62" t="s">
        <v>942</v>
      </c>
      <c r="F697" s="66" t="s">
        <v>2290</v>
      </c>
      <c r="G697" s="49" t="s">
        <v>2342</v>
      </c>
      <c r="H697" s="67">
        <v>1</v>
      </c>
      <c r="I697" s="68">
        <v>8</v>
      </c>
      <c r="J697" s="69">
        <v>1.0999999999999999E-2</v>
      </c>
      <c r="K697" s="61" t="s">
        <v>17</v>
      </c>
      <c r="L697" s="70">
        <v>990</v>
      </c>
    </row>
    <row r="698" spans="1:12" ht="15" customHeight="1">
      <c r="A698" s="61" t="s">
        <v>4008</v>
      </c>
      <c r="B698" s="62" t="s">
        <v>2289</v>
      </c>
      <c r="C698" s="63" t="s">
        <v>2343</v>
      </c>
      <c r="D698" s="72" t="s">
        <v>2249</v>
      </c>
      <c r="E698" s="62" t="s">
        <v>945</v>
      </c>
      <c r="F698" s="66" t="s">
        <v>2290</v>
      </c>
      <c r="G698" s="49" t="s">
        <v>2344</v>
      </c>
      <c r="H698" s="67">
        <v>1</v>
      </c>
      <c r="I698" s="68">
        <v>8</v>
      </c>
      <c r="J698" s="69">
        <v>1.2999999999999999E-2</v>
      </c>
      <c r="K698" s="61" t="s">
        <v>17</v>
      </c>
      <c r="L698" s="70">
        <v>980</v>
      </c>
    </row>
    <row r="699" spans="1:12" ht="15" customHeight="1">
      <c r="A699" s="61" t="s">
        <v>4008</v>
      </c>
      <c r="B699" s="62" t="s">
        <v>2289</v>
      </c>
      <c r="C699" s="63" t="s">
        <v>2345</v>
      </c>
      <c r="D699" s="72" t="s">
        <v>2249</v>
      </c>
      <c r="E699" s="62" t="s">
        <v>948</v>
      </c>
      <c r="F699" s="66" t="s">
        <v>2290</v>
      </c>
      <c r="G699" s="49" t="s">
        <v>2346</v>
      </c>
      <c r="H699" s="67">
        <v>1</v>
      </c>
      <c r="I699" s="68">
        <v>8</v>
      </c>
      <c r="J699" s="69">
        <v>1.2999999999999999E-2</v>
      </c>
      <c r="K699" s="61" t="s">
        <v>17</v>
      </c>
      <c r="L699" s="70">
        <v>1010</v>
      </c>
    </row>
    <row r="700" spans="1:12" ht="15" customHeight="1">
      <c r="A700" s="61" t="s">
        <v>4008</v>
      </c>
      <c r="B700" s="62" t="s">
        <v>2289</v>
      </c>
      <c r="C700" s="63" t="s">
        <v>2347</v>
      </c>
      <c r="D700" s="72" t="s">
        <v>2249</v>
      </c>
      <c r="E700" s="62" t="s">
        <v>951</v>
      </c>
      <c r="F700" s="66" t="s">
        <v>2290</v>
      </c>
      <c r="G700" s="49" t="s">
        <v>2348</v>
      </c>
      <c r="H700" s="67">
        <v>1</v>
      </c>
      <c r="I700" s="68">
        <v>8</v>
      </c>
      <c r="J700" s="69">
        <v>1.2999999999999999E-2</v>
      </c>
      <c r="K700" s="61" t="s">
        <v>17</v>
      </c>
      <c r="L700" s="70">
        <v>990</v>
      </c>
    </row>
    <row r="701" spans="1:12" ht="15" customHeight="1">
      <c r="A701" s="61" t="s">
        <v>4008</v>
      </c>
      <c r="B701" s="62" t="s">
        <v>2248</v>
      </c>
      <c r="C701" s="63" t="s">
        <v>4562</v>
      </c>
      <c r="D701" s="72" t="s">
        <v>2249</v>
      </c>
      <c r="E701" s="62" t="s">
        <v>954</v>
      </c>
      <c r="F701" s="66" t="s">
        <v>1075</v>
      </c>
      <c r="G701" s="48" t="s">
        <v>2272</v>
      </c>
      <c r="H701" s="67">
        <v>1</v>
      </c>
      <c r="I701" s="68">
        <v>7</v>
      </c>
      <c r="J701" s="69">
        <v>1.9E-2</v>
      </c>
      <c r="K701" s="61" t="s">
        <v>17</v>
      </c>
      <c r="L701" s="70">
        <v>1240</v>
      </c>
    </row>
    <row r="702" spans="1:12" ht="15" customHeight="1">
      <c r="A702" s="61" t="s">
        <v>4008</v>
      </c>
      <c r="B702" s="62" t="s">
        <v>2289</v>
      </c>
      <c r="C702" s="63" t="s">
        <v>4563</v>
      </c>
      <c r="D702" s="72" t="s">
        <v>2249</v>
      </c>
      <c r="E702" s="62" t="s">
        <v>954</v>
      </c>
      <c r="F702" s="66" t="s">
        <v>2290</v>
      </c>
      <c r="G702" s="49" t="s">
        <v>2350</v>
      </c>
      <c r="H702" s="67">
        <v>1</v>
      </c>
      <c r="I702" s="68">
        <v>7</v>
      </c>
      <c r="J702" s="69">
        <v>1.9E-2</v>
      </c>
      <c r="K702" s="61" t="s">
        <v>17</v>
      </c>
      <c r="L702" s="70">
        <v>1240</v>
      </c>
    </row>
    <row r="703" spans="1:12" ht="15" customHeight="1">
      <c r="A703" s="61" t="s">
        <v>4008</v>
      </c>
      <c r="B703" s="62" t="s">
        <v>2289</v>
      </c>
      <c r="C703" s="63" t="s">
        <v>2351</v>
      </c>
      <c r="D703" s="72" t="s">
        <v>2249</v>
      </c>
      <c r="E703" s="62" t="s">
        <v>957</v>
      </c>
      <c r="F703" s="66" t="s">
        <v>2290</v>
      </c>
      <c r="G703" s="49" t="s">
        <v>2352</v>
      </c>
      <c r="H703" s="67">
        <v>1</v>
      </c>
      <c r="I703" s="68">
        <v>4</v>
      </c>
      <c r="J703" s="69">
        <v>7.0000000000000001E-3</v>
      </c>
      <c r="K703" s="61" t="s">
        <v>17</v>
      </c>
      <c r="L703" s="70">
        <v>530</v>
      </c>
    </row>
    <row r="704" spans="1:12" ht="15" customHeight="1">
      <c r="A704" s="61" t="s">
        <v>4008</v>
      </c>
      <c r="B704" s="62" t="s">
        <v>2289</v>
      </c>
      <c r="C704" s="63" t="s">
        <v>2353</v>
      </c>
      <c r="D704" s="72" t="s">
        <v>2249</v>
      </c>
      <c r="E704" s="62" t="s">
        <v>960</v>
      </c>
      <c r="F704" s="66" t="s">
        <v>2290</v>
      </c>
      <c r="G704" s="49" t="s">
        <v>2354</v>
      </c>
      <c r="H704" s="67">
        <v>1</v>
      </c>
      <c r="I704" s="68">
        <v>1</v>
      </c>
      <c r="J704" s="69">
        <v>2E-3</v>
      </c>
      <c r="K704" s="61" t="s">
        <v>17</v>
      </c>
      <c r="L704" s="70">
        <v>160</v>
      </c>
    </row>
    <row r="705" spans="1:12" ht="15" customHeight="1">
      <c r="A705" s="61" t="s">
        <v>4008</v>
      </c>
      <c r="B705" s="62" t="s">
        <v>2289</v>
      </c>
      <c r="C705" s="63" t="s">
        <v>2355</v>
      </c>
      <c r="D705" s="72" t="s">
        <v>2249</v>
      </c>
      <c r="E705" s="62" t="s">
        <v>963</v>
      </c>
      <c r="F705" s="66" t="s">
        <v>2290</v>
      </c>
      <c r="G705" s="49" t="s">
        <v>2356</v>
      </c>
      <c r="H705" s="67">
        <v>1</v>
      </c>
      <c r="I705" s="68">
        <v>2</v>
      </c>
      <c r="J705" s="69">
        <v>2E-3</v>
      </c>
      <c r="K705" s="61" t="s">
        <v>17</v>
      </c>
      <c r="L705" s="70">
        <v>200</v>
      </c>
    </row>
    <row r="706" spans="1:12" ht="15" customHeight="1">
      <c r="A706" s="61" t="s">
        <v>4008</v>
      </c>
      <c r="B706" s="62" t="s">
        <v>2248</v>
      </c>
      <c r="C706" s="63" t="s">
        <v>2273</v>
      </c>
      <c r="D706" s="72" t="s">
        <v>2249</v>
      </c>
      <c r="E706" s="62" t="s">
        <v>966</v>
      </c>
      <c r="F706" s="66" t="s">
        <v>1075</v>
      </c>
      <c r="G706" s="48" t="s">
        <v>2274</v>
      </c>
      <c r="H706" s="67">
        <v>1</v>
      </c>
      <c r="I706" s="68">
        <v>3</v>
      </c>
      <c r="J706" s="69">
        <v>4.0000000000000001E-3</v>
      </c>
      <c r="K706" s="61" t="s">
        <v>17</v>
      </c>
      <c r="L706" s="70">
        <v>330</v>
      </c>
    </row>
    <row r="707" spans="1:12" ht="15" customHeight="1">
      <c r="A707" s="61" t="s">
        <v>4008</v>
      </c>
      <c r="B707" s="62" t="s">
        <v>2289</v>
      </c>
      <c r="C707" s="63" t="s">
        <v>2357</v>
      </c>
      <c r="D707" s="72" t="s">
        <v>2249</v>
      </c>
      <c r="E707" s="62" t="s">
        <v>966</v>
      </c>
      <c r="F707" s="66" t="s">
        <v>2290</v>
      </c>
      <c r="G707" s="49" t="s">
        <v>2358</v>
      </c>
      <c r="H707" s="67">
        <v>1</v>
      </c>
      <c r="I707" s="68">
        <v>3</v>
      </c>
      <c r="J707" s="69">
        <v>4.0000000000000001E-3</v>
      </c>
      <c r="K707" s="61" t="s">
        <v>17</v>
      </c>
      <c r="L707" s="70">
        <v>330</v>
      </c>
    </row>
    <row r="708" spans="1:12" ht="15" customHeight="1">
      <c r="A708" s="61" t="s">
        <v>4008</v>
      </c>
      <c r="B708" s="62" t="s">
        <v>2248</v>
      </c>
      <c r="C708" s="63" t="s">
        <v>4564</v>
      </c>
      <c r="D708" s="72" t="s">
        <v>2249</v>
      </c>
      <c r="E708" s="62" t="s">
        <v>969</v>
      </c>
      <c r="F708" s="66" t="s">
        <v>1075</v>
      </c>
      <c r="G708" s="48" t="s">
        <v>2276</v>
      </c>
      <c r="H708" s="67">
        <v>1</v>
      </c>
      <c r="I708" s="68">
        <v>3</v>
      </c>
      <c r="J708" s="69">
        <v>8.0000000000000002E-3</v>
      </c>
      <c r="K708" s="61" t="s">
        <v>17</v>
      </c>
      <c r="L708" s="70">
        <v>410</v>
      </c>
    </row>
    <row r="709" spans="1:12" ht="15" customHeight="1">
      <c r="A709" s="61" t="s">
        <v>4008</v>
      </c>
      <c r="B709" s="62" t="s">
        <v>2289</v>
      </c>
      <c r="C709" s="63" t="s">
        <v>4565</v>
      </c>
      <c r="D709" s="72" t="s">
        <v>2249</v>
      </c>
      <c r="E709" s="62" t="s">
        <v>969</v>
      </c>
      <c r="F709" s="66" t="s">
        <v>2290</v>
      </c>
      <c r="G709" s="49" t="s">
        <v>2360</v>
      </c>
      <c r="H709" s="67">
        <v>1</v>
      </c>
      <c r="I709" s="68">
        <v>3</v>
      </c>
      <c r="J709" s="69">
        <v>8.0000000000000002E-3</v>
      </c>
      <c r="K709" s="61" t="s">
        <v>17</v>
      </c>
      <c r="L709" s="70">
        <v>410</v>
      </c>
    </row>
    <row r="710" spans="1:12" ht="15" customHeight="1">
      <c r="A710" s="61" t="s">
        <v>4008</v>
      </c>
      <c r="B710" s="62" t="s">
        <v>2248</v>
      </c>
      <c r="C710" s="63" t="s">
        <v>2277</v>
      </c>
      <c r="D710" s="72" t="s">
        <v>2249</v>
      </c>
      <c r="E710" s="62" t="s">
        <v>972</v>
      </c>
      <c r="F710" s="66" t="s">
        <v>1075</v>
      </c>
      <c r="G710" s="48" t="s">
        <v>2278</v>
      </c>
      <c r="H710" s="67">
        <v>1</v>
      </c>
      <c r="I710" s="68">
        <v>3</v>
      </c>
      <c r="J710" s="69">
        <v>5.0000000000000001E-3</v>
      </c>
      <c r="K710" s="61" t="s">
        <v>17</v>
      </c>
      <c r="L710" s="70">
        <v>390</v>
      </c>
    </row>
    <row r="711" spans="1:12" ht="15" customHeight="1">
      <c r="A711" s="61" t="s">
        <v>4008</v>
      </c>
      <c r="B711" s="62" t="s">
        <v>2289</v>
      </c>
      <c r="C711" s="63" t="s">
        <v>2361</v>
      </c>
      <c r="D711" s="72" t="s">
        <v>2249</v>
      </c>
      <c r="E711" s="62" t="s">
        <v>972</v>
      </c>
      <c r="F711" s="66" t="s">
        <v>2290</v>
      </c>
      <c r="G711" s="49" t="s">
        <v>2362</v>
      </c>
      <c r="H711" s="67">
        <v>1</v>
      </c>
      <c r="I711" s="68">
        <v>3</v>
      </c>
      <c r="J711" s="69">
        <v>5.0000000000000001E-3</v>
      </c>
      <c r="K711" s="61" t="s">
        <v>17</v>
      </c>
      <c r="L711" s="70">
        <v>390</v>
      </c>
    </row>
    <row r="712" spans="1:12" ht="15" customHeight="1">
      <c r="A712" s="61" t="s">
        <v>4008</v>
      </c>
      <c r="B712" s="62" t="s">
        <v>2248</v>
      </c>
      <c r="C712" s="63" t="s">
        <v>4566</v>
      </c>
      <c r="D712" s="72" t="s">
        <v>2249</v>
      </c>
      <c r="E712" s="62" t="s">
        <v>975</v>
      </c>
      <c r="F712" s="66" t="s">
        <v>1075</v>
      </c>
      <c r="G712" s="48" t="s">
        <v>2280</v>
      </c>
      <c r="H712" s="67">
        <v>1</v>
      </c>
      <c r="I712" s="68">
        <v>3</v>
      </c>
      <c r="J712" s="69">
        <v>8.9999999999999993E-3</v>
      </c>
      <c r="K712" s="61" t="s">
        <v>17</v>
      </c>
      <c r="L712" s="70">
        <v>490</v>
      </c>
    </row>
    <row r="713" spans="1:12" ht="15" customHeight="1">
      <c r="A713" s="61" t="s">
        <v>4008</v>
      </c>
      <c r="B713" s="62" t="s">
        <v>2289</v>
      </c>
      <c r="C713" s="63" t="s">
        <v>4567</v>
      </c>
      <c r="D713" s="72" t="s">
        <v>2249</v>
      </c>
      <c r="E713" s="62" t="s">
        <v>975</v>
      </c>
      <c r="F713" s="66" t="s">
        <v>2290</v>
      </c>
      <c r="G713" s="49" t="s">
        <v>2364</v>
      </c>
      <c r="H713" s="67">
        <v>1</v>
      </c>
      <c r="I713" s="68">
        <v>3</v>
      </c>
      <c r="J713" s="69">
        <v>8.9999999999999993E-3</v>
      </c>
      <c r="K713" s="61" t="s">
        <v>17</v>
      </c>
      <c r="L713" s="70">
        <v>490</v>
      </c>
    </row>
    <row r="714" spans="1:12" ht="15" customHeight="1">
      <c r="A714" s="61" t="s">
        <v>4008</v>
      </c>
      <c r="B714" s="62" t="s">
        <v>2248</v>
      </c>
      <c r="C714" s="63" t="s">
        <v>2281</v>
      </c>
      <c r="D714" s="72" t="s">
        <v>2249</v>
      </c>
      <c r="E714" s="62" t="s">
        <v>978</v>
      </c>
      <c r="F714" s="66" t="s">
        <v>1075</v>
      </c>
      <c r="G714" s="48" t="s">
        <v>2282</v>
      </c>
      <c r="H714" s="67">
        <v>1</v>
      </c>
      <c r="I714" s="68">
        <v>4</v>
      </c>
      <c r="J714" s="69">
        <v>6.0000000000000001E-3</v>
      </c>
      <c r="K714" s="61" t="s">
        <v>17</v>
      </c>
      <c r="L714" s="70">
        <v>500</v>
      </c>
    </row>
    <row r="715" spans="1:12" ht="15" customHeight="1">
      <c r="A715" s="61" t="s">
        <v>4008</v>
      </c>
      <c r="B715" s="62" t="s">
        <v>2289</v>
      </c>
      <c r="C715" s="63" t="s">
        <v>2365</v>
      </c>
      <c r="D715" s="72" t="s">
        <v>2249</v>
      </c>
      <c r="E715" s="62" t="s">
        <v>978</v>
      </c>
      <c r="F715" s="66" t="s">
        <v>2290</v>
      </c>
      <c r="G715" s="49" t="s">
        <v>2366</v>
      </c>
      <c r="H715" s="67">
        <v>1</v>
      </c>
      <c r="I715" s="68">
        <v>4</v>
      </c>
      <c r="J715" s="69">
        <v>6.0000000000000001E-3</v>
      </c>
      <c r="K715" s="61" t="s">
        <v>17</v>
      </c>
      <c r="L715" s="70">
        <v>500</v>
      </c>
    </row>
    <row r="716" spans="1:12" ht="15" customHeight="1">
      <c r="A716" s="61" t="s">
        <v>4008</v>
      </c>
      <c r="B716" s="62" t="s">
        <v>2248</v>
      </c>
      <c r="C716" s="63" t="s">
        <v>4568</v>
      </c>
      <c r="D716" s="72" t="s">
        <v>2249</v>
      </c>
      <c r="E716" s="62" t="s">
        <v>981</v>
      </c>
      <c r="F716" s="66" t="s">
        <v>1075</v>
      </c>
      <c r="G716" s="48" t="s">
        <v>2284</v>
      </c>
      <c r="H716" s="67">
        <v>1</v>
      </c>
      <c r="I716" s="68">
        <v>4</v>
      </c>
      <c r="J716" s="69">
        <v>1.2E-2</v>
      </c>
      <c r="K716" s="61" t="s">
        <v>17</v>
      </c>
      <c r="L716" s="70">
        <v>640</v>
      </c>
    </row>
    <row r="717" spans="1:12" ht="15" customHeight="1">
      <c r="A717" s="61" t="s">
        <v>4008</v>
      </c>
      <c r="B717" s="62" t="s">
        <v>2289</v>
      </c>
      <c r="C717" s="63" t="s">
        <v>4569</v>
      </c>
      <c r="D717" s="72" t="s">
        <v>2249</v>
      </c>
      <c r="E717" s="62" t="s">
        <v>981</v>
      </c>
      <c r="F717" s="66" t="s">
        <v>2290</v>
      </c>
      <c r="G717" s="49" t="s">
        <v>2368</v>
      </c>
      <c r="H717" s="67">
        <v>1</v>
      </c>
      <c r="I717" s="68">
        <v>4</v>
      </c>
      <c r="J717" s="69">
        <v>1.2E-2</v>
      </c>
      <c r="K717" s="61" t="s">
        <v>17</v>
      </c>
      <c r="L717" s="70">
        <v>640</v>
      </c>
    </row>
    <row r="718" spans="1:12" ht="15" customHeight="1">
      <c r="A718" s="61" t="s">
        <v>4008</v>
      </c>
      <c r="B718" s="62" t="s">
        <v>2248</v>
      </c>
      <c r="C718" s="63" t="s">
        <v>2285</v>
      </c>
      <c r="D718" s="72" t="s">
        <v>2249</v>
      </c>
      <c r="E718" s="62" t="s">
        <v>984</v>
      </c>
      <c r="F718" s="66" t="s">
        <v>1075</v>
      </c>
      <c r="G718" s="48" t="s">
        <v>2286</v>
      </c>
      <c r="H718" s="67">
        <v>1</v>
      </c>
      <c r="I718" s="68">
        <v>7</v>
      </c>
      <c r="J718" s="69">
        <v>1.0999999999999999E-2</v>
      </c>
      <c r="K718" s="61" t="s">
        <v>17</v>
      </c>
      <c r="L718" s="70">
        <v>810</v>
      </c>
    </row>
    <row r="719" spans="1:12" ht="15" customHeight="1">
      <c r="A719" s="61" t="s">
        <v>4008</v>
      </c>
      <c r="B719" s="62" t="s">
        <v>2289</v>
      </c>
      <c r="C719" s="63" t="s">
        <v>2369</v>
      </c>
      <c r="D719" s="72" t="s">
        <v>2249</v>
      </c>
      <c r="E719" s="62" t="s">
        <v>984</v>
      </c>
      <c r="F719" s="66" t="s">
        <v>2290</v>
      </c>
      <c r="G719" s="49" t="s">
        <v>2370</v>
      </c>
      <c r="H719" s="67">
        <v>1</v>
      </c>
      <c r="I719" s="68">
        <v>7</v>
      </c>
      <c r="J719" s="69">
        <v>1.0999999999999999E-2</v>
      </c>
      <c r="K719" s="61" t="s">
        <v>17</v>
      </c>
      <c r="L719" s="70">
        <v>810</v>
      </c>
    </row>
    <row r="720" spans="1:12" ht="15" customHeight="1">
      <c r="A720" s="61" t="s">
        <v>4008</v>
      </c>
      <c r="B720" s="62" t="s">
        <v>2248</v>
      </c>
      <c r="C720" s="63" t="s">
        <v>4570</v>
      </c>
      <c r="D720" s="72" t="s">
        <v>2249</v>
      </c>
      <c r="E720" s="62" t="s">
        <v>987</v>
      </c>
      <c r="F720" s="66" t="s">
        <v>1075</v>
      </c>
      <c r="G720" s="48" t="s">
        <v>2288</v>
      </c>
      <c r="H720" s="67">
        <v>1</v>
      </c>
      <c r="I720" s="68">
        <v>7</v>
      </c>
      <c r="J720" s="69">
        <v>2.1999999999999999E-2</v>
      </c>
      <c r="K720" s="61" t="s">
        <v>17</v>
      </c>
      <c r="L720" s="70">
        <v>1190</v>
      </c>
    </row>
    <row r="721" spans="1:12" ht="15" customHeight="1">
      <c r="A721" s="61" t="s">
        <v>4008</v>
      </c>
      <c r="B721" s="62" t="s">
        <v>2289</v>
      </c>
      <c r="C721" s="63" t="s">
        <v>4571</v>
      </c>
      <c r="D721" s="72" t="s">
        <v>2249</v>
      </c>
      <c r="E721" s="62" t="s">
        <v>987</v>
      </c>
      <c r="F721" s="66" t="s">
        <v>2290</v>
      </c>
      <c r="G721" s="49" t="s">
        <v>2372</v>
      </c>
      <c r="H721" s="67">
        <v>1</v>
      </c>
      <c r="I721" s="68">
        <v>7</v>
      </c>
      <c r="J721" s="69">
        <v>2.1999999999999999E-2</v>
      </c>
      <c r="K721" s="61" t="s">
        <v>17</v>
      </c>
      <c r="L721" s="70">
        <v>1190</v>
      </c>
    </row>
    <row r="722" spans="1:12" ht="15" customHeight="1">
      <c r="A722" s="53" t="s">
        <v>4009</v>
      </c>
      <c r="B722" s="54"/>
      <c r="C722" s="53" t="s">
        <v>862</v>
      </c>
      <c r="D722" s="54" t="s">
        <v>17</v>
      </c>
      <c r="E722" s="55" t="s">
        <v>17</v>
      </c>
      <c r="F722" s="56" t="s">
        <v>17</v>
      </c>
      <c r="G722" s="63"/>
      <c r="H722" s="57"/>
      <c r="I722" s="58"/>
      <c r="J722" s="59"/>
      <c r="K722" s="53" t="s">
        <v>17</v>
      </c>
      <c r="L722" s="70" t="e">
        <v>#N/A</v>
      </c>
    </row>
    <row r="723" spans="1:12" ht="15" customHeight="1">
      <c r="A723" s="61" t="s">
        <v>4008</v>
      </c>
      <c r="B723" s="62" t="s">
        <v>2373</v>
      </c>
      <c r="C723" s="63" t="s">
        <v>2376</v>
      </c>
      <c r="D723" s="72" t="s">
        <v>2374</v>
      </c>
      <c r="E723" s="62" t="s">
        <v>2250</v>
      </c>
      <c r="F723" s="66" t="s">
        <v>2375</v>
      </c>
      <c r="G723" s="48" t="s">
        <v>2377</v>
      </c>
      <c r="H723" s="67">
        <v>1</v>
      </c>
      <c r="I723" s="68">
        <v>3</v>
      </c>
      <c r="J723" s="69">
        <v>5.0000000000000001E-3</v>
      </c>
      <c r="K723" s="61" t="s">
        <v>17</v>
      </c>
      <c r="L723" s="70">
        <v>360</v>
      </c>
    </row>
    <row r="724" spans="1:12" ht="15" customHeight="1">
      <c r="A724" s="61" t="s">
        <v>4008</v>
      </c>
      <c r="B724" s="73" t="s">
        <v>2458</v>
      </c>
      <c r="C724" s="63" t="s">
        <v>2460</v>
      </c>
      <c r="D724" s="72" t="s">
        <v>2374</v>
      </c>
      <c r="E724" s="62" t="s">
        <v>2250</v>
      </c>
      <c r="F724" s="66" t="s">
        <v>2459</v>
      </c>
      <c r="G724" s="49" t="s">
        <v>2461</v>
      </c>
      <c r="H724" s="67">
        <v>1</v>
      </c>
      <c r="I724" s="68">
        <v>3</v>
      </c>
      <c r="J724" s="69">
        <v>5.0000000000000001E-3</v>
      </c>
      <c r="K724" s="61" t="s">
        <v>17</v>
      </c>
      <c r="L724" s="70">
        <v>360</v>
      </c>
    </row>
    <row r="725" spans="1:12" ht="15" customHeight="1">
      <c r="A725" s="61" t="s">
        <v>4008</v>
      </c>
      <c r="B725" s="62" t="s">
        <v>2373</v>
      </c>
      <c r="C725" s="63" t="s">
        <v>2378</v>
      </c>
      <c r="D725" s="72" t="s">
        <v>2374</v>
      </c>
      <c r="E725" s="62" t="s">
        <v>870</v>
      </c>
      <c r="F725" s="66" t="s">
        <v>2375</v>
      </c>
      <c r="G725" s="48" t="s">
        <v>2379</v>
      </c>
      <c r="H725" s="67">
        <v>1</v>
      </c>
      <c r="I725" s="68">
        <v>3</v>
      </c>
      <c r="J725" s="69">
        <v>6.0000000000000001E-3</v>
      </c>
      <c r="K725" s="61" t="s">
        <v>17</v>
      </c>
      <c r="L725" s="70">
        <v>410</v>
      </c>
    </row>
    <row r="726" spans="1:12" ht="15" customHeight="1">
      <c r="A726" s="61" t="s">
        <v>4008</v>
      </c>
      <c r="B726" s="73" t="s">
        <v>2458</v>
      </c>
      <c r="C726" s="63" t="s">
        <v>2462</v>
      </c>
      <c r="D726" s="72" t="s">
        <v>2374</v>
      </c>
      <c r="E726" s="62" t="s">
        <v>870</v>
      </c>
      <c r="F726" s="66" t="s">
        <v>2459</v>
      </c>
      <c r="G726" s="49" t="s">
        <v>2463</v>
      </c>
      <c r="H726" s="67">
        <v>1</v>
      </c>
      <c r="I726" s="68">
        <v>3</v>
      </c>
      <c r="J726" s="69">
        <v>6.0000000000000001E-3</v>
      </c>
      <c r="K726" s="61" t="s">
        <v>17</v>
      </c>
      <c r="L726" s="70">
        <v>410</v>
      </c>
    </row>
    <row r="727" spans="1:12" ht="15" customHeight="1">
      <c r="A727" s="61" t="s">
        <v>4008</v>
      </c>
      <c r="B727" s="62" t="s">
        <v>2373</v>
      </c>
      <c r="C727" s="63" t="s">
        <v>2380</v>
      </c>
      <c r="D727" s="72" t="s">
        <v>2374</v>
      </c>
      <c r="E727" s="62" t="s">
        <v>873</v>
      </c>
      <c r="F727" s="66" t="s">
        <v>2375</v>
      </c>
      <c r="G727" s="48" t="s">
        <v>2381</v>
      </c>
      <c r="H727" s="67">
        <v>1</v>
      </c>
      <c r="I727" s="68">
        <v>3</v>
      </c>
      <c r="J727" s="69">
        <v>5.0000000000000001E-3</v>
      </c>
      <c r="K727" s="61" t="s">
        <v>17</v>
      </c>
      <c r="L727" s="70">
        <v>420</v>
      </c>
    </row>
    <row r="728" spans="1:12" ht="15" customHeight="1">
      <c r="A728" s="61" t="s">
        <v>4008</v>
      </c>
      <c r="B728" s="73" t="s">
        <v>2458</v>
      </c>
      <c r="C728" s="63" t="s">
        <v>2464</v>
      </c>
      <c r="D728" s="72" t="s">
        <v>2374</v>
      </c>
      <c r="E728" s="62" t="s">
        <v>873</v>
      </c>
      <c r="F728" s="66" t="s">
        <v>2459</v>
      </c>
      <c r="G728" s="49" t="s">
        <v>2465</v>
      </c>
      <c r="H728" s="67">
        <v>1</v>
      </c>
      <c r="I728" s="68">
        <v>3</v>
      </c>
      <c r="J728" s="69">
        <v>5.0000000000000001E-3</v>
      </c>
      <c r="K728" s="61" t="s">
        <v>17</v>
      </c>
      <c r="L728" s="70">
        <v>420</v>
      </c>
    </row>
    <row r="729" spans="1:12" ht="15" customHeight="1">
      <c r="A729" s="61" t="s">
        <v>4008</v>
      </c>
      <c r="B729" s="62" t="s">
        <v>2373</v>
      </c>
      <c r="C729" s="63" t="s">
        <v>2382</v>
      </c>
      <c r="D729" s="72" t="s">
        <v>2374</v>
      </c>
      <c r="E729" s="62" t="s">
        <v>876</v>
      </c>
      <c r="F729" s="66" t="s">
        <v>2375</v>
      </c>
      <c r="G729" s="48" t="s">
        <v>2383</v>
      </c>
      <c r="H729" s="67">
        <v>1</v>
      </c>
      <c r="I729" s="68">
        <v>3</v>
      </c>
      <c r="J729" s="69">
        <v>5.0000000000000001E-3</v>
      </c>
      <c r="K729" s="61" t="s">
        <v>17</v>
      </c>
      <c r="L729" s="70">
        <v>480</v>
      </c>
    </row>
    <row r="730" spans="1:12" ht="15" customHeight="1">
      <c r="A730" s="61" t="s">
        <v>4008</v>
      </c>
      <c r="B730" s="73" t="s">
        <v>2458</v>
      </c>
      <c r="C730" s="63" t="s">
        <v>2466</v>
      </c>
      <c r="D730" s="72" t="s">
        <v>2374</v>
      </c>
      <c r="E730" s="62" t="s">
        <v>876</v>
      </c>
      <c r="F730" s="66" t="s">
        <v>2459</v>
      </c>
      <c r="G730" s="49" t="s">
        <v>2467</v>
      </c>
      <c r="H730" s="67">
        <v>1</v>
      </c>
      <c r="I730" s="68">
        <v>3</v>
      </c>
      <c r="J730" s="69">
        <v>5.0000000000000001E-3</v>
      </c>
      <c r="K730" s="61" t="s">
        <v>17</v>
      </c>
      <c r="L730" s="70">
        <v>480</v>
      </c>
    </row>
    <row r="731" spans="1:12" ht="15" customHeight="1">
      <c r="A731" s="61" t="s">
        <v>4008</v>
      </c>
      <c r="B731" s="62" t="s">
        <v>2373</v>
      </c>
      <c r="C731" s="63" t="s">
        <v>2384</v>
      </c>
      <c r="D731" s="72" t="s">
        <v>2374</v>
      </c>
      <c r="E731" s="62" t="s">
        <v>879</v>
      </c>
      <c r="F731" s="66" t="s">
        <v>2375</v>
      </c>
      <c r="G731" s="48" t="s">
        <v>2385</v>
      </c>
      <c r="H731" s="67">
        <v>1</v>
      </c>
      <c r="I731" s="68">
        <v>3</v>
      </c>
      <c r="J731" s="69">
        <v>5.0000000000000001E-3</v>
      </c>
      <c r="K731" s="61" t="s">
        <v>17</v>
      </c>
      <c r="L731" s="70">
        <v>500</v>
      </c>
    </row>
    <row r="732" spans="1:12" ht="15" customHeight="1">
      <c r="A732" s="61" t="s">
        <v>4008</v>
      </c>
      <c r="B732" s="73" t="s">
        <v>2458</v>
      </c>
      <c r="C732" s="63" t="s">
        <v>2468</v>
      </c>
      <c r="D732" s="72" t="s">
        <v>2374</v>
      </c>
      <c r="E732" s="62" t="s">
        <v>879</v>
      </c>
      <c r="F732" s="66" t="s">
        <v>2459</v>
      </c>
      <c r="G732" s="49" t="s">
        <v>2469</v>
      </c>
      <c r="H732" s="67">
        <v>1</v>
      </c>
      <c r="I732" s="68">
        <v>3</v>
      </c>
      <c r="J732" s="69">
        <v>5.0000000000000001E-3</v>
      </c>
      <c r="K732" s="61" t="s">
        <v>17</v>
      </c>
      <c r="L732" s="70">
        <v>500</v>
      </c>
    </row>
    <row r="733" spans="1:12" ht="15" customHeight="1">
      <c r="A733" s="61" t="s">
        <v>4008</v>
      </c>
      <c r="B733" s="62" t="s">
        <v>2373</v>
      </c>
      <c r="C733" s="63" t="s">
        <v>4572</v>
      </c>
      <c r="D733" s="72" t="s">
        <v>2374</v>
      </c>
      <c r="E733" s="62" t="s">
        <v>882</v>
      </c>
      <c r="F733" s="66" t="s">
        <v>2375</v>
      </c>
      <c r="G733" s="48" t="s">
        <v>2387</v>
      </c>
      <c r="H733" s="67">
        <v>1</v>
      </c>
      <c r="I733" s="68">
        <v>3</v>
      </c>
      <c r="J733" s="69">
        <v>8.9999999999999993E-3</v>
      </c>
      <c r="K733" s="61" t="s">
        <v>17</v>
      </c>
      <c r="L733" s="70">
        <v>460</v>
      </c>
    </row>
    <row r="734" spans="1:12" ht="15" customHeight="1">
      <c r="A734" s="61" t="s">
        <v>4008</v>
      </c>
      <c r="B734" s="73" t="s">
        <v>2458</v>
      </c>
      <c r="C734" s="63" t="s">
        <v>4573</v>
      </c>
      <c r="D734" s="72" t="s">
        <v>2374</v>
      </c>
      <c r="E734" s="62" t="s">
        <v>882</v>
      </c>
      <c r="F734" s="66" t="s">
        <v>2459</v>
      </c>
      <c r="G734" s="49" t="s">
        <v>2471</v>
      </c>
      <c r="H734" s="67">
        <v>1</v>
      </c>
      <c r="I734" s="68">
        <v>3</v>
      </c>
      <c r="J734" s="69">
        <v>8.9999999999999993E-3</v>
      </c>
      <c r="K734" s="61" t="s">
        <v>17</v>
      </c>
      <c r="L734" s="70">
        <v>460</v>
      </c>
    </row>
    <row r="735" spans="1:12" ht="15" customHeight="1">
      <c r="A735" s="61" t="s">
        <v>4008</v>
      </c>
      <c r="B735" s="62" t="s">
        <v>2373</v>
      </c>
      <c r="C735" s="63" t="s">
        <v>2388</v>
      </c>
      <c r="D735" s="72" t="s">
        <v>2374</v>
      </c>
      <c r="E735" s="62" t="s">
        <v>885</v>
      </c>
      <c r="F735" s="66" t="s">
        <v>2375</v>
      </c>
      <c r="G735" s="48" t="s">
        <v>2389</v>
      </c>
      <c r="H735" s="67">
        <v>1</v>
      </c>
      <c r="I735" s="68">
        <v>4</v>
      </c>
      <c r="J735" s="69">
        <v>6.0000000000000001E-3</v>
      </c>
      <c r="K735" s="61" t="s">
        <v>17</v>
      </c>
      <c r="L735" s="70">
        <v>460</v>
      </c>
    </row>
    <row r="736" spans="1:12" ht="15" customHeight="1">
      <c r="A736" s="61" t="s">
        <v>4008</v>
      </c>
      <c r="B736" s="73" t="s">
        <v>2458</v>
      </c>
      <c r="C736" s="63" t="s">
        <v>2472</v>
      </c>
      <c r="D736" s="72" t="s">
        <v>2374</v>
      </c>
      <c r="E736" s="62" t="s">
        <v>885</v>
      </c>
      <c r="F736" s="66" t="s">
        <v>2459</v>
      </c>
      <c r="G736" s="49" t="s">
        <v>2473</v>
      </c>
      <c r="H736" s="67">
        <v>1</v>
      </c>
      <c r="I736" s="68">
        <v>4</v>
      </c>
      <c r="J736" s="69">
        <v>6.0000000000000001E-3</v>
      </c>
      <c r="K736" s="61" t="s">
        <v>17</v>
      </c>
      <c r="L736" s="70">
        <v>460</v>
      </c>
    </row>
    <row r="737" spans="1:12" ht="15" customHeight="1">
      <c r="A737" s="61" t="s">
        <v>4008</v>
      </c>
      <c r="B737" s="62" t="s">
        <v>2373</v>
      </c>
      <c r="C737" s="63" t="s">
        <v>2390</v>
      </c>
      <c r="D737" s="72" t="s">
        <v>2374</v>
      </c>
      <c r="E737" s="62" t="s">
        <v>888</v>
      </c>
      <c r="F737" s="66" t="s">
        <v>2375</v>
      </c>
      <c r="G737" s="48" t="s">
        <v>2391</v>
      </c>
      <c r="H737" s="67">
        <v>1</v>
      </c>
      <c r="I737" s="68">
        <v>4</v>
      </c>
      <c r="J737" s="69">
        <v>8.0000000000000002E-3</v>
      </c>
      <c r="K737" s="61" t="s">
        <v>17</v>
      </c>
      <c r="L737" s="70">
        <v>510</v>
      </c>
    </row>
    <row r="738" spans="1:12" ht="15" customHeight="1">
      <c r="A738" s="61" t="s">
        <v>4008</v>
      </c>
      <c r="B738" s="73" t="s">
        <v>2458</v>
      </c>
      <c r="C738" s="63" t="s">
        <v>2474</v>
      </c>
      <c r="D738" s="72" t="s">
        <v>2374</v>
      </c>
      <c r="E738" s="62" t="s">
        <v>888</v>
      </c>
      <c r="F738" s="66" t="s">
        <v>2459</v>
      </c>
      <c r="G738" s="49" t="s">
        <v>2475</v>
      </c>
      <c r="H738" s="67">
        <v>1</v>
      </c>
      <c r="I738" s="68">
        <v>4</v>
      </c>
      <c r="J738" s="69">
        <v>8.0000000000000002E-3</v>
      </c>
      <c r="K738" s="61" t="s">
        <v>17</v>
      </c>
      <c r="L738" s="70">
        <v>510</v>
      </c>
    </row>
    <row r="739" spans="1:12" ht="15" customHeight="1">
      <c r="A739" s="61" t="s">
        <v>4008</v>
      </c>
      <c r="B739" s="62" t="s">
        <v>2373</v>
      </c>
      <c r="C739" s="63" t="s">
        <v>2392</v>
      </c>
      <c r="D739" s="72" t="s">
        <v>2374</v>
      </c>
      <c r="E739" s="62" t="s">
        <v>891</v>
      </c>
      <c r="F739" s="66" t="s">
        <v>2375</v>
      </c>
      <c r="G739" s="48" t="s">
        <v>2393</v>
      </c>
      <c r="H739" s="67">
        <v>1</v>
      </c>
      <c r="I739" s="68">
        <v>4</v>
      </c>
      <c r="J739" s="69">
        <v>6.0000000000000001E-3</v>
      </c>
      <c r="K739" s="61" t="s">
        <v>17</v>
      </c>
      <c r="L739" s="70">
        <v>530</v>
      </c>
    </row>
    <row r="740" spans="1:12" ht="15" customHeight="1">
      <c r="A740" s="61" t="s">
        <v>4008</v>
      </c>
      <c r="B740" s="73" t="s">
        <v>2458</v>
      </c>
      <c r="C740" s="63" t="s">
        <v>2476</v>
      </c>
      <c r="D740" s="72" t="s">
        <v>2374</v>
      </c>
      <c r="E740" s="62" t="s">
        <v>891</v>
      </c>
      <c r="F740" s="66" t="s">
        <v>2459</v>
      </c>
      <c r="G740" s="49" t="s">
        <v>2477</v>
      </c>
      <c r="H740" s="67">
        <v>1</v>
      </c>
      <c r="I740" s="68">
        <v>4</v>
      </c>
      <c r="J740" s="69">
        <v>6.0000000000000001E-3</v>
      </c>
      <c r="K740" s="61" t="s">
        <v>17</v>
      </c>
      <c r="L740" s="70">
        <v>530</v>
      </c>
    </row>
    <row r="741" spans="1:12" ht="15" customHeight="1">
      <c r="A741" s="61" t="s">
        <v>4008</v>
      </c>
      <c r="B741" s="62" t="s">
        <v>2373</v>
      </c>
      <c r="C741" s="63" t="s">
        <v>2394</v>
      </c>
      <c r="D741" s="72" t="s">
        <v>2374</v>
      </c>
      <c r="E741" s="62" t="s">
        <v>894</v>
      </c>
      <c r="F741" s="66" t="s">
        <v>2375</v>
      </c>
      <c r="G741" s="48" t="s">
        <v>2395</v>
      </c>
      <c r="H741" s="67">
        <v>1</v>
      </c>
      <c r="I741" s="68">
        <v>3</v>
      </c>
      <c r="J741" s="69">
        <v>6.0000000000000001E-3</v>
      </c>
      <c r="K741" s="61" t="s">
        <v>17</v>
      </c>
      <c r="L741" s="70">
        <v>580</v>
      </c>
    </row>
    <row r="742" spans="1:12" ht="15" customHeight="1">
      <c r="A742" s="61" t="s">
        <v>4008</v>
      </c>
      <c r="B742" s="73" t="s">
        <v>2458</v>
      </c>
      <c r="C742" s="63" t="s">
        <v>2478</v>
      </c>
      <c r="D742" s="72" t="s">
        <v>2374</v>
      </c>
      <c r="E742" s="62" t="s">
        <v>894</v>
      </c>
      <c r="F742" s="66" t="s">
        <v>2459</v>
      </c>
      <c r="G742" s="49" t="s">
        <v>2479</v>
      </c>
      <c r="H742" s="67">
        <v>1</v>
      </c>
      <c r="I742" s="68">
        <v>3</v>
      </c>
      <c r="J742" s="69">
        <v>6.0000000000000001E-3</v>
      </c>
      <c r="K742" s="61" t="s">
        <v>17</v>
      </c>
      <c r="L742" s="70">
        <v>580</v>
      </c>
    </row>
    <row r="743" spans="1:12" ht="15" customHeight="1">
      <c r="A743" s="61" t="s">
        <v>4008</v>
      </c>
      <c r="B743" s="62" t="s">
        <v>2373</v>
      </c>
      <c r="C743" s="63" t="s">
        <v>2396</v>
      </c>
      <c r="D743" s="72" t="s">
        <v>2374</v>
      </c>
      <c r="E743" s="62" t="s">
        <v>897</v>
      </c>
      <c r="F743" s="66" t="s">
        <v>2375</v>
      </c>
      <c r="G743" s="48" t="s">
        <v>2397</v>
      </c>
      <c r="H743" s="67">
        <v>1</v>
      </c>
      <c r="I743" s="68">
        <v>4</v>
      </c>
      <c r="J743" s="69">
        <v>6.0000000000000001E-3</v>
      </c>
      <c r="K743" s="61" t="s">
        <v>17</v>
      </c>
      <c r="L743" s="70">
        <v>600</v>
      </c>
    </row>
    <row r="744" spans="1:12" ht="15" customHeight="1">
      <c r="A744" s="61" t="s">
        <v>4008</v>
      </c>
      <c r="B744" s="73" t="s">
        <v>2458</v>
      </c>
      <c r="C744" s="63" t="s">
        <v>2480</v>
      </c>
      <c r="D744" s="72" t="s">
        <v>2374</v>
      </c>
      <c r="E744" s="62" t="s">
        <v>897</v>
      </c>
      <c r="F744" s="66" t="s">
        <v>2459</v>
      </c>
      <c r="G744" s="49" t="s">
        <v>2481</v>
      </c>
      <c r="H744" s="67">
        <v>1</v>
      </c>
      <c r="I744" s="68">
        <v>4</v>
      </c>
      <c r="J744" s="69">
        <v>6.0000000000000001E-3</v>
      </c>
      <c r="K744" s="61" t="s">
        <v>17</v>
      </c>
      <c r="L744" s="70">
        <v>600</v>
      </c>
    </row>
    <row r="745" spans="1:12" ht="15" customHeight="1">
      <c r="A745" s="61" t="s">
        <v>4008</v>
      </c>
      <c r="B745" s="62" t="s">
        <v>2373</v>
      </c>
      <c r="C745" s="63" t="s">
        <v>4574</v>
      </c>
      <c r="D745" s="72" t="s">
        <v>2374</v>
      </c>
      <c r="E745" s="62" t="s">
        <v>4426</v>
      </c>
      <c r="F745" s="66" t="s">
        <v>2375</v>
      </c>
      <c r="G745" s="48" t="s">
        <v>2399</v>
      </c>
      <c r="H745" s="67">
        <v>1</v>
      </c>
      <c r="I745" s="68">
        <v>4</v>
      </c>
      <c r="J745" s="69">
        <v>1.2E-2</v>
      </c>
      <c r="K745" s="61" t="s">
        <v>17</v>
      </c>
      <c r="L745" s="70">
        <v>640</v>
      </c>
    </row>
    <row r="746" spans="1:12" ht="15" customHeight="1">
      <c r="A746" s="61" t="s">
        <v>4008</v>
      </c>
      <c r="B746" s="73" t="s">
        <v>2458</v>
      </c>
      <c r="C746" s="63" t="s">
        <v>4575</v>
      </c>
      <c r="D746" s="72" t="s">
        <v>2374</v>
      </c>
      <c r="E746" s="62" t="s">
        <v>4426</v>
      </c>
      <c r="F746" s="66" t="s">
        <v>2459</v>
      </c>
      <c r="G746" s="49" t="s">
        <v>2483</v>
      </c>
      <c r="H746" s="67">
        <v>1</v>
      </c>
      <c r="I746" s="68">
        <v>4</v>
      </c>
      <c r="J746" s="69">
        <v>1.2E-2</v>
      </c>
      <c r="K746" s="61" t="s">
        <v>17</v>
      </c>
      <c r="L746" s="70">
        <v>640</v>
      </c>
    </row>
    <row r="747" spans="1:12" ht="15" customHeight="1">
      <c r="A747" s="61" t="s">
        <v>4008</v>
      </c>
      <c r="B747" s="62" t="s">
        <v>2373</v>
      </c>
      <c r="C747" s="63" t="s">
        <v>2400</v>
      </c>
      <c r="D747" s="72" t="s">
        <v>2374</v>
      </c>
      <c r="E747" s="62" t="s">
        <v>903</v>
      </c>
      <c r="F747" s="66" t="s">
        <v>2375</v>
      </c>
      <c r="G747" s="48" t="s">
        <v>2401</v>
      </c>
      <c r="H747" s="67">
        <v>1</v>
      </c>
      <c r="I747" s="68">
        <v>5</v>
      </c>
      <c r="J747" s="69">
        <v>8.0000000000000002E-3</v>
      </c>
      <c r="K747" s="61" t="s">
        <v>17</v>
      </c>
      <c r="L747" s="70">
        <v>570</v>
      </c>
    </row>
    <row r="748" spans="1:12" ht="15" customHeight="1">
      <c r="A748" s="61" t="s">
        <v>4008</v>
      </c>
      <c r="B748" s="73" t="s">
        <v>2458</v>
      </c>
      <c r="C748" s="63" t="s">
        <v>2484</v>
      </c>
      <c r="D748" s="72" t="s">
        <v>2374</v>
      </c>
      <c r="E748" s="62" t="s">
        <v>903</v>
      </c>
      <c r="F748" s="66" t="s">
        <v>2459</v>
      </c>
      <c r="G748" s="49" t="s">
        <v>2485</v>
      </c>
      <c r="H748" s="67">
        <v>1</v>
      </c>
      <c r="I748" s="68">
        <v>5</v>
      </c>
      <c r="J748" s="69">
        <v>8.0000000000000002E-3</v>
      </c>
      <c r="K748" s="61" t="s">
        <v>17</v>
      </c>
      <c r="L748" s="70">
        <v>570</v>
      </c>
    </row>
    <row r="749" spans="1:12" ht="15" customHeight="1">
      <c r="A749" s="61" t="s">
        <v>4008</v>
      </c>
      <c r="B749" s="62" t="s">
        <v>2373</v>
      </c>
      <c r="C749" s="63" t="s">
        <v>2402</v>
      </c>
      <c r="D749" s="72" t="s">
        <v>2374</v>
      </c>
      <c r="E749" s="62" t="s">
        <v>906</v>
      </c>
      <c r="F749" s="66" t="s">
        <v>2375</v>
      </c>
      <c r="G749" s="48" t="s">
        <v>2403</v>
      </c>
      <c r="H749" s="67">
        <v>1</v>
      </c>
      <c r="I749" s="68">
        <v>5</v>
      </c>
      <c r="J749" s="69">
        <v>0.01</v>
      </c>
      <c r="K749" s="61" t="s">
        <v>17</v>
      </c>
      <c r="L749" s="70">
        <v>610</v>
      </c>
    </row>
    <row r="750" spans="1:12" ht="15" customHeight="1">
      <c r="A750" s="61" t="s">
        <v>4008</v>
      </c>
      <c r="B750" s="73" t="s">
        <v>2458</v>
      </c>
      <c r="C750" s="63" t="s">
        <v>2486</v>
      </c>
      <c r="D750" s="72" t="s">
        <v>2374</v>
      </c>
      <c r="E750" s="62" t="s">
        <v>906</v>
      </c>
      <c r="F750" s="66" t="s">
        <v>2459</v>
      </c>
      <c r="G750" s="49" t="s">
        <v>2487</v>
      </c>
      <c r="H750" s="67">
        <v>1</v>
      </c>
      <c r="I750" s="68">
        <v>5</v>
      </c>
      <c r="J750" s="69">
        <v>0.01</v>
      </c>
      <c r="K750" s="61" t="s">
        <v>17</v>
      </c>
      <c r="L750" s="70">
        <v>610</v>
      </c>
    </row>
    <row r="751" spans="1:12" ht="15" customHeight="1">
      <c r="A751" s="61" t="s">
        <v>4008</v>
      </c>
      <c r="B751" s="62" t="s">
        <v>2373</v>
      </c>
      <c r="C751" s="63" t="s">
        <v>2404</v>
      </c>
      <c r="D751" s="72" t="s">
        <v>2374</v>
      </c>
      <c r="E751" s="62" t="s">
        <v>909</v>
      </c>
      <c r="F751" s="66" t="s">
        <v>2375</v>
      </c>
      <c r="G751" s="48" t="s">
        <v>2405</v>
      </c>
      <c r="H751" s="67">
        <v>1</v>
      </c>
      <c r="I751" s="68">
        <v>5</v>
      </c>
      <c r="J751" s="69">
        <v>8.0000000000000002E-3</v>
      </c>
      <c r="K751" s="61" t="s">
        <v>17</v>
      </c>
      <c r="L751" s="70">
        <v>640</v>
      </c>
    </row>
    <row r="752" spans="1:12" ht="15" customHeight="1">
      <c r="A752" s="61" t="s">
        <v>4008</v>
      </c>
      <c r="B752" s="73" t="s">
        <v>2458</v>
      </c>
      <c r="C752" s="63" t="s">
        <v>2488</v>
      </c>
      <c r="D752" s="72" t="s">
        <v>2374</v>
      </c>
      <c r="E752" s="62" t="s">
        <v>909</v>
      </c>
      <c r="F752" s="66" t="s">
        <v>2459</v>
      </c>
      <c r="G752" s="49" t="s">
        <v>2489</v>
      </c>
      <c r="H752" s="67">
        <v>1</v>
      </c>
      <c r="I752" s="68">
        <v>5</v>
      </c>
      <c r="J752" s="69">
        <v>8.0000000000000002E-3</v>
      </c>
      <c r="K752" s="61" t="s">
        <v>17</v>
      </c>
      <c r="L752" s="70">
        <v>640</v>
      </c>
    </row>
    <row r="753" spans="1:12" ht="15" customHeight="1">
      <c r="A753" s="61" t="s">
        <v>4008</v>
      </c>
      <c r="B753" s="62" t="s">
        <v>2373</v>
      </c>
      <c r="C753" s="63" t="s">
        <v>2406</v>
      </c>
      <c r="D753" s="72" t="s">
        <v>2374</v>
      </c>
      <c r="E753" s="62" t="s">
        <v>912</v>
      </c>
      <c r="F753" s="66" t="s">
        <v>2375</v>
      </c>
      <c r="G753" s="48" t="s">
        <v>2407</v>
      </c>
      <c r="H753" s="67">
        <v>1</v>
      </c>
      <c r="I753" s="68">
        <v>5</v>
      </c>
      <c r="J753" s="69">
        <v>8.0000000000000002E-3</v>
      </c>
      <c r="K753" s="61" t="s">
        <v>17</v>
      </c>
      <c r="L753" s="70">
        <v>680</v>
      </c>
    </row>
    <row r="754" spans="1:12" ht="15" customHeight="1">
      <c r="A754" s="61" t="s">
        <v>4008</v>
      </c>
      <c r="B754" s="73" t="s">
        <v>2458</v>
      </c>
      <c r="C754" s="63" t="s">
        <v>2490</v>
      </c>
      <c r="D754" s="72" t="s">
        <v>2374</v>
      </c>
      <c r="E754" s="62" t="s">
        <v>912</v>
      </c>
      <c r="F754" s="66" t="s">
        <v>2459</v>
      </c>
      <c r="G754" s="49" t="s">
        <v>2491</v>
      </c>
      <c r="H754" s="67">
        <v>1</v>
      </c>
      <c r="I754" s="68">
        <v>5</v>
      </c>
      <c r="J754" s="69">
        <v>8.0000000000000002E-3</v>
      </c>
      <c r="K754" s="61" t="s">
        <v>17</v>
      </c>
      <c r="L754" s="70">
        <v>680</v>
      </c>
    </row>
    <row r="755" spans="1:12" ht="15" customHeight="1">
      <c r="A755" s="61" t="s">
        <v>4008</v>
      </c>
      <c r="B755" s="62" t="s">
        <v>2373</v>
      </c>
      <c r="C755" s="63" t="s">
        <v>2408</v>
      </c>
      <c r="D755" s="72" t="s">
        <v>2374</v>
      </c>
      <c r="E755" s="62" t="s">
        <v>915</v>
      </c>
      <c r="F755" s="66" t="s">
        <v>2375</v>
      </c>
      <c r="G755" s="48" t="s">
        <v>2409</v>
      </c>
      <c r="H755" s="67">
        <v>1</v>
      </c>
      <c r="I755" s="68">
        <v>5</v>
      </c>
      <c r="J755" s="69">
        <v>8.9999999999999993E-3</v>
      </c>
      <c r="K755" s="61" t="s">
        <v>17</v>
      </c>
      <c r="L755" s="70">
        <v>690</v>
      </c>
    </row>
    <row r="756" spans="1:12" ht="15" customHeight="1">
      <c r="A756" s="61" t="s">
        <v>4008</v>
      </c>
      <c r="B756" s="73" t="s">
        <v>2458</v>
      </c>
      <c r="C756" s="63" t="s">
        <v>2492</v>
      </c>
      <c r="D756" s="72" t="s">
        <v>2374</v>
      </c>
      <c r="E756" s="62" t="s">
        <v>915</v>
      </c>
      <c r="F756" s="66" t="s">
        <v>2459</v>
      </c>
      <c r="G756" s="49" t="s">
        <v>2493</v>
      </c>
      <c r="H756" s="67">
        <v>1</v>
      </c>
      <c r="I756" s="68">
        <v>5</v>
      </c>
      <c r="J756" s="69">
        <v>8.9999999999999993E-3</v>
      </c>
      <c r="K756" s="61" t="s">
        <v>17</v>
      </c>
      <c r="L756" s="70">
        <v>690</v>
      </c>
    </row>
    <row r="757" spans="1:12" ht="15" customHeight="1">
      <c r="A757" s="61" t="s">
        <v>4008</v>
      </c>
      <c r="B757" s="62" t="s">
        <v>2373</v>
      </c>
      <c r="C757" s="63" t="s">
        <v>4576</v>
      </c>
      <c r="D757" s="72" t="s">
        <v>2374</v>
      </c>
      <c r="E757" s="62" t="s">
        <v>918</v>
      </c>
      <c r="F757" s="66" t="s">
        <v>2375</v>
      </c>
      <c r="G757" s="48" t="s">
        <v>2411</v>
      </c>
      <c r="H757" s="67">
        <v>1</v>
      </c>
      <c r="I757" s="68">
        <v>5</v>
      </c>
      <c r="J757" s="69">
        <v>1.4999999999999999E-2</v>
      </c>
      <c r="K757" s="61" t="s">
        <v>17</v>
      </c>
      <c r="L757" s="70">
        <v>800</v>
      </c>
    </row>
    <row r="758" spans="1:12" ht="15" customHeight="1">
      <c r="A758" s="61" t="s">
        <v>4008</v>
      </c>
      <c r="B758" s="73" t="s">
        <v>2458</v>
      </c>
      <c r="C758" s="63" t="s">
        <v>4577</v>
      </c>
      <c r="D758" s="72" t="s">
        <v>2374</v>
      </c>
      <c r="E758" s="62" t="s">
        <v>918</v>
      </c>
      <c r="F758" s="66" t="s">
        <v>2459</v>
      </c>
      <c r="G758" s="49" t="s">
        <v>2495</v>
      </c>
      <c r="H758" s="67">
        <v>1</v>
      </c>
      <c r="I758" s="68">
        <v>5</v>
      </c>
      <c r="J758" s="69">
        <v>1.4999999999999999E-2</v>
      </c>
      <c r="K758" s="61" t="s">
        <v>17</v>
      </c>
      <c r="L758" s="70">
        <v>800</v>
      </c>
    </row>
    <row r="759" spans="1:12" ht="15" customHeight="1">
      <c r="A759" s="61" t="s">
        <v>4008</v>
      </c>
      <c r="B759" s="62" t="s">
        <v>2373</v>
      </c>
      <c r="C759" s="63" t="s">
        <v>2412</v>
      </c>
      <c r="D759" s="72" t="s">
        <v>2374</v>
      </c>
      <c r="E759" s="62" t="s">
        <v>921</v>
      </c>
      <c r="F759" s="66" t="s">
        <v>2375</v>
      </c>
      <c r="G759" s="48" t="s">
        <v>2413</v>
      </c>
      <c r="H759" s="67">
        <v>1</v>
      </c>
      <c r="I759" s="68">
        <v>6</v>
      </c>
      <c r="J759" s="69">
        <v>8.9999999999999993E-3</v>
      </c>
      <c r="K759" s="61" t="s">
        <v>17</v>
      </c>
      <c r="L759" s="70">
        <v>630</v>
      </c>
    </row>
    <row r="760" spans="1:12" ht="15" customHeight="1">
      <c r="A760" s="61" t="s">
        <v>4008</v>
      </c>
      <c r="B760" s="73" t="s">
        <v>2458</v>
      </c>
      <c r="C760" s="63" t="s">
        <v>2496</v>
      </c>
      <c r="D760" s="72" t="s">
        <v>2374</v>
      </c>
      <c r="E760" s="62" t="s">
        <v>921</v>
      </c>
      <c r="F760" s="66" t="s">
        <v>2459</v>
      </c>
      <c r="G760" s="49" t="s">
        <v>2497</v>
      </c>
      <c r="H760" s="67">
        <v>1</v>
      </c>
      <c r="I760" s="68">
        <v>6</v>
      </c>
      <c r="J760" s="69">
        <v>8.9999999999999993E-3</v>
      </c>
      <c r="K760" s="61" t="s">
        <v>17</v>
      </c>
      <c r="L760" s="70">
        <v>630</v>
      </c>
    </row>
    <row r="761" spans="1:12" ht="15" customHeight="1">
      <c r="A761" s="61" t="s">
        <v>4008</v>
      </c>
      <c r="B761" s="62" t="s">
        <v>2373</v>
      </c>
      <c r="C761" s="63" t="s">
        <v>2414</v>
      </c>
      <c r="D761" s="72" t="s">
        <v>2374</v>
      </c>
      <c r="E761" s="62" t="s">
        <v>924</v>
      </c>
      <c r="F761" s="66" t="s">
        <v>2375</v>
      </c>
      <c r="G761" s="48" t="s">
        <v>2415</v>
      </c>
      <c r="H761" s="67">
        <v>1</v>
      </c>
      <c r="I761" s="68">
        <v>6</v>
      </c>
      <c r="J761" s="69">
        <v>8.9999999999999993E-3</v>
      </c>
      <c r="K761" s="61" t="s">
        <v>17</v>
      </c>
      <c r="L761" s="70">
        <v>780</v>
      </c>
    </row>
    <row r="762" spans="1:12" ht="15" customHeight="1">
      <c r="A762" s="61" t="s">
        <v>4008</v>
      </c>
      <c r="B762" s="73" t="s">
        <v>2458</v>
      </c>
      <c r="C762" s="63" t="s">
        <v>2498</v>
      </c>
      <c r="D762" s="72" t="s">
        <v>2374</v>
      </c>
      <c r="E762" s="62" t="s">
        <v>924</v>
      </c>
      <c r="F762" s="66" t="s">
        <v>2459</v>
      </c>
      <c r="G762" s="49" t="s">
        <v>2499</v>
      </c>
      <c r="H762" s="67">
        <v>1</v>
      </c>
      <c r="I762" s="68">
        <v>6</v>
      </c>
      <c r="J762" s="69">
        <v>8.9999999999999993E-3</v>
      </c>
      <c r="K762" s="61" t="s">
        <v>17</v>
      </c>
      <c r="L762" s="70">
        <v>780</v>
      </c>
    </row>
    <row r="763" spans="1:12" ht="15" customHeight="1">
      <c r="A763" s="61" t="s">
        <v>4008</v>
      </c>
      <c r="B763" s="62" t="s">
        <v>2373</v>
      </c>
      <c r="C763" s="63" t="s">
        <v>2416</v>
      </c>
      <c r="D763" s="72" t="s">
        <v>2374</v>
      </c>
      <c r="E763" s="62" t="s">
        <v>927</v>
      </c>
      <c r="F763" s="66" t="s">
        <v>2375</v>
      </c>
      <c r="G763" s="48" t="s">
        <v>2417</v>
      </c>
      <c r="H763" s="67">
        <v>1</v>
      </c>
      <c r="I763" s="68">
        <v>6</v>
      </c>
      <c r="J763" s="69">
        <v>8.9999999999999993E-3</v>
      </c>
      <c r="K763" s="61" t="s">
        <v>17</v>
      </c>
      <c r="L763" s="70">
        <v>740</v>
      </c>
    </row>
    <row r="764" spans="1:12" ht="15" customHeight="1">
      <c r="A764" s="61" t="s">
        <v>4008</v>
      </c>
      <c r="B764" s="73" t="s">
        <v>2458</v>
      </c>
      <c r="C764" s="63" t="s">
        <v>2500</v>
      </c>
      <c r="D764" s="72" t="s">
        <v>2374</v>
      </c>
      <c r="E764" s="62" t="s">
        <v>927</v>
      </c>
      <c r="F764" s="66" t="s">
        <v>2459</v>
      </c>
      <c r="G764" s="49" t="s">
        <v>2501</v>
      </c>
      <c r="H764" s="67">
        <v>1</v>
      </c>
      <c r="I764" s="68">
        <v>6</v>
      </c>
      <c r="J764" s="69">
        <v>8.9999999999999993E-3</v>
      </c>
      <c r="K764" s="61" t="s">
        <v>17</v>
      </c>
      <c r="L764" s="70">
        <v>740</v>
      </c>
    </row>
    <row r="765" spans="1:12" ht="15" customHeight="1">
      <c r="A765" s="61" t="s">
        <v>4008</v>
      </c>
      <c r="B765" s="62" t="s">
        <v>2373</v>
      </c>
      <c r="C765" s="63" t="s">
        <v>2418</v>
      </c>
      <c r="D765" s="72" t="s">
        <v>2374</v>
      </c>
      <c r="E765" s="62" t="s">
        <v>930</v>
      </c>
      <c r="F765" s="66" t="s">
        <v>2375</v>
      </c>
      <c r="G765" s="48" t="s">
        <v>2419</v>
      </c>
      <c r="H765" s="67">
        <v>1</v>
      </c>
      <c r="I765" s="68">
        <v>6</v>
      </c>
      <c r="J765" s="69">
        <v>8.9999999999999993E-3</v>
      </c>
      <c r="K765" s="61" t="s">
        <v>17</v>
      </c>
      <c r="L765" s="70">
        <v>790</v>
      </c>
    </row>
    <row r="766" spans="1:12" ht="15" customHeight="1">
      <c r="A766" s="61" t="s">
        <v>4008</v>
      </c>
      <c r="B766" s="73" t="s">
        <v>2458</v>
      </c>
      <c r="C766" s="63" t="s">
        <v>2502</v>
      </c>
      <c r="D766" s="72" t="s">
        <v>2374</v>
      </c>
      <c r="E766" s="62" t="s">
        <v>930</v>
      </c>
      <c r="F766" s="66" t="s">
        <v>2459</v>
      </c>
      <c r="G766" s="49" t="s">
        <v>2503</v>
      </c>
      <c r="H766" s="67">
        <v>1</v>
      </c>
      <c r="I766" s="68">
        <v>6</v>
      </c>
      <c r="J766" s="69">
        <v>8.9999999999999993E-3</v>
      </c>
      <c r="K766" s="61" t="s">
        <v>17</v>
      </c>
      <c r="L766" s="70">
        <v>790</v>
      </c>
    </row>
    <row r="767" spans="1:12" ht="15" customHeight="1">
      <c r="A767" s="61" t="s">
        <v>4008</v>
      </c>
      <c r="B767" s="62" t="s">
        <v>2373</v>
      </c>
      <c r="C767" s="63" t="s">
        <v>2420</v>
      </c>
      <c r="D767" s="72" t="s">
        <v>2374</v>
      </c>
      <c r="E767" s="62" t="s">
        <v>933</v>
      </c>
      <c r="F767" s="66" t="s">
        <v>2375</v>
      </c>
      <c r="G767" s="48" t="s">
        <v>2421</v>
      </c>
      <c r="H767" s="67">
        <v>1</v>
      </c>
      <c r="I767" s="68">
        <v>6</v>
      </c>
      <c r="J767" s="69">
        <v>8.9999999999999993E-3</v>
      </c>
      <c r="K767" s="61" t="s">
        <v>17</v>
      </c>
      <c r="L767" s="70">
        <v>790</v>
      </c>
    </row>
    <row r="768" spans="1:12" ht="15" customHeight="1">
      <c r="A768" s="61" t="s">
        <v>4008</v>
      </c>
      <c r="B768" s="73" t="s">
        <v>2458</v>
      </c>
      <c r="C768" s="63" t="s">
        <v>2504</v>
      </c>
      <c r="D768" s="72" t="s">
        <v>2374</v>
      </c>
      <c r="E768" s="62" t="s">
        <v>933</v>
      </c>
      <c r="F768" s="66" t="s">
        <v>2459</v>
      </c>
      <c r="G768" s="49" t="s">
        <v>2505</v>
      </c>
      <c r="H768" s="67">
        <v>1</v>
      </c>
      <c r="I768" s="68">
        <v>6</v>
      </c>
      <c r="J768" s="69">
        <v>8.9999999999999993E-3</v>
      </c>
      <c r="K768" s="61" t="s">
        <v>17</v>
      </c>
      <c r="L768" s="70">
        <v>790</v>
      </c>
    </row>
    <row r="769" spans="1:12" ht="15" customHeight="1">
      <c r="A769" s="61" t="s">
        <v>4008</v>
      </c>
      <c r="B769" s="62" t="s">
        <v>2373</v>
      </c>
      <c r="C769" s="63" t="s">
        <v>4578</v>
      </c>
      <c r="D769" s="72" t="s">
        <v>2374</v>
      </c>
      <c r="E769" s="62" t="s">
        <v>936</v>
      </c>
      <c r="F769" s="66" t="s">
        <v>2375</v>
      </c>
      <c r="G769" s="48" t="s">
        <v>2423</v>
      </c>
      <c r="H769" s="67">
        <v>1</v>
      </c>
      <c r="I769" s="68">
        <v>6</v>
      </c>
      <c r="J769" s="69">
        <v>1.4E-2</v>
      </c>
      <c r="K769" s="61" t="s">
        <v>17</v>
      </c>
      <c r="L769" s="70">
        <v>890</v>
      </c>
    </row>
    <row r="770" spans="1:12" ht="15" customHeight="1">
      <c r="A770" s="61" t="s">
        <v>4008</v>
      </c>
      <c r="B770" s="73" t="s">
        <v>2458</v>
      </c>
      <c r="C770" s="63" t="s">
        <v>4579</v>
      </c>
      <c r="D770" s="72" t="s">
        <v>2374</v>
      </c>
      <c r="E770" s="62" t="s">
        <v>936</v>
      </c>
      <c r="F770" s="66" t="s">
        <v>2459</v>
      </c>
      <c r="G770" s="49" t="s">
        <v>2507</v>
      </c>
      <c r="H770" s="67">
        <v>1</v>
      </c>
      <c r="I770" s="68">
        <v>6</v>
      </c>
      <c r="J770" s="69">
        <v>1.4E-2</v>
      </c>
      <c r="K770" s="61" t="s">
        <v>17</v>
      </c>
      <c r="L770" s="70">
        <v>890</v>
      </c>
    </row>
    <row r="771" spans="1:12" ht="15" customHeight="1">
      <c r="A771" s="61" t="s">
        <v>4008</v>
      </c>
      <c r="B771" s="62" t="s">
        <v>2373</v>
      </c>
      <c r="C771" s="63" t="s">
        <v>2424</v>
      </c>
      <c r="D771" s="72" t="s">
        <v>2374</v>
      </c>
      <c r="E771" s="62" t="s">
        <v>939</v>
      </c>
      <c r="F771" s="66" t="s">
        <v>2375</v>
      </c>
      <c r="G771" s="48" t="s">
        <v>2425</v>
      </c>
      <c r="H771" s="67">
        <v>1</v>
      </c>
      <c r="I771" s="68">
        <v>8</v>
      </c>
      <c r="J771" s="69">
        <v>1.0999999999999999E-2</v>
      </c>
      <c r="K771" s="61" t="s">
        <v>17</v>
      </c>
      <c r="L771" s="70">
        <v>810</v>
      </c>
    </row>
    <row r="772" spans="1:12" ht="15" customHeight="1">
      <c r="A772" s="61" t="s">
        <v>4008</v>
      </c>
      <c r="B772" s="73" t="s">
        <v>2458</v>
      </c>
      <c r="C772" s="63" t="s">
        <v>2508</v>
      </c>
      <c r="D772" s="72" t="s">
        <v>2374</v>
      </c>
      <c r="E772" s="62" t="s">
        <v>939</v>
      </c>
      <c r="F772" s="66" t="s">
        <v>2459</v>
      </c>
      <c r="G772" s="49" t="s">
        <v>2509</v>
      </c>
      <c r="H772" s="67">
        <v>1</v>
      </c>
      <c r="I772" s="68">
        <v>8</v>
      </c>
      <c r="J772" s="69">
        <v>1.0999999999999999E-2</v>
      </c>
      <c r="K772" s="61" t="s">
        <v>17</v>
      </c>
      <c r="L772" s="70">
        <v>810</v>
      </c>
    </row>
    <row r="773" spans="1:12" ht="15" customHeight="1">
      <c r="A773" s="61" t="s">
        <v>4008</v>
      </c>
      <c r="B773" s="62" t="s">
        <v>2373</v>
      </c>
      <c r="C773" s="63" t="s">
        <v>2426</v>
      </c>
      <c r="D773" s="72" t="s">
        <v>2374</v>
      </c>
      <c r="E773" s="62" t="s">
        <v>942</v>
      </c>
      <c r="F773" s="66" t="s">
        <v>2375</v>
      </c>
      <c r="G773" s="48" t="s">
        <v>2427</v>
      </c>
      <c r="H773" s="67">
        <v>1</v>
      </c>
      <c r="I773" s="68">
        <v>8</v>
      </c>
      <c r="J773" s="69">
        <v>1.0999999999999999E-2</v>
      </c>
      <c r="K773" s="61" t="s">
        <v>17</v>
      </c>
      <c r="L773" s="70">
        <v>980</v>
      </c>
    </row>
    <row r="774" spans="1:12" ht="15" customHeight="1">
      <c r="A774" s="61" t="s">
        <v>4008</v>
      </c>
      <c r="B774" s="73" t="s">
        <v>2458</v>
      </c>
      <c r="C774" s="63" t="s">
        <v>2510</v>
      </c>
      <c r="D774" s="72" t="s">
        <v>2374</v>
      </c>
      <c r="E774" s="62" t="s">
        <v>942</v>
      </c>
      <c r="F774" s="66" t="s">
        <v>2459</v>
      </c>
      <c r="G774" s="49" t="s">
        <v>2511</v>
      </c>
      <c r="H774" s="67">
        <v>1</v>
      </c>
      <c r="I774" s="68">
        <v>8</v>
      </c>
      <c r="J774" s="69">
        <v>1.0999999999999999E-2</v>
      </c>
      <c r="K774" s="61" t="s">
        <v>17</v>
      </c>
      <c r="L774" s="70">
        <v>980</v>
      </c>
    </row>
    <row r="775" spans="1:12" ht="15" customHeight="1">
      <c r="A775" s="61" t="s">
        <v>4008</v>
      </c>
      <c r="B775" s="62" t="s">
        <v>2373</v>
      </c>
      <c r="C775" s="63" t="s">
        <v>2428</v>
      </c>
      <c r="D775" s="72" t="s">
        <v>2374</v>
      </c>
      <c r="E775" s="62" t="s">
        <v>945</v>
      </c>
      <c r="F775" s="66" t="s">
        <v>2375</v>
      </c>
      <c r="G775" s="48" t="s">
        <v>2429</v>
      </c>
      <c r="H775" s="67">
        <v>1</v>
      </c>
      <c r="I775" s="68">
        <v>8</v>
      </c>
      <c r="J775" s="69">
        <v>1.2999999999999999E-2</v>
      </c>
      <c r="K775" s="61" t="s">
        <v>17</v>
      </c>
      <c r="L775" s="70">
        <v>950</v>
      </c>
    </row>
    <row r="776" spans="1:12" ht="15" customHeight="1">
      <c r="A776" s="61" t="s">
        <v>4008</v>
      </c>
      <c r="B776" s="73" t="s">
        <v>2458</v>
      </c>
      <c r="C776" s="63" t="s">
        <v>2512</v>
      </c>
      <c r="D776" s="72" t="s">
        <v>2374</v>
      </c>
      <c r="E776" s="62" t="s">
        <v>945</v>
      </c>
      <c r="F776" s="66" t="s">
        <v>2459</v>
      </c>
      <c r="G776" s="49" t="s">
        <v>2513</v>
      </c>
      <c r="H776" s="67">
        <v>1</v>
      </c>
      <c r="I776" s="68">
        <v>8</v>
      </c>
      <c r="J776" s="69">
        <v>1.2999999999999999E-2</v>
      </c>
      <c r="K776" s="61" t="s">
        <v>17</v>
      </c>
      <c r="L776" s="70">
        <v>950</v>
      </c>
    </row>
    <row r="777" spans="1:12" ht="15" customHeight="1">
      <c r="A777" s="61" t="s">
        <v>4008</v>
      </c>
      <c r="B777" s="62" t="s">
        <v>2373</v>
      </c>
      <c r="C777" s="63" t="s">
        <v>2430</v>
      </c>
      <c r="D777" s="72" t="s">
        <v>2374</v>
      </c>
      <c r="E777" s="62" t="s">
        <v>948</v>
      </c>
      <c r="F777" s="66" t="s">
        <v>2375</v>
      </c>
      <c r="G777" s="48" t="s">
        <v>2431</v>
      </c>
      <c r="H777" s="67">
        <v>1</v>
      </c>
      <c r="I777" s="68">
        <v>8</v>
      </c>
      <c r="J777" s="69">
        <v>1.2999999999999999E-2</v>
      </c>
      <c r="K777" s="61" t="s">
        <v>17</v>
      </c>
      <c r="L777" s="70">
        <v>1000</v>
      </c>
    </row>
    <row r="778" spans="1:12" ht="15" customHeight="1">
      <c r="A778" s="61" t="s">
        <v>4008</v>
      </c>
      <c r="B778" s="73" t="s">
        <v>2458</v>
      </c>
      <c r="C778" s="63" t="s">
        <v>2514</v>
      </c>
      <c r="D778" s="72" t="s">
        <v>2374</v>
      </c>
      <c r="E778" s="62" t="s">
        <v>948</v>
      </c>
      <c r="F778" s="66" t="s">
        <v>2459</v>
      </c>
      <c r="G778" s="49" t="s">
        <v>2515</v>
      </c>
      <c r="H778" s="67">
        <v>1</v>
      </c>
      <c r="I778" s="68">
        <v>8</v>
      </c>
      <c r="J778" s="69">
        <v>1.2999999999999999E-2</v>
      </c>
      <c r="K778" s="61" t="s">
        <v>17</v>
      </c>
      <c r="L778" s="70">
        <v>1000</v>
      </c>
    </row>
    <row r="779" spans="1:12" ht="15" customHeight="1">
      <c r="A779" s="61" t="s">
        <v>4008</v>
      </c>
      <c r="B779" s="62" t="s">
        <v>2373</v>
      </c>
      <c r="C779" s="63" t="s">
        <v>2432</v>
      </c>
      <c r="D779" s="72" t="s">
        <v>2374</v>
      </c>
      <c r="E779" s="62" t="s">
        <v>951</v>
      </c>
      <c r="F779" s="66" t="s">
        <v>2375</v>
      </c>
      <c r="G779" s="48" t="s">
        <v>2433</v>
      </c>
      <c r="H779" s="67">
        <v>1</v>
      </c>
      <c r="I779" s="68">
        <v>8</v>
      </c>
      <c r="J779" s="69">
        <v>1.2999999999999999E-2</v>
      </c>
      <c r="K779" s="61" t="s">
        <v>17</v>
      </c>
      <c r="L779" s="70">
        <v>980</v>
      </c>
    </row>
    <row r="780" spans="1:12" ht="15" customHeight="1">
      <c r="A780" s="61" t="s">
        <v>4008</v>
      </c>
      <c r="B780" s="73" t="s">
        <v>2458</v>
      </c>
      <c r="C780" s="63" t="s">
        <v>2516</v>
      </c>
      <c r="D780" s="72" t="s">
        <v>2374</v>
      </c>
      <c r="E780" s="62" t="s">
        <v>951</v>
      </c>
      <c r="F780" s="66" t="s">
        <v>2459</v>
      </c>
      <c r="G780" s="49" t="s">
        <v>2517</v>
      </c>
      <c r="H780" s="67">
        <v>1</v>
      </c>
      <c r="I780" s="68">
        <v>8</v>
      </c>
      <c r="J780" s="69">
        <v>1.2999999999999999E-2</v>
      </c>
      <c r="K780" s="61" t="s">
        <v>17</v>
      </c>
      <c r="L780" s="70">
        <v>980</v>
      </c>
    </row>
    <row r="781" spans="1:12" ht="15" customHeight="1">
      <c r="A781" s="61" t="s">
        <v>4008</v>
      </c>
      <c r="B781" s="62" t="s">
        <v>2373</v>
      </c>
      <c r="C781" s="63" t="s">
        <v>4580</v>
      </c>
      <c r="D781" s="72" t="s">
        <v>2374</v>
      </c>
      <c r="E781" s="62" t="s">
        <v>954</v>
      </c>
      <c r="F781" s="66" t="s">
        <v>2375</v>
      </c>
      <c r="G781" s="48" t="s">
        <v>2435</v>
      </c>
      <c r="H781" s="67">
        <v>1</v>
      </c>
      <c r="I781" s="68">
        <v>7</v>
      </c>
      <c r="J781" s="69">
        <v>1.9E-2</v>
      </c>
      <c r="K781" s="61" t="s">
        <v>17</v>
      </c>
      <c r="L781" s="70">
        <v>1230</v>
      </c>
    </row>
    <row r="782" spans="1:12" ht="15" customHeight="1">
      <c r="A782" s="61" t="s">
        <v>4008</v>
      </c>
      <c r="B782" s="73" t="s">
        <v>2458</v>
      </c>
      <c r="C782" s="63" t="s">
        <v>4581</v>
      </c>
      <c r="D782" s="72" t="s">
        <v>2374</v>
      </c>
      <c r="E782" s="62" t="s">
        <v>954</v>
      </c>
      <c r="F782" s="66" t="s">
        <v>2459</v>
      </c>
      <c r="G782" s="49" t="s">
        <v>2519</v>
      </c>
      <c r="H782" s="67">
        <v>1</v>
      </c>
      <c r="I782" s="68">
        <v>7</v>
      </c>
      <c r="J782" s="69">
        <v>1.9E-2</v>
      </c>
      <c r="K782" s="61" t="s">
        <v>17</v>
      </c>
      <c r="L782" s="70">
        <v>1230</v>
      </c>
    </row>
    <row r="783" spans="1:12" ht="15" customHeight="1">
      <c r="A783" s="61" t="s">
        <v>4008</v>
      </c>
      <c r="B783" s="62" t="s">
        <v>2373</v>
      </c>
      <c r="C783" s="63" t="s">
        <v>2436</v>
      </c>
      <c r="D783" s="72" t="s">
        <v>2374</v>
      </c>
      <c r="E783" s="62" t="s">
        <v>957</v>
      </c>
      <c r="F783" s="66" t="s">
        <v>2375</v>
      </c>
      <c r="G783" s="48" t="s">
        <v>2437</v>
      </c>
      <c r="H783" s="67">
        <v>1</v>
      </c>
      <c r="I783" s="68">
        <v>4</v>
      </c>
      <c r="J783" s="69">
        <v>7.0000000000000001E-3</v>
      </c>
      <c r="K783" s="61" t="s">
        <v>17</v>
      </c>
      <c r="L783" s="70">
        <v>510</v>
      </c>
    </row>
    <row r="784" spans="1:12" ht="15" customHeight="1">
      <c r="A784" s="61" t="s">
        <v>4008</v>
      </c>
      <c r="B784" s="73" t="s">
        <v>2458</v>
      </c>
      <c r="C784" s="63" t="s">
        <v>2520</v>
      </c>
      <c r="D784" s="72" t="s">
        <v>2374</v>
      </c>
      <c r="E784" s="62" t="s">
        <v>957</v>
      </c>
      <c r="F784" s="66" t="s">
        <v>2459</v>
      </c>
      <c r="G784" s="49" t="s">
        <v>2521</v>
      </c>
      <c r="H784" s="67">
        <v>1</v>
      </c>
      <c r="I784" s="68">
        <v>4</v>
      </c>
      <c r="J784" s="69">
        <v>7.0000000000000001E-3</v>
      </c>
      <c r="K784" s="61" t="s">
        <v>17</v>
      </c>
      <c r="L784" s="70">
        <v>510</v>
      </c>
    </row>
    <row r="785" spans="1:12" ht="15" customHeight="1">
      <c r="A785" s="61" t="s">
        <v>4008</v>
      </c>
      <c r="B785" s="62" t="s">
        <v>2373</v>
      </c>
      <c r="C785" s="63" t="s">
        <v>2438</v>
      </c>
      <c r="D785" s="72" t="s">
        <v>2374</v>
      </c>
      <c r="E785" s="62" t="s">
        <v>960</v>
      </c>
      <c r="F785" s="66" t="s">
        <v>2375</v>
      </c>
      <c r="G785" s="48" t="s">
        <v>2439</v>
      </c>
      <c r="H785" s="67">
        <v>1</v>
      </c>
      <c r="I785" s="68">
        <v>1</v>
      </c>
      <c r="J785" s="69">
        <v>2E-3</v>
      </c>
      <c r="K785" s="61" t="s">
        <v>17</v>
      </c>
      <c r="L785" s="70">
        <v>160</v>
      </c>
    </row>
    <row r="786" spans="1:12" ht="15" customHeight="1">
      <c r="A786" s="61" t="s">
        <v>4008</v>
      </c>
      <c r="B786" s="73" t="s">
        <v>2458</v>
      </c>
      <c r="C786" s="63" t="s">
        <v>2522</v>
      </c>
      <c r="D786" s="72" t="s">
        <v>2374</v>
      </c>
      <c r="E786" s="62" t="s">
        <v>960</v>
      </c>
      <c r="F786" s="66" t="s">
        <v>2459</v>
      </c>
      <c r="G786" s="49" t="s">
        <v>2523</v>
      </c>
      <c r="H786" s="67">
        <v>1</v>
      </c>
      <c r="I786" s="68">
        <v>1</v>
      </c>
      <c r="J786" s="69">
        <v>2E-3</v>
      </c>
      <c r="K786" s="61" t="s">
        <v>17</v>
      </c>
      <c r="L786" s="70">
        <v>160</v>
      </c>
    </row>
    <row r="787" spans="1:12" ht="15" customHeight="1">
      <c r="A787" s="61" t="s">
        <v>4008</v>
      </c>
      <c r="B787" s="62" t="s">
        <v>2373</v>
      </c>
      <c r="C787" s="63" t="s">
        <v>2440</v>
      </c>
      <c r="D787" s="72" t="s">
        <v>2374</v>
      </c>
      <c r="E787" s="62" t="s">
        <v>963</v>
      </c>
      <c r="F787" s="66" t="s">
        <v>2375</v>
      </c>
      <c r="G787" s="48" t="s">
        <v>2441</v>
      </c>
      <c r="H787" s="67">
        <v>1</v>
      </c>
      <c r="I787" s="68">
        <v>2</v>
      </c>
      <c r="J787" s="69">
        <v>2E-3</v>
      </c>
      <c r="K787" s="61" t="s">
        <v>17</v>
      </c>
      <c r="L787" s="70">
        <v>200</v>
      </c>
    </row>
    <row r="788" spans="1:12" ht="15" customHeight="1">
      <c r="A788" s="61" t="s">
        <v>4008</v>
      </c>
      <c r="B788" s="73" t="s">
        <v>2458</v>
      </c>
      <c r="C788" s="63" t="s">
        <v>2524</v>
      </c>
      <c r="D788" s="72" t="s">
        <v>2374</v>
      </c>
      <c r="E788" s="62" t="s">
        <v>963</v>
      </c>
      <c r="F788" s="66" t="s">
        <v>2459</v>
      </c>
      <c r="G788" s="49" t="s">
        <v>2525</v>
      </c>
      <c r="H788" s="67">
        <v>1</v>
      </c>
      <c r="I788" s="68">
        <v>2</v>
      </c>
      <c r="J788" s="69">
        <v>2E-3</v>
      </c>
      <c r="K788" s="61" t="s">
        <v>17</v>
      </c>
      <c r="L788" s="70">
        <v>200</v>
      </c>
    </row>
    <row r="789" spans="1:12" ht="15" customHeight="1">
      <c r="A789" s="61" t="s">
        <v>4008</v>
      </c>
      <c r="B789" s="62" t="s">
        <v>2373</v>
      </c>
      <c r="C789" s="63" t="s">
        <v>2442</v>
      </c>
      <c r="D789" s="72" t="s">
        <v>2374</v>
      </c>
      <c r="E789" s="62" t="s">
        <v>966</v>
      </c>
      <c r="F789" s="66" t="s">
        <v>2375</v>
      </c>
      <c r="G789" s="48" t="s">
        <v>2443</v>
      </c>
      <c r="H789" s="67">
        <v>1</v>
      </c>
      <c r="I789" s="68">
        <v>3</v>
      </c>
      <c r="J789" s="69">
        <v>4.0000000000000001E-3</v>
      </c>
      <c r="K789" s="61" t="s">
        <v>17</v>
      </c>
      <c r="L789" s="70">
        <v>330</v>
      </c>
    </row>
    <row r="790" spans="1:12" ht="15" customHeight="1">
      <c r="A790" s="61" t="s">
        <v>4008</v>
      </c>
      <c r="B790" s="73" t="s">
        <v>2458</v>
      </c>
      <c r="C790" s="63" t="s">
        <v>2526</v>
      </c>
      <c r="D790" s="72" t="s">
        <v>2374</v>
      </c>
      <c r="E790" s="62" t="s">
        <v>966</v>
      </c>
      <c r="F790" s="66" t="s">
        <v>2459</v>
      </c>
      <c r="G790" s="49" t="s">
        <v>2527</v>
      </c>
      <c r="H790" s="67">
        <v>1</v>
      </c>
      <c r="I790" s="68">
        <v>3</v>
      </c>
      <c r="J790" s="69">
        <v>4.0000000000000001E-3</v>
      </c>
      <c r="K790" s="61" t="s">
        <v>17</v>
      </c>
      <c r="L790" s="70">
        <v>330</v>
      </c>
    </row>
    <row r="791" spans="1:12" ht="15" customHeight="1">
      <c r="A791" s="61" t="s">
        <v>4008</v>
      </c>
      <c r="B791" s="62" t="s">
        <v>2373</v>
      </c>
      <c r="C791" s="63" t="s">
        <v>4582</v>
      </c>
      <c r="D791" s="72" t="s">
        <v>2374</v>
      </c>
      <c r="E791" s="62" t="s">
        <v>969</v>
      </c>
      <c r="F791" s="66" t="s">
        <v>2375</v>
      </c>
      <c r="G791" s="48" t="s">
        <v>2445</v>
      </c>
      <c r="H791" s="67">
        <v>1</v>
      </c>
      <c r="I791" s="68">
        <v>3</v>
      </c>
      <c r="J791" s="69">
        <v>8.0000000000000002E-3</v>
      </c>
      <c r="K791" s="61" t="s">
        <v>17</v>
      </c>
      <c r="L791" s="70">
        <v>410</v>
      </c>
    </row>
    <row r="792" spans="1:12" ht="15" customHeight="1">
      <c r="A792" s="61" t="s">
        <v>4008</v>
      </c>
      <c r="B792" s="73" t="s">
        <v>2458</v>
      </c>
      <c r="C792" s="63" t="s">
        <v>4583</v>
      </c>
      <c r="D792" s="72" t="s">
        <v>2374</v>
      </c>
      <c r="E792" s="62" t="s">
        <v>969</v>
      </c>
      <c r="F792" s="66" t="s">
        <v>2459</v>
      </c>
      <c r="G792" s="49" t="s">
        <v>2529</v>
      </c>
      <c r="H792" s="67">
        <v>1</v>
      </c>
      <c r="I792" s="68">
        <v>3</v>
      </c>
      <c r="J792" s="69">
        <v>8.0000000000000002E-3</v>
      </c>
      <c r="K792" s="61" t="s">
        <v>17</v>
      </c>
      <c r="L792" s="70">
        <v>410</v>
      </c>
    </row>
    <row r="793" spans="1:12" ht="15" customHeight="1">
      <c r="A793" s="61" t="s">
        <v>4008</v>
      </c>
      <c r="B793" s="62" t="s">
        <v>2373</v>
      </c>
      <c r="C793" s="63" t="s">
        <v>2446</v>
      </c>
      <c r="D793" s="72" t="s">
        <v>2374</v>
      </c>
      <c r="E793" s="62" t="s">
        <v>972</v>
      </c>
      <c r="F793" s="66" t="s">
        <v>2375</v>
      </c>
      <c r="G793" s="48" t="s">
        <v>2447</v>
      </c>
      <c r="H793" s="67">
        <v>1</v>
      </c>
      <c r="I793" s="68">
        <v>3</v>
      </c>
      <c r="J793" s="69">
        <v>5.0000000000000001E-3</v>
      </c>
      <c r="K793" s="61" t="s">
        <v>17</v>
      </c>
      <c r="L793" s="70">
        <v>390</v>
      </c>
    </row>
    <row r="794" spans="1:12" ht="15" customHeight="1">
      <c r="A794" s="61" t="s">
        <v>4008</v>
      </c>
      <c r="B794" s="73" t="s">
        <v>2458</v>
      </c>
      <c r="C794" s="63" t="s">
        <v>2530</v>
      </c>
      <c r="D794" s="72" t="s">
        <v>2374</v>
      </c>
      <c r="E794" s="62" t="s">
        <v>972</v>
      </c>
      <c r="F794" s="66" t="s">
        <v>2459</v>
      </c>
      <c r="G794" s="49" t="s">
        <v>2531</v>
      </c>
      <c r="H794" s="67">
        <v>1</v>
      </c>
      <c r="I794" s="68">
        <v>3</v>
      </c>
      <c r="J794" s="69">
        <v>5.0000000000000001E-3</v>
      </c>
      <c r="K794" s="61" t="s">
        <v>17</v>
      </c>
      <c r="L794" s="70">
        <v>390</v>
      </c>
    </row>
    <row r="795" spans="1:12" ht="15" customHeight="1">
      <c r="A795" s="61" t="s">
        <v>4008</v>
      </c>
      <c r="B795" s="62" t="s">
        <v>2373</v>
      </c>
      <c r="C795" s="63" t="s">
        <v>4584</v>
      </c>
      <c r="D795" s="72" t="s">
        <v>2374</v>
      </c>
      <c r="E795" s="62" t="s">
        <v>975</v>
      </c>
      <c r="F795" s="66" t="s">
        <v>2375</v>
      </c>
      <c r="G795" s="48" t="s">
        <v>2449</v>
      </c>
      <c r="H795" s="67">
        <v>1</v>
      </c>
      <c r="I795" s="68">
        <v>3</v>
      </c>
      <c r="J795" s="69">
        <v>8.9999999999999993E-3</v>
      </c>
      <c r="K795" s="61" t="s">
        <v>17</v>
      </c>
      <c r="L795" s="70">
        <v>490</v>
      </c>
    </row>
    <row r="796" spans="1:12" ht="15" customHeight="1">
      <c r="A796" s="61" t="s">
        <v>4008</v>
      </c>
      <c r="B796" s="73" t="s">
        <v>2458</v>
      </c>
      <c r="C796" s="63" t="s">
        <v>4585</v>
      </c>
      <c r="D796" s="72" t="s">
        <v>2374</v>
      </c>
      <c r="E796" s="62" t="s">
        <v>975</v>
      </c>
      <c r="F796" s="66" t="s">
        <v>2459</v>
      </c>
      <c r="G796" s="49" t="s">
        <v>2533</v>
      </c>
      <c r="H796" s="67">
        <v>1</v>
      </c>
      <c r="I796" s="68">
        <v>3</v>
      </c>
      <c r="J796" s="69">
        <v>8.9999999999999993E-3</v>
      </c>
      <c r="K796" s="61" t="s">
        <v>17</v>
      </c>
      <c r="L796" s="70">
        <v>490</v>
      </c>
    </row>
    <row r="797" spans="1:12" ht="15" customHeight="1">
      <c r="A797" s="61" t="s">
        <v>4008</v>
      </c>
      <c r="B797" s="62" t="s">
        <v>2373</v>
      </c>
      <c r="C797" s="63" t="s">
        <v>2450</v>
      </c>
      <c r="D797" s="72" t="s">
        <v>2374</v>
      </c>
      <c r="E797" s="62" t="s">
        <v>978</v>
      </c>
      <c r="F797" s="66" t="s">
        <v>2375</v>
      </c>
      <c r="G797" s="48" t="s">
        <v>2451</v>
      </c>
      <c r="H797" s="67">
        <v>1</v>
      </c>
      <c r="I797" s="68">
        <v>4</v>
      </c>
      <c r="J797" s="69">
        <v>6.0000000000000001E-3</v>
      </c>
      <c r="K797" s="61" t="s">
        <v>17</v>
      </c>
      <c r="L797" s="70">
        <v>490</v>
      </c>
    </row>
    <row r="798" spans="1:12" ht="15" customHeight="1">
      <c r="A798" s="61" t="s">
        <v>4008</v>
      </c>
      <c r="B798" s="73" t="s">
        <v>2458</v>
      </c>
      <c r="C798" s="63" t="s">
        <v>2534</v>
      </c>
      <c r="D798" s="72" t="s">
        <v>2374</v>
      </c>
      <c r="E798" s="62" t="s">
        <v>978</v>
      </c>
      <c r="F798" s="66" t="s">
        <v>2459</v>
      </c>
      <c r="G798" s="49" t="s">
        <v>2535</v>
      </c>
      <c r="H798" s="67">
        <v>1</v>
      </c>
      <c r="I798" s="68">
        <v>4</v>
      </c>
      <c r="J798" s="69">
        <v>6.0000000000000001E-3</v>
      </c>
      <c r="K798" s="61" t="s">
        <v>17</v>
      </c>
      <c r="L798" s="70">
        <v>490</v>
      </c>
    </row>
    <row r="799" spans="1:12" ht="15" customHeight="1">
      <c r="A799" s="61" t="s">
        <v>4008</v>
      </c>
      <c r="B799" s="62" t="s">
        <v>2373</v>
      </c>
      <c r="C799" s="63" t="s">
        <v>4586</v>
      </c>
      <c r="D799" s="72" t="s">
        <v>2374</v>
      </c>
      <c r="E799" s="62" t="s">
        <v>981</v>
      </c>
      <c r="F799" s="66" t="s">
        <v>2375</v>
      </c>
      <c r="G799" s="48" t="s">
        <v>2453</v>
      </c>
      <c r="H799" s="67">
        <v>1</v>
      </c>
      <c r="I799" s="68">
        <v>4</v>
      </c>
      <c r="J799" s="69">
        <v>1.2E-2</v>
      </c>
      <c r="K799" s="61" t="s">
        <v>17</v>
      </c>
      <c r="L799" s="70">
        <v>630</v>
      </c>
    </row>
    <row r="800" spans="1:12" ht="15" customHeight="1">
      <c r="A800" s="61" t="s">
        <v>4008</v>
      </c>
      <c r="B800" s="73" t="s">
        <v>2458</v>
      </c>
      <c r="C800" s="63" t="s">
        <v>4587</v>
      </c>
      <c r="D800" s="72" t="s">
        <v>2374</v>
      </c>
      <c r="E800" s="62" t="s">
        <v>981</v>
      </c>
      <c r="F800" s="66" t="s">
        <v>2459</v>
      </c>
      <c r="G800" s="49" t="s">
        <v>2537</v>
      </c>
      <c r="H800" s="67">
        <v>1</v>
      </c>
      <c r="I800" s="68">
        <v>4</v>
      </c>
      <c r="J800" s="69">
        <v>1.2E-2</v>
      </c>
      <c r="K800" s="61" t="s">
        <v>17</v>
      </c>
      <c r="L800" s="70">
        <v>630</v>
      </c>
    </row>
    <row r="801" spans="1:12" ht="15" customHeight="1">
      <c r="A801" s="61" t="s">
        <v>4008</v>
      </c>
      <c r="B801" s="62" t="s">
        <v>2373</v>
      </c>
      <c r="C801" s="63" t="s">
        <v>2454</v>
      </c>
      <c r="D801" s="72" t="s">
        <v>2374</v>
      </c>
      <c r="E801" s="62" t="s">
        <v>984</v>
      </c>
      <c r="F801" s="66" t="s">
        <v>2375</v>
      </c>
      <c r="G801" s="48" t="s">
        <v>2455</v>
      </c>
      <c r="H801" s="67">
        <v>1</v>
      </c>
      <c r="I801" s="68">
        <v>7</v>
      </c>
      <c r="J801" s="69">
        <v>1.0999999999999999E-2</v>
      </c>
      <c r="K801" s="61" t="s">
        <v>17</v>
      </c>
      <c r="L801" s="70">
        <v>790</v>
      </c>
    </row>
    <row r="802" spans="1:12" ht="15" customHeight="1">
      <c r="A802" s="61" t="s">
        <v>4008</v>
      </c>
      <c r="B802" s="73" t="s">
        <v>2458</v>
      </c>
      <c r="C802" s="63" t="s">
        <v>2538</v>
      </c>
      <c r="D802" s="72" t="s">
        <v>2374</v>
      </c>
      <c r="E802" s="62" t="s">
        <v>984</v>
      </c>
      <c r="F802" s="66" t="s">
        <v>2459</v>
      </c>
      <c r="G802" s="49" t="s">
        <v>2539</v>
      </c>
      <c r="H802" s="67">
        <v>1</v>
      </c>
      <c r="I802" s="68">
        <v>7</v>
      </c>
      <c r="J802" s="69">
        <v>1.0999999999999999E-2</v>
      </c>
      <c r="K802" s="61" t="s">
        <v>17</v>
      </c>
      <c r="L802" s="70">
        <v>790</v>
      </c>
    </row>
    <row r="803" spans="1:12" ht="15" customHeight="1">
      <c r="A803" s="61" t="s">
        <v>4008</v>
      </c>
      <c r="B803" s="62" t="s">
        <v>2373</v>
      </c>
      <c r="C803" s="63" t="s">
        <v>4588</v>
      </c>
      <c r="D803" s="72" t="s">
        <v>2374</v>
      </c>
      <c r="E803" s="62" t="s">
        <v>987</v>
      </c>
      <c r="F803" s="66" t="s">
        <v>2375</v>
      </c>
      <c r="G803" s="48" t="s">
        <v>2457</v>
      </c>
      <c r="H803" s="67">
        <v>1</v>
      </c>
      <c r="I803" s="68">
        <v>7</v>
      </c>
      <c r="J803" s="69">
        <v>2.1999999999999999E-2</v>
      </c>
      <c r="K803" s="61" t="s">
        <v>17</v>
      </c>
      <c r="L803" s="70">
        <v>1120</v>
      </c>
    </row>
    <row r="804" spans="1:12" ht="15" customHeight="1">
      <c r="A804" s="61" t="s">
        <v>4008</v>
      </c>
      <c r="B804" s="73" t="s">
        <v>2458</v>
      </c>
      <c r="C804" s="63" t="s">
        <v>4589</v>
      </c>
      <c r="D804" s="72" t="s">
        <v>2374</v>
      </c>
      <c r="E804" s="62" t="s">
        <v>987</v>
      </c>
      <c r="F804" s="66" t="s">
        <v>2459</v>
      </c>
      <c r="G804" s="49" t="s">
        <v>2541</v>
      </c>
      <c r="H804" s="67">
        <v>1</v>
      </c>
      <c r="I804" s="68">
        <v>7</v>
      </c>
      <c r="J804" s="69">
        <v>2.1999999999999999E-2</v>
      </c>
      <c r="K804" s="61" t="s">
        <v>17</v>
      </c>
      <c r="L804" s="70">
        <v>1120</v>
      </c>
    </row>
    <row r="805" spans="1:12" ht="15" customHeight="1">
      <c r="A805" s="53" t="s">
        <v>4009</v>
      </c>
      <c r="B805" s="54"/>
      <c r="C805" s="53" t="s">
        <v>862</v>
      </c>
      <c r="D805" s="54" t="s">
        <v>17</v>
      </c>
      <c r="E805" s="55" t="s">
        <v>17</v>
      </c>
      <c r="F805" s="56" t="s">
        <v>17</v>
      </c>
      <c r="G805" s="63"/>
      <c r="H805" s="57"/>
      <c r="I805" s="58"/>
      <c r="J805" s="59"/>
      <c r="K805" s="53" t="s">
        <v>17</v>
      </c>
      <c r="L805" s="70" t="e">
        <v>#N/A</v>
      </c>
    </row>
    <row r="806" spans="1:12" ht="15" customHeight="1">
      <c r="A806" s="61" t="s">
        <v>4008</v>
      </c>
      <c r="B806" s="62" t="s">
        <v>2542</v>
      </c>
      <c r="C806" s="63" t="s">
        <v>2544</v>
      </c>
      <c r="D806" s="72" t="s">
        <v>2543</v>
      </c>
      <c r="E806" s="62" t="s">
        <v>2250</v>
      </c>
      <c r="F806" s="66" t="s">
        <v>1075</v>
      </c>
      <c r="G806" s="48" t="s">
        <v>2545</v>
      </c>
      <c r="H806" s="67">
        <v>1</v>
      </c>
      <c r="I806" s="68">
        <v>3</v>
      </c>
      <c r="J806" s="69">
        <v>5.0000000000000001E-3</v>
      </c>
      <c r="K806" s="61" t="s">
        <v>17</v>
      </c>
      <c r="L806" s="70">
        <v>360</v>
      </c>
    </row>
    <row r="807" spans="1:12" ht="15" customHeight="1">
      <c r="A807" s="61" t="s">
        <v>4008</v>
      </c>
      <c r="B807" s="62" t="s">
        <v>2580</v>
      </c>
      <c r="C807" s="63" t="s">
        <v>2581</v>
      </c>
      <c r="D807" s="72" t="s">
        <v>2543</v>
      </c>
      <c r="E807" s="62" t="s">
        <v>2250</v>
      </c>
      <c r="F807" s="66" t="s">
        <v>1326</v>
      </c>
      <c r="G807" s="49" t="s">
        <v>2582</v>
      </c>
      <c r="H807" s="67">
        <v>1</v>
      </c>
      <c r="I807" s="68">
        <v>3</v>
      </c>
      <c r="J807" s="69">
        <v>5.0000000000000001E-3</v>
      </c>
      <c r="K807" s="61" t="s">
        <v>17</v>
      </c>
      <c r="L807" s="70">
        <v>360</v>
      </c>
    </row>
    <row r="808" spans="1:12" ht="15" customHeight="1">
      <c r="A808" s="61" t="s">
        <v>4008</v>
      </c>
      <c r="B808" s="62" t="s">
        <v>2580</v>
      </c>
      <c r="C808" s="63" t="s">
        <v>2583</v>
      </c>
      <c r="D808" s="72" t="s">
        <v>2543</v>
      </c>
      <c r="E808" s="62" t="s">
        <v>870</v>
      </c>
      <c r="F808" s="66" t="s">
        <v>1326</v>
      </c>
      <c r="G808" s="49" t="s">
        <v>2584</v>
      </c>
      <c r="H808" s="67">
        <v>1</v>
      </c>
      <c r="I808" s="68">
        <v>3</v>
      </c>
      <c r="J808" s="69">
        <v>5.0000000000000001E-3</v>
      </c>
      <c r="K808" s="61" t="s">
        <v>17</v>
      </c>
      <c r="L808" s="70">
        <v>400</v>
      </c>
    </row>
    <row r="809" spans="1:12" ht="15" customHeight="1">
      <c r="A809" s="61" t="s">
        <v>4008</v>
      </c>
      <c r="B809" s="62" t="s">
        <v>2580</v>
      </c>
      <c r="C809" s="63" t="s">
        <v>2585</v>
      </c>
      <c r="D809" s="72" t="s">
        <v>2543</v>
      </c>
      <c r="E809" s="62" t="s">
        <v>873</v>
      </c>
      <c r="F809" s="66" t="s">
        <v>1326</v>
      </c>
      <c r="G809" s="49" t="s">
        <v>2586</v>
      </c>
      <c r="H809" s="67">
        <v>1</v>
      </c>
      <c r="I809" s="68">
        <v>3</v>
      </c>
      <c r="J809" s="69">
        <v>5.0000000000000001E-3</v>
      </c>
      <c r="K809" s="61" t="s">
        <v>17</v>
      </c>
      <c r="L809" s="70">
        <v>420</v>
      </c>
    </row>
    <row r="810" spans="1:12" ht="15" customHeight="1">
      <c r="A810" s="61" t="s">
        <v>4008</v>
      </c>
      <c r="B810" s="62" t="s">
        <v>2580</v>
      </c>
      <c r="C810" s="63" t="s">
        <v>2587</v>
      </c>
      <c r="D810" s="72" t="s">
        <v>2543</v>
      </c>
      <c r="E810" s="62" t="s">
        <v>876</v>
      </c>
      <c r="F810" s="66" t="s">
        <v>1326</v>
      </c>
      <c r="G810" s="49" t="s">
        <v>2588</v>
      </c>
      <c r="H810" s="67">
        <v>1</v>
      </c>
      <c r="I810" s="68">
        <v>3</v>
      </c>
      <c r="J810" s="69">
        <v>5.0000000000000001E-3</v>
      </c>
      <c r="K810" s="61" t="s">
        <v>17</v>
      </c>
      <c r="L810" s="70">
        <v>460</v>
      </c>
    </row>
    <row r="811" spans="1:12" ht="15" customHeight="1">
      <c r="A811" s="61" t="s">
        <v>4008</v>
      </c>
      <c r="B811" s="62" t="s">
        <v>2580</v>
      </c>
      <c r="C811" s="63" t="s">
        <v>2589</v>
      </c>
      <c r="D811" s="72" t="s">
        <v>2543</v>
      </c>
      <c r="E811" s="62" t="s">
        <v>879</v>
      </c>
      <c r="F811" s="66" t="s">
        <v>1326</v>
      </c>
      <c r="G811" s="49" t="s">
        <v>2590</v>
      </c>
      <c r="H811" s="67">
        <v>1</v>
      </c>
      <c r="I811" s="68">
        <v>3</v>
      </c>
      <c r="J811" s="69">
        <v>5.0000000000000001E-3</v>
      </c>
      <c r="K811" s="61" t="s">
        <v>17</v>
      </c>
      <c r="L811" s="70">
        <v>470</v>
      </c>
    </row>
    <row r="812" spans="1:12" ht="15" customHeight="1">
      <c r="A812" s="61" t="s">
        <v>4008</v>
      </c>
      <c r="B812" s="62" t="s">
        <v>2542</v>
      </c>
      <c r="C812" s="63" t="s">
        <v>4590</v>
      </c>
      <c r="D812" s="72" t="s">
        <v>2543</v>
      </c>
      <c r="E812" s="62" t="s">
        <v>882</v>
      </c>
      <c r="F812" s="66" t="s">
        <v>1075</v>
      </c>
      <c r="G812" s="48" t="s">
        <v>2547</v>
      </c>
      <c r="H812" s="67">
        <v>1</v>
      </c>
      <c r="I812" s="68">
        <v>3</v>
      </c>
      <c r="J812" s="69">
        <v>8.9999999999999993E-3</v>
      </c>
      <c r="K812" s="61" t="s">
        <v>17</v>
      </c>
      <c r="L812" s="70">
        <v>470</v>
      </c>
    </row>
    <row r="813" spans="1:12" ht="15" customHeight="1">
      <c r="A813" s="61" t="s">
        <v>4008</v>
      </c>
      <c r="B813" s="62" t="s">
        <v>2542</v>
      </c>
      <c r="C813" s="63" t="s">
        <v>2548</v>
      </c>
      <c r="D813" s="72" t="s">
        <v>2543</v>
      </c>
      <c r="E813" s="62" t="s">
        <v>885</v>
      </c>
      <c r="F813" s="66" t="s">
        <v>1075</v>
      </c>
      <c r="G813" s="48" t="s">
        <v>2549</v>
      </c>
      <c r="H813" s="67">
        <v>1</v>
      </c>
      <c r="I813" s="68">
        <v>4</v>
      </c>
      <c r="J813" s="69">
        <v>6.0000000000000001E-3</v>
      </c>
      <c r="K813" s="61" t="s">
        <v>17</v>
      </c>
      <c r="L813" s="70">
        <v>470</v>
      </c>
    </row>
    <row r="814" spans="1:12" ht="15" customHeight="1">
      <c r="A814" s="61" t="s">
        <v>4008</v>
      </c>
      <c r="B814" s="62" t="s">
        <v>2580</v>
      </c>
      <c r="C814" s="63" t="s">
        <v>2591</v>
      </c>
      <c r="D814" s="72" t="s">
        <v>2543</v>
      </c>
      <c r="E814" s="62" t="s">
        <v>885</v>
      </c>
      <c r="F814" s="66" t="s">
        <v>1326</v>
      </c>
      <c r="G814" s="49" t="s">
        <v>2592</v>
      </c>
      <c r="H814" s="67">
        <v>1</v>
      </c>
      <c r="I814" s="68">
        <v>4</v>
      </c>
      <c r="J814" s="69">
        <v>6.0000000000000001E-3</v>
      </c>
      <c r="K814" s="61" t="s">
        <v>17</v>
      </c>
      <c r="L814" s="70">
        <v>470</v>
      </c>
    </row>
    <row r="815" spans="1:12" ht="15" customHeight="1">
      <c r="A815" s="61" t="s">
        <v>4008</v>
      </c>
      <c r="B815" s="62" t="s">
        <v>2580</v>
      </c>
      <c r="C815" s="63" t="s">
        <v>2593</v>
      </c>
      <c r="D815" s="72" t="s">
        <v>2543</v>
      </c>
      <c r="E815" s="62" t="s">
        <v>888</v>
      </c>
      <c r="F815" s="66" t="s">
        <v>1326</v>
      </c>
      <c r="G815" s="49" t="s">
        <v>2594</v>
      </c>
      <c r="H815" s="67">
        <v>1</v>
      </c>
      <c r="I815" s="68">
        <v>4</v>
      </c>
      <c r="J815" s="69">
        <v>6.0000000000000001E-3</v>
      </c>
      <c r="K815" s="61" t="s">
        <v>17</v>
      </c>
      <c r="L815" s="70">
        <v>510</v>
      </c>
    </row>
    <row r="816" spans="1:12" ht="15" customHeight="1">
      <c r="A816" s="61" t="s">
        <v>4008</v>
      </c>
      <c r="B816" s="62" t="s">
        <v>2580</v>
      </c>
      <c r="C816" s="63" t="s">
        <v>2595</v>
      </c>
      <c r="D816" s="72" t="s">
        <v>2543</v>
      </c>
      <c r="E816" s="62" t="s">
        <v>891</v>
      </c>
      <c r="F816" s="66" t="s">
        <v>1326</v>
      </c>
      <c r="G816" s="49" t="s">
        <v>2596</v>
      </c>
      <c r="H816" s="67">
        <v>1</v>
      </c>
      <c r="I816" s="68">
        <v>4</v>
      </c>
      <c r="J816" s="69">
        <v>6.0000000000000001E-3</v>
      </c>
      <c r="K816" s="61" t="s">
        <v>17</v>
      </c>
      <c r="L816" s="70">
        <v>530</v>
      </c>
    </row>
    <row r="817" spans="1:12" ht="15" customHeight="1">
      <c r="A817" s="61" t="s">
        <v>4008</v>
      </c>
      <c r="B817" s="62" t="s">
        <v>2580</v>
      </c>
      <c r="C817" s="63" t="s">
        <v>2597</v>
      </c>
      <c r="D817" s="72" t="s">
        <v>2543</v>
      </c>
      <c r="E817" s="62" t="s">
        <v>894</v>
      </c>
      <c r="F817" s="66" t="s">
        <v>1326</v>
      </c>
      <c r="G817" s="121" t="s">
        <v>2598</v>
      </c>
      <c r="H817" s="67">
        <v>1</v>
      </c>
      <c r="I817" s="68">
        <v>3</v>
      </c>
      <c r="J817" s="69">
        <v>6.0000000000000001E-3</v>
      </c>
      <c r="K817" s="61" t="s">
        <v>17</v>
      </c>
      <c r="L817" s="70">
        <v>570</v>
      </c>
    </row>
    <row r="818" spans="1:12" ht="15" customHeight="1">
      <c r="A818" s="61" t="s">
        <v>4008</v>
      </c>
      <c r="B818" s="62" t="s">
        <v>2580</v>
      </c>
      <c r="C818" s="63" t="s">
        <v>2599</v>
      </c>
      <c r="D818" s="72" t="s">
        <v>2543</v>
      </c>
      <c r="E818" s="62" t="s">
        <v>897</v>
      </c>
      <c r="F818" s="66" t="s">
        <v>1326</v>
      </c>
      <c r="G818" s="121" t="s">
        <v>2600</v>
      </c>
      <c r="H818" s="67">
        <v>1</v>
      </c>
      <c r="I818" s="68">
        <v>4</v>
      </c>
      <c r="J818" s="69">
        <v>6.0000000000000001E-3</v>
      </c>
      <c r="K818" s="61" t="s">
        <v>17</v>
      </c>
      <c r="L818" s="70">
        <v>580</v>
      </c>
    </row>
    <row r="819" spans="1:12" ht="15" customHeight="1">
      <c r="A819" s="61" t="s">
        <v>4008</v>
      </c>
      <c r="B819" s="62" t="s">
        <v>2542</v>
      </c>
      <c r="C819" s="63" t="s">
        <v>4591</v>
      </c>
      <c r="D819" s="72" t="s">
        <v>2543</v>
      </c>
      <c r="E819" s="62" t="s">
        <v>4426</v>
      </c>
      <c r="F819" s="66" t="s">
        <v>1075</v>
      </c>
      <c r="G819" s="48" t="s">
        <v>2551</v>
      </c>
      <c r="H819" s="67">
        <v>1</v>
      </c>
      <c r="I819" s="68">
        <v>4</v>
      </c>
      <c r="J819" s="69">
        <v>1.2E-2</v>
      </c>
      <c r="K819" s="61" t="s">
        <v>17</v>
      </c>
      <c r="L819" s="70">
        <v>640</v>
      </c>
    </row>
    <row r="820" spans="1:12" ht="15" customHeight="1">
      <c r="A820" s="61" t="s">
        <v>4008</v>
      </c>
      <c r="B820" s="62" t="s">
        <v>2542</v>
      </c>
      <c r="C820" s="63" t="s">
        <v>2552</v>
      </c>
      <c r="D820" s="72" t="s">
        <v>2543</v>
      </c>
      <c r="E820" s="62" t="s">
        <v>903</v>
      </c>
      <c r="F820" s="66" t="s">
        <v>1075</v>
      </c>
      <c r="G820" s="48" t="s">
        <v>2553</v>
      </c>
      <c r="H820" s="67">
        <v>1</v>
      </c>
      <c r="I820" s="68">
        <v>5</v>
      </c>
      <c r="J820" s="69">
        <v>8.0000000000000002E-3</v>
      </c>
      <c r="K820" s="61" t="s">
        <v>17</v>
      </c>
      <c r="L820" s="70">
        <v>580</v>
      </c>
    </row>
    <row r="821" spans="1:12" ht="15" customHeight="1">
      <c r="A821" s="61" t="s">
        <v>4008</v>
      </c>
      <c r="B821" s="62" t="s">
        <v>2580</v>
      </c>
      <c r="C821" s="63" t="s">
        <v>2601</v>
      </c>
      <c r="D821" s="72" t="s">
        <v>2543</v>
      </c>
      <c r="E821" s="62" t="s">
        <v>903</v>
      </c>
      <c r="F821" s="66" t="s">
        <v>1326</v>
      </c>
      <c r="G821" s="49" t="s">
        <v>2602</v>
      </c>
      <c r="H821" s="67">
        <v>1</v>
      </c>
      <c r="I821" s="68">
        <v>5</v>
      </c>
      <c r="J821" s="69">
        <v>8.0000000000000002E-3</v>
      </c>
      <c r="K821" s="61" t="s">
        <v>17</v>
      </c>
      <c r="L821" s="70">
        <v>580</v>
      </c>
    </row>
    <row r="822" spans="1:12" ht="15" customHeight="1">
      <c r="A822" s="61" t="s">
        <v>4008</v>
      </c>
      <c r="B822" s="62" t="s">
        <v>2580</v>
      </c>
      <c r="C822" s="63" t="s">
        <v>2603</v>
      </c>
      <c r="D822" s="72" t="s">
        <v>2543</v>
      </c>
      <c r="E822" s="62" t="s">
        <v>906</v>
      </c>
      <c r="F822" s="66" t="s">
        <v>1326</v>
      </c>
      <c r="G822" s="121" t="s">
        <v>2604</v>
      </c>
      <c r="H822" s="67">
        <v>1</v>
      </c>
      <c r="I822" s="68">
        <v>5</v>
      </c>
      <c r="J822" s="69">
        <v>8.0000000000000002E-3</v>
      </c>
      <c r="K822" s="61" t="s">
        <v>17</v>
      </c>
      <c r="L822" s="70">
        <v>610</v>
      </c>
    </row>
    <row r="823" spans="1:12" ht="15" customHeight="1">
      <c r="A823" s="61" t="s">
        <v>4008</v>
      </c>
      <c r="B823" s="62" t="s">
        <v>2580</v>
      </c>
      <c r="C823" s="63" t="s">
        <v>2605</v>
      </c>
      <c r="D823" s="72" t="s">
        <v>2543</v>
      </c>
      <c r="E823" s="62" t="s">
        <v>909</v>
      </c>
      <c r="F823" s="66" t="s">
        <v>1326</v>
      </c>
      <c r="G823" s="121" t="s">
        <v>2606</v>
      </c>
      <c r="H823" s="67">
        <v>1</v>
      </c>
      <c r="I823" s="68">
        <v>5</v>
      </c>
      <c r="J823" s="69">
        <v>8.0000000000000002E-3</v>
      </c>
      <c r="K823" s="61" t="s">
        <v>17</v>
      </c>
      <c r="L823" s="70">
        <v>640</v>
      </c>
    </row>
    <row r="824" spans="1:12" ht="15" customHeight="1">
      <c r="A824" s="61" t="s">
        <v>4008</v>
      </c>
      <c r="B824" s="62" t="s">
        <v>2580</v>
      </c>
      <c r="C824" s="63" t="s">
        <v>2607</v>
      </c>
      <c r="D824" s="72" t="s">
        <v>2543</v>
      </c>
      <c r="E824" s="62" t="s">
        <v>912</v>
      </c>
      <c r="F824" s="66" t="s">
        <v>1326</v>
      </c>
      <c r="G824" s="121" t="s">
        <v>2608</v>
      </c>
      <c r="H824" s="67">
        <v>1</v>
      </c>
      <c r="I824" s="68">
        <v>5</v>
      </c>
      <c r="J824" s="69">
        <v>8.0000000000000002E-3</v>
      </c>
      <c r="K824" s="61" t="s">
        <v>17</v>
      </c>
      <c r="L824" s="70">
        <v>680</v>
      </c>
    </row>
    <row r="825" spans="1:12" ht="15" customHeight="1">
      <c r="A825" s="61" t="s">
        <v>4008</v>
      </c>
      <c r="B825" s="62" t="s">
        <v>2580</v>
      </c>
      <c r="C825" s="63" t="s">
        <v>2609</v>
      </c>
      <c r="D825" s="72" t="s">
        <v>2543</v>
      </c>
      <c r="E825" s="62" t="s">
        <v>915</v>
      </c>
      <c r="F825" s="66" t="s">
        <v>1326</v>
      </c>
      <c r="G825" s="121" t="s">
        <v>2610</v>
      </c>
      <c r="H825" s="67">
        <v>1</v>
      </c>
      <c r="I825" s="68">
        <v>5</v>
      </c>
      <c r="J825" s="69">
        <v>8.0000000000000002E-3</v>
      </c>
      <c r="K825" s="61" t="s">
        <v>17</v>
      </c>
      <c r="L825" s="70">
        <v>670</v>
      </c>
    </row>
    <row r="826" spans="1:12" ht="15" customHeight="1">
      <c r="A826" s="61" t="s">
        <v>4008</v>
      </c>
      <c r="B826" s="62" t="s">
        <v>2542</v>
      </c>
      <c r="C826" s="63" t="s">
        <v>4592</v>
      </c>
      <c r="D826" s="72" t="s">
        <v>2543</v>
      </c>
      <c r="E826" s="62" t="s">
        <v>918</v>
      </c>
      <c r="F826" s="66" t="s">
        <v>1075</v>
      </c>
      <c r="G826" s="48" t="s">
        <v>2555</v>
      </c>
      <c r="H826" s="67">
        <v>1</v>
      </c>
      <c r="I826" s="68">
        <v>5</v>
      </c>
      <c r="J826" s="69">
        <v>1.4999999999999999E-2</v>
      </c>
      <c r="K826" s="61" t="s">
        <v>17</v>
      </c>
      <c r="L826" s="70">
        <v>810</v>
      </c>
    </row>
    <row r="827" spans="1:12" ht="15" customHeight="1">
      <c r="A827" s="61" t="s">
        <v>4008</v>
      </c>
      <c r="B827" s="62" t="s">
        <v>2542</v>
      </c>
      <c r="C827" s="63" t="s">
        <v>2556</v>
      </c>
      <c r="D827" s="72" t="s">
        <v>2543</v>
      </c>
      <c r="E827" s="62" t="s">
        <v>921</v>
      </c>
      <c r="F827" s="66" t="s">
        <v>1075</v>
      </c>
      <c r="G827" s="48" t="s">
        <v>2557</v>
      </c>
      <c r="H827" s="67">
        <v>1</v>
      </c>
      <c r="I827" s="68">
        <v>6</v>
      </c>
      <c r="J827" s="69">
        <v>8.9999999999999993E-3</v>
      </c>
      <c r="K827" s="61" t="s">
        <v>17</v>
      </c>
      <c r="L827" s="70">
        <v>640</v>
      </c>
    </row>
    <row r="828" spans="1:12" ht="15" customHeight="1">
      <c r="A828" s="61" t="s">
        <v>4008</v>
      </c>
      <c r="B828" s="62" t="s">
        <v>2580</v>
      </c>
      <c r="C828" s="63" t="s">
        <v>2611</v>
      </c>
      <c r="D828" s="72" t="s">
        <v>2543</v>
      </c>
      <c r="E828" s="62" t="s">
        <v>921</v>
      </c>
      <c r="F828" s="66" t="s">
        <v>1326</v>
      </c>
      <c r="G828" s="49" t="s">
        <v>2612</v>
      </c>
      <c r="H828" s="67">
        <v>1</v>
      </c>
      <c r="I828" s="68">
        <v>6</v>
      </c>
      <c r="J828" s="69">
        <v>8.9999999999999993E-3</v>
      </c>
      <c r="K828" s="61" t="s">
        <v>17</v>
      </c>
      <c r="L828" s="70">
        <v>640</v>
      </c>
    </row>
    <row r="829" spans="1:12" ht="15" customHeight="1">
      <c r="A829" s="61" t="s">
        <v>4008</v>
      </c>
      <c r="B829" s="62" t="s">
        <v>2580</v>
      </c>
      <c r="C829" s="63" t="s">
        <v>2613</v>
      </c>
      <c r="D829" s="72" t="s">
        <v>2543</v>
      </c>
      <c r="E829" s="62" t="s">
        <v>924</v>
      </c>
      <c r="F829" s="66" t="s">
        <v>1326</v>
      </c>
      <c r="G829" s="121" t="s">
        <v>2614</v>
      </c>
      <c r="H829" s="67">
        <v>1</v>
      </c>
      <c r="I829" s="68">
        <v>6</v>
      </c>
      <c r="J829" s="69">
        <v>8.9999999999999993E-3</v>
      </c>
      <c r="K829" s="61" t="s">
        <v>17</v>
      </c>
      <c r="L829" s="70">
        <v>770</v>
      </c>
    </row>
    <row r="830" spans="1:12" ht="15" customHeight="1">
      <c r="A830" s="61" t="s">
        <v>4008</v>
      </c>
      <c r="B830" s="62" t="s">
        <v>2580</v>
      </c>
      <c r="C830" s="63" t="s">
        <v>2615</v>
      </c>
      <c r="D830" s="72" t="s">
        <v>2543</v>
      </c>
      <c r="E830" s="62" t="s">
        <v>927</v>
      </c>
      <c r="F830" s="66" t="s">
        <v>1326</v>
      </c>
      <c r="G830" s="121" t="s">
        <v>2616</v>
      </c>
      <c r="H830" s="67">
        <v>1</v>
      </c>
      <c r="I830" s="68">
        <v>6</v>
      </c>
      <c r="J830" s="69">
        <v>8.9999999999999993E-3</v>
      </c>
      <c r="K830" s="61" t="s">
        <v>17</v>
      </c>
      <c r="L830" s="70">
        <v>750</v>
      </c>
    </row>
    <row r="831" spans="1:12" ht="15" customHeight="1">
      <c r="A831" s="61" t="s">
        <v>4008</v>
      </c>
      <c r="B831" s="62" t="s">
        <v>2580</v>
      </c>
      <c r="C831" s="63" t="s">
        <v>2617</v>
      </c>
      <c r="D831" s="72" t="s">
        <v>2543</v>
      </c>
      <c r="E831" s="62" t="s">
        <v>930</v>
      </c>
      <c r="F831" s="66" t="s">
        <v>1326</v>
      </c>
      <c r="G831" s="121" t="s">
        <v>2618</v>
      </c>
      <c r="H831" s="67">
        <v>1</v>
      </c>
      <c r="I831" s="68">
        <v>6</v>
      </c>
      <c r="J831" s="69">
        <v>8.9999999999999993E-3</v>
      </c>
      <c r="K831" s="61" t="s">
        <v>17</v>
      </c>
      <c r="L831" s="70">
        <v>790</v>
      </c>
    </row>
    <row r="832" spans="1:12" ht="15" customHeight="1">
      <c r="A832" s="61" t="s">
        <v>4008</v>
      </c>
      <c r="B832" s="62" t="s">
        <v>2580</v>
      </c>
      <c r="C832" s="63" t="s">
        <v>2619</v>
      </c>
      <c r="D832" s="72" t="s">
        <v>2543</v>
      </c>
      <c r="E832" s="62" t="s">
        <v>933</v>
      </c>
      <c r="F832" s="66" t="s">
        <v>1326</v>
      </c>
      <c r="G832" s="121" t="s">
        <v>2620</v>
      </c>
      <c r="H832" s="67">
        <v>1</v>
      </c>
      <c r="I832" s="68">
        <v>6</v>
      </c>
      <c r="J832" s="69">
        <v>8.9999999999999993E-3</v>
      </c>
      <c r="K832" s="61" t="s">
        <v>17</v>
      </c>
      <c r="L832" s="70">
        <v>780</v>
      </c>
    </row>
    <row r="833" spans="1:12" ht="15" customHeight="1">
      <c r="A833" s="61" t="s">
        <v>4008</v>
      </c>
      <c r="B833" s="62" t="s">
        <v>2542</v>
      </c>
      <c r="C833" s="63" t="s">
        <v>4593</v>
      </c>
      <c r="D833" s="72" t="s">
        <v>2543</v>
      </c>
      <c r="E833" s="62" t="s">
        <v>936</v>
      </c>
      <c r="F833" s="66" t="s">
        <v>1075</v>
      </c>
      <c r="G833" s="48" t="s">
        <v>2559</v>
      </c>
      <c r="H833" s="67">
        <v>1</v>
      </c>
      <c r="I833" s="68">
        <v>6</v>
      </c>
      <c r="J833" s="69">
        <v>1.4E-2</v>
      </c>
      <c r="K833" s="61" t="s">
        <v>17</v>
      </c>
      <c r="L833" s="70">
        <v>900</v>
      </c>
    </row>
    <row r="834" spans="1:12" ht="15" customHeight="1">
      <c r="A834" s="61" t="s">
        <v>4008</v>
      </c>
      <c r="B834" s="62" t="s">
        <v>2542</v>
      </c>
      <c r="C834" s="63" t="s">
        <v>2560</v>
      </c>
      <c r="D834" s="72" t="s">
        <v>2543</v>
      </c>
      <c r="E834" s="62" t="s">
        <v>939</v>
      </c>
      <c r="F834" s="66" t="s">
        <v>1075</v>
      </c>
      <c r="G834" s="48" t="s">
        <v>2561</v>
      </c>
      <c r="H834" s="67">
        <v>1</v>
      </c>
      <c r="I834" s="68">
        <v>8</v>
      </c>
      <c r="J834" s="69">
        <v>1.0999999999999999E-2</v>
      </c>
      <c r="K834" s="61" t="s">
        <v>17</v>
      </c>
      <c r="L834" s="70">
        <v>790</v>
      </c>
    </row>
    <row r="835" spans="1:12" ht="15" customHeight="1">
      <c r="A835" s="61" t="s">
        <v>4008</v>
      </c>
      <c r="B835" s="62" t="s">
        <v>2580</v>
      </c>
      <c r="C835" s="63" t="s">
        <v>2621</v>
      </c>
      <c r="D835" s="72" t="s">
        <v>2543</v>
      </c>
      <c r="E835" s="62" t="s">
        <v>939</v>
      </c>
      <c r="F835" s="66" t="s">
        <v>1326</v>
      </c>
      <c r="G835" s="49" t="s">
        <v>2622</v>
      </c>
      <c r="H835" s="67">
        <v>1</v>
      </c>
      <c r="I835" s="68">
        <v>8</v>
      </c>
      <c r="J835" s="69">
        <v>1.0999999999999999E-2</v>
      </c>
      <c r="K835" s="61" t="s">
        <v>17</v>
      </c>
      <c r="L835" s="70">
        <v>790</v>
      </c>
    </row>
    <row r="836" spans="1:12" ht="15" customHeight="1">
      <c r="A836" s="61" t="s">
        <v>4008</v>
      </c>
      <c r="B836" s="62" t="s">
        <v>2580</v>
      </c>
      <c r="C836" s="63" t="s">
        <v>2623</v>
      </c>
      <c r="D836" s="72" t="s">
        <v>2543</v>
      </c>
      <c r="E836" s="62" t="s">
        <v>942</v>
      </c>
      <c r="F836" s="66" t="s">
        <v>1326</v>
      </c>
      <c r="G836" s="121" t="s">
        <v>2624</v>
      </c>
      <c r="H836" s="67">
        <v>1</v>
      </c>
      <c r="I836" s="68">
        <v>8</v>
      </c>
      <c r="J836" s="69">
        <v>1.0999999999999999E-2</v>
      </c>
      <c r="K836" s="61" t="s">
        <v>17</v>
      </c>
      <c r="L836" s="70">
        <v>990</v>
      </c>
    </row>
    <row r="837" spans="1:12" ht="15" customHeight="1">
      <c r="A837" s="61" t="s">
        <v>4008</v>
      </c>
      <c r="B837" s="62" t="s">
        <v>2580</v>
      </c>
      <c r="C837" s="63" t="s">
        <v>2625</v>
      </c>
      <c r="D837" s="72" t="s">
        <v>2543</v>
      </c>
      <c r="E837" s="62" t="s">
        <v>945</v>
      </c>
      <c r="F837" s="66" t="s">
        <v>1326</v>
      </c>
      <c r="G837" s="121" t="s">
        <v>2626</v>
      </c>
      <c r="H837" s="67">
        <v>1</v>
      </c>
      <c r="I837" s="68">
        <v>8</v>
      </c>
      <c r="J837" s="69">
        <v>1.2999999999999999E-2</v>
      </c>
      <c r="K837" s="61" t="s">
        <v>17</v>
      </c>
      <c r="L837" s="70">
        <v>980</v>
      </c>
    </row>
    <row r="838" spans="1:12" ht="15" customHeight="1">
      <c r="A838" s="61" t="s">
        <v>4008</v>
      </c>
      <c r="B838" s="62" t="s">
        <v>2580</v>
      </c>
      <c r="C838" s="63" t="s">
        <v>2627</v>
      </c>
      <c r="D838" s="72" t="s">
        <v>2543</v>
      </c>
      <c r="E838" s="62" t="s">
        <v>948</v>
      </c>
      <c r="F838" s="66" t="s">
        <v>1326</v>
      </c>
      <c r="G838" s="121" t="s">
        <v>2628</v>
      </c>
      <c r="H838" s="67">
        <v>1</v>
      </c>
      <c r="I838" s="68">
        <v>8</v>
      </c>
      <c r="J838" s="69">
        <v>1.2999999999999999E-2</v>
      </c>
      <c r="K838" s="61" t="s">
        <v>17</v>
      </c>
      <c r="L838" s="70">
        <v>1010</v>
      </c>
    </row>
    <row r="839" spans="1:12" ht="15" customHeight="1">
      <c r="A839" s="61" t="s">
        <v>4008</v>
      </c>
      <c r="B839" s="62" t="s">
        <v>2580</v>
      </c>
      <c r="C839" s="63" t="s">
        <v>2629</v>
      </c>
      <c r="D839" s="72" t="s">
        <v>2543</v>
      </c>
      <c r="E839" s="62" t="s">
        <v>951</v>
      </c>
      <c r="F839" s="66" t="s">
        <v>1326</v>
      </c>
      <c r="G839" s="121" t="s">
        <v>2630</v>
      </c>
      <c r="H839" s="67">
        <v>1</v>
      </c>
      <c r="I839" s="68">
        <v>8</v>
      </c>
      <c r="J839" s="69">
        <v>1.2999999999999999E-2</v>
      </c>
      <c r="K839" s="61" t="s">
        <v>17</v>
      </c>
      <c r="L839" s="70">
        <v>990</v>
      </c>
    </row>
    <row r="840" spans="1:12" ht="15" customHeight="1">
      <c r="A840" s="61" t="s">
        <v>4008</v>
      </c>
      <c r="B840" s="62" t="s">
        <v>2542</v>
      </c>
      <c r="C840" s="63" t="s">
        <v>4594</v>
      </c>
      <c r="D840" s="72" t="s">
        <v>2543</v>
      </c>
      <c r="E840" s="62" t="s">
        <v>954</v>
      </c>
      <c r="F840" s="66" t="s">
        <v>1075</v>
      </c>
      <c r="G840" s="48" t="s">
        <v>2563</v>
      </c>
      <c r="H840" s="67">
        <v>1</v>
      </c>
      <c r="I840" s="68">
        <v>7</v>
      </c>
      <c r="J840" s="69">
        <v>1.9E-2</v>
      </c>
      <c r="K840" s="61" t="s">
        <v>17</v>
      </c>
      <c r="L840" s="70">
        <v>1240</v>
      </c>
    </row>
    <row r="841" spans="1:12" ht="15" customHeight="1">
      <c r="A841" s="61" t="s">
        <v>4008</v>
      </c>
      <c r="B841" s="62" t="s">
        <v>2580</v>
      </c>
      <c r="C841" s="63" t="s">
        <v>2631</v>
      </c>
      <c r="D841" s="72" t="s">
        <v>2543</v>
      </c>
      <c r="E841" s="62" t="s">
        <v>957</v>
      </c>
      <c r="F841" s="66" t="s">
        <v>1326</v>
      </c>
      <c r="G841" s="121" t="s">
        <v>2632</v>
      </c>
      <c r="H841" s="67">
        <v>1</v>
      </c>
      <c r="I841" s="68">
        <v>4</v>
      </c>
      <c r="J841" s="69">
        <v>7.0000000000000001E-3</v>
      </c>
      <c r="K841" s="61" t="s">
        <v>17</v>
      </c>
      <c r="L841" s="70">
        <v>530</v>
      </c>
    </row>
    <row r="842" spans="1:12" ht="15" customHeight="1">
      <c r="A842" s="61" t="s">
        <v>4008</v>
      </c>
      <c r="B842" s="62" t="s">
        <v>2580</v>
      </c>
      <c r="C842" s="63" t="s">
        <v>2633</v>
      </c>
      <c r="D842" s="72" t="s">
        <v>2543</v>
      </c>
      <c r="E842" s="62" t="s">
        <v>960</v>
      </c>
      <c r="F842" s="66" t="s">
        <v>1326</v>
      </c>
      <c r="G842" s="121" t="s">
        <v>2634</v>
      </c>
      <c r="H842" s="67">
        <v>1</v>
      </c>
      <c r="I842" s="68">
        <v>1</v>
      </c>
      <c r="J842" s="69">
        <v>2E-3</v>
      </c>
      <c r="K842" s="61" t="s">
        <v>17</v>
      </c>
      <c r="L842" s="70">
        <v>160</v>
      </c>
    </row>
    <row r="843" spans="1:12" ht="15" customHeight="1">
      <c r="A843" s="61" t="s">
        <v>4008</v>
      </c>
      <c r="B843" s="62" t="s">
        <v>2580</v>
      </c>
      <c r="C843" s="63" t="s">
        <v>2635</v>
      </c>
      <c r="D843" s="72" t="s">
        <v>2543</v>
      </c>
      <c r="E843" s="62" t="s">
        <v>963</v>
      </c>
      <c r="F843" s="66" t="s">
        <v>1326</v>
      </c>
      <c r="G843" s="121" t="s">
        <v>2636</v>
      </c>
      <c r="H843" s="67">
        <v>1</v>
      </c>
      <c r="I843" s="68">
        <v>2</v>
      </c>
      <c r="J843" s="69">
        <v>2E-3</v>
      </c>
      <c r="K843" s="61" t="s">
        <v>17</v>
      </c>
      <c r="L843" s="70">
        <v>200</v>
      </c>
    </row>
    <row r="844" spans="1:12" ht="15" customHeight="1">
      <c r="A844" s="61" t="s">
        <v>4008</v>
      </c>
      <c r="B844" s="62" t="s">
        <v>2542</v>
      </c>
      <c r="C844" s="63" t="s">
        <v>2564</v>
      </c>
      <c r="D844" s="72" t="s">
        <v>2543</v>
      </c>
      <c r="E844" s="62" t="s">
        <v>966</v>
      </c>
      <c r="F844" s="66" t="s">
        <v>1075</v>
      </c>
      <c r="G844" s="48" t="s">
        <v>2565</v>
      </c>
      <c r="H844" s="67">
        <v>1</v>
      </c>
      <c r="I844" s="68">
        <v>3</v>
      </c>
      <c r="J844" s="69">
        <v>4.0000000000000001E-3</v>
      </c>
      <c r="K844" s="61" t="s">
        <v>17</v>
      </c>
      <c r="L844" s="70">
        <v>330</v>
      </c>
    </row>
    <row r="845" spans="1:12" ht="15" customHeight="1">
      <c r="A845" s="61" t="s">
        <v>4008</v>
      </c>
      <c r="B845" s="62" t="s">
        <v>2580</v>
      </c>
      <c r="C845" s="63" t="s">
        <v>2637</v>
      </c>
      <c r="D845" s="72" t="s">
        <v>2543</v>
      </c>
      <c r="E845" s="62" t="s">
        <v>966</v>
      </c>
      <c r="F845" s="66" t="s">
        <v>1326</v>
      </c>
      <c r="G845" s="121" t="s">
        <v>2638</v>
      </c>
      <c r="H845" s="67">
        <v>1</v>
      </c>
      <c r="I845" s="68">
        <v>3</v>
      </c>
      <c r="J845" s="69">
        <v>4.0000000000000001E-3</v>
      </c>
      <c r="K845" s="61" t="s">
        <v>17</v>
      </c>
      <c r="L845" s="70">
        <v>330</v>
      </c>
    </row>
    <row r="846" spans="1:12" ht="15" customHeight="1">
      <c r="A846" s="61" t="s">
        <v>4008</v>
      </c>
      <c r="B846" s="62" t="s">
        <v>2542</v>
      </c>
      <c r="C846" s="63" t="s">
        <v>4595</v>
      </c>
      <c r="D846" s="72" t="s">
        <v>2543</v>
      </c>
      <c r="E846" s="62" t="s">
        <v>969</v>
      </c>
      <c r="F846" s="66" t="s">
        <v>1075</v>
      </c>
      <c r="G846" s="48" t="s">
        <v>2567</v>
      </c>
      <c r="H846" s="67">
        <v>1</v>
      </c>
      <c r="I846" s="68">
        <v>3</v>
      </c>
      <c r="J846" s="69">
        <v>8.0000000000000002E-3</v>
      </c>
      <c r="K846" s="61" t="s">
        <v>17</v>
      </c>
      <c r="L846" s="70">
        <v>410</v>
      </c>
    </row>
    <row r="847" spans="1:12" ht="15" customHeight="1">
      <c r="A847" s="61" t="s">
        <v>4008</v>
      </c>
      <c r="B847" s="62" t="s">
        <v>2580</v>
      </c>
      <c r="C847" s="63" t="s">
        <v>4596</v>
      </c>
      <c r="D847" s="72" t="s">
        <v>2543</v>
      </c>
      <c r="E847" s="62" t="s">
        <v>969</v>
      </c>
      <c r="F847" s="66" t="s">
        <v>1326</v>
      </c>
      <c r="G847" s="121" t="s">
        <v>2640</v>
      </c>
      <c r="H847" s="67">
        <v>1</v>
      </c>
      <c r="I847" s="68">
        <v>3</v>
      </c>
      <c r="J847" s="69">
        <v>8.0000000000000002E-3</v>
      </c>
      <c r="K847" s="61" t="s">
        <v>17</v>
      </c>
      <c r="L847" s="70">
        <v>410</v>
      </c>
    </row>
    <row r="848" spans="1:12" ht="15" customHeight="1">
      <c r="A848" s="61" t="s">
        <v>4008</v>
      </c>
      <c r="B848" s="62" t="s">
        <v>2542</v>
      </c>
      <c r="C848" s="63" t="s">
        <v>2568</v>
      </c>
      <c r="D848" s="72" t="s">
        <v>2543</v>
      </c>
      <c r="E848" s="62" t="s">
        <v>972</v>
      </c>
      <c r="F848" s="66" t="s">
        <v>1075</v>
      </c>
      <c r="G848" s="48" t="s">
        <v>2569</v>
      </c>
      <c r="H848" s="67">
        <v>1</v>
      </c>
      <c r="I848" s="68">
        <v>3</v>
      </c>
      <c r="J848" s="69">
        <v>5.0000000000000001E-3</v>
      </c>
      <c r="K848" s="61" t="s">
        <v>17</v>
      </c>
      <c r="L848" s="70">
        <v>390</v>
      </c>
    </row>
    <row r="849" spans="1:12" ht="15" customHeight="1">
      <c r="A849" s="61" t="s">
        <v>4008</v>
      </c>
      <c r="B849" s="62" t="s">
        <v>2580</v>
      </c>
      <c r="C849" s="63" t="s">
        <v>2641</v>
      </c>
      <c r="D849" s="72" t="s">
        <v>2543</v>
      </c>
      <c r="E849" s="62" t="s">
        <v>972</v>
      </c>
      <c r="F849" s="66" t="s">
        <v>1326</v>
      </c>
      <c r="G849" s="121" t="s">
        <v>2642</v>
      </c>
      <c r="H849" s="67">
        <v>1</v>
      </c>
      <c r="I849" s="68">
        <v>3</v>
      </c>
      <c r="J849" s="69">
        <v>5.0000000000000001E-3</v>
      </c>
      <c r="K849" s="61" t="s">
        <v>17</v>
      </c>
      <c r="L849" s="70">
        <v>390</v>
      </c>
    </row>
    <row r="850" spans="1:12" ht="15" customHeight="1">
      <c r="A850" s="61" t="s">
        <v>4008</v>
      </c>
      <c r="B850" s="62" t="s">
        <v>2542</v>
      </c>
      <c r="C850" s="63" t="s">
        <v>4597</v>
      </c>
      <c r="D850" s="72" t="s">
        <v>2543</v>
      </c>
      <c r="E850" s="62" t="s">
        <v>975</v>
      </c>
      <c r="F850" s="66" t="s">
        <v>1075</v>
      </c>
      <c r="G850" s="48" t="s">
        <v>2571</v>
      </c>
      <c r="H850" s="67">
        <v>1</v>
      </c>
      <c r="I850" s="68">
        <v>3</v>
      </c>
      <c r="J850" s="69">
        <v>8.9999999999999993E-3</v>
      </c>
      <c r="K850" s="61" t="s">
        <v>17</v>
      </c>
      <c r="L850" s="70">
        <v>490</v>
      </c>
    </row>
    <row r="851" spans="1:12" ht="15" customHeight="1">
      <c r="A851" s="61" t="s">
        <v>4008</v>
      </c>
      <c r="B851" s="62" t="s">
        <v>2580</v>
      </c>
      <c r="C851" s="63" t="s">
        <v>4598</v>
      </c>
      <c r="D851" s="72" t="s">
        <v>2543</v>
      </c>
      <c r="E851" s="62" t="s">
        <v>975</v>
      </c>
      <c r="F851" s="66" t="s">
        <v>1326</v>
      </c>
      <c r="G851" s="121" t="s">
        <v>2644</v>
      </c>
      <c r="H851" s="67">
        <v>1</v>
      </c>
      <c r="I851" s="68">
        <v>3</v>
      </c>
      <c r="J851" s="69">
        <v>8.9999999999999993E-3</v>
      </c>
      <c r="K851" s="61" t="s">
        <v>17</v>
      </c>
      <c r="L851" s="70">
        <v>490</v>
      </c>
    </row>
    <row r="852" spans="1:12" ht="15" customHeight="1">
      <c r="A852" s="61" t="s">
        <v>4008</v>
      </c>
      <c r="B852" s="62" t="s">
        <v>2542</v>
      </c>
      <c r="C852" s="63" t="s">
        <v>2572</v>
      </c>
      <c r="D852" s="72" t="s">
        <v>2543</v>
      </c>
      <c r="E852" s="62" t="s">
        <v>978</v>
      </c>
      <c r="F852" s="66" t="s">
        <v>1075</v>
      </c>
      <c r="G852" s="48" t="s">
        <v>2573</v>
      </c>
      <c r="H852" s="67">
        <v>1</v>
      </c>
      <c r="I852" s="68">
        <v>4</v>
      </c>
      <c r="J852" s="69">
        <v>6.0000000000000001E-3</v>
      </c>
      <c r="K852" s="61" t="s">
        <v>17</v>
      </c>
      <c r="L852" s="70">
        <v>500</v>
      </c>
    </row>
    <row r="853" spans="1:12" ht="15" customHeight="1">
      <c r="A853" s="61" t="s">
        <v>4008</v>
      </c>
      <c r="B853" s="62" t="s">
        <v>2580</v>
      </c>
      <c r="C853" s="63" t="s">
        <v>2645</v>
      </c>
      <c r="D853" s="72" t="s">
        <v>2543</v>
      </c>
      <c r="E853" s="62" t="s">
        <v>978</v>
      </c>
      <c r="F853" s="66" t="s">
        <v>1326</v>
      </c>
      <c r="G853" s="121" t="s">
        <v>2646</v>
      </c>
      <c r="H853" s="67">
        <v>1</v>
      </c>
      <c r="I853" s="68">
        <v>4</v>
      </c>
      <c r="J853" s="69">
        <v>6.0000000000000001E-3</v>
      </c>
      <c r="K853" s="61" t="s">
        <v>17</v>
      </c>
      <c r="L853" s="70">
        <v>500</v>
      </c>
    </row>
    <row r="854" spans="1:12" ht="15" customHeight="1">
      <c r="A854" s="61" t="s">
        <v>4008</v>
      </c>
      <c r="B854" s="62" t="s">
        <v>2542</v>
      </c>
      <c r="C854" s="63" t="s">
        <v>4599</v>
      </c>
      <c r="D854" s="72" t="s">
        <v>2543</v>
      </c>
      <c r="E854" s="62" t="s">
        <v>981</v>
      </c>
      <c r="F854" s="66" t="s">
        <v>1075</v>
      </c>
      <c r="G854" s="48" t="s">
        <v>2575</v>
      </c>
      <c r="H854" s="67">
        <v>1</v>
      </c>
      <c r="I854" s="68">
        <v>4</v>
      </c>
      <c r="J854" s="69">
        <v>1.2E-2</v>
      </c>
      <c r="K854" s="61" t="s">
        <v>17</v>
      </c>
      <c r="L854" s="70">
        <v>640</v>
      </c>
    </row>
    <row r="855" spans="1:12" ht="15" customHeight="1">
      <c r="A855" s="61" t="s">
        <v>4008</v>
      </c>
      <c r="B855" s="62" t="s">
        <v>2580</v>
      </c>
      <c r="C855" s="63" t="s">
        <v>4600</v>
      </c>
      <c r="D855" s="72" t="s">
        <v>2543</v>
      </c>
      <c r="E855" s="62" t="s">
        <v>981</v>
      </c>
      <c r="F855" s="66" t="s">
        <v>1326</v>
      </c>
      <c r="G855" s="121" t="s">
        <v>2648</v>
      </c>
      <c r="H855" s="67">
        <v>1</v>
      </c>
      <c r="I855" s="68">
        <v>4</v>
      </c>
      <c r="J855" s="69">
        <v>1.2E-2</v>
      </c>
      <c r="K855" s="61" t="s">
        <v>17</v>
      </c>
      <c r="L855" s="70">
        <v>640</v>
      </c>
    </row>
    <row r="856" spans="1:12" ht="15" customHeight="1">
      <c r="A856" s="61" t="s">
        <v>4008</v>
      </c>
      <c r="B856" s="62" t="s">
        <v>2542</v>
      </c>
      <c r="C856" s="63" t="s">
        <v>2576</v>
      </c>
      <c r="D856" s="72" t="s">
        <v>2543</v>
      </c>
      <c r="E856" s="62" t="s">
        <v>984</v>
      </c>
      <c r="F856" s="66" t="s">
        <v>1075</v>
      </c>
      <c r="G856" s="48" t="s">
        <v>2577</v>
      </c>
      <c r="H856" s="67">
        <v>1</v>
      </c>
      <c r="I856" s="68">
        <v>7</v>
      </c>
      <c r="J856" s="69">
        <v>1.0999999999999999E-2</v>
      </c>
      <c r="K856" s="61" t="s">
        <v>17</v>
      </c>
      <c r="L856" s="70">
        <v>810</v>
      </c>
    </row>
    <row r="857" spans="1:12" ht="15" customHeight="1">
      <c r="A857" s="61" t="s">
        <v>4008</v>
      </c>
      <c r="B857" s="62" t="s">
        <v>2542</v>
      </c>
      <c r="C857" s="63" t="s">
        <v>4601</v>
      </c>
      <c r="D857" s="72" t="s">
        <v>2543</v>
      </c>
      <c r="E857" s="62" t="s">
        <v>987</v>
      </c>
      <c r="F857" s="66" t="s">
        <v>1075</v>
      </c>
      <c r="G857" s="48" t="s">
        <v>2579</v>
      </c>
      <c r="H857" s="67">
        <v>1</v>
      </c>
      <c r="I857" s="68">
        <v>7</v>
      </c>
      <c r="J857" s="69">
        <v>2.1999999999999999E-2</v>
      </c>
      <c r="K857" s="61" t="s">
        <v>17</v>
      </c>
      <c r="L857" s="70">
        <v>1190</v>
      </c>
    </row>
    <row r="858" spans="1:12" ht="15" customHeight="1">
      <c r="A858" s="53" t="s">
        <v>4009</v>
      </c>
      <c r="B858" s="54"/>
      <c r="C858" s="53" t="s">
        <v>862</v>
      </c>
      <c r="D858" s="54" t="s">
        <v>17</v>
      </c>
      <c r="E858" s="55" t="s">
        <v>17</v>
      </c>
      <c r="F858" s="56" t="s">
        <v>17</v>
      </c>
      <c r="G858" s="54"/>
      <c r="H858" s="57"/>
      <c r="I858" s="58"/>
      <c r="J858" s="59"/>
      <c r="K858" s="53" t="s">
        <v>17</v>
      </c>
      <c r="L858" s="70" t="e">
        <v>#N/A</v>
      </c>
    </row>
    <row r="859" spans="1:12" ht="15" customHeight="1">
      <c r="A859" s="61" t="s">
        <v>4008</v>
      </c>
      <c r="B859" s="62" t="s">
        <v>2649</v>
      </c>
      <c r="C859" s="63" t="s">
        <v>4135</v>
      </c>
      <c r="D859" s="72" t="s">
        <v>2650</v>
      </c>
      <c r="E859" s="62" t="s">
        <v>4116</v>
      </c>
      <c r="F859" s="66" t="s">
        <v>2652</v>
      </c>
      <c r="G859" s="48" t="s">
        <v>2654</v>
      </c>
      <c r="H859" s="67">
        <v>1</v>
      </c>
      <c r="I859" s="68">
        <v>3</v>
      </c>
      <c r="J859" s="69">
        <v>5.0000000000000001E-3</v>
      </c>
      <c r="K859" s="61" t="s">
        <v>17</v>
      </c>
      <c r="L859" s="70">
        <v>360</v>
      </c>
    </row>
    <row r="860" spans="1:12" ht="15" customHeight="1">
      <c r="A860" s="61" t="s">
        <v>4008</v>
      </c>
      <c r="B860" s="62" t="s">
        <v>2689</v>
      </c>
      <c r="C860" s="63" t="s">
        <v>4136</v>
      </c>
      <c r="D860" s="72" t="s">
        <v>2650</v>
      </c>
      <c r="E860" s="62" t="s">
        <v>4116</v>
      </c>
      <c r="F860" s="66" t="s">
        <v>2081</v>
      </c>
      <c r="G860" s="121" t="s">
        <v>2691</v>
      </c>
      <c r="H860" s="67">
        <v>1</v>
      </c>
      <c r="I860" s="68">
        <v>3</v>
      </c>
      <c r="J860" s="69">
        <v>5.0000000000000001E-3</v>
      </c>
      <c r="K860" s="61" t="s">
        <v>17</v>
      </c>
      <c r="L860" s="70">
        <v>360</v>
      </c>
    </row>
    <row r="861" spans="1:12" ht="15" customHeight="1">
      <c r="A861" s="61" t="s">
        <v>4008</v>
      </c>
      <c r="B861" s="62" t="s">
        <v>2689</v>
      </c>
      <c r="C861" s="63" t="s">
        <v>2692</v>
      </c>
      <c r="D861" s="72" t="s">
        <v>2650</v>
      </c>
      <c r="E861" s="62" t="s">
        <v>870</v>
      </c>
      <c r="F861" s="66" t="s">
        <v>2081</v>
      </c>
      <c r="G861" s="121" t="s">
        <v>2693</v>
      </c>
      <c r="H861" s="67">
        <v>1</v>
      </c>
      <c r="I861" s="68">
        <v>3</v>
      </c>
      <c r="J861" s="69">
        <v>8.0000000000000002E-3</v>
      </c>
      <c r="K861" s="61" t="s">
        <v>17</v>
      </c>
      <c r="L861" s="70">
        <v>400</v>
      </c>
    </row>
    <row r="862" spans="1:12" ht="15" customHeight="1">
      <c r="A862" s="61" t="s">
        <v>4008</v>
      </c>
      <c r="B862" s="62" t="s">
        <v>2689</v>
      </c>
      <c r="C862" s="63" t="s">
        <v>2694</v>
      </c>
      <c r="D862" s="72" t="s">
        <v>2650</v>
      </c>
      <c r="E862" s="62" t="s">
        <v>873</v>
      </c>
      <c r="F862" s="66" t="s">
        <v>2081</v>
      </c>
      <c r="G862" s="121" t="s">
        <v>2695</v>
      </c>
      <c r="H862" s="67">
        <v>1</v>
      </c>
      <c r="I862" s="68">
        <v>3</v>
      </c>
      <c r="J862" s="69">
        <v>5.0000000000000001E-3</v>
      </c>
      <c r="K862" s="61" t="s">
        <v>17</v>
      </c>
      <c r="L862" s="70">
        <v>420</v>
      </c>
    </row>
    <row r="863" spans="1:12" ht="15" customHeight="1">
      <c r="A863" s="61" t="s">
        <v>4008</v>
      </c>
      <c r="B863" s="62" t="s">
        <v>2689</v>
      </c>
      <c r="C863" s="63" t="s">
        <v>2696</v>
      </c>
      <c r="D863" s="72" t="s">
        <v>2650</v>
      </c>
      <c r="E863" s="62" t="s">
        <v>876</v>
      </c>
      <c r="F863" s="66" t="s">
        <v>2081</v>
      </c>
      <c r="G863" s="121" t="s">
        <v>2697</v>
      </c>
      <c r="H863" s="67">
        <v>1</v>
      </c>
      <c r="I863" s="68">
        <v>3</v>
      </c>
      <c r="J863" s="69">
        <v>5.0000000000000001E-3</v>
      </c>
      <c r="K863" s="61" t="s">
        <v>17</v>
      </c>
      <c r="L863" s="70">
        <v>460</v>
      </c>
    </row>
    <row r="864" spans="1:12" ht="15" customHeight="1">
      <c r="A864" s="61" t="s">
        <v>4008</v>
      </c>
      <c r="B864" s="62" t="s">
        <v>2689</v>
      </c>
      <c r="C864" s="63" t="s">
        <v>2698</v>
      </c>
      <c r="D864" s="72" t="s">
        <v>2650</v>
      </c>
      <c r="E864" s="62" t="s">
        <v>879</v>
      </c>
      <c r="F864" s="66" t="s">
        <v>2081</v>
      </c>
      <c r="G864" s="121" t="s">
        <v>2699</v>
      </c>
      <c r="H864" s="67">
        <v>1</v>
      </c>
      <c r="I864" s="68">
        <v>3</v>
      </c>
      <c r="J864" s="69">
        <v>5.0000000000000001E-3</v>
      </c>
      <c r="K864" s="61" t="s">
        <v>17</v>
      </c>
      <c r="L864" s="70">
        <v>470</v>
      </c>
    </row>
    <row r="865" spans="1:12" ht="15" customHeight="1">
      <c r="A865" s="61" t="s">
        <v>4008</v>
      </c>
      <c r="B865" s="62" t="s">
        <v>2649</v>
      </c>
      <c r="C865" s="63" t="s">
        <v>4602</v>
      </c>
      <c r="D865" s="72" t="s">
        <v>2650</v>
      </c>
      <c r="E865" s="62" t="s">
        <v>882</v>
      </c>
      <c r="F865" s="66" t="s">
        <v>2652</v>
      </c>
      <c r="G865" s="48" t="s">
        <v>2656</v>
      </c>
      <c r="H865" s="67">
        <v>1</v>
      </c>
      <c r="I865" s="68">
        <v>3</v>
      </c>
      <c r="J865" s="69">
        <v>8.9999999999999993E-3</v>
      </c>
      <c r="K865" s="61" t="s">
        <v>17</v>
      </c>
      <c r="L865" s="70">
        <v>470</v>
      </c>
    </row>
    <row r="866" spans="1:12" ht="15" customHeight="1">
      <c r="A866" s="61" t="s">
        <v>4008</v>
      </c>
      <c r="B866" s="62" t="s">
        <v>2649</v>
      </c>
      <c r="C866" s="63" t="s">
        <v>2657</v>
      </c>
      <c r="D866" s="72" t="s">
        <v>2650</v>
      </c>
      <c r="E866" s="62" t="s">
        <v>885</v>
      </c>
      <c r="F866" s="66" t="s">
        <v>2652</v>
      </c>
      <c r="G866" s="48" t="s">
        <v>2658</v>
      </c>
      <c r="H866" s="67">
        <v>1</v>
      </c>
      <c r="I866" s="68">
        <v>4</v>
      </c>
      <c r="J866" s="69">
        <v>6.0000000000000001E-3</v>
      </c>
      <c r="K866" s="61" t="s">
        <v>17</v>
      </c>
      <c r="L866" s="70">
        <v>470</v>
      </c>
    </row>
    <row r="867" spans="1:12" ht="15" customHeight="1">
      <c r="A867" s="61" t="s">
        <v>4008</v>
      </c>
      <c r="B867" s="62" t="s">
        <v>2689</v>
      </c>
      <c r="C867" s="63" t="s">
        <v>2700</v>
      </c>
      <c r="D867" s="72" t="s">
        <v>2650</v>
      </c>
      <c r="E867" s="62" t="s">
        <v>885</v>
      </c>
      <c r="F867" s="66" t="s">
        <v>2081</v>
      </c>
      <c r="G867" s="121" t="s">
        <v>2701</v>
      </c>
      <c r="H867" s="67">
        <v>1</v>
      </c>
      <c r="I867" s="68">
        <v>4</v>
      </c>
      <c r="J867" s="69">
        <v>6.0000000000000001E-3</v>
      </c>
      <c r="K867" s="61" t="s">
        <v>17</v>
      </c>
      <c r="L867" s="70">
        <v>470</v>
      </c>
    </row>
    <row r="868" spans="1:12" ht="15" customHeight="1">
      <c r="A868" s="61" t="s">
        <v>4008</v>
      </c>
      <c r="B868" s="62" t="s">
        <v>2689</v>
      </c>
      <c r="C868" s="63" t="s">
        <v>2702</v>
      </c>
      <c r="D868" s="72" t="s">
        <v>2650</v>
      </c>
      <c r="E868" s="62" t="s">
        <v>888</v>
      </c>
      <c r="F868" s="66" t="s">
        <v>2081</v>
      </c>
      <c r="G868" s="121" t="s">
        <v>2703</v>
      </c>
      <c r="H868" s="67">
        <v>1</v>
      </c>
      <c r="I868" s="68">
        <v>4</v>
      </c>
      <c r="J868" s="69">
        <v>6.0000000000000001E-3</v>
      </c>
      <c r="K868" s="61" t="s">
        <v>17</v>
      </c>
      <c r="L868" s="70">
        <v>510</v>
      </c>
    </row>
    <row r="869" spans="1:12" ht="15" customHeight="1">
      <c r="A869" s="61" t="s">
        <v>4008</v>
      </c>
      <c r="B869" s="62" t="s">
        <v>2689</v>
      </c>
      <c r="C869" s="63" t="s">
        <v>2704</v>
      </c>
      <c r="D869" s="72" t="s">
        <v>2650</v>
      </c>
      <c r="E869" s="62" t="s">
        <v>891</v>
      </c>
      <c r="F869" s="66" t="s">
        <v>2081</v>
      </c>
      <c r="G869" s="121" t="s">
        <v>2705</v>
      </c>
      <c r="H869" s="67">
        <v>1</v>
      </c>
      <c r="I869" s="68">
        <v>4</v>
      </c>
      <c r="J869" s="69">
        <v>6.0000000000000001E-3</v>
      </c>
      <c r="K869" s="61" t="s">
        <v>17</v>
      </c>
      <c r="L869" s="70">
        <v>530</v>
      </c>
    </row>
    <row r="870" spans="1:12" ht="15" customHeight="1">
      <c r="A870" s="61" t="s">
        <v>4008</v>
      </c>
      <c r="B870" s="62" t="s">
        <v>2689</v>
      </c>
      <c r="C870" s="63" t="s">
        <v>2706</v>
      </c>
      <c r="D870" s="72" t="s">
        <v>2650</v>
      </c>
      <c r="E870" s="62" t="s">
        <v>894</v>
      </c>
      <c r="F870" s="66" t="s">
        <v>2081</v>
      </c>
      <c r="G870" s="121" t="s">
        <v>2707</v>
      </c>
      <c r="H870" s="67">
        <v>1</v>
      </c>
      <c r="I870" s="68">
        <v>4</v>
      </c>
      <c r="J870" s="69">
        <v>6.0000000000000001E-3</v>
      </c>
      <c r="K870" s="61" t="s">
        <v>17</v>
      </c>
      <c r="L870" s="70">
        <v>570</v>
      </c>
    </row>
    <row r="871" spans="1:12" ht="15" customHeight="1">
      <c r="A871" s="61" t="s">
        <v>4008</v>
      </c>
      <c r="B871" s="62" t="s">
        <v>2689</v>
      </c>
      <c r="C871" s="63" t="s">
        <v>2708</v>
      </c>
      <c r="D871" s="72" t="s">
        <v>2650</v>
      </c>
      <c r="E871" s="62" t="s">
        <v>897</v>
      </c>
      <c r="F871" s="66" t="s">
        <v>2081</v>
      </c>
      <c r="G871" s="121" t="s">
        <v>2709</v>
      </c>
      <c r="H871" s="67">
        <v>1</v>
      </c>
      <c r="I871" s="68">
        <v>4</v>
      </c>
      <c r="J871" s="69">
        <v>6.0000000000000001E-3</v>
      </c>
      <c r="K871" s="61" t="s">
        <v>17</v>
      </c>
      <c r="L871" s="70">
        <v>580</v>
      </c>
    </row>
    <row r="872" spans="1:12" ht="15" customHeight="1">
      <c r="A872" s="61" t="s">
        <v>4008</v>
      </c>
      <c r="B872" s="62" t="s">
        <v>2649</v>
      </c>
      <c r="C872" s="63" t="s">
        <v>4603</v>
      </c>
      <c r="D872" s="72" t="s">
        <v>2650</v>
      </c>
      <c r="E872" s="62" t="s">
        <v>4426</v>
      </c>
      <c r="F872" s="66" t="s">
        <v>2652</v>
      </c>
      <c r="G872" s="48" t="s">
        <v>2660</v>
      </c>
      <c r="H872" s="67">
        <v>1</v>
      </c>
      <c r="I872" s="68">
        <v>4</v>
      </c>
      <c r="J872" s="69">
        <v>1.2E-2</v>
      </c>
      <c r="K872" s="61" t="s">
        <v>17</v>
      </c>
      <c r="L872" s="70">
        <v>640</v>
      </c>
    </row>
    <row r="873" spans="1:12" ht="15" customHeight="1">
      <c r="A873" s="61" t="s">
        <v>4008</v>
      </c>
      <c r="B873" s="62" t="s">
        <v>2649</v>
      </c>
      <c r="C873" s="63" t="s">
        <v>2661</v>
      </c>
      <c r="D873" s="72" t="s">
        <v>2650</v>
      </c>
      <c r="E873" s="62" t="s">
        <v>903</v>
      </c>
      <c r="F873" s="66" t="s">
        <v>2652</v>
      </c>
      <c r="G873" s="48" t="s">
        <v>2662</v>
      </c>
      <c r="H873" s="67">
        <v>1</v>
      </c>
      <c r="I873" s="68">
        <v>5</v>
      </c>
      <c r="J873" s="69">
        <v>8.0000000000000002E-3</v>
      </c>
      <c r="K873" s="61" t="s">
        <v>17</v>
      </c>
      <c r="L873" s="70">
        <v>580</v>
      </c>
    </row>
    <row r="874" spans="1:12" ht="15" customHeight="1">
      <c r="A874" s="61" t="s">
        <v>4008</v>
      </c>
      <c r="B874" s="62" t="s">
        <v>2689</v>
      </c>
      <c r="C874" s="63" t="s">
        <v>2710</v>
      </c>
      <c r="D874" s="72" t="s">
        <v>2650</v>
      </c>
      <c r="E874" s="62" t="s">
        <v>903</v>
      </c>
      <c r="F874" s="66" t="s">
        <v>2081</v>
      </c>
      <c r="G874" s="121" t="s">
        <v>2711</v>
      </c>
      <c r="H874" s="67">
        <v>1</v>
      </c>
      <c r="I874" s="68">
        <v>5</v>
      </c>
      <c r="J874" s="69">
        <v>8.0000000000000002E-3</v>
      </c>
      <c r="K874" s="61" t="s">
        <v>17</v>
      </c>
      <c r="L874" s="70">
        <v>580</v>
      </c>
    </row>
    <row r="875" spans="1:12" ht="15" customHeight="1">
      <c r="A875" s="61" t="s">
        <v>4008</v>
      </c>
      <c r="B875" s="62" t="s">
        <v>2689</v>
      </c>
      <c r="C875" s="63" t="s">
        <v>2712</v>
      </c>
      <c r="D875" s="72" t="s">
        <v>2650</v>
      </c>
      <c r="E875" s="62" t="s">
        <v>906</v>
      </c>
      <c r="F875" s="66" t="s">
        <v>2081</v>
      </c>
      <c r="G875" s="121" t="s">
        <v>2713</v>
      </c>
      <c r="H875" s="67">
        <v>1</v>
      </c>
      <c r="I875" s="68">
        <v>5</v>
      </c>
      <c r="J875" s="69">
        <v>8.0000000000000002E-3</v>
      </c>
      <c r="K875" s="61" t="s">
        <v>17</v>
      </c>
      <c r="L875" s="70">
        <v>610</v>
      </c>
    </row>
    <row r="876" spans="1:12" ht="15" customHeight="1">
      <c r="A876" s="61" t="s">
        <v>4008</v>
      </c>
      <c r="B876" s="62" t="s">
        <v>2689</v>
      </c>
      <c r="C876" s="63" t="s">
        <v>2714</v>
      </c>
      <c r="D876" s="72" t="s">
        <v>2650</v>
      </c>
      <c r="E876" s="62" t="s">
        <v>909</v>
      </c>
      <c r="F876" s="66" t="s">
        <v>2081</v>
      </c>
      <c r="G876" s="121" t="s">
        <v>2715</v>
      </c>
      <c r="H876" s="67">
        <v>1</v>
      </c>
      <c r="I876" s="68">
        <v>5</v>
      </c>
      <c r="J876" s="69">
        <v>8.0000000000000002E-3</v>
      </c>
      <c r="K876" s="61" t="s">
        <v>17</v>
      </c>
      <c r="L876" s="70">
        <v>640</v>
      </c>
    </row>
    <row r="877" spans="1:12" ht="15" customHeight="1">
      <c r="A877" s="61" t="s">
        <v>4008</v>
      </c>
      <c r="B877" s="62" t="s">
        <v>2689</v>
      </c>
      <c r="C877" s="63" t="s">
        <v>2716</v>
      </c>
      <c r="D877" s="72" t="s">
        <v>2650</v>
      </c>
      <c r="E877" s="62" t="s">
        <v>912</v>
      </c>
      <c r="F877" s="66" t="s">
        <v>2081</v>
      </c>
      <c r="G877" s="121" t="s">
        <v>2717</v>
      </c>
      <c r="H877" s="67">
        <v>1</v>
      </c>
      <c r="I877" s="68">
        <v>5</v>
      </c>
      <c r="J877" s="69">
        <v>8.0000000000000002E-3</v>
      </c>
      <c r="K877" s="61" t="s">
        <v>17</v>
      </c>
      <c r="L877" s="70">
        <v>680</v>
      </c>
    </row>
    <row r="878" spans="1:12" ht="15" customHeight="1">
      <c r="A878" s="61" t="s">
        <v>4008</v>
      </c>
      <c r="B878" s="62" t="s">
        <v>2689</v>
      </c>
      <c r="C878" s="63" t="s">
        <v>2718</v>
      </c>
      <c r="D878" s="72" t="s">
        <v>2650</v>
      </c>
      <c r="E878" s="62" t="s">
        <v>915</v>
      </c>
      <c r="F878" s="66" t="s">
        <v>2081</v>
      </c>
      <c r="G878" s="121" t="s">
        <v>2719</v>
      </c>
      <c r="H878" s="67">
        <v>1</v>
      </c>
      <c r="I878" s="68">
        <v>5</v>
      </c>
      <c r="J878" s="69">
        <v>8.0000000000000002E-3</v>
      </c>
      <c r="K878" s="61" t="s">
        <v>17</v>
      </c>
      <c r="L878" s="70">
        <v>670</v>
      </c>
    </row>
    <row r="879" spans="1:12" ht="15" customHeight="1">
      <c r="A879" s="61" t="s">
        <v>4008</v>
      </c>
      <c r="B879" s="62" t="s">
        <v>2649</v>
      </c>
      <c r="C879" s="63" t="s">
        <v>4604</v>
      </c>
      <c r="D879" s="72" t="s">
        <v>2650</v>
      </c>
      <c r="E879" s="62" t="s">
        <v>918</v>
      </c>
      <c r="F879" s="66" t="s">
        <v>2652</v>
      </c>
      <c r="G879" s="48" t="s">
        <v>2664</v>
      </c>
      <c r="H879" s="67">
        <v>1</v>
      </c>
      <c r="I879" s="68">
        <v>5</v>
      </c>
      <c r="J879" s="69">
        <v>1.4999999999999999E-2</v>
      </c>
      <c r="K879" s="61" t="s">
        <v>17</v>
      </c>
      <c r="L879" s="70">
        <v>810</v>
      </c>
    </row>
    <row r="880" spans="1:12" ht="15" customHeight="1">
      <c r="A880" s="61" t="s">
        <v>4008</v>
      </c>
      <c r="B880" s="62" t="s">
        <v>2649</v>
      </c>
      <c r="C880" s="63" t="s">
        <v>2665</v>
      </c>
      <c r="D880" s="72" t="s">
        <v>2650</v>
      </c>
      <c r="E880" s="62" t="s">
        <v>921</v>
      </c>
      <c r="F880" s="66" t="s">
        <v>2652</v>
      </c>
      <c r="G880" s="48" t="s">
        <v>2666</v>
      </c>
      <c r="H880" s="67">
        <v>1</v>
      </c>
      <c r="I880" s="68">
        <v>6</v>
      </c>
      <c r="J880" s="69">
        <v>8.9999999999999993E-3</v>
      </c>
      <c r="K880" s="61" t="s">
        <v>17</v>
      </c>
      <c r="L880" s="70">
        <v>640</v>
      </c>
    </row>
    <row r="881" spans="1:12" ht="15" customHeight="1">
      <c r="A881" s="61" t="s">
        <v>4008</v>
      </c>
      <c r="B881" s="62" t="s">
        <v>2689</v>
      </c>
      <c r="C881" s="63" t="s">
        <v>2720</v>
      </c>
      <c r="D881" s="72" t="s">
        <v>2650</v>
      </c>
      <c r="E881" s="62" t="s">
        <v>921</v>
      </c>
      <c r="F881" s="66" t="s">
        <v>2081</v>
      </c>
      <c r="G881" s="121" t="s">
        <v>2721</v>
      </c>
      <c r="H881" s="67">
        <v>1</v>
      </c>
      <c r="I881" s="68">
        <v>6</v>
      </c>
      <c r="J881" s="69">
        <v>8.9999999999999993E-3</v>
      </c>
      <c r="K881" s="61" t="s">
        <v>17</v>
      </c>
      <c r="L881" s="70">
        <v>640</v>
      </c>
    </row>
    <row r="882" spans="1:12" ht="15" customHeight="1">
      <c r="A882" s="61" t="s">
        <v>4008</v>
      </c>
      <c r="B882" s="62" t="s">
        <v>2689</v>
      </c>
      <c r="C882" s="63" t="s">
        <v>2722</v>
      </c>
      <c r="D882" s="72" t="s">
        <v>2650</v>
      </c>
      <c r="E882" s="62" t="s">
        <v>924</v>
      </c>
      <c r="F882" s="66" t="s">
        <v>2081</v>
      </c>
      <c r="G882" s="121" t="s">
        <v>2723</v>
      </c>
      <c r="H882" s="67">
        <v>1</v>
      </c>
      <c r="I882" s="68">
        <v>6</v>
      </c>
      <c r="J882" s="69">
        <v>8.9999999999999993E-3</v>
      </c>
      <c r="K882" s="61" t="s">
        <v>17</v>
      </c>
      <c r="L882" s="70">
        <v>770</v>
      </c>
    </row>
    <row r="883" spans="1:12" ht="15" customHeight="1">
      <c r="A883" s="61" t="s">
        <v>4008</v>
      </c>
      <c r="B883" s="62" t="s">
        <v>2689</v>
      </c>
      <c r="C883" s="63" t="s">
        <v>2724</v>
      </c>
      <c r="D883" s="72" t="s">
        <v>2650</v>
      </c>
      <c r="E883" s="62" t="s">
        <v>927</v>
      </c>
      <c r="F883" s="66" t="s">
        <v>2081</v>
      </c>
      <c r="G883" s="121" t="s">
        <v>2725</v>
      </c>
      <c r="H883" s="67">
        <v>1</v>
      </c>
      <c r="I883" s="68">
        <v>6</v>
      </c>
      <c r="J883" s="69">
        <v>8.9999999999999993E-3</v>
      </c>
      <c r="K883" s="61" t="s">
        <v>17</v>
      </c>
      <c r="L883" s="70">
        <v>750</v>
      </c>
    </row>
    <row r="884" spans="1:12" ht="15" customHeight="1">
      <c r="A884" s="61" t="s">
        <v>4008</v>
      </c>
      <c r="B884" s="62" t="s">
        <v>2689</v>
      </c>
      <c r="C884" s="63" t="s">
        <v>2726</v>
      </c>
      <c r="D884" s="72" t="s">
        <v>2650</v>
      </c>
      <c r="E884" s="62" t="s">
        <v>930</v>
      </c>
      <c r="F884" s="66" t="s">
        <v>2081</v>
      </c>
      <c r="G884" s="121" t="s">
        <v>2727</v>
      </c>
      <c r="H884" s="67">
        <v>1</v>
      </c>
      <c r="I884" s="68">
        <v>6</v>
      </c>
      <c r="J884" s="69">
        <v>8.9999999999999993E-3</v>
      </c>
      <c r="K884" s="61" t="s">
        <v>17</v>
      </c>
      <c r="L884" s="70">
        <v>790</v>
      </c>
    </row>
    <row r="885" spans="1:12" ht="15" customHeight="1">
      <c r="A885" s="61" t="s">
        <v>4008</v>
      </c>
      <c r="B885" s="62" t="s">
        <v>2689</v>
      </c>
      <c r="C885" s="63" t="s">
        <v>2728</v>
      </c>
      <c r="D885" s="72" t="s">
        <v>2650</v>
      </c>
      <c r="E885" s="62" t="s">
        <v>933</v>
      </c>
      <c r="F885" s="66" t="s">
        <v>2081</v>
      </c>
      <c r="G885" s="121" t="s">
        <v>2729</v>
      </c>
      <c r="H885" s="67">
        <v>1</v>
      </c>
      <c r="I885" s="68">
        <v>6</v>
      </c>
      <c r="J885" s="69">
        <v>8.9999999999999993E-3</v>
      </c>
      <c r="K885" s="61" t="s">
        <v>17</v>
      </c>
      <c r="L885" s="70">
        <v>780</v>
      </c>
    </row>
    <row r="886" spans="1:12" ht="15" customHeight="1">
      <c r="A886" s="61" t="s">
        <v>4008</v>
      </c>
      <c r="B886" s="62" t="s">
        <v>2649</v>
      </c>
      <c r="C886" s="63" t="s">
        <v>4605</v>
      </c>
      <c r="D886" s="72" t="s">
        <v>2650</v>
      </c>
      <c r="E886" s="62" t="s">
        <v>936</v>
      </c>
      <c r="F886" s="66" t="s">
        <v>2652</v>
      </c>
      <c r="G886" s="48" t="s">
        <v>2668</v>
      </c>
      <c r="H886" s="67">
        <v>1</v>
      </c>
      <c r="I886" s="68">
        <v>6</v>
      </c>
      <c r="J886" s="69">
        <v>1.4E-2</v>
      </c>
      <c r="K886" s="61" t="s">
        <v>17</v>
      </c>
      <c r="L886" s="70">
        <v>900</v>
      </c>
    </row>
    <row r="887" spans="1:12" ht="15" customHeight="1">
      <c r="A887" s="61" t="s">
        <v>4008</v>
      </c>
      <c r="B887" s="62" t="s">
        <v>2649</v>
      </c>
      <c r="C887" s="63" t="s">
        <v>2669</v>
      </c>
      <c r="D887" s="72" t="s">
        <v>2650</v>
      </c>
      <c r="E887" s="62" t="s">
        <v>939</v>
      </c>
      <c r="F887" s="66" t="s">
        <v>2652</v>
      </c>
      <c r="G887" s="48" t="s">
        <v>2670</v>
      </c>
      <c r="H887" s="67">
        <v>1</v>
      </c>
      <c r="I887" s="68">
        <v>8</v>
      </c>
      <c r="J887" s="69">
        <v>1.0999999999999999E-2</v>
      </c>
      <c r="K887" s="61" t="s">
        <v>17</v>
      </c>
      <c r="L887" s="70">
        <v>790</v>
      </c>
    </row>
    <row r="888" spans="1:12" ht="15" customHeight="1">
      <c r="A888" s="61" t="s">
        <v>4008</v>
      </c>
      <c r="B888" s="62" t="s">
        <v>2689</v>
      </c>
      <c r="C888" s="63" t="s">
        <v>2730</v>
      </c>
      <c r="D888" s="72" t="s">
        <v>2650</v>
      </c>
      <c r="E888" s="62" t="s">
        <v>939</v>
      </c>
      <c r="F888" s="66" t="s">
        <v>2081</v>
      </c>
      <c r="G888" s="121" t="s">
        <v>2731</v>
      </c>
      <c r="H888" s="67">
        <v>1</v>
      </c>
      <c r="I888" s="68">
        <v>8</v>
      </c>
      <c r="J888" s="69">
        <v>1.0999999999999999E-2</v>
      </c>
      <c r="K888" s="61" t="s">
        <v>17</v>
      </c>
      <c r="L888" s="70">
        <v>790</v>
      </c>
    </row>
    <row r="889" spans="1:12" ht="15" customHeight="1">
      <c r="A889" s="61" t="s">
        <v>4008</v>
      </c>
      <c r="B889" s="62" t="s">
        <v>2689</v>
      </c>
      <c r="C889" s="63" t="s">
        <v>2732</v>
      </c>
      <c r="D889" s="72" t="s">
        <v>2650</v>
      </c>
      <c r="E889" s="62" t="s">
        <v>942</v>
      </c>
      <c r="F889" s="66" t="s">
        <v>2081</v>
      </c>
      <c r="G889" s="121" t="s">
        <v>2733</v>
      </c>
      <c r="H889" s="67">
        <v>1</v>
      </c>
      <c r="I889" s="68">
        <v>8</v>
      </c>
      <c r="J889" s="69">
        <v>1.0999999999999999E-2</v>
      </c>
      <c r="K889" s="61" t="s">
        <v>17</v>
      </c>
      <c r="L889" s="70">
        <v>990</v>
      </c>
    </row>
    <row r="890" spans="1:12" ht="15" customHeight="1">
      <c r="A890" s="61" t="s">
        <v>4008</v>
      </c>
      <c r="B890" s="62" t="s">
        <v>2689</v>
      </c>
      <c r="C890" s="63" t="s">
        <v>2734</v>
      </c>
      <c r="D890" s="72" t="s">
        <v>2650</v>
      </c>
      <c r="E890" s="62" t="s">
        <v>945</v>
      </c>
      <c r="F890" s="66" t="s">
        <v>2081</v>
      </c>
      <c r="G890" s="121" t="s">
        <v>2735</v>
      </c>
      <c r="H890" s="67">
        <v>1</v>
      </c>
      <c r="I890" s="68">
        <v>8</v>
      </c>
      <c r="J890" s="69">
        <v>1.0999999999999999E-2</v>
      </c>
      <c r="K890" s="61" t="s">
        <v>17</v>
      </c>
      <c r="L890" s="70">
        <v>980</v>
      </c>
    </row>
    <row r="891" spans="1:12" ht="15" customHeight="1">
      <c r="A891" s="61" t="s">
        <v>4008</v>
      </c>
      <c r="B891" s="62" t="s">
        <v>2689</v>
      </c>
      <c r="C891" s="63" t="s">
        <v>2736</v>
      </c>
      <c r="D891" s="72" t="s">
        <v>2650</v>
      </c>
      <c r="E891" s="62" t="s">
        <v>948</v>
      </c>
      <c r="F891" s="66" t="s">
        <v>2081</v>
      </c>
      <c r="G891" s="121" t="s">
        <v>2737</v>
      </c>
      <c r="H891" s="67">
        <v>1</v>
      </c>
      <c r="I891" s="68">
        <v>8</v>
      </c>
      <c r="J891" s="69">
        <v>1.0999999999999999E-2</v>
      </c>
      <c r="K891" s="61" t="s">
        <v>17</v>
      </c>
      <c r="L891" s="70">
        <v>1010</v>
      </c>
    </row>
    <row r="892" spans="1:12" ht="15" customHeight="1">
      <c r="A892" s="61" t="s">
        <v>4008</v>
      </c>
      <c r="B892" s="62" t="s">
        <v>2689</v>
      </c>
      <c r="C892" s="63" t="s">
        <v>2738</v>
      </c>
      <c r="D892" s="72" t="s">
        <v>2650</v>
      </c>
      <c r="E892" s="62" t="s">
        <v>951</v>
      </c>
      <c r="F892" s="66" t="s">
        <v>2081</v>
      </c>
      <c r="G892" s="121" t="s">
        <v>2739</v>
      </c>
      <c r="H892" s="67">
        <v>1</v>
      </c>
      <c r="I892" s="68">
        <v>8</v>
      </c>
      <c r="J892" s="69">
        <v>1.0999999999999999E-2</v>
      </c>
      <c r="K892" s="61" t="s">
        <v>17</v>
      </c>
      <c r="L892" s="70">
        <v>990</v>
      </c>
    </row>
    <row r="893" spans="1:12" ht="15" customHeight="1">
      <c r="A893" s="61" t="s">
        <v>4008</v>
      </c>
      <c r="B893" s="62" t="s">
        <v>2649</v>
      </c>
      <c r="C893" s="63" t="s">
        <v>4606</v>
      </c>
      <c r="D893" s="72" t="s">
        <v>2650</v>
      </c>
      <c r="E893" s="62" t="s">
        <v>954</v>
      </c>
      <c r="F893" s="66" t="s">
        <v>2652</v>
      </c>
      <c r="G893" s="48" t="s">
        <v>2672</v>
      </c>
      <c r="H893" s="67">
        <v>1</v>
      </c>
      <c r="I893" s="68">
        <v>7</v>
      </c>
      <c r="J893" s="69">
        <v>1.9E-2</v>
      </c>
      <c r="K893" s="61" t="s">
        <v>17</v>
      </c>
      <c r="L893" s="70">
        <v>1240</v>
      </c>
    </row>
    <row r="894" spans="1:12" ht="15" customHeight="1">
      <c r="A894" s="61" t="s">
        <v>4008</v>
      </c>
      <c r="B894" s="62" t="s">
        <v>2689</v>
      </c>
      <c r="C894" s="63" t="s">
        <v>2740</v>
      </c>
      <c r="D894" s="72" t="s">
        <v>2650</v>
      </c>
      <c r="E894" s="62" t="s">
        <v>957</v>
      </c>
      <c r="F894" s="66" t="s">
        <v>2081</v>
      </c>
      <c r="G894" s="121" t="s">
        <v>2741</v>
      </c>
      <c r="H894" s="67">
        <v>1</v>
      </c>
      <c r="I894" s="68">
        <v>4</v>
      </c>
      <c r="J894" s="69">
        <v>7.0000000000000001E-3</v>
      </c>
      <c r="K894" s="61" t="s">
        <v>17</v>
      </c>
      <c r="L894" s="70">
        <v>530</v>
      </c>
    </row>
    <row r="895" spans="1:12" ht="15" customHeight="1">
      <c r="A895" s="61" t="s">
        <v>4008</v>
      </c>
      <c r="B895" s="62" t="s">
        <v>2689</v>
      </c>
      <c r="C895" s="63" t="s">
        <v>2742</v>
      </c>
      <c r="D895" s="72" t="s">
        <v>2650</v>
      </c>
      <c r="E895" s="62" t="s">
        <v>960</v>
      </c>
      <c r="F895" s="66" t="s">
        <v>2081</v>
      </c>
      <c r="G895" s="121" t="s">
        <v>2743</v>
      </c>
      <c r="H895" s="67">
        <v>1</v>
      </c>
      <c r="I895" s="68">
        <v>1</v>
      </c>
      <c r="J895" s="69">
        <v>2E-3</v>
      </c>
      <c r="K895" s="61" t="s">
        <v>17</v>
      </c>
      <c r="L895" s="70">
        <v>160</v>
      </c>
    </row>
    <row r="896" spans="1:12" ht="15" customHeight="1">
      <c r="A896" s="61" t="s">
        <v>4008</v>
      </c>
      <c r="B896" s="62" t="s">
        <v>2689</v>
      </c>
      <c r="C896" s="63" t="s">
        <v>2744</v>
      </c>
      <c r="D896" s="72" t="s">
        <v>2650</v>
      </c>
      <c r="E896" s="62" t="s">
        <v>963</v>
      </c>
      <c r="F896" s="66" t="s">
        <v>2081</v>
      </c>
      <c r="G896" s="121" t="s">
        <v>2745</v>
      </c>
      <c r="H896" s="67">
        <v>1</v>
      </c>
      <c r="I896" s="68">
        <v>2</v>
      </c>
      <c r="J896" s="69">
        <v>2E-3</v>
      </c>
      <c r="K896" s="61" t="s">
        <v>17</v>
      </c>
      <c r="L896" s="70">
        <v>200</v>
      </c>
    </row>
    <row r="897" spans="1:12" ht="15" customHeight="1">
      <c r="A897" s="61" t="s">
        <v>4008</v>
      </c>
      <c r="B897" s="62" t="s">
        <v>2649</v>
      </c>
      <c r="C897" s="63" t="s">
        <v>2673</v>
      </c>
      <c r="D897" s="72" t="s">
        <v>2650</v>
      </c>
      <c r="E897" s="62" t="s">
        <v>966</v>
      </c>
      <c r="F897" s="66" t="s">
        <v>2652</v>
      </c>
      <c r="G897" s="48" t="s">
        <v>2674</v>
      </c>
      <c r="H897" s="67">
        <v>1</v>
      </c>
      <c r="I897" s="68">
        <v>3</v>
      </c>
      <c r="J897" s="69">
        <v>4.0000000000000001E-3</v>
      </c>
      <c r="K897" s="61" t="s">
        <v>17</v>
      </c>
      <c r="L897" s="70">
        <v>330</v>
      </c>
    </row>
    <row r="898" spans="1:12" ht="15" customHeight="1">
      <c r="A898" s="61" t="s">
        <v>4008</v>
      </c>
      <c r="B898" s="62" t="s">
        <v>2649</v>
      </c>
      <c r="C898" s="63" t="s">
        <v>4607</v>
      </c>
      <c r="D898" s="72" t="s">
        <v>2650</v>
      </c>
      <c r="E898" s="62" t="s">
        <v>969</v>
      </c>
      <c r="F898" s="66" t="s">
        <v>2652</v>
      </c>
      <c r="G898" s="48" t="s">
        <v>2676</v>
      </c>
      <c r="H898" s="67">
        <v>1</v>
      </c>
      <c r="I898" s="68">
        <v>3</v>
      </c>
      <c r="J898" s="69">
        <v>8.0000000000000002E-3</v>
      </c>
      <c r="K898" s="61" t="s">
        <v>17</v>
      </c>
      <c r="L898" s="70">
        <v>410</v>
      </c>
    </row>
    <row r="899" spans="1:12" ht="15" customHeight="1">
      <c r="A899" s="61" t="s">
        <v>4008</v>
      </c>
      <c r="B899" s="62" t="s">
        <v>2649</v>
      </c>
      <c r="C899" s="63" t="s">
        <v>2677</v>
      </c>
      <c r="D899" s="72" t="s">
        <v>2650</v>
      </c>
      <c r="E899" s="62" t="s">
        <v>972</v>
      </c>
      <c r="F899" s="66" t="s">
        <v>2652</v>
      </c>
      <c r="G899" s="48" t="s">
        <v>2678</v>
      </c>
      <c r="H899" s="67">
        <v>1</v>
      </c>
      <c r="I899" s="68">
        <v>3</v>
      </c>
      <c r="J899" s="69">
        <v>5.0000000000000001E-3</v>
      </c>
      <c r="K899" s="61" t="s">
        <v>17</v>
      </c>
      <c r="L899" s="70">
        <v>390</v>
      </c>
    </row>
    <row r="900" spans="1:12" ht="15" customHeight="1">
      <c r="A900" s="61" t="s">
        <v>4008</v>
      </c>
      <c r="B900" s="62" t="s">
        <v>2649</v>
      </c>
      <c r="C900" s="63" t="s">
        <v>4608</v>
      </c>
      <c r="D900" s="72" t="s">
        <v>2650</v>
      </c>
      <c r="E900" s="62" t="s">
        <v>975</v>
      </c>
      <c r="F900" s="66" t="s">
        <v>2652</v>
      </c>
      <c r="G900" s="48" t="s">
        <v>2680</v>
      </c>
      <c r="H900" s="67">
        <v>1</v>
      </c>
      <c r="I900" s="68">
        <v>3</v>
      </c>
      <c r="J900" s="69">
        <v>8.9999999999999993E-3</v>
      </c>
      <c r="K900" s="61" t="s">
        <v>17</v>
      </c>
      <c r="L900" s="70">
        <v>490</v>
      </c>
    </row>
    <row r="901" spans="1:12" ht="15" customHeight="1">
      <c r="A901" s="61" t="s">
        <v>4008</v>
      </c>
      <c r="B901" s="62" t="s">
        <v>2649</v>
      </c>
      <c r="C901" s="63" t="s">
        <v>2681</v>
      </c>
      <c r="D901" s="72" t="s">
        <v>2650</v>
      </c>
      <c r="E901" s="62" t="s">
        <v>978</v>
      </c>
      <c r="F901" s="66" t="s">
        <v>2652</v>
      </c>
      <c r="G901" s="48" t="s">
        <v>2682</v>
      </c>
      <c r="H901" s="67">
        <v>1</v>
      </c>
      <c r="I901" s="68">
        <v>4</v>
      </c>
      <c r="J901" s="69">
        <v>6.0000000000000001E-3</v>
      </c>
      <c r="K901" s="61" t="s">
        <v>17</v>
      </c>
      <c r="L901" s="70">
        <v>500</v>
      </c>
    </row>
    <row r="902" spans="1:12" ht="15" customHeight="1">
      <c r="A902" s="61" t="s">
        <v>4008</v>
      </c>
      <c r="B902" s="62" t="s">
        <v>2649</v>
      </c>
      <c r="C902" s="63" t="s">
        <v>4609</v>
      </c>
      <c r="D902" s="72" t="s">
        <v>2650</v>
      </c>
      <c r="E902" s="62" t="s">
        <v>981</v>
      </c>
      <c r="F902" s="66" t="s">
        <v>2652</v>
      </c>
      <c r="G902" s="48" t="s">
        <v>2684</v>
      </c>
      <c r="H902" s="67">
        <v>1</v>
      </c>
      <c r="I902" s="68">
        <v>4</v>
      </c>
      <c r="J902" s="69">
        <v>1.2E-2</v>
      </c>
      <c r="K902" s="61" t="s">
        <v>17</v>
      </c>
      <c r="L902" s="70">
        <v>640</v>
      </c>
    </row>
    <row r="903" spans="1:12" ht="15" customHeight="1">
      <c r="A903" s="61" t="s">
        <v>4008</v>
      </c>
      <c r="B903" s="62" t="s">
        <v>2649</v>
      </c>
      <c r="C903" s="63" t="s">
        <v>2685</v>
      </c>
      <c r="D903" s="72" t="s">
        <v>2650</v>
      </c>
      <c r="E903" s="62" t="s">
        <v>984</v>
      </c>
      <c r="F903" s="66" t="s">
        <v>2652</v>
      </c>
      <c r="G903" s="48" t="s">
        <v>2686</v>
      </c>
      <c r="H903" s="67">
        <v>1</v>
      </c>
      <c r="I903" s="68">
        <v>7</v>
      </c>
      <c r="J903" s="69">
        <v>1.0999999999999999E-2</v>
      </c>
      <c r="K903" s="61" t="s">
        <v>17</v>
      </c>
      <c r="L903" s="70">
        <v>810</v>
      </c>
    </row>
    <row r="904" spans="1:12" ht="15" customHeight="1">
      <c r="A904" s="61" t="s">
        <v>4008</v>
      </c>
      <c r="B904" s="62" t="s">
        <v>2649</v>
      </c>
      <c r="C904" s="63" t="s">
        <v>4610</v>
      </c>
      <c r="D904" s="72" t="s">
        <v>2650</v>
      </c>
      <c r="E904" s="62" t="s">
        <v>987</v>
      </c>
      <c r="F904" s="66" t="s">
        <v>2652</v>
      </c>
      <c r="G904" s="48" t="s">
        <v>2688</v>
      </c>
      <c r="H904" s="67">
        <v>1</v>
      </c>
      <c r="I904" s="68">
        <v>7</v>
      </c>
      <c r="J904" s="69">
        <v>2.1999999999999999E-2</v>
      </c>
      <c r="K904" s="61" t="s">
        <v>17</v>
      </c>
      <c r="L904" s="70">
        <v>1190</v>
      </c>
    </row>
    <row r="905" spans="1:12" ht="15" hidden="1" customHeight="1" outlineLevel="1">
      <c r="A905" s="53" t="s">
        <v>4009</v>
      </c>
      <c r="B905" s="54"/>
      <c r="C905" s="53" t="s">
        <v>862</v>
      </c>
      <c r="D905" s="54" t="s">
        <v>17</v>
      </c>
      <c r="E905" s="55" t="s">
        <v>17</v>
      </c>
      <c r="F905" s="56" t="s">
        <v>17</v>
      </c>
      <c r="G905" s="63"/>
      <c r="H905" s="57"/>
      <c r="I905" s="58"/>
      <c r="J905" s="59"/>
      <c r="K905" s="53" t="s">
        <v>17</v>
      </c>
      <c r="L905" s="70" t="e">
        <v>#N/A</v>
      </c>
    </row>
    <row r="906" spans="1:12" s="83" customFormat="1" ht="15" hidden="1" customHeight="1" outlineLevel="1">
      <c r="A906" s="74" t="s">
        <v>4010</v>
      </c>
      <c r="B906" s="75" t="s">
        <v>2758</v>
      </c>
      <c r="C906" s="76" t="s">
        <v>2761</v>
      </c>
      <c r="D906" s="78" t="s">
        <v>2747</v>
      </c>
      <c r="E906" s="74" t="s">
        <v>2759</v>
      </c>
      <c r="F906" s="79" t="s">
        <v>2760</v>
      </c>
      <c r="G906" s="118" t="s">
        <v>2763</v>
      </c>
      <c r="H906" s="80">
        <v>1</v>
      </c>
      <c r="I906" s="81">
        <v>10</v>
      </c>
      <c r="J906" s="82">
        <v>1.7999999999999999E-2</v>
      </c>
      <c r="K906" s="74" t="s">
        <v>2762</v>
      </c>
      <c r="L906" s="70">
        <v>690</v>
      </c>
    </row>
    <row r="907" spans="1:12" s="83" customFormat="1" ht="15" hidden="1" customHeight="1" outlineLevel="1">
      <c r="A907" s="74" t="s">
        <v>4010</v>
      </c>
      <c r="B907" s="75" t="s">
        <v>2986</v>
      </c>
      <c r="C907" s="76" t="s">
        <v>2988</v>
      </c>
      <c r="D907" s="78" t="s">
        <v>2747</v>
      </c>
      <c r="E907" s="74" t="s">
        <v>2759</v>
      </c>
      <c r="F907" s="79" t="s">
        <v>2987</v>
      </c>
      <c r="G907" s="118" t="s">
        <v>2989</v>
      </c>
      <c r="H907" s="80">
        <v>1</v>
      </c>
      <c r="I907" s="81">
        <v>10</v>
      </c>
      <c r="J907" s="82">
        <v>1.7999999999999999E-2</v>
      </c>
      <c r="K907" s="74" t="s">
        <v>2762</v>
      </c>
      <c r="L907" s="70">
        <v>690</v>
      </c>
    </row>
    <row r="908" spans="1:12" s="83" customFormat="1" ht="15" hidden="1" customHeight="1" outlineLevel="1">
      <c r="A908" s="74" t="s">
        <v>4010</v>
      </c>
      <c r="B908" s="75" t="s">
        <v>2900</v>
      </c>
      <c r="C908" s="76" t="s">
        <v>2902</v>
      </c>
      <c r="D908" s="78" t="s">
        <v>2747</v>
      </c>
      <c r="E908" s="74" t="s">
        <v>2759</v>
      </c>
      <c r="F908" s="79" t="s">
        <v>2901</v>
      </c>
      <c r="G908" s="118" t="s">
        <v>2903</v>
      </c>
      <c r="H908" s="80">
        <v>1</v>
      </c>
      <c r="I908" s="81">
        <v>10</v>
      </c>
      <c r="J908" s="82">
        <v>1.7999999999999999E-2</v>
      </c>
      <c r="K908" s="74" t="s">
        <v>2762</v>
      </c>
      <c r="L908" s="70">
        <v>770</v>
      </c>
    </row>
    <row r="909" spans="1:12" s="83" customFormat="1" ht="15" hidden="1" customHeight="1" outlineLevel="1">
      <c r="A909" s="74" t="s">
        <v>4010</v>
      </c>
      <c r="B909" s="75" t="s">
        <v>2758</v>
      </c>
      <c r="C909" s="76" t="s">
        <v>2765</v>
      </c>
      <c r="D909" s="78" t="s">
        <v>2747</v>
      </c>
      <c r="E909" s="74" t="s">
        <v>2764</v>
      </c>
      <c r="F909" s="79" t="s">
        <v>2760</v>
      </c>
      <c r="G909" s="118" t="s">
        <v>2767</v>
      </c>
      <c r="H909" s="80">
        <v>1</v>
      </c>
      <c r="I909" s="81">
        <v>12</v>
      </c>
      <c r="J909" s="82">
        <v>2.4E-2</v>
      </c>
      <c r="K909" s="74" t="s">
        <v>2766</v>
      </c>
      <c r="L909" s="70">
        <v>810</v>
      </c>
    </row>
    <row r="910" spans="1:12" s="83" customFormat="1" ht="15" hidden="1" customHeight="1" outlineLevel="1">
      <c r="A910" s="74" t="s">
        <v>4010</v>
      </c>
      <c r="B910" s="75" t="s">
        <v>2986</v>
      </c>
      <c r="C910" s="76" t="s">
        <v>2990</v>
      </c>
      <c r="D910" s="78" t="s">
        <v>2747</v>
      </c>
      <c r="E910" s="74" t="s">
        <v>2764</v>
      </c>
      <c r="F910" s="79" t="s">
        <v>2987</v>
      </c>
      <c r="G910" s="118" t="s">
        <v>2991</v>
      </c>
      <c r="H910" s="80">
        <v>1</v>
      </c>
      <c r="I910" s="81">
        <v>12</v>
      </c>
      <c r="J910" s="82">
        <v>2.4E-2</v>
      </c>
      <c r="K910" s="74" t="s">
        <v>2766</v>
      </c>
      <c r="L910" s="70">
        <v>810</v>
      </c>
    </row>
    <row r="911" spans="1:12" s="83" customFormat="1" ht="15" hidden="1" customHeight="1" outlineLevel="1">
      <c r="A911" s="74" t="s">
        <v>4010</v>
      </c>
      <c r="B911" s="75" t="s">
        <v>2900</v>
      </c>
      <c r="C911" s="76" t="s">
        <v>2904</v>
      </c>
      <c r="D911" s="78" t="s">
        <v>2747</v>
      </c>
      <c r="E911" s="74" t="s">
        <v>2764</v>
      </c>
      <c r="F911" s="79" t="s">
        <v>2901</v>
      </c>
      <c r="G911" s="118" t="s">
        <v>2905</v>
      </c>
      <c r="H911" s="80">
        <v>1</v>
      </c>
      <c r="I911" s="81">
        <v>12</v>
      </c>
      <c r="J911" s="82">
        <v>2.4E-2</v>
      </c>
      <c r="K911" s="74" t="s">
        <v>2766</v>
      </c>
      <c r="L911" s="70">
        <v>910</v>
      </c>
    </row>
    <row r="912" spans="1:12" s="83" customFormat="1" ht="15" hidden="1" customHeight="1" outlineLevel="1">
      <c r="A912" s="74" t="s">
        <v>4010</v>
      </c>
      <c r="B912" s="75" t="s">
        <v>2758</v>
      </c>
      <c r="C912" s="76" t="s">
        <v>2769</v>
      </c>
      <c r="D912" s="78" t="s">
        <v>2747</v>
      </c>
      <c r="E912" s="74" t="s">
        <v>2768</v>
      </c>
      <c r="F912" s="79" t="s">
        <v>2760</v>
      </c>
      <c r="G912" s="118" t="s">
        <v>2771</v>
      </c>
      <c r="H912" s="80">
        <v>1</v>
      </c>
      <c r="I912" s="81">
        <v>12</v>
      </c>
      <c r="J912" s="82">
        <v>0.24</v>
      </c>
      <c r="K912" s="74" t="s">
        <v>2770</v>
      </c>
      <c r="L912" s="70">
        <v>870</v>
      </c>
    </row>
    <row r="913" spans="1:12" s="83" customFormat="1" ht="15" hidden="1" customHeight="1" outlineLevel="1">
      <c r="A913" s="74" t="s">
        <v>4010</v>
      </c>
      <c r="B913" s="75" t="s">
        <v>2986</v>
      </c>
      <c r="C913" s="76" t="s">
        <v>2992</v>
      </c>
      <c r="D913" s="78" t="s">
        <v>2747</v>
      </c>
      <c r="E913" s="74" t="s">
        <v>2768</v>
      </c>
      <c r="F913" s="79" t="s">
        <v>2987</v>
      </c>
      <c r="G913" s="118" t="s">
        <v>2993</v>
      </c>
      <c r="H913" s="80">
        <v>1</v>
      </c>
      <c r="I913" s="81">
        <v>12</v>
      </c>
      <c r="J913" s="82">
        <v>0.24</v>
      </c>
      <c r="K913" s="74" t="s">
        <v>2770</v>
      </c>
      <c r="L913" s="70">
        <v>870</v>
      </c>
    </row>
    <row r="914" spans="1:12" s="83" customFormat="1" ht="15" hidden="1" customHeight="1" outlineLevel="1">
      <c r="A914" s="74" t="s">
        <v>4010</v>
      </c>
      <c r="B914" s="75" t="s">
        <v>2900</v>
      </c>
      <c r="C914" s="76" t="s">
        <v>2906</v>
      </c>
      <c r="D914" s="78" t="s">
        <v>2747</v>
      </c>
      <c r="E914" s="74" t="s">
        <v>2768</v>
      </c>
      <c r="F914" s="79" t="s">
        <v>2901</v>
      </c>
      <c r="G914" s="118" t="s">
        <v>2907</v>
      </c>
      <c r="H914" s="80">
        <v>1</v>
      </c>
      <c r="I914" s="81">
        <v>12</v>
      </c>
      <c r="J914" s="82">
        <v>0.24</v>
      </c>
      <c r="K914" s="74" t="s">
        <v>2770</v>
      </c>
      <c r="L914" s="70">
        <v>990</v>
      </c>
    </row>
    <row r="915" spans="1:12" s="83" customFormat="1" ht="15" hidden="1" customHeight="1" outlineLevel="1">
      <c r="A915" s="74" t="s">
        <v>4010</v>
      </c>
      <c r="B915" s="75" t="s">
        <v>2758</v>
      </c>
      <c r="C915" s="76" t="s">
        <v>2773</v>
      </c>
      <c r="D915" s="78" t="s">
        <v>2747</v>
      </c>
      <c r="E915" s="74" t="s">
        <v>2772</v>
      </c>
      <c r="F915" s="79" t="s">
        <v>2760</v>
      </c>
      <c r="G915" s="118" t="s">
        <v>2775</v>
      </c>
      <c r="H915" s="80">
        <v>1</v>
      </c>
      <c r="I915" s="81">
        <v>14</v>
      </c>
      <c r="J915" s="82">
        <v>3.2000000000000001E-2</v>
      </c>
      <c r="K915" s="74" t="s">
        <v>2774</v>
      </c>
      <c r="L915" s="70">
        <v>930</v>
      </c>
    </row>
    <row r="916" spans="1:12" s="83" customFormat="1" ht="15" hidden="1" customHeight="1" outlineLevel="1">
      <c r="A916" s="74" t="s">
        <v>4010</v>
      </c>
      <c r="B916" s="75" t="s">
        <v>2986</v>
      </c>
      <c r="C916" s="76" t="s">
        <v>2994</v>
      </c>
      <c r="D916" s="78" t="s">
        <v>2747</v>
      </c>
      <c r="E916" s="74" t="s">
        <v>2772</v>
      </c>
      <c r="F916" s="79" t="s">
        <v>2987</v>
      </c>
      <c r="G916" s="118" t="s">
        <v>2995</v>
      </c>
      <c r="H916" s="80">
        <v>1</v>
      </c>
      <c r="I916" s="81">
        <v>14</v>
      </c>
      <c r="J916" s="82">
        <v>3.2000000000000001E-2</v>
      </c>
      <c r="K916" s="74" t="s">
        <v>2774</v>
      </c>
      <c r="L916" s="70">
        <v>930</v>
      </c>
    </row>
    <row r="917" spans="1:12" s="83" customFormat="1" ht="15" hidden="1" customHeight="1" outlineLevel="1">
      <c r="A917" s="74" t="s">
        <v>4010</v>
      </c>
      <c r="B917" s="75" t="s">
        <v>2900</v>
      </c>
      <c r="C917" s="76" t="s">
        <v>2908</v>
      </c>
      <c r="D917" s="78" t="s">
        <v>2747</v>
      </c>
      <c r="E917" s="74" t="s">
        <v>2772</v>
      </c>
      <c r="F917" s="79" t="s">
        <v>2901</v>
      </c>
      <c r="G917" s="118" t="s">
        <v>2909</v>
      </c>
      <c r="H917" s="80">
        <v>1</v>
      </c>
      <c r="I917" s="81">
        <v>14</v>
      </c>
      <c r="J917" s="82">
        <v>3.2000000000000001E-2</v>
      </c>
      <c r="K917" s="74" t="s">
        <v>2774</v>
      </c>
      <c r="L917" s="70">
        <v>1060</v>
      </c>
    </row>
    <row r="918" spans="1:12" s="83" customFormat="1" ht="15" hidden="1" customHeight="1" outlineLevel="1">
      <c r="A918" s="74" t="s">
        <v>4010</v>
      </c>
      <c r="B918" s="75" t="s">
        <v>2758</v>
      </c>
      <c r="C918" s="76" t="s">
        <v>2777</v>
      </c>
      <c r="D918" s="78" t="s">
        <v>2747</v>
      </c>
      <c r="E918" s="74" t="s">
        <v>2776</v>
      </c>
      <c r="F918" s="79" t="s">
        <v>2760</v>
      </c>
      <c r="G918" s="118" t="s">
        <v>2779</v>
      </c>
      <c r="H918" s="80">
        <v>1</v>
      </c>
      <c r="I918" s="81">
        <v>17</v>
      </c>
      <c r="J918" s="82">
        <v>2.5999999999999999E-2</v>
      </c>
      <c r="K918" s="74" t="s">
        <v>2778</v>
      </c>
      <c r="L918" s="70">
        <v>1090</v>
      </c>
    </row>
    <row r="919" spans="1:12" s="83" customFormat="1" ht="15" hidden="1" customHeight="1" outlineLevel="1">
      <c r="A919" s="74" t="s">
        <v>4010</v>
      </c>
      <c r="B919" s="75" t="s">
        <v>2986</v>
      </c>
      <c r="C919" s="76" t="s">
        <v>2996</v>
      </c>
      <c r="D919" s="78" t="s">
        <v>2747</v>
      </c>
      <c r="E919" s="74" t="s">
        <v>2776</v>
      </c>
      <c r="F919" s="79" t="s">
        <v>2987</v>
      </c>
      <c r="G919" s="118" t="s">
        <v>2997</v>
      </c>
      <c r="H919" s="80">
        <v>1</v>
      </c>
      <c r="I919" s="81">
        <v>17</v>
      </c>
      <c r="J919" s="82">
        <v>2.5999999999999999E-2</v>
      </c>
      <c r="K919" s="74" t="s">
        <v>2778</v>
      </c>
      <c r="L919" s="70">
        <v>1090</v>
      </c>
    </row>
    <row r="920" spans="1:12" s="83" customFormat="1" ht="15" hidden="1" customHeight="1" outlineLevel="1">
      <c r="A920" s="74" t="s">
        <v>4010</v>
      </c>
      <c r="B920" s="75" t="s">
        <v>2900</v>
      </c>
      <c r="C920" s="76" t="s">
        <v>2910</v>
      </c>
      <c r="D920" s="78" t="s">
        <v>2747</v>
      </c>
      <c r="E920" s="74" t="s">
        <v>2776</v>
      </c>
      <c r="F920" s="79" t="s">
        <v>2901</v>
      </c>
      <c r="G920" s="118" t="s">
        <v>2911</v>
      </c>
      <c r="H920" s="80">
        <v>1</v>
      </c>
      <c r="I920" s="81">
        <v>17</v>
      </c>
      <c r="J920" s="82">
        <v>2.5999999999999999E-2</v>
      </c>
      <c r="K920" s="74" t="s">
        <v>2778</v>
      </c>
      <c r="L920" s="70">
        <v>1240</v>
      </c>
    </row>
    <row r="921" spans="1:12" s="83" customFormat="1" ht="15" hidden="1" customHeight="1" outlineLevel="1">
      <c r="A921" s="74" t="s">
        <v>4010</v>
      </c>
      <c r="B921" s="75" t="s">
        <v>2758</v>
      </c>
      <c r="C921" s="76" t="s">
        <v>2781</v>
      </c>
      <c r="D921" s="78" t="s">
        <v>2747</v>
      </c>
      <c r="E921" s="74" t="s">
        <v>2780</v>
      </c>
      <c r="F921" s="79" t="s">
        <v>2760</v>
      </c>
      <c r="G921" s="118" t="s">
        <v>2783</v>
      </c>
      <c r="H921" s="80">
        <v>1</v>
      </c>
      <c r="I921" s="81">
        <v>19</v>
      </c>
      <c r="J921" s="82">
        <v>3.7999999999999999E-2</v>
      </c>
      <c r="K921" s="74" t="s">
        <v>2782</v>
      </c>
      <c r="L921" s="70">
        <v>1310</v>
      </c>
    </row>
    <row r="922" spans="1:12" s="83" customFormat="1" ht="15" hidden="1" customHeight="1" outlineLevel="1">
      <c r="A922" s="74" t="s">
        <v>4010</v>
      </c>
      <c r="B922" s="75" t="s">
        <v>2986</v>
      </c>
      <c r="C922" s="76" t="s">
        <v>2998</v>
      </c>
      <c r="D922" s="78" t="s">
        <v>2747</v>
      </c>
      <c r="E922" s="74" t="s">
        <v>2780</v>
      </c>
      <c r="F922" s="79" t="s">
        <v>2987</v>
      </c>
      <c r="G922" s="118" t="s">
        <v>2999</v>
      </c>
      <c r="H922" s="80">
        <v>1</v>
      </c>
      <c r="I922" s="81">
        <v>19</v>
      </c>
      <c r="J922" s="82">
        <v>3.7999999999999999E-2</v>
      </c>
      <c r="K922" s="74" t="s">
        <v>2782</v>
      </c>
      <c r="L922" s="70">
        <v>1310</v>
      </c>
    </row>
    <row r="923" spans="1:12" s="83" customFormat="1" ht="15" hidden="1" customHeight="1" outlineLevel="1">
      <c r="A923" s="74" t="s">
        <v>4010</v>
      </c>
      <c r="B923" s="75" t="s">
        <v>2900</v>
      </c>
      <c r="C923" s="76" t="s">
        <v>2912</v>
      </c>
      <c r="D923" s="78" t="s">
        <v>2747</v>
      </c>
      <c r="E923" s="74" t="s">
        <v>2780</v>
      </c>
      <c r="F923" s="79" t="s">
        <v>2901</v>
      </c>
      <c r="G923" s="118" t="s">
        <v>2913</v>
      </c>
      <c r="H923" s="80">
        <v>1</v>
      </c>
      <c r="I923" s="81">
        <v>19</v>
      </c>
      <c r="J923" s="82">
        <v>3.7999999999999999E-2</v>
      </c>
      <c r="K923" s="74" t="s">
        <v>2782</v>
      </c>
      <c r="L923" s="70">
        <v>1520</v>
      </c>
    </row>
    <row r="924" spans="1:12" s="83" customFormat="1" ht="15" hidden="1" customHeight="1" outlineLevel="1">
      <c r="A924" s="74" t="s">
        <v>4010</v>
      </c>
      <c r="B924" s="75" t="s">
        <v>2758</v>
      </c>
      <c r="C924" s="76" t="s">
        <v>4137</v>
      </c>
      <c r="D924" s="78" t="s">
        <v>2747</v>
      </c>
      <c r="E924" s="74" t="s">
        <v>2784</v>
      </c>
      <c r="F924" s="79" t="s">
        <v>2760</v>
      </c>
      <c r="G924" s="118" t="s">
        <v>2787</v>
      </c>
      <c r="H924" s="80">
        <v>1</v>
      </c>
      <c r="I924" s="81">
        <v>7</v>
      </c>
      <c r="J924" s="82">
        <v>1.2E-2</v>
      </c>
      <c r="K924" s="74" t="s">
        <v>2786</v>
      </c>
      <c r="L924" s="70">
        <v>460</v>
      </c>
    </row>
    <row r="925" spans="1:12" s="83" customFormat="1" ht="15" hidden="1" customHeight="1" outlineLevel="1">
      <c r="A925" s="74" t="s">
        <v>4010</v>
      </c>
      <c r="B925" s="75" t="s">
        <v>2986</v>
      </c>
      <c r="C925" s="76" t="s">
        <v>4138</v>
      </c>
      <c r="D925" s="78" t="s">
        <v>2747</v>
      </c>
      <c r="E925" s="74" t="s">
        <v>2784</v>
      </c>
      <c r="F925" s="79" t="s">
        <v>2987</v>
      </c>
      <c r="G925" s="118" t="s">
        <v>3001</v>
      </c>
      <c r="H925" s="80">
        <v>1</v>
      </c>
      <c r="I925" s="81">
        <v>7</v>
      </c>
      <c r="J925" s="82">
        <v>1.2E-2</v>
      </c>
      <c r="K925" s="74" t="s">
        <v>2786</v>
      </c>
      <c r="L925" s="70">
        <v>460</v>
      </c>
    </row>
    <row r="926" spans="1:12" s="83" customFormat="1" ht="15" hidden="1" customHeight="1" outlineLevel="1">
      <c r="A926" s="74" t="s">
        <v>4010</v>
      </c>
      <c r="B926" s="75" t="s">
        <v>2900</v>
      </c>
      <c r="C926" s="76" t="s">
        <v>4139</v>
      </c>
      <c r="D926" s="78" t="s">
        <v>2747</v>
      </c>
      <c r="E926" s="74" t="s">
        <v>2784</v>
      </c>
      <c r="F926" s="79" t="s">
        <v>2901</v>
      </c>
      <c r="G926" s="118" t="s">
        <v>2915</v>
      </c>
      <c r="H926" s="80">
        <v>1</v>
      </c>
      <c r="I926" s="81">
        <v>7</v>
      </c>
      <c r="J926" s="82">
        <v>1.2E-2</v>
      </c>
      <c r="K926" s="74" t="s">
        <v>2786</v>
      </c>
      <c r="L926" s="70">
        <v>520</v>
      </c>
    </row>
    <row r="927" spans="1:12" s="83" customFormat="1" ht="15" hidden="1" customHeight="1" outlineLevel="1">
      <c r="A927" s="74" t="s">
        <v>4010</v>
      </c>
      <c r="B927" s="75" t="s">
        <v>2758</v>
      </c>
      <c r="C927" s="76" t="s">
        <v>4140</v>
      </c>
      <c r="D927" s="78" t="s">
        <v>2747</v>
      </c>
      <c r="E927" s="74" t="s">
        <v>2788</v>
      </c>
      <c r="F927" s="79" t="s">
        <v>2760</v>
      </c>
      <c r="G927" s="118" t="s">
        <v>2791</v>
      </c>
      <c r="H927" s="80">
        <v>1</v>
      </c>
      <c r="I927" s="81">
        <v>8</v>
      </c>
      <c r="J927" s="82">
        <v>1.2999999999999999E-2</v>
      </c>
      <c r="K927" s="74" t="s">
        <v>2790</v>
      </c>
      <c r="L927" s="70">
        <v>530</v>
      </c>
    </row>
    <row r="928" spans="1:12" s="83" customFormat="1" ht="15" hidden="1" customHeight="1" outlineLevel="1">
      <c r="A928" s="74" t="s">
        <v>4010</v>
      </c>
      <c r="B928" s="75" t="s">
        <v>2986</v>
      </c>
      <c r="C928" s="76" t="s">
        <v>4141</v>
      </c>
      <c r="D928" s="78" t="s">
        <v>2747</v>
      </c>
      <c r="E928" s="74" t="s">
        <v>2788</v>
      </c>
      <c r="F928" s="79" t="s">
        <v>2987</v>
      </c>
      <c r="G928" s="118" t="s">
        <v>3003</v>
      </c>
      <c r="H928" s="80">
        <v>1</v>
      </c>
      <c r="I928" s="81">
        <v>8</v>
      </c>
      <c r="J928" s="82">
        <v>1.2999999999999999E-2</v>
      </c>
      <c r="K928" s="74" t="s">
        <v>2790</v>
      </c>
      <c r="L928" s="70">
        <v>530</v>
      </c>
    </row>
    <row r="929" spans="1:12" s="83" customFormat="1" ht="15" hidden="1" customHeight="1" outlineLevel="1">
      <c r="A929" s="74" t="s">
        <v>4010</v>
      </c>
      <c r="B929" s="75" t="s">
        <v>2900</v>
      </c>
      <c r="C929" s="76" t="s">
        <v>4142</v>
      </c>
      <c r="D929" s="78" t="s">
        <v>2747</v>
      </c>
      <c r="E929" s="74" t="s">
        <v>2788</v>
      </c>
      <c r="F929" s="79" t="s">
        <v>2901</v>
      </c>
      <c r="G929" s="118" t="s">
        <v>2917</v>
      </c>
      <c r="H929" s="80">
        <v>1</v>
      </c>
      <c r="I929" s="81">
        <v>8</v>
      </c>
      <c r="J929" s="82">
        <v>1.2999999999999999E-2</v>
      </c>
      <c r="K929" s="74" t="s">
        <v>2790</v>
      </c>
      <c r="L929" s="70">
        <v>590</v>
      </c>
    </row>
    <row r="930" spans="1:12" s="83" customFormat="1" ht="15" hidden="1" customHeight="1" outlineLevel="1">
      <c r="A930" s="74" t="s">
        <v>4611</v>
      </c>
      <c r="B930" s="75" t="s">
        <v>2758</v>
      </c>
      <c r="C930" s="76" t="s">
        <v>4143</v>
      </c>
      <c r="D930" s="78" t="s">
        <v>2747</v>
      </c>
      <c r="E930" s="74" t="s">
        <v>2792</v>
      </c>
      <c r="F930" s="79" t="s">
        <v>2760</v>
      </c>
      <c r="G930" s="118" t="s">
        <v>2795</v>
      </c>
      <c r="H930" s="80">
        <v>1</v>
      </c>
      <c r="I930" s="81">
        <v>17</v>
      </c>
      <c r="J930" s="82">
        <v>2.7E-2</v>
      </c>
      <c r="K930" s="74" t="s">
        <v>2794</v>
      </c>
      <c r="L930" s="70">
        <v>1030</v>
      </c>
    </row>
    <row r="931" spans="1:12" s="83" customFormat="1" ht="15" hidden="1" customHeight="1" outlineLevel="1">
      <c r="A931" s="74" t="s">
        <v>4611</v>
      </c>
      <c r="B931" s="75" t="s">
        <v>2986</v>
      </c>
      <c r="C931" s="76" t="s">
        <v>4144</v>
      </c>
      <c r="D931" s="78" t="s">
        <v>2747</v>
      </c>
      <c r="E931" s="74" t="s">
        <v>2792</v>
      </c>
      <c r="F931" s="79" t="s">
        <v>2987</v>
      </c>
      <c r="G931" s="118" t="s">
        <v>3005</v>
      </c>
      <c r="H931" s="80">
        <v>1</v>
      </c>
      <c r="I931" s="81">
        <v>17</v>
      </c>
      <c r="J931" s="82">
        <v>2.7E-2</v>
      </c>
      <c r="K931" s="74" t="s">
        <v>2794</v>
      </c>
      <c r="L931" s="70">
        <v>1030</v>
      </c>
    </row>
    <row r="932" spans="1:12" s="83" customFormat="1" ht="15" hidden="1" customHeight="1" outlineLevel="1">
      <c r="A932" s="74" t="s">
        <v>4611</v>
      </c>
      <c r="B932" s="75" t="s">
        <v>2900</v>
      </c>
      <c r="C932" s="76" t="s">
        <v>4145</v>
      </c>
      <c r="D932" s="78" t="s">
        <v>2747</v>
      </c>
      <c r="E932" s="74" t="s">
        <v>2792</v>
      </c>
      <c r="F932" s="79" t="s">
        <v>2901</v>
      </c>
      <c r="G932" s="118" t="s">
        <v>2919</v>
      </c>
      <c r="H932" s="80">
        <v>1</v>
      </c>
      <c r="I932" s="81">
        <v>17</v>
      </c>
      <c r="J932" s="82">
        <v>2.7E-2</v>
      </c>
      <c r="K932" s="74" t="s">
        <v>2794</v>
      </c>
      <c r="L932" s="70">
        <v>1160</v>
      </c>
    </row>
    <row r="933" spans="1:12" s="83" customFormat="1" ht="15" hidden="1" customHeight="1" outlineLevel="1">
      <c r="A933" s="74" t="s">
        <v>4611</v>
      </c>
      <c r="B933" s="75" t="s">
        <v>2758</v>
      </c>
      <c r="C933" s="76" t="s">
        <v>4146</v>
      </c>
      <c r="D933" s="78" t="s">
        <v>2747</v>
      </c>
      <c r="E933" s="74" t="s">
        <v>2796</v>
      </c>
      <c r="F933" s="79" t="s">
        <v>2760</v>
      </c>
      <c r="G933" s="118" t="s">
        <v>2799</v>
      </c>
      <c r="H933" s="80">
        <v>1</v>
      </c>
      <c r="I933" s="81">
        <v>21</v>
      </c>
      <c r="J933" s="82">
        <v>3.5999999999999997E-2</v>
      </c>
      <c r="K933" s="74" t="s">
        <v>2798</v>
      </c>
      <c r="L933" s="70">
        <v>1230</v>
      </c>
    </row>
    <row r="934" spans="1:12" s="83" customFormat="1" ht="15" hidden="1" customHeight="1" outlineLevel="1">
      <c r="A934" s="74" t="s">
        <v>4611</v>
      </c>
      <c r="B934" s="75" t="s">
        <v>2986</v>
      </c>
      <c r="C934" s="76" t="s">
        <v>4147</v>
      </c>
      <c r="D934" s="78" t="s">
        <v>2747</v>
      </c>
      <c r="E934" s="74" t="s">
        <v>2796</v>
      </c>
      <c r="F934" s="79" t="s">
        <v>2987</v>
      </c>
      <c r="G934" s="118" t="s">
        <v>3007</v>
      </c>
      <c r="H934" s="80">
        <v>1</v>
      </c>
      <c r="I934" s="81">
        <v>21</v>
      </c>
      <c r="J934" s="82">
        <v>3.5999999999999997E-2</v>
      </c>
      <c r="K934" s="74" t="s">
        <v>2798</v>
      </c>
      <c r="L934" s="70">
        <v>1230</v>
      </c>
    </row>
    <row r="935" spans="1:12" s="83" customFormat="1" ht="15" hidden="1" customHeight="1" outlineLevel="1">
      <c r="A935" s="74" t="s">
        <v>4611</v>
      </c>
      <c r="B935" s="75" t="s">
        <v>2900</v>
      </c>
      <c r="C935" s="76" t="s">
        <v>4148</v>
      </c>
      <c r="D935" s="78" t="s">
        <v>2747</v>
      </c>
      <c r="E935" s="74" t="s">
        <v>2796</v>
      </c>
      <c r="F935" s="79" t="s">
        <v>2901</v>
      </c>
      <c r="G935" s="118" t="s">
        <v>2921</v>
      </c>
      <c r="H935" s="80">
        <v>1</v>
      </c>
      <c r="I935" s="81">
        <v>21</v>
      </c>
      <c r="J935" s="82">
        <v>3.5999999999999997E-2</v>
      </c>
      <c r="K935" s="74" t="s">
        <v>2798</v>
      </c>
      <c r="L935" s="70">
        <v>1410</v>
      </c>
    </row>
    <row r="936" spans="1:12" s="83" customFormat="1" ht="15" hidden="1" customHeight="1" outlineLevel="1">
      <c r="A936" s="74" t="s">
        <v>4611</v>
      </c>
      <c r="B936" s="75" t="s">
        <v>2758</v>
      </c>
      <c r="C936" s="76" t="s">
        <v>4149</v>
      </c>
      <c r="D936" s="78" t="s">
        <v>2747</v>
      </c>
      <c r="E936" s="74" t="s">
        <v>2800</v>
      </c>
      <c r="F936" s="79" t="s">
        <v>2760</v>
      </c>
      <c r="G936" s="118" t="s">
        <v>2803</v>
      </c>
      <c r="H936" s="80">
        <v>1</v>
      </c>
      <c r="I936" s="81">
        <v>25</v>
      </c>
      <c r="J936" s="82">
        <v>4.4999999999999998E-2</v>
      </c>
      <c r="K936" s="74" t="s">
        <v>2802</v>
      </c>
      <c r="L936" s="70">
        <v>1460</v>
      </c>
    </row>
    <row r="937" spans="1:12" s="83" customFormat="1" ht="15" hidden="1" customHeight="1" outlineLevel="1">
      <c r="A937" s="74" t="s">
        <v>4611</v>
      </c>
      <c r="B937" s="75" t="s">
        <v>2986</v>
      </c>
      <c r="C937" s="76" t="s">
        <v>4150</v>
      </c>
      <c r="D937" s="78" t="s">
        <v>2747</v>
      </c>
      <c r="E937" s="74" t="s">
        <v>2800</v>
      </c>
      <c r="F937" s="79" t="s">
        <v>2987</v>
      </c>
      <c r="G937" s="118" t="s">
        <v>3009</v>
      </c>
      <c r="H937" s="80">
        <v>1</v>
      </c>
      <c r="I937" s="81">
        <v>25</v>
      </c>
      <c r="J937" s="82">
        <v>4.4999999999999998E-2</v>
      </c>
      <c r="K937" s="74" t="s">
        <v>2802</v>
      </c>
      <c r="L937" s="70">
        <v>1460</v>
      </c>
    </row>
    <row r="938" spans="1:12" s="83" customFormat="1" ht="15" hidden="1" customHeight="1" outlineLevel="1">
      <c r="A938" s="74" t="s">
        <v>4611</v>
      </c>
      <c r="B938" s="75" t="s">
        <v>2900</v>
      </c>
      <c r="C938" s="76" t="s">
        <v>4151</v>
      </c>
      <c r="D938" s="78" t="s">
        <v>2747</v>
      </c>
      <c r="E938" s="74" t="s">
        <v>2800</v>
      </c>
      <c r="F938" s="79" t="s">
        <v>2901</v>
      </c>
      <c r="G938" s="118" t="s">
        <v>2923</v>
      </c>
      <c r="H938" s="80">
        <v>1</v>
      </c>
      <c r="I938" s="81">
        <v>25</v>
      </c>
      <c r="J938" s="82">
        <v>4.4999999999999998E-2</v>
      </c>
      <c r="K938" s="74" t="s">
        <v>2802</v>
      </c>
      <c r="L938" s="70">
        <v>1690</v>
      </c>
    </row>
    <row r="939" spans="1:12" s="83" customFormat="1" ht="15" hidden="1" customHeight="1" outlineLevel="1">
      <c r="A939" s="74" t="s">
        <v>4611</v>
      </c>
      <c r="B939" s="75" t="s">
        <v>2758</v>
      </c>
      <c r="C939" s="76" t="s">
        <v>4152</v>
      </c>
      <c r="D939" s="78" t="s">
        <v>2747</v>
      </c>
      <c r="E939" s="74" t="s">
        <v>2804</v>
      </c>
      <c r="F939" s="79" t="s">
        <v>2760</v>
      </c>
      <c r="G939" s="118" t="s">
        <v>2807</v>
      </c>
      <c r="H939" s="80">
        <v>1</v>
      </c>
      <c r="I939" s="81">
        <v>26</v>
      </c>
      <c r="J939" s="82">
        <v>3.9E-2</v>
      </c>
      <c r="K939" s="74" t="s">
        <v>2806</v>
      </c>
      <c r="L939" s="70">
        <v>1680</v>
      </c>
    </row>
    <row r="940" spans="1:12" s="83" customFormat="1" ht="15" hidden="1" customHeight="1" outlineLevel="1">
      <c r="A940" s="74" t="s">
        <v>4611</v>
      </c>
      <c r="B940" s="75" t="s">
        <v>2986</v>
      </c>
      <c r="C940" s="76" t="s">
        <v>4153</v>
      </c>
      <c r="D940" s="78" t="s">
        <v>2747</v>
      </c>
      <c r="E940" s="74" t="s">
        <v>2804</v>
      </c>
      <c r="F940" s="79" t="s">
        <v>2987</v>
      </c>
      <c r="G940" s="118" t="s">
        <v>3011</v>
      </c>
      <c r="H940" s="80">
        <v>1</v>
      </c>
      <c r="I940" s="81">
        <v>26</v>
      </c>
      <c r="J940" s="82">
        <v>3.9E-2</v>
      </c>
      <c r="K940" s="74" t="s">
        <v>2806</v>
      </c>
      <c r="L940" s="70">
        <v>1680</v>
      </c>
    </row>
    <row r="941" spans="1:12" s="83" customFormat="1" ht="15" hidden="1" customHeight="1" outlineLevel="1">
      <c r="A941" s="74" t="s">
        <v>4611</v>
      </c>
      <c r="B941" s="75" t="s">
        <v>2900</v>
      </c>
      <c r="C941" s="76" t="s">
        <v>4154</v>
      </c>
      <c r="D941" s="78" t="s">
        <v>2747</v>
      </c>
      <c r="E941" s="74" t="s">
        <v>2804</v>
      </c>
      <c r="F941" s="79" t="s">
        <v>2901</v>
      </c>
      <c r="G941" s="118" t="s">
        <v>2925</v>
      </c>
      <c r="H941" s="80">
        <v>1</v>
      </c>
      <c r="I941" s="81">
        <v>26</v>
      </c>
      <c r="J941" s="82">
        <v>3.9E-2</v>
      </c>
      <c r="K941" s="74" t="s">
        <v>2806</v>
      </c>
      <c r="L941" s="70">
        <v>1950</v>
      </c>
    </row>
    <row r="942" spans="1:12" s="83" customFormat="1" ht="15" hidden="1" customHeight="1" outlineLevel="1">
      <c r="A942" s="74" t="s">
        <v>4206</v>
      </c>
      <c r="B942" s="75" t="s">
        <v>2758</v>
      </c>
      <c r="C942" s="76" t="s">
        <v>4155</v>
      </c>
      <c r="D942" s="78" t="s">
        <v>2747</v>
      </c>
      <c r="E942" s="74" t="s">
        <v>2808</v>
      </c>
      <c r="F942" s="79" t="s">
        <v>2760</v>
      </c>
      <c r="G942" s="118" t="s">
        <v>2810</v>
      </c>
      <c r="H942" s="80">
        <v>2</v>
      </c>
      <c r="I942" s="81">
        <v>11</v>
      </c>
      <c r="J942" s="82">
        <v>1.7999999999999999E-2</v>
      </c>
      <c r="K942" s="74" t="s">
        <v>2798</v>
      </c>
      <c r="L942" s="70">
        <v>1480</v>
      </c>
    </row>
    <row r="943" spans="1:12" s="83" customFormat="1" ht="15" hidden="1" customHeight="1" outlineLevel="1">
      <c r="A943" s="74" t="s">
        <v>4206</v>
      </c>
      <c r="B943" s="75" t="s">
        <v>2986</v>
      </c>
      <c r="C943" s="76" t="s">
        <v>4156</v>
      </c>
      <c r="D943" s="78" t="s">
        <v>2747</v>
      </c>
      <c r="E943" s="74" t="s">
        <v>2808</v>
      </c>
      <c r="F943" s="79" t="s">
        <v>2987</v>
      </c>
      <c r="G943" s="118" t="s">
        <v>3013</v>
      </c>
      <c r="H943" s="80">
        <v>2</v>
      </c>
      <c r="I943" s="81">
        <v>11</v>
      </c>
      <c r="J943" s="82">
        <v>1.7999999999999999E-2</v>
      </c>
      <c r="K943" s="74" t="s">
        <v>2798</v>
      </c>
      <c r="L943" s="70">
        <v>1480</v>
      </c>
    </row>
    <row r="944" spans="1:12" s="83" customFormat="1" ht="15" hidden="1" customHeight="1" outlineLevel="1">
      <c r="A944" s="74" t="s">
        <v>4206</v>
      </c>
      <c r="B944" s="75" t="s">
        <v>2900</v>
      </c>
      <c r="C944" s="76" t="s">
        <v>4157</v>
      </c>
      <c r="D944" s="78" t="s">
        <v>2747</v>
      </c>
      <c r="E944" s="74" t="s">
        <v>2808</v>
      </c>
      <c r="F944" s="79" t="s">
        <v>2901</v>
      </c>
      <c r="G944" s="118" t="s">
        <v>2927</v>
      </c>
      <c r="H944" s="80">
        <v>2</v>
      </c>
      <c r="I944" s="81">
        <v>11</v>
      </c>
      <c r="J944" s="82">
        <v>1.7999999999999999E-2</v>
      </c>
      <c r="K944" s="74" t="s">
        <v>2798</v>
      </c>
      <c r="L944" s="70">
        <v>1710</v>
      </c>
    </row>
    <row r="945" spans="1:12" s="83" customFormat="1" ht="15" hidden="1" customHeight="1" outlineLevel="1">
      <c r="A945" s="74" t="s">
        <v>4206</v>
      </c>
      <c r="B945" s="75" t="s">
        <v>2758</v>
      </c>
      <c r="C945" s="76" t="s">
        <v>4158</v>
      </c>
      <c r="D945" s="78" t="s">
        <v>2747</v>
      </c>
      <c r="E945" s="74" t="s">
        <v>2811</v>
      </c>
      <c r="F945" s="79" t="s">
        <v>2760</v>
      </c>
      <c r="G945" s="118" t="s">
        <v>2813</v>
      </c>
      <c r="H945" s="80">
        <v>2</v>
      </c>
      <c r="I945" s="81">
        <v>13</v>
      </c>
      <c r="J945" s="82">
        <v>2.2499999999999999E-2</v>
      </c>
      <c r="K945" s="74" t="s">
        <v>2802</v>
      </c>
      <c r="L945" s="70">
        <v>1740</v>
      </c>
    </row>
    <row r="946" spans="1:12" s="83" customFormat="1" ht="15" hidden="1" customHeight="1" outlineLevel="1">
      <c r="A946" s="74" t="s">
        <v>4206</v>
      </c>
      <c r="B946" s="75" t="s">
        <v>2986</v>
      </c>
      <c r="C946" s="76" t="s">
        <v>4159</v>
      </c>
      <c r="D946" s="78" t="s">
        <v>2747</v>
      </c>
      <c r="E946" s="74" t="s">
        <v>2811</v>
      </c>
      <c r="F946" s="79" t="s">
        <v>2987</v>
      </c>
      <c r="G946" s="118" t="s">
        <v>3015</v>
      </c>
      <c r="H946" s="80">
        <v>2</v>
      </c>
      <c r="I946" s="81">
        <v>13</v>
      </c>
      <c r="J946" s="82">
        <v>2.2499999999999999E-2</v>
      </c>
      <c r="K946" s="74" t="s">
        <v>2802</v>
      </c>
      <c r="L946" s="70">
        <v>1740</v>
      </c>
    </row>
    <row r="947" spans="1:12" s="83" customFormat="1" ht="15" hidden="1" customHeight="1" outlineLevel="1">
      <c r="A947" s="74" t="s">
        <v>4206</v>
      </c>
      <c r="B947" s="75" t="s">
        <v>2900</v>
      </c>
      <c r="C947" s="76" t="s">
        <v>4160</v>
      </c>
      <c r="D947" s="78" t="s">
        <v>2747</v>
      </c>
      <c r="E947" s="74" t="s">
        <v>2811</v>
      </c>
      <c r="F947" s="79" t="s">
        <v>2901</v>
      </c>
      <c r="G947" s="118" t="s">
        <v>2929</v>
      </c>
      <c r="H947" s="80">
        <v>2</v>
      </c>
      <c r="I947" s="81">
        <v>13</v>
      </c>
      <c r="J947" s="82">
        <v>2.2499999999999999E-2</v>
      </c>
      <c r="K947" s="74" t="s">
        <v>2802</v>
      </c>
      <c r="L947" s="70">
        <v>2050</v>
      </c>
    </row>
    <row r="948" spans="1:12" s="83" customFormat="1" ht="15" hidden="1" customHeight="1" outlineLevel="1">
      <c r="A948" s="74" t="s">
        <v>4013</v>
      </c>
      <c r="B948" s="75" t="s">
        <v>2746</v>
      </c>
      <c r="C948" s="76" t="s">
        <v>4161</v>
      </c>
      <c r="D948" s="78" t="s">
        <v>2747</v>
      </c>
      <c r="E948" s="74" t="s">
        <v>2748</v>
      </c>
      <c r="F948" s="79" t="s">
        <v>2749</v>
      </c>
      <c r="G948" s="118" t="s">
        <v>2751</v>
      </c>
      <c r="H948" s="80">
        <v>1</v>
      </c>
      <c r="I948" s="81">
        <v>8</v>
      </c>
      <c r="J948" s="82">
        <v>1.2999999999999999E-2</v>
      </c>
      <c r="K948" s="74" t="s">
        <v>669</v>
      </c>
      <c r="L948" s="70">
        <v>340</v>
      </c>
    </row>
    <row r="949" spans="1:12" s="83" customFormat="1" ht="15" hidden="1" customHeight="1" outlineLevel="1">
      <c r="A949" s="74" t="s">
        <v>4013</v>
      </c>
      <c r="B949" s="75" t="s">
        <v>2758</v>
      </c>
      <c r="C949" s="76" t="s">
        <v>4162</v>
      </c>
      <c r="D949" s="78" t="s">
        <v>2747</v>
      </c>
      <c r="E949" s="74" t="s">
        <v>2748</v>
      </c>
      <c r="F949" s="79" t="s">
        <v>2760</v>
      </c>
      <c r="G949" s="118" t="s">
        <v>2815</v>
      </c>
      <c r="H949" s="80">
        <v>1</v>
      </c>
      <c r="I949" s="81">
        <v>8</v>
      </c>
      <c r="J949" s="82">
        <v>1.2999999999999999E-2</v>
      </c>
      <c r="K949" s="74" t="s">
        <v>669</v>
      </c>
      <c r="L949" s="70">
        <v>340</v>
      </c>
    </row>
    <row r="950" spans="1:12" s="83" customFormat="1" ht="15" hidden="1" customHeight="1" outlineLevel="1">
      <c r="A950" s="74" t="s">
        <v>4013</v>
      </c>
      <c r="B950" s="75" t="s">
        <v>2986</v>
      </c>
      <c r="C950" s="76" t="s">
        <v>4163</v>
      </c>
      <c r="D950" s="78" t="s">
        <v>2747</v>
      </c>
      <c r="E950" s="74" t="s">
        <v>2748</v>
      </c>
      <c r="F950" s="79" t="s">
        <v>2987</v>
      </c>
      <c r="G950" s="118" t="s">
        <v>3017</v>
      </c>
      <c r="H950" s="80">
        <v>1</v>
      </c>
      <c r="I950" s="81">
        <v>8</v>
      </c>
      <c r="J950" s="82">
        <v>1.2999999999999999E-2</v>
      </c>
      <c r="K950" s="74" t="s">
        <v>669</v>
      </c>
      <c r="L950" s="70">
        <v>340</v>
      </c>
    </row>
    <row r="951" spans="1:12" s="83" customFormat="1" ht="15" hidden="1" customHeight="1" outlineLevel="1">
      <c r="A951" s="74" t="s">
        <v>4013</v>
      </c>
      <c r="B951" s="75" t="s">
        <v>2900</v>
      </c>
      <c r="C951" s="76" t="s">
        <v>4164</v>
      </c>
      <c r="D951" s="78" t="s">
        <v>2747</v>
      </c>
      <c r="E951" s="74" t="s">
        <v>2748</v>
      </c>
      <c r="F951" s="79" t="s">
        <v>2901</v>
      </c>
      <c r="G951" s="118" t="s">
        <v>2931</v>
      </c>
      <c r="H951" s="80">
        <v>1</v>
      </c>
      <c r="I951" s="81">
        <v>8</v>
      </c>
      <c r="J951" s="82">
        <v>1.2999999999999999E-2</v>
      </c>
      <c r="K951" s="74" t="s">
        <v>669</v>
      </c>
      <c r="L951" s="70">
        <v>340</v>
      </c>
    </row>
    <row r="952" spans="1:12" s="83" customFormat="1" ht="15" hidden="1" customHeight="1" outlineLevel="1">
      <c r="A952" s="74" t="s">
        <v>4014</v>
      </c>
      <c r="B952" s="75" t="s">
        <v>2758</v>
      </c>
      <c r="C952" s="76" t="s">
        <v>2817</v>
      </c>
      <c r="D952" s="78" t="s">
        <v>2747</v>
      </c>
      <c r="E952" s="74" t="s">
        <v>2816</v>
      </c>
      <c r="F952" s="79" t="s">
        <v>2760</v>
      </c>
      <c r="G952" s="118" t="s">
        <v>2818</v>
      </c>
      <c r="H952" s="80">
        <v>2</v>
      </c>
      <c r="I952" s="81">
        <v>6.5</v>
      </c>
      <c r="J952" s="82">
        <v>1.2E-2</v>
      </c>
      <c r="K952" s="74" t="s">
        <v>2766</v>
      </c>
      <c r="L952" s="70">
        <v>910</v>
      </c>
    </row>
    <row r="953" spans="1:12" s="83" customFormat="1" ht="15" hidden="1" customHeight="1" outlineLevel="1">
      <c r="A953" s="74" t="s">
        <v>4014</v>
      </c>
      <c r="B953" s="75" t="s">
        <v>2986</v>
      </c>
      <c r="C953" s="76" t="s">
        <v>3018</v>
      </c>
      <c r="D953" s="78" t="s">
        <v>2747</v>
      </c>
      <c r="E953" s="74" t="s">
        <v>2816</v>
      </c>
      <c r="F953" s="79" t="s">
        <v>2987</v>
      </c>
      <c r="G953" s="118" t="s">
        <v>3019</v>
      </c>
      <c r="H953" s="80">
        <v>2</v>
      </c>
      <c r="I953" s="81">
        <v>6.5</v>
      </c>
      <c r="J953" s="82">
        <v>1.2E-2</v>
      </c>
      <c r="K953" s="74" t="s">
        <v>2766</v>
      </c>
      <c r="L953" s="70">
        <v>910</v>
      </c>
    </row>
    <row r="954" spans="1:12" s="83" customFormat="1" ht="15" hidden="1" customHeight="1" outlineLevel="1">
      <c r="A954" s="74" t="s">
        <v>4014</v>
      </c>
      <c r="B954" s="75" t="s">
        <v>2900</v>
      </c>
      <c r="C954" s="76" t="s">
        <v>2932</v>
      </c>
      <c r="D954" s="78" t="s">
        <v>2747</v>
      </c>
      <c r="E954" s="74" t="s">
        <v>2816</v>
      </c>
      <c r="F954" s="79" t="s">
        <v>2901</v>
      </c>
      <c r="G954" s="118" t="s">
        <v>2933</v>
      </c>
      <c r="H954" s="80">
        <v>2</v>
      </c>
      <c r="I954" s="81">
        <v>6.5</v>
      </c>
      <c r="J954" s="82">
        <v>1.2E-2</v>
      </c>
      <c r="K954" s="74" t="s">
        <v>2766</v>
      </c>
      <c r="L954" s="70">
        <v>1040</v>
      </c>
    </row>
    <row r="955" spans="1:12" s="83" customFormat="1" ht="15" hidden="1" customHeight="1" outlineLevel="1">
      <c r="A955" s="74" t="s">
        <v>4014</v>
      </c>
      <c r="B955" s="75" t="s">
        <v>2758</v>
      </c>
      <c r="C955" s="76" t="s">
        <v>2820</v>
      </c>
      <c r="D955" s="78" t="s">
        <v>2747</v>
      </c>
      <c r="E955" s="74" t="s">
        <v>2819</v>
      </c>
      <c r="F955" s="79" t="s">
        <v>2760</v>
      </c>
      <c r="G955" s="118" t="s">
        <v>2821</v>
      </c>
      <c r="H955" s="80">
        <v>2</v>
      </c>
      <c r="I955" s="81">
        <v>8</v>
      </c>
      <c r="J955" s="82">
        <v>1.4999999999999999E-2</v>
      </c>
      <c r="K955" s="74" t="s">
        <v>2774</v>
      </c>
      <c r="L955" s="70">
        <v>1070</v>
      </c>
    </row>
    <row r="956" spans="1:12" s="83" customFormat="1" ht="15" hidden="1" customHeight="1" outlineLevel="1">
      <c r="A956" s="74" t="s">
        <v>4014</v>
      </c>
      <c r="B956" s="75" t="s">
        <v>2986</v>
      </c>
      <c r="C956" s="76" t="s">
        <v>3020</v>
      </c>
      <c r="D956" s="78" t="s">
        <v>2747</v>
      </c>
      <c r="E956" s="74" t="s">
        <v>2819</v>
      </c>
      <c r="F956" s="79" t="s">
        <v>2987</v>
      </c>
      <c r="G956" s="118" t="s">
        <v>3021</v>
      </c>
      <c r="H956" s="80">
        <v>2</v>
      </c>
      <c r="I956" s="81">
        <v>8</v>
      </c>
      <c r="J956" s="82">
        <v>1.4999999999999999E-2</v>
      </c>
      <c r="K956" s="74" t="s">
        <v>2774</v>
      </c>
      <c r="L956" s="70">
        <v>1070</v>
      </c>
    </row>
    <row r="957" spans="1:12" s="83" customFormat="1" ht="15" hidden="1" customHeight="1" outlineLevel="1">
      <c r="A957" s="74" t="s">
        <v>4014</v>
      </c>
      <c r="B957" s="75" t="s">
        <v>2900</v>
      </c>
      <c r="C957" s="76" t="s">
        <v>2934</v>
      </c>
      <c r="D957" s="78" t="s">
        <v>2747</v>
      </c>
      <c r="E957" s="74" t="s">
        <v>2819</v>
      </c>
      <c r="F957" s="79" t="s">
        <v>2901</v>
      </c>
      <c r="G957" s="118" t="s">
        <v>2935</v>
      </c>
      <c r="H957" s="80">
        <v>2</v>
      </c>
      <c r="I957" s="81">
        <v>8</v>
      </c>
      <c r="J957" s="82">
        <v>1.4999999999999999E-2</v>
      </c>
      <c r="K957" s="74" t="s">
        <v>2774</v>
      </c>
      <c r="L957" s="70">
        <v>1230</v>
      </c>
    </row>
    <row r="958" spans="1:12" s="83" customFormat="1" ht="15" hidden="1" customHeight="1" outlineLevel="1">
      <c r="A958" s="74" t="s">
        <v>4014</v>
      </c>
      <c r="B958" s="75" t="s">
        <v>2758</v>
      </c>
      <c r="C958" s="76" t="s">
        <v>2823</v>
      </c>
      <c r="D958" s="78" t="s">
        <v>2747</v>
      </c>
      <c r="E958" s="74" t="s">
        <v>2822</v>
      </c>
      <c r="F958" s="79" t="s">
        <v>2760</v>
      </c>
      <c r="G958" s="118" t="s">
        <v>2824</v>
      </c>
      <c r="H958" s="80">
        <v>2</v>
      </c>
      <c r="I958" s="81">
        <v>9.5</v>
      </c>
      <c r="J958" s="82">
        <v>1.2999999999999999E-2</v>
      </c>
      <c r="K958" s="74" t="s">
        <v>2778</v>
      </c>
      <c r="L958" s="70">
        <v>1220</v>
      </c>
    </row>
    <row r="959" spans="1:12" s="83" customFormat="1" ht="15" hidden="1" customHeight="1" outlineLevel="1">
      <c r="A959" s="74" t="s">
        <v>4014</v>
      </c>
      <c r="B959" s="75" t="s">
        <v>2986</v>
      </c>
      <c r="C959" s="76" t="s">
        <v>3022</v>
      </c>
      <c r="D959" s="78" t="s">
        <v>2747</v>
      </c>
      <c r="E959" s="74" t="s">
        <v>2822</v>
      </c>
      <c r="F959" s="79" t="s">
        <v>2987</v>
      </c>
      <c r="G959" s="118" t="s">
        <v>3023</v>
      </c>
      <c r="H959" s="80">
        <v>2</v>
      </c>
      <c r="I959" s="81">
        <v>9.5</v>
      </c>
      <c r="J959" s="82">
        <v>1.2999999999999999E-2</v>
      </c>
      <c r="K959" s="74" t="s">
        <v>2778</v>
      </c>
      <c r="L959" s="70">
        <v>1220</v>
      </c>
    </row>
    <row r="960" spans="1:12" s="83" customFormat="1" ht="15" hidden="1" customHeight="1" outlineLevel="1">
      <c r="A960" s="74" t="s">
        <v>4014</v>
      </c>
      <c r="B960" s="75" t="s">
        <v>2900</v>
      </c>
      <c r="C960" s="76" t="s">
        <v>2936</v>
      </c>
      <c r="D960" s="78" t="s">
        <v>2747</v>
      </c>
      <c r="E960" s="74" t="s">
        <v>2822</v>
      </c>
      <c r="F960" s="79" t="s">
        <v>2901</v>
      </c>
      <c r="G960" s="118" t="s">
        <v>2937</v>
      </c>
      <c r="H960" s="80">
        <v>2</v>
      </c>
      <c r="I960" s="81">
        <v>9.5</v>
      </c>
      <c r="J960" s="82">
        <v>1.2999999999999999E-2</v>
      </c>
      <c r="K960" s="74" t="s">
        <v>2778</v>
      </c>
      <c r="L960" s="70">
        <v>1410</v>
      </c>
    </row>
    <row r="961" spans="1:12" s="83" customFormat="1" ht="15" hidden="1" customHeight="1" outlineLevel="1">
      <c r="A961" s="74" t="s">
        <v>4014</v>
      </c>
      <c r="B961" s="75" t="s">
        <v>2758</v>
      </c>
      <c r="C961" s="76" t="s">
        <v>2826</v>
      </c>
      <c r="D961" s="78" t="s">
        <v>2747</v>
      </c>
      <c r="E961" s="74" t="s">
        <v>2825</v>
      </c>
      <c r="F961" s="79" t="s">
        <v>2760</v>
      </c>
      <c r="G961" s="118" t="s">
        <v>2827</v>
      </c>
      <c r="H961" s="80">
        <v>2</v>
      </c>
      <c r="I961" s="81">
        <v>10.5</v>
      </c>
      <c r="J961" s="82">
        <v>1.9E-2</v>
      </c>
      <c r="K961" s="74" t="s">
        <v>2782</v>
      </c>
      <c r="L961" s="70">
        <v>1530</v>
      </c>
    </row>
    <row r="962" spans="1:12" s="83" customFormat="1" ht="15" hidden="1" customHeight="1" outlineLevel="1">
      <c r="A962" s="74" t="s">
        <v>4014</v>
      </c>
      <c r="B962" s="75" t="s">
        <v>2986</v>
      </c>
      <c r="C962" s="76" t="s">
        <v>3024</v>
      </c>
      <c r="D962" s="78" t="s">
        <v>2747</v>
      </c>
      <c r="E962" s="74" t="s">
        <v>2825</v>
      </c>
      <c r="F962" s="79" t="s">
        <v>2987</v>
      </c>
      <c r="G962" s="118" t="s">
        <v>3025</v>
      </c>
      <c r="H962" s="80">
        <v>2</v>
      </c>
      <c r="I962" s="81">
        <v>10.5</v>
      </c>
      <c r="J962" s="82">
        <v>1.9E-2</v>
      </c>
      <c r="K962" s="74" t="s">
        <v>2782</v>
      </c>
      <c r="L962" s="70">
        <v>1530</v>
      </c>
    </row>
    <row r="963" spans="1:12" s="83" customFormat="1" ht="15" hidden="1" customHeight="1" outlineLevel="1">
      <c r="A963" s="74" t="s">
        <v>4014</v>
      </c>
      <c r="B963" s="75" t="s">
        <v>2900</v>
      </c>
      <c r="C963" s="76" t="s">
        <v>2938</v>
      </c>
      <c r="D963" s="78" t="s">
        <v>2747</v>
      </c>
      <c r="E963" s="74" t="s">
        <v>2825</v>
      </c>
      <c r="F963" s="79" t="s">
        <v>2901</v>
      </c>
      <c r="G963" s="118" t="s">
        <v>2939</v>
      </c>
      <c r="H963" s="80">
        <v>2</v>
      </c>
      <c r="I963" s="81">
        <v>10.5</v>
      </c>
      <c r="J963" s="82">
        <v>1.9E-2</v>
      </c>
      <c r="K963" s="74" t="s">
        <v>2782</v>
      </c>
      <c r="L963" s="70">
        <v>1770</v>
      </c>
    </row>
    <row r="964" spans="1:12" s="83" customFormat="1" ht="15" hidden="1" customHeight="1" outlineLevel="1">
      <c r="A964" s="74" t="s">
        <v>4015</v>
      </c>
      <c r="B964" s="75" t="s">
        <v>2758</v>
      </c>
      <c r="C964" s="76" t="s">
        <v>2829</v>
      </c>
      <c r="D964" s="78" t="s">
        <v>2747</v>
      </c>
      <c r="E964" s="74" t="s">
        <v>2828</v>
      </c>
      <c r="F964" s="79" t="s">
        <v>2760</v>
      </c>
      <c r="G964" s="118" t="s">
        <v>2831</v>
      </c>
      <c r="H964" s="80">
        <v>1</v>
      </c>
      <c r="I964" s="81">
        <v>19</v>
      </c>
      <c r="J964" s="82">
        <v>3.7999999999999999E-2</v>
      </c>
      <c r="K964" s="74" t="s">
        <v>2830</v>
      </c>
      <c r="L964" s="70">
        <v>1130</v>
      </c>
    </row>
    <row r="965" spans="1:12" s="83" customFormat="1" ht="15" hidden="1" customHeight="1" outlineLevel="1">
      <c r="A965" s="74" t="s">
        <v>4015</v>
      </c>
      <c r="B965" s="75" t="s">
        <v>2986</v>
      </c>
      <c r="C965" s="76" t="s">
        <v>3026</v>
      </c>
      <c r="D965" s="78" t="s">
        <v>2747</v>
      </c>
      <c r="E965" s="74" t="s">
        <v>2828</v>
      </c>
      <c r="F965" s="79" t="s">
        <v>2987</v>
      </c>
      <c r="G965" s="118" t="s">
        <v>3027</v>
      </c>
      <c r="H965" s="80">
        <v>1</v>
      </c>
      <c r="I965" s="81">
        <v>19</v>
      </c>
      <c r="J965" s="82">
        <v>3.7999999999999999E-2</v>
      </c>
      <c r="K965" s="74" t="s">
        <v>2830</v>
      </c>
      <c r="L965" s="70">
        <v>1130</v>
      </c>
    </row>
    <row r="966" spans="1:12" s="83" customFormat="1" ht="15" hidden="1" customHeight="1" outlineLevel="1">
      <c r="A966" s="74" t="s">
        <v>4015</v>
      </c>
      <c r="B966" s="75" t="s">
        <v>2900</v>
      </c>
      <c r="C966" s="76" t="s">
        <v>2940</v>
      </c>
      <c r="D966" s="78" t="s">
        <v>2747</v>
      </c>
      <c r="E966" s="74" t="s">
        <v>2828</v>
      </c>
      <c r="F966" s="79" t="s">
        <v>2901</v>
      </c>
      <c r="G966" s="118" t="s">
        <v>2941</v>
      </c>
      <c r="H966" s="80">
        <v>1</v>
      </c>
      <c r="I966" s="81">
        <v>19</v>
      </c>
      <c r="J966" s="82">
        <v>3.7999999999999999E-2</v>
      </c>
      <c r="K966" s="74" t="s">
        <v>2830</v>
      </c>
      <c r="L966" s="70">
        <v>1380</v>
      </c>
    </row>
    <row r="967" spans="1:12" s="83" customFormat="1" ht="15" hidden="1" customHeight="1" outlineLevel="1">
      <c r="A967" s="74" t="s">
        <v>4016</v>
      </c>
      <c r="B967" s="75" t="s">
        <v>2758</v>
      </c>
      <c r="C967" s="76" t="s">
        <v>2833</v>
      </c>
      <c r="D967" s="78" t="s">
        <v>2747</v>
      </c>
      <c r="E967" s="74" t="s">
        <v>2832</v>
      </c>
      <c r="F967" s="79" t="s">
        <v>2760</v>
      </c>
      <c r="G967" s="118" t="s">
        <v>2834</v>
      </c>
      <c r="H967" s="80">
        <v>2</v>
      </c>
      <c r="I967" s="81">
        <v>10</v>
      </c>
      <c r="J967" s="82">
        <v>1.9E-2</v>
      </c>
      <c r="K967" s="74" t="s">
        <v>2830</v>
      </c>
      <c r="L967" s="70">
        <v>1210</v>
      </c>
    </row>
    <row r="968" spans="1:12" s="83" customFormat="1" ht="15" hidden="1" customHeight="1" outlineLevel="1">
      <c r="A968" s="74" t="s">
        <v>4016</v>
      </c>
      <c r="B968" s="75" t="s">
        <v>2986</v>
      </c>
      <c r="C968" s="76" t="s">
        <v>3028</v>
      </c>
      <c r="D968" s="78" t="s">
        <v>2747</v>
      </c>
      <c r="E968" s="74" t="s">
        <v>2832</v>
      </c>
      <c r="F968" s="79" t="s">
        <v>2987</v>
      </c>
      <c r="G968" s="118" t="s">
        <v>3029</v>
      </c>
      <c r="H968" s="80">
        <v>2</v>
      </c>
      <c r="I968" s="81">
        <v>10</v>
      </c>
      <c r="J968" s="82">
        <v>1.9E-2</v>
      </c>
      <c r="K968" s="74" t="s">
        <v>2830</v>
      </c>
      <c r="L968" s="70">
        <v>1210</v>
      </c>
    </row>
    <row r="969" spans="1:12" s="83" customFormat="1" ht="15" hidden="1" customHeight="1" outlineLevel="1">
      <c r="A969" s="74" t="s">
        <v>4016</v>
      </c>
      <c r="B969" s="75" t="s">
        <v>2900</v>
      </c>
      <c r="C969" s="76" t="s">
        <v>2942</v>
      </c>
      <c r="D969" s="78" t="s">
        <v>2747</v>
      </c>
      <c r="E969" s="74" t="s">
        <v>2832</v>
      </c>
      <c r="F969" s="79" t="s">
        <v>2901</v>
      </c>
      <c r="G969" s="118" t="s">
        <v>2943</v>
      </c>
      <c r="H969" s="80">
        <v>2</v>
      </c>
      <c r="I969" s="81">
        <v>10</v>
      </c>
      <c r="J969" s="82">
        <v>1.9E-2</v>
      </c>
      <c r="K969" s="74" t="s">
        <v>2830</v>
      </c>
      <c r="L969" s="70">
        <v>1330</v>
      </c>
    </row>
    <row r="970" spans="1:12" s="83" customFormat="1" ht="15" hidden="1" customHeight="1" outlineLevel="1">
      <c r="A970" s="74" t="s">
        <v>4017</v>
      </c>
      <c r="B970" s="75" t="s">
        <v>2758</v>
      </c>
      <c r="C970" s="76" t="s">
        <v>2836</v>
      </c>
      <c r="D970" s="78" t="s">
        <v>2747</v>
      </c>
      <c r="E970" s="74" t="s">
        <v>2835</v>
      </c>
      <c r="F970" s="79" t="s">
        <v>2760</v>
      </c>
      <c r="G970" s="118" t="s">
        <v>2837</v>
      </c>
      <c r="H970" s="80">
        <v>1</v>
      </c>
      <c r="I970" s="81">
        <v>18</v>
      </c>
      <c r="J970" s="82">
        <v>3.3000000000000002E-2</v>
      </c>
      <c r="K970" s="74" t="s">
        <v>669</v>
      </c>
      <c r="L970" s="70">
        <v>1070</v>
      </c>
    </row>
    <row r="971" spans="1:12" s="83" customFormat="1" ht="15" hidden="1" customHeight="1" outlineLevel="1">
      <c r="A971" s="74" t="s">
        <v>4017</v>
      </c>
      <c r="B971" s="75" t="s">
        <v>2986</v>
      </c>
      <c r="C971" s="76" t="s">
        <v>3030</v>
      </c>
      <c r="D971" s="78" t="s">
        <v>2747</v>
      </c>
      <c r="E971" s="74" t="s">
        <v>2835</v>
      </c>
      <c r="F971" s="79" t="s">
        <v>2987</v>
      </c>
      <c r="G971" s="118" t="s">
        <v>3031</v>
      </c>
      <c r="H971" s="80">
        <v>1</v>
      </c>
      <c r="I971" s="81">
        <v>18</v>
      </c>
      <c r="J971" s="82">
        <v>3.3000000000000002E-2</v>
      </c>
      <c r="K971" s="74" t="s">
        <v>669</v>
      </c>
      <c r="L971" s="70">
        <v>1070</v>
      </c>
    </row>
    <row r="972" spans="1:12" s="83" customFormat="1" ht="15" hidden="1" customHeight="1" outlineLevel="1">
      <c r="A972" s="74" t="s">
        <v>4017</v>
      </c>
      <c r="B972" s="75" t="s">
        <v>2900</v>
      </c>
      <c r="C972" s="76" t="s">
        <v>2944</v>
      </c>
      <c r="D972" s="78" t="s">
        <v>2747</v>
      </c>
      <c r="E972" s="74" t="s">
        <v>2835</v>
      </c>
      <c r="F972" s="79" t="s">
        <v>2901</v>
      </c>
      <c r="G972" s="118" t="s">
        <v>2945</v>
      </c>
      <c r="H972" s="80">
        <v>1</v>
      </c>
      <c r="I972" s="81">
        <v>18</v>
      </c>
      <c r="J972" s="82">
        <v>3.3000000000000002E-2</v>
      </c>
      <c r="K972" s="74" t="s">
        <v>669</v>
      </c>
      <c r="L972" s="70">
        <v>1160</v>
      </c>
    </row>
    <row r="973" spans="1:12" s="83" customFormat="1" ht="15" hidden="1" customHeight="1" outlineLevel="1">
      <c r="A973" s="74" t="s">
        <v>4017</v>
      </c>
      <c r="B973" s="75" t="s">
        <v>2758</v>
      </c>
      <c r="C973" s="76" t="s">
        <v>2839</v>
      </c>
      <c r="D973" s="78" t="s">
        <v>2747</v>
      </c>
      <c r="E973" s="74" t="s">
        <v>2838</v>
      </c>
      <c r="F973" s="79" t="s">
        <v>2760</v>
      </c>
      <c r="G973" s="118" t="s">
        <v>2840</v>
      </c>
      <c r="H973" s="80">
        <v>1</v>
      </c>
      <c r="I973" s="81">
        <v>20</v>
      </c>
      <c r="J973" s="82">
        <v>4.1000000000000002E-2</v>
      </c>
      <c r="K973" s="74" t="s">
        <v>685</v>
      </c>
      <c r="L973" s="70">
        <v>1250</v>
      </c>
    </row>
    <row r="974" spans="1:12" s="83" customFormat="1" ht="15" hidden="1" customHeight="1" outlineLevel="1">
      <c r="A974" s="74" t="s">
        <v>4017</v>
      </c>
      <c r="B974" s="75" t="s">
        <v>2986</v>
      </c>
      <c r="C974" s="76" t="s">
        <v>3032</v>
      </c>
      <c r="D974" s="78" t="s">
        <v>2747</v>
      </c>
      <c r="E974" s="74" t="s">
        <v>2838</v>
      </c>
      <c r="F974" s="79" t="s">
        <v>2987</v>
      </c>
      <c r="G974" s="118" t="s">
        <v>3033</v>
      </c>
      <c r="H974" s="80">
        <v>1</v>
      </c>
      <c r="I974" s="81">
        <v>20</v>
      </c>
      <c r="J974" s="82">
        <v>4.1000000000000002E-2</v>
      </c>
      <c r="K974" s="74" t="s">
        <v>685</v>
      </c>
      <c r="L974" s="70">
        <v>1250</v>
      </c>
    </row>
    <row r="975" spans="1:12" s="83" customFormat="1" ht="15" hidden="1" customHeight="1" outlineLevel="1">
      <c r="A975" s="74" t="s">
        <v>4017</v>
      </c>
      <c r="B975" s="75" t="s">
        <v>2900</v>
      </c>
      <c r="C975" s="76" t="s">
        <v>2946</v>
      </c>
      <c r="D975" s="78" t="s">
        <v>2747</v>
      </c>
      <c r="E975" s="74" t="s">
        <v>2838</v>
      </c>
      <c r="F975" s="79" t="s">
        <v>2901</v>
      </c>
      <c r="G975" s="118" t="s">
        <v>2947</v>
      </c>
      <c r="H975" s="80">
        <v>1</v>
      </c>
      <c r="I975" s="81">
        <v>20</v>
      </c>
      <c r="J975" s="82">
        <v>4.1000000000000002E-2</v>
      </c>
      <c r="K975" s="74" t="s">
        <v>685</v>
      </c>
      <c r="L975" s="70">
        <v>1360</v>
      </c>
    </row>
    <row r="976" spans="1:12" s="83" customFormat="1" ht="15" hidden="1" customHeight="1" outlineLevel="1">
      <c r="A976" s="74" t="s">
        <v>4017</v>
      </c>
      <c r="B976" s="75" t="s">
        <v>2758</v>
      </c>
      <c r="C976" s="76" t="s">
        <v>2842</v>
      </c>
      <c r="D976" s="78" t="s">
        <v>2747</v>
      </c>
      <c r="E976" s="74" t="s">
        <v>2841</v>
      </c>
      <c r="F976" s="79" t="s">
        <v>2760</v>
      </c>
      <c r="G976" s="118" t="s">
        <v>2844</v>
      </c>
      <c r="H976" s="80">
        <v>1</v>
      </c>
      <c r="I976" s="81">
        <v>20</v>
      </c>
      <c r="J976" s="82">
        <v>3.9E-2</v>
      </c>
      <c r="K976" s="74" t="s">
        <v>2843</v>
      </c>
      <c r="L976" s="70">
        <v>1320</v>
      </c>
    </row>
    <row r="977" spans="1:12" s="83" customFormat="1" ht="15" hidden="1" customHeight="1" outlineLevel="1">
      <c r="A977" s="74" t="s">
        <v>4017</v>
      </c>
      <c r="B977" s="75" t="s">
        <v>2986</v>
      </c>
      <c r="C977" s="76" t="s">
        <v>3034</v>
      </c>
      <c r="D977" s="78" t="s">
        <v>2747</v>
      </c>
      <c r="E977" s="74" t="s">
        <v>2841</v>
      </c>
      <c r="F977" s="79" t="s">
        <v>2987</v>
      </c>
      <c r="G977" s="118" t="s">
        <v>3035</v>
      </c>
      <c r="H977" s="80">
        <v>1</v>
      </c>
      <c r="I977" s="81">
        <v>20</v>
      </c>
      <c r="J977" s="82">
        <v>3.9E-2</v>
      </c>
      <c r="K977" s="74" t="s">
        <v>2843</v>
      </c>
      <c r="L977" s="70">
        <v>1320</v>
      </c>
    </row>
    <row r="978" spans="1:12" s="83" customFormat="1" ht="15" hidden="1" customHeight="1" outlineLevel="1">
      <c r="A978" s="74" t="s">
        <v>4017</v>
      </c>
      <c r="B978" s="75" t="s">
        <v>2900</v>
      </c>
      <c r="C978" s="76" t="s">
        <v>2948</v>
      </c>
      <c r="D978" s="78" t="s">
        <v>2747</v>
      </c>
      <c r="E978" s="74" t="s">
        <v>2841</v>
      </c>
      <c r="F978" s="79" t="s">
        <v>2901</v>
      </c>
      <c r="G978" s="118" t="s">
        <v>2949</v>
      </c>
      <c r="H978" s="80">
        <v>1</v>
      </c>
      <c r="I978" s="81">
        <v>20</v>
      </c>
      <c r="J978" s="82">
        <v>3.9E-2</v>
      </c>
      <c r="K978" s="74" t="s">
        <v>2843</v>
      </c>
      <c r="L978" s="70">
        <v>1430</v>
      </c>
    </row>
    <row r="979" spans="1:12" s="83" customFormat="1" ht="15" hidden="1" customHeight="1" outlineLevel="1">
      <c r="A979" s="74" t="s">
        <v>4017</v>
      </c>
      <c r="B979" s="75" t="s">
        <v>2758</v>
      </c>
      <c r="C979" s="76" t="s">
        <v>2846</v>
      </c>
      <c r="D979" s="78" t="s">
        <v>2747</v>
      </c>
      <c r="E979" s="74" t="s">
        <v>2845</v>
      </c>
      <c r="F979" s="79" t="s">
        <v>2760</v>
      </c>
      <c r="G979" s="118" t="s">
        <v>2847</v>
      </c>
      <c r="H979" s="80">
        <v>1</v>
      </c>
      <c r="I979" s="81">
        <v>25</v>
      </c>
      <c r="J979" s="82">
        <v>3.2000000000000001E-2</v>
      </c>
      <c r="K979" s="74" t="s">
        <v>657</v>
      </c>
      <c r="L979" s="70">
        <v>1430</v>
      </c>
    </row>
    <row r="980" spans="1:12" s="83" customFormat="1" ht="15" hidden="1" customHeight="1" outlineLevel="1">
      <c r="A980" s="74" t="s">
        <v>4017</v>
      </c>
      <c r="B980" s="75" t="s">
        <v>2986</v>
      </c>
      <c r="C980" s="76" t="s">
        <v>3036</v>
      </c>
      <c r="D980" s="78" t="s">
        <v>2747</v>
      </c>
      <c r="E980" s="74" t="s">
        <v>2845</v>
      </c>
      <c r="F980" s="79" t="s">
        <v>2987</v>
      </c>
      <c r="G980" s="118" t="s">
        <v>3037</v>
      </c>
      <c r="H980" s="80">
        <v>1</v>
      </c>
      <c r="I980" s="81">
        <v>25</v>
      </c>
      <c r="J980" s="82">
        <v>3.2000000000000001E-2</v>
      </c>
      <c r="K980" s="74" t="s">
        <v>657</v>
      </c>
      <c r="L980" s="70">
        <v>1430</v>
      </c>
    </row>
    <row r="981" spans="1:12" s="83" customFormat="1" ht="15" hidden="1" customHeight="1" outlineLevel="1">
      <c r="A981" s="74" t="s">
        <v>4017</v>
      </c>
      <c r="B981" s="75" t="s">
        <v>2900</v>
      </c>
      <c r="C981" s="76" t="s">
        <v>2950</v>
      </c>
      <c r="D981" s="78" t="s">
        <v>2747</v>
      </c>
      <c r="E981" s="74" t="s">
        <v>2845</v>
      </c>
      <c r="F981" s="79" t="s">
        <v>2901</v>
      </c>
      <c r="G981" s="118" t="s">
        <v>2951</v>
      </c>
      <c r="H981" s="80">
        <v>1</v>
      </c>
      <c r="I981" s="81">
        <v>25</v>
      </c>
      <c r="J981" s="82">
        <v>3.2000000000000001E-2</v>
      </c>
      <c r="K981" s="74" t="s">
        <v>657</v>
      </c>
      <c r="L981" s="70">
        <v>1570</v>
      </c>
    </row>
    <row r="982" spans="1:12" s="83" customFormat="1" ht="15" hidden="1" customHeight="1" outlineLevel="1">
      <c r="A982" s="74" t="s">
        <v>4017</v>
      </c>
      <c r="B982" s="75" t="s">
        <v>2758</v>
      </c>
      <c r="C982" s="76" t="s">
        <v>2849</v>
      </c>
      <c r="D982" s="78" t="s">
        <v>2747</v>
      </c>
      <c r="E982" s="74" t="s">
        <v>2848</v>
      </c>
      <c r="F982" s="79" t="s">
        <v>2760</v>
      </c>
      <c r="G982" s="118" t="s">
        <v>2850</v>
      </c>
      <c r="H982" s="80">
        <v>1</v>
      </c>
      <c r="I982" s="81">
        <v>31</v>
      </c>
      <c r="J982" s="82">
        <v>4.7E-2</v>
      </c>
      <c r="K982" s="74" t="s">
        <v>661</v>
      </c>
      <c r="L982" s="70">
        <v>1660</v>
      </c>
    </row>
    <row r="983" spans="1:12" s="83" customFormat="1" ht="15" hidden="1" customHeight="1" outlineLevel="1">
      <c r="A983" s="74" t="s">
        <v>4017</v>
      </c>
      <c r="B983" s="75" t="s">
        <v>2986</v>
      </c>
      <c r="C983" s="76" t="s">
        <v>3038</v>
      </c>
      <c r="D983" s="78" t="s">
        <v>2747</v>
      </c>
      <c r="E983" s="74" t="s">
        <v>2848</v>
      </c>
      <c r="F983" s="79" t="s">
        <v>2987</v>
      </c>
      <c r="G983" s="118" t="s">
        <v>3039</v>
      </c>
      <c r="H983" s="80">
        <v>1</v>
      </c>
      <c r="I983" s="81">
        <v>31</v>
      </c>
      <c r="J983" s="82">
        <v>4.7E-2</v>
      </c>
      <c r="K983" s="74" t="s">
        <v>661</v>
      </c>
      <c r="L983" s="70">
        <v>1660</v>
      </c>
    </row>
    <row r="984" spans="1:12" s="83" customFormat="1" ht="15" hidden="1" customHeight="1" outlineLevel="1">
      <c r="A984" s="74" t="s">
        <v>4017</v>
      </c>
      <c r="B984" s="75" t="s">
        <v>2900</v>
      </c>
      <c r="C984" s="76" t="s">
        <v>2952</v>
      </c>
      <c r="D984" s="78" t="s">
        <v>2747</v>
      </c>
      <c r="E984" s="74" t="s">
        <v>2848</v>
      </c>
      <c r="F984" s="79" t="s">
        <v>2901</v>
      </c>
      <c r="G984" s="118" t="s">
        <v>2953</v>
      </c>
      <c r="H984" s="80">
        <v>1</v>
      </c>
      <c r="I984" s="81">
        <v>31</v>
      </c>
      <c r="J984" s="82">
        <v>4.7E-2</v>
      </c>
      <c r="K984" s="74" t="s">
        <v>661</v>
      </c>
      <c r="L984" s="70">
        <v>1820</v>
      </c>
    </row>
    <row r="985" spans="1:12" s="83" customFormat="1" ht="15" hidden="1" customHeight="1" outlineLevel="1">
      <c r="A985" s="74" t="s">
        <v>4017</v>
      </c>
      <c r="B985" s="75" t="s">
        <v>2758</v>
      </c>
      <c r="C985" s="76" t="s">
        <v>2852</v>
      </c>
      <c r="D985" s="78" t="s">
        <v>2747</v>
      </c>
      <c r="E985" s="74" t="s">
        <v>2851</v>
      </c>
      <c r="F985" s="79" t="s">
        <v>2760</v>
      </c>
      <c r="G985" s="118" t="s">
        <v>2853</v>
      </c>
      <c r="H985" s="80">
        <v>1</v>
      </c>
      <c r="I985" s="81">
        <v>35</v>
      </c>
      <c r="J985" s="82">
        <v>6.7000000000000004E-2</v>
      </c>
      <c r="K985" s="74" t="s">
        <v>665</v>
      </c>
      <c r="L985" s="70">
        <v>2040</v>
      </c>
    </row>
    <row r="986" spans="1:12" s="83" customFormat="1" ht="15" hidden="1" customHeight="1" outlineLevel="1">
      <c r="A986" s="74" t="s">
        <v>4017</v>
      </c>
      <c r="B986" s="75" t="s">
        <v>2986</v>
      </c>
      <c r="C986" s="76" t="s">
        <v>3040</v>
      </c>
      <c r="D986" s="78" t="s">
        <v>2747</v>
      </c>
      <c r="E986" s="74" t="s">
        <v>2851</v>
      </c>
      <c r="F986" s="79" t="s">
        <v>2987</v>
      </c>
      <c r="G986" s="118" t="s">
        <v>3041</v>
      </c>
      <c r="H986" s="80">
        <v>1</v>
      </c>
      <c r="I986" s="81">
        <v>35</v>
      </c>
      <c r="J986" s="82">
        <v>6.7000000000000004E-2</v>
      </c>
      <c r="K986" s="74" t="s">
        <v>665</v>
      </c>
      <c r="L986" s="70">
        <v>2040</v>
      </c>
    </row>
    <row r="987" spans="1:12" s="83" customFormat="1" ht="15" hidden="1" customHeight="1" outlineLevel="1">
      <c r="A987" s="74" t="s">
        <v>4017</v>
      </c>
      <c r="B987" s="75" t="s">
        <v>2900</v>
      </c>
      <c r="C987" s="76" t="s">
        <v>2954</v>
      </c>
      <c r="D987" s="78" t="s">
        <v>2747</v>
      </c>
      <c r="E987" s="74" t="s">
        <v>2851</v>
      </c>
      <c r="F987" s="79" t="s">
        <v>2901</v>
      </c>
      <c r="G987" s="118" t="s">
        <v>2955</v>
      </c>
      <c r="H987" s="80">
        <v>1</v>
      </c>
      <c r="I987" s="81">
        <v>35</v>
      </c>
      <c r="J987" s="82">
        <v>6.7000000000000004E-2</v>
      </c>
      <c r="K987" s="74" t="s">
        <v>665</v>
      </c>
      <c r="L987" s="70">
        <v>2250</v>
      </c>
    </row>
    <row r="988" spans="1:12" s="83" customFormat="1" ht="15" hidden="1" customHeight="1" outlineLevel="1">
      <c r="A988" s="74" t="s">
        <v>4018</v>
      </c>
      <c r="B988" s="75" t="s">
        <v>2758</v>
      </c>
      <c r="C988" s="76" t="s">
        <v>4112</v>
      </c>
      <c r="D988" s="78" t="s">
        <v>2747</v>
      </c>
      <c r="E988" s="74" t="s">
        <v>2854</v>
      </c>
      <c r="F988" s="79" t="s">
        <v>2760</v>
      </c>
      <c r="G988" s="118" t="s">
        <v>2856</v>
      </c>
      <c r="H988" s="80">
        <v>1</v>
      </c>
      <c r="I988" s="81">
        <v>23</v>
      </c>
      <c r="J988" s="82">
        <v>4.1000000000000002E-2</v>
      </c>
      <c r="K988" s="74" t="s">
        <v>685</v>
      </c>
      <c r="L988" s="70">
        <v>1380</v>
      </c>
    </row>
    <row r="989" spans="1:12" s="83" customFormat="1" ht="15" hidden="1" customHeight="1" outlineLevel="1">
      <c r="A989" s="74" t="s">
        <v>4018</v>
      </c>
      <c r="B989" s="75" t="s">
        <v>2986</v>
      </c>
      <c r="C989" s="76" t="s">
        <v>4113</v>
      </c>
      <c r="D989" s="78" t="s">
        <v>2747</v>
      </c>
      <c r="E989" s="74" t="s">
        <v>2854</v>
      </c>
      <c r="F989" s="79" t="s">
        <v>2987</v>
      </c>
      <c r="G989" s="118" t="s">
        <v>3043</v>
      </c>
      <c r="H989" s="80">
        <v>1</v>
      </c>
      <c r="I989" s="81">
        <v>23</v>
      </c>
      <c r="J989" s="82">
        <v>4.1000000000000002E-2</v>
      </c>
      <c r="K989" s="74" t="s">
        <v>685</v>
      </c>
      <c r="L989" s="70">
        <v>1380</v>
      </c>
    </row>
    <row r="990" spans="1:12" s="83" customFormat="1" ht="15" hidden="1" customHeight="1" outlineLevel="1">
      <c r="A990" s="74" t="s">
        <v>4018</v>
      </c>
      <c r="B990" s="75" t="s">
        <v>2900</v>
      </c>
      <c r="C990" s="76" t="s">
        <v>4114</v>
      </c>
      <c r="D990" s="78" t="s">
        <v>2747</v>
      </c>
      <c r="E990" s="74" t="s">
        <v>2854</v>
      </c>
      <c r="F990" s="79" t="s">
        <v>2901</v>
      </c>
      <c r="G990" s="118" t="s">
        <v>2957</v>
      </c>
      <c r="H990" s="80">
        <v>1</v>
      </c>
      <c r="I990" s="81">
        <v>23</v>
      </c>
      <c r="J990" s="82">
        <v>4.1000000000000002E-2</v>
      </c>
      <c r="K990" s="74" t="s">
        <v>685</v>
      </c>
      <c r="L990" s="70">
        <v>1490</v>
      </c>
    </row>
    <row r="991" spans="1:12" s="83" customFormat="1" ht="15" hidden="1" customHeight="1" outlineLevel="1">
      <c r="A991" s="74" t="s">
        <v>4019</v>
      </c>
      <c r="B991" s="75" t="s">
        <v>2758</v>
      </c>
      <c r="C991" s="76" t="s">
        <v>2858</v>
      </c>
      <c r="D991" s="78" t="s">
        <v>2747</v>
      </c>
      <c r="E991" s="74" t="s">
        <v>2857</v>
      </c>
      <c r="F991" s="79" t="s">
        <v>2760</v>
      </c>
      <c r="G991" s="118" t="s">
        <v>2859</v>
      </c>
      <c r="H991" s="80">
        <v>1</v>
      </c>
      <c r="I991" s="81">
        <v>35</v>
      </c>
      <c r="J991" s="82">
        <v>0.06</v>
      </c>
      <c r="K991" s="74" t="s">
        <v>661</v>
      </c>
      <c r="L991" s="70">
        <v>1970</v>
      </c>
    </row>
    <row r="992" spans="1:12" s="83" customFormat="1" ht="15" hidden="1" customHeight="1" outlineLevel="1">
      <c r="A992" s="74" t="s">
        <v>4019</v>
      </c>
      <c r="B992" s="75" t="s">
        <v>2986</v>
      </c>
      <c r="C992" s="76" t="s">
        <v>3044</v>
      </c>
      <c r="D992" s="78" t="s">
        <v>2747</v>
      </c>
      <c r="E992" s="74" t="s">
        <v>2857</v>
      </c>
      <c r="F992" s="79" t="s">
        <v>2987</v>
      </c>
      <c r="G992" s="118" t="s">
        <v>3045</v>
      </c>
      <c r="H992" s="80">
        <v>1</v>
      </c>
      <c r="I992" s="81">
        <v>35</v>
      </c>
      <c r="J992" s="82">
        <v>0.06</v>
      </c>
      <c r="K992" s="74" t="s">
        <v>661</v>
      </c>
      <c r="L992" s="70">
        <v>1970</v>
      </c>
    </row>
    <row r="993" spans="1:12" s="83" customFormat="1" ht="15" hidden="1" customHeight="1" outlineLevel="1">
      <c r="A993" s="74" t="s">
        <v>4019</v>
      </c>
      <c r="B993" s="75" t="s">
        <v>2900</v>
      </c>
      <c r="C993" s="76" t="s">
        <v>2958</v>
      </c>
      <c r="D993" s="78" t="s">
        <v>2747</v>
      </c>
      <c r="E993" s="74" t="s">
        <v>2857</v>
      </c>
      <c r="F993" s="79" t="s">
        <v>2901</v>
      </c>
      <c r="G993" s="118" t="s">
        <v>2959</v>
      </c>
      <c r="H993" s="80">
        <v>1</v>
      </c>
      <c r="I993" s="81">
        <v>35</v>
      </c>
      <c r="J993" s="82">
        <v>0.06</v>
      </c>
      <c r="K993" s="74" t="s">
        <v>661</v>
      </c>
      <c r="L993" s="70">
        <v>2140</v>
      </c>
    </row>
    <row r="994" spans="1:12" s="83" customFormat="1" ht="15" hidden="1" customHeight="1" outlineLevel="1">
      <c r="A994" s="74" t="s">
        <v>4019</v>
      </c>
      <c r="B994" s="75" t="s">
        <v>2758</v>
      </c>
      <c r="C994" s="76" t="s">
        <v>2861</v>
      </c>
      <c r="D994" s="78" t="s">
        <v>2747</v>
      </c>
      <c r="E994" s="74" t="s">
        <v>2860</v>
      </c>
      <c r="F994" s="79" t="s">
        <v>2760</v>
      </c>
      <c r="G994" s="118" t="s">
        <v>2862</v>
      </c>
      <c r="H994" s="80">
        <v>1</v>
      </c>
      <c r="I994" s="81">
        <v>41</v>
      </c>
      <c r="J994" s="82">
        <v>7.1999999999999995E-2</v>
      </c>
      <c r="K994" s="74" t="s">
        <v>665</v>
      </c>
      <c r="L994" s="70">
        <v>2370</v>
      </c>
    </row>
    <row r="995" spans="1:12" s="83" customFormat="1" ht="15" hidden="1" customHeight="1" outlineLevel="1">
      <c r="A995" s="74" t="s">
        <v>4019</v>
      </c>
      <c r="B995" s="75" t="s">
        <v>2986</v>
      </c>
      <c r="C995" s="76" t="s">
        <v>3046</v>
      </c>
      <c r="D995" s="78" t="s">
        <v>2747</v>
      </c>
      <c r="E995" s="74" t="s">
        <v>2860</v>
      </c>
      <c r="F995" s="79" t="s">
        <v>2987</v>
      </c>
      <c r="G995" s="118" t="s">
        <v>3047</v>
      </c>
      <c r="H995" s="80">
        <v>1</v>
      </c>
      <c r="I995" s="81">
        <v>41</v>
      </c>
      <c r="J995" s="82">
        <v>7.1999999999999995E-2</v>
      </c>
      <c r="K995" s="74" t="s">
        <v>665</v>
      </c>
      <c r="L995" s="70">
        <v>2370</v>
      </c>
    </row>
    <row r="996" spans="1:12" s="83" customFormat="1" ht="15" hidden="1" customHeight="1" outlineLevel="1">
      <c r="A996" s="74" t="s">
        <v>4019</v>
      </c>
      <c r="B996" s="75" t="s">
        <v>2900</v>
      </c>
      <c r="C996" s="76" t="s">
        <v>2960</v>
      </c>
      <c r="D996" s="78" t="s">
        <v>2747</v>
      </c>
      <c r="E996" s="74" t="s">
        <v>2860</v>
      </c>
      <c r="F996" s="79" t="s">
        <v>2901</v>
      </c>
      <c r="G996" s="118" t="s">
        <v>2961</v>
      </c>
      <c r="H996" s="80">
        <v>1</v>
      </c>
      <c r="I996" s="81">
        <v>41</v>
      </c>
      <c r="J996" s="82">
        <v>7.1999999999999995E-2</v>
      </c>
      <c r="K996" s="74" t="s">
        <v>665</v>
      </c>
      <c r="L996" s="70">
        <v>2590</v>
      </c>
    </row>
    <row r="997" spans="1:12" s="83" customFormat="1" ht="15" hidden="1" customHeight="1" outlineLevel="1">
      <c r="A997" s="74" t="s">
        <v>4020</v>
      </c>
      <c r="B997" s="75" t="s">
        <v>2758</v>
      </c>
      <c r="C997" s="76" t="s">
        <v>2864</v>
      </c>
      <c r="D997" s="78" t="s">
        <v>2747</v>
      </c>
      <c r="E997" s="74" t="s">
        <v>2863</v>
      </c>
      <c r="F997" s="79" t="s">
        <v>2760</v>
      </c>
      <c r="G997" s="118" t="s">
        <v>2866</v>
      </c>
      <c r="H997" s="80">
        <v>1</v>
      </c>
      <c r="I997" s="81">
        <v>24</v>
      </c>
      <c r="J997" s="82">
        <v>5.7000000000000002E-2</v>
      </c>
      <c r="K997" s="74" t="s">
        <v>2865</v>
      </c>
      <c r="L997" s="70">
        <v>1290</v>
      </c>
    </row>
    <row r="998" spans="1:12" s="83" customFormat="1" ht="15" hidden="1" customHeight="1" outlineLevel="1">
      <c r="A998" s="74" t="s">
        <v>4020</v>
      </c>
      <c r="B998" s="75" t="s">
        <v>2986</v>
      </c>
      <c r="C998" s="76" t="s">
        <v>3048</v>
      </c>
      <c r="D998" s="78" t="s">
        <v>2747</v>
      </c>
      <c r="E998" s="74" t="s">
        <v>2863</v>
      </c>
      <c r="F998" s="79" t="s">
        <v>2987</v>
      </c>
      <c r="G998" s="118" t="s">
        <v>3049</v>
      </c>
      <c r="H998" s="80">
        <v>1</v>
      </c>
      <c r="I998" s="81">
        <v>24</v>
      </c>
      <c r="J998" s="82">
        <v>5.7000000000000002E-2</v>
      </c>
      <c r="K998" s="74" t="s">
        <v>2865</v>
      </c>
      <c r="L998" s="70">
        <v>1290</v>
      </c>
    </row>
    <row r="999" spans="1:12" s="83" customFormat="1" ht="15" hidden="1" customHeight="1" outlineLevel="1">
      <c r="A999" s="74" t="s">
        <v>4020</v>
      </c>
      <c r="B999" s="75" t="s">
        <v>2900</v>
      </c>
      <c r="C999" s="76" t="s">
        <v>2962</v>
      </c>
      <c r="D999" s="78" t="s">
        <v>2747</v>
      </c>
      <c r="E999" s="74" t="s">
        <v>2863</v>
      </c>
      <c r="F999" s="79" t="s">
        <v>2901</v>
      </c>
      <c r="G999" s="118" t="s">
        <v>2963</v>
      </c>
      <c r="H999" s="80">
        <v>1</v>
      </c>
      <c r="I999" s="81">
        <v>24</v>
      </c>
      <c r="J999" s="82">
        <v>5.7000000000000002E-2</v>
      </c>
      <c r="K999" s="74" t="s">
        <v>2865</v>
      </c>
      <c r="L999" s="70">
        <v>1330</v>
      </c>
    </row>
    <row r="1000" spans="1:12" s="83" customFormat="1" ht="15" hidden="1" customHeight="1" outlineLevel="1">
      <c r="A1000" s="74" t="s">
        <v>4021</v>
      </c>
      <c r="B1000" s="75" t="s">
        <v>2758</v>
      </c>
      <c r="C1000" s="76" t="s">
        <v>2868</v>
      </c>
      <c r="D1000" s="78" t="s">
        <v>2747</v>
      </c>
      <c r="E1000" s="74" t="s">
        <v>2867</v>
      </c>
      <c r="F1000" s="79" t="s">
        <v>2760</v>
      </c>
      <c r="G1000" s="118" t="s">
        <v>2869</v>
      </c>
      <c r="H1000" s="80">
        <v>1</v>
      </c>
      <c r="I1000" s="81">
        <v>16</v>
      </c>
      <c r="J1000" s="82">
        <v>2.8000000000000001E-2</v>
      </c>
      <c r="K1000" s="74" t="s">
        <v>657</v>
      </c>
      <c r="L1000" s="70">
        <v>1020</v>
      </c>
    </row>
    <row r="1001" spans="1:12" s="83" customFormat="1" ht="15" hidden="1" customHeight="1" outlineLevel="1">
      <c r="A1001" s="74" t="s">
        <v>4021</v>
      </c>
      <c r="B1001" s="75" t="s">
        <v>2986</v>
      </c>
      <c r="C1001" s="76" t="s">
        <v>3050</v>
      </c>
      <c r="D1001" s="78" t="s">
        <v>2747</v>
      </c>
      <c r="E1001" s="74" t="s">
        <v>2867</v>
      </c>
      <c r="F1001" s="79" t="s">
        <v>2987</v>
      </c>
      <c r="G1001" s="118" t="s">
        <v>3051</v>
      </c>
      <c r="H1001" s="80">
        <v>1</v>
      </c>
      <c r="I1001" s="81">
        <v>16</v>
      </c>
      <c r="J1001" s="82">
        <v>2.8000000000000001E-2</v>
      </c>
      <c r="K1001" s="74" t="s">
        <v>657</v>
      </c>
      <c r="L1001" s="70">
        <v>1020</v>
      </c>
    </row>
    <row r="1002" spans="1:12" s="83" customFormat="1" ht="15" hidden="1" customHeight="1" outlineLevel="1">
      <c r="A1002" s="74" t="s">
        <v>4021</v>
      </c>
      <c r="B1002" s="75" t="s">
        <v>2900</v>
      </c>
      <c r="C1002" s="76" t="s">
        <v>2964</v>
      </c>
      <c r="D1002" s="78" t="s">
        <v>2747</v>
      </c>
      <c r="E1002" s="74" t="s">
        <v>2867</v>
      </c>
      <c r="F1002" s="79" t="s">
        <v>2901</v>
      </c>
      <c r="G1002" s="118" t="s">
        <v>2965</v>
      </c>
      <c r="H1002" s="80">
        <v>1</v>
      </c>
      <c r="I1002" s="81">
        <v>16</v>
      </c>
      <c r="J1002" s="82">
        <v>2.8000000000000001E-2</v>
      </c>
      <c r="K1002" s="74" t="s">
        <v>657</v>
      </c>
      <c r="L1002" s="70">
        <v>1150</v>
      </c>
    </row>
    <row r="1003" spans="1:12" s="83" customFormat="1" ht="15" hidden="1" customHeight="1" outlineLevel="1">
      <c r="A1003" s="74" t="s">
        <v>4021</v>
      </c>
      <c r="B1003" s="75" t="s">
        <v>2758</v>
      </c>
      <c r="C1003" s="76" t="s">
        <v>2871</v>
      </c>
      <c r="D1003" s="78" t="s">
        <v>2747</v>
      </c>
      <c r="E1003" s="74" t="s">
        <v>2870</v>
      </c>
      <c r="F1003" s="79" t="s">
        <v>2760</v>
      </c>
      <c r="G1003" s="118" t="s">
        <v>2872</v>
      </c>
      <c r="H1003" s="80">
        <v>1</v>
      </c>
      <c r="I1003" s="81">
        <v>18</v>
      </c>
      <c r="J1003" s="82">
        <v>3.2000000000000001E-2</v>
      </c>
      <c r="K1003" s="74" t="s">
        <v>661</v>
      </c>
      <c r="L1003" s="70">
        <v>1160</v>
      </c>
    </row>
    <row r="1004" spans="1:12" s="83" customFormat="1" ht="15" hidden="1" customHeight="1" outlineLevel="1">
      <c r="A1004" s="74" t="s">
        <v>4021</v>
      </c>
      <c r="B1004" s="75" t="s">
        <v>2986</v>
      </c>
      <c r="C1004" s="76" t="s">
        <v>3052</v>
      </c>
      <c r="D1004" s="78" t="s">
        <v>2747</v>
      </c>
      <c r="E1004" s="74" t="s">
        <v>2870</v>
      </c>
      <c r="F1004" s="79" t="s">
        <v>2987</v>
      </c>
      <c r="G1004" s="118" t="s">
        <v>3053</v>
      </c>
      <c r="H1004" s="80">
        <v>1</v>
      </c>
      <c r="I1004" s="81">
        <v>18</v>
      </c>
      <c r="J1004" s="82">
        <v>3.2000000000000001E-2</v>
      </c>
      <c r="K1004" s="74" t="s">
        <v>661</v>
      </c>
      <c r="L1004" s="70">
        <v>1160</v>
      </c>
    </row>
    <row r="1005" spans="1:12" s="83" customFormat="1" ht="15" hidden="1" customHeight="1" outlineLevel="1">
      <c r="A1005" s="74" t="s">
        <v>4021</v>
      </c>
      <c r="B1005" s="75" t="s">
        <v>2900</v>
      </c>
      <c r="C1005" s="76" t="s">
        <v>2966</v>
      </c>
      <c r="D1005" s="78" t="s">
        <v>2747</v>
      </c>
      <c r="E1005" s="74" t="s">
        <v>2870</v>
      </c>
      <c r="F1005" s="79" t="s">
        <v>2901</v>
      </c>
      <c r="G1005" s="118" t="s">
        <v>2967</v>
      </c>
      <c r="H1005" s="80">
        <v>1</v>
      </c>
      <c r="I1005" s="81">
        <v>18</v>
      </c>
      <c r="J1005" s="82">
        <v>3.2000000000000001E-2</v>
      </c>
      <c r="K1005" s="74" t="s">
        <v>661</v>
      </c>
      <c r="L1005" s="70">
        <v>1320</v>
      </c>
    </row>
    <row r="1006" spans="1:12" s="83" customFormat="1" ht="15" hidden="1" customHeight="1" outlineLevel="1">
      <c r="A1006" s="74" t="s">
        <v>4021</v>
      </c>
      <c r="B1006" s="75" t="s">
        <v>2758</v>
      </c>
      <c r="C1006" s="76" t="s">
        <v>2874</v>
      </c>
      <c r="D1006" s="78" t="s">
        <v>2747</v>
      </c>
      <c r="E1006" s="74" t="s">
        <v>2873</v>
      </c>
      <c r="F1006" s="79" t="s">
        <v>2760</v>
      </c>
      <c r="G1006" s="118" t="s">
        <v>2875</v>
      </c>
      <c r="H1006" s="80">
        <v>1</v>
      </c>
      <c r="I1006" s="81">
        <v>21</v>
      </c>
      <c r="J1006" s="82">
        <v>3.7999999999999999E-2</v>
      </c>
      <c r="K1006" s="74" t="s">
        <v>665</v>
      </c>
      <c r="L1006" s="70">
        <v>1370</v>
      </c>
    </row>
    <row r="1007" spans="1:12" s="83" customFormat="1" ht="15" hidden="1" customHeight="1" outlineLevel="1">
      <c r="A1007" s="74" t="s">
        <v>4021</v>
      </c>
      <c r="B1007" s="75" t="s">
        <v>2986</v>
      </c>
      <c r="C1007" s="76" t="s">
        <v>3054</v>
      </c>
      <c r="D1007" s="78" t="s">
        <v>2747</v>
      </c>
      <c r="E1007" s="74" t="s">
        <v>2873</v>
      </c>
      <c r="F1007" s="79" t="s">
        <v>2987</v>
      </c>
      <c r="G1007" s="118" t="s">
        <v>3055</v>
      </c>
      <c r="H1007" s="80">
        <v>1</v>
      </c>
      <c r="I1007" s="81">
        <v>21</v>
      </c>
      <c r="J1007" s="82">
        <v>3.7999999999999999E-2</v>
      </c>
      <c r="K1007" s="74" t="s">
        <v>665</v>
      </c>
      <c r="L1007" s="70">
        <v>1370</v>
      </c>
    </row>
    <row r="1008" spans="1:12" s="83" customFormat="1" ht="15" hidden="1" customHeight="1" outlineLevel="1">
      <c r="A1008" s="74" t="s">
        <v>4021</v>
      </c>
      <c r="B1008" s="75" t="s">
        <v>2900</v>
      </c>
      <c r="C1008" s="76" t="s">
        <v>2968</v>
      </c>
      <c r="D1008" s="78" t="s">
        <v>2747</v>
      </c>
      <c r="E1008" s="74" t="s">
        <v>2873</v>
      </c>
      <c r="F1008" s="79" t="s">
        <v>2901</v>
      </c>
      <c r="G1008" s="118" t="s">
        <v>2969</v>
      </c>
      <c r="H1008" s="80">
        <v>1</v>
      </c>
      <c r="I1008" s="81">
        <v>21</v>
      </c>
      <c r="J1008" s="82">
        <v>3.7999999999999999E-2</v>
      </c>
      <c r="K1008" s="74" t="s">
        <v>665</v>
      </c>
      <c r="L1008" s="70">
        <v>1570</v>
      </c>
    </row>
    <row r="1009" spans="1:12" s="83" customFormat="1" ht="15" hidden="1" customHeight="1" outlineLevel="1">
      <c r="A1009" s="74" t="s">
        <v>4022</v>
      </c>
      <c r="B1009" s="75" t="s">
        <v>2746</v>
      </c>
      <c r="C1009" s="76" t="s">
        <v>4165</v>
      </c>
      <c r="D1009" s="78" t="s">
        <v>2747</v>
      </c>
      <c r="E1009" s="74" t="s">
        <v>2752</v>
      </c>
      <c r="F1009" s="79" t="s">
        <v>2749</v>
      </c>
      <c r="G1009" s="118" t="s">
        <v>2754</v>
      </c>
      <c r="H1009" s="80">
        <v>1</v>
      </c>
      <c r="I1009" s="81">
        <v>13</v>
      </c>
      <c r="J1009" s="82">
        <v>3.2000000000000001E-2</v>
      </c>
      <c r="K1009" s="74" t="s">
        <v>669</v>
      </c>
      <c r="L1009" s="70">
        <v>690</v>
      </c>
    </row>
    <row r="1010" spans="1:12" s="83" customFormat="1" ht="15" hidden="1" customHeight="1" outlineLevel="1">
      <c r="A1010" s="74" t="s">
        <v>4022</v>
      </c>
      <c r="B1010" s="75" t="s">
        <v>2758</v>
      </c>
      <c r="C1010" s="76" t="s">
        <v>4166</v>
      </c>
      <c r="D1010" s="78" t="s">
        <v>2747</v>
      </c>
      <c r="E1010" s="74" t="s">
        <v>2752</v>
      </c>
      <c r="F1010" s="79" t="s">
        <v>2760</v>
      </c>
      <c r="G1010" s="118" t="s">
        <v>2877</v>
      </c>
      <c r="H1010" s="80">
        <v>1</v>
      </c>
      <c r="I1010" s="81">
        <v>13</v>
      </c>
      <c r="J1010" s="82">
        <v>3.2000000000000001E-2</v>
      </c>
      <c r="K1010" s="74" t="s">
        <v>669</v>
      </c>
      <c r="L1010" s="70">
        <v>690</v>
      </c>
    </row>
    <row r="1011" spans="1:12" s="83" customFormat="1" ht="15" hidden="1" customHeight="1" outlineLevel="1">
      <c r="A1011" s="74" t="s">
        <v>4022</v>
      </c>
      <c r="B1011" s="75" t="s">
        <v>2986</v>
      </c>
      <c r="C1011" s="76" t="s">
        <v>4167</v>
      </c>
      <c r="D1011" s="78" t="s">
        <v>2747</v>
      </c>
      <c r="E1011" s="74" t="s">
        <v>2752</v>
      </c>
      <c r="F1011" s="79" t="s">
        <v>2987</v>
      </c>
      <c r="G1011" s="118" t="s">
        <v>3057</v>
      </c>
      <c r="H1011" s="80">
        <v>1</v>
      </c>
      <c r="I1011" s="81">
        <v>13</v>
      </c>
      <c r="J1011" s="82">
        <v>3.2000000000000001E-2</v>
      </c>
      <c r="K1011" s="74" t="s">
        <v>669</v>
      </c>
      <c r="L1011" s="70">
        <v>690</v>
      </c>
    </row>
    <row r="1012" spans="1:12" s="83" customFormat="1" ht="15" hidden="1" customHeight="1" outlineLevel="1">
      <c r="A1012" s="74" t="s">
        <v>4022</v>
      </c>
      <c r="B1012" s="75" t="s">
        <v>2900</v>
      </c>
      <c r="C1012" s="76" t="s">
        <v>4168</v>
      </c>
      <c r="D1012" s="78" t="s">
        <v>2747</v>
      </c>
      <c r="E1012" s="74" t="s">
        <v>2752</v>
      </c>
      <c r="F1012" s="79" t="s">
        <v>2901</v>
      </c>
      <c r="G1012" s="118" t="s">
        <v>2971</v>
      </c>
      <c r="H1012" s="80">
        <v>1</v>
      </c>
      <c r="I1012" s="81">
        <v>13</v>
      </c>
      <c r="J1012" s="82">
        <v>3.2000000000000001E-2</v>
      </c>
      <c r="K1012" s="74" t="s">
        <v>669</v>
      </c>
      <c r="L1012" s="70">
        <v>710</v>
      </c>
    </row>
    <row r="1013" spans="1:12" s="83" customFormat="1" ht="15" hidden="1" customHeight="1" outlineLevel="1">
      <c r="A1013" s="74" t="s">
        <v>4023</v>
      </c>
      <c r="B1013" s="75" t="s">
        <v>2746</v>
      </c>
      <c r="C1013" s="76" t="s">
        <v>4169</v>
      </c>
      <c r="D1013" s="78" t="s">
        <v>2747</v>
      </c>
      <c r="E1013" s="74" t="s">
        <v>2755</v>
      </c>
      <c r="F1013" s="79" t="s">
        <v>2749</v>
      </c>
      <c r="G1013" s="118" t="s">
        <v>2757</v>
      </c>
      <c r="H1013" s="80">
        <v>1</v>
      </c>
      <c r="I1013" s="81">
        <v>13</v>
      </c>
      <c r="J1013" s="82">
        <v>3.2000000000000001E-2</v>
      </c>
      <c r="K1013" s="74" t="s">
        <v>669</v>
      </c>
      <c r="L1013" s="70">
        <v>690</v>
      </c>
    </row>
    <row r="1014" spans="1:12" s="83" customFormat="1" ht="15" hidden="1" customHeight="1" outlineLevel="1">
      <c r="A1014" s="74" t="s">
        <v>4023</v>
      </c>
      <c r="B1014" s="75" t="s">
        <v>2758</v>
      </c>
      <c r="C1014" s="76" t="s">
        <v>4170</v>
      </c>
      <c r="D1014" s="78" t="s">
        <v>2747</v>
      </c>
      <c r="E1014" s="74" t="s">
        <v>2755</v>
      </c>
      <c r="F1014" s="79" t="s">
        <v>2760</v>
      </c>
      <c r="G1014" s="118" t="s">
        <v>2879</v>
      </c>
      <c r="H1014" s="80">
        <v>1</v>
      </c>
      <c r="I1014" s="81">
        <v>13</v>
      </c>
      <c r="J1014" s="82">
        <v>3.2000000000000001E-2</v>
      </c>
      <c r="K1014" s="74" t="s">
        <v>669</v>
      </c>
      <c r="L1014" s="70">
        <v>690</v>
      </c>
    </row>
    <row r="1015" spans="1:12" s="83" customFormat="1" ht="15" hidden="1" customHeight="1" outlineLevel="1">
      <c r="A1015" s="74" t="s">
        <v>4023</v>
      </c>
      <c r="B1015" s="75" t="s">
        <v>2986</v>
      </c>
      <c r="C1015" s="76" t="s">
        <v>4171</v>
      </c>
      <c r="D1015" s="78" t="s">
        <v>2747</v>
      </c>
      <c r="E1015" s="74" t="s">
        <v>2755</v>
      </c>
      <c r="F1015" s="79" t="s">
        <v>2987</v>
      </c>
      <c r="G1015" s="118" t="s">
        <v>3059</v>
      </c>
      <c r="H1015" s="80">
        <v>1</v>
      </c>
      <c r="I1015" s="81">
        <v>13</v>
      </c>
      <c r="J1015" s="82">
        <v>3.2000000000000001E-2</v>
      </c>
      <c r="K1015" s="74" t="s">
        <v>669</v>
      </c>
      <c r="L1015" s="70">
        <v>690</v>
      </c>
    </row>
    <row r="1016" spans="1:12" s="83" customFormat="1" ht="15" hidden="1" customHeight="1" outlineLevel="1">
      <c r="A1016" s="74" t="s">
        <v>4023</v>
      </c>
      <c r="B1016" s="75" t="s">
        <v>2900</v>
      </c>
      <c r="C1016" s="76" t="s">
        <v>4172</v>
      </c>
      <c r="D1016" s="78" t="s">
        <v>2747</v>
      </c>
      <c r="E1016" s="74" t="s">
        <v>2755</v>
      </c>
      <c r="F1016" s="79" t="s">
        <v>2901</v>
      </c>
      <c r="G1016" s="118" t="s">
        <v>2973</v>
      </c>
      <c r="H1016" s="80">
        <v>1</v>
      </c>
      <c r="I1016" s="81">
        <v>13</v>
      </c>
      <c r="J1016" s="82">
        <v>3.2000000000000001E-2</v>
      </c>
      <c r="K1016" s="74" t="s">
        <v>669</v>
      </c>
      <c r="L1016" s="70">
        <v>710</v>
      </c>
    </row>
    <row r="1017" spans="1:12" s="83" customFormat="1" ht="15" hidden="1" customHeight="1" outlineLevel="1">
      <c r="A1017" s="74" t="s">
        <v>4024</v>
      </c>
      <c r="B1017" s="75" t="s">
        <v>2758</v>
      </c>
      <c r="C1017" s="76" t="s">
        <v>2881</v>
      </c>
      <c r="D1017" s="78" t="s">
        <v>2747</v>
      </c>
      <c r="E1017" s="74" t="s">
        <v>2880</v>
      </c>
      <c r="F1017" s="79" t="s">
        <v>2760</v>
      </c>
      <c r="G1017" s="118" t="s">
        <v>2883</v>
      </c>
      <c r="H1017" s="80">
        <v>1</v>
      </c>
      <c r="I1017" s="81">
        <v>35</v>
      </c>
      <c r="J1017" s="82">
        <v>6.5000000000000002E-2</v>
      </c>
      <c r="K1017" s="74" t="s">
        <v>2882</v>
      </c>
      <c r="L1017" s="70">
        <v>2090</v>
      </c>
    </row>
    <row r="1018" spans="1:12" s="83" customFormat="1" ht="15" hidden="1" customHeight="1" outlineLevel="1">
      <c r="A1018" s="74" t="s">
        <v>4024</v>
      </c>
      <c r="B1018" s="75" t="s">
        <v>2986</v>
      </c>
      <c r="C1018" s="76" t="s">
        <v>3060</v>
      </c>
      <c r="D1018" s="78" t="s">
        <v>2747</v>
      </c>
      <c r="E1018" s="74" t="s">
        <v>2880</v>
      </c>
      <c r="F1018" s="79" t="s">
        <v>2987</v>
      </c>
      <c r="G1018" s="118" t="s">
        <v>3061</v>
      </c>
      <c r="H1018" s="80">
        <v>1</v>
      </c>
      <c r="I1018" s="81">
        <v>35</v>
      </c>
      <c r="J1018" s="82">
        <v>6.5000000000000002E-2</v>
      </c>
      <c r="K1018" s="74" t="s">
        <v>2882</v>
      </c>
      <c r="L1018" s="70">
        <v>2090</v>
      </c>
    </row>
    <row r="1019" spans="1:12" s="83" customFormat="1" ht="15" hidden="1" customHeight="1" outlineLevel="1">
      <c r="A1019" s="74" t="s">
        <v>4024</v>
      </c>
      <c r="B1019" s="75" t="s">
        <v>2900</v>
      </c>
      <c r="C1019" s="76" t="s">
        <v>2974</v>
      </c>
      <c r="D1019" s="78" t="s">
        <v>2747</v>
      </c>
      <c r="E1019" s="74" t="s">
        <v>2880</v>
      </c>
      <c r="F1019" s="79" t="s">
        <v>2901</v>
      </c>
      <c r="G1019" s="118" t="s">
        <v>2975</v>
      </c>
      <c r="H1019" s="80">
        <v>1</v>
      </c>
      <c r="I1019" s="81">
        <v>35</v>
      </c>
      <c r="J1019" s="82">
        <v>6.5000000000000002E-2</v>
      </c>
      <c r="K1019" s="74" t="s">
        <v>2882</v>
      </c>
      <c r="L1019" s="70">
        <v>2240</v>
      </c>
    </row>
    <row r="1020" spans="1:12" s="83" customFormat="1" ht="15" hidden="1" customHeight="1" outlineLevel="1">
      <c r="A1020" s="74" t="s">
        <v>4024</v>
      </c>
      <c r="B1020" s="75" t="s">
        <v>2758</v>
      </c>
      <c r="C1020" s="76" t="s">
        <v>2885</v>
      </c>
      <c r="D1020" s="78" t="s">
        <v>2747</v>
      </c>
      <c r="E1020" s="74" t="s">
        <v>2884</v>
      </c>
      <c r="F1020" s="79" t="s">
        <v>2760</v>
      </c>
      <c r="G1020" s="118" t="s">
        <v>2887</v>
      </c>
      <c r="H1020" s="80">
        <v>1</v>
      </c>
      <c r="I1020" s="81">
        <v>40</v>
      </c>
      <c r="J1020" s="82">
        <v>6.9000000000000006E-2</v>
      </c>
      <c r="K1020" s="74" t="s">
        <v>2886</v>
      </c>
      <c r="L1020" s="70">
        <v>3140</v>
      </c>
    </row>
    <row r="1021" spans="1:12" s="83" customFormat="1" ht="15" hidden="1" customHeight="1" outlineLevel="1">
      <c r="A1021" s="74" t="s">
        <v>4024</v>
      </c>
      <c r="B1021" s="75" t="s">
        <v>2986</v>
      </c>
      <c r="C1021" s="76" t="s">
        <v>3062</v>
      </c>
      <c r="D1021" s="78" t="s">
        <v>2747</v>
      </c>
      <c r="E1021" s="74" t="s">
        <v>2884</v>
      </c>
      <c r="F1021" s="79" t="s">
        <v>2987</v>
      </c>
      <c r="G1021" s="118" t="s">
        <v>3063</v>
      </c>
      <c r="H1021" s="80">
        <v>1</v>
      </c>
      <c r="I1021" s="81">
        <v>40</v>
      </c>
      <c r="J1021" s="82">
        <v>6.9000000000000006E-2</v>
      </c>
      <c r="K1021" s="74" t="s">
        <v>2886</v>
      </c>
      <c r="L1021" s="70">
        <v>3140</v>
      </c>
    </row>
    <row r="1022" spans="1:12" s="83" customFormat="1" ht="15" hidden="1" customHeight="1" outlineLevel="1">
      <c r="A1022" s="74" t="s">
        <v>4024</v>
      </c>
      <c r="B1022" s="75" t="s">
        <v>2900</v>
      </c>
      <c r="C1022" s="76" t="s">
        <v>2976</v>
      </c>
      <c r="D1022" s="78" t="s">
        <v>2747</v>
      </c>
      <c r="E1022" s="74" t="s">
        <v>2884</v>
      </c>
      <c r="F1022" s="79" t="s">
        <v>2901</v>
      </c>
      <c r="G1022" s="118" t="s">
        <v>2977</v>
      </c>
      <c r="H1022" s="80">
        <v>1</v>
      </c>
      <c r="I1022" s="81">
        <v>40</v>
      </c>
      <c r="J1022" s="82">
        <v>6.9000000000000006E-2</v>
      </c>
      <c r="K1022" s="74" t="s">
        <v>2886</v>
      </c>
      <c r="L1022" s="70">
        <v>3280</v>
      </c>
    </row>
    <row r="1023" spans="1:12" s="83" customFormat="1" ht="15" hidden="1" customHeight="1" outlineLevel="1">
      <c r="A1023" s="74" t="s">
        <v>4025</v>
      </c>
      <c r="B1023" s="75" t="s">
        <v>2758</v>
      </c>
      <c r="C1023" s="76" t="s">
        <v>4612</v>
      </c>
      <c r="D1023" s="78" t="s">
        <v>2747</v>
      </c>
      <c r="E1023" s="74" t="s">
        <v>2888</v>
      </c>
      <c r="F1023" s="79" t="s">
        <v>2760</v>
      </c>
      <c r="G1023" s="118" t="s">
        <v>2890</v>
      </c>
      <c r="H1023" s="80">
        <v>1</v>
      </c>
      <c r="I1023" s="81">
        <v>27</v>
      </c>
      <c r="J1023" s="82">
        <v>4.1000000000000002E-2</v>
      </c>
      <c r="K1023" s="74" t="s">
        <v>669</v>
      </c>
      <c r="L1023" s="70">
        <v>1480</v>
      </c>
    </row>
    <row r="1024" spans="1:12" s="83" customFormat="1" ht="15" hidden="1" customHeight="1" outlineLevel="1">
      <c r="A1024" s="74" t="s">
        <v>4025</v>
      </c>
      <c r="B1024" s="75" t="s">
        <v>2986</v>
      </c>
      <c r="C1024" s="76" t="s">
        <v>4613</v>
      </c>
      <c r="D1024" s="78" t="s">
        <v>2747</v>
      </c>
      <c r="E1024" s="74" t="s">
        <v>2888</v>
      </c>
      <c r="F1024" s="79" t="s">
        <v>2987</v>
      </c>
      <c r="G1024" s="118" t="s">
        <v>3065</v>
      </c>
      <c r="H1024" s="80">
        <v>1</v>
      </c>
      <c r="I1024" s="81">
        <v>27</v>
      </c>
      <c r="J1024" s="82">
        <v>4.1000000000000002E-2</v>
      </c>
      <c r="K1024" s="74" t="s">
        <v>669</v>
      </c>
      <c r="L1024" s="70">
        <v>1480</v>
      </c>
    </row>
    <row r="1025" spans="1:12" s="83" customFormat="1" ht="15" hidden="1" customHeight="1" outlineLevel="1">
      <c r="A1025" s="74" t="s">
        <v>4025</v>
      </c>
      <c r="B1025" s="75" t="s">
        <v>2900</v>
      </c>
      <c r="C1025" s="76" t="s">
        <v>4614</v>
      </c>
      <c r="D1025" s="78" t="s">
        <v>2747</v>
      </c>
      <c r="E1025" s="74" t="s">
        <v>2888</v>
      </c>
      <c r="F1025" s="79" t="s">
        <v>2901</v>
      </c>
      <c r="G1025" s="118" t="s">
        <v>2979</v>
      </c>
      <c r="H1025" s="80">
        <v>1</v>
      </c>
      <c r="I1025" s="81">
        <v>27</v>
      </c>
      <c r="J1025" s="82">
        <v>4.1000000000000002E-2</v>
      </c>
      <c r="K1025" s="74" t="s">
        <v>669</v>
      </c>
      <c r="L1025" s="70">
        <v>1580</v>
      </c>
    </row>
    <row r="1026" spans="1:12" s="83" customFormat="1" ht="15" hidden="1" customHeight="1" outlineLevel="1">
      <c r="A1026" s="74" t="s">
        <v>4026</v>
      </c>
      <c r="B1026" s="75" t="s">
        <v>2758</v>
      </c>
      <c r="C1026" s="76" t="s">
        <v>4615</v>
      </c>
      <c r="D1026" s="78" t="s">
        <v>2747</v>
      </c>
      <c r="E1026" s="74" t="s">
        <v>2891</v>
      </c>
      <c r="F1026" s="79" t="s">
        <v>2760</v>
      </c>
      <c r="G1026" s="118" t="s">
        <v>2893</v>
      </c>
      <c r="H1026" s="80">
        <v>1</v>
      </c>
      <c r="I1026" s="81">
        <v>32</v>
      </c>
      <c r="J1026" s="82">
        <v>5.5E-2</v>
      </c>
      <c r="K1026" s="74" t="s">
        <v>685</v>
      </c>
      <c r="L1026" s="70">
        <v>1680</v>
      </c>
    </row>
    <row r="1027" spans="1:12" s="83" customFormat="1" ht="15" hidden="1" customHeight="1" outlineLevel="1">
      <c r="A1027" s="74" t="s">
        <v>4026</v>
      </c>
      <c r="B1027" s="75" t="s">
        <v>2986</v>
      </c>
      <c r="C1027" s="76" t="s">
        <v>4616</v>
      </c>
      <c r="D1027" s="78" t="s">
        <v>2747</v>
      </c>
      <c r="E1027" s="74" t="s">
        <v>2891</v>
      </c>
      <c r="F1027" s="79" t="s">
        <v>2987</v>
      </c>
      <c r="G1027" s="118" t="s">
        <v>3067</v>
      </c>
      <c r="H1027" s="80">
        <v>1</v>
      </c>
      <c r="I1027" s="81">
        <v>32</v>
      </c>
      <c r="J1027" s="82">
        <v>5.5E-2</v>
      </c>
      <c r="K1027" s="74" t="s">
        <v>685</v>
      </c>
      <c r="L1027" s="70">
        <v>1680</v>
      </c>
    </row>
    <row r="1028" spans="1:12" s="83" customFormat="1" ht="15" hidden="1" customHeight="1" outlineLevel="1">
      <c r="A1028" s="74" t="s">
        <v>4026</v>
      </c>
      <c r="B1028" s="75" t="s">
        <v>2900</v>
      </c>
      <c r="C1028" s="76" t="s">
        <v>4617</v>
      </c>
      <c r="D1028" s="78" t="s">
        <v>2747</v>
      </c>
      <c r="E1028" s="74" t="s">
        <v>2891</v>
      </c>
      <c r="F1028" s="79" t="s">
        <v>2901</v>
      </c>
      <c r="G1028" s="118" t="s">
        <v>2981</v>
      </c>
      <c r="H1028" s="80">
        <v>1</v>
      </c>
      <c r="I1028" s="81">
        <v>32</v>
      </c>
      <c r="J1028" s="82">
        <v>5.5E-2</v>
      </c>
      <c r="K1028" s="74" t="s">
        <v>685</v>
      </c>
      <c r="L1028" s="70">
        <v>1800</v>
      </c>
    </row>
    <row r="1029" spans="1:12" s="83" customFormat="1" ht="15" hidden="1" customHeight="1" outlineLevel="1">
      <c r="A1029" s="74" t="s">
        <v>4025</v>
      </c>
      <c r="B1029" s="75" t="s">
        <v>2758</v>
      </c>
      <c r="C1029" s="76" t="s">
        <v>4618</v>
      </c>
      <c r="D1029" s="78" t="s">
        <v>2747</v>
      </c>
      <c r="E1029" s="74" t="s">
        <v>2894</v>
      </c>
      <c r="F1029" s="79" t="s">
        <v>2760</v>
      </c>
      <c r="G1029" s="118" t="s">
        <v>2896</v>
      </c>
      <c r="H1029" s="80">
        <v>1</v>
      </c>
      <c r="I1029" s="81">
        <v>33</v>
      </c>
      <c r="J1029" s="82">
        <v>5.3999999999999999E-2</v>
      </c>
      <c r="K1029" s="74" t="s">
        <v>657</v>
      </c>
      <c r="L1029" s="70">
        <v>1890</v>
      </c>
    </row>
    <row r="1030" spans="1:12" s="83" customFormat="1" ht="15" hidden="1" customHeight="1" outlineLevel="1">
      <c r="A1030" s="74" t="s">
        <v>4025</v>
      </c>
      <c r="B1030" s="75" t="s">
        <v>2986</v>
      </c>
      <c r="C1030" s="76" t="s">
        <v>4619</v>
      </c>
      <c r="D1030" s="78" t="s">
        <v>2747</v>
      </c>
      <c r="E1030" s="74" t="s">
        <v>2894</v>
      </c>
      <c r="F1030" s="79" t="s">
        <v>2987</v>
      </c>
      <c r="G1030" s="118" t="s">
        <v>3069</v>
      </c>
      <c r="H1030" s="80">
        <v>1</v>
      </c>
      <c r="I1030" s="81">
        <v>33</v>
      </c>
      <c r="J1030" s="82">
        <v>5.3999999999999999E-2</v>
      </c>
      <c r="K1030" s="74" t="s">
        <v>657</v>
      </c>
      <c r="L1030" s="70">
        <v>1890</v>
      </c>
    </row>
    <row r="1031" spans="1:12" s="83" customFormat="1" ht="15" hidden="1" customHeight="1" outlineLevel="1">
      <c r="A1031" s="74" t="s">
        <v>4025</v>
      </c>
      <c r="B1031" s="75" t="s">
        <v>2900</v>
      </c>
      <c r="C1031" s="76" t="s">
        <v>4620</v>
      </c>
      <c r="D1031" s="78" t="s">
        <v>2747</v>
      </c>
      <c r="E1031" s="74" t="s">
        <v>2894</v>
      </c>
      <c r="F1031" s="79" t="s">
        <v>2901</v>
      </c>
      <c r="G1031" s="118" t="s">
        <v>2983</v>
      </c>
      <c r="H1031" s="80">
        <v>1</v>
      </c>
      <c r="I1031" s="81">
        <v>33</v>
      </c>
      <c r="J1031" s="82">
        <v>5.3999999999999999E-2</v>
      </c>
      <c r="K1031" s="74" t="s">
        <v>657</v>
      </c>
      <c r="L1031" s="70">
        <v>2030</v>
      </c>
    </row>
    <row r="1032" spans="1:12" s="83" customFormat="1" ht="15" hidden="1" customHeight="1" outlineLevel="1">
      <c r="A1032" s="74" t="s">
        <v>4025</v>
      </c>
      <c r="B1032" s="75" t="s">
        <v>2758</v>
      </c>
      <c r="C1032" s="76" t="s">
        <v>4621</v>
      </c>
      <c r="D1032" s="78" t="s">
        <v>2747</v>
      </c>
      <c r="E1032" s="74" t="s">
        <v>2897</v>
      </c>
      <c r="F1032" s="79" t="s">
        <v>2760</v>
      </c>
      <c r="G1032" s="118" t="s">
        <v>2899</v>
      </c>
      <c r="H1032" s="80">
        <v>1</v>
      </c>
      <c r="I1032" s="81">
        <v>40</v>
      </c>
      <c r="J1032" s="82">
        <v>6.4000000000000001E-2</v>
      </c>
      <c r="K1032" s="74" t="s">
        <v>661</v>
      </c>
      <c r="L1032" s="70">
        <v>2100</v>
      </c>
    </row>
    <row r="1033" spans="1:12" s="83" customFormat="1" ht="15" hidden="1" customHeight="1" outlineLevel="1">
      <c r="A1033" s="74" t="s">
        <v>4025</v>
      </c>
      <c r="B1033" s="75" t="s">
        <v>2986</v>
      </c>
      <c r="C1033" s="76" t="s">
        <v>4622</v>
      </c>
      <c r="D1033" s="78" t="s">
        <v>2747</v>
      </c>
      <c r="E1033" s="74" t="s">
        <v>2897</v>
      </c>
      <c r="F1033" s="79" t="s">
        <v>2987</v>
      </c>
      <c r="G1033" s="118" t="s">
        <v>3071</v>
      </c>
      <c r="H1033" s="80">
        <v>1</v>
      </c>
      <c r="I1033" s="81">
        <v>40</v>
      </c>
      <c r="J1033" s="82">
        <v>6.4000000000000001E-2</v>
      </c>
      <c r="K1033" s="74" t="s">
        <v>661</v>
      </c>
      <c r="L1033" s="70">
        <v>2100</v>
      </c>
    </row>
    <row r="1034" spans="1:12" s="83" customFormat="1" ht="15" hidden="1" customHeight="1" outlineLevel="1">
      <c r="A1034" s="74" t="s">
        <v>4025</v>
      </c>
      <c r="B1034" s="75" t="s">
        <v>2900</v>
      </c>
      <c r="C1034" s="76" t="s">
        <v>4623</v>
      </c>
      <c r="D1034" s="78" t="s">
        <v>2747</v>
      </c>
      <c r="E1034" s="74" t="s">
        <v>2897</v>
      </c>
      <c r="F1034" s="79" t="s">
        <v>2901</v>
      </c>
      <c r="G1034" s="118" t="s">
        <v>2985</v>
      </c>
      <c r="H1034" s="80">
        <v>1</v>
      </c>
      <c r="I1034" s="81">
        <v>40</v>
      </c>
      <c r="J1034" s="82">
        <v>6.4000000000000001E-2</v>
      </c>
      <c r="K1034" s="74" t="s">
        <v>661</v>
      </c>
      <c r="L1034" s="70">
        <v>2270</v>
      </c>
    </row>
    <row r="1035" spans="1:12" ht="15" customHeight="1" collapsed="1">
      <c r="A1035" s="53" t="s">
        <v>4009</v>
      </c>
      <c r="B1035" s="54"/>
      <c r="C1035" s="53" t="s">
        <v>862</v>
      </c>
      <c r="D1035" s="54" t="s">
        <v>17</v>
      </c>
      <c r="E1035" s="55" t="s">
        <v>17</v>
      </c>
      <c r="F1035" s="56" t="s">
        <v>17</v>
      </c>
      <c r="G1035" s="54"/>
      <c r="H1035" s="57"/>
      <c r="I1035" s="58"/>
      <c r="J1035" s="59"/>
      <c r="K1035" s="53" t="s">
        <v>17</v>
      </c>
      <c r="L1035" s="70" t="e">
        <v>#N/A</v>
      </c>
    </row>
    <row r="1036" spans="1:12" ht="15" customHeight="1">
      <c r="A1036" s="98" t="s">
        <v>4008</v>
      </c>
      <c r="B1036" s="73" t="s">
        <v>4624</v>
      </c>
      <c r="C1036" s="113" t="s">
        <v>4625</v>
      </c>
      <c r="D1036" s="72" t="s">
        <v>2747</v>
      </c>
      <c r="E1036" s="98" t="s">
        <v>2250</v>
      </c>
      <c r="F1036" s="115" t="s">
        <v>4373</v>
      </c>
      <c r="G1036" s="87" t="s">
        <v>4626</v>
      </c>
      <c r="H1036" s="88">
        <v>1</v>
      </c>
      <c r="I1036" s="89">
        <v>3</v>
      </c>
      <c r="J1036" s="90">
        <v>5.0000000000000001E-3</v>
      </c>
      <c r="K1036" s="84"/>
      <c r="L1036" s="70">
        <v>220</v>
      </c>
    </row>
    <row r="1037" spans="1:12" ht="15" customHeight="1">
      <c r="A1037" s="98" t="s">
        <v>4008</v>
      </c>
      <c r="B1037" s="73" t="s">
        <v>4708</v>
      </c>
      <c r="C1037" s="113" t="s">
        <v>4709</v>
      </c>
      <c r="D1037" s="72" t="s">
        <v>2747</v>
      </c>
      <c r="E1037" s="98" t="s">
        <v>2250</v>
      </c>
      <c r="F1037" s="115" t="s">
        <v>80</v>
      </c>
      <c r="G1037" s="121" t="s">
        <v>4710</v>
      </c>
      <c r="H1037" s="88">
        <v>1</v>
      </c>
      <c r="I1037" s="89">
        <v>3</v>
      </c>
      <c r="J1037" s="90">
        <v>5.0000000000000001E-3</v>
      </c>
      <c r="K1037" s="84"/>
      <c r="L1037" s="70">
        <v>220</v>
      </c>
    </row>
    <row r="1038" spans="1:12" ht="15" customHeight="1">
      <c r="A1038" s="98" t="s">
        <v>4008</v>
      </c>
      <c r="B1038" s="73" t="s">
        <v>4624</v>
      </c>
      <c r="C1038" s="113" t="s">
        <v>4627</v>
      </c>
      <c r="D1038" s="72" t="s">
        <v>2747</v>
      </c>
      <c r="E1038" s="98" t="s">
        <v>870</v>
      </c>
      <c r="F1038" s="115" t="s">
        <v>4373</v>
      </c>
      <c r="G1038" s="87" t="s">
        <v>4628</v>
      </c>
      <c r="H1038" s="88">
        <v>1</v>
      </c>
      <c r="I1038" s="89">
        <v>3</v>
      </c>
      <c r="J1038" s="90">
        <v>8.0000000000000002E-3</v>
      </c>
      <c r="K1038" s="84"/>
      <c r="L1038" s="70">
        <v>0</v>
      </c>
    </row>
    <row r="1039" spans="1:12" ht="15" customHeight="1">
      <c r="A1039" s="98" t="s">
        <v>4008</v>
      </c>
      <c r="B1039" s="73" t="s">
        <v>4708</v>
      </c>
      <c r="C1039" s="113" t="s">
        <v>4711</v>
      </c>
      <c r="D1039" s="72" t="s">
        <v>2747</v>
      </c>
      <c r="E1039" s="98" t="s">
        <v>870</v>
      </c>
      <c r="F1039" s="115" t="s">
        <v>80</v>
      </c>
      <c r="G1039" s="121" t="s">
        <v>4712</v>
      </c>
      <c r="H1039" s="88">
        <v>1</v>
      </c>
      <c r="I1039" s="89">
        <v>3</v>
      </c>
      <c r="J1039" s="90">
        <v>8.0000000000000002E-3</v>
      </c>
      <c r="K1039" s="84"/>
      <c r="L1039" s="70">
        <v>0</v>
      </c>
    </row>
    <row r="1040" spans="1:12" ht="15" customHeight="1">
      <c r="A1040" s="98" t="s">
        <v>4008</v>
      </c>
      <c r="B1040" s="73" t="s">
        <v>4624</v>
      </c>
      <c r="C1040" s="113" t="s">
        <v>4629</v>
      </c>
      <c r="D1040" s="72" t="s">
        <v>2747</v>
      </c>
      <c r="E1040" s="98" t="s">
        <v>873</v>
      </c>
      <c r="F1040" s="115" t="s">
        <v>4373</v>
      </c>
      <c r="G1040" s="87" t="s">
        <v>4630</v>
      </c>
      <c r="H1040" s="88">
        <v>1</v>
      </c>
      <c r="I1040" s="89">
        <v>3</v>
      </c>
      <c r="J1040" s="90">
        <v>5.0000000000000001E-3</v>
      </c>
      <c r="K1040" s="84"/>
      <c r="L1040" s="70">
        <v>0</v>
      </c>
    </row>
    <row r="1041" spans="1:12" ht="15" customHeight="1">
      <c r="A1041" s="98" t="s">
        <v>4008</v>
      </c>
      <c r="B1041" s="73" t="s">
        <v>4708</v>
      </c>
      <c r="C1041" s="113" t="s">
        <v>4713</v>
      </c>
      <c r="D1041" s="72" t="s">
        <v>2747</v>
      </c>
      <c r="E1041" s="98" t="s">
        <v>873</v>
      </c>
      <c r="F1041" s="115" t="s">
        <v>80</v>
      </c>
      <c r="G1041" s="121" t="s">
        <v>4714</v>
      </c>
      <c r="H1041" s="88">
        <v>1</v>
      </c>
      <c r="I1041" s="89">
        <v>3</v>
      </c>
      <c r="J1041" s="90">
        <v>5.0000000000000001E-3</v>
      </c>
      <c r="K1041" s="84"/>
      <c r="L1041" s="70">
        <v>0</v>
      </c>
    </row>
    <row r="1042" spans="1:12" ht="15" customHeight="1">
      <c r="A1042" s="98" t="s">
        <v>4008</v>
      </c>
      <c r="B1042" s="73" t="s">
        <v>4624</v>
      </c>
      <c r="C1042" s="113" t="s">
        <v>4631</v>
      </c>
      <c r="D1042" s="72" t="s">
        <v>2747</v>
      </c>
      <c r="E1042" s="98" t="s">
        <v>876</v>
      </c>
      <c r="F1042" s="115" t="s">
        <v>4373</v>
      </c>
      <c r="G1042" s="87" t="s">
        <v>4632</v>
      </c>
      <c r="H1042" s="88">
        <v>1</v>
      </c>
      <c r="I1042" s="89">
        <v>3</v>
      </c>
      <c r="J1042" s="90">
        <v>5.0000000000000001E-3</v>
      </c>
      <c r="K1042" s="84"/>
      <c r="L1042" s="70">
        <v>0</v>
      </c>
    </row>
    <row r="1043" spans="1:12" ht="15" customHeight="1">
      <c r="A1043" s="98" t="s">
        <v>4008</v>
      </c>
      <c r="B1043" s="73" t="s">
        <v>4708</v>
      </c>
      <c r="C1043" s="113" t="s">
        <v>4715</v>
      </c>
      <c r="D1043" s="72" t="s">
        <v>2747</v>
      </c>
      <c r="E1043" s="98" t="s">
        <v>876</v>
      </c>
      <c r="F1043" s="115" t="s">
        <v>80</v>
      </c>
      <c r="G1043" s="121" t="s">
        <v>4716</v>
      </c>
      <c r="H1043" s="88">
        <v>1</v>
      </c>
      <c r="I1043" s="89">
        <v>3</v>
      </c>
      <c r="J1043" s="90">
        <v>5.0000000000000001E-3</v>
      </c>
      <c r="K1043" s="84"/>
      <c r="L1043" s="70">
        <v>0</v>
      </c>
    </row>
    <row r="1044" spans="1:12" ht="15" customHeight="1">
      <c r="A1044" s="98" t="s">
        <v>4008</v>
      </c>
      <c r="B1044" s="73" t="s">
        <v>4624</v>
      </c>
      <c r="C1044" s="113" t="s">
        <v>4633</v>
      </c>
      <c r="D1044" s="72" t="s">
        <v>2747</v>
      </c>
      <c r="E1044" s="98" t="s">
        <v>879</v>
      </c>
      <c r="F1044" s="115" t="s">
        <v>4373</v>
      </c>
      <c r="G1044" s="87" t="s">
        <v>4634</v>
      </c>
      <c r="H1044" s="88">
        <v>1</v>
      </c>
      <c r="I1044" s="89">
        <v>3</v>
      </c>
      <c r="J1044" s="90">
        <v>5.0000000000000001E-3</v>
      </c>
      <c r="K1044" s="84"/>
      <c r="L1044" s="70">
        <v>210</v>
      </c>
    </row>
    <row r="1045" spans="1:12" ht="15" customHeight="1">
      <c r="A1045" s="98" t="s">
        <v>4008</v>
      </c>
      <c r="B1045" s="73" t="s">
        <v>4708</v>
      </c>
      <c r="C1045" s="113" t="s">
        <v>4717</v>
      </c>
      <c r="D1045" s="72" t="s">
        <v>2747</v>
      </c>
      <c r="E1045" s="98" t="s">
        <v>879</v>
      </c>
      <c r="F1045" s="115" t="s">
        <v>80</v>
      </c>
      <c r="G1045" s="121" t="s">
        <v>4718</v>
      </c>
      <c r="H1045" s="88">
        <v>1</v>
      </c>
      <c r="I1045" s="89">
        <v>3</v>
      </c>
      <c r="J1045" s="90">
        <v>5.0000000000000001E-3</v>
      </c>
      <c r="K1045" s="84"/>
      <c r="L1045" s="70">
        <v>210</v>
      </c>
    </row>
    <row r="1046" spans="1:12" ht="15" customHeight="1">
      <c r="A1046" s="98" t="s">
        <v>4635</v>
      </c>
      <c r="B1046" s="73" t="s">
        <v>4624</v>
      </c>
      <c r="C1046" s="113" t="s">
        <v>4636</v>
      </c>
      <c r="D1046" s="72" t="s">
        <v>2747</v>
      </c>
      <c r="E1046" s="98" t="s">
        <v>882</v>
      </c>
      <c r="F1046" s="115" t="s">
        <v>4373</v>
      </c>
      <c r="G1046" s="87" t="s">
        <v>4637</v>
      </c>
      <c r="H1046" s="88">
        <v>1</v>
      </c>
      <c r="I1046" s="89">
        <v>3</v>
      </c>
      <c r="J1046" s="90">
        <v>8.9999999999999993E-3</v>
      </c>
      <c r="K1046" s="84"/>
      <c r="L1046" s="70">
        <v>0</v>
      </c>
    </row>
    <row r="1047" spans="1:12" ht="15" customHeight="1">
      <c r="A1047" s="98" t="s">
        <v>4635</v>
      </c>
      <c r="B1047" s="73" t="s">
        <v>4708</v>
      </c>
      <c r="C1047" s="113" t="s">
        <v>4719</v>
      </c>
      <c r="D1047" s="72" t="s">
        <v>2747</v>
      </c>
      <c r="E1047" s="98" t="s">
        <v>882</v>
      </c>
      <c r="F1047" s="115" t="s">
        <v>80</v>
      </c>
      <c r="G1047" s="121" t="s">
        <v>4720</v>
      </c>
      <c r="H1047" s="88">
        <v>1</v>
      </c>
      <c r="I1047" s="89">
        <v>3</v>
      </c>
      <c r="J1047" s="90">
        <v>8.9999999999999993E-3</v>
      </c>
      <c r="K1047" s="84"/>
      <c r="L1047" s="70">
        <v>0</v>
      </c>
    </row>
    <row r="1048" spans="1:12" ht="15" customHeight="1">
      <c r="A1048" s="98" t="s">
        <v>4008</v>
      </c>
      <c r="B1048" s="73" t="s">
        <v>4624</v>
      </c>
      <c r="C1048" s="113" t="s">
        <v>4638</v>
      </c>
      <c r="D1048" s="72" t="s">
        <v>2747</v>
      </c>
      <c r="E1048" s="98" t="s">
        <v>885</v>
      </c>
      <c r="F1048" s="115" t="s">
        <v>4373</v>
      </c>
      <c r="G1048" s="87" t="s">
        <v>4639</v>
      </c>
      <c r="H1048" s="88">
        <v>1</v>
      </c>
      <c r="I1048" s="89">
        <v>4</v>
      </c>
      <c r="J1048" s="90">
        <v>6.0000000000000001E-3</v>
      </c>
      <c r="K1048" s="84"/>
      <c r="L1048" s="70">
        <v>280</v>
      </c>
    </row>
    <row r="1049" spans="1:12" ht="15" customHeight="1">
      <c r="A1049" s="98" t="s">
        <v>4008</v>
      </c>
      <c r="B1049" s="73" t="s">
        <v>4708</v>
      </c>
      <c r="C1049" s="113" t="s">
        <v>4721</v>
      </c>
      <c r="D1049" s="72" t="s">
        <v>2747</v>
      </c>
      <c r="E1049" s="98" t="s">
        <v>885</v>
      </c>
      <c r="F1049" s="115" t="s">
        <v>80</v>
      </c>
      <c r="G1049" s="121" t="s">
        <v>4722</v>
      </c>
      <c r="H1049" s="88">
        <v>1</v>
      </c>
      <c r="I1049" s="89">
        <v>4</v>
      </c>
      <c r="J1049" s="90">
        <v>6.0000000000000001E-3</v>
      </c>
      <c r="K1049" s="84"/>
      <c r="L1049" s="70">
        <v>280</v>
      </c>
    </row>
    <row r="1050" spans="1:12" ht="15" customHeight="1">
      <c r="A1050" s="98" t="s">
        <v>4008</v>
      </c>
      <c r="B1050" s="73" t="s">
        <v>4624</v>
      </c>
      <c r="C1050" s="113" t="s">
        <v>4640</v>
      </c>
      <c r="D1050" s="72" t="s">
        <v>2747</v>
      </c>
      <c r="E1050" s="98" t="s">
        <v>888</v>
      </c>
      <c r="F1050" s="115" t="s">
        <v>4373</v>
      </c>
      <c r="G1050" s="87" t="s">
        <v>4641</v>
      </c>
      <c r="H1050" s="88">
        <v>1</v>
      </c>
      <c r="I1050" s="89">
        <v>4</v>
      </c>
      <c r="J1050" s="90">
        <v>6.0000000000000001E-3</v>
      </c>
      <c r="K1050" s="84"/>
      <c r="L1050" s="70">
        <v>360</v>
      </c>
    </row>
    <row r="1051" spans="1:12" ht="15" customHeight="1">
      <c r="A1051" s="98" t="s">
        <v>4008</v>
      </c>
      <c r="B1051" s="73" t="s">
        <v>4708</v>
      </c>
      <c r="C1051" s="113" t="s">
        <v>4723</v>
      </c>
      <c r="D1051" s="72" t="s">
        <v>2747</v>
      </c>
      <c r="E1051" s="98" t="s">
        <v>888</v>
      </c>
      <c r="F1051" s="115" t="s">
        <v>80</v>
      </c>
      <c r="G1051" s="121" t="s">
        <v>4724</v>
      </c>
      <c r="H1051" s="88">
        <v>1</v>
      </c>
      <c r="I1051" s="89">
        <v>4</v>
      </c>
      <c r="J1051" s="90">
        <v>6.0000000000000001E-3</v>
      </c>
      <c r="K1051" s="84"/>
      <c r="L1051" s="70">
        <v>360</v>
      </c>
    </row>
    <row r="1052" spans="1:12" ht="15" customHeight="1">
      <c r="A1052" s="98" t="s">
        <v>4008</v>
      </c>
      <c r="B1052" s="73" t="s">
        <v>4624</v>
      </c>
      <c r="C1052" s="113" t="s">
        <v>4642</v>
      </c>
      <c r="D1052" s="72" t="s">
        <v>2747</v>
      </c>
      <c r="E1052" s="98" t="s">
        <v>891</v>
      </c>
      <c r="F1052" s="115" t="s">
        <v>4373</v>
      </c>
      <c r="G1052" s="87" t="s">
        <v>4643</v>
      </c>
      <c r="H1052" s="88">
        <v>1</v>
      </c>
      <c r="I1052" s="89">
        <v>4</v>
      </c>
      <c r="J1052" s="90">
        <v>6.0000000000000001E-3</v>
      </c>
      <c r="K1052" s="84"/>
      <c r="L1052" s="70">
        <v>0</v>
      </c>
    </row>
    <row r="1053" spans="1:12" ht="15" customHeight="1">
      <c r="A1053" s="98" t="s">
        <v>4008</v>
      </c>
      <c r="B1053" s="73" t="s">
        <v>4708</v>
      </c>
      <c r="C1053" s="113" t="s">
        <v>4725</v>
      </c>
      <c r="D1053" s="72" t="s">
        <v>2747</v>
      </c>
      <c r="E1053" s="98" t="s">
        <v>891</v>
      </c>
      <c r="F1053" s="115" t="s">
        <v>80</v>
      </c>
      <c r="G1053" s="121" t="s">
        <v>4726</v>
      </c>
      <c r="H1053" s="88">
        <v>1</v>
      </c>
      <c r="I1053" s="89">
        <v>4</v>
      </c>
      <c r="J1053" s="90">
        <v>6.0000000000000001E-3</v>
      </c>
      <c r="K1053" s="84"/>
      <c r="L1053" s="70">
        <v>0</v>
      </c>
    </row>
    <row r="1054" spans="1:12" ht="15" customHeight="1">
      <c r="A1054" s="98" t="s">
        <v>4008</v>
      </c>
      <c r="B1054" s="73" t="s">
        <v>4624</v>
      </c>
      <c r="C1054" s="113" t="s">
        <v>4644</v>
      </c>
      <c r="D1054" s="72" t="s">
        <v>2747</v>
      </c>
      <c r="E1054" s="98" t="s">
        <v>894</v>
      </c>
      <c r="F1054" s="115" t="s">
        <v>4373</v>
      </c>
      <c r="G1054" s="87" t="s">
        <v>4645</v>
      </c>
      <c r="H1054" s="88">
        <v>1</v>
      </c>
      <c r="I1054" s="89">
        <v>3</v>
      </c>
      <c r="J1054" s="90">
        <v>6.0000000000000001E-3</v>
      </c>
      <c r="K1054" s="84"/>
      <c r="L1054" s="70">
        <v>0</v>
      </c>
    </row>
    <row r="1055" spans="1:12" ht="15" customHeight="1">
      <c r="A1055" s="98" t="s">
        <v>4008</v>
      </c>
      <c r="B1055" s="73" t="s">
        <v>4708</v>
      </c>
      <c r="C1055" s="113" t="s">
        <v>4727</v>
      </c>
      <c r="D1055" s="72" t="s">
        <v>2747</v>
      </c>
      <c r="E1055" s="98" t="s">
        <v>894</v>
      </c>
      <c r="F1055" s="115" t="s">
        <v>80</v>
      </c>
      <c r="G1055" s="121" t="s">
        <v>4728</v>
      </c>
      <c r="H1055" s="88">
        <v>1</v>
      </c>
      <c r="I1055" s="89">
        <v>3</v>
      </c>
      <c r="J1055" s="90">
        <v>6.0000000000000001E-3</v>
      </c>
      <c r="K1055" s="84"/>
      <c r="L1055" s="70">
        <v>0</v>
      </c>
    </row>
    <row r="1056" spans="1:12" ht="15" customHeight="1">
      <c r="A1056" s="98" t="s">
        <v>4008</v>
      </c>
      <c r="B1056" s="73" t="s">
        <v>4624</v>
      </c>
      <c r="C1056" s="113" t="s">
        <v>4646</v>
      </c>
      <c r="D1056" s="72" t="s">
        <v>2747</v>
      </c>
      <c r="E1056" s="98" t="s">
        <v>897</v>
      </c>
      <c r="F1056" s="115" t="s">
        <v>4373</v>
      </c>
      <c r="G1056" s="87" t="s">
        <v>4647</v>
      </c>
      <c r="H1056" s="88">
        <v>1</v>
      </c>
      <c r="I1056" s="89">
        <v>4</v>
      </c>
      <c r="J1056" s="90">
        <v>6.0000000000000001E-3</v>
      </c>
      <c r="K1056" s="84"/>
      <c r="L1056" s="70">
        <v>260</v>
      </c>
    </row>
    <row r="1057" spans="1:12" ht="15" customHeight="1">
      <c r="A1057" s="98" t="s">
        <v>4008</v>
      </c>
      <c r="B1057" s="73" t="s">
        <v>4708</v>
      </c>
      <c r="C1057" s="113" t="s">
        <v>4729</v>
      </c>
      <c r="D1057" s="72" t="s">
        <v>2747</v>
      </c>
      <c r="E1057" s="98" t="s">
        <v>897</v>
      </c>
      <c r="F1057" s="115" t="s">
        <v>80</v>
      </c>
      <c r="G1057" s="121" t="s">
        <v>4730</v>
      </c>
      <c r="H1057" s="88">
        <v>1</v>
      </c>
      <c r="I1057" s="89">
        <v>4</v>
      </c>
      <c r="J1057" s="90">
        <v>6.0000000000000001E-3</v>
      </c>
      <c r="K1057" s="84"/>
      <c r="L1057" s="70">
        <v>260</v>
      </c>
    </row>
    <row r="1058" spans="1:12" ht="15" customHeight="1">
      <c r="A1058" s="98" t="s">
        <v>4635</v>
      </c>
      <c r="B1058" s="73" t="s">
        <v>4624</v>
      </c>
      <c r="C1058" s="113" t="s">
        <v>4648</v>
      </c>
      <c r="D1058" s="72" t="s">
        <v>2747</v>
      </c>
      <c r="E1058" s="98" t="s">
        <v>4426</v>
      </c>
      <c r="F1058" s="115" t="s">
        <v>4373</v>
      </c>
      <c r="G1058" s="87" t="s">
        <v>4649</v>
      </c>
      <c r="H1058" s="88">
        <v>1</v>
      </c>
      <c r="I1058" s="89">
        <v>4</v>
      </c>
      <c r="J1058" s="90">
        <v>1.2E-2</v>
      </c>
      <c r="K1058" s="84"/>
      <c r="L1058" s="70">
        <v>370</v>
      </c>
    </row>
    <row r="1059" spans="1:12" ht="15" customHeight="1">
      <c r="A1059" s="98" t="s">
        <v>4635</v>
      </c>
      <c r="B1059" s="73" t="s">
        <v>4708</v>
      </c>
      <c r="C1059" s="113" t="s">
        <v>4731</v>
      </c>
      <c r="D1059" s="72" t="s">
        <v>2747</v>
      </c>
      <c r="E1059" s="98" t="s">
        <v>4426</v>
      </c>
      <c r="F1059" s="115" t="s">
        <v>80</v>
      </c>
      <c r="G1059" s="121" t="s">
        <v>4732</v>
      </c>
      <c r="H1059" s="88">
        <v>1</v>
      </c>
      <c r="I1059" s="89">
        <v>4</v>
      </c>
      <c r="J1059" s="90">
        <v>1.2E-2</v>
      </c>
      <c r="K1059" s="84"/>
      <c r="L1059" s="70">
        <v>370</v>
      </c>
    </row>
    <row r="1060" spans="1:12" ht="15" customHeight="1">
      <c r="A1060" s="98" t="s">
        <v>4008</v>
      </c>
      <c r="B1060" s="73" t="s">
        <v>4624</v>
      </c>
      <c r="C1060" s="113" t="s">
        <v>4650</v>
      </c>
      <c r="D1060" s="72" t="s">
        <v>2747</v>
      </c>
      <c r="E1060" s="98" t="s">
        <v>903</v>
      </c>
      <c r="F1060" s="115" t="s">
        <v>4373</v>
      </c>
      <c r="G1060" s="87" t="s">
        <v>4651</v>
      </c>
      <c r="H1060" s="88">
        <v>1</v>
      </c>
      <c r="I1060" s="89">
        <v>5</v>
      </c>
      <c r="J1060" s="90">
        <v>8.0000000000000002E-3</v>
      </c>
      <c r="K1060" s="84"/>
      <c r="L1060" s="70">
        <v>350</v>
      </c>
    </row>
    <row r="1061" spans="1:12" ht="15" customHeight="1">
      <c r="A1061" s="98" t="s">
        <v>4008</v>
      </c>
      <c r="B1061" s="73" t="s">
        <v>4708</v>
      </c>
      <c r="C1061" s="113" t="s">
        <v>4733</v>
      </c>
      <c r="D1061" s="72" t="s">
        <v>2747</v>
      </c>
      <c r="E1061" s="98" t="s">
        <v>903</v>
      </c>
      <c r="F1061" s="115" t="s">
        <v>80</v>
      </c>
      <c r="G1061" s="121" t="s">
        <v>4734</v>
      </c>
      <c r="H1061" s="88">
        <v>1</v>
      </c>
      <c r="I1061" s="89">
        <v>5</v>
      </c>
      <c r="J1061" s="90">
        <v>8.0000000000000002E-3</v>
      </c>
      <c r="K1061" s="84"/>
      <c r="L1061" s="70">
        <v>350</v>
      </c>
    </row>
    <row r="1062" spans="1:12" ht="15" customHeight="1">
      <c r="A1062" s="98" t="s">
        <v>4008</v>
      </c>
      <c r="B1062" s="73" t="s">
        <v>4624</v>
      </c>
      <c r="C1062" s="113" t="s">
        <v>4652</v>
      </c>
      <c r="D1062" s="72" t="s">
        <v>2747</v>
      </c>
      <c r="E1062" s="98" t="s">
        <v>906</v>
      </c>
      <c r="F1062" s="115" t="s">
        <v>4373</v>
      </c>
      <c r="G1062" s="87" t="s">
        <v>4653</v>
      </c>
      <c r="H1062" s="88">
        <v>1</v>
      </c>
      <c r="I1062" s="89">
        <v>5</v>
      </c>
      <c r="J1062" s="90">
        <v>8.0000000000000002E-3</v>
      </c>
      <c r="K1062" s="84"/>
      <c r="L1062" s="70">
        <v>0</v>
      </c>
    </row>
    <row r="1063" spans="1:12" ht="15" customHeight="1">
      <c r="A1063" s="98" t="s">
        <v>4008</v>
      </c>
      <c r="B1063" s="73" t="s">
        <v>4708</v>
      </c>
      <c r="C1063" s="113" t="s">
        <v>4735</v>
      </c>
      <c r="D1063" s="72" t="s">
        <v>2747</v>
      </c>
      <c r="E1063" s="98" t="s">
        <v>906</v>
      </c>
      <c r="F1063" s="115" t="s">
        <v>80</v>
      </c>
      <c r="G1063" s="121" t="s">
        <v>4736</v>
      </c>
      <c r="H1063" s="88">
        <v>1</v>
      </c>
      <c r="I1063" s="89">
        <v>5</v>
      </c>
      <c r="J1063" s="90">
        <v>8.0000000000000002E-3</v>
      </c>
      <c r="K1063" s="84"/>
      <c r="L1063" s="70">
        <v>0</v>
      </c>
    </row>
    <row r="1064" spans="1:12" ht="15" customHeight="1">
      <c r="A1064" s="98" t="s">
        <v>4008</v>
      </c>
      <c r="B1064" s="73" t="s">
        <v>4624</v>
      </c>
      <c r="C1064" s="113" t="s">
        <v>4654</v>
      </c>
      <c r="D1064" s="72" t="s">
        <v>2747</v>
      </c>
      <c r="E1064" s="98" t="s">
        <v>909</v>
      </c>
      <c r="F1064" s="115" t="s">
        <v>4373</v>
      </c>
      <c r="G1064" s="87" t="s">
        <v>4655</v>
      </c>
      <c r="H1064" s="88">
        <v>1</v>
      </c>
      <c r="I1064" s="89">
        <v>5</v>
      </c>
      <c r="J1064" s="90">
        <v>8.0000000000000002E-3</v>
      </c>
      <c r="K1064" s="84"/>
      <c r="L1064" s="70">
        <v>0</v>
      </c>
    </row>
    <row r="1065" spans="1:12" ht="15" customHeight="1">
      <c r="A1065" s="98" t="s">
        <v>4008</v>
      </c>
      <c r="B1065" s="73" t="s">
        <v>4708</v>
      </c>
      <c r="C1065" s="113" t="s">
        <v>4737</v>
      </c>
      <c r="D1065" s="72" t="s">
        <v>2747</v>
      </c>
      <c r="E1065" s="98" t="s">
        <v>909</v>
      </c>
      <c r="F1065" s="115" t="s">
        <v>80</v>
      </c>
      <c r="G1065" s="121" t="s">
        <v>4738</v>
      </c>
      <c r="H1065" s="88">
        <v>1</v>
      </c>
      <c r="I1065" s="89">
        <v>5</v>
      </c>
      <c r="J1065" s="90">
        <v>8.0000000000000002E-3</v>
      </c>
      <c r="K1065" s="84"/>
      <c r="L1065" s="70">
        <v>0</v>
      </c>
    </row>
    <row r="1066" spans="1:12" ht="15" customHeight="1">
      <c r="A1066" s="98" t="s">
        <v>4008</v>
      </c>
      <c r="B1066" s="73" t="s">
        <v>4624</v>
      </c>
      <c r="C1066" s="113" t="s">
        <v>4656</v>
      </c>
      <c r="D1066" s="72" t="s">
        <v>2747</v>
      </c>
      <c r="E1066" s="98" t="s">
        <v>912</v>
      </c>
      <c r="F1066" s="115" t="s">
        <v>4373</v>
      </c>
      <c r="G1066" s="87" t="s">
        <v>4657</v>
      </c>
      <c r="H1066" s="88">
        <v>1</v>
      </c>
      <c r="I1066" s="89">
        <v>5</v>
      </c>
      <c r="J1066" s="90">
        <v>8.0000000000000002E-3</v>
      </c>
      <c r="K1066" s="84"/>
      <c r="L1066" s="70">
        <v>0</v>
      </c>
    </row>
    <row r="1067" spans="1:12" ht="15" customHeight="1">
      <c r="A1067" s="98" t="s">
        <v>4008</v>
      </c>
      <c r="B1067" s="73" t="s">
        <v>4708</v>
      </c>
      <c r="C1067" s="113" t="s">
        <v>4739</v>
      </c>
      <c r="D1067" s="72" t="s">
        <v>2747</v>
      </c>
      <c r="E1067" s="98" t="s">
        <v>912</v>
      </c>
      <c r="F1067" s="115" t="s">
        <v>80</v>
      </c>
      <c r="G1067" s="121" t="s">
        <v>4740</v>
      </c>
      <c r="H1067" s="88">
        <v>1</v>
      </c>
      <c r="I1067" s="89">
        <v>5</v>
      </c>
      <c r="J1067" s="90">
        <v>8.0000000000000002E-3</v>
      </c>
      <c r="K1067" s="84"/>
      <c r="L1067" s="70">
        <v>0</v>
      </c>
    </row>
    <row r="1068" spans="1:12" ht="15" customHeight="1">
      <c r="A1068" s="98" t="s">
        <v>4008</v>
      </c>
      <c r="B1068" s="73" t="s">
        <v>4624</v>
      </c>
      <c r="C1068" s="113" t="s">
        <v>4658</v>
      </c>
      <c r="D1068" s="72" t="s">
        <v>2747</v>
      </c>
      <c r="E1068" s="98" t="s">
        <v>915</v>
      </c>
      <c r="F1068" s="115" t="s">
        <v>4373</v>
      </c>
      <c r="G1068" s="87" t="s">
        <v>4659</v>
      </c>
      <c r="H1068" s="88">
        <v>1</v>
      </c>
      <c r="I1068" s="89">
        <v>5</v>
      </c>
      <c r="J1068" s="90">
        <v>8.0000000000000002E-3</v>
      </c>
      <c r="K1068" s="84"/>
      <c r="L1068" s="70">
        <v>320</v>
      </c>
    </row>
    <row r="1069" spans="1:12" ht="15" customHeight="1">
      <c r="A1069" s="98" t="s">
        <v>4008</v>
      </c>
      <c r="B1069" s="73" t="s">
        <v>4708</v>
      </c>
      <c r="C1069" s="113" t="s">
        <v>4741</v>
      </c>
      <c r="D1069" s="72" t="s">
        <v>2747</v>
      </c>
      <c r="E1069" s="98" t="s">
        <v>915</v>
      </c>
      <c r="F1069" s="115" t="s">
        <v>80</v>
      </c>
      <c r="G1069" s="121" t="s">
        <v>4742</v>
      </c>
      <c r="H1069" s="88">
        <v>1</v>
      </c>
      <c r="I1069" s="89">
        <v>5</v>
      </c>
      <c r="J1069" s="90">
        <v>8.0000000000000002E-3</v>
      </c>
      <c r="K1069" s="84"/>
      <c r="L1069" s="70">
        <v>320</v>
      </c>
    </row>
    <row r="1070" spans="1:12" ht="15" customHeight="1">
      <c r="A1070" s="98" t="s">
        <v>4635</v>
      </c>
      <c r="B1070" s="73" t="s">
        <v>4624</v>
      </c>
      <c r="C1070" s="113" t="s">
        <v>4660</v>
      </c>
      <c r="D1070" s="72" t="s">
        <v>2747</v>
      </c>
      <c r="E1070" s="98" t="s">
        <v>918</v>
      </c>
      <c r="F1070" s="115" t="s">
        <v>4373</v>
      </c>
      <c r="G1070" s="87" t="s">
        <v>4661</v>
      </c>
      <c r="H1070" s="88">
        <v>1</v>
      </c>
      <c r="I1070" s="89">
        <v>5</v>
      </c>
      <c r="J1070" s="90">
        <v>1.4999999999999999E-2</v>
      </c>
      <c r="K1070" s="84"/>
      <c r="L1070" s="70">
        <v>450</v>
      </c>
    </row>
    <row r="1071" spans="1:12" ht="15" customHeight="1">
      <c r="A1071" s="98" t="s">
        <v>4635</v>
      </c>
      <c r="B1071" s="73" t="s">
        <v>4708</v>
      </c>
      <c r="C1071" s="113" t="s">
        <v>4743</v>
      </c>
      <c r="D1071" s="72" t="s">
        <v>2747</v>
      </c>
      <c r="E1071" s="98" t="s">
        <v>918</v>
      </c>
      <c r="F1071" s="115" t="s">
        <v>80</v>
      </c>
      <c r="G1071" s="121" t="s">
        <v>4744</v>
      </c>
      <c r="H1071" s="88">
        <v>1</v>
      </c>
      <c r="I1071" s="89">
        <v>5</v>
      </c>
      <c r="J1071" s="90">
        <v>1.4999999999999999E-2</v>
      </c>
      <c r="K1071" s="84"/>
      <c r="L1071" s="70">
        <v>450</v>
      </c>
    </row>
    <row r="1072" spans="1:12" ht="15" customHeight="1">
      <c r="A1072" s="98" t="s">
        <v>4008</v>
      </c>
      <c r="B1072" s="73" t="s">
        <v>4624</v>
      </c>
      <c r="C1072" s="113" t="s">
        <v>4662</v>
      </c>
      <c r="D1072" s="72" t="s">
        <v>2747</v>
      </c>
      <c r="E1072" s="98" t="s">
        <v>921</v>
      </c>
      <c r="F1072" s="115" t="s">
        <v>4373</v>
      </c>
      <c r="G1072" s="87" t="s">
        <v>4663</v>
      </c>
      <c r="H1072" s="88">
        <v>1</v>
      </c>
      <c r="I1072" s="89">
        <v>6</v>
      </c>
      <c r="J1072" s="90">
        <v>8.9999999999999993E-3</v>
      </c>
      <c r="K1072" s="84"/>
      <c r="L1072" s="70">
        <v>380</v>
      </c>
    </row>
    <row r="1073" spans="1:12" ht="15" customHeight="1">
      <c r="A1073" s="98" t="s">
        <v>4008</v>
      </c>
      <c r="B1073" s="73" t="s">
        <v>4708</v>
      </c>
      <c r="C1073" s="113" t="s">
        <v>4745</v>
      </c>
      <c r="D1073" s="72" t="s">
        <v>2747</v>
      </c>
      <c r="E1073" s="98" t="s">
        <v>921</v>
      </c>
      <c r="F1073" s="115" t="s">
        <v>80</v>
      </c>
      <c r="G1073" s="121" t="s">
        <v>4746</v>
      </c>
      <c r="H1073" s="88">
        <v>1</v>
      </c>
      <c r="I1073" s="89">
        <v>6</v>
      </c>
      <c r="J1073" s="90">
        <v>8.9999999999999993E-3</v>
      </c>
      <c r="K1073" s="84"/>
      <c r="L1073" s="70">
        <v>380</v>
      </c>
    </row>
    <row r="1074" spans="1:12" ht="15" customHeight="1">
      <c r="A1074" s="98" t="s">
        <v>4008</v>
      </c>
      <c r="B1074" s="73" t="s">
        <v>4624</v>
      </c>
      <c r="C1074" s="113" t="s">
        <v>4664</v>
      </c>
      <c r="D1074" s="72" t="s">
        <v>2747</v>
      </c>
      <c r="E1074" s="98" t="s">
        <v>924</v>
      </c>
      <c r="F1074" s="115" t="s">
        <v>4373</v>
      </c>
      <c r="G1074" s="87" t="s">
        <v>4665</v>
      </c>
      <c r="H1074" s="88">
        <v>1</v>
      </c>
      <c r="I1074" s="89">
        <v>6</v>
      </c>
      <c r="J1074" s="90">
        <v>8.9999999999999993E-3</v>
      </c>
      <c r="K1074" s="84"/>
      <c r="L1074" s="70">
        <v>360</v>
      </c>
    </row>
    <row r="1075" spans="1:12" ht="15" customHeight="1">
      <c r="A1075" s="98" t="s">
        <v>4008</v>
      </c>
      <c r="B1075" s="73" t="s">
        <v>4708</v>
      </c>
      <c r="C1075" s="113" t="s">
        <v>4747</v>
      </c>
      <c r="D1075" s="72" t="s">
        <v>2747</v>
      </c>
      <c r="E1075" s="98" t="s">
        <v>924</v>
      </c>
      <c r="F1075" s="115" t="s">
        <v>80</v>
      </c>
      <c r="G1075" s="121" t="s">
        <v>4748</v>
      </c>
      <c r="H1075" s="88">
        <v>1</v>
      </c>
      <c r="I1075" s="89">
        <v>6</v>
      </c>
      <c r="J1075" s="90">
        <v>8.9999999999999993E-3</v>
      </c>
      <c r="K1075" s="84"/>
      <c r="L1075" s="70">
        <v>360</v>
      </c>
    </row>
    <row r="1076" spans="1:12" ht="15" customHeight="1">
      <c r="A1076" s="98" t="s">
        <v>4008</v>
      </c>
      <c r="B1076" s="73" t="s">
        <v>4624</v>
      </c>
      <c r="C1076" s="113" t="s">
        <v>4666</v>
      </c>
      <c r="D1076" s="72" t="s">
        <v>2747</v>
      </c>
      <c r="E1076" s="98" t="s">
        <v>927</v>
      </c>
      <c r="F1076" s="115" t="s">
        <v>4373</v>
      </c>
      <c r="G1076" s="87" t="s">
        <v>4667</v>
      </c>
      <c r="H1076" s="88">
        <v>1</v>
      </c>
      <c r="I1076" s="89">
        <v>6</v>
      </c>
      <c r="J1076" s="90">
        <v>8.9999999999999993E-3</v>
      </c>
      <c r="K1076" s="84"/>
      <c r="L1076" s="70">
        <v>0</v>
      </c>
    </row>
    <row r="1077" spans="1:12" ht="15" customHeight="1">
      <c r="A1077" s="98" t="s">
        <v>4008</v>
      </c>
      <c r="B1077" s="73" t="s">
        <v>4708</v>
      </c>
      <c r="C1077" s="113" t="s">
        <v>4749</v>
      </c>
      <c r="D1077" s="72" t="s">
        <v>2747</v>
      </c>
      <c r="E1077" s="98" t="s">
        <v>927</v>
      </c>
      <c r="F1077" s="115" t="s">
        <v>80</v>
      </c>
      <c r="G1077" s="121" t="s">
        <v>4750</v>
      </c>
      <c r="H1077" s="88">
        <v>1</v>
      </c>
      <c r="I1077" s="89">
        <v>6</v>
      </c>
      <c r="J1077" s="90">
        <v>8.9999999999999993E-3</v>
      </c>
      <c r="K1077" s="84"/>
      <c r="L1077" s="70">
        <v>0</v>
      </c>
    </row>
    <row r="1078" spans="1:12" ht="15" customHeight="1">
      <c r="A1078" s="98" t="s">
        <v>4008</v>
      </c>
      <c r="B1078" s="73" t="s">
        <v>4624</v>
      </c>
      <c r="C1078" s="113" t="s">
        <v>4668</v>
      </c>
      <c r="D1078" s="72" t="s">
        <v>2747</v>
      </c>
      <c r="E1078" s="98" t="s">
        <v>930</v>
      </c>
      <c r="F1078" s="115" t="s">
        <v>4373</v>
      </c>
      <c r="G1078" s="87" t="s">
        <v>4669</v>
      </c>
      <c r="H1078" s="88">
        <v>1</v>
      </c>
      <c r="I1078" s="89">
        <v>6</v>
      </c>
      <c r="J1078" s="90">
        <v>8.9999999999999993E-3</v>
      </c>
      <c r="K1078" s="84"/>
      <c r="L1078" s="70">
        <v>0</v>
      </c>
    </row>
    <row r="1079" spans="1:12" ht="15" customHeight="1">
      <c r="A1079" s="98" t="s">
        <v>4008</v>
      </c>
      <c r="B1079" s="73" t="s">
        <v>4708</v>
      </c>
      <c r="C1079" s="113" t="s">
        <v>4751</v>
      </c>
      <c r="D1079" s="72" t="s">
        <v>2747</v>
      </c>
      <c r="E1079" s="98" t="s">
        <v>930</v>
      </c>
      <c r="F1079" s="115" t="s">
        <v>80</v>
      </c>
      <c r="G1079" s="121" t="s">
        <v>4752</v>
      </c>
      <c r="H1079" s="88">
        <v>1</v>
      </c>
      <c r="I1079" s="89">
        <v>6</v>
      </c>
      <c r="J1079" s="90">
        <v>8.9999999999999993E-3</v>
      </c>
      <c r="K1079" s="84"/>
      <c r="L1079" s="70">
        <v>0</v>
      </c>
    </row>
    <row r="1080" spans="1:12" ht="15" customHeight="1">
      <c r="A1080" s="98" t="s">
        <v>4008</v>
      </c>
      <c r="B1080" s="73" t="s">
        <v>4624</v>
      </c>
      <c r="C1080" s="113" t="s">
        <v>4670</v>
      </c>
      <c r="D1080" s="72" t="s">
        <v>2747</v>
      </c>
      <c r="E1080" s="98" t="s">
        <v>933</v>
      </c>
      <c r="F1080" s="115" t="s">
        <v>4373</v>
      </c>
      <c r="G1080" s="87" t="s">
        <v>4671</v>
      </c>
      <c r="H1080" s="88">
        <v>1</v>
      </c>
      <c r="I1080" s="89">
        <v>6</v>
      </c>
      <c r="J1080" s="90">
        <v>8.9999999999999993E-3</v>
      </c>
      <c r="K1080" s="84"/>
      <c r="L1080" s="70">
        <v>360</v>
      </c>
    </row>
    <row r="1081" spans="1:12" ht="15" customHeight="1">
      <c r="A1081" s="98" t="s">
        <v>4008</v>
      </c>
      <c r="B1081" s="73" t="s">
        <v>4708</v>
      </c>
      <c r="C1081" s="113" t="s">
        <v>4753</v>
      </c>
      <c r="D1081" s="72" t="s">
        <v>2747</v>
      </c>
      <c r="E1081" s="98" t="s">
        <v>933</v>
      </c>
      <c r="F1081" s="115" t="s">
        <v>80</v>
      </c>
      <c r="G1081" s="121" t="s">
        <v>4754</v>
      </c>
      <c r="H1081" s="88">
        <v>1</v>
      </c>
      <c r="I1081" s="89">
        <v>6</v>
      </c>
      <c r="J1081" s="90">
        <v>8.9999999999999993E-3</v>
      </c>
      <c r="K1081" s="84"/>
      <c r="L1081" s="70">
        <v>360</v>
      </c>
    </row>
    <row r="1082" spans="1:12" ht="15" customHeight="1">
      <c r="A1082" s="98" t="s">
        <v>4635</v>
      </c>
      <c r="B1082" s="73" t="s">
        <v>4624</v>
      </c>
      <c r="C1082" s="113" t="s">
        <v>4672</v>
      </c>
      <c r="D1082" s="72" t="s">
        <v>2747</v>
      </c>
      <c r="E1082" s="98" t="s">
        <v>936</v>
      </c>
      <c r="F1082" s="115" t="s">
        <v>4373</v>
      </c>
      <c r="G1082" s="87" t="s">
        <v>4673</v>
      </c>
      <c r="H1082" s="88">
        <v>1</v>
      </c>
      <c r="I1082" s="89">
        <v>6</v>
      </c>
      <c r="J1082" s="90">
        <v>1.4E-2</v>
      </c>
      <c r="K1082" s="84"/>
      <c r="L1082" s="70">
        <v>480</v>
      </c>
    </row>
    <row r="1083" spans="1:12" ht="15" customHeight="1">
      <c r="A1083" s="98" t="s">
        <v>4635</v>
      </c>
      <c r="B1083" s="73" t="s">
        <v>4708</v>
      </c>
      <c r="C1083" s="113" t="s">
        <v>4755</v>
      </c>
      <c r="D1083" s="72" t="s">
        <v>2747</v>
      </c>
      <c r="E1083" s="98" t="s">
        <v>936</v>
      </c>
      <c r="F1083" s="115" t="s">
        <v>80</v>
      </c>
      <c r="G1083" s="121" t="s">
        <v>4756</v>
      </c>
      <c r="H1083" s="88">
        <v>1</v>
      </c>
      <c r="I1083" s="89">
        <v>6</v>
      </c>
      <c r="J1083" s="90">
        <v>1.4E-2</v>
      </c>
      <c r="K1083" s="84"/>
      <c r="L1083" s="70">
        <v>480</v>
      </c>
    </row>
    <row r="1084" spans="1:12" ht="15" customHeight="1">
      <c r="A1084" s="98" t="s">
        <v>4008</v>
      </c>
      <c r="B1084" s="73" t="s">
        <v>4624</v>
      </c>
      <c r="C1084" s="113" t="s">
        <v>4674</v>
      </c>
      <c r="D1084" s="72" t="s">
        <v>2747</v>
      </c>
      <c r="E1084" s="98" t="s">
        <v>939</v>
      </c>
      <c r="F1084" s="115" t="s">
        <v>4373</v>
      </c>
      <c r="G1084" s="87" t="s">
        <v>4675</v>
      </c>
      <c r="H1084" s="88">
        <v>1</v>
      </c>
      <c r="I1084" s="89">
        <v>8</v>
      </c>
      <c r="J1084" s="90">
        <v>1.0999999999999999E-2</v>
      </c>
      <c r="K1084" s="84"/>
      <c r="L1084" s="70">
        <v>490</v>
      </c>
    </row>
    <row r="1085" spans="1:12" ht="15" customHeight="1">
      <c r="A1085" s="98" t="s">
        <v>4008</v>
      </c>
      <c r="B1085" s="73" t="s">
        <v>4708</v>
      </c>
      <c r="C1085" s="113" t="s">
        <v>4757</v>
      </c>
      <c r="D1085" s="72" t="s">
        <v>2747</v>
      </c>
      <c r="E1085" s="98" t="s">
        <v>939</v>
      </c>
      <c r="F1085" s="115" t="s">
        <v>80</v>
      </c>
      <c r="G1085" s="121" t="s">
        <v>4758</v>
      </c>
      <c r="H1085" s="88">
        <v>1</v>
      </c>
      <c r="I1085" s="89">
        <v>8</v>
      </c>
      <c r="J1085" s="90">
        <v>1.0999999999999999E-2</v>
      </c>
      <c r="K1085" s="84"/>
      <c r="L1085" s="70">
        <v>490</v>
      </c>
    </row>
    <row r="1086" spans="1:12" ht="15" customHeight="1">
      <c r="A1086" s="98" t="s">
        <v>4008</v>
      </c>
      <c r="B1086" s="73" t="s">
        <v>4624</v>
      </c>
      <c r="C1086" s="113" t="s">
        <v>4676</v>
      </c>
      <c r="D1086" s="72" t="s">
        <v>2747</v>
      </c>
      <c r="E1086" s="98" t="s">
        <v>942</v>
      </c>
      <c r="F1086" s="115" t="s">
        <v>4373</v>
      </c>
      <c r="G1086" s="87" t="s">
        <v>4677</v>
      </c>
      <c r="H1086" s="88">
        <v>1</v>
      </c>
      <c r="I1086" s="89">
        <v>8</v>
      </c>
      <c r="J1086" s="90">
        <v>1.0999999999999999E-2</v>
      </c>
      <c r="K1086" s="84"/>
      <c r="L1086" s="70">
        <v>450</v>
      </c>
    </row>
    <row r="1087" spans="1:12" ht="15" customHeight="1">
      <c r="A1087" s="98" t="s">
        <v>4008</v>
      </c>
      <c r="B1087" s="73" t="s">
        <v>4708</v>
      </c>
      <c r="C1087" s="113" t="s">
        <v>4759</v>
      </c>
      <c r="D1087" s="72" t="s">
        <v>2747</v>
      </c>
      <c r="E1087" s="98" t="s">
        <v>942</v>
      </c>
      <c r="F1087" s="115" t="s">
        <v>80</v>
      </c>
      <c r="G1087" s="121" t="s">
        <v>4760</v>
      </c>
      <c r="H1087" s="88">
        <v>1</v>
      </c>
      <c r="I1087" s="89">
        <v>8</v>
      </c>
      <c r="J1087" s="90">
        <v>1.0999999999999999E-2</v>
      </c>
      <c r="K1087" s="84"/>
      <c r="L1087" s="70">
        <v>450</v>
      </c>
    </row>
    <row r="1088" spans="1:12" ht="15" customHeight="1">
      <c r="A1088" s="98" t="s">
        <v>4008</v>
      </c>
      <c r="B1088" s="73" t="s">
        <v>4624</v>
      </c>
      <c r="C1088" s="113" t="s">
        <v>4678</v>
      </c>
      <c r="D1088" s="72" t="s">
        <v>2747</v>
      </c>
      <c r="E1088" s="98" t="s">
        <v>945</v>
      </c>
      <c r="F1088" s="115" t="s">
        <v>4373</v>
      </c>
      <c r="G1088" s="87" t="s">
        <v>4679</v>
      </c>
      <c r="H1088" s="88">
        <v>1</v>
      </c>
      <c r="I1088" s="89">
        <v>8</v>
      </c>
      <c r="J1088" s="90">
        <v>1.2999999999999999E-2</v>
      </c>
      <c r="K1088" s="84"/>
      <c r="L1088" s="70">
        <v>0</v>
      </c>
    </row>
    <row r="1089" spans="1:12" ht="15" customHeight="1">
      <c r="A1089" s="98" t="s">
        <v>4008</v>
      </c>
      <c r="B1089" s="73" t="s">
        <v>4708</v>
      </c>
      <c r="C1089" s="113" t="s">
        <v>4761</v>
      </c>
      <c r="D1089" s="72" t="s">
        <v>2747</v>
      </c>
      <c r="E1089" s="98" t="s">
        <v>945</v>
      </c>
      <c r="F1089" s="115" t="s">
        <v>80</v>
      </c>
      <c r="G1089" s="121" t="s">
        <v>4762</v>
      </c>
      <c r="H1089" s="88">
        <v>1</v>
      </c>
      <c r="I1089" s="89">
        <v>8</v>
      </c>
      <c r="J1089" s="90">
        <v>1.2999999999999999E-2</v>
      </c>
      <c r="K1089" s="84"/>
      <c r="L1089" s="70">
        <v>0</v>
      </c>
    </row>
    <row r="1090" spans="1:12" ht="15" customHeight="1">
      <c r="A1090" s="98" t="s">
        <v>4008</v>
      </c>
      <c r="B1090" s="73" t="s">
        <v>4624</v>
      </c>
      <c r="C1090" s="113" t="s">
        <v>4680</v>
      </c>
      <c r="D1090" s="72" t="s">
        <v>2747</v>
      </c>
      <c r="E1090" s="98" t="s">
        <v>948</v>
      </c>
      <c r="F1090" s="115" t="s">
        <v>4373</v>
      </c>
      <c r="G1090" s="87" t="s">
        <v>4681</v>
      </c>
      <c r="H1090" s="88">
        <v>1</v>
      </c>
      <c r="I1090" s="89">
        <v>8</v>
      </c>
      <c r="J1090" s="90">
        <v>1.2999999999999999E-2</v>
      </c>
      <c r="K1090" s="84"/>
      <c r="L1090" s="70">
        <v>0</v>
      </c>
    </row>
    <row r="1091" spans="1:12" ht="15" customHeight="1">
      <c r="A1091" s="98" t="s">
        <v>4008</v>
      </c>
      <c r="B1091" s="73" t="s">
        <v>4708</v>
      </c>
      <c r="C1091" s="113" t="s">
        <v>4763</v>
      </c>
      <c r="D1091" s="72" t="s">
        <v>2747</v>
      </c>
      <c r="E1091" s="98" t="s">
        <v>948</v>
      </c>
      <c r="F1091" s="115" t="s">
        <v>80</v>
      </c>
      <c r="G1091" s="121" t="s">
        <v>4764</v>
      </c>
      <c r="H1091" s="88">
        <v>1</v>
      </c>
      <c r="I1091" s="89">
        <v>8</v>
      </c>
      <c r="J1091" s="90">
        <v>1.2999999999999999E-2</v>
      </c>
      <c r="K1091" s="84"/>
      <c r="L1091" s="70">
        <v>0</v>
      </c>
    </row>
    <row r="1092" spans="1:12" ht="15" customHeight="1">
      <c r="A1092" s="98" t="s">
        <v>4008</v>
      </c>
      <c r="B1092" s="73" t="s">
        <v>4624</v>
      </c>
      <c r="C1092" s="113" t="s">
        <v>4682</v>
      </c>
      <c r="D1092" s="72" t="s">
        <v>2747</v>
      </c>
      <c r="E1092" s="98" t="s">
        <v>951</v>
      </c>
      <c r="F1092" s="115" t="s">
        <v>4373</v>
      </c>
      <c r="G1092" s="87" t="s">
        <v>4683</v>
      </c>
      <c r="H1092" s="88">
        <v>1</v>
      </c>
      <c r="I1092" s="89">
        <v>8</v>
      </c>
      <c r="J1092" s="90">
        <v>1.2999999999999999E-2</v>
      </c>
      <c r="K1092" s="84"/>
      <c r="L1092" s="70">
        <v>0</v>
      </c>
    </row>
    <row r="1093" spans="1:12" ht="15" customHeight="1">
      <c r="A1093" s="98" t="s">
        <v>4008</v>
      </c>
      <c r="B1093" s="73" t="s">
        <v>4708</v>
      </c>
      <c r="C1093" s="113" t="s">
        <v>4765</v>
      </c>
      <c r="D1093" s="72" t="s">
        <v>2747</v>
      </c>
      <c r="E1093" s="98" t="s">
        <v>951</v>
      </c>
      <c r="F1093" s="115" t="s">
        <v>80</v>
      </c>
      <c r="G1093" s="121" t="s">
        <v>4766</v>
      </c>
      <c r="H1093" s="88">
        <v>1</v>
      </c>
      <c r="I1093" s="89">
        <v>8</v>
      </c>
      <c r="J1093" s="90">
        <v>1.2999999999999999E-2</v>
      </c>
      <c r="K1093" s="84"/>
      <c r="L1093" s="70">
        <v>0</v>
      </c>
    </row>
    <row r="1094" spans="1:12" ht="15" customHeight="1">
      <c r="A1094" s="98" t="s">
        <v>4635</v>
      </c>
      <c r="B1094" s="73" t="s">
        <v>4624</v>
      </c>
      <c r="C1094" s="113" t="s">
        <v>4684</v>
      </c>
      <c r="D1094" s="72" t="s">
        <v>2747</v>
      </c>
      <c r="E1094" s="98" t="s">
        <v>954</v>
      </c>
      <c r="F1094" s="115" t="s">
        <v>4373</v>
      </c>
      <c r="G1094" s="87" t="s">
        <v>4685</v>
      </c>
      <c r="H1094" s="88">
        <v>1</v>
      </c>
      <c r="I1094" s="89">
        <v>7</v>
      </c>
      <c r="J1094" s="90">
        <v>1.9E-2</v>
      </c>
      <c r="K1094" s="84"/>
      <c r="L1094" s="70">
        <v>640</v>
      </c>
    </row>
    <row r="1095" spans="1:12" ht="15" customHeight="1">
      <c r="A1095" s="98" t="s">
        <v>4635</v>
      </c>
      <c r="B1095" s="73" t="s">
        <v>4708</v>
      </c>
      <c r="C1095" s="113" t="s">
        <v>4767</v>
      </c>
      <c r="D1095" s="72" t="s">
        <v>2747</v>
      </c>
      <c r="E1095" s="98" t="s">
        <v>954</v>
      </c>
      <c r="F1095" s="115" t="s">
        <v>80</v>
      </c>
      <c r="G1095" s="121" t="s">
        <v>4768</v>
      </c>
      <c r="H1095" s="88">
        <v>1</v>
      </c>
      <c r="I1095" s="89">
        <v>7</v>
      </c>
      <c r="J1095" s="90">
        <v>1.9E-2</v>
      </c>
      <c r="K1095" s="84"/>
      <c r="L1095" s="70">
        <v>640</v>
      </c>
    </row>
    <row r="1096" spans="1:12" ht="15" customHeight="1">
      <c r="A1096" s="98" t="s">
        <v>4008</v>
      </c>
      <c r="B1096" s="73" t="s">
        <v>4624</v>
      </c>
      <c r="C1096" s="113" t="s">
        <v>4686</v>
      </c>
      <c r="D1096" s="72" t="s">
        <v>2747</v>
      </c>
      <c r="E1096" s="98" t="s">
        <v>957</v>
      </c>
      <c r="F1096" s="115" t="s">
        <v>4373</v>
      </c>
      <c r="G1096" s="87" t="s">
        <v>4687</v>
      </c>
      <c r="H1096" s="88">
        <v>1</v>
      </c>
      <c r="I1096" s="89">
        <v>4</v>
      </c>
      <c r="J1096" s="90">
        <v>7.0000000000000001E-3</v>
      </c>
      <c r="K1096" s="84"/>
      <c r="L1096" s="70">
        <v>410</v>
      </c>
    </row>
    <row r="1097" spans="1:12" ht="15" customHeight="1">
      <c r="A1097" s="98" t="s">
        <v>4008</v>
      </c>
      <c r="B1097" s="73" t="s">
        <v>4708</v>
      </c>
      <c r="C1097" s="113" t="s">
        <v>4769</v>
      </c>
      <c r="D1097" s="72" t="s">
        <v>2747</v>
      </c>
      <c r="E1097" s="98" t="s">
        <v>957</v>
      </c>
      <c r="F1097" s="115" t="s">
        <v>80</v>
      </c>
      <c r="G1097" s="121" t="s">
        <v>4770</v>
      </c>
      <c r="H1097" s="88">
        <v>1</v>
      </c>
      <c r="I1097" s="89">
        <v>4</v>
      </c>
      <c r="J1097" s="90">
        <v>7.0000000000000001E-3</v>
      </c>
      <c r="K1097" s="84"/>
      <c r="L1097" s="70">
        <v>410</v>
      </c>
    </row>
    <row r="1098" spans="1:12" ht="15" customHeight="1">
      <c r="A1098" s="98" t="s">
        <v>4008</v>
      </c>
      <c r="B1098" s="73" t="s">
        <v>4624</v>
      </c>
      <c r="C1098" s="113" t="s">
        <v>4688</v>
      </c>
      <c r="D1098" s="72" t="s">
        <v>2747</v>
      </c>
      <c r="E1098" s="98" t="s">
        <v>960</v>
      </c>
      <c r="F1098" s="115" t="s">
        <v>4373</v>
      </c>
      <c r="G1098" s="87" t="s">
        <v>4689</v>
      </c>
      <c r="H1098" s="88">
        <v>1</v>
      </c>
      <c r="I1098" s="89">
        <v>1</v>
      </c>
      <c r="J1098" s="90">
        <v>2E-3</v>
      </c>
      <c r="K1098" s="84"/>
      <c r="L1098" s="70">
        <v>80</v>
      </c>
    </row>
    <row r="1099" spans="1:12" ht="15" customHeight="1">
      <c r="A1099" s="98" t="s">
        <v>4008</v>
      </c>
      <c r="B1099" s="73" t="s">
        <v>4708</v>
      </c>
      <c r="C1099" s="113" t="s">
        <v>4771</v>
      </c>
      <c r="D1099" s="72" t="s">
        <v>2747</v>
      </c>
      <c r="E1099" s="98" t="s">
        <v>960</v>
      </c>
      <c r="F1099" s="115" t="s">
        <v>80</v>
      </c>
      <c r="G1099" s="121" t="s">
        <v>4772</v>
      </c>
      <c r="H1099" s="88">
        <v>1</v>
      </c>
      <c r="I1099" s="89">
        <v>1</v>
      </c>
      <c r="J1099" s="90">
        <v>2E-3</v>
      </c>
      <c r="K1099" s="84"/>
      <c r="L1099" s="70">
        <v>80</v>
      </c>
    </row>
    <row r="1100" spans="1:12" ht="15" customHeight="1">
      <c r="A1100" s="98" t="s">
        <v>4008</v>
      </c>
      <c r="B1100" s="73" t="s">
        <v>4624</v>
      </c>
      <c r="C1100" s="113" t="s">
        <v>4690</v>
      </c>
      <c r="D1100" s="72" t="s">
        <v>2747</v>
      </c>
      <c r="E1100" s="98" t="s">
        <v>963</v>
      </c>
      <c r="F1100" s="115" t="s">
        <v>4373</v>
      </c>
      <c r="G1100" s="87" t="s">
        <v>4691</v>
      </c>
      <c r="H1100" s="88">
        <v>1</v>
      </c>
      <c r="I1100" s="89">
        <v>2</v>
      </c>
      <c r="J1100" s="90">
        <v>2E-3</v>
      </c>
      <c r="K1100" s="84"/>
      <c r="L1100" s="70">
        <v>0</v>
      </c>
    </row>
    <row r="1101" spans="1:12" ht="15" customHeight="1">
      <c r="A1101" s="98" t="s">
        <v>4008</v>
      </c>
      <c r="B1101" s="73" t="s">
        <v>4708</v>
      </c>
      <c r="C1101" s="113" t="s">
        <v>4773</v>
      </c>
      <c r="D1101" s="72" t="s">
        <v>2747</v>
      </c>
      <c r="E1101" s="98" t="s">
        <v>963</v>
      </c>
      <c r="F1101" s="115" t="s">
        <v>80</v>
      </c>
      <c r="G1101" s="121" t="s">
        <v>4774</v>
      </c>
      <c r="H1101" s="88">
        <v>1</v>
      </c>
      <c r="I1101" s="89">
        <v>2</v>
      </c>
      <c r="J1101" s="90">
        <v>2E-3</v>
      </c>
      <c r="K1101" s="84"/>
      <c r="L1101" s="70">
        <v>0</v>
      </c>
    </row>
    <row r="1102" spans="1:12" ht="15" customHeight="1">
      <c r="A1102" s="98" t="s">
        <v>4008</v>
      </c>
      <c r="B1102" s="73" t="s">
        <v>4624</v>
      </c>
      <c r="C1102" s="113" t="s">
        <v>4692</v>
      </c>
      <c r="D1102" s="72" t="s">
        <v>2747</v>
      </c>
      <c r="E1102" s="98" t="s">
        <v>966</v>
      </c>
      <c r="F1102" s="115" t="s">
        <v>4373</v>
      </c>
      <c r="G1102" s="87" t="s">
        <v>4693</v>
      </c>
      <c r="H1102" s="88">
        <v>1</v>
      </c>
      <c r="I1102" s="89">
        <v>3</v>
      </c>
      <c r="J1102" s="90">
        <v>4.0000000000000001E-3</v>
      </c>
      <c r="K1102" s="84"/>
      <c r="L1102" s="70">
        <v>170</v>
      </c>
    </row>
    <row r="1103" spans="1:12" ht="15" customHeight="1">
      <c r="A1103" s="98" t="s">
        <v>4008</v>
      </c>
      <c r="B1103" s="73" t="s">
        <v>4708</v>
      </c>
      <c r="C1103" s="113" t="s">
        <v>4775</v>
      </c>
      <c r="D1103" s="72" t="s">
        <v>2747</v>
      </c>
      <c r="E1103" s="98" t="s">
        <v>966</v>
      </c>
      <c r="F1103" s="115" t="s">
        <v>80</v>
      </c>
      <c r="G1103" s="121" t="s">
        <v>4776</v>
      </c>
      <c r="H1103" s="88">
        <v>1</v>
      </c>
      <c r="I1103" s="89">
        <v>3</v>
      </c>
      <c r="J1103" s="90">
        <v>4.0000000000000001E-3</v>
      </c>
      <c r="K1103" s="84"/>
      <c r="L1103" s="70">
        <v>170</v>
      </c>
    </row>
    <row r="1104" spans="1:12" ht="15" customHeight="1">
      <c r="A1104" s="98" t="s">
        <v>4635</v>
      </c>
      <c r="B1104" s="73" t="s">
        <v>4624</v>
      </c>
      <c r="C1104" s="113" t="s">
        <v>4694</v>
      </c>
      <c r="D1104" s="72" t="s">
        <v>2747</v>
      </c>
      <c r="E1104" s="98" t="s">
        <v>969</v>
      </c>
      <c r="F1104" s="115" t="s">
        <v>4373</v>
      </c>
      <c r="G1104" s="87" t="s">
        <v>4695</v>
      </c>
      <c r="H1104" s="88">
        <v>1</v>
      </c>
      <c r="I1104" s="89">
        <v>3</v>
      </c>
      <c r="J1104" s="90">
        <v>8.0000000000000002E-3</v>
      </c>
      <c r="K1104" s="84"/>
      <c r="L1104" s="70">
        <v>0</v>
      </c>
    </row>
    <row r="1105" spans="1:12" ht="15" customHeight="1">
      <c r="A1105" s="98" t="s">
        <v>4635</v>
      </c>
      <c r="B1105" s="73" t="s">
        <v>4708</v>
      </c>
      <c r="C1105" s="113" t="s">
        <v>4777</v>
      </c>
      <c r="D1105" s="72" t="s">
        <v>2747</v>
      </c>
      <c r="E1105" s="98" t="s">
        <v>969</v>
      </c>
      <c r="F1105" s="115" t="s">
        <v>80</v>
      </c>
      <c r="G1105" s="121" t="s">
        <v>4778</v>
      </c>
      <c r="H1105" s="88">
        <v>1</v>
      </c>
      <c r="I1105" s="89">
        <v>3</v>
      </c>
      <c r="J1105" s="90">
        <v>8.0000000000000002E-3</v>
      </c>
      <c r="K1105" s="84"/>
      <c r="L1105" s="70">
        <v>0</v>
      </c>
    </row>
    <row r="1106" spans="1:12" ht="15" customHeight="1">
      <c r="A1106" s="98" t="s">
        <v>4008</v>
      </c>
      <c r="B1106" s="73" t="s">
        <v>4624</v>
      </c>
      <c r="C1106" s="113" t="s">
        <v>4696</v>
      </c>
      <c r="D1106" s="72" t="s">
        <v>2747</v>
      </c>
      <c r="E1106" s="98" t="s">
        <v>972</v>
      </c>
      <c r="F1106" s="115" t="s">
        <v>4373</v>
      </c>
      <c r="G1106" s="87" t="s">
        <v>4697</v>
      </c>
      <c r="H1106" s="88">
        <v>1</v>
      </c>
      <c r="I1106" s="89">
        <v>3</v>
      </c>
      <c r="J1106" s="90">
        <v>5.0000000000000001E-3</v>
      </c>
      <c r="K1106" s="84"/>
      <c r="L1106" s="70">
        <v>200</v>
      </c>
    </row>
    <row r="1107" spans="1:12" ht="15" customHeight="1">
      <c r="A1107" s="98" t="s">
        <v>4008</v>
      </c>
      <c r="B1107" s="73" t="s">
        <v>4708</v>
      </c>
      <c r="C1107" s="113" t="s">
        <v>4779</v>
      </c>
      <c r="D1107" s="72" t="s">
        <v>2747</v>
      </c>
      <c r="E1107" s="98" t="s">
        <v>972</v>
      </c>
      <c r="F1107" s="115" t="s">
        <v>80</v>
      </c>
      <c r="G1107" s="121" t="s">
        <v>4780</v>
      </c>
      <c r="H1107" s="88">
        <v>1</v>
      </c>
      <c r="I1107" s="89">
        <v>3</v>
      </c>
      <c r="J1107" s="90">
        <v>5.0000000000000001E-3</v>
      </c>
      <c r="K1107" s="84"/>
      <c r="L1107" s="70">
        <v>200</v>
      </c>
    </row>
    <row r="1108" spans="1:12" ht="15" customHeight="1">
      <c r="A1108" s="98" t="s">
        <v>4635</v>
      </c>
      <c r="B1108" s="73" t="s">
        <v>4624</v>
      </c>
      <c r="C1108" s="113" t="s">
        <v>4698</v>
      </c>
      <c r="D1108" s="72" t="s">
        <v>2747</v>
      </c>
      <c r="E1108" s="98" t="s">
        <v>975</v>
      </c>
      <c r="F1108" s="115" t="s">
        <v>4373</v>
      </c>
      <c r="G1108" s="87" t="s">
        <v>4699</v>
      </c>
      <c r="H1108" s="88">
        <v>1</v>
      </c>
      <c r="I1108" s="89">
        <v>3</v>
      </c>
      <c r="J1108" s="90">
        <v>8.9999999999999993E-3</v>
      </c>
      <c r="K1108" s="84"/>
      <c r="L1108" s="70">
        <v>0</v>
      </c>
    </row>
    <row r="1109" spans="1:12" ht="15" customHeight="1">
      <c r="A1109" s="98" t="s">
        <v>4635</v>
      </c>
      <c r="B1109" s="73" t="s">
        <v>4708</v>
      </c>
      <c r="C1109" s="113" t="s">
        <v>4781</v>
      </c>
      <c r="D1109" s="72" t="s">
        <v>2747</v>
      </c>
      <c r="E1109" s="98" t="s">
        <v>975</v>
      </c>
      <c r="F1109" s="115" t="s">
        <v>80</v>
      </c>
      <c r="G1109" s="121" t="s">
        <v>4782</v>
      </c>
      <c r="H1109" s="88">
        <v>1</v>
      </c>
      <c r="I1109" s="89">
        <v>3</v>
      </c>
      <c r="J1109" s="90">
        <v>8.9999999999999993E-3</v>
      </c>
      <c r="K1109" s="84"/>
      <c r="L1109" s="70">
        <v>0</v>
      </c>
    </row>
    <row r="1110" spans="1:12" ht="15" customHeight="1">
      <c r="A1110" s="98" t="s">
        <v>4008</v>
      </c>
      <c r="B1110" s="73" t="s">
        <v>4624</v>
      </c>
      <c r="C1110" s="113" t="s">
        <v>4700</v>
      </c>
      <c r="D1110" s="72" t="s">
        <v>2747</v>
      </c>
      <c r="E1110" s="98" t="s">
        <v>978</v>
      </c>
      <c r="F1110" s="115" t="s">
        <v>4373</v>
      </c>
      <c r="G1110" s="87" t="s">
        <v>4701</v>
      </c>
      <c r="H1110" s="88">
        <v>1</v>
      </c>
      <c r="I1110" s="89">
        <v>4</v>
      </c>
      <c r="J1110" s="90">
        <v>6.0000000000000001E-3</v>
      </c>
      <c r="K1110" s="84"/>
      <c r="L1110" s="70">
        <v>0</v>
      </c>
    </row>
    <row r="1111" spans="1:12" ht="15" customHeight="1">
      <c r="A1111" s="98" t="s">
        <v>4008</v>
      </c>
      <c r="B1111" s="73" t="s">
        <v>4708</v>
      </c>
      <c r="C1111" s="113" t="s">
        <v>4783</v>
      </c>
      <c r="D1111" s="72" t="s">
        <v>2747</v>
      </c>
      <c r="E1111" s="98" t="s">
        <v>978</v>
      </c>
      <c r="F1111" s="115" t="s">
        <v>80</v>
      </c>
      <c r="G1111" s="121" t="s">
        <v>4784</v>
      </c>
      <c r="H1111" s="88">
        <v>1</v>
      </c>
      <c r="I1111" s="89">
        <v>4</v>
      </c>
      <c r="J1111" s="90">
        <v>6.0000000000000001E-3</v>
      </c>
      <c r="K1111" s="84"/>
      <c r="L1111" s="70">
        <v>0</v>
      </c>
    </row>
    <row r="1112" spans="1:12" ht="15" customHeight="1">
      <c r="A1112" s="98" t="s">
        <v>4635</v>
      </c>
      <c r="B1112" s="73" t="s">
        <v>4624</v>
      </c>
      <c r="C1112" s="113" t="s">
        <v>4702</v>
      </c>
      <c r="D1112" s="72" t="s">
        <v>2747</v>
      </c>
      <c r="E1112" s="98" t="s">
        <v>981</v>
      </c>
      <c r="F1112" s="115" t="s">
        <v>4373</v>
      </c>
      <c r="G1112" s="87" t="s">
        <v>4703</v>
      </c>
      <c r="H1112" s="88">
        <v>1</v>
      </c>
      <c r="I1112" s="89">
        <v>4</v>
      </c>
      <c r="J1112" s="90">
        <v>1.2E-2</v>
      </c>
      <c r="K1112" s="84"/>
      <c r="L1112" s="70">
        <v>0</v>
      </c>
    </row>
    <row r="1113" spans="1:12" ht="15" customHeight="1">
      <c r="A1113" s="98" t="s">
        <v>4635</v>
      </c>
      <c r="B1113" s="73" t="s">
        <v>4708</v>
      </c>
      <c r="C1113" s="113" t="s">
        <v>4785</v>
      </c>
      <c r="D1113" s="72" t="s">
        <v>2747</v>
      </c>
      <c r="E1113" s="98" t="s">
        <v>981</v>
      </c>
      <c r="F1113" s="115" t="s">
        <v>80</v>
      </c>
      <c r="G1113" s="121" t="s">
        <v>4786</v>
      </c>
      <c r="H1113" s="88">
        <v>1</v>
      </c>
      <c r="I1113" s="89">
        <v>4</v>
      </c>
      <c r="J1113" s="90">
        <v>1.2E-2</v>
      </c>
      <c r="K1113" s="84"/>
      <c r="L1113" s="70">
        <v>0</v>
      </c>
    </row>
    <row r="1114" spans="1:12" ht="15" customHeight="1">
      <c r="A1114" s="98" t="s">
        <v>4008</v>
      </c>
      <c r="B1114" s="73" t="s">
        <v>4624</v>
      </c>
      <c r="C1114" s="113" t="s">
        <v>4704</v>
      </c>
      <c r="D1114" s="72" t="s">
        <v>2747</v>
      </c>
      <c r="E1114" s="98" t="s">
        <v>984</v>
      </c>
      <c r="F1114" s="115" t="s">
        <v>4373</v>
      </c>
      <c r="G1114" s="87" t="s">
        <v>4705</v>
      </c>
      <c r="H1114" s="88">
        <v>1</v>
      </c>
      <c r="I1114" s="89">
        <v>7</v>
      </c>
      <c r="J1114" s="90">
        <v>1.0999999999999999E-2</v>
      </c>
      <c r="K1114" s="84"/>
      <c r="L1114" s="70">
        <v>430</v>
      </c>
    </row>
    <row r="1115" spans="1:12" ht="15" customHeight="1">
      <c r="A1115" s="98" t="s">
        <v>4008</v>
      </c>
      <c r="B1115" s="73" t="s">
        <v>4708</v>
      </c>
      <c r="C1115" s="113" t="s">
        <v>4787</v>
      </c>
      <c r="D1115" s="72" t="s">
        <v>2747</v>
      </c>
      <c r="E1115" s="98" t="s">
        <v>984</v>
      </c>
      <c r="F1115" s="115" t="s">
        <v>80</v>
      </c>
      <c r="G1115" s="121" t="s">
        <v>4788</v>
      </c>
      <c r="H1115" s="88">
        <v>1</v>
      </c>
      <c r="I1115" s="89">
        <v>7</v>
      </c>
      <c r="J1115" s="90">
        <v>1.0999999999999999E-2</v>
      </c>
      <c r="K1115" s="84"/>
      <c r="L1115" s="70">
        <v>430</v>
      </c>
    </row>
    <row r="1116" spans="1:12" ht="15" customHeight="1">
      <c r="A1116" s="98" t="s">
        <v>4635</v>
      </c>
      <c r="B1116" s="73" t="s">
        <v>4624</v>
      </c>
      <c r="C1116" s="113" t="s">
        <v>4706</v>
      </c>
      <c r="D1116" s="72" t="s">
        <v>2747</v>
      </c>
      <c r="E1116" s="98" t="s">
        <v>987</v>
      </c>
      <c r="F1116" s="115" t="s">
        <v>4373</v>
      </c>
      <c r="G1116" s="87" t="s">
        <v>4707</v>
      </c>
      <c r="H1116" s="88">
        <v>1</v>
      </c>
      <c r="I1116" s="89">
        <v>7</v>
      </c>
      <c r="J1116" s="90">
        <v>2.1999999999999999E-2</v>
      </c>
      <c r="K1116" s="84"/>
      <c r="L1116" s="70">
        <v>670</v>
      </c>
    </row>
    <row r="1117" spans="1:12" ht="15" customHeight="1">
      <c r="A1117" s="98" t="s">
        <v>4635</v>
      </c>
      <c r="B1117" s="73" t="s">
        <v>4708</v>
      </c>
      <c r="C1117" s="113" t="s">
        <v>4789</v>
      </c>
      <c r="D1117" s="72" t="s">
        <v>2747</v>
      </c>
      <c r="E1117" s="98" t="s">
        <v>987</v>
      </c>
      <c r="F1117" s="115" t="s">
        <v>80</v>
      </c>
      <c r="G1117" s="121" t="s">
        <v>4790</v>
      </c>
      <c r="H1117" s="88">
        <v>1</v>
      </c>
      <c r="I1117" s="89">
        <v>7</v>
      </c>
      <c r="J1117" s="90">
        <v>2.1999999999999999E-2</v>
      </c>
      <c r="K1117" s="84"/>
      <c r="L1117" s="70">
        <v>670</v>
      </c>
    </row>
    <row r="1118" spans="1:12" ht="15" customHeight="1">
      <c r="A1118" s="53" t="s">
        <v>4009</v>
      </c>
      <c r="B1118" s="54"/>
      <c r="C1118" s="53" t="s">
        <v>862</v>
      </c>
      <c r="D1118" s="54" t="s">
        <v>17</v>
      </c>
      <c r="E1118" s="55" t="s">
        <v>17</v>
      </c>
      <c r="F1118" s="56" t="s">
        <v>17</v>
      </c>
      <c r="G1118" s="54"/>
      <c r="H1118" s="57"/>
      <c r="I1118" s="58"/>
      <c r="J1118" s="59"/>
      <c r="K1118" s="53" t="s">
        <v>17</v>
      </c>
      <c r="L1118" s="70" t="e">
        <v>#N/A</v>
      </c>
    </row>
    <row r="1119" spans="1:12" ht="15" customHeight="1">
      <c r="A1119" s="98" t="s">
        <v>4008</v>
      </c>
      <c r="B1119" s="73" t="s">
        <v>4791</v>
      </c>
      <c r="C1119" s="113" t="s">
        <v>4792</v>
      </c>
      <c r="D1119" s="72" t="s">
        <v>4794</v>
      </c>
      <c r="E1119" s="98" t="s">
        <v>2250</v>
      </c>
      <c r="F1119" s="115" t="s">
        <v>4372</v>
      </c>
      <c r="G1119" s="87" t="s">
        <v>4793</v>
      </c>
      <c r="H1119" s="88">
        <v>1</v>
      </c>
      <c r="I1119" s="89">
        <v>3</v>
      </c>
      <c r="J1119" s="90">
        <v>5.0000000000000001E-3</v>
      </c>
      <c r="K1119" s="84"/>
      <c r="L1119" s="70">
        <v>360</v>
      </c>
    </row>
    <row r="1120" spans="1:12" ht="15" customHeight="1">
      <c r="A1120" s="98" t="s">
        <v>4008</v>
      </c>
      <c r="B1120" s="73" t="s">
        <v>4875</v>
      </c>
      <c r="C1120" s="113" t="s">
        <v>4876</v>
      </c>
      <c r="D1120" s="72" t="s">
        <v>4794</v>
      </c>
      <c r="E1120" s="98" t="s">
        <v>2250</v>
      </c>
      <c r="F1120" s="115" t="s">
        <v>278</v>
      </c>
      <c r="G1120" s="116" t="s">
        <v>4877</v>
      </c>
      <c r="H1120" s="88">
        <v>1</v>
      </c>
      <c r="I1120" s="89">
        <v>3</v>
      </c>
      <c r="J1120" s="90">
        <v>5.0000000000000001E-3</v>
      </c>
      <c r="K1120" s="84"/>
      <c r="L1120" s="70">
        <v>360</v>
      </c>
    </row>
    <row r="1121" spans="1:12" ht="15" customHeight="1">
      <c r="A1121" s="98" t="s">
        <v>4008</v>
      </c>
      <c r="B1121" s="73" t="s">
        <v>4791</v>
      </c>
      <c r="C1121" s="113" t="s">
        <v>4795</v>
      </c>
      <c r="D1121" s="72" t="s">
        <v>4794</v>
      </c>
      <c r="E1121" s="98" t="s">
        <v>870</v>
      </c>
      <c r="F1121" s="115" t="s">
        <v>4372</v>
      </c>
      <c r="G1121" s="87" t="s">
        <v>4796</v>
      </c>
      <c r="H1121" s="88">
        <v>1</v>
      </c>
      <c r="I1121" s="89">
        <v>3</v>
      </c>
      <c r="J1121" s="90">
        <v>8.0000000000000002E-3</v>
      </c>
      <c r="K1121" s="84"/>
      <c r="L1121" s="70">
        <v>410</v>
      </c>
    </row>
    <row r="1122" spans="1:12" ht="15" customHeight="1">
      <c r="A1122" s="98" t="s">
        <v>4008</v>
      </c>
      <c r="B1122" s="73" t="s">
        <v>4875</v>
      </c>
      <c r="C1122" s="113" t="s">
        <v>4878</v>
      </c>
      <c r="D1122" s="72" t="s">
        <v>4794</v>
      </c>
      <c r="E1122" s="98" t="s">
        <v>870</v>
      </c>
      <c r="F1122" s="115" t="s">
        <v>278</v>
      </c>
      <c r="G1122" s="116" t="s">
        <v>4879</v>
      </c>
      <c r="H1122" s="88">
        <v>1</v>
      </c>
      <c r="I1122" s="89">
        <v>3</v>
      </c>
      <c r="J1122" s="90">
        <v>8.0000000000000002E-3</v>
      </c>
      <c r="K1122" s="84"/>
      <c r="L1122" s="70">
        <v>410</v>
      </c>
    </row>
    <row r="1123" spans="1:12" ht="15" customHeight="1">
      <c r="A1123" s="98" t="s">
        <v>4008</v>
      </c>
      <c r="B1123" s="73" t="s">
        <v>4791</v>
      </c>
      <c r="C1123" s="113" t="s">
        <v>4797</v>
      </c>
      <c r="D1123" s="72" t="s">
        <v>4794</v>
      </c>
      <c r="E1123" s="98" t="s">
        <v>873</v>
      </c>
      <c r="F1123" s="115" t="s">
        <v>4372</v>
      </c>
      <c r="G1123" s="87" t="s">
        <v>4798</v>
      </c>
      <c r="H1123" s="88">
        <v>1</v>
      </c>
      <c r="I1123" s="89">
        <v>3</v>
      </c>
      <c r="J1123" s="90">
        <v>5.0000000000000001E-3</v>
      </c>
      <c r="K1123" s="84"/>
      <c r="L1123" s="70">
        <v>420</v>
      </c>
    </row>
    <row r="1124" spans="1:12" ht="15" customHeight="1">
      <c r="A1124" s="98" t="s">
        <v>4008</v>
      </c>
      <c r="B1124" s="73" t="s">
        <v>4875</v>
      </c>
      <c r="C1124" s="113" t="s">
        <v>4880</v>
      </c>
      <c r="D1124" s="72" t="s">
        <v>4794</v>
      </c>
      <c r="E1124" s="98" t="s">
        <v>873</v>
      </c>
      <c r="F1124" s="115" t="s">
        <v>278</v>
      </c>
      <c r="G1124" s="116" t="s">
        <v>4881</v>
      </c>
      <c r="H1124" s="88">
        <v>1</v>
      </c>
      <c r="I1124" s="89">
        <v>3</v>
      </c>
      <c r="J1124" s="90">
        <v>5.0000000000000001E-3</v>
      </c>
      <c r="K1124" s="84"/>
      <c r="L1124" s="70">
        <v>420</v>
      </c>
    </row>
    <row r="1125" spans="1:12" ht="15" customHeight="1">
      <c r="A1125" s="98" t="s">
        <v>4008</v>
      </c>
      <c r="B1125" s="73" t="s">
        <v>4791</v>
      </c>
      <c r="C1125" s="113" t="s">
        <v>4799</v>
      </c>
      <c r="D1125" s="72" t="s">
        <v>4794</v>
      </c>
      <c r="E1125" s="98" t="s">
        <v>876</v>
      </c>
      <c r="F1125" s="115" t="s">
        <v>4372</v>
      </c>
      <c r="G1125" s="87" t="s">
        <v>4800</v>
      </c>
      <c r="H1125" s="88">
        <v>1</v>
      </c>
      <c r="I1125" s="89">
        <v>3</v>
      </c>
      <c r="J1125" s="90">
        <v>5.0000000000000001E-3</v>
      </c>
      <c r="K1125" s="84"/>
      <c r="L1125" s="70">
        <v>480</v>
      </c>
    </row>
    <row r="1126" spans="1:12" ht="15" customHeight="1">
      <c r="A1126" s="98" t="s">
        <v>4008</v>
      </c>
      <c r="B1126" s="73" t="s">
        <v>4875</v>
      </c>
      <c r="C1126" s="113" t="s">
        <v>4882</v>
      </c>
      <c r="D1126" s="72" t="s">
        <v>4794</v>
      </c>
      <c r="E1126" s="98" t="s">
        <v>876</v>
      </c>
      <c r="F1126" s="115" t="s">
        <v>278</v>
      </c>
      <c r="G1126" s="116" t="s">
        <v>4883</v>
      </c>
      <c r="H1126" s="88">
        <v>1</v>
      </c>
      <c r="I1126" s="89">
        <v>3</v>
      </c>
      <c r="J1126" s="90">
        <v>5.0000000000000001E-3</v>
      </c>
      <c r="K1126" s="84"/>
      <c r="L1126" s="70">
        <v>480</v>
      </c>
    </row>
    <row r="1127" spans="1:12" ht="15" customHeight="1">
      <c r="A1127" s="98" t="s">
        <v>4008</v>
      </c>
      <c r="B1127" s="73" t="s">
        <v>4791</v>
      </c>
      <c r="C1127" s="113" t="s">
        <v>4801</v>
      </c>
      <c r="D1127" s="72" t="s">
        <v>4794</v>
      </c>
      <c r="E1127" s="98" t="s">
        <v>879</v>
      </c>
      <c r="F1127" s="115" t="s">
        <v>4372</v>
      </c>
      <c r="G1127" s="87" t="s">
        <v>4802</v>
      </c>
      <c r="H1127" s="88">
        <v>1</v>
      </c>
      <c r="I1127" s="89">
        <v>3</v>
      </c>
      <c r="J1127" s="90">
        <v>5.0000000000000001E-3</v>
      </c>
      <c r="K1127" s="84"/>
      <c r="L1127" s="70">
        <v>500</v>
      </c>
    </row>
    <row r="1128" spans="1:12" ht="15" customHeight="1">
      <c r="A1128" s="98" t="s">
        <v>4008</v>
      </c>
      <c r="B1128" s="73" t="s">
        <v>4875</v>
      </c>
      <c r="C1128" s="113" t="s">
        <v>4884</v>
      </c>
      <c r="D1128" s="72" t="s">
        <v>4794</v>
      </c>
      <c r="E1128" s="98" t="s">
        <v>879</v>
      </c>
      <c r="F1128" s="115" t="s">
        <v>278</v>
      </c>
      <c r="G1128" s="116" t="s">
        <v>4885</v>
      </c>
      <c r="H1128" s="88">
        <v>1</v>
      </c>
      <c r="I1128" s="89">
        <v>3</v>
      </c>
      <c r="J1128" s="90">
        <v>5.0000000000000001E-3</v>
      </c>
      <c r="K1128" s="84"/>
      <c r="L1128" s="70">
        <v>500</v>
      </c>
    </row>
    <row r="1129" spans="1:12" ht="15" customHeight="1">
      <c r="A1129" s="98" t="s">
        <v>4635</v>
      </c>
      <c r="B1129" s="73" t="s">
        <v>4791</v>
      </c>
      <c r="C1129" s="113" t="s">
        <v>4803</v>
      </c>
      <c r="D1129" s="72" t="s">
        <v>4794</v>
      </c>
      <c r="E1129" s="98" t="s">
        <v>2253</v>
      </c>
      <c r="F1129" s="115" t="s">
        <v>4372</v>
      </c>
      <c r="G1129" s="87" t="s">
        <v>4804</v>
      </c>
      <c r="H1129" s="88">
        <v>1</v>
      </c>
      <c r="I1129" s="89">
        <v>3</v>
      </c>
      <c r="J1129" s="90">
        <v>8.9999999999999993E-3</v>
      </c>
      <c r="K1129" s="84"/>
      <c r="L1129" s="70">
        <v>460</v>
      </c>
    </row>
    <row r="1130" spans="1:12" ht="15" customHeight="1">
      <c r="A1130" s="98" t="s">
        <v>4635</v>
      </c>
      <c r="B1130" s="73" t="s">
        <v>4875</v>
      </c>
      <c r="C1130" s="113" t="s">
        <v>4886</v>
      </c>
      <c r="D1130" s="72" t="s">
        <v>4794</v>
      </c>
      <c r="E1130" s="98" t="s">
        <v>2253</v>
      </c>
      <c r="F1130" s="115" t="s">
        <v>278</v>
      </c>
      <c r="G1130" s="116" t="s">
        <v>4887</v>
      </c>
      <c r="H1130" s="88">
        <v>1</v>
      </c>
      <c r="I1130" s="89">
        <v>3</v>
      </c>
      <c r="J1130" s="90">
        <v>8.9999999999999993E-3</v>
      </c>
      <c r="K1130" s="84"/>
      <c r="L1130" s="70">
        <v>460</v>
      </c>
    </row>
    <row r="1131" spans="1:12" ht="15" customHeight="1">
      <c r="A1131" s="98" t="s">
        <v>4008</v>
      </c>
      <c r="B1131" s="73" t="s">
        <v>4791</v>
      </c>
      <c r="C1131" s="113" t="s">
        <v>4805</v>
      </c>
      <c r="D1131" s="72" t="s">
        <v>4794</v>
      </c>
      <c r="E1131" s="98" t="s">
        <v>885</v>
      </c>
      <c r="F1131" s="115" t="s">
        <v>4372</v>
      </c>
      <c r="G1131" s="87" t="s">
        <v>4806</v>
      </c>
      <c r="H1131" s="88">
        <v>1</v>
      </c>
      <c r="I1131" s="89">
        <v>4</v>
      </c>
      <c r="J1131" s="90">
        <v>6.0000000000000001E-3</v>
      </c>
      <c r="K1131" s="84"/>
      <c r="L1131" s="70">
        <v>460</v>
      </c>
    </row>
    <row r="1132" spans="1:12" ht="15" customHeight="1">
      <c r="A1132" s="98" t="s">
        <v>4008</v>
      </c>
      <c r="B1132" s="73" t="s">
        <v>4875</v>
      </c>
      <c r="C1132" s="113" t="s">
        <v>4888</v>
      </c>
      <c r="D1132" s="72" t="s">
        <v>4794</v>
      </c>
      <c r="E1132" s="98" t="s">
        <v>885</v>
      </c>
      <c r="F1132" s="115" t="s">
        <v>278</v>
      </c>
      <c r="G1132" s="116" t="s">
        <v>4889</v>
      </c>
      <c r="H1132" s="88">
        <v>1</v>
      </c>
      <c r="I1132" s="89">
        <v>4</v>
      </c>
      <c r="J1132" s="90">
        <v>6.0000000000000001E-3</v>
      </c>
      <c r="K1132" s="84"/>
      <c r="L1132" s="70">
        <v>460</v>
      </c>
    </row>
    <row r="1133" spans="1:12" ht="15" customHeight="1">
      <c r="A1133" s="98" t="s">
        <v>4008</v>
      </c>
      <c r="B1133" s="73" t="s">
        <v>4791</v>
      </c>
      <c r="C1133" s="113" t="s">
        <v>4807</v>
      </c>
      <c r="D1133" s="72" t="s">
        <v>4794</v>
      </c>
      <c r="E1133" s="98" t="s">
        <v>888</v>
      </c>
      <c r="F1133" s="115" t="s">
        <v>4372</v>
      </c>
      <c r="G1133" s="87" t="s">
        <v>4808</v>
      </c>
      <c r="H1133" s="88">
        <v>1</v>
      </c>
      <c r="I1133" s="89">
        <v>4</v>
      </c>
      <c r="J1133" s="90">
        <v>6.0000000000000001E-3</v>
      </c>
      <c r="K1133" s="84"/>
      <c r="L1133" s="70">
        <v>510</v>
      </c>
    </row>
    <row r="1134" spans="1:12" ht="15" customHeight="1">
      <c r="A1134" s="98" t="s">
        <v>4008</v>
      </c>
      <c r="B1134" s="73" t="s">
        <v>4875</v>
      </c>
      <c r="C1134" s="113" t="s">
        <v>4890</v>
      </c>
      <c r="D1134" s="72" t="s">
        <v>4794</v>
      </c>
      <c r="E1134" s="98" t="s">
        <v>888</v>
      </c>
      <c r="F1134" s="115" t="s">
        <v>278</v>
      </c>
      <c r="G1134" s="116" t="s">
        <v>4891</v>
      </c>
      <c r="H1134" s="88">
        <v>1</v>
      </c>
      <c r="I1134" s="89">
        <v>4</v>
      </c>
      <c r="J1134" s="90">
        <v>6.0000000000000001E-3</v>
      </c>
      <c r="K1134" s="84"/>
      <c r="L1134" s="70">
        <v>510</v>
      </c>
    </row>
    <row r="1135" spans="1:12" ht="15" customHeight="1">
      <c r="A1135" s="98" t="s">
        <v>4008</v>
      </c>
      <c r="B1135" s="73" t="s">
        <v>4791</v>
      </c>
      <c r="C1135" s="113" t="s">
        <v>4809</v>
      </c>
      <c r="D1135" s="72" t="s">
        <v>4794</v>
      </c>
      <c r="E1135" s="98" t="s">
        <v>891</v>
      </c>
      <c r="F1135" s="115" t="s">
        <v>4372</v>
      </c>
      <c r="G1135" s="87" t="s">
        <v>4810</v>
      </c>
      <c r="H1135" s="88">
        <v>1</v>
      </c>
      <c r="I1135" s="89">
        <v>4</v>
      </c>
      <c r="J1135" s="90">
        <v>6.0000000000000001E-3</v>
      </c>
      <c r="K1135" s="84"/>
      <c r="L1135" s="70">
        <v>530</v>
      </c>
    </row>
    <row r="1136" spans="1:12" ht="15" customHeight="1">
      <c r="A1136" s="98" t="s">
        <v>4008</v>
      </c>
      <c r="B1136" s="73" t="s">
        <v>4875</v>
      </c>
      <c r="C1136" s="113" t="s">
        <v>4892</v>
      </c>
      <c r="D1136" s="72" t="s">
        <v>4794</v>
      </c>
      <c r="E1136" s="98" t="s">
        <v>891</v>
      </c>
      <c r="F1136" s="115" t="s">
        <v>278</v>
      </c>
      <c r="G1136" s="116" t="s">
        <v>4893</v>
      </c>
      <c r="H1136" s="88">
        <v>1</v>
      </c>
      <c r="I1136" s="89">
        <v>4</v>
      </c>
      <c r="J1136" s="90">
        <v>6.0000000000000001E-3</v>
      </c>
      <c r="K1136" s="84"/>
      <c r="L1136" s="70">
        <v>530</v>
      </c>
    </row>
    <row r="1137" spans="1:12" ht="15" customHeight="1">
      <c r="A1137" s="98" t="s">
        <v>4008</v>
      </c>
      <c r="B1137" s="73" t="s">
        <v>4791</v>
      </c>
      <c r="C1137" s="113" t="s">
        <v>4811</v>
      </c>
      <c r="D1137" s="72" t="s">
        <v>4794</v>
      </c>
      <c r="E1137" s="98" t="s">
        <v>894</v>
      </c>
      <c r="F1137" s="115" t="s">
        <v>4372</v>
      </c>
      <c r="G1137" s="87" t="s">
        <v>4812</v>
      </c>
      <c r="H1137" s="88">
        <v>1</v>
      </c>
      <c r="I1137" s="89">
        <v>3</v>
      </c>
      <c r="J1137" s="90">
        <v>6.0000000000000001E-3</v>
      </c>
      <c r="K1137" s="84"/>
      <c r="L1137" s="70">
        <v>580</v>
      </c>
    </row>
    <row r="1138" spans="1:12" ht="15" customHeight="1">
      <c r="A1138" s="98" t="s">
        <v>4008</v>
      </c>
      <c r="B1138" s="73" t="s">
        <v>4875</v>
      </c>
      <c r="C1138" s="113" t="s">
        <v>4894</v>
      </c>
      <c r="D1138" s="72" t="s">
        <v>4794</v>
      </c>
      <c r="E1138" s="98" t="s">
        <v>894</v>
      </c>
      <c r="F1138" s="115" t="s">
        <v>278</v>
      </c>
      <c r="G1138" s="116" t="s">
        <v>4895</v>
      </c>
      <c r="H1138" s="88">
        <v>1</v>
      </c>
      <c r="I1138" s="89">
        <v>3</v>
      </c>
      <c r="J1138" s="90">
        <v>6.0000000000000001E-3</v>
      </c>
      <c r="K1138" s="84"/>
      <c r="L1138" s="70">
        <v>580</v>
      </c>
    </row>
    <row r="1139" spans="1:12" ht="15" customHeight="1">
      <c r="A1139" s="98" t="s">
        <v>4008</v>
      </c>
      <c r="B1139" s="73" t="s">
        <v>4791</v>
      </c>
      <c r="C1139" s="113" t="s">
        <v>4813</v>
      </c>
      <c r="D1139" s="72" t="s">
        <v>4794</v>
      </c>
      <c r="E1139" s="98" t="s">
        <v>897</v>
      </c>
      <c r="F1139" s="115" t="s">
        <v>4372</v>
      </c>
      <c r="G1139" s="87" t="s">
        <v>4814</v>
      </c>
      <c r="H1139" s="88">
        <v>1</v>
      </c>
      <c r="I1139" s="89">
        <v>4</v>
      </c>
      <c r="J1139" s="90">
        <v>6.0000000000000001E-3</v>
      </c>
      <c r="K1139" s="84"/>
      <c r="L1139" s="70">
        <v>600</v>
      </c>
    </row>
    <row r="1140" spans="1:12" ht="15" customHeight="1">
      <c r="A1140" s="98" t="s">
        <v>4008</v>
      </c>
      <c r="B1140" s="73" t="s">
        <v>4875</v>
      </c>
      <c r="C1140" s="113" t="s">
        <v>4896</v>
      </c>
      <c r="D1140" s="72" t="s">
        <v>4794</v>
      </c>
      <c r="E1140" s="98" t="s">
        <v>897</v>
      </c>
      <c r="F1140" s="115" t="s">
        <v>278</v>
      </c>
      <c r="G1140" s="116" t="s">
        <v>4897</v>
      </c>
      <c r="H1140" s="88">
        <v>1</v>
      </c>
      <c r="I1140" s="89">
        <v>4</v>
      </c>
      <c r="J1140" s="90">
        <v>6.0000000000000001E-3</v>
      </c>
      <c r="K1140" s="84"/>
      <c r="L1140" s="70">
        <v>600</v>
      </c>
    </row>
    <row r="1141" spans="1:12" ht="15" customHeight="1">
      <c r="A1141" s="98" t="s">
        <v>4635</v>
      </c>
      <c r="B1141" s="73" t="s">
        <v>4791</v>
      </c>
      <c r="C1141" s="113" t="s">
        <v>4815</v>
      </c>
      <c r="D1141" s="72" t="s">
        <v>4794</v>
      </c>
      <c r="E1141" s="98" t="s">
        <v>4426</v>
      </c>
      <c r="F1141" s="115" t="s">
        <v>4372</v>
      </c>
      <c r="G1141" s="87" t="s">
        <v>4816</v>
      </c>
      <c r="H1141" s="88">
        <v>1</v>
      </c>
      <c r="I1141" s="89">
        <v>4</v>
      </c>
      <c r="J1141" s="90">
        <v>1.2E-2</v>
      </c>
      <c r="K1141" s="84"/>
      <c r="L1141" s="70">
        <v>640</v>
      </c>
    </row>
    <row r="1142" spans="1:12" ht="15" customHeight="1">
      <c r="A1142" s="98" t="s">
        <v>4635</v>
      </c>
      <c r="B1142" s="73" t="s">
        <v>4875</v>
      </c>
      <c r="C1142" s="113" t="s">
        <v>4898</v>
      </c>
      <c r="D1142" s="72" t="s">
        <v>4794</v>
      </c>
      <c r="E1142" s="98" t="s">
        <v>4426</v>
      </c>
      <c r="F1142" s="115" t="s">
        <v>278</v>
      </c>
      <c r="G1142" s="116" t="s">
        <v>4899</v>
      </c>
      <c r="H1142" s="88">
        <v>1</v>
      </c>
      <c r="I1142" s="89">
        <v>4</v>
      </c>
      <c r="J1142" s="90">
        <v>1.2E-2</v>
      </c>
      <c r="K1142" s="84"/>
      <c r="L1142" s="70">
        <v>640</v>
      </c>
    </row>
    <row r="1143" spans="1:12" ht="15" customHeight="1">
      <c r="A1143" s="98" t="s">
        <v>4008</v>
      </c>
      <c r="B1143" s="73" t="s">
        <v>4791</v>
      </c>
      <c r="C1143" s="113" t="s">
        <v>4817</v>
      </c>
      <c r="D1143" s="72" t="s">
        <v>4794</v>
      </c>
      <c r="E1143" s="98" t="s">
        <v>903</v>
      </c>
      <c r="F1143" s="115" t="s">
        <v>4372</v>
      </c>
      <c r="G1143" s="87" t="s">
        <v>4818</v>
      </c>
      <c r="H1143" s="88">
        <v>1</v>
      </c>
      <c r="I1143" s="89">
        <v>5</v>
      </c>
      <c r="J1143" s="90">
        <v>8.0000000000000002E-3</v>
      </c>
      <c r="K1143" s="84"/>
      <c r="L1143" s="70">
        <v>570</v>
      </c>
    </row>
    <row r="1144" spans="1:12" ht="15" customHeight="1">
      <c r="A1144" s="98" t="s">
        <v>4008</v>
      </c>
      <c r="B1144" s="73" t="s">
        <v>4875</v>
      </c>
      <c r="C1144" s="113" t="s">
        <v>4900</v>
      </c>
      <c r="D1144" s="72" t="s">
        <v>4794</v>
      </c>
      <c r="E1144" s="98" t="s">
        <v>903</v>
      </c>
      <c r="F1144" s="115" t="s">
        <v>278</v>
      </c>
      <c r="G1144" s="116" t="s">
        <v>4901</v>
      </c>
      <c r="H1144" s="88">
        <v>1</v>
      </c>
      <c r="I1144" s="89">
        <v>5</v>
      </c>
      <c r="J1144" s="90">
        <v>8.0000000000000002E-3</v>
      </c>
      <c r="K1144" s="84"/>
      <c r="L1144" s="70">
        <v>570</v>
      </c>
    </row>
    <row r="1145" spans="1:12" ht="15" customHeight="1">
      <c r="A1145" s="98" t="s">
        <v>4008</v>
      </c>
      <c r="B1145" s="73" t="s">
        <v>4791</v>
      </c>
      <c r="C1145" s="113" t="s">
        <v>4819</v>
      </c>
      <c r="D1145" s="72" t="s">
        <v>4794</v>
      </c>
      <c r="E1145" s="98" t="s">
        <v>906</v>
      </c>
      <c r="F1145" s="115" t="s">
        <v>4372</v>
      </c>
      <c r="G1145" s="87" t="s">
        <v>4820</v>
      </c>
      <c r="H1145" s="88">
        <v>1</v>
      </c>
      <c r="I1145" s="89">
        <v>5</v>
      </c>
      <c r="J1145" s="90">
        <v>8.0000000000000002E-3</v>
      </c>
      <c r="K1145" s="84"/>
      <c r="L1145" s="70">
        <v>610</v>
      </c>
    </row>
    <row r="1146" spans="1:12" ht="15" customHeight="1">
      <c r="A1146" s="98" t="s">
        <v>4008</v>
      </c>
      <c r="B1146" s="73" t="s">
        <v>4875</v>
      </c>
      <c r="C1146" s="113" t="s">
        <v>4902</v>
      </c>
      <c r="D1146" s="72" t="s">
        <v>4794</v>
      </c>
      <c r="E1146" s="98" t="s">
        <v>906</v>
      </c>
      <c r="F1146" s="115" t="s">
        <v>278</v>
      </c>
      <c r="G1146" s="116" t="s">
        <v>4903</v>
      </c>
      <c r="H1146" s="88">
        <v>1</v>
      </c>
      <c r="I1146" s="89">
        <v>5</v>
      </c>
      <c r="J1146" s="90">
        <v>8.0000000000000002E-3</v>
      </c>
      <c r="K1146" s="84"/>
      <c r="L1146" s="70">
        <v>610</v>
      </c>
    </row>
    <row r="1147" spans="1:12" ht="15" customHeight="1">
      <c r="A1147" s="98" t="s">
        <v>4008</v>
      </c>
      <c r="B1147" s="73" t="s">
        <v>4791</v>
      </c>
      <c r="C1147" s="113" t="s">
        <v>4821</v>
      </c>
      <c r="D1147" s="72" t="s">
        <v>4794</v>
      </c>
      <c r="E1147" s="98" t="s">
        <v>909</v>
      </c>
      <c r="F1147" s="115" t="s">
        <v>4372</v>
      </c>
      <c r="G1147" s="87" t="s">
        <v>4822</v>
      </c>
      <c r="H1147" s="88">
        <v>1</v>
      </c>
      <c r="I1147" s="89">
        <v>5</v>
      </c>
      <c r="J1147" s="90">
        <v>8.0000000000000002E-3</v>
      </c>
      <c r="K1147" s="84"/>
      <c r="L1147" s="70">
        <v>640</v>
      </c>
    </row>
    <row r="1148" spans="1:12" ht="15" customHeight="1">
      <c r="A1148" s="98" t="s">
        <v>4008</v>
      </c>
      <c r="B1148" s="73" t="s">
        <v>4875</v>
      </c>
      <c r="C1148" s="113" t="s">
        <v>4904</v>
      </c>
      <c r="D1148" s="72" t="s">
        <v>4794</v>
      </c>
      <c r="E1148" s="98" t="s">
        <v>909</v>
      </c>
      <c r="F1148" s="115" t="s">
        <v>278</v>
      </c>
      <c r="G1148" s="116" t="s">
        <v>4905</v>
      </c>
      <c r="H1148" s="88">
        <v>1</v>
      </c>
      <c r="I1148" s="89">
        <v>5</v>
      </c>
      <c r="J1148" s="90">
        <v>8.0000000000000002E-3</v>
      </c>
      <c r="K1148" s="84"/>
      <c r="L1148" s="70">
        <v>640</v>
      </c>
    </row>
    <row r="1149" spans="1:12" ht="15" customHeight="1">
      <c r="A1149" s="98" t="s">
        <v>4008</v>
      </c>
      <c r="B1149" s="73" t="s">
        <v>4791</v>
      </c>
      <c r="C1149" s="113" t="s">
        <v>4823</v>
      </c>
      <c r="D1149" s="72" t="s">
        <v>4794</v>
      </c>
      <c r="E1149" s="98" t="s">
        <v>912</v>
      </c>
      <c r="F1149" s="115" t="s">
        <v>4372</v>
      </c>
      <c r="G1149" s="87" t="s">
        <v>4824</v>
      </c>
      <c r="H1149" s="88">
        <v>1</v>
      </c>
      <c r="I1149" s="89">
        <v>5</v>
      </c>
      <c r="J1149" s="90">
        <v>8.0000000000000002E-3</v>
      </c>
      <c r="K1149" s="84"/>
      <c r="L1149" s="70">
        <v>680</v>
      </c>
    </row>
    <row r="1150" spans="1:12" ht="15" customHeight="1">
      <c r="A1150" s="98" t="s">
        <v>4008</v>
      </c>
      <c r="B1150" s="73" t="s">
        <v>4875</v>
      </c>
      <c r="C1150" s="113" t="s">
        <v>4906</v>
      </c>
      <c r="D1150" s="72" t="s">
        <v>4794</v>
      </c>
      <c r="E1150" s="98" t="s">
        <v>912</v>
      </c>
      <c r="F1150" s="115" t="s">
        <v>278</v>
      </c>
      <c r="G1150" s="116" t="s">
        <v>4907</v>
      </c>
      <c r="H1150" s="88">
        <v>1</v>
      </c>
      <c r="I1150" s="89">
        <v>5</v>
      </c>
      <c r="J1150" s="90">
        <v>8.0000000000000002E-3</v>
      </c>
      <c r="K1150" s="84"/>
      <c r="L1150" s="70">
        <v>680</v>
      </c>
    </row>
    <row r="1151" spans="1:12" ht="15" customHeight="1">
      <c r="A1151" s="98" t="s">
        <v>4008</v>
      </c>
      <c r="B1151" s="73" t="s">
        <v>4791</v>
      </c>
      <c r="C1151" s="113" t="s">
        <v>4825</v>
      </c>
      <c r="D1151" s="72" t="s">
        <v>4794</v>
      </c>
      <c r="E1151" s="98" t="s">
        <v>915</v>
      </c>
      <c r="F1151" s="115" t="s">
        <v>4372</v>
      </c>
      <c r="G1151" s="87" t="s">
        <v>4826</v>
      </c>
      <c r="H1151" s="88">
        <v>1</v>
      </c>
      <c r="I1151" s="89">
        <v>5</v>
      </c>
      <c r="J1151" s="90">
        <v>8.0000000000000002E-3</v>
      </c>
      <c r="K1151" s="84"/>
      <c r="L1151" s="70">
        <v>690</v>
      </c>
    </row>
    <row r="1152" spans="1:12" ht="15" customHeight="1">
      <c r="A1152" s="98" t="s">
        <v>4008</v>
      </c>
      <c r="B1152" s="73" t="s">
        <v>4875</v>
      </c>
      <c r="C1152" s="113" t="s">
        <v>4908</v>
      </c>
      <c r="D1152" s="72" t="s">
        <v>4794</v>
      </c>
      <c r="E1152" s="98" t="s">
        <v>915</v>
      </c>
      <c r="F1152" s="115" t="s">
        <v>278</v>
      </c>
      <c r="G1152" s="116" t="s">
        <v>4909</v>
      </c>
      <c r="H1152" s="88">
        <v>1</v>
      </c>
      <c r="I1152" s="89">
        <v>5</v>
      </c>
      <c r="J1152" s="90">
        <v>8.0000000000000002E-3</v>
      </c>
      <c r="K1152" s="84"/>
      <c r="L1152" s="70">
        <v>690</v>
      </c>
    </row>
    <row r="1153" spans="1:12" ht="15" customHeight="1">
      <c r="A1153" s="98" t="s">
        <v>4635</v>
      </c>
      <c r="B1153" s="73" t="s">
        <v>4791</v>
      </c>
      <c r="C1153" s="113" t="s">
        <v>4827</v>
      </c>
      <c r="D1153" s="72" t="s">
        <v>4794</v>
      </c>
      <c r="E1153" s="98" t="s">
        <v>918</v>
      </c>
      <c r="F1153" s="115" t="s">
        <v>4372</v>
      </c>
      <c r="G1153" s="87" t="s">
        <v>4828</v>
      </c>
      <c r="H1153" s="88">
        <v>1</v>
      </c>
      <c r="I1153" s="89">
        <v>5</v>
      </c>
      <c r="J1153" s="90">
        <v>1.4999999999999999E-2</v>
      </c>
      <c r="K1153" s="84"/>
      <c r="L1153" s="70">
        <v>800</v>
      </c>
    </row>
    <row r="1154" spans="1:12" ht="15" customHeight="1">
      <c r="A1154" s="98" t="s">
        <v>4635</v>
      </c>
      <c r="B1154" s="73" t="s">
        <v>4875</v>
      </c>
      <c r="C1154" s="113" t="s">
        <v>4910</v>
      </c>
      <c r="D1154" s="72" t="s">
        <v>4794</v>
      </c>
      <c r="E1154" s="98" t="s">
        <v>918</v>
      </c>
      <c r="F1154" s="115" t="s">
        <v>278</v>
      </c>
      <c r="G1154" s="116" t="s">
        <v>4911</v>
      </c>
      <c r="H1154" s="88">
        <v>1</v>
      </c>
      <c r="I1154" s="89">
        <v>5</v>
      </c>
      <c r="J1154" s="90">
        <v>1.4999999999999999E-2</v>
      </c>
      <c r="K1154" s="84"/>
      <c r="L1154" s="70">
        <v>800</v>
      </c>
    </row>
    <row r="1155" spans="1:12" ht="15" customHeight="1">
      <c r="A1155" s="98" t="s">
        <v>4008</v>
      </c>
      <c r="B1155" s="73" t="s">
        <v>4791</v>
      </c>
      <c r="C1155" s="113" t="s">
        <v>4829</v>
      </c>
      <c r="D1155" s="72" t="s">
        <v>4794</v>
      </c>
      <c r="E1155" s="98" t="s">
        <v>921</v>
      </c>
      <c r="F1155" s="115" t="s">
        <v>4372</v>
      </c>
      <c r="G1155" s="87" t="s">
        <v>4830</v>
      </c>
      <c r="H1155" s="88">
        <v>1</v>
      </c>
      <c r="I1155" s="89">
        <v>6</v>
      </c>
      <c r="J1155" s="90">
        <v>8.9999999999999993E-3</v>
      </c>
      <c r="K1155" s="84"/>
      <c r="L1155" s="70">
        <v>630</v>
      </c>
    </row>
    <row r="1156" spans="1:12" ht="15" customHeight="1">
      <c r="A1156" s="98" t="s">
        <v>4008</v>
      </c>
      <c r="B1156" s="73" t="s">
        <v>4875</v>
      </c>
      <c r="C1156" s="113" t="s">
        <v>4912</v>
      </c>
      <c r="D1156" s="72" t="s">
        <v>4794</v>
      </c>
      <c r="E1156" s="98" t="s">
        <v>921</v>
      </c>
      <c r="F1156" s="115" t="s">
        <v>278</v>
      </c>
      <c r="G1156" s="116" t="s">
        <v>4913</v>
      </c>
      <c r="H1156" s="88">
        <v>1</v>
      </c>
      <c r="I1156" s="89">
        <v>6</v>
      </c>
      <c r="J1156" s="90">
        <v>8.9999999999999993E-3</v>
      </c>
      <c r="K1156" s="84"/>
      <c r="L1156" s="70">
        <v>630</v>
      </c>
    </row>
    <row r="1157" spans="1:12" ht="15" customHeight="1">
      <c r="A1157" s="98" t="s">
        <v>4008</v>
      </c>
      <c r="B1157" s="73" t="s">
        <v>4791</v>
      </c>
      <c r="C1157" s="113" t="s">
        <v>4831</v>
      </c>
      <c r="D1157" s="72" t="s">
        <v>4794</v>
      </c>
      <c r="E1157" s="98" t="s">
        <v>924</v>
      </c>
      <c r="F1157" s="115" t="s">
        <v>4372</v>
      </c>
      <c r="G1157" s="87" t="s">
        <v>4832</v>
      </c>
      <c r="H1157" s="88">
        <v>1</v>
      </c>
      <c r="I1157" s="89">
        <v>6</v>
      </c>
      <c r="J1157" s="90">
        <v>8.9999999999999993E-3</v>
      </c>
      <c r="K1157" s="84"/>
      <c r="L1157" s="70">
        <v>780</v>
      </c>
    </row>
    <row r="1158" spans="1:12" ht="15" customHeight="1">
      <c r="A1158" s="98" t="s">
        <v>4008</v>
      </c>
      <c r="B1158" s="73" t="s">
        <v>4875</v>
      </c>
      <c r="C1158" s="113" t="s">
        <v>4914</v>
      </c>
      <c r="D1158" s="72" t="s">
        <v>4794</v>
      </c>
      <c r="E1158" s="98" t="s">
        <v>924</v>
      </c>
      <c r="F1158" s="115" t="s">
        <v>278</v>
      </c>
      <c r="G1158" s="116" t="s">
        <v>4915</v>
      </c>
      <c r="H1158" s="88">
        <v>1</v>
      </c>
      <c r="I1158" s="89">
        <v>6</v>
      </c>
      <c r="J1158" s="90">
        <v>8.9999999999999993E-3</v>
      </c>
      <c r="K1158" s="84"/>
      <c r="L1158" s="70">
        <v>780</v>
      </c>
    </row>
    <row r="1159" spans="1:12" ht="15" customHeight="1">
      <c r="A1159" s="98" t="s">
        <v>4008</v>
      </c>
      <c r="B1159" s="73" t="s">
        <v>4791</v>
      </c>
      <c r="C1159" s="113" t="s">
        <v>4833</v>
      </c>
      <c r="D1159" s="72" t="s">
        <v>4794</v>
      </c>
      <c r="E1159" s="98" t="s">
        <v>927</v>
      </c>
      <c r="F1159" s="115" t="s">
        <v>4372</v>
      </c>
      <c r="G1159" s="87" t="s">
        <v>4834</v>
      </c>
      <c r="H1159" s="88">
        <v>1</v>
      </c>
      <c r="I1159" s="89">
        <v>6</v>
      </c>
      <c r="J1159" s="90">
        <v>8.9999999999999993E-3</v>
      </c>
      <c r="K1159" s="84"/>
      <c r="L1159" s="70">
        <v>740</v>
      </c>
    </row>
    <row r="1160" spans="1:12">
      <c r="A1160" s="98" t="s">
        <v>4008</v>
      </c>
      <c r="B1160" s="73" t="s">
        <v>4875</v>
      </c>
      <c r="C1160" s="113" t="s">
        <v>4916</v>
      </c>
      <c r="D1160" s="72" t="s">
        <v>4794</v>
      </c>
      <c r="E1160" s="98" t="s">
        <v>927</v>
      </c>
      <c r="F1160" s="115" t="s">
        <v>278</v>
      </c>
      <c r="G1160" s="116" t="s">
        <v>4917</v>
      </c>
      <c r="H1160" s="88">
        <v>1</v>
      </c>
      <c r="I1160" s="89">
        <v>6</v>
      </c>
      <c r="J1160" s="90">
        <v>8.9999999999999993E-3</v>
      </c>
      <c r="K1160" s="84"/>
      <c r="L1160" s="70">
        <v>740</v>
      </c>
    </row>
    <row r="1161" spans="1:12" ht="15" customHeight="1">
      <c r="A1161" s="98" t="s">
        <v>4008</v>
      </c>
      <c r="B1161" s="73" t="s">
        <v>4791</v>
      </c>
      <c r="C1161" s="113" t="s">
        <v>4835</v>
      </c>
      <c r="D1161" s="72" t="s">
        <v>4794</v>
      </c>
      <c r="E1161" s="98" t="s">
        <v>930</v>
      </c>
      <c r="F1161" s="115" t="s">
        <v>4372</v>
      </c>
      <c r="G1161" s="87" t="s">
        <v>4836</v>
      </c>
      <c r="H1161" s="88">
        <v>1</v>
      </c>
      <c r="I1161" s="89">
        <v>6</v>
      </c>
      <c r="J1161" s="90">
        <v>8.9999999999999993E-3</v>
      </c>
      <c r="K1161" s="84"/>
      <c r="L1161" s="70">
        <v>790</v>
      </c>
    </row>
    <row r="1162" spans="1:12" ht="15" customHeight="1">
      <c r="A1162" s="98" t="s">
        <v>4008</v>
      </c>
      <c r="B1162" s="73" t="s">
        <v>4875</v>
      </c>
      <c r="C1162" s="113" t="s">
        <v>4918</v>
      </c>
      <c r="D1162" s="72" t="s">
        <v>4794</v>
      </c>
      <c r="E1162" s="98" t="s">
        <v>930</v>
      </c>
      <c r="F1162" s="115" t="s">
        <v>278</v>
      </c>
      <c r="G1162" s="116" t="s">
        <v>4919</v>
      </c>
      <c r="H1162" s="88">
        <v>1</v>
      </c>
      <c r="I1162" s="89">
        <v>6</v>
      </c>
      <c r="J1162" s="90">
        <v>8.9999999999999993E-3</v>
      </c>
      <c r="K1162" s="84"/>
      <c r="L1162" s="70">
        <v>790</v>
      </c>
    </row>
    <row r="1163" spans="1:12" ht="15" customHeight="1">
      <c r="A1163" s="98" t="s">
        <v>4008</v>
      </c>
      <c r="B1163" s="73" t="s">
        <v>4791</v>
      </c>
      <c r="C1163" s="113" t="s">
        <v>4837</v>
      </c>
      <c r="D1163" s="72" t="s">
        <v>4794</v>
      </c>
      <c r="E1163" s="98" t="s">
        <v>933</v>
      </c>
      <c r="F1163" s="115" t="s">
        <v>4372</v>
      </c>
      <c r="G1163" s="87" t="s">
        <v>4838</v>
      </c>
      <c r="H1163" s="88">
        <v>1</v>
      </c>
      <c r="I1163" s="89">
        <v>6</v>
      </c>
      <c r="J1163" s="90">
        <v>8.9999999999999993E-3</v>
      </c>
      <c r="K1163" s="84"/>
      <c r="L1163" s="70">
        <v>790</v>
      </c>
    </row>
    <row r="1164" spans="1:12" ht="15" customHeight="1">
      <c r="A1164" s="98" t="s">
        <v>4008</v>
      </c>
      <c r="B1164" s="73" t="s">
        <v>4875</v>
      </c>
      <c r="C1164" s="113" t="s">
        <v>4920</v>
      </c>
      <c r="D1164" s="72" t="s">
        <v>4794</v>
      </c>
      <c r="E1164" s="98" t="s">
        <v>933</v>
      </c>
      <c r="F1164" s="115" t="s">
        <v>278</v>
      </c>
      <c r="G1164" s="116" t="s">
        <v>4921</v>
      </c>
      <c r="H1164" s="88">
        <v>1</v>
      </c>
      <c r="I1164" s="89">
        <v>6</v>
      </c>
      <c r="J1164" s="90">
        <v>8.9999999999999993E-3</v>
      </c>
      <c r="K1164" s="84"/>
      <c r="L1164" s="70">
        <v>790</v>
      </c>
    </row>
    <row r="1165" spans="1:12" ht="15" customHeight="1">
      <c r="A1165" s="98" t="s">
        <v>4635</v>
      </c>
      <c r="B1165" s="73" t="s">
        <v>4791</v>
      </c>
      <c r="C1165" s="113" t="s">
        <v>4839</v>
      </c>
      <c r="D1165" s="72" t="s">
        <v>4794</v>
      </c>
      <c r="E1165" s="98" t="s">
        <v>936</v>
      </c>
      <c r="F1165" s="115" t="s">
        <v>4372</v>
      </c>
      <c r="G1165" s="87" t="s">
        <v>4840</v>
      </c>
      <c r="H1165" s="88">
        <v>1</v>
      </c>
      <c r="I1165" s="89">
        <v>6</v>
      </c>
      <c r="J1165" s="90">
        <v>1.4E-2</v>
      </c>
      <c r="K1165" s="84"/>
      <c r="L1165" s="70">
        <v>890</v>
      </c>
    </row>
    <row r="1166" spans="1:12" ht="15" customHeight="1">
      <c r="A1166" s="98" t="s">
        <v>4635</v>
      </c>
      <c r="B1166" s="73" t="s">
        <v>4875</v>
      </c>
      <c r="C1166" s="113" t="s">
        <v>4922</v>
      </c>
      <c r="D1166" s="72" t="s">
        <v>4794</v>
      </c>
      <c r="E1166" s="98" t="s">
        <v>936</v>
      </c>
      <c r="F1166" s="115" t="s">
        <v>278</v>
      </c>
      <c r="G1166" s="116" t="s">
        <v>4923</v>
      </c>
      <c r="H1166" s="88">
        <v>1</v>
      </c>
      <c r="I1166" s="89">
        <v>6</v>
      </c>
      <c r="J1166" s="90">
        <v>1.4E-2</v>
      </c>
      <c r="K1166" s="84"/>
      <c r="L1166" s="70">
        <v>890</v>
      </c>
    </row>
    <row r="1167" spans="1:12" ht="15" customHeight="1">
      <c r="A1167" s="98" t="s">
        <v>4008</v>
      </c>
      <c r="B1167" s="73" t="s">
        <v>4791</v>
      </c>
      <c r="C1167" s="113" t="s">
        <v>4841</v>
      </c>
      <c r="D1167" s="72" t="s">
        <v>4794</v>
      </c>
      <c r="E1167" s="98" t="s">
        <v>939</v>
      </c>
      <c r="F1167" s="115" t="s">
        <v>4372</v>
      </c>
      <c r="G1167" s="87" t="s">
        <v>4842</v>
      </c>
      <c r="H1167" s="88">
        <v>1</v>
      </c>
      <c r="I1167" s="89">
        <v>8</v>
      </c>
      <c r="J1167" s="90">
        <v>1.0999999999999999E-2</v>
      </c>
      <c r="K1167" s="84"/>
      <c r="L1167" s="70">
        <v>810</v>
      </c>
    </row>
    <row r="1168" spans="1:12" ht="15" customHeight="1">
      <c r="A1168" s="98" t="s">
        <v>4008</v>
      </c>
      <c r="B1168" s="73" t="s">
        <v>4875</v>
      </c>
      <c r="C1168" s="113" t="s">
        <v>4924</v>
      </c>
      <c r="D1168" s="72" t="s">
        <v>4794</v>
      </c>
      <c r="E1168" s="98" t="s">
        <v>939</v>
      </c>
      <c r="F1168" s="115" t="s">
        <v>278</v>
      </c>
      <c r="G1168" s="116" t="s">
        <v>4925</v>
      </c>
      <c r="H1168" s="88">
        <v>1</v>
      </c>
      <c r="I1168" s="89">
        <v>8</v>
      </c>
      <c r="J1168" s="90">
        <v>1.0999999999999999E-2</v>
      </c>
      <c r="K1168" s="84"/>
      <c r="L1168" s="70">
        <v>810</v>
      </c>
    </row>
    <row r="1169" spans="1:12" ht="15" customHeight="1">
      <c r="A1169" s="98" t="s">
        <v>4008</v>
      </c>
      <c r="B1169" s="73" t="s">
        <v>4791</v>
      </c>
      <c r="C1169" s="113" t="s">
        <v>4843</v>
      </c>
      <c r="D1169" s="72" t="s">
        <v>4794</v>
      </c>
      <c r="E1169" s="98" t="s">
        <v>942</v>
      </c>
      <c r="F1169" s="115" t="s">
        <v>4372</v>
      </c>
      <c r="G1169" s="87" t="s">
        <v>4844</v>
      </c>
      <c r="H1169" s="88">
        <v>1</v>
      </c>
      <c r="I1169" s="89">
        <v>8</v>
      </c>
      <c r="J1169" s="90">
        <v>1.0999999999999999E-2</v>
      </c>
      <c r="K1169" s="84"/>
      <c r="L1169" s="70">
        <v>980</v>
      </c>
    </row>
    <row r="1170" spans="1:12" ht="15" customHeight="1">
      <c r="A1170" s="98" t="s">
        <v>4008</v>
      </c>
      <c r="B1170" s="73" t="s">
        <v>4875</v>
      </c>
      <c r="C1170" s="113" t="s">
        <v>4926</v>
      </c>
      <c r="D1170" s="72" t="s">
        <v>4794</v>
      </c>
      <c r="E1170" s="98" t="s">
        <v>942</v>
      </c>
      <c r="F1170" s="115" t="s">
        <v>278</v>
      </c>
      <c r="G1170" s="116" t="s">
        <v>4927</v>
      </c>
      <c r="H1170" s="88">
        <v>1</v>
      </c>
      <c r="I1170" s="89">
        <v>8</v>
      </c>
      <c r="J1170" s="90">
        <v>1.0999999999999999E-2</v>
      </c>
      <c r="K1170" s="84"/>
      <c r="L1170" s="70">
        <v>980</v>
      </c>
    </row>
    <row r="1171" spans="1:12" ht="15" customHeight="1">
      <c r="A1171" s="98" t="s">
        <v>4008</v>
      </c>
      <c r="B1171" s="73" t="s">
        <v>4791</v>
      </c>
      <c r="C1171" s="113" t="s">
        <v>4845</v>
      </c>
      <c r="D1171" s="72" t="s">
        <v>4794</v>
      </c>
      <c r="E1171" s="98" t="s">
        <v>945</v>
      </c>
      <c r="F1171" s="115" t="s">
        <v>4372</v>
      </c>
      <c r="G1171" s="87" t="s">
        <v>4846</v>
      </c>
      <c r="H1171" s="88">
        <v>1</v>
      </c>
      <c r="I1171" s="89">
        <v>8</v>
      </c>
      <c r="J1171" s="90">
        <v>1.2999999999999999E-2</v>
      </c>
      <c r="K1171" s="84"/>
      <c r="L1171" s="70">
        <v>950</v>
      </c>
    </row>
    <row r="1172" spans="1:12" ht="15" customHeight="1">
      <c r="A1172" s="98" t="s">
        <v>4008</v>
      </c>
      <c r="B1172" s="73" t="s">
        <v>4875</v>
      </c>
      <c r="C1172" s="113" t="s">
        <v>4928</v>
      </c>
      <c r="D1172" s="72" t="s">
        <v>4794</v>
      </c>
      <c r="E1172" s="98" t="s">
        <v>945</v>
      </c>
      <c r="F1172" s="115" t="s">
        <v>278</v>
      </c>
      <c r="G1172" s="116" t="s">
        <v>4929</v>
      </c>
      <c r="H1172" s="88">
        <v>1</v>
      </c>
      <c r="I1172" s="89">
        <v>8</v>
      </c>
      <c r="J1172" s="90">
        <v>1.2999999999999999E-2</v>
      </c>
      <c r="K1172" s="84"/>
      <c r="L1172" s="70">
        <v>950</v>
      </c>
    </row>
    <row r="1173" spans="1:12" ht="15" customHeight="1">
      <c r="A1173" s="98" t="s">
        <v>4008</v>
      </c>
      <c r="B1173" s="73" t="s">
        <v>4791</v>
      </c>
      <c r="C1173" s="113" t="s">
        <v>4847</v>
      </c>
      <c r="D1173" s="72" t="s">
        <v>4794</v>
      </c>
      <c r="E1173" s="98" t="s">
        <v>948</v>
      </c>
      <c r="F1173" s="115" t="s">
        <v>4372</v>
      </c>
      <c r="G1173" s="87" t="s">
        <v>4848</v>
      </c>
      <c r="H1173" s="88">
        <v>1</v>
      </c>
      <c r="I1173" s="89">
        <v>8</v>
      </c>
      <c r="J1173" s="90">
        <v>1.2999999999999999E-2</v>
      </c>
      <c r="K1173" s="84"/>
      <c r="L1173" s="70">
        <v>1000</v>
      </c>
    </row>
    <row r="1174" spans="1:12" ht="15" customHeight="1">
      <c r="A1174" s="98" t="s">
        <v>4008</v>
      </c>
      <c r="B1174" s="73" t="s">
        <v>4875</v>
      </c>
      <c r="C1174" s="113" t="s">
        <v>4930</v>
      </c>
      <c r="D1174" s="72" t="s">
        <v>4794</v>
      </c>
      <c r="E1174" s="98" t="s">
        <v>948</v>
      </c>
      <c r="F1174" s="115" t="s">
        <v>278</v>
      </c>
      <c r="G1174" s="116" t="s">
        <v>4931</v>
      </c>
      <c r="H1174" s="88">
        <v>1</v>
      </c>
      <c r="I1174" s="89">
        <v>8</v>
      </c>
      <c r="J1174" s="90">
        <v>1.2999999999999999E-2</v>
      </c>
      <c r="K1174" s="84"/>
      <c r="L1174" s="70">
        <v>1000</v>
      </c>
    </row>
    <row r="1175" spans="1:12" ht="15" customHeight="1">
      <c r="A1175" s="98" t="s">
        <v>4008</v>
      </c>
      <c r="B1175" s="73" t="s">
        <v>4791</v>
      </c>
      <c r="C1175" s="113" t="s">
        <v>4849</v>
      </c>
      <c r="D1175" s="72" t="s">
        <v>4794</v>
      </c>
      <c r="E1175" s="98" t="s">
        <v>951</v>
      </c>
      <c r="F1175" s="115" t="s">
        <v>4372</v>
      </c>
      <c r="G1175" s="87" t="s">
        <v>4850</v>
      </c>
      <c r="H1175" s="88">
        <v>1</v>
      </c>
      <c r="I1175" s="89">
        <v>8</v>
      </c>
      <c r="J1175" s="90">
        <v>1.2999999999999999E-2</v>
      </c>
      <c r="K1175" s="84"/>
      <c r="L1175" s="70">
        <v>980</v>
      </c>
    </row>
    <row r="1176" spans="1:12" ht="15" customHeight="1">
      <c r="A1176" s="98" t="s">
        <v>4008</v>
      </c>
      <c r="B1176" s="73" t="s">
        <v>4875</v>
      </c>
      <c r="C1176" s="113" t="s">
        <v>4932</v>
      </c>
      <c r="D1176" s="72" t="s">
        <v>4794</v>
      </c>
      <c r="E1176" s="98" t="s">
        <v>951</v>
      </c>
      <c r="F1176" s="115" t="s">
        <v>278</v>
      </c>
      <c r="G1176" s="116" t="s">
        <v>4933</v>
      </c>
      <c r="H1176" s="88">
        <v>1</v>
      </c>
      <c r="I1176" s="89">
        <v>8</v>
      </c>
      <c r="J1176" s="90">
        <v>1.2999999999999999E-2</v>
      </c>
      <c r="K1176" s="84"/>
      <c r="L1176" s="70">
        <v>980</v>
      </c>
    </row>
    <row r="1177" spans="1:12" ht="15" customHeight="1">
      <c r="A1177" s="98" t="s">
        <v>4635</v>
      </c>
      <c r="B1177" s="73" t="s">
        <v>4791</v>
      </c>
      <c r="C1177" s="113" t="s">
        <v>4851</v>
      </c>
      <c r="D1177" s="72" t="s">
        <v>4794</v>
      </c>
      <c r="E1177" s="98" t="s">
        <v>954</v>
      </c>
      <c r="F1177" s="115" t="s">
        <v>4372</v>
      </c>
      <c r="G1177" s="87" t="s">
        <v>4852</v>
      </c>
      <c r="H1177" s="88">
        <v>1</v>
      </c>
      <c r="I1177" s="89">
        <v>7</v>
      </c>
      <c r="J1177" s="90">
        <v>1.9E-2</v>
      </c>
      <c r="K1177" s="84"/>
      <c r="L1177" s="70">
        <v>1230</v>
      </c>
    </row>
    <row r="1178" spans="1:12" ht="15" customHeight="1">
      <c r="A1178" s="98" t="s">
        <v>4635</v>
      </c>
      <c r="B1178" s="73" t="s">
        <v>4875</v>
      </c>
      <c r="C1178" s="113" t="s">
        <v>4934</v>
      </c>
      <c r="D1178" s="72" t="s">
        <v>4794</v>
      </c>
      <c r="E1178" s="98" t="s">
        <v>954</v>
      </c>
      <c r="F1178" s="115" t="s">
        <v>278</v>
      </c>
      <c r="G1178" s="116" t="s">
        <v>4935</v>
      </c>
      <c r="H1178" s="88">
        <v>1</v>
      </c>
      <c r="I1178" s="89">
        <v>7</v>
      </c>
      <c r="J1178" s="90">
        <v>1.9E-2</v>
      </c>
      <c r="K1178" s="84"/>
      <c r="L1178" s="70">
        <v>1230</v>
      </c>
    </row>
    <row r="1179" spans="1:12" ht="15" customHeight="1">
      <c r="A1179" s="98" t="s">
        <v>4008</v>
      </c>
      <c r="B1179" s="73" t="s">
        <v>4791</v>
      </c>
      <c r="C1179" s="113" t="s">
        <v>4853</v>
      </c>
      <c r="D1179" s="72" t="s">
        <v>4794</v>
      </c>
      <c r="E1179" s="98" t="s">
        <v>957</v>
      </c>
      <c r="F1179" s="115" t="s">
        <v>4372</v>
      </c>
      <c r="G1179" s="87" t="s">
        <v>4854</v>
      </c>
      <c r="H1179" s="88">
        <v>1</v>
      </c>
      <c r="I1179" s="89">
        <v>4</v>
      </c>
      <c r="J1179" s="90">
        <v>7.0000000000000001E-3</v>
      </c>
      <c r="K1179" s="84"/>
      <c r="L1179" s="70">
        <v>510</v>
      </c>
    </row>
    <row r="1180" spans="1:12" ht="15" customHeight="1">
      <c r="A1180" s="98" t="s">
        <v>4008</v>
      </c>
      <c r="B1180" s="73" t="s">
        <v>4875</v>
      </c>
      <c r="C1180" s="113" t="s">
        <v>4936</v>
      </c>
      <c r="D1180" s="72" t="s">
        <v>4794</v>
      </c>
      <c r="E1180" s="98" t="s">
        <v>957</v>
      </c>
      <c r="F1180" s="115" t="s">
        <v>278</v>
      </c>
      <c r="G1180" s="116" t="s">
        <v>4937</v>
      </c>
      <c r="H1180" s="88">
        <v>1</v>
      </c>
      <c r="I1180" s="89">
        <v>4</v>
      </c>
      <c r="J1180" s="90">
        <v>7.0000000000000001E-3</v>
      </c>
      <c r="K1180" s="84"/>
      <c r="L1180" s="70">
        <v>510</v>
      </c>
    </row>
    <row r="1181" spans="1:12" ht="15" customHeight="1">
      <c r="A1181" s="98" t="s">
        <v>4008</v>
      </c>
      <c r="B1181" s="73" t="s">
        <v>4791</v>
      </c>
      <c r="C1181" s="113" t="s">
        <v>4855</v>
      </c>
      <c r="D1181" s="72" t="s">
        <v>4794</v>
      </c>
      <c r="E1181" s="98" t="s">
        <v>960</v>
      </c>
      <c r="F1181" s="115" t="s">
        <v>4372</v>
      </c>
      <c r="G1181" s="87" t="s">
        <v>4856</v>
      </c>
      <c r="H1181" s="88">
        <v>1</v>
      </c>
      <c r="I1181" s="89">
        <v>1</v>
      </c>
      <c r="J1181" s="90">
        <v>2E-3</v>
      </c>
      <c r="K1181" s="84"/>
      <c r="L1181" s="70">
        <v>160</v>
      </c>
    </row>
    <row r="1182" spans="1:12" ht="15" customHeight="1">
      <c r="A1182" s="98" t="s">
        <v>4008</v>
      </c>
      <c r="B1182" s="73" t="s">
        <v>4875</v>
      </c>
      <c r="C1182" s="113" t="s">
        <v>4938</v>
      </c>
      <c r="D1182" s="72" t="s">
        <v>4794</v>
      </c>
      <c r="E1182" s="98" t="s">
        <v>960</v>
      </c>
      <c r="F1182" s="115" t="s">
        <v>278</v>
      </c>
      <c r="G1182" s="116" t="s">
        <v>4939</v>
      </c>
      <c r="H1182" s="88">
        <v>1</v>
      </c>
      <c r="I1182" s="89">
        <v>1</v>
      </c>
      <c r="J1182" s="90">
        <v>2E-3</v>
      </c>
      <c r="K1182" s="84"/>
      <c r="L1182" s="70">
        <v>160</v>
      </c>
    </row>
    <row r="1183" spans="1:12" ht="15" customHeight="1">
      <c r="A1183" s="98" t="s">
        <v>4008</v>
      </c>
      <c r="B1183" s="73" t="s">
        <v>4791</v>
      </c>
      <c r="C1183" s="113" t="s">
        <v>4857</v>
      </c>
      <c r="D1183" s="72" t="s">
        <v>4794</v>
      </c>
      <c r="E1183" s="98" t="s">
        <v>963</v>
      </c>
      <c r="F1183" s="115" t="s">
        <v>4372</v>
      </c>
      <c r="G1183" s="87" t="s">
        <v>4858</v>
      </c>
      <c r="H1183" s="88">
        <v>1</v>
      </c>
      <c r="I1183" s="89">
        <v>2</v>
      </c>
      <c r="J1183" s="90">
        <v>2E-3</v>
      </c>
      <c r="K1183" s="84"/>
      <c r="L1183" s="70">
        <v>200</v>
      </c>
    </row>
    <row r="1184" spans="1:12" ht="15" customHeight="1">
      <c r="A1184" s="98" t="s">
        <v>4008</v>
      </c>
      <c r="B1184" s="73" t="s">
        <v>4875</v>
      </c>
      <c r="C1184" s="113" t="s">
        <v>4940</v>
      </c>
      <c r="D1184" s="72" t="s">
        <v>4794</v>
      </c>
      <c r="E1184" s="98" t="s">
        <v>963</v>
      </c>
      <c r="F1184" s="115" t="s">
        <v>278</v>
      </c>
      <c r="G1184" s="116" t="s">
        <v>4941</v>
      </c>
      <c r="H1184" s="88">
        <v>1</v>
      </c>
      <c r="I1184" s="89">
        <v>2</v>
      </c>
      <c r="J1184" s="90">
        <v>2E-3</v>
      </c>
      <c r="K1184" s="84"/>
      <c r="L1184" s="70">
        <v>200</v>
      </c>
    </row>
    <row r="1185" spans="1:12" ht="15" customHeight="1">
      <c r="A1185" s="98" t="s">
        <v>4008</v>
      </c>
      <c r="B1185" s="73" t="s">
        <v>4791</v>
      </c>
      <c r="C1185" s="113" t="s">
        <v>4859</v>
      </c>
      <c r="D1185" s="72" t="s">
        <v>4794</v>
      </c>
      <c r="E1185" s="98" t="s">
        <v>966</v>
      </c>
      <c r="F1185" s="115" t="s">
        <v>4372</v>
      </c>
      <c r="G1185" s="87" t="s">
        <v>4860</v>
      </c>
      <c r="H1185" s="88">
        <v>1</v>
      </c>
      <c r="I1185" s="89">
        <v>3</v>
      </c>
      <c r="J1185" s="90">
        <v>4.0000000000000001E-3</v>
      </c>
      <c r="K1185" s="84"/>
      <c r="L1185" s="70">
        <v>330</v>
      </c>
    </row>
    <row r="1186" spans="1:12" ht="15" customHeight="1">
      <c r="A1186" s="98" t="s">
        <v>4008</v>
      </c>
      <c r="B1186" s="73" t="s">
        <v>4875</v>
      </c>
      <c r="C1186" s="113" t="s">
        <v>4942</v>
      </c>
      <c r="D1186" s="72" t="s">
        <v>4794</v>
      </c>
      <c r="E1186" s="98" t="s">
        <v>966</v>
      </c>
      <c r="F1186" s="115" t="s">
        <v>278</v>
      </c>
      <c r="G1186" s="116" t="s">
        <v>4943</v>
      </c>
      <c r="H1186" s="88">
        <v>1</v>
      </c>
      <c r="I1186" s="89">
        <v>3</v>
      </c>
      <c r="J1186" s="90">
        <v>4.0000000000000001E-3</v>
      </c>
      <c r="K1186" s="84"/>
      <c r="L1186" s="70">
        <v>330</v>
      </c>
    </row>
    <row r="1187" spans="1:12" ht="15" customHeight="1">
      <c r="A1187" s="98" t="s">
        <v>4635</v>
      </c>
      <c r="B1187" s="73" t="s">
        <v>4791</v>
      </c>
      <c r="C1187" s="113" t="s">
        <v>4861</v>
      </c>
      <c r="D1187" s="72" t="s">
        <v>4794</v>
      </c>
      <c r="E1187" s="98" t="s">
        <v>969</v>
      </c>
      <c r="F1187" s="115" t="s">
        <v>4372</v>
      </c>
      <c r="G1187" s="87" t="s">
        <v>4862</v>
      </c>
      <c r="H1187" s="88">
        <v>1</v>
      </c>
      <c r="I1187" s="89">
        <v>3</v>
      </c>
      <c r="J1187" s="90">
        <v>8.0000000000000002E-3</v>
      </c>
      <c r="K1187" s="84"/>
      <c r="L1187" s="70">
        <v>410</v>
      </c>
    </row>
    <row r="1188" spans="1:12" ht="15" customHeight="1">
      <c r="A1188" s="98" t="s">
        <v>4635</v>
      </c>
      <c r="B1188" s="73" t="s">
        <v>4875</v>
      </c>
      <c r="C1188" s="113" t="s">
        <v>4944</v>
      </c>
      <c r="D1188" s="72" t="s">
        <v>4794</v>
      </c>
      <c r="E1188" s="98" t="s">
        <v>969</v>
      </c>
      <c r="F1188" s="115" t="s">
        <v>278</v>
      </c>
      <c r="G1188" s="116" t="s">
        <v>4945</v>
      </c>
      <c r="H1188" s="88">
        <v>1</v>
      </c>
      <c r="I1188" s="89">
        <v>3</v>
      </c>
      <c r="J1188" s="90">
        <v>8.0000000000000002E-3</v>
      </c>
      <c r="K1188" s="84"/>
      <c r="L1188" s="70">
        <v>410</v>
      </c>
    </row>
    <row r="1189" spans="1:12" ht="15" customHeight="1">
      <c r="A1189" s="98" t="s">
        <v>4008</v>
      </c>
      <c r="B1189" s="73" t="s">
        <v>4791</v>
      </c>
      <c r="C1189" s="113" t="s">
        <v>4863</v>
      </c>
      <c r="D1189" s="72" t="s">
        <v>4794</v>
      </c>
      <c r="E1189" s="98" t="s">
        <v>972</v>
      </c>
      <c r="F1189" s="115" t="s">
        <v>4372</v>
      </c>
      <c r="G1189" s="87" t="s">
        <v>4864</v>
      </c>
      <c r="H1189" s="88">
        <v>1</v>
      </c>
      <c r="I1189" s="89">
        <v>3</v>
      </c>
      <c r="J1189" s="90">
        <v>5.0000000000000001E-3</v>
      </c>
      <c r="K1189" s="84"/>
      <c r="L1189" s="70">
        <v>390</v>
      </c>
    </row>
    <row r="1190" spans="1:12" ht="15" customHeight="1">
      <c r="A1190" s="98" t="s">
        <v>4008</v>
      </c>
      <c r="B1190" s="73" t="s">
        <v>4875</v>
      </c>
      <c r="C1190" s="113" t="s">
        <v>4946</v>
      </c>
      <c r="D1190" s="72" t="s">
        <v>4794</v>
      </c>
      <c r="E1190" s="98" t="s">
        <v>972</v>
      </c>
      <c r="F1190" s="115" t="s">
        <v>278</v>
      </c>
      <c r="G1190" s="116" t="s">
        <v>4947</v>
      </c>
      <c r="H1190" s="88">
        <v>1</v>
      </c>
      <c r="I1190" s="89">
        <v>3</v>
      </c>
      <c r="J1190" s="90">
        <v>5.0000000000000001E-3</v>
      </c>
      <c r="K1190" s="84"/>
      <c r="L1190" s="70">
        <v>390</v>
      </c>
    </row>
    <row r="1191" spans="1:12" ht="15" customHeight="1">
      <c r="A1191" s="98" t="s">
        <v>4635</v>
      </c>
      <c r="B1191" s="73" t="s">
        <v>4791</v>
      </c>
      <c r="C1191" s="113" t="s">
        <v>4865</v>
      </c>
      <c r="D1191" s="72" t="s">
        <v>4794</v>
      </c>
      <c r="E1191" s="98" t="s">
        <v>975</v>
      </c>
      <c r="F1191" s="115" t="s">
        <v>4372</v>
      </c>
      <c r="G1191" s="87" t="s">
        <v>4866</v>
      </c>
      <c r="H1191" s="88">
        <v>1</v>
      </c>
      <c r="I1191" s="89">
        <v>3</v>
      </c>
      <c r="J1191" s="90">
        <v>8.9999999999999993E-3</v>
      </c>
      <c r="K1191" s="84"/>
      <c r="L1191" s="70">
        <v>490</v>
      </c>
    </row>
    <row r="1192" spans="1:12" ht="15" customHeight="1">
      <c r="A1192" s="98" t="s">
        <v>4635</v>
      </c>
      <c r="B1192" s="73" t="s">
        <v>4875</v>
      </c>
      <c r="C1192" s="113" t="s">
        <v>4948</v>
      </c>
      <c r="D1192" s="72" t="s">
        <v>4794</v>
      </c>
      <c r="E1192" s="98" t="s">
        <v>975</v>
      </c>
      <c r="F1192" s="115" t="s">
        <v>278</v>
      </c>
      <c r="G1192" s="116" t="s">
        <v>4949</v>
      </c>
      <c r="H1192" s="88">
        <v>1</v>
      </c>
      <c r="I1192" s="89">
        <v>3</v>
      </c>
      <c r="J1192" s="90">
        <v>8.9999999999999993E-3</v>
      </c>
      <c r="K1192" s="84"/>
      <c r="L1192" s="70">
        <v>490</v>
      </c>
    </row>
    <row r="1193" spans="1:12" ht="15" customHeight="1">
      <c r="A1193" s="98" t="s">
        <v>4008</v>
      </c>
      <c r="B1193" s="73" t="s">
        <v>4791</v>
      </c>
      <c r="C1193" s="113" t="s">
        <v>4867</v>
      </c>
      <c r="D1193" s="72" t="s">
        <v>4794</v>
      </c>
      <c r="E1193" s="98" t="s">
        <v>978</v>
      </c>
      <c r="F1193" s="115" t="s">
        <v>4372</v>
      </c>
      <c r="G1193" s="87" t="s">
        <v>4868</v>
      </c>
      <c r="H1193" s="88">
        <v>1</v>
      </c>
      <c r="I1193" s="89">
        <v>4</v>
      </c>
      <c r="J1193" s="90">
        <v>6.0000000000000001E-3</v>
      </c>
      <c r="K1193" s="84"/>
      <c r="L1193" s="70">
        <v>490</v>
      </c>
    </row>
    <row r="1194" spans="1:12" ht="15" customHeight="1">
      <c r="A1194" s="98" t="s">
        <v>4008</v>
      </c>
      <c r="B1194" s="73" t="s">
        <v>4875</v>
      </c>
      <c r="C1194" s="113" t="s">
        <v>4950</v>
      </c>
      <c r="D1194" s="72" t="s">
        <v>4794</v>
      </c>
      <c r="E1194" s="98" t="s">
        <v>978</v>
      </c>
      <c r="F1194" s="115" t="s">
        <v>278</v>
      </c>
      <c r="G1194" s="116" t="s">
        <v>4951</v>
      </c>
      <c r="H1194" s="88">
        <v>1</v>
      </c>
      <c r="I1194" s="89">
        <v>4</v>
      </c>
      <c r="J1194" s="90">
        <v>6.0000000000000001E-3</v>
      </c>
      <c r="K1194" s="84"/>
      <c r="L1194" s="70">
        <v>490</v>
      </c>
    </row>
    <row r="1195" spans="1:12" ht="15" customHeight="1">
      <c r="A1195" s="98" t="s">
        <v>4635</v>
      </c>
      <c r="B1195" s="73" t="s">
        <v>4791</v>
      </c>
      <c r="C1195" s="113" t="s">
        <v>4869</v>
      </c>
      <c r="D1195" s="72" t="s">
        <v>4794</v>
      </c>
      <c r="E1195" s="98" t="s">
        <v>981</v>
      </c>
      <c r="F1195" s="115" t="s">
        <v>4372</v>
      </c>
      <c r="G1195" s="87" t="s">
        <v>4870</v>
      </c>
      <c r="H1195" s="88">
        <v>1</v>
      </c>
      <c r="I1195" s="89">
        <v>4</v>
      </c>
      <c r="J1195" s="90">
        <v>1.2E-2</v>
      </c>
      <c r="K1195" s="84"/>
      <c r="L1195" s="70">
        <v>630</v>
      </c>
    </row>
    <row r="1196" spans="1:12" ht="15" customHeight="1">
      <c r="A1196" s="98" t="s">
        <v>4635</v>
      </c>
      <c r="B1196" s="73" t="s">
        <v>4875</v>
      </c>
      <c r="C1196" s="113" t="s">
        <v>4952</v>
      </c>
      <c r="D1196" s="72" t="s">
        <v>4794</v>
      </c>
      <c r="E1196" s="98" t="s">
        <v>981</v>
      </c>
      <c r="F1196" s="115" t="s">
        <v>278</v>
      </c>
      <c r="G1196" s="116" t="s">
        <v>4953</v>
      </c>
      <c r="H1196" s="88">
        <v>1</v>
      </c>
      <c r="I1196" s="89">
        <v>4</v>
      </c>
      <c r="J1196" s="90">
        <v>1.2E-2</v>
      </c>
      <c r="K1196" s="84"/>
      <c r="L1196" s="70">
        <v>630</v>
      </c>
    </row>
    <row r="1197" spans="1:12" ht="15" customHeight="1">
      <c r="A1197" s="98" t="s">
        <v>4008</v>
      </c>
      <c r="B1197" s="73" t="s">
        <v>4791</v>
      </c>
      <c r="C1197" s="113" t="s">
        <v>4871</v>
      </c>
      <c r="D1197" s="72" t="s">
        <v>4794</v>
      </c>
      <c r="E1197" s="98" t="s">
        <v>984</v>
      </c>
      <c r="F1197" s="115" t="s">
        <v>4372</v>
      </c>
      <c r="G1197" s="87" t="s">
        <v>4872</v>
      </c>
      <c r="H1197" s="88">
        <v>1</v>
      </c>
      <c r="I1197" s="89">
        <v>7</v>
      </c>
      <c r="J1197" s="90">
        <v>1.0999999999999999E-2</v>
      </c>
      <c r="K1197" s="84"/>
      <c r="L1197" s="70">
        <v>790</v>
      </c>
    </row>
    <row r="1198" spans="1:12" ht="15" customHeight="1">
      <c r="A1198" s="98" t="s">
        <v>4008</v>
      </c>
      <c r="B1198" s="73" t="s">
        <v>4875</v>
      </c>
      <c r="C1198" s="113" t="s">
        <v>4954</v>
      </c>
      <c r="D1198" s="72" t="s">
        <v>4794</v>
      </c>
      <c r="E1198" s="98" t="s">
        <v>984</v>
      </c>
      <c r="F1198" s="115" t="s">
        <v>278</v>
      </c>
      <c r="G1198" s="116" t="s">
        <v>4955</v>
      </c>
      <c r="H1198" s="88">
        <v>1</v>
      </c>
      <c r="I1198" s="89">
        <v>7</v>
      </c>
      <c r="J1198" s="90">
        <v>1.0999999999999999E-2</v>
      </c>
      <c r="K1198" s="84"/>
      <c r="L1198" s="70">
        <v>790</v>
      </c>
    </row>
    <row r="1199" spans="1:12" ht="15" customHeight="1">
      <c r="A1199" s="98" t="s">
        <v>4635</v>
      </c>
      <c r="B1199" s="73" t="s">
        <v>4791</v>
      </c>
      <c r="C1199" s="113" t="s">
        <v>4873</v>
      </c>
      <c r="D1199" s="72" t="s">
        <v>4794</v>
      </c>
      <c r="E1199" s="98" t="s">
        <v>987</v>
      </c>
      <c r="F1199" s="115" t="s">
        <v>4372</v>
      </c>
      <c r="G1199" s="87" t="s">
        <v>4874</v>
      </c>
      <c r="H1199" s="88">
        <v>1</v>
      </c>
      <c r="I1199" s="89">
        <v>7</v>
      </c>
      <c r="J1199" s="90">
        <v>2.1999999999999999E-2</v>
      </c>
      <c r="K1199" s="84"/>
      <c r="L1199" s="70">
        <v>1120</v>
      </c>
    </row>
    <row r="1200" spans="1:12" ht="15" customHeight="1">
      <c r="A1200" s="98" t="s">
        <v>4635</v>
      </c>
      <c r="B1200" s="73" t="s">
        <v>4875</v>
      </c>
      <c r="C1200" s="113" t="s">
        <v>4956</v>
      </c>
      <c r="D1200" s="72" t="s">
        <v>4794</v>
      </c>
      <c r="E1200" s="98" t="s">
        <v>987</v>
      </c>
      <c r="F1200" s="115" t="s">
        <v>278</v>
      </c>
      <c r="G1200" s="116" t="s">
        <v>4957</v>
      </c>
      <c r="H1200" s="88">
        <v>1</v>
      </c>
      <c r="I1200" s="89">
        <v>7</v>
      </c>
      <c r="J1200" s="90">
        <v>2.1999999999999999E-2</v>
      </c>
      <c r="K1200" s="84"/>
      <c r="L1200" s="70">
        <v>1120</v>
      </c>
    </row>
    <row r="1201" spans="1:12" ht="15" customHeight="1">
      <c r="A1201" s="98"/>
      <c r="B1201" s="73"/>
      <c r="C1201" s="113"/>
      <c r="D1201" s="72"/>
      <c r="E1201" s="98"/>
      <c r="F1201" s="115"/>
      <c r="G1201" s="114"/>
      <c r="H1201" s="88"/>
      <c r="I1201" s="89"/>
      <c r="J1201" s="90"/>
      <c r="K1201" s="84"/>
      <c r="L1201" s="70"/>
    </row>
    <row r="1202" spans="1:12" ht="15" customHeight="1">
      <c r="A1202" s="53" t="s">
        <v>4009</v>
      </c>
      <c r="B1202" s="54"/>
      <c r="C1202" s="53" t="s">
        <v>862</v>
      </c>
      <c r="D1202" s="54" t="s">
        <v>17</v>
      </c>
      <c r="E1202" s="55" t="s">
        <v>17</v>
      </c>
      <c r="F1202" s="56" t="s">
        <v>17</v>
      </c>
      <c r="G1202" s="53"/>
      <c r="H1202" s="57"/>
      <c r="I1202" s="58"/>
      <c r="J1202" s="59"/>
      <c r="K1202" s="53" t="s">
        <v>17</v>
      </c>
      <c r="L1202" s="70" t="e">
        <v>#N/A</v>
      </c>
    </row>
    <row r="1203" spans="1:12" ht="15" customHeight="1">
      <c r="A1203" s="66" t="s">
        <v>4010</v>
      </c>
      <c r="B1203" s="62" t="s">
        <v>3078</v>
      </c>
      <c r="C1203" s="91" t="s">
        <v>3079</v>
      </c>
      <c r="D1203" s="72" t="s">
        <v>3073</v>
      </c>
      <c r="E1203" s="66" t="s">
        <v>2759</v>
      </c>
      <c r="F1203" s="92" t="s">
        <v>523</v>
      </c>
      <c r="G1203" s="87" t="s">
        <v>3080</v>
      </c>
      <c r="H1203" s="67">
        <v>1</v>
      </c>
      <c r="I1203" s="68">
        <v>11</v>
      </c>
      <c r="J1203" s="69">
        <v>1.7999999999999999E-2</v>
      </c>
      <c r="K1203" s="66" t="s">
        <v>2762</v>
      </c>
      <c r="L1203" s="71">
        <v>480</v>
      </c>
    </row>
    <row r="1204" spans="1:12" ht="15" customHeight="1">
      <c r="A1204" s="66" t="s">
        <v>4010</v>
      </c>
      <c r="B1204" s="62" t="s">
        <v>3078</v>
      </c>
      <c r="C1204" s="91" t="s">
        <v>3081</v>
      </c>
      <c r="D1204" s="72" t="s">
        <v>3073</v>
      </c>
      <c r="E1204" s="66" t="s">
        <v>2764</v>
      </c>
      <c r="F1204" s="92" t="s">
        <v>523</v>
      </c>
      <c r="G1204" s="87" t="s">
        <v>3082</v>
      </c>
      <c r="H1204" s="67">
        <v>1</v>
      </c>
      <c r="I1204" s="68">
        <v>12.8</v>
      </c>
      <c r="J1204" s="69">
        <v>2.4E-2</v>
      </c>
      <c r="K1204" s="66" t="s">
        <v>2766</v>
      </c>
      <c r="L1204" s="71">
        <v>540</v>
      </c>
    </row>
    <row r="1205" spans="1:12" ht="15" customHeight="1">
      <c r="A1205" s="66" t="s">
        <v>4010</v>
      </c>
      <c r="B1205" s="62" t="s">
        <v>3078</v>
      </c>
      <c r="C1205" s="91" t="s">
        <v>3083</v>
      </c>
      <c r="D1205" s="72" t="s">
        <v>3073</v>
      </c>
      <c r="E1205" s="66" t="s">
        <v>2772</v>
      </c>
      <c r="F1205" s="92" t="s">
        <v>523</v>
      </c>
      <c r="G1205" s="87" t="s">
        <v>3084</v>
      </c>
      <c r="H1205" s="67">
        <v>1</v>
      </c>
      <c r="I1205" s="68">
        <v>14.2</v>
      </c>
      <c r="J1205" s="69">
        <v>3.2000000000000001E-2</v>
      </c>
      <c r="K1205" s="66" t="s">
        <v>2774</v>
      </c>
      <c r="L1205" s="71">
        <v>610</v>
      </c>
    </row>
    <row r="1206" spans="1:12" ht="15" customHeight="1">
      <c r="A1206" s="66" t="s">
        <v>4010</v>
      </c>
      <c r="B1206" s="62" t="s">
        <v>3078</v>
      </c>
      <c r="C1206" s="91" t="s">
        <v>3085</v>
      </c>
      <c r="D1206" s="72" t="s">
        <v>3073</v>
      </c>
      <c r="E1206" s="66" t="s">
        <v>2776</v>
      </c>
      <c r="F1206" s="92" t="s">
        <v>523</v>
      </c>
      <c r="G1206" s="87" t="s">
        <v>3086</v>
      </c>
      <c r="H1206" s="67">
        <v>1</v>
      </c>
      <c r="I1206" s="68">
        <v>16</v>
      </c>
      <c r="J1206" s="69">
        <v>2.5999999999999999E-2</v>
      </c>
      <c r="K1206" s="66" t="s">
        <v>2778</v>
      </c>
      <c r="L1206" s="71">
        <v>710</v>
      </c>
    </row>
    <row r="1207" spans="1:12" ht="15" customHeight="1">
      <c r="A1207" s="66" t="s">
        <v>4010</v>
      </c>
      <c r="B1207" s="62" t="s">
        <v>3078</v>
      </c>
      <c r="C1207" s="91" t="s">
        <v>3087</v>
      </c>
      <c r="D1207" s="72" t="s">
        <v>3073</v>
      </c>
      <c r="E1207" s="66" t="s">
        <v>2780</v>
      </c>
      <c r="F1207" s="92" t="s">
        <v>523</v>
      </c>
      <c r="G1207" s="87" t="s">
        <v>3088</v>
      </c>
      <c r="H1207" s="67">
        <v>1</v>
      </c>
      <c r="I1207" s="68">
        <v>21.3</v>
      </c>
      <c r="J1207" s="69">
        <v>3.7999999999999999E-2</v>
      </c>
      <c r="K1207" s="66" t="s">
        <v>2782</v>
      </c>
      <c r="L1207" s="71">
        <v>840</v>
      </c>
    </row>
    <row r="1208" spans="1:12" ht="15" customHeight="1">
      <c r="A1208" s="66" t="s">
        <v>4011</v>
      </c>
      <c r="B1208" s="62" t="s">
        <v>3078</v>
      </c>
      <c r="C1208" s="91" t="s">
        <v>3089</v>
      </c>
      <c r="D1208" s="72" t="s">
        <v>3073</v>
      </c>
      <c r="E1208" s="66" t="s">
        <v>2796</v>
      </c>
      <c r="F1208" s="92" t="s">
        <v>523</v>
      </c>
      <c r="G1208" s="87" t="s">
        <v>3090</v>
      </c>
      <c r="H1208" s="67">
        <v>1</v>
      </c>
      <c r="I1208" s="68">
        <v>21</v>
      </c>
      <c r="J1208" s="69">
        <v>3.5999999999999997E-2</v>
      </c>
      <c r="K1208" s="66" t="s">
        <v>2798</v>
      </c>
      <c r="L1208" s="71">
        <v>810</v>
      </c>
    </row>
    <row r="1209" spans="1:12" ht="15" customHeight="1">
      <c r="A1209" s="66" t="s">
        <v>4014</v>
      </c>
      <c r="B1209" s="62" t="s">
        <v>3072</v>
      </c>
      <c r="C1209" s="91" t="s">
        <v>3074</v>
      </c>
      <c r="D1209" s="72" t="s">
        <v>3073</v>
      </c>
      <c r="E1209" s="66" t="s">
        <v>2816</v>
      </c>
      <c r="F1209" s="92" t="s">
        <v>15</v>
      </c>
      <c r="G1209" s="87" t="s">
        <v>3075</v>
      </c>
      <c r="H1209" s="67">
        <v>2</v>
      </c>
      <c r="I1209" s="68">
        <v>5.9</v>
      </c>
      <c r="J1209" s="69">
        <v>1.2999999999999999E-2</v>
      </c>
      <c r="K1209" s="66" t="s">
        <v>2766</v>
      </c>
      <c r="L1209" s="71">
        <v>650</v>
      </c>
    </row>
    <row r="1210" spans="1:12" ht="15" customHeight="1">
      <c r="A1210" s="66" t="s">
        <v>4014</v>
      </c>
      <c r="B1210" s="62" t="s">
        <v>3072</v>
      </c>
      <c r="C1210" s="91" t="s">
        <v>3076</v>
      </c>
      <c r="D1210" s="72" t="s">
        <v>3073</v>
      </c>
      <c r="E1210" s="66" t="s">
        <v>2825</v>
      </c>
      <c r="F1210" s="92" t="s">
        <v>15</v>
      </c>
      <c r="G1210" s="87" t="s">
        <v>3077</v>
      </c>
      <c r="H1210" s="67">
        <v>2</v>
      </c>
      <c r="I1210" s="68">
        <v>9.6850000000000005</v>
      </c>
      <c r="J1210" s="69">
        <v>1.6500000000000001E-2</v>
      </c>
      <c r="K1210" s="66" t="s">
        <v>2782</v>
      </c>
      <c r="L1210" s="71">
        <v>1040</v>
      </c>
    </row>
    <row r="1211" spans="1:12" ht="15" customHeight="1">
      <c r="A1211" s="66" t="s">
        <v>4015</v>
      </c>
      <c r="B1211" s="62" t="s">
        <v>3078</v>
      </c>
      <c r="C1211" s="91" t="s">
        <v>3091</v>
      </c>
      <c r="D1211" s="72" t="s">
        <v>3073</v>
      </c>
      <c r="E1211" s="66" t="s">
        <v>2828</v>
      </c>
      <c r="F1211" s="92" t="s">
        <v>523</v>
      </c>
      <c r="G1211" s="87" t="s">
        <v>3092</v>
      </c>
      <c r="H1211" s="67">
        <v>1</v>
      </c>
      <c r="I1211" s="68">
        <v>19</v>
      </c>
      <c r="J1211" s="69">
        <v>3.7999999999999999E-2</v>
      </c>
      <c r="K1211" s="66" t="s">
        <v>2830</v>
      </c>
      <c r="L1211" s="71">
        <v>870</v>
      </c>
    </row>
    <row r="1212" spans="1:12" ht="15" customHeight="1">
      <c r="A1212" s="66" t="s">
        <v>4017</v>
      </c>
      <c r="B1212" s="62" t="s">
        <v>3078</v>
      </c>
      <c r="C1212" s="91" t="s">
        <v>3093</v>
      </c>
      <c r="D1212" s="72" t="s">
        <v>3073</v>
      </c>
      <c r="E1212" s="66" t="s">
        <v>2835</v>
      </c>
      <c r="F1212" s="92" t="s">
        <v>523</v>
      </c>
      <c r="G1212" s="87" t="s">
        <v>3094</v>
      </c>
      <c r="H1212" s="67">
        <v>1</v>
      </c>
      <c r="I1212" s="68">
        <v>18.2</v>
      </c>
      <c r="J1212" s="69">
        <v>3.3000000000000002E-2</v>
      </c>
      <c r="K1212" s="66" t="s">
        <v>669</v>
      </c>
      <c r="L1212" s="71">
        <v>850</v>
      </c>
    </row>
    <row r="1213" spans="1:12" ht="15" customHeight="1">
      <c r="A1213" s="66" t="s">
        <v>4017</v>
      </c>
      <c r="B1213" s="62" t="s">
        <v>3078</v>
      </c>
      <c r="C1213" s="91" t="s">
        <v>3095</v>
      </c>
      <c r="D1213" s="72" t="s">
        <v>3073</v>
      </c>
      <c r="E1213" s="66" t="s">
        <v>2838</v>
      </c>
      <c r="F1213" s="92" t="s">
        <v>523</v>
      </c>
      <c r="G1213" s="87" t="s">
        <v>3096</v>
      </c>
      <c r="H1213" s="67">
        <v>1</v>
      </c>
      <c r="I1213" s="68">
        <v>21.5</v>
      </c>
      <c r="J1213" s="69">
        <v>4.1000000000000002E-2</v>
      </c>
      <c r="K1213" s="66" t="s">
        <v>685</v>
      </c>
      <c r="L1213" s="71">
        <v>980</v>
      </c>
    </row>
    <row r="1214" spans="1:12" ht="15" customHeight="1">
      <c r="A1214" s="66" t="s">
        <v>4017</v>
      </c>
      <c r="B1214" s="62" t="s">
        <v>3078</v>
      </c>
      <c r="C1214" s="91" t="s">
        <v>3097</v>
      </c>
      <c r="D1214" s="72" t="s">
        <v>3073</v>
      </c>
      <c r="E1214" s="66" t="s">
        <v>2845</v>
      </c>
      <c r="F1214" s="92" t="s">
        <v>523</v>
      </c>
      <c r="G1214" s="87" t="s">
        <v>3098</v>
      </c>
      <c r="H1214" s="67">
        <v>1</v>
      </c>
      <c r="I1214" s="68">
        <v>24.7</v>
      </c>
      <c r="J1214" s="69">
        <v>3.2000000000000001E-2</v>
      </c>
      <c r="K1214" s="66" t="s">
        <v>657</v>
      </c>
      <c r="L1214" s="71">
        <v>1110</v>
      </c>
    </row>
    <row r="1215" spans="1:12" ht="15" customHeight="1">
      <c r="A1215" s="66" t="s">
        <v>4017</v>
      </c>
      <c r="B1215" s="62" t="s">
        <v>3078</v>
      </c>
      <c r="C1215" s="91" t="s">
        <v>3099</v>
      </c>
      <c r="D1215" s="72" t="s">
        <v>3073</v>
      </c>
      <c r="E1215" s="66" t="s">
        <v>2848</v>
      </c>
      <c r="F1215" s="92" t="s">
        <v>523</v>
      </c>
      <c r="G1215" s="87" t="s">
        <v>3100</v>
      </c>
      <c r="H1215" s="67">
        <v>1</v>
      </c>
      <c r="I1215" s="68">
        <v>27.1</v>
      </c>
      <c r="J1215" s="69">
        <v>4.7E-2</v>
      </c>
      <c r="K1215" s="66" t="s">
        <v>661</v>
      </c>
      <c r="L1215" s="71">
        <v>1290</v>
      </c>
    </row>
    <row r="1216" spans="1:12" ht="15" customHeight="1">
      <c r="A1216" s="66" t="s">
        <v>4017</v>
      </c>
      <c r="B1216" s="62" t="s">
        <v>3078</v>
      </c>
      <c r="C1216" s="91" t="s">
        <v>3101</v>
      </c>
      <c r="D1216" s="72" t="s">
        <v>3073</v>
      </c>
      <c r="E1216" s="66" t="s">
        <v>2851</v>
      </c>
      <c r="F1216" s="92" t="s">
        <v>523</v>
      </c>
      <c r="G1216" s="87" t="s">
        <v>3102</v>
      </c>
      <c r="H1216" s="67">
        <v>1</v>
      </c>
      <c r="I1216" s="68">
        <v>34.200000000000003</v>
      </c>
      <c r="J1216" s="69">
        <v>6.7000000000000004E-2</v>
      </c>
      <c r="K1216" s="66" t="s">
        <v>665</v>
      </c>
      <c r="L1216" s="71">
        <v>1550</v>
      </c>
    </row>
    <row r="1217" spans="1:12" ht="15" customHeight="1">
      <c r="A1217" s="66" t="s">
        <v>4019</v>
      </c>
      <c r="B1217" s="62" t="s">
        <v>3078</v>
      </c>
      <c r="C1217" s="91" t="s">
        <v>3103</v>
      </c>
      <c r="D1217" s="72" t="s">
        <v>3073</v>
      </c>
      <c r="E1217" s="66" t="s">
        <v>2860</v>
      </c>
      <c r="F1217" s="92" t="s">
        <v>523</v>
      </c>
      <c r="G1217" s="87" t="s">
        <v>3104</v>
      </c>
      <c r="H1217" s="67">
        <v>1</v>
      </c>
      <c r="I1217" s="68">
        <v>40.799999999999997</v>
      </c>
      <c r="J1217" s="69">
        <v>7.1999999999999995E-2</v>
      </c>
      <c r="K1217" s="66" t="s">
        <v>665</v>
      </c>
      <c r="L1217" s="71">
        <v>1960</v>
      </c>
    </row>
    <row r="1218" spans="1:12" ht="15" customHeight="1">
      <c r="A1218" s="66" t="s">
        <v>4021</v>
      </c>
      <c r="B1218" s="62" t="s">
        <v>3078</v>
      </c>
      <c r="C1218" s="91" t="s">
        <v>3105</v>
      </c>
      <c r="D1218" s="72" t="s">
        <v>3073</v>
      </c>
      <c r="E1218" s="66" t="s">
        <v>2867</v>
      </c>
      <c r="F1218" s="92" t="s">
        <v>523</v>
      </c>
      <c r="G1218" s="87" t="s">
        <v>3106</v>
      </c>
      <c r="H1218" s="67">
        <v>1</v>
      </c>
      <c r="I1218" s="68">
        <v>16.5</v>
      </c>
      <c r="J1218" s="69">
        <v>2.8000000000000001E-2</v>
      </c>
      <c r="K1218" s="66" t="s">
        <v>657</v>
      </c>
      <c r="L1218" s="71">
        <v>680</v>
      </c>
    </row>
    <row r="1219" spans="1:12" ht="15" customHeight="1">
      <c r="A1219" s="66" t="s">
        <v>4021</v>
      </c>
      <c r="B1219" s="62" t="s">
        <v>3078</v>
      </c>
      <c r="C1219" s="91" t="s">
        <v>3107</v>
      </c>
      <c r="D1219" s="72" t="s">
        <v>3073</v>
      </c>
      <c r="E1219" s="66" t="s">
        <v>2870</v>
      </c>
      <c r="F1219" s="92" t="s">
        <v>523</v>
      </c>
      <c r="G1219" s="87" t="s">
        <v>3108</v>
      </c>
      <c r="H1219" s="67">
        <v>1</v>
      </c>
      <c r="I1219" s="68">
        <v>18.5</v>
      </c>
      <c r="J1219" s="69">
        <v>3.2000000000000001E-2</v>
      </c>
      <c r="K1219" s="66" t="s">
        <v>661</v>
      </c>
      <c r="L1219" s="71">
        <v>790</v>
      </c>
    </row>
    <row r="1220" spans="1:12" ht="15" customHeight="1">
      <c r="A1220" s="66" t="s">
        <v>4021</v>
      </c>
      <c r="B1220" s="62" t="s">
        <v>3078</v>
      </c>
      <c r="C1220" s="91" t="s">
        <v>3109</v>
      </c>
      <c r="D1220" s="72" t="s">
        <v>3073</v>
      </c>
      <c r="E1220" s="66" t="s">
        <v>2873</v>
      </c>
      <c r="F1220" s="92" t="s">
        <v>523</v>
      </c>
      <c r="G1220" s="87" t="s">
        <v>3110</v>
      </c>
      <c r="H1220" s="67">
        <v>1</v>
      </c>
      <c r="I1220" s="68">
        <v>22.5</v>
      </c>
      <c r="J1220" s="69">
        <v>3.7999999999999999E-2</v>
      </c>
      <c r="K1220" s="66" t="s">
        <v>665</v>
      </c>
      <c r="L1220" s="71">
        <v>890</v>
      </c>
    </row>
    <row r="1221" spans="1:12" ht="15" customHeight="1">
      <c r="A1221" s="66" t="s">
        <v>4024</v>
      </c>
      <c r="B1221" s="62" t="s">
        <v>3078</v>
      </c>
      <c r="C1221" s="91" t="s">
        <v>3111</v>
      </c>
      <c r="D1221" s="72" t="s">
        <v>3073</v>
      </c>
      <c r="E1221" s="66" t="s">
        <v>2884</v>
      </c>
      <c r="F1221" s="92" t="s">
        <v>523</v>
      </c>
      <c r="G1221" s="87" t="s">
        <v>3112</v>
      </c>
      <c r="H1221" s="67">
        <v>1</v>
      </c>
      <c r="I1221" s="68">
        <v>40</v>
      </c>
      <c r="J1221" s="69">
        <v>6.9000000000000006E-2</v>
      </c>
      <c r="K1221" s="66" t="s">
        <v>2886</v>
      </c>
      <c r="L1221" s="71">
        <v>2530</v>
      </c>
    </row>
    <row r="1222" spans="1:12" ht="15" customHeight="1">
      <c r="A1222" s="66" t="s">
        <v>4026</v>
      </c>
      <c r="B1222" s="62" t="s">
        <v>3078</v>
      </c>
      <c r="C1222" s="91" t="s">
        <v>4958</v>
      </c>
      <c r="D1222" s="72" t="s">
        <v>3073</v>
      </c>
      <c r="E1222" s="66" t="s">
        <v>2891</v>
      </c>
      <c r="F1222" s="92" t="s">
        <v>523</v>
      </c>
      <c r="G1222" s="87" t="s">
        <v>3114</v>
      </c>
      <c r="H1222" s="67">
        <v>1</v>
      </c>
      <c r="I1222" s="68">
        <v>29.1</v>
      </c>
      <c r="J1222" s="69">
        <v>5.5E-2</v>
      </c>
      <c r="K1222" s="66" t="s">
        <v>685</v>
      </c>
      <c r="L1222" s="71">
        <v>1510</v>
      </c>
    </row>
    <row r="1223" spans="1:12" ht="15" customHeight="1">
      <c r="A1223" s="53" t="s">
        <v>4009</v>
      </c>
      <c r="B1223" s="54"/>
      <c r="C1223" s="53" t="s">
        <v>862</v>
      </c>
      <c r="D1223" s="54" t="s">
        <v>17</v>
      </c>
      <c r="E1223" s="55" t="s">
        <v>17</v>
      </c>
      <c r="F1223" s="56" t="s">
        <v>17</v>
      </c>
      <c r="G1223" s="63"/>
      <c r="H1223" s="57"/>
      <c r="I1223" s="58"/>
      <c r="J1223" s="59"/>
      <c r="K1223" s="53" t="s">
        <v>17</v>
      </c>
      <c r="L1223" s="70" t="e">
        <v>#N/A</v>
      </c>
    </row>
    <row r="1224" spans="1:12" ht="15" customHeight="1">
      <c r="A1224" s="66" t="s">
        <v>4010</v>
      </c>
      <c r="B1224" s="64" t="s">
        <v>3288</v>
      </c>
      <c r="C1224" s="91" t="s">
        <v>3290</v>
      </c>
      <c r="D1224" s="64" t="s">
        <v>3289</v>
      </c>
      <c r="E1224" s="66" t="s">
        <v>2759</v>
      </c>
      <c r="F1224" s="92" t="s">
        <v>32</v>
      </c>
      <c r="G1224" s="87" t="s">
        <v>3291</v>
      </c>
      <c r="H1224" s="67">
        <v>1</v>
      </c>
      <c r="I1224" s="68">
        <v>10</v>
      </c>
      <c r="J1224" s="69">
        <v>1.7999999999999999E-2</v>
      </c>
      <c r="K1224" s="66" t="s">
        <v>2762</v>
      </c>
      <c r="L1224" s="71">
        <v>670</v>
      </c>
    </row>
    <row r="1225" spans="1:12" ht="15" customHeight="1">
      <c r="A1225" s="66" t="s">
        <v>4010</v>
      </c>
      <c r="B1225" s="64" t="s">
        <v>3288</v>
      </c>
      <c r="C1225" s="91" t="s">
        <v>3292</v>
      </c>
      <c r="D1225" s="64" t="s">
        <v>3289</v>
      </c>
      <c r="E1225" s="66" t="s">
        <v>2764</v>
      </c>
      <c r="F1225" s="92" t="s">
        <v>32</v>
      </c>
      <c r="G1225" s="87" t="s">
        <v>3293</v>
      </c>
      <c r="H1225" s="67">
        <v>1</v>
      </c>
      <c r="I1225" s="68">
        <v>12</v>
      </c>
      <c r="J1225" s="69">
        <v>2.4E-2</v>
      </c>
      <c r="K1225" s="66" t="s">
        <v>2766</v>
      </c>
      <c r="L1225" s="71">
        <v>790</v>
      </c>
    </row>
    <row r="1226" spans="1:12" ht="15" customHeight="1">
      <c r="A1226" s="66" t="s">
        <v>4010</v>
      </c>
      <c r="B1226" s="64" t="s">
        <v>3288</v>
      </c>
      <c r="C1226" s="91" t="s">
        <v>3294</v>
      </c>
      <c r="D1226" s="64" t="s">
        <v>3289</v>
      </c>
      <c r="E1226" s="66" t="s">
        <v>2772</v>
      </c>
      <c r="F1226" s="92" t="s">
        <v>32</v>
      </c>
      <c r="G1226" s="87" t="s">
        <v>3295</v>
      </c>
      <c r="H1226" s="67">
        <v>1</v>
      </c>
      <c r="I1226" s="68">
        <v>14</v>
      </c>
      <c r="J1226" s="69">
        <v>3.2000000000000001E-2</v>
      </c>
      <c r="K1226" s="66" t="s">
        <v>2774</v>
      </c>
      <c r="L1226" s="71">
        <v>910</v>
      </c>
    </row>
    <row r="1227" spans="1:12" ht="15" customHeight="1">
      <c r="A1227" s="66" t="s">
        <v>4010</v>
      </c>
      <c r="B1227" s="64" t="s">
        <v>3288</v>
      </c>
      <c r="C1227" s="91" t="s">
        <v>3296</v>
      </c>
      <c r="D1227" s="64" t="s">
        <v>3289</v>
      </c>
      <c r="E1227" s="66" t="s">
        <v>2776</v>
      </c>
      <c r="F1227" s="92" t="s">
        <v>32</v>
      </c>
      <c r="G1227" s="87" t="s">
        <v>3297</v>
      </c>
      <c r="H1227" s="67">
        <v>1</v>
      </c>
      <c r="I1227" s="68">
        <v>17</v>
      </c>
      <c r="J1227" s="69">
        <v>2.5999999999999999E-2</v>
      </c>
      <c r="K1227" s="66" t="s">
        <v>2778</v>
      </c>
      <c r="L1227" s="71">
        <v>1090</v>
      </c>
    </row>
    <row r="1228" spans="1:12" ht="15" customHeight="1">
      <c r="A1228" s="66" t="s">
        <v>4010</v>
      </c>
      <c r="B1228" s="64" t="s">
        <v>3288</v>
      </c>
      <c r="C1228" s="91" t="s">
        <v>3298</v>
      </c>
      <c r="D1228" s="64" t="s">
        <v>3289</v>
      </c>
      <c r="E1228" s="66" t="s">
        <v>2780</v>
      </c>
      <c r="F1228" s="92" t="s">
        <v>32</v>
      </c>
      <c r="G1228" s="87" t="s">
        <v>3299</v>
      </c>
      <c r="H1228" s="67">
        <v>1</v>
      </c>
      <c r="I1228" s="68">
        <v>19</v>
      </c>
      <c r="J1228" s="69">
        <v>3.7999999999999999E-2</v>
      </c>
      <c r="K1228" s="66" t="s">
        <v>2782</v>
      </c>
      <c r="L1228" s="71">
        <v>1320</v>
      </c>
    </row>
    <row r="1229" spans="1:12" ht="15" customHeight="1">
      <c r="A1229" s="66" t="s">
        <v>4010</v>
      </c>
      <c r="B1229" s="64" t="s">
        <v>3288</v>
      </c>
      <c r="C1229" s="91" t="s">
        <v>3300</v>
      </c>
      <c r="D1229" s="64" t="s">
        <v>3289</v>
      </c>
      <c r="E1229" s="66" t="s">
        <v>2784</v>
      </c>
      <c r="F1229" s="92" t="s">
        <v>32</v>
      </c>
      <c r="G1229" s="87" t="s">
        <v>3301</v>
      </c>
      <c r="H1229" s="67">
        <v>1</v>
      </c>
      <c r="I1229" s="68">
        <v>7</v>
      </c>
      <c r="J1229" s="69">
        <v>3.2000000000000001E-2</v>
      </c>
      <c r="K1229" s="66" t="s">
        <v>2786</v>
      </c>
      <c r="L1229" s="71">
        <v>450</v>
      </c>
    </row>
    <row r="1230" spans="1:12" ht="15" customHeight="1">
      <c r="A1230" s="66" t="s">
        <v>4010</v>
      </c>
      <c r="B1230" s="64" t="s">
        <v>3288</v>
      </c>
      <c r="C1230" s="91" t="s">
        <v>3302</v>
      </c>
      <c r="D1230" s="64" t="s">
        <v>3289</v>
      </c>
      <c r="E1230" s="66" t="s">
        <v>2788</v>
      </c>
      <c r="F1230" s="92" t="s">
        <v>32</v>
      </c>
      <c r="G1230" s="87" t="s">
        <v>3303</v>
      </c>
      <c r="H1230" s="67">
        <v>1</v>
      </c>
      <c r="I1230" s="68">
        <v>8</v>
      </c>
      <c r="J1230" s="69">
        <v>1.2999999999999999E-2</v>
      </c>
      <c r="K1230" s="66" t="s">
        <v>2790</v>
      </c>
      <c r="L1230" s="71">
        <v>510</v>
      </c>
    </row>
    <row r="1231" spans="1:12" ht="15" customHeight="1">
      <c r="A1231" s="66" t="s">
        <v>4011</v>
      </c>
      <c r="B1231" s="64" t="s">
        <v>3288</v>
      </c>
      <c r="C1231" s="91" t="s">
        <v>3304</v>
      </c>
      <c r="D1231" s="64" t="s">
        <v>3289</v>
      </c>
      <c r="E1231" s="66" t="s">
        <v>2796</v>
      </c>
      <c r="F1231" s="92" t="s">
        <v>32</v>
      </c>
      <c r="G1231" s="87" t="s">
        <v>3305</v>
      </c>
      <c r="H1231" s="67">
        <v>1</v>
      </c>
      <c r="I1231" s="68">
        <v>21</v>
      </c>
      <c r="J1231" s="69">
        <v>3.5999999999999997E-2</v>
      </c>
      <c r="K1231" s="66" t="s">
        <v>2798</v>
      </c>
      <c r="L1231" s="71">
        <v>1210</v>
      </c>
    </row>
    <row r="1232" spans="1:12" ht="15" customHeight="1">
      <c r="A1232" s="66" t="s">
        <v>4012</v>
      </c>
      <c r="B1232" s="64" t="s">
        <v>3288</v>
      </c>
      <c r="C1232" s="91" t="s">
        <v>3306</v>
      </c>
      <c r="D1232" s="64" t="s">
        <v>3289</v>
      </c>
      <c r="E1232" s="66" t="s">
        <v>2808</v>
      </c>
      <c r="F1232" s="92" t="s">
        <v>32</v>
      </c>
      <c r="G1232" s="87" t="s">
        <v>3307</v>
      </c>
      <c r="H1232" s="67">
        <v>2</v>
      </c>
      <c r="I1232" s="68">
        <v>11</v>
      </c>
      <c r="J1232" s="69">
        <v>1.7999999999999999E-2</v>
      </c>
      <c r="K1232" s="66" t="s">
        <v>2798</v>
      </c>
      <c r="L1232" s="71">
        <v>1430</v>
      </c>
    </row>
    <row r="1233" spans="1:12" ht="15" customHeight="1">
      <c r="A1233" s="66" t="s">
        <v>4014</v>
      </c>
      <c r="B1233" s="64" t="s">
        <v>3288</v>
      </c>
      <c r="C1233" s="91" t="s">
        <v>3308</v>
      </c>
      <c r="D1233" s="64" t="s">
        <v>3289</v>
      </c>
      <c r="E1233" s="66" t="s">
        <v>2816</v>
      </c>
      <c r="F1233" s="92" t="s">
        <v>32</v>
      </c>
      <c r="G1233" s="87" t="s">
        <v>3309</v>
      </c>
      <c r="H1233" s="67">
        <v>2</v>
      </c>
      <c r="I1233" s="68">
        <v>6.5</v>
      </c>
      <c r="J1233" s="69">
        <v>1.2E-2</v>
      </c>
      <c r="K1233" s="66" t="s">
        <v>2766</v>
      </c>
      <c r="L1233" s="71">
        <v>900</v>
      </c>
    </row>
    <row r="1234" spans="1:12" ht="15" customHeight="1">
      <c r="A1234" s="66" t="s">
        <v>4014</v>
      </c>
      <c r="B1234" s="64" t="s">
        <v>3288</v>
      </c>
      <c r="C1234" s="91" t="s">
        <v>3310</v>
      </c>
      <c r="D1234" s="64" t="s">
        <v>3289</v>
      </c>
      <c r="E1234" s="66" t="s">
        <v>2822</v>
      </c>
      <c r="F1234" s="92" t="s">
        <v>32</v>
      </c>
      <c r="G1234" s="87" t="s">
        <v>3311</v>
      </c>
      <c r="H1234" s="67">
        <v>2</v>
      </c>
      <c r="I1234" s="68">
        <v>9.5</v>
      </c>
      <c r="J1234" s="69">
        <v>3.3500000000000002E-2</v>
      </c>
      <c r="K1234" s="66" t="s">
        <v>2778</v>
      </c>
      <c r="L1234" s="71">
        <v>1210</v>
      </c>
    </row>
    <row r="1235" spans="1:12" ht="15" customHeight="1">
      <c r="A1235" s="66" t="s">
        <v>4014</v>
      </c>
      <c r="B1235" s="64" t="s">
        <v>3288</v>
      </c>
      <c r="C1235" s="91" t="s">
        <v>3312</v>
      </c>
      <c r="D1235" s="64" t="s">
        <v>3289</v>
      </c>
      <c r="E1235" s="66" t="s">
        <v>2825</v>
      </c>
      <c r="F1235" s="92" t="s">
        <v>32</v>
      </c>
      <c r="G1235" s="87" t="s">
        <v>3313</v>
      </c>
      <c r="H1235" s="67">
        <v>2</v>
      </c>
      <c r="I1235" s="68">
        <v>10.5</v>
      </c>
      <c r="J1235" s="69">
        <v>1.9E-2</v>
      </c>
      <c r="K1235" s="66" t="s">
        <v>2782</v>
      </c>
      <c r="L1235" s="71">
        <v>1520</v>
      </c>
    </row>
    <row r="1236" spans="1:12" ht="15" customHeight="1">
      <c r="A1236" s="66" t="s">
        <v>4015</v>
      </c>
      <c r="B1236" s="64" t="s">
        <v>3288</v>
      </c>
      <c r="C1236" s="91" t="s">
        <v>3314</v>
      </c>
      <c r="D1236" s="64" t="s">
        <v>3289</v>
      </c>
      <c r="E1236" s="66" t="s">
        <v>2828</v>
      </c>
      <c r="F1236" s="92" t="s">
        <v>32</v>
      </c>
      <c r="G1236" s="87" t="s">
        <v>3315</v>
      </c>
      <c r="H1236" s="67">
        <v>1</v>
      </c>
      <c r="I1236" s="68">
        <v>19</v>
      </c>
      <c r="J1236" s="69">
        <v>3.7999999999999999E-2</v>
      </c>
      <c r="K1236" s="66" t="s">
        <v>2830</v>
      </c>
      <c r="L1236" s="71">
        <v>1110</v>
      </c>
    </row>
    <row r="1237" spans="1:12" ht="15" customHeight="1">
      <c r="A1237" s="66" t="s">
        <v>4016</v>
      </c>
      <c r="B1237" s="64" t="s">
        <v>3288</v>
      </c>
      <c r="C1237" s="91" t="s">
        <v>3316</v>
      </c>
      <c r="D1237" s="64" t="s">
        <v>3289</v>
      </c>
      <c r="E1237" s="66" t="s">
        <v>2832</v>
      </c>
      <c r="F1237" s="92" t="s">
        <v>32</v>
      </c>
      <c r="G1237" s="87" t="s">
        <v>3317</v>
      </c>
      <c r="H1237" s="67">
        <v>2</v>
      </c>
      <c r="I1237" s="68">
        <v>10</v>
      </c>
      <c r="J1237" s="69">
        <v>1.9E-2</v>
      </c>
      <c r="K1237" s="66" t="s">
        <v>2830</v>
      </c>
      <c r="L1237" s="71">
        <v>1180</v>
      </c>
    </row>
    <row r="1238" spans="1:12" ht="15" customHeight="1">
      <c r="A1238" s="66" t="s">
        <v>4017</v>
      </c>
      <c r="B1238" s="64" t="s">
        <v>3288</v>
      </c>
      <c r="C1238" s="91" t="s">
        <v>3318</v>
      </c>
      <c r="D1238" s="64" t="s">
        <v>3289</v>
      </c>
      <c r="E1238" s="66" t="s">
        <v>2835</v>
      </c>
      <c r="F1238" s="92" t="s">
        <v>32</v>
      </c>
      <c r="G1238" s="87" t="s">
        <v>3319</v>
      </c>
      <c r="H1238" s="67">
        <v>1</v>
      </c>
      <c r="I1238" s="68">
        <v>18</v>
      </c>
      <c r="J1238" s="69">
        <v>3.3000000000000002E-2</v>
      </c>
      <c r="K1238" s="66" t="s">
        <v>669</v>
      </c>
      <c r="L1238" s="71">
        <v>1060</v>
      </c>
    </row>
    <row r="1239" spans="1:12" ht="15" customHeight="1">
      <c r="A1239" s="66" t="s">
        <v>4017</v>
      </c>
      <c r="B1239" s="64" t="s">
        <v>3288</v>
      </c>
      <c r="C1239" s="91" t="s">
        <v>3320</v>
      </c>
      <c r="D1239" s="64" t="s">
        <v>3289</v>
      </c>
      <c r="E1239" s="66" t="s">
        <v>2838</v>
      </c>
      <c r="F1239" s="92" t="s">
        <v>32</v>
      </c>
      <c r="G1239" s="87" t="s">
        <v>3321</v>
      </c>
      <c r="H1239" s="67">
        <v>1</v>
      </c>
      <c r="I1239" s="68">
        <v>20</v>
      </c>
      <c r="J1239" s="69">
        <v>4.1000000000000002E-2</v>
      </c>
      <c r="K1239" s="66" t="s">
        <v>685</v>
      </c>
      <c r="L1239" s="71">
        <v>1250</v>
      </c>
    </row>
    <row r="1240" spans="1:12" ht="15" customHeight="1">
      <c r="A1240" s="66" t="s">
        <v>4017</v>
      </c>
      <c r="B1240" s="64" t="s">
        <v>3288</v>
      </c>
      <c r="C1240" s="91" t="s">
        <v>3322</v>
      </c>
      <c r="D1240" s="64" t="s">
        <v>3289</v>
      </c>
      <c r="E1240" s="66" t="s">
        <v>2848</v>
      </c>
      <c r="F1240" s="92" t="s">
        <v>32</v>
      </c>
      <c r="G1240" s="87" t="s">
        <v>3323</v>
      </c>
      <c r="H1240" s="67">
        <v>1</v>
      </c>
      <c r="I1240" s="68">
        <v>31</v>
      </c>
      <c r="J1240" s="69">
        <v>4.7E-2</v>
      </c>
      <c r="K1240" s="66" t="s">
        <v>661</v>
      </c>
      <c r="L1240" s="71">
        <v>1660</v>
      </c>
    </row>
    <row r="1241" spans="1:12" ht="15" customHeight="1">
      <c r="A1241" s="66" t="s">
        <v>4017</v>
      </c>
      <c r="B1241" s="64" t="s">
        <v>3288</v>
      </c>
      <c r="C1241" s="91" t="s">
        <v>3324</v>
      </c>
      <c r="D1241" s="64" t="s">
        <v>3289</v>
      </c>
      <c r="E1241" s="66" t="s">
        <v>2851</v>
      </c>
      <c r="F1241" s="92" t="s">
        <v>32</v>
      </c>
      <c r="G1241" s="87" t="s">
        <v>3325</v>
      </c>
      <c r="H1241" s="67">
        <v>1</v>
      </c>
      <c r="I1241" s="68">
        <v>35</v>
      </c>
      <c r="J1241" s="69">
        <v>6.7000000000000004E-2</v>
      </c>
      <c r="K1241" s="66" t="s">
        <v>665</v>
      </c>
      <c r="L1241" s="71">
        <v>2030</v>
      </c>
    </row>
    <row r="1242" spans="1:12" ht="15" customHeight="1">
      <c r="A1242" s="66" t="s">
        <v>4020</v>
      </c>
      <c r="B1242" s="64" t="s">
        <v>3288</v>
      </c>
      <c r="C1242" s="91" t="s">
        <v>3326</v>
      </c>
      <c r="D1242" s="64" t="s">
        <v>3289</v>
      </c>
      <c r="E1242" s="66" t="s">
        <v>2863</v>
      </c>
      <c r="F1242" s="92" t="s">
        <v>32</v>
      </c>
      <c r="G1242" s="87" t="s">
        <v>3327</v>
      </c>
      <c r="H1242" s="67">
        <v>1</v>
      </c>
      <c r="I1242" s="68">
        <v>24</v>
      </c>
      <c r="J1242" s="69">
        <v>5.7000000000000002E-2</v>
      </c>
      <c r="K1242" s="66" t="s">
        <v>661</v>
      </c>
      <c r="L1242" s="71">
        <v>1210</v>
      </c>
    </row>
    <row r="1243" spans="1:12" ht="15" customHeight="1">
      <c r="A1243" s="66" t="s">
        <v>4021</v>
      </c>
      <c r="B1243" s="64" t="s">
        <v>3288</v>
      </c>
      <c r="C1243" s="91" t="s">
        <v>3328</v>
      </c>
      <c r="D1243" s="64" t="s">
        <v>3289</v>
      </c>
      <c r="E1243" s="66" t="s">
        <v>2867</v>
      </c>
      <c r="F1243" s="92" t="s">
        <v>32</v>
      </c>
      <c r="G1243" s="87" t="s">
        <v>3329</v>
      </c>
      <c r="H1243" s="67">
        <v>1</v>
      </c>
      <c r="I1243" s="68">
        <v>16</v>
      </c>
      <c r="J1243" s="69">
        <v>2.8000000000000001E-2</v>
      </c>
      <c r="K1243" s="66" t="s">
        <v>657</v>
      </c>
      <c r="L1243" s="71">
        <v>990</v>
      </c>
    </row>
    <row r="1244" spans="1:12" ht="15" customHeight="1">
      <c r="A1244" s="66" t="s">
        <v>4021</v>
      </c>
      <c r="B1244" s="64" t="s">
        <v>3288</v>
      </c>
      <c r="C1244" s="91" t="s">
        <v>3330</v>
      </c>
      <c r="D1244" s="64" t="s">
        <v>3289</v>
      </c>
      <c r="E1244" s="66" t="s">
        <v>2870</v>
      </c>
      <c r="F1244" s="92" t="s">
        <v>32</v>
      </c>
      <c r="G1244" s="87" t="s">
        <v>3331</v>
      </c>
      <c r="H1244" s="67">
        <v>1</v>
      </c>
      <c r="I1244" s="68">
        <v>18</v>
      </c>
      <c r="J1244" s="69">
        <v>3.2000000000000001E-2</v>
      </c>
      <c r="K1244" s="66" t="s">
        <v>661</v>
      </c>
      <c r="L1244" s="71">
        <v>1160</v>
      </c>
    </row>
    <row r="1245" spans="1:12" ht="15" customHeight="1">
      <c r="A1245" s="66" t="s">
        <v>4021</v>
      </c>
      <c r="B1245" s="64" t="s">
        <v>3288</v>
      </c>
      <c r="C1245" s="91" t="s">
        <v>4213</v>
      </c>
      <c r="D1245" s="64" t="s">
        <v>3289</v>
      </c>
      <c r="E1245" s="66" t="s">
        <v>2873</v>
      </c>
      <c r="F1245" s="92" t="s">
        <v>32</v>
      </c>
      <c r="G1245" s="87" t="s">
        <v>3333</v>
      </c>
      <c r="H1245" s="67">
        <v>1</v>
      </c>
      <c r="I1245" s="68">
        <v>21</v>
      </c>
      <c r="J1245" s="69">
        <v>3.7999999999999999E-2</v>
      </c>
      <c r="K1245" s="66" t="s">
        <v>665</v>
      </c>
      <c r="L1245" s="71">
        <v>1360</v>
      </c>
    </row>
    <row r="1246" spans="1:12" ht="15" customHeight="1">
      <c r="A1246" s="66" t="s">
        <v>4024</v>
      </c>
      <c r="B1246" s="64" t="s">
        <v>3288</v>
      </c>
      <c r="C1246" s="91" t="s">
        <v>3334</v>
      </c>
      <c r="D1246" s="64" t="s">
        <v>3289</v>
      </c>
      <c r="E1246" s="66" t="s">
        <v>2884</v>
      </c>
      <c r="F1246" s="92" t="s">
        <v>32</v>
      </c>
      <c r="G1246" s="87" t="s">
        <v>3335</v>
      </c>
      <c r="H1246" s="67">
        <v>1</v>
      </c>
      <c r="I1246" s="68">
        <v>40</v>
      </c>
      <c r="J1246" s="69">
        <v>6.9000000000000006E-2</v>
      </c>
      <c r="K1246" s="66" t="s">
        <v>2886</v>
      </c>
      <c r="L1246" s="71">
        <v>2900</v>
      </c>
    </row>
    <row r="1247" spans="1:12" ht="15" customHeight="1">
      <c r="A1247" s="66" t="s">
        <v>4025</v>
      </c>
      <c r="B1247" s="64" t="s">
        <v>3288</v>
      </c>
      <c r="C1247" s="91" t="s">
        <v>4330</v>
      </c>
      <c r="D1247" s="64" t="s">
        <v>3289</v>
      </c>
      <c r="E1247" s="66" t="s">
        <v>2888</v>
      </c>
      <c r="F1247" s="92" t="s">
        <v>32</v>
      </c>
      <c r="G1247" s="87" t="s">
        <v>3337</v>
      </c>
      <c r="H1247" s="67">
        <v>1</v>
      </c>
      <c r="I1247" s="68">
        <v>27</v>
      </c>
      <c r="J1247" s="69">
        <v>4.1000000000000002E-2</v>
      </c>
      <c r="K1247" s="66" t="s">
        <v>669</v>
      </c>
      <c r="L1247" s="71">
        <v>1630</v>
      </c>
    </row>
    <row r="1248" spans="1:12" ht="15" customHeight="1">
      <c r="A1248" s="66" t="s">
        <v>4026</v>
      </c>
      <c r="B1248" s="64" t="s">
        <v>3288</v>
      </c>
      <c r="C1248" s="91" t="s">
        <v>4331</v>
      </c>
      <c r="D1248" s="64" t="s">
        <v>3289</v>
      </c>
      <c r="E1248" s="66" t="s">
        <v>2891</v>
      </c>
      <c r="F1248" s="92" t="s">
        <v>32</v>
      </c>
      <c r="G1248" s="87" t="s">
        <v>3339</v>
      </c>
      <c r="H1248" s="67">
        <v>1</v>
      </c>
      <c r="I1248" s="68">
        <v>32</v>
      </c>
      <c r="J1248" s="69">
        <v>5.5E-2</v>
      </c>
      <c r="K1248" s="66" t="s">
        <v>685</v>
      </c>
      <c r="L1248" s="71">
        <v>1780</v>
      </c>
    </row>
    <row r="1249" spans="1:12" ht="15" customHeight="1">
      <c r="A1249" s="53" t="s">
        <v>4009</v>
      </c>
      <c r="B1249" s="54"/>
      <c r="C1249" s="53" t="s">
        <v>862</v>
      </c>
      <c r="D1249" s="54" t="s">
        <v>17</v>
      </c>
      <c r="E1249" s="55" t="s">
        <v>17</v>
      </c>
      <c r="F1249" s="56" t="s">
        <v>17</v>
      </c>
      <c r="G1249" s="54"/>
      <c r="H1249" s="57"/>
      <c r="I1249" s="58"/>
      <c r="J1249" s="59"/>
      <c r="K1249" s="53" t="s">
        <v>17</v>
      </c>
      <c r="L1249" s="70" t="e">
        <v>#N/A</v>
      </c>
    </row>
    <row r="1250" spans="1:12" ht="15" customHeight="1">
      <c r="A1250" s="61" t="s">
        <v>4008</v>
      </c>
      <c r="B1250" s="62" t="s">
        <v>3115</v>
      </c>
      <c r="C1250" s="63" t="s">
        <v>3118</v>
      </c>
      <c r="D1250" s="72" t="s">
        <v>3116</v>
      </c>
      <c r="E1250" s="65" t="s">
        <v>2250</v>
      </c>
      <c r="F1250" s="66" t="s">
        <v>3117</v>
      </c>
      <c r="G1250" s="87" t="s">
        <v>3119</v>
      </c>
      <c r="H1250" s="67">
        <v>1</v>
      </c>
      <c r="I1250" s="68">
        <v>3</v>
      </c>
      <c r="J1250" s="69">
        <v>5.0000000000000001E-3</v>
      </c>
      <c r="K1250" s="61" t="s">
        <v>17</v>
      </c>
      <c r="L1250" s="70">
        <v>360</v>
      </c>
    </row>
    <row r="1251" spans="1:12" ht="15" customHeight="1">
      <c r="A1251" s="61" t="s">
        <v>4008</v>
      </c>
      <c r="B1251" s="62" t="s">
        <v>3115</v>
      </c>
      <c r="C1251" s="63" t="s">
        <v>3120</v>
      </c>
      <c r="D1251" s="72" t="s">
        <v>3116</v>
      </c>
      <c r="E1251" s="65" t="s">
        <v>870</v>
      </c>
      <c r="F1251" s="66" t="s">
        <v>3117</v>
      </c>
      <c r="G1251" s="87" t="s">
        <v>3121</v>
      </c>
      <c r="H1251" s="67">
        <v>1</v>
      </c>
      <c r="I1251" s="68">
        <v>3</v>
      </c>
      <c r="J1251" s="69">
        <v>5.0000000000000001E-3</v>
      </c>
      <c r="K1251" s="61" t="s">
        <v>17</v>
      </c>
      <c r="L1251" s="70">
        <v>410</v>
      </c>
    </row>
    <row r="1252" spans="1:12" ht="15" customHeight="1">
      <c r="A1252" s="61" t="s">
        <v>4008</v>
      </c>
      <c r="B1252" s="62" t="s">
        <v>3115</v>
      </c>
      <c r="C1252" s="63" t="s">
        <v>3122</v>
      </c>
      <c r="D1252" s="72" t="s">
        <v>3116</v>
      </c>
      <c r="E1252" s="65" t="s">
        <v>873</v>
      </c>
      <c r="F1252" s="66" t="s">
        <v>3117</v>
      </c>
      <c r="G1252" s="87" t="s">
        <v>3123</v>
      </c>
      <c r="H1252" s="67">
        <v>1</v>
      </c>
      <c r="I1252" s="68">
        <v>3</v>
      </c>
      <c r="J1252" s="69">
        <v>5.0000000000000001E-3</v>
      </c>
      <c r="K1252" s="61" t="s">
        <v>17</v>
      </c>
      <c r="L1252" s="70">
        <v>420</v>
      </c>
    </row>
    <row r="1253" spans="1:12" ht="15" customHeight="1">
      <c r="A1253" s="61" t="s">
        <v>4008</v>
      </c>
      <c r="B1253" s="62" t="s">
        <v>3115</v>
      </c>
      <c r="C1253" s="63" t="s">
        <v>3124</v>
      </c>
      <c r="D1253" s="72" t="s">
        <v>3116</v>
      </c>
      <c r="E1253" s="65" t="s">
        <v>876</v>
      </c>
      <c r="F1253" s="66" t="s">
        <v>3117</v>
      </c>
      <c r="G1253" s="87" t="s">
        <v>3125</v>
      </c>
      <c r="H1253" s="67">
        <v>1</v>
      </c>
      <c r="I1253" s="68">
        <v>3</v>
      </c>
      <c r="J1253" s="69">
        <v>5.0000000000000001E-3</v>
      </c>
      <c r="K1253" s="61" t="s">
        <v>17</v>
      </c>
      <c r="L1253" s="70">
        <v>480</v>
      </c>
    </row>
    <row r="1254" spans="1:12" ht="15" customHeight="1">
      <c r="A1254" s="61" t="s">
        <v>4008</v>
      </c>
      <c r="B1254" s="62" t="s">
        <v>3115</v>
      </c>
      <c r="C1254" s="63" t="s">
        <v>3126</v>
      </c>
      <c r="D1254" s="72" t="s">
        <v>3116</v>
      </c>
      <c r="E1254" s="65" t="s">
        <v>879</v>
      </c>
      <c r="F1254" s="66" t="s">
        <v>3117</v>
      </c>
      <c r="G1254" s="87" t="s">
        <v>3127</v>
      </c>
      <c r="H1254" s="67">
        <v>1</v>
      </c>
      <c r="I1254" s="68">
        <v>3</v>
      </c>
      <c r="J1254" s="69">
        <v>5.0000000000000001E-3</v>
      </c>
      <c r="K1254" s="61" t="s">
        <v>17</v>
      </c>
      <c r="L1254" s="70">
        <v>500</v>
      </c>
    </row>
    <row r="1255" spans="1:12" ht="15" customHeight="1">
      <c r="A1255" s="61" t="s">
        <v>4008</v>
      </c>
      <c r="B1255" s="62" t="s">
        <v>3115</v>
      </c>
      <c r="C1255" s="63" t="s">
        <v>4959</v>
      </c>
      <c r="D1255" s="72" t="s">
        <v>3116</v>
      </c>
      <c r="E1255" s="65" t="s">
        <v>882</v>
      </c>
      <c r="F1255" s="66" t="s">
        <v>3117</v>
      </c>
      <c r="G1255" s="87" t="s">
        <v>3129</v>
      </c>
      <c r="H1255" s="67">
        <v>1</v>
      </c>
      <c r="I1255" s="68">
        <v>3</v>
      </c>
      <c r="J1255" s="69">
        <v>8.9999999999999993E-3</v>
      </c>
      <c r="K1255" s="61" t="s">
        <v>17</v>
      </c>
      <c r="L1255" s="70">
        <v>460</v>
      </c>
    </row>
    <row r="1256" spans="1:12" ht="15" customHeight="1">
      <c r="A1256" s="61" t="s">
        <v>4008</v>
      </c>
      <c r="B1256" s="62" t="s">
        <v>3115</v>
      </c>
      <c r="C1256" s="63" t="s">
        <v>3130</v>
      </c>
      <c r="D1256" s="72" t="s">
        <v>3116</v>
      </c>
      <c r="E1256" s="65" t="s">
        <v>885</v>
      </c>
      <c r="F1256" s="66" t="s">
        <v>3117</v>
      </c>
      <c r="G1256" s="87" t="s">
        <v>3131</v>
      </c>
      <c r="H1256" s="67">
        <v>1</v>
      </c>
      <c r="I1256" s="68">
        <v>4</v>
      </c>
      <c r="J1256" s="69">
        <v>6.0000000000000001E-3</v>
      </c>
      <c r="K1256" s="61" t="s">
        <v>17</v>
      </c>
      <c r="L1256" s="70">
        <v>460</v>
      </c>
    </row>
    <row r="1257" spans="1:12" ht="15" customHeight="1">
      <c r="A1257" s="61" t="s">
        <v>4008</v>
      </c>
      <c r="B1257" s="62" t="s">
        <v>3115</v>
      </c>
      <c r="C1257" s="63" t="s">
        <v>3132</v>
      </c>
      <c r="D1257" s="72" t="s">
        <v>3116</v>
      </c>
      <c r="E1257" s="65" t="s">
        <v>888</v>
      </c>
      <c r="F1257" s="66" t="s">
        <v>3117</v>
      </c>
      <c r="G1257" s="87" t="s">
        <v>3133</v>
      </c>
      <c r="H1257" s="67">
        <v>1</v>
      </c>
      <c r="I1257" s="68">
        <v>4</v>
      </c>
      <c r="J1257" s="69">
        <v>6.0000000000000001E-3</v>
      </c>
      <c r="K1257" s="61" t="s">
        <v>17</v>
      </c>
      <c r="L1257" s="70">
        <v>510</v>
      </c>
    </row>
    <row r="1258" spans="1:12" ht="15" customHeight="1">
      <c r="A1258" s="61" t="s">
        <v>4008</v>
      </c>
      <c r="B1258" s="62" t="s">
        <v>3115</v>
      </c>
      <c r="C1258" s="63" t="s">
        <v>3134</v>
      </c>
      <c r="D1258" s="72" t="s">
        <v>3116</v>
      </c>
      <c r="E1258" s="65" t="s">
        <v>891</v>
      </c>
      <c r="F1258" s="66" t="s">
        <v>3117</v>
      </c>
      <c r="G1258" s="87" t="s">
        <v>3135</v>
      </c>
      <c r="H1258" s="67">
        <v>1</v>
      </c>
      <c r="I1258" s="68">
        <v>4</v>
      </c>
      <c r="J1258" s="69">
        <v>8.0000000000000002E-3</v>
      </c>
      <c r="K1258" s="61" t="s">
        <v>17</v>
      </c>
      <c r="L1258" s="70">
        <v>530</v>
      </c>
    </row>
    <row r="1259" spans="1:12" ht="15" customHeight="1">
      <c r="A1259" s="61" t="s">
        <v>4008</v>
      </c>
      <c r="B1259" s="62" t="s">
        <v>3115</v>
      </c>
      <c r="C1259" s="63" t="s">
        <v>3136</v>
      </c>
      <c r="D1259" s="72" t="s">
        <v>3116</v>
      </c>
      <c r="E1259" s="65" t="s">
        <v>894</v>
      </c>
      <c r="F1259" s="66" t="s">
        <v>3117</v>
      </c>
      <c r="G1259" s="87" t="s">
        <v>3137</v>
      </c>
      <c r="H1259" s="67">
        <v>1</v>
      </c>
      <c r="I1259" s="68">
        <v>3</v>
      </c>
      <c r="J1259" s="69">
        <v>6.0000000000000001E-3</v>
      </c>
      <c r="K1259" s="61" t="s">
        <v>17</v>
      </c>
      <c r="L1259" s="70">
        <v>580</v>
      </c>
    </row>
    <row r="1260" spans="1:12" ht="15" customHeight="1">
      <c r="A1260" s="61" t="s">
        <v>4008</v>
      </c>
      <c r="B1260" s="62" t="s">
        <v>3115</v>
      </c>
      <c r="C1260" s="63" t="s">
        <v>3138</v>
      </c>
      <c r="D1260" s="72" t="s">
        <v>3116</v>
      </c>
      <c r="E1260" s="65" t="s">
        <v>897</v>
      </c>
      <c r="F1260" s="66" t="s">
        <v>3117</v>
      </c>
      <c r="G1260" s="87" t="s">
        <v>3139</v>
      </c>
      <c r="H1260" s="67">
        <v>1</v>
      </c>
      <c r="I1260" s="68">
        <v>4</v>
      </c>
      <c r="J1260" s="69">
        <v>6.0000000000000001E-3</v>
      </c>
      <c r="K1260" s="61" t="s">
        <v>17</v>
      </c>
      <c r="L1260" s="70">
        <v>600</v>
      </c>
    </row>
    <row r="1261" spans="1:12" ht="15" customHeight="1">
      <c r="A1261" s="61" t="s">
        <v>4008</v>
      </c>
      <c r="B1261" s="62" t="s">
        <v>3115</v>
      </c>
      <c r="C1261" s="63" t="s">
        <v>4960</v>
      </c>
      <c r="D1261" s="72" t="s">
        <v>3116</v>
      </c>
      <c r="E1261" s="65" t="s">
        <v>4426</v>
      </c>
      <c r="F1261" s="66" t="s">
        <v>3117</v>
      </c>
      <c r="G1261" s="87" t="s">
        <v>3141</v>
      </c>
      <c r="H1261" s="67">
        <v>1</v>
      </c>
      <c r="I1261" s="68">
        <v>4</v>
      </c>
      <c r="J1261" s="69">
        <v>1.2E-2</v>
      </c>
      <c r="K1261" s="61" t="s">
        <v>17</v>
      </c>
      <c r="L1261" s="70">
        <v>640</v>
      </c>
    </row>
    <row r="1262" spans="1:12" ht="15" customHeight="1">
      <c r="A1262" s="61" t="s">
        <v>4008</v>
      </c>
      <c r="B1262" s="62" t="s">
        <v>3115</v>
      </c>
      <c r="C1262" s="63" t="s">
        <v>3142</v>
      </c>
      <c r="D1262" s="72" t="s">
        <v>3116</v>
      </c>
      <c r="E1262" s="65" t="s">
        <v>903</v>
      </c>
      <c r="F1262" s="66" t="s">
        <v>3117</v>
      </c>
      <c r="G1262" s="87" t="s">
        <v>3143</v>
      </c>
      <c r="H1262" s="67">
        <v>1</v>
      </c>
      <c r="I1262" s="68">
        <v>5</v>
      </c>
      <c r="J1262" s="69">
        <v>8.0000000000000002E-3</v>
      </c>
      <c r="K1262" s="61" t="s">
        <v>17</v>
      </c>
      <c r="L1262" s="70">
        <v>570</v>
      </c>
    </row>
    <row r="1263" spans="1:12" ht="15" customHeight="1">
      <c r="A1263" s="61" t="s">
        <v>4008</v>
      </c>
      <c r="B1263" s="62" t="s">
        <v>3115</v>
      </c>
      <c r="C1263" s="63" t="s">
        <v>3144</v>
      </c>
      <c r="D1263" s="72" t="s">
        <v>3116</v>
      </c>
      <c r="E1263" s="65" t="s">
        <v>906</v>
      </c>
      <c r="F1263" s="66" t="s">
        <v>3117</v>
      </c>
      <c r="G1263" s="87" t="s">
        <v>3145</v>
      </c>
      <c r="H1263" s="67">
        <v>1</v>
      </c>
      <c r="I1263" s="68">
        <v>5</v>
      </c>
      <c r="J1263" s="69">
        <v>8.0000000000000002E-3</v>
      </c>
      <c r="K1263" s="61" t="s">
        <v>17</v>
      </c>
      <c r="L1263" s="70">
        <v>610</v>
      </c>
    </row>
    <row r="1264" spans="1:12" ht="15" customHeight="1">
      <c r="A1264" s="61" t="s">
        <v>4008</v>
      </c>
      <c r="B1264" s="62" t="s">
        <v>3115</v>
      </c>
      <c r="C1264" s="63" t="s">
        <v>3146</v>
      </c>
      <c r="D1264" s="72" t="s">
        <v>3116</v>
      </c>
      <c r="E1264" s="65" t="s">
        <v>909</v>
      </c>
      <c r="F1264" s="66" t="s">
        <v>3117</v>
      </c>
      <c r="G1264" s="87" t="s">
        <v>3147</v>
      </c>
      <c r="H1264" s="67">
        <v>1</v>
      </c>
      <c r="I1264" s="68">
        <v>5</v>
      </c>
      <c r="J1264" s="69">
        <v>8.0000000000000002E-3</v>
      </c>
      <c r="K1264" s="61" t="s">
        <v>17</v>
      </c>
      <c r="L1264" s="70">
        <v>640</v>
      </c>
    </row>
    <row r="1265" spans="1:12" ht="15" customHeight="1">
      <c r="A1265" s="61" t="s">
        <v>4008</v>
      </c>
      <c r="B1265" s="62" t="s">
        <v>3115</v>
      </c>
      <c r="C1265" s="63" t="s">
        <v>3148</v>
      </c>
      <c r="D1265" s="72" t="s">
        <v>3116</v>
      </c>
      <c r="E1265" s="65" t="s">
        <v>912</v>
      </c>
      <c r="F1265" s="66" t="s">
        <v>3117</v>
      </c>
      <c r="G1265" s="87" t="s">
        <v>3149</v>
      </c>
      <c r="H1265" s="67">
        <v>1</v>
      </c>
      <c r="I1265" s="68">
        <v>5</v>
      </c>
      <c r="J1265" s="69">
        <v>8.0000000000000002E-3</v>
      </c>
      <c r="K1265" s="61" t="s">
        <v>17</v>
      </c>
      <c r="L1265" s="70">
        <v>680</v>
      </c>
    </row>
    <row r="1266" spans="1:12" ht="15" customHeight="1">
      <c r="A1266" s="61" t="s">
        <v>4008</v>
      </c>
      <c r="B1266" s="62" t="s">
        <v>3115</v>
      </c>
      <c r="C1266" s="63" t="s">
        <v>3150</v>
      </c>
      <c r="D1266" s="72" t="s">
        <v>3116</v>
      </c>
      <c r="E1266" s="65" t="s">
        <v>915</v>
      </c>
      <c r="F1266" s="66" t="s">
        <v>3117</v>
      </c>
      <c r="G1266" s="87" t="s">
        <v>3151</v>
      </c>
      <c r="H1266" s="67">
        <v>1</v>
      </c>
      <c r="I1266" s="68">
        <v>5</v>
      </c>
      <c r="J1266" s="69">
        <v>8.0000000000000002E-3</v>
      </c>
      <c r="K1266" s="61" t="s">
        <v>17</v>
      </c>
      <c r="L1266" s="70">
        <v>690</v>
      </c>
    </row>
    <row r="1267" spans="1:12" ht="15" customHeight="1">
      <c r="A1267" s="61" t="s">
        <v>4008</v>
      </c>
      <c r="B1267" s="62" t="s">
        <v>3115</v>
      </c>
      <c r="C1267" s="63" t="s">
        <v>4961</v>
      </c>
      <c r="D1267" s="72" t="s">
        <v>3116</v>
      </c>
      <c r="E1267" s="65" t="s">
        <v>918</v>
      </c>
      <c r="F1267" s="66" t="s">
        <v>3117</v>
      </c>
      <c r="G1267" s="87" t="s">
        <v>3153</v>
      </c>
      <c r="H1267" s="67">
        <v>1</v>
      </c>
      <c r="I1267" s="68">
        <v>5</v>
      </c>
      <c r="J1267" s="69">
        <v>1.4999999999999999E-2</v>
      </c>
      <c r="K1267" s="61" t="s">
        <v>17</v>
      </c>
      <c r="L1267" s="70">
        <v>800</v>
      </c>
    </row>
    <row r="1268" spans="1:12" ht="15" customHeight="1">
      <c r="A1268" s="61" t="s">
        <v>4008</v>
      </c>
      <c r="B1268" s="62" t="s">
        <v>3115</v>
      </c>
      <c r="C1268" s="63" t="s">
        <v>3154</v>
      </c>
      <c r="D1268" s="72" t="s">
        <v>3116</v>
      </c>
      <c r="E1268" s="65" t="s">
        <v>921</v>
      </c>
      <c r="F1268" s="66" t="s">
        <v>3117</v>
      </c>
      <c r="G1268" s="87" t="s">
        <v>3155</v>
      </c>
      <c r="H1268" s="67">
        <v>1</v>
      </c>
      <c r="I1268" s="68">
        <v>6</v>
      </c>
      <c r="J1268" s="69">
        <v>8.9999999999999993E-3</v>
      </c>
      <c r="K1268" s="61" t="s">
        <v>17</v>
      </c>
      <c r="L1268" s="70">
        <v>630</v>
      </c>
    </row>
    <row r="1269" spans="1:12" ht="15" customHeight="1">
      <c r="A1269" s="61" t="s">
        <v>4008</v>
      </c>
      <c r="B1269" s="62" t="s">
        <v>3115</v>
      </c>
      <c r="C1269" s="63" t="s">
        <v>3156</v>
      </c>
      <c r="D1269" s="72" t="s">
        <v>3116</v>
      </c>
      <c r="E1269" s="65" t="s">
        <v>924</v>
      </c>
      <c r="F1269" s="66" t="s">
        <v>3117</v>
      </c>
      <c r="G1269" s="87" t="s">
        <v>3157</v>
      </c>
      <c r="H1269" s="67">
        <v>1</v>
      </c>
      <c r="I1269" s="68">
        <v>6</v>
      </c>
      <c r="J1269" s="69">
        <v>8.9999999999999993E-3</v>
      </c>
      <c r="K1269" s="61" t="s">
        <v>17</v>
      </c>
      <c r="L1269" s="70">
        <v>780</v>
      </c>
    </row>
    <row r="1270" spans="1:12" ht="15" customHeight="1">
      <c r="A1270" s="61" t="s">
        <v>4008</v>
      </c>
      <c r="B1270" s="62" t="s">
        <v>3115</v>
      </c>
      <c r="C1270" s="63" t="s">
        <v>3158</v>
      </c>
      <c r="D1270" s="72" t="s">
        <v>3116</v>
      </c>
      <c r="E1270" s="65" t="s">
        <v>927</v>
      </c>
      <c r="F1270" s="66" t="s">
        <v>3117</v>
      </c>
      <c r="G1270" s="87" t="s">
        <v>3159</v>
      </c>
      <c r="H1270" s="67">
        <v>1</v>
      </c>
      <c r="I1270" s="68">
        <v>6</v>
      </c>
      <c r="J1270" s="69">
        <v>8.9999999999999993E-3</v>
      </c>
      <c r="K1270" s="61" t="s">
        <v>17</v>
      </c>
      <c r="L1270" s="70">
        <v>740</v>
      </c>
    </row>
    <row r="1271" spans="1:12" ht="15" customHeight="1">
      <c r="A1271" s="61" t="s">
        <v>4008</v>
      </c>
      <c r="B1271" s="62" t="s">
        <v>3115</v>
      </c>
      <c r="C1271" s="63" t="s">
        <v>3160</v>
      </c>
      <c r="D1271" s="72" t="s">
        <v>3116</v>
      </c>
      <c r="E1271" s="65" t="s">
        <v>930</v>
      </c>
      <c r="F1271" s="66" t="s">
        <v>3117</v>
      </c>
      <c r="G1271" s="87" t="s">
        <v>3161</v>
      </c>
      <c r="H1271" s="67">
        <v>1</v>
      </c>
      <c r="I1271" s="68">
        <v>6</v>
      </c>
      <c r="J1271" s="69">
        <v>8.9999999999999993E-3</v>
      </c>
      <c r="K1271" s="61" t="s">
        <v>17</v>
      </c>
      <c r="L1271" s="70">
        <v>790</v>
      </c>
    </row>
    <row r="1272" spans="1:12" ht="15" customHeight="1">
      <c r="A1272" s="61" t="s">
        <v>4008</v>
      </c>
      <c r="B1272" s="62" t="s">
        <v>3115</v>
      </c>
      <c r="C1272" s="63" t="s">
        <v>3162</v>
      </c>
      <c r="D1272" s="72" t="s">
        <v>3116</v>
      </c>
      <c r="E1272" s="65" t="s">
        <v>933</v>
      </c>
      <c r="F1272" s="66" t="s">
        <v>3117</v>
      </c>
      <c r="G1272" s="87" t="s">
        <v>3163</v>
      </c>
      <c r="H1272" s="67">
        <v>1</v>
      </c>
      <c r="I1272" s="68">
        <v>6</v>
      </c>
      <c r="J1272" s="69">
        <v>8.9999999999999993E-3</v>
      </c>
      <c r="K1272" s="61" t="s">
        <v>17</v>
      </c>
      <c r="L1272" s="70">
        <v>790</v>
      </c>
    </row>
    <row r="1273" spans="1:12" ht="15" customHeight="1">
      <c r="A1273" s="61" t="s">
        <v>4008</v>
      </c>
      <c r="B1273" s="62" t="s">
        <v>3115</v>
      </c>
      <c r="C1273" s="63" t="s">
        <v>4962</v>
      </c>
      <c r="D1273" s="72" t="s">
        <v>3116</v>
      </c>
      <c r="E1273" s="65" t="s">
        <v>936</v>
      </c>
      <c r="F1273" s="66" t="s">
        <v>3117</v>
      </c>
      <c r="G1273" s="87" t="s">
        <v>3165</v>
      </c>
      <c r="H1273" s="67">
        <v>1</v>
      </c>
      <c r="I1273" s="68">
        <v>6</v>
      </c>
      <c r="J1273" s="69">
        <v>1.4E-2</v>
      </c>
      <c r="K1273" s="61" t="s">
        <v>17</v>
      </c>
      <c r="L1273" s="70">
        <v>890</v>
      </c>
    </row>
    <row r="1274" spans="1:12" ht="15" customHeight="1">
      <c r="A1274" s="61" t="s">
        <v>4008</v>
      </c>
      <c r="B1274" s="62" t="s">
        <v>3115</v>
      </c>
      <c r="C1274" s="63" t="s">
        <v>3166</v>
      </c>
      <c r="D1274" s="72" t="s">
        <v>3116</v>
      </c>
      <c r="E1274" s="65" t="s">
        <v>939</v>
      </c>
      <c r="F1274" s="66" t="s">
        <v>3117</v>
      </c>
      <c r="G1274" s="87" t="s">
        <v>3167</v>
      </c>
      <c r="H1274" s="67">
        <v>1</v>
      </c>
      <c r="I1274" s="68">
        <v>8</v>
      </c>
      <c r="J1274" s="69">
        <v>1.0999999999999999E-2</v>
      </c>
      <c r="K1274" s="61" t="s">
        <v>17</v>
      </c>
      <c r="L1274" s="70">
        <v>810</v>
      </c>
    </row>
    <row r="1275" spans="1:12" ht="15" customHeight="1">
      <c r="A1275" s="61" t="s">
        <v>4008</v>
      </c>
      <c r="B1275" s="62" t="s">
        <v>3115</v>
      </c>
      <c r="C1275" s="63" t="s">
        <v>3168</v>
      </c>
      <c r="D1275" s="72" t="s">
        <v>3116</v>
      </c>
      <c r="E1275" s="65" t="s">
        <v>942</v>
      </c>
      <c r="F1275" s="66" t="s">
        <v>3117</v>
      </c>
      <c r="G1275" s="87" t="s">
        <v>3169</v>
      </c>
      <c r="H1275" s="67">
        <v>1</v>
      </c>
      <c r="I1275" s="68">
        <v>8</v>
      </c>
      <c r="J1275" s="69">
        <v>1.0999999999999999E-2</v>
      </c>
      <c r="K1275" s="61" t="s">
        <v>17</v>
      </c>
      <c r="L1275" s="70">
        <v>980</v>
      </c>
    </row>
    <row r="1276" spans="1:12" ht="15" customHeight="1">
      <c r="A1276" s="61" t="s">
        <v>4008</v>
      </c>
      <c r="B1276" s="62" t="s">
        <v>3115</v>
      </c>
      <c r="C1276" s="63" t="s">
        <v>3170</v>
      </c>
      <c r="D1276" s="72" t="s">
        <v>3116</v>
      </c>
      <c r="E1276" s="65" t="s">
        <v>945</v>
      </c>
      <c r="F1276" s="66" t="s">
        <v>3117</v>
      </c>
      <c r="G1276" s="87" t="s">
        <v>3171</v>
      </c>
      <c r="H1276" s="67">
        <v>1</v>
      </c>
      <c r="I1276" s="68">
        <v>8</v>
      </c>
      <c r="J1276" s="69">
        <v>1.2999999999999999E-2</v>
      </c>
      <c r="K1276" s="61" t="s">
        <v>17</v>
      </c>
      <c r="L1276" s="70">
        <v>950</v>
      </c>
    </row>
    <row r="1277" spans="1:12" ht="15" customHeight="1">
      <c r="A1277" s="61" t="s">
        <v>4008</v>
      </c>
      <c r="B1277" s="62" t="s">
        <v>3115</v>
      </c>
      <c r="C1277" s="63" t="s">
        <v>3172</v>
      </c>
      <c r="D1277" s="72" t="s">
        <v>3116</v>
      </c>
      <c r="E1277" s="65" t="s">
        <v>948</v>
      </c>
      <c r="F1277" s="66" t="s">
        <v>3117</v>
      </c>
      <c r="G1277" s="87" t="s">
        <v>3173</v>
      </c>
      <c r="H1277" s="67">
        <v>1</v>
      </c>
      <c r="I1277" s="68">
        <v>8</v>
      </c>
      <c r="J1277" s="69">
        <v>1.2999999999999999E-2</v>
      </c>
      <c r="K1277" s="61" t="s">
        <v>17</v>
      </c>
      <c r="L1277" s="70">
        <v>1000</v>
      </c>
    </row>
    <row r="1278" spans="1:12" ht="15" customHeight="1">
      <c r="A1278" s="61" t="s">
        <v>4008</v>
      </c>
      <c r="B1278" s="62" t="s">
        <v>3115</v>
      </c>
      <c r="C1278" s="63" t="s">
        <v>3174</v>
      </c>
      <c r="D1278" s="72" t="s">
        <v>3116</v>
      </c>
      <c r="E1278" s="65" t="s">
        <v>951</v>
      </c>
      <c r="F1278" s="66" t="s">
        <v>3117</v>
      </c>
      <c r="G1278" s="87" t="s">
        <v>3175</v>
      </c>
      <c r="H1278" s="67">
        <v>1</v>
      </c>
      <c r="I1278" s="68">
        <v>8</v>
      </c>
      <c r="J1278" s="69">
        <v>1.2999999999999999E-2</v>
      </c>
      <c r="K1278" s="61" t="s">
        <v>17</v>
      </c>
      <c r="L1278" s="70">
        <v>980</v>
      </c>
    </row>
    <row r="1279" spans="1:12" ht="15" customHeight="1">
      <c r="A1279" s="61" t="s">
        <v>4008</v>
      </c>
      <c r="B1279" s="62" t="s">
        <v>3115</v>
      </c>
      <c r="C1279" s="63" t="s">
        <v>4963</v>
      </c>
      <c r="D1279" s="72" t="s">
        <v>3116</v>
      </c>
      <c r="E1279" s="65" t="s">
        <v>954</v>
      </c>
      <c r="F1279" s="66" t="s">
        <v>3117</v>
      </c>
      <c r="G1279" s="87" t="s">
        <v>3177</v>
      </c>
      <c r="H1279" s="67">
        <v>1</v>
      </c>
      <c r="I1279" s="68">
        <v>7</v>
      </c>
      <c r="J1279" s="69">
        <v>1.9E-2</v>
      </c>
      <c r="K1279" s="61" t="s">
        <v>17</v>
      </c>
      <c r="L1279" s="70">
        <v>1230</v>
      </c>
    </row>
    <row r="1280" spans="1:12" ht="15" customHeight="1">
      <c r="A1280" s="61" t="s">
        <v>4008</v>
      </c>
      <c r="B1280" s="62" t="s">
        <v>3115</v>
      </c>
      <c r="C1280" s="63" t="s">
        <v>3178</v>
      </c>
      <c r="D1280" s="72" t="s">
        <v>3116</v>
      </c>
      <c r="E1280" s="65" t="s">
        <v>957</v>
      </c>
      <c r="F1280" s="66" t="s">
        <v>3117</v>
      </c>
      <c r="G1280" s="87" t="s">
        <v>3179</v>
      </c>
      <c r="H1280" s="67">
        <v>1</v>
      </c>
      <c r="I1280" s="68">
        <v>4</v>
      </c>
      <c r="J1280" s="69">
        <v>7.0000000000000001E-3</v>
      </c>
      <c r="K1280" s="61" t="s">
        <v>17</v>
      </c>
      <c r="L1280" s="70">
        <v>510</v>
      </c>
    </row>
    <row r="1281" spans="1:12" ht="15" customHeight="1">
      <c r="A1281" s="61" t="s">
        <v>4008</v>
      </c>
      <c r="B1281" s="62" t="s">
        <v>3115</v>
      </c>
      <c r="C1281" s="63" t="s">
        <v>3180</v>
      </c>
      <c r="D1281" s="72" t="s">
        <v>3116</v>
      </c>
      <c r="E1281" s="65" t="s">
        <v>960</v>
      </c>
      <c r="F1281" s="66" t="s">
        <v>3117</v>
      </c>
      <c r="G1281" s="87" t="s">
        <v>3181</v>
      </c>
      <c r="H1281" s="67">
        <v>1</v>
      </c>
      <c r="I1281" s="68">
        <v>1</v>
      </c>
      <c r="J1281" s="69">
        <v>2E-3</v>
      </c>
      <c r="K1281" s="61" t="s">
        <v>17</v>
      </c>
      <c r="L1281" s="70">
        <v>160</v>
      </c>
    </row>
    <row r="1282" spans="1:12" ht="15" customHeight="1">
      <c r="A1282" s="61" t="s">
        <v>4008</v>
      </c>
      <c r="B1282" s="62" t="s">
        <v>3115</v>
      </c>
      <c r="C1282" s="63" t="s">
        <v>3182</v>
      </c>
      <c r="D1282" s="72" t="s">
        <v>3116</v>
      </c>
      <c r="E1282" s="65" t="s">
        <v>963</v>
      </c>
      <c r="F1282" s="66" t="s">
        <v>3117</v>
      </c>
      <c r="G1282" s="87" t="s">
        <v>3183</v>
      </c>
      <c r="H1282" s="67">
        <v>1</v>
      </c>
      <c r="I1282" s="68">
        <v>2</v>
      </c>
      <c r="J1282" s="69">
        <v>2E-3</v>
      </c>
      <c r="K1282" s="61" t="s">
        <v>17</v>
      </c>
      <c r="L1282" s="70">
        <v>200</v>
      </c>
    </row>
    <row r="1283" spans="1:12" ht="15" customHeight="1">
      <c r="A1283" s="61" t="s">
        <v>4008</v>
      </c>
      <c r="B1283" s="62" t="s">
        <v>3115</v>
      </c>
      <c r="C1283" s="63" t="s">
        <v>3184</v>
      </c>
      <c r="D1283" s="72" t="s">
        <v>3116</v>
      </c>
      <c r="E1283" s="65" t="s">
        <v>966</v>
      </c>
      <c r="F1283" s="66" t="s">
        <v>3117</v>
      </c>
      <c r="G1283" s="87" t="s">
        <v>3185</v>
      </c>
      <c r="H1283" s="67">
        <v>1</v>
      </c>
      <c r="I1283" s="68">
        <v>3</v>
      </c>
      <c r="J1283" s="69">
        <v>4.0000000000000001E-3</v>
      </c>
      <c r="K1283" s="61" t="s">
        <v>17</v>
      </c>
      <c r="L1283" s="70">
        <v>330</v>
      </c>
    </row>
    <row r="1284" spans="1:12" ht="15" customHeight="1">
      <c r="A1284" s="61" t="s">
        <v>4008</v>
      </c>
      <c r="B1284" s="62" t="s">
        <v>3115</v>
      </c>
      <c r="C1284" s="63" t="s">
        <v>4964</v>
      </c>
      <c r="D1284" s="72" t="s">
        <v>3116</v>
      </c>
      <c r="E1284" s="65" t="s">
        <v>969</v>
      </c>
      <c r="F1284" s="66" t="s">
        <v>3117</v>
      </c>
      <c r="G1284" s="87" t="s">
        <v>3187</v>
      </c>
      <c r="H1284" s="67">
        <v>1</v>
      </c>
      <c r="I1284" s="68">
        <v>3</v>
      </c>
      <c r="J1284" s="69">
        <v>8.0000000000000002E-3</v>
      </c>
      <c r="K1284" s="61" t="s">
        <v>17</v>
      </c>
      <c r="L1284" s="70">
        <v>410</v>
      </c>
    </row>
    <row r="1285" spans="1:12" ht="15" customHeight="1">
      <c r="A1285" s="61" t="s">
        <v>4008</v>
      </c>
      <c r="B1285" s="62" t="s">
        <v>3115</v>
      </c>
      <c r="C1285" s="63" t="s">
        <v>3188</v>
      </c>
      <c r="D1285" s="72" t="s">
        <v>3116</v>
      </c>
      <c r="E1285" s="65" t="s">
        <v>972</v>
      </c>
      <c r="F1285" s="66" t="s">
        <v>3117</v>
      </c>
      <c r="G1285" s="87" t="s">
        <v>3189</v>
      </c>
      <c r="H1285" s="67">
        <v>1</v>
      </c>
      <c r="I1285" s="68">
        <v>3</v>
      </c>
      <c r="J1285" s="69">
        <v>5.0000000000000001E-3</v>
      </c>
      <c r="K1285" s="61" t="s">
        <v>17</v>
      </c>
      <c r="L1285" s="70">
        <v>390</v>
      </c>
    </row>
    <row r="1286" spans="1:12" ht="15" customHeight="1">
      <c r="A1286" s="61" t="s">
        <v>4008</v>
      </c>
      <c r="B1286" s="62" t="s">
        <v>3115</v>
      </c>
      <c r="C1286" s="63" t="s">
        <v>4965</v>
      </c>
      <c r="D1286" s="72" t="s">
        <v>3116</v>
      </c>
      <c r="E1286" s="65" t="s">
        <v>975</v>
      </c>
      <c r="F1286" s="66" t="s">
        <v>3117</v>
      </c>
      <c r="G1286" s="87" t="s">
        <v>3191</v>
      </c>
      <c r="H1286" s="67">
        <v>1</v>
      </c>
      <c r="I1286" s="68">
        <v>3</v>
      </c>
      <c r="J1286" s="69">
        <v>8.9999999999999993E-3</v>
      </c>
      <c r="K1286" s="61" t="s">
        <v>17</v>
      </c>
      <c r="L1286" s="70">
        <v>490</v>
      </c>
    </row>
    <row r="1287" spans="1:12" ht="15" customHeight="1">
      <c r="A1287" s="61" t="s">
        <v>4008</v>
      </c>
      <c r="B1287" s="62" t="s">
        <v>3115</v>
      </c>
      <c r="C1287" s="63" t="s">
        <v>3192</v>
      </c>
      <c r="D1287" s="72" t="s">
        <v>3116</v>
      </c>
      <c r="E1287" s="65" t="s">
        <v>978</v>
      </c>
      <c r="F1287" s="66" t="s">
        <v>3117</v>
      </c>
      <c r="G1287" s="87" t="s">
        <v>3193</v>
      </c>
      <c r="H1287" s="67">
        <v>1</v>
      </c>
      <c r="I1287" s="68">
        <v>4</v>
      </c>
      <c r="J1287" s="69">
        <v>6.0000000000000001E-3</v>
      </c>
      <c r="K1287" s="61" t="s">
        <v>17</v>
      </c>
      <c r="L1287" s="70">
        <v>490</v>
      </c>
    </row>
    <row r="1288" spans="1:12" ht="15" customHeight="1">
      <c r="A1288" s="61" t="s">
        <v>4008</v>
      </c>
      <c r="B1288" s="62" t="s">
        <v>3115</v>
      </c>
      <c r="C1288" s="63" t="s">
        <v>4966</v>
      </c>
      <c r="D1288" s="72" t="s">
        <v>3116</v>
      </c>
      <c r="E1288" s="65" t="s">
        <v>981</v>
      </c>
      <c r="F1288" s="66" t="s">
        <v>3117</v>
      </c>
      <c r="G1288" s="87" t="s">
        <v>3195</v>
      </c>
      <c r="H1288" s="67">
        <v>1</v>
      </c>
      <c r="I1288" s="68">
        <v>4</v>
      </c>
      <c r="J1288" s="69">
        <v>1.2E-2</v>
      </c>
      <c r="K1288" s="61" t="s">
        <v>17</v>
      </c>
      <c r="L1288" s="70">
        <v>630</v>
      </c>
    </row>
    <row r="1289" spans="1:12" ht="15" customHeight="1">
      <c r="A1289" s="61" t="s">
        <v>4008</v>
      </c>
      <c r="B1289" s="62" t="s">
        <v>3115</v>
      </c>
      <c r="C1289" s="63" t="s">
        <v>3196</v>
      </c>
      <c r="D1289" s="72" t="s">
        <v>3116</v>
      </c>
      <c r="E1289" s="65" t="s">
        <v>984</v>
      </c>
      <c r="F1289" s="66" t="s">
        <v>3117</v>
      </c>
      <c r="G1289" s="87" t="s">
        <v>3197</v>
      </c>
      <c r="H1289" s="67">
        <v>1</v>
      </c>
      <c r="I1289" s="68">
        <v>7</v>
      </c>
      <c r="J1289" s="69">
        <v>1.0999999999999999E-2</v>
      </c>
      <c r="K1289" s="61" t="s">
        <v>17</v>
      </c>
      <c r="L1289" s="70">
        <v>790</v>
      </c>
    </row>
    <row r="1290" spans="1:12" ht="15" customHeight="1">
      <c r="A1290" s="61" t="s">
        <v>4008</v>
      </c>
      <c r="B1290" s="62" t="s">
        <v>3115</v>
      </c>
      <c r="C1290" s="63" t="s">
        <v>4967</v>
      </c>
      <c r="D1290" s="72" t="s">
        <v>3116</v>
      </c>
      <c r="E1290" s="65" t="s">
        <v>987</v>
      </c>
      <c r="F1290" s="66" t="s">
        <v>3117</v>
      </c>
      <c r="G1290" s="87" t="s">
        <v>3199</v>
      </c>
      <c r="H1290" s="67">
        <v>1</v>
      </c>
      <c r="I1290" s="68">
        <v>7</v>
      </c>
      <c r="J1290" s="69">
        <v>2.1999999999999999E-2</v>
      </c>
      <c r="K1290" s="61" t="s">
        <v>17</v>
      </c>
      <c r="L1290" s="70">
        <v>1120</v>
      </c>
    </row>
    <row r="1291" spans="1:12" ht="15" customHeight="1">
      <c r="A1291" s="53" t="s">
        <v>4009</v>
      </c>
      <c r="B1291" s="54"/>
      <c r="C1291" s="53" t="s">
        <v>862</v>
      </c>
      <c r="D1291" s="54" t="s">
        <v>17</v>
      </c>
      <c r="E1291" s="55" t="s">
        <v>17</v>
      </c>
      <c r="F1291" s="56" t="s">
        <v>17</v>
      </c>
      <c r="G1291" s="54"/>
      <c r="H1291" s="57"/>
      <c r="I1291" s="58"/>
      <c r="J1291" s="59"/>
      <c r="K1291" s="53" t="s">
        <v>17</v>
      </c>
      <c r="L1291" s="70" t="e">
        <v>#N/A</v>
      </c>
    </row>
    <row r="1292" spans="1:12" ht="15" customHeight="1">
      <c r="A1292" s="61" t="s">
        <v>4008</v>
      </c>
      <c r="B1292" s="62" t="s">
        <v>3200</v>
      </c>
      <c r="C1292" s="63" t="s">
        <v>4173</v>
      </c>
      <c r="D1292" s="72" t="s">
        <v>3201</v>
      </c>
      <c r="E1292" s="65" t="s">
        <v>2250</v>
      </c>
      <c r="F1292" s="66" t="s">
        <v>328</v>
      </c>
      <c r="G1292" s="87" t="s">
        <v>3203</v>
      </c>
      <c r="H1292" s="67">
        <v>1</v>
      </c>
      <c r="I1292" s="68">
        <v>3</v>
      </c>
      <c r="J1292" s="69">
        <v>5.0000000000000001E-3</v>
      </c>
      <c r="K1292" s="61" t="s">
        <v>17</v>
      </c>
      <c r="L1292" s="70">
        <v>360</v>
      </c>
    </row>
    <row r="1293" spans="1:12" ht="15" customHeight="1">
      <c r="A1293" s="61" t="s">
        <v>4008</v>
      </c>
      <c r="B1293" s="62" t="s">
        <v>3200</v>
      </c>
      <c r="C1293" s="63" t="s">
        <v>3204</v>
      </c>
      <c r="D1293" s="72" t="s">
        <v>3201</v>
      </c>
      <c r="E1293" s="65" t="s">
        <v>870</v>
      </c>
      <c r="F1293" s="66" t="s">
        <v>328</v>
      </c>
      <c r="G1293" s="87" t="s">
        <v>3205</v>
      </c>
      <c r="H1293" s="67">
        <v>1</v>
      </c>
      <c r="I1293" s="68">
        <v>3</v>
      </c>
      <c r="J1293" s="69">
        <v>8.0000000000000002E-3</v>
      </c>
      <c r="K1293" s="61" t="s">
        <v>17</v>
      </c>
      <c r="L1293" s="70">
        <v>400</v>
      </c>
    </row>
    <row r="1294" spans="1:12" ht="15" customHeight="1">
      <c r="A1294" s="61" t="s">
        <v>4008</v>
      </c>
      <c r="B1294" s="62" t="s">
        <v>3200</v>
      </c>
      <c r="C1294" s="63" t="s">
        <v>3206</v>
      </c>
      <c r="D1294" s="72" t="s">
        <v>3201</v>
      </c>
      <c r="E1294" s="65" t="s">
        <v>873</v>
      </c>
      <c r="F1294" s="66" t="s">
        <v>328</v>
      </c>
      <c r="G1294" s="87" t="s">
        <v>3207</v>
      </c>
      <c r="H1294" s="67">
        <v>1</v>
      </c>
      <c r="I1294" s="68">
        <v>3</v>
      </c>
      <c r="J1294" s="69">
        <v>5.0000000000000001E-3</v>
      </c>
      <c r="K1294" s="61" t="s">
        <v>17</v>
      </c>
      <c r="L1294" s="70">
        <v>420</v>
      </c>
    </row>
    <row r="1295" spans="1:12" ht="15" customHeight="1">
      <c r="A1295" s="61" t="s">
        <v>4008</v>
      </c>
      <c r="B1295" s="62" t="s">
        <v>3200</v>
      </c>
      <c r="C1295" s="63" t="s">
        <v>3208</v>
      </c>
      <c r="D1295" s="72" t="s">
        <v>3201</v>
      </c>
      <c r="E1295" s="65" t="s">
        <v>876</v>
      </c>
      <c r="F1295" s="66" t="s">
        <v>328</v>
      </c>
      <c r="G1295" s="87" t="s">
        <v>3209</v>
      </c>
      <c r="H1295" s="67">
        <v>1</v>
      </c>
      <c r="I1295" s="68">
        <v>3</v>
      </c>
      <c r="J1295" s="69">
        <v>5.0000000000000001E-3</v>
      </c>
      <c r="K1295" s="61" t="s">
        <v>17</v>
      </c>
      <c r="L1295" s="70">
        <v>460</v>
      </c>
    </row>
    <row r="1296" spans="1:12" ht="15" customHeight="1">
      <c r="A1296" s="61" t="s">
        <v>4008</v>
      </c>
      <c r="B1296" s="62" t="s">
        <v>3200</v>
      </c>
      <c r="C1296" s="63" t="s">
        <v>3210</v>
      </c>
      <c r="D1296" s="72" t="s">
        <v>3201</v>
      </c>
      <c r="E1296" s="65" t="s">
        <v>879</v>
      </c>
      <c r="F1296" s="66" t="s">
        <v>328</v>
      </c>
      <c r="G1296" s="87" t="s">
        <v>3211</v>
      </c>
      <c r="H1296" s="67">
        <v>1</v>
      </c>
      <c r="I1296" s="68">
        <v>3</v>
      </c>
      <c r="J1296" s="69">
        <v>5.0000000000000001E-3</v>
      </c>
      <c r="K1296" s="61" t="s">
        <v>17</v>
      </c>
      <c r="L1296" s="70">
        <v>470</v>
      </c>
    </row>
    <row r="1297" spans="1:12" ht="15" customHeight="1">
      <c r="A1297" s="61" t="s">
        <v>4008</v>
      </c>
      <c r="B1297" s="62" t="s">
        <v>3200</v>
      </c>
      <c r="C1297" s="63" t="s">
        <v>4968</v>
      </c>
      <c r="D1297" s="72" t="s">
        <v>3201</v>
      </c>
      <c r="E1297" s="65" t="s">
        <v>882</v>
      </c>
      <c r="F1297" s="66" t="s">
        <v>328</v>
      </c>
      <c r="G1297" s="87" t="s">
        <v>3213</v>
      </c>
      <c r="H1297" s="67">
        <v>1</v>
      </c>
      <c r="I1297" s="68">
        <v>3</v>
      </c>
      <c r="J1297" s="69">
        <v>8.9999999999999993E-3</v>
      </c>
      <c r="K1297" s="61" t="s">
        <v>17</v>
      </c>
      <c r="L1297" s="70">
        <v>470</v>
      </c>
    </row>
    <row r="1298" spans="1:12" ht="15" customHeight="1">
      <c r="A1298" s="61" t="s">
        <v>4008</v>
      </c>
      <c r="B1298" s="62" t="s">
        <v>3200</v>
      </c>
      <c r="C1298" s="63" t="s">
        <v>3215</v>
      </c>
      <c r="D1298" s="72" t="s">
        <v>3201</v>
      </c>
      <c r="E1298" s="65" t="s">
        <v>3214</v>
      </c>
      <c r="F1298" s="66" t="s">
        <v>328</v>
      </c>
      <c r="G1298" s="87" t="s">
        <v>3216</v>
      </c>
      <c r="H1298" s="67">
        <v>1</v>
      </c>
      <c r="I1298" s="68">
        <v>4</v>
      </c>
      <c r="J1298" s="69">
        <v>6.0000000000000001E-3</v>
      </c>
      <c r="K1298" s="61" t="s">
        <v>17</v>
      </c>
      <c r="L1298" s="70">
        <v>470</v>
      </c>
    </row>
    <row r="1299" spans="1:12" ht="15" customHeight="1">
      <c r="A1299" s="61" t="s">
        <v>4008</v>
      </c>
      <c r="B1299" s="62" t="s">
        <v>3200</v>
      </c>
      <c r="C1299" s="63" t="s">
        <v>3217</v>
      </c>
      <c r="D1299" s="72" t="s">
        <v>3201</v>
      </c>
      <c r="E1299" s="65" t="s">
        <v>888</v>
      </c>
      <c r="F1299" s="66" t="s">
        <v>328</v>
      </c>
      <c r="G1299" s="87" t="s">
        <v>3218</v>
      </c>
      <c r="H1299" s="67">
        <v>1</v>
      </c>
      <c r="I1299" s="68">
        <v>4</v>
      </c>
      <c r="J1299" s="69">
        <v>6.0000000000000001E-3</v>
      </c>
      <c r="K1299" s="61" t="s">
        <v>17</v>
      </c>
      <c r="L1299" s="70">
        <v>510</v>
      </c>
    </row>
    <row r="1300" spans="1:12" ht="15" customHeight="1">
      <c r="A1300" s="61" t="s">
        <v>4008</v>
      </c>
      <c r="B1300" s="62" t="s">
        <v>3200</v>
      </c>
      <c r="C1300" s="63" t="s">
        <v>3219</v>
      </c>
      <c r="D1300" s="72" t="s">
        <v>3201</v>
      </c>
      <c r="E1300" s="65" t="s">
        <v>891</v>
      </c>
      <c r="F1300" s="66" t="s">
        <v>328</v>
      </c>
      <c r="G1300" s="87" t="s">
        <v>3220</v>
      </c>
      <c r="H1300" s="67">
        <v>1</v>
      </c>
      <c r="I1300" s="68">
        <v>4</v>
      </c>
      <c r="J1300" s="69">
        <v>6.0000000000000001E-3</v>
      </c>
      <c r="K1300" s="61" t="s">
        <v>17</v>
      </c>
      <c r="L1300" s="70">
        <v>530</v>
      </c>
    </row>
    <row r="1301" spans="1:12" ht="15" customHeight="1">
      <c r="A1301" s="61" t="s">
        <v>4008</v>
      </c>
      <c r="B1301" s="62" t="s">
        <v>3200</v>
      </c>
      <c r="C1301" s="63" t="s">
        <v>3221</v>
      </c>
      <c r="D1301" s="72" t="s">
        <v>3201</v>
      </c>
      <c r="E1301" s="65" t="s">
        <v>894</v>
      </c>
      <c r="F1301" s="66" t="s">
        <v>328</v>
      </c>
      <c r="G1301" s="87" t="s">
        <v>3222</v>
      </c>
      <c r="H1301" s="67">
        <v>1</v>
      </c>
      <c r="I1301" s="68">
        <v>3</v>
      </c>
      <c r="J1301" s="69">
        <v>6.0000000000000001E-3</v>
      </c>
      <c r="K1301" s="61" t="s">
        <v>17</v>
      </c>
      <c r="L1301" s="70">
        <v>570</v>
      </c>
    </row>
    <row r="1302" spans="1:12" ht="15" customHeight="1">
      <c r="A1302" s="61" t="s">
        <v>4008</v>
      </c>
      <c r="B1302" s="62" t="s">
        <v>3200</v>
      </c>
      <c r="C1302" s="63" t="s">
        <v>3223</v>
      </c>
      <c r="D1302" s="72" t="s">
        <v>3201</v>
      </c>
      <c r="E1302" s="65" t="s">
        <v>897</v>
      </c>
      <c r="F1302" s="66" t="s">
        <v>328</v>
      </c>
      <c r="G1302" s="87" t="s">
        <v>3224</v>
      </c>
      <c r="H1302" s="67">
        <v>1</v>
      </c>
      <c r="I1302" s="68">
        <v>4</v>
      </c>
      <c r="J1302" s="69">
        <v>6.0000000000000001E-3</v>
      </c>
      <c r="K1302" s="61" t="s">
        <v>17</v>
      </c>
      <c r="L1302" s="70">
        <v>580</v>
      </c>
    </row>
    <row r="1303" spans="1:12" ht="15" customHeight="1">
      <c r="A1303" s="61" t="s">
        <v>4008</v>
      </c>
      <c r="B1303" s="62" t="s">
        <v>3200</v>
      </c>
      <c r="C1303" s="63" t="s">
        <v>4969</v>
      </c>
      <c r="D1303" s="72" t="s">
        <v>3201</v>
      </c>
      <c r="E1303" s="65" t="s">
        <v>4970</v>
      </c>
      <c r="F1303" s="66" t="s">
        <v>328</v>
      </c>
      <c r="G1303" s="87" t="s">
        <v>3226</v>
      </c>
      <c r="H1303" s="67">
        <v>1</v>
      </c>
      <c r="I1303" s="68">
        <v>4</v>
      </c>
      <c r="J1303" s="69">
        <v>1.2E-2</v>
      </c>
      <c r="K1303" s="61" t="s">
        <v>17</v>
      </c>
      <c r="L1303" s="70">
        <v>640</v>
      </c>
    </row>
    <row r="1304" spans="1:12" ht="15" customHeight="1">
      <c r="A1304" s="61" t="s">
        <v>4008</v>
      </c>
      <c r="B1304" s="62" t="s">
        <v>3200</v>
      </c>
      <c r="C1304" s="63" t="s">
        <v>3227</v>
      </c>
      <c r="D1304" s="72" t="s">
        <v>3201</v>
      </c>
      <c r="E1304" s="65" t="s">
        <v>903</v>
      </c>
      <c r="F1304" s="66" t="s">
        <v>328</v>
      </c>
      <c r="G1304" s="87" t="s">
        <v>3228</v>
      </c>
      <c r="H1304" s="67">
        <v>1</v>
      </c>
      <c r="I1304" s="68">
        <v>5</v>
      </c>
      <c r="J1304" s="69">
        <v>8.0000000000000002E-3</v>
      </c>
      <c r="K1304" s="61" t="s">
        <v>17</v>
      </c>
      <c r="L1304" s="70">
        <v>580</v>
      </c>
    </row>
    <row r="1305" spans="1:12" ht="15" customHeight="1">
      <c r="A1305" s="61" t="s">
        <v>4008</v>
      </c>
      <c r="B1305" s="62" t="s">
        <v>3200</v>
      </c>
      <c r="C1305" s="63" t="s">
        <v>4991</v>
      </c>
      <c r="D1305" s="72" t="s">
        <v>3201</v>
      </c>
      <c r="E1305" s="65" t="s">
        <v>906</v>
      </c>
      <c r="F1305" s="66" t="s">
        <v>328</v>
      </c>
      <c r="G1305" s="87" t="s">
        <v>3231</v>
      </c>
      <c r="H1305" s="67">
        <v>1</v>
      </c>
      <c r="I1305" s="68">
        <v>5</v>
      </c>
      <c r="J1305" s="69">
        <v>8.0000000000000002E-3</v>
      </c>
      <c r="K1305" s="61" t="s">
        <v>17</v>
      </c>
      <c r="L1305" s="70">
        <v>610</v>
      </c>
    </row>
    <row r="1306" spans="1:12" ht="15" customHeight="1">
      <c r="A1306" s="61" t="s">
        <v>4008</v>
      </c>
      <c r="B1306" s="62" t="s">
        <v>3200</v>
      </c>
      <c r="C1306" s="63" t="s">
        <v>3232</v>
      </c>
      <c r="D1306" s="72" t="s">
        <v>3201</v>
      </c>
      <c r="E1306" s="65" t="s">
        <v>909</v>
      </c>
      <c r="F1306" s="66" t="s">
        <v>328</v>
      </c>
      <c r="G1306" s="87" t="s">
        <v>3233</v>
      </c>
      <c r="H1306" s="67">
        <v>1</v>
      </c>
      <c r="I1306" s="68">
        <v>5</v>
      </c>
      <c r="J1306" s="69">
        <v>8.0000000000000002E-3</v>
      </c>
      <c r="K1306" s="61" t="s">
        <v>17</v>
      </c>
      <c r="L1306" s="70">
        <v>640</v>
      </c>
    </row>
    <row r="1307" spans="1:12" ht="15" customHeight="1">
      <c r="A1307" s="61" t="s">
        <v>4008</v>
      </c>
      <c r="B1307" s="62" t="s">
        <v>3200</v>
      </c>
      <c r="C1307" s="63" t="s">
        <v>3234</v>
      </c>
      <c r="D1307" s="72" t="s">
        <v>3201</v>
      </c>
      <c r="E1307" s="65" t="s">
        <v>912</v>
      </c>
      <c r="F1307" s="66" t="s">
        <v>328</v>
      </c>
      <c r="G1307" s="87" t="s">
        <v>3235</v>
      </c>
      <c r="H1307" s="67">
        <v>1</v>
      </c>
      <c r="I1307" s="68">
        <v>5</v>
      </c>
      <c r="J1307" s="69">
        <v>8.0000000000000002E-3</v>
      </c>
      <c r="K1307" s="61" t="s">
        <v>17</v>
      </c>
      <c r="L1307" s="70">
        <v>680</v>
      </c>
    </row>
    <row r="1308" spans="1:12" ht="15" customHeight="1">
      <c r="A1308" s="61" t="s">
        <v>4008</v>
      </c>
      <c r="B1308" s="62" t="s">
        <v>3200</v>
      </c>
      <c r="C1308" s="63" t="s">
        <v>3236</v>
      </c>
      <c r="D1308" s="72" t="s">
        <v>3201</v>
      </c>
      <c r="E1308" s="65" t="s">
        <v>915</v>
      </c>
      <c r="F1308" s="66" t="s">
        <v>328</v>
      </c>
      <c r="G1308" s="87" t="s">
        <v>3237</v>
      </c>
      <c r="H1308" s="67">
        <v>1</v>
      </c>
      <c r="I1308" s="68">
        <v>5</v>
      </c>
      <c r="J1308" s="69">
        <v>8.0000000000000002E-3</v>
      </c>
      <c r="K1308" s="61" t="s">
        <v>17</v>
      </c>
      <c r="L1308" s="70">
        <v>670</v>
      </c>
    </row>
    <row r="1309" spans="1:12" ht="15" customHeight="1">
      <c r="A1309" s="61" t="s">
        <v>4008</v>
      </c>
      <c r="B1309" s="62" t="s">
        <v>3200</v>
      </c>
      <c r="C1309" s="63" t="s">
        <v>4971</v>
      </c>
      <c r="D1309" s="72" t="s">
        <v>3201</v>
      </c>
      <c r="E1309" s="65" t="s">
        <v>918</v>
      </c>
      <c r="F1309" s="66" t="s">
        <v>328</v>
      </c>
      <c r="G1309" s="87" t="s">
        <v>3239</v>
      </c>
      <c r="H1309" s="67">
        <v>1</v>
      </c>
      <c r="I1309" s="68">
        <v>5</v>
      </c>
      <c r="J1309" s="69">
        <v>1.4999999999999999E-2</v>
      </c>
      <c r="K1309" s="61" t="s">
        <v>17</v>
      </c>
      <c r="L1309" s="70">
        <v>810</v>
      </c>
    </row>
    <row r="1310" spans="1:12" ht="15" customHeight="1">
      <c r="A1310" s="61" t="s">
        <v>4008</v>
      </c>
      <c r="B1310" s="62" t="s">
        <v>3200</v>
      </c>
      <c r="C1310" s="63" t="s">
        <v>4174</v>
      </c>
      <c r="D1310" s="72" t="s">
        <v>3201</v>
      </c>
      <c r="E1310" s="65" t="s">
        <v>4117</v>
      </c>
      <c r="F1310" s="66" t="s">
        <v>328</v>
      </c>
      <c r="G1310" s="87" t="s">
        <v>3242</v>
      </c>
      <c r="H1310" s="67">
        <v>1</v>
      </c>
      <c r="I1310" s="68">
        <v>6</v>
      </c>
      <c r="J1310" s="69">
        <v>8.9999999999999993E-3</v>
      </c>
      <c r="K1310" s="61" t="s">
        <v>17</v>
      </c>
      <c r="L1310" s="70">
        <v>640</v>
      </c>
    </row>
    <row r="1311" spans="1:12" ht="15" customHeight="1">
      <c r="A1311" s="61" t="s">
        <v>4008</v>
      </c>
      <c r="B1311" s="62" t="s">
        <v>3200</v>
      </c>
      <c r="C1311" s="63" t="s">
        <v>3243</v>
      </c>
      <c r="D1311" s="72" t="s">
        <v>3201</v>
      </c>
      <c r="E1311" s="65" t="s">
        <v>924</v>
      </c>
      <c r="F1311" s="66" t="s">
        <v>328</v>
      </c>
      <c r="G1311" s="87" t="s">
        <v>3244</v>
      </c>
      <c r="H1311" s="67">
        <v>1</v>
      </c>
      <c r="I1311" s="68">
        <v>6</v>
      </c>
      <c r="J1311" s="69">
        <v>8.9999999999999993E-3</v>
      </c>
      <c r="K1311" s="61" t="s">
        <v>17</v>
      </c>
      <c r="L1311" s="70">
        <v>770</v>
      </c>
    </row>
    <row r="1312" spans="1:12" ht="15" customHeight="1">
      <c r="A1312" s="61" t="s">
        <v>4008</v>
      </c>
      <c r="B1312" s="62" t="s">
        <v>3200</v>
      </c>
      <c r="C1312" s="63" t="s">
        <v>3245</v>
      </c>
      <c r="D1312" s="72" t="s">
        <v>3201</v>
      </c>
      <c r="E1312" s="65" t="s">
        <v>927</v>
      </c>
      <c r="F1312" s="66" t="s">
        <v>328</v>
      </c>
      <c r="G1312" s="87" t="s">
        <v>3246</v>
      </c>
      <c r="H1312" s="67">
        <v>1</v>
      </c>
      <c r="I1312" s="68">
        <v>6</v>
      </c>
      <c r="J1312" s="69">
        <v>8.9999999999999993E-3</v>
      </c>
      <c r="K1312" s="61" t="s">
        <v>17</v>
      </c>
      <c r="L1312" s="70">
        <v>750</v>
      </c>
    </row>
    <row r="1313" spans="1:12" ht="15" customHeight="1">
      <c r="A1313" s="61" t="s">
        <v>4008</v>
      </c>
      <c r="B1313" s="62" t="s">
        <v>3200</v>
      </c>
      <c r="C1313" s="63" t="s">
        <v>3247</v>
      </c>
      <c r="D1313" s="72" t="s">
        <v>3201</v>
      </c>
      <c r="E1313" s="65" t="s">
        <v>930</v>
      </c>
      <c r="F1313" s="66" t="s">
        <v>328</v>
      </c>
      <c r="G1313" s="87" t="s">
        <v>3248</v>
      </c>
      <c r="H1313" s="67">
        <v>1</v>
      </c>
      <c r="I1313" s="68">
        <v>6</v>
      </c>
      <c r="J1313" s="69">
        <v>8.9999999999999993E-3</v>
      </c>
      <c r="K1313" s="61" t="s">
        <v>17</v>
      </c>
      <c r="L1313" s="70">
        <v>790</v>
      </c>
    </row>
    <row r="1314" spans="1:12" ht="15" customHeight="1">
      <c r="A1314" s="61" t="s">
        <v>4008</v>
      </c>
      <c r="B1314" s="62" t="s">
        <v>3200</v>
      </c>
      <c r="C1314" s="63" t="s">
        <v>3249</v>
      </c>
      <c r="D1314" s="72" t="s">
        <v>3201</v>
      </c>
      <c r="E1314" s="65" t="s">
        <v>933</v>
      </c>
      <c r="F1314" s="66" t="s">
        <v>328</v>
      </c>
      <c r="G1314" s="87" t="s">
        <v>3250</v>
      </c>
      <c r="H1314" s="67">
        <v>1</v>
      </c>
      <c r="I1314" s="68">
        <v>6</v>
      </c>
      <c r="J1314" s="69">
        <v>8.9999999999999993E-3</v>
      </c>
      <c r="K1314" s="61" t="s">
        <v>17</v>
      </c>
      <c r="L1314" s="70">
        <v>780</v>
      </c>
    </row>
    <row r="1315" spans="1:12" ht="15" customHeight="1">
      <c r="A1315" s="61" t="s">
        <v>4008</v>
      </c>
      <c r="B1315" s="62" t="s">
        <v>3200</v>
      </c>
      <c r="C1315" s="63" t="s">
        <v>4972</v>
      </c>
      <c r="D1315" s="72" t="s">
        <v>3201</v>
      </c>
      <c r="E1315" s="65" t="s">
        <v>936</v>
      </c>
      <c r="F1315" s="66" t="s">
        <v>328</v>
      </c>
      <c r="G1315" s="87" t="s">
        <v>3252</v>
      </c>
      <c r="H1315" s="67">
        <v>1</v>
      </c>
      <c r="I1315" s="68">
        <v>6</v>
      </c>
      <c r="J1315" s="69">
        <v>1.4E-2</v>
      </c>
      <c r="K1315" s="61" t="s">
        <v>17</v>
      </c>
      <c r="L1315" s="70">
        <v>900</v>
      </c>
    </row>
    <row r="1316" spans="1:12" ht="15" customHeight="1">
      <c r="A1316" s="61" t="s">
        <v>4008</v>
      </c>
      <c r="B1316" s="62" t="s">
        <v>3200</v>
      </c>
      <c r="C1316" s="63" t="s">
        <v>4175</v>
      </c>
      <c r="D1316" s="72" t="s">
        <v>3201</v>
      </c>
      <c r="E1316" s="65" t="s">
        <v>939</v>
      </c>
      <c r="F1316" s="66" t="s">
        <v>328</v>
      </c>
      <c r="G1316" s="87" t="s">
        <v>3255</v>
      </c>
      <c r="H1316" s="67">
        <v>1</v>
      </c>
      <c r="I1316" s="68">
        <v>8</v>
      </c>
      <c r="J1316" s="69">
        <v>1.0999999999999999E-2</v>
      </c>
      <c r="K1316" s="61" t="s">
        <v>17</v>
      </c>
      <c r="L1316" s="70">
        <v>790</v>
      </c>
    </row>
    <row r="1317" spans="1:12" ht="15" customHeight="1">
      <c r="A1317" s="61" t="s">
        <v>4008</v>
      </c>
      <c r="B1317" s="62" t="s">
        <v>3200</v>
      </c>
      <c r="C1317" s="63" t="s">
        <v>3256</v>
      </c>
      <c r="D1317" s="72" t="s">
        <v>3201</v>
      </c>
      <c r="E1317" s="65" t="s">
        <v>942</v>
      </c>
      <c r="F1317" s="66" t="s">
        <v>328</v>
      </c>
      <c r="G1317" s="87" t="s">
        <v>3257</v>
      </c>
      <c r="H1317" s="67">
        <v>1</v>
      </c>
      <c r="I1317" s="68">
        <v>8</v>
      </c>
      <c r="J1317" s="69">
        <v>1.0999999999999999E-2</v>
      </c>
      <c r="K1317" s="61" t="s">
        <v>17</v>
      </c>
      <c r="L1317" s="70">
        <v>990</v>
      </c>
    </row>
    <row r="1318" spans="1:12" ht="15" customHeight="1">
      <c r="A1318" s="61" t="s">
        <v>4008</v>
      </c>
      <c r="B1318" s="62" t="s">
        <v>3200</v>
      </c>
      <c r="C1318" s="63" t="s">
        <v>3258</v>
      </c>
      <c r="D1318" s="72" t="s">
        <v>3201</v>
      </c>
      <c r="E1318" s="65" t="s">
        <v>945</v>
      </c>
      <c r="F1318" s="66" t="s">
        <v>328</v>
      </c>
      <c r="G1318" s="87" t="s">
        <v>3259</v>
      </c>
      <c r="H1318" s="67">
        <v>1</v>
      </c>
      <c r="I1318" s="68">
        <v>8</v>
      </c>
      <c r="J1318" s="69">
        <v>1.2999999999999999E-2</v>
      </c>
      <c r="K1318" s="61" t="s">
        <v>17</v>
      </c>
      <c r="L1318" s="70">
        <v>980</v>
      </c>
    </row>
    <row r="1319" spans="1:12" ht="15" customHeight="1">
      <c r="A1319" s="61" t="s">
        <v>4008</v>
      </c>
      <c r="B1319" s="62" t="s">
        <v>3200</v>
      </c>
      <c r="C1319" s="63" t="s">
        <v>3260</v>
      </c>
      <c r="D1319" s="72" t="s">
        <v>3201</v>
      </c>
      <c r="E1319" s="65" t="s">
        <v>948</v>
      </c>
      <c r="F1319" s="66" t="s">
        <v>328</v>
      </c>
      <c r="G1319" s="87" t="s">
        <v>3261</v>
      </c>
      <c r="H1319" s="67">
        <v>1</v>
      </c>
      <c r="I1319" s="68">
        <v>8</v>
      </c>
      <c r="J1319" s="69">
        <v>1.2999999999999999E-2</v>
      </c>
      <c r="K1319" s="61" t="s">
        <v>17</v>
      </c>
      <c r="L1319" s="70">
        <v>1010</v>
      </c>
    </row>
    <row r="1320" spans="1:12" ht="15" customHeight="1">
      <c r="A1320" s="61" t="s">
        <v>4008</v>
      </c>
      <c r="B1320" s="62" t="s">
        <v>3200</v>
      </c>
      <c r="C1320" s="63" t="s">
        <v>3262</v>
      </c>
      <c r="D1320" s="72" t="s">
        <v>3201</v>
      </c>
      <c r="E1320" s="65" t="s">
        <v>951</v>
      </c>
      <c r="F1320" s="66" t="s">
        <v>328</v>
      </c>
      <c r="G1320" s="87" t="s">
        <v>3263</v>
      </c>
      <c r="H1320" s="67">
        <v>1</v>
      </c>
      <c r="I1320" s="68">
        <v>8</v>
      </c>
      <c r="J1320" s="69">
        <v>1.2999999999999999E-2</v>
      </c>
      <c r="K1320" s="61" t="s">
        <v>17</v>
      </c>
      <c r="L1320" s="70">
        <v>990</v>
      </c>
    </row>
    <row r="1321" spans="1:12" ht="15" customHeight="1">
      <c r="A1321" s="61" t="s">
        <v>4008</v>
      </c>
      <c r="B1321" s="62" t="s">
        <v>3200</v>
      </c>
      <c r="C1321" s="63" t="s">
        <v>4973</v>
      </c>
      <c r="D1321" s="72" t="s">
        <v>3201</v>
      </c>
      <c r="E1321" s="65" t="s">
        <v>954</v>
      </c>
      <c r="F1321" s="66" t="s">
        <v>328</v>
      </c>
      <c r="G1321" s="87" t="s">
        <v>3265</v>
      </c>
      <c r="H1321" s="67">
        <v>1</v>
      </c>
      <c r="I1321" s="68">
        <v>7</v>
      </c>
      <c r="J1321" s="69">
        <v>1.9E-2</v>
      </c>
      <c r="K1321" s="61" t="s">
        <v>17</v>
      </c>
      <c r="L1321" s="70">
        <v>1240</v>
      </c>
    </row>
    <row r="1322" spans="1:12" ht="15" customHeight="1">
      <c r="A1322" s="61" t="s">
        <v>4008</v>
      </c>
      <c r="B1322" s="62" t="s">
        <v>3200</v>
      </c>
      <c r="C1322" s="63" t="s">
        <v>3266</v>
      </c>
      <c r="D1322" s="72" t="s">
        <v>3201</v>
      </c>
      <c r="E1322" s="65" t="s">
        <v>957</v>
      </c>
      <c r="F1322" s="66" t="s">
        <v>328</v>
      </c>
      <c r="G1322" s="87" t="s">
        <v>3267</v>
      </c>
      <c r="H1322" s="67">
        <v>1</v>
      </c>
      <c r="I1322" s="68">
        <v>4</v>
      </c>
      <c r="J1322" s="69">
        <v>7.0000000000000001E-3</v>
      </c>
      <c r="K1322" s="61" t="s">
        <v>17</v>
      </c>
      <c r="L1322" s="70">
        <v>530</v>
      </c>
    </row>
    <row r="1323" spans="1:12" ht="15" customHeight="1">
      <c r="A1323" s="61" t="s">
        <v>4008</v>
      </c>
      <c r="B1323" s="62" t="s">
        <v>3200</v>
      </c>
      <c r="C1323" s="63" t="s">
        <v>3268</v>
      </c>
      <c r="D1323" s="72" t="s">
        <v>3201</v>
      </c>
      <c r="E1323" s="65" t="s">
        <v>960</v>
      </c>
      <c r="F1323" s="66" t="s">
        <v>328</v>
      </c>
      <c r="G1323" s="87" t="s">
        <v>3269</v>
      </c>
      <c r="H1323" s="67">
        <v>1</v>
      </c>
      <c r="I1323" s="68">
        <v>1</v>
      </c>
      <c r="J1323" s="69">
        <v>2E-3</v>
      </c>
      <c r="K1323" s="61" t="s">
        <v>17</v>
      </c>
      <c r="L1323" s="70">
        <v>160</v>
      </c>
    </row>
    <row r="1324" spans="1:12" ht="15" customHeight="1">
      <c r="A1324" s="61" t="s">
        <v>4008</v>
      </c>
      <c r="B1324" s="62" t="s">
        <v>3200</v>
      </c>
      <c r="C1324" s="63" t="s">
        <v>3270</v>
      </c>
      <c r="D1324" s="72" t="s">
        <v>3201</v>
      </c>
      <c r="E1324" s="65" t="s">
        <v>963</v>
      </c>
      <c r="F1324" s="66" t="s">
        <v>328</v>
      </c>
      <c r="G1324" s="87" t="s">
        <v>3271</v>
      </c>
      <c r="H1324" s="67">
        <v>1</v>
      </c>
      <c r="I1324" s="68">
        <v>2</v>
      </c>
      <c r="J1324" s="69">
        <v>2E-3</v>
      </c>
      <c r="K1324" s="61" t="s">
        <v>17</v>
      </c>
      <c r="L1324" s="70">
        <v>200</v>
      </c>
    </row>
    <row r="1325" spans="1:12" ht="15" customHeight="1">
      <c r="A1325" s="61" t="s">
        <v>4008</v>
      </c>
      <c r="B1325" s="62" t="s">
        <v>3200</v>
      </c>
      <c r="C1325" s="63" t="s">
        <v>3272</v>
      </c>
      <c r="D1325" s="72" t="s">
        <v>3201</v>
      </c>
      <c r="E1325" s="65" t="s">
        <v>966</v>
      </c>
      <c r="F1325" s="66" t="s">
        <v>328</v>
      </c>
      <c r="G1325" s="87" t="s">
        <v>3273</v>
      </c>
      <c r="H1325" s="67">
        <v>1</v>
      </c>
      <c r="I1325" s="68">
        <v>3</v>
      </c>
      <c r="J1325" s="69">
        <v>4.0000000000000001E-3</v>
      </c>
      <c r="K1325" s="61" t="s">
        <v>17</v>
      </c>
      <c r="L1325" s="70">
        <v>330</v>
      </c>
    </row>
    <row r="1326" spans="1:12" ht="15" customHeight="1">
      <c r="A1326" s="61" t="s">
        <v>4008</v>
      </c>
      <c r="B1326" s="62" t="s">
        <v>3200</v>
      </c>
      <c r="C1326" s="63" t="s">
        <v>4974</v>
      </c>
      <c r="D1326" s="72" t="s">
        <v>3201</v>
      </c>
      <c r="E1326" s="65" t="s">
        <v>969</v>
      </c>
      <c r="F1326" s="66" t="s">
        <v>328</v>
      </c>
      <c r="G1326" s="87" t="s">
        <v>3275</v>
      </c>
      <c r="H1326" s="67">
        <v>1</v>
      </c>
      <c r="I1326" s="68">
        <v>3</v>
      </c>
      <c r="J1326" s="69">
        <v>8.0000000000000002E-3</v>
      </c>
      <c r="K1326" s="61" t="s">
        <v>17</v>
      </c>
      <c r="L1326" s="70">
        <v>410</v>
      </c>
    </row>
    <row r="1327" spans="1:12" ht="15" customHeight="1">
      <c r="A1327" s="61" t="s">
        <v>4008</v>
      </c>
      <c r="B1327" s="62" t="s">
        <v>3200</v>
      </c>
      <c r="C1327" s="63" t="s">
        <v>3276</v>
      </c>
      <c r="D1327" s="72" t="s">
        <v>3201</v>
      </c>
      <c r="E1327" s="65" t="s">
        <v>972</v>
      </c>
      <c r="F1327" s="66" t="s">
        <v>328</v>
      </c>
      <c r="G1327" s="87" t="s">
        <v>3277</v>
      </c>
      <c r="H1327" s="67">
        <v>1</v>
      </c>
      <c r="I1327" s="68">
        <v>3</v>
      </c>
      <c r="J1327" s="69">
        <v>5.0000000000000001E-3</v>
      </c>
      <c r="K1327" s="61" t="s">
        <v>17</v>
      </c>
      <c r="L1327" s="70">
        <v>390</v>
      </c>
    </row>
    <row r="1328" spans="1:12" ht="15" customHeight="1">
      <c r="A1328" s="61" t="s">
        <v>4008</v>
      </c>
      <c r="B1328" s="62" t="s">
        <v>3200</v>
      </c>
      <c r="C1328" s="63" t="s">
        <v>4975</v>
      </c>
      <c r="D1328" s="72" t="s">
        <v>3201</v>
      </c>
      <c r="E1328" s="65" t="s">
        <v>975</v>
      </c>
      <c r="F1328" s="66" t="s">
        <v>328</v>
      </c>
      <c r="G1328" s="87" t="s">
        <v>3279</v>
      </c>
      <c r="H1328" s="67">
        <v>1</v>
      </c>
      <c r="I1328" s="68">
        <v>3</v>
      </c>
      <c r="J1328" s="69">
        <v>8.9999999999999993E-3</v>
      </c>
      <c r="K1328" s="61" t="s">
        <v>17</v>
      </c>
      <c r="L1328" s="70">
        <v>490</v>
      </c>
    </row>
    <row r="1329" spans="1:12" ht="15" customHeight="1">
      <c r="A1329" s="61" t="s">
        <v>4008</v>
      </c>
      <c r="B1329" s="62" t="s">
        <v>3200</v>
      </c>
      <c r="C1329" s="63" t="s">
        <v>3280</v>
      </c>
      <c r="D1329" s="72" t="s">
        <v>3201</v>
      </c>
      <c r="E1329" s="65" t="s">
        <v>978</v>
      </c>
      <c r="F1329" s="66" t="s">
        <v>328</v>
      </c>
      <c r="G1329" s="87" t="s">
        <v>3281</v>
      </c>
      <c r="H1329" s="67">
        <v>1</v>
      </c>
      <c r="I1329" s="68">
        <v>4</v>
      </c>
      <c r="J1329" s="69">
        <v>6.0000000000000001E-3</v>
      </c>
      <c r="K1329" s="61" t="s">
        <v>17</v>
      </c>
      <c r="L1329" s="70">
        <v>500</v>
      </c>
    </row>
    <row r="1330" spans="1:12" ht="15" customHeight="1">
      <c r="A1330" s="61" t="s">
        <v>4008</v>
      </c>
      <c r="B1330" s="62" t="s">
        <v>3200</v>
      </c>
      <c r="C1330" s="63" t="s">
        <v>4976</v>
      </c>
      <c r="D1330" s="72" t="s">
        <v>3201</v>
      </c>
      <c r="E1330" s="65" t="s">
        <v>981</v>
      </c>
      <c r="F1330" s="66" t="s">
        <v>328</v>
      </c>
      <c r="G1330" s="87" t="s">
        <v>3283</v>
      </c>
      <c r="H1330" s="67">
        <v>1</v>
      </c>
      <c r="I1330" s="68">
        <v>4</v>
      </c>
      <c r="J1330" s="69">
        <v>1.2E-2</v>
      </c>
      <c r="K1330" s="61" t="s">
        <v>17</v>
      </c>
      <c r="L1330" s="70">
        <v>640</v>
      </c>
    </row>
    <row r="1331" spans="1:12" ht="15" customHeight="1">
      <c r="A1331" s="61" t="s">
        <v>4008</v>
      </c>
      <c r="B1331" s="62" t="s">
        <v>3200</v>
      </c>
      <c r="C1331" s="63" t="s">
        <v>3284</v>
      </c>
      <c r="D1331" s="72" t="s">
        <v>3201</v>
      </c>
      <c r="E1331" s="65" t="s">
        <v>984</v>
      </c>
      <c r="F1331" s="66" t="s">
        <v>328</v>
      </c>
      <c r="G1331" s="87" t="s">
        <v>3285</v>
      </c>
      <c r="H1331" s="67">
        <v>1</v>
      </c>
      <c r="I1331" s="68">
        <v>7</v>
      </c>
      <c r="J1331" s="69">
        <v>1.0999999999999999E-2</v>
      </c>
      <c r="K1331" s="61" t="s">
        <v>17</v>
      </c>
      <c r="L1331" s="70">
        <v>810</v>
      </c>
    </row>
    <row r="1332" spans="1:12" ht="15" customHeight="1">
      <c r="A1332" s="61" t="s">
        <v>4008</v>
      </c>
      <c r="B1332" s="62" t="s">
        <v>3200</v>
      </c>
      <c r="C1332" s="63" t="s">
        <v>4977</v>
      </c>
      <c r="D1332" s="72" t="s">
        <v>3201</v>
      </c>
      <c r="E1332" s="65" t="s">
        <v>987</v>
      </c>
      <c r="F1332" s="66" t="s">
        <v>328</v>
      </c>
      <c r="G1332" s="87" t="s">
        <v>3287</v>
      </c>
      <c r="H1332" s="67">
        <v>1</v>
      </c>
      <c r="I1332" s="68">
        <v>7</v>
      </c>
      <c r="J1332" s="69">
        <v>2.1999999999999999E-2</v>
      </c>
      <c r="K1332" s="61" t="s">
        <v>17</v>
      </c>
      <c r="L1332" s="70">
        <v>1190</v>
      </c>
    </row>
    <row r="1333" spans="1:12" ht="15" customHeight="1">
      <c r="A1333" s="93" t="s">
        <v>11</v>
      </c>
      <c r="B1333" s="94"/>
      <c r="C1333" s="94"/>
      <c r="D1333" s="95"/>
      <c r="E1333" s="55"/>
      <c r="F1333" s="56"/>
      <c r="G1333" s="94"/>
      <c r="H1333" s="57"/>
      <c r="I1333" s="58"/>
      <c r="J1333" s="59"/>
      <c r="K1333" s="53"/>
      <c r="L1333" s="70" t="e">
        <v>#N/A</v>
      </c>
    </row>
    <row r="1334" spans="1:12" ht="15" customHeight="1">
      <c r="A1334" s="66" t="s">
        <v>4027</v>
      </c>
      <c r="B1334" s="96" t="s">
        <v>12</v>
      </c>
      <c r="C1334" s="66" t="s">
        <v>16</v>
      </c>
      <c r="D1334" s="96" t="s">
        <v>13</v>
      </c>
      <c r="E1334" s="61" t="s">
        <v>14</v>
      </c>
      <c r="F1334" s="96" t="s">
        <v>15</v>
      </c>
      <c r="G1334" s="119" t="s">
        <v>19</v>
      </c>
      <c r="H1334" s="67">
        <v>1</v>
      </c>
      <c r="I1334" s="68">
        <v>6</v>
      </c>
      <c r="J1334" s="69">
        <v>8.9999999999999993E-3</v>
      </c>
      <c r="K1334" s="66" t="s">
        <v>17</v>
      </c>
      <c r="L1334" s="71">
        <v>240</v>
      </c>
    </row>
    <row r="1335" spans="1:12" ht="15" customHeight="1">
      <c r="A1335" s="66" t="s">
        <v>4027</v>
      </c>
      <c r="B1335" s="97" t="s">
        <v>61</v>
      </c>
      <c r="C1335" s="98" t="s">
        <v>4978</v>
      </c>
      <c r="D1335" s="96" t="s">
        <v>13</v>
      </c>
      <c r="E1335" s="61" t="s">
        <v>54</v>
      </c>
      <c r="F1335" s="96" t="s">
        <v>15</v>
      </c>
      <c r="G1335" s="119" t="s">
        <v>4979</v>
      </c>
      <c r="H1335" s="67">
        <v>1</v>
      </c>
      <c r="I1335" s="68">
        <v>9</v>
      </c>
      <c r="J1335" s="69">
        <v>1.2999999999999999E-2</v>
      </c>
      <c r="K1335" s="66" t="s">
        <v>17</v>
      </c>
      <c r="L1335" s="71">
        <v>370</v>
      </c>
    </row>
    <row r="1336" spans="1:12" ht="15" customHeight="1">
      <c r="A1336" s="66" t="s">
        <v>4027</v>
      </c>
      <c r="B1336" s="97" t="s">
        <v>53</v>
      </c>
      <c r="C1336" s="98" t="s">
        <v>56</v>
      </c>
      <c r="D1336" s="96" t="s">
        <v>13</v>
      </c>
      <c r="E1336" s="61" t="s">
        <v>54</v>
      </c>
      <c r="F1336" s="96" t="s">
        <v>55</v>
      </c>
      <c r="G1336" s="119" t="s">
        <v>57</v>
      </c>
      <c r="H1336" s="67">
        <v>1</v>
      </c>
      <c r="I1336" s="68">
        <v>9</v>
      </c>
      <c r="J1336" s="69">
        <v>1.2999999999999999E-2</v>
      </c>
      <c r="K1336" s="66" t="s">
        <v>17</v>
      </c>
      <c r="L1336" s="71">
        <v>370</v>
      </c>
    </row>
    <row r="1337" spans="1:12" ht="15" customHeight="1">
      <c r="A1337" s="66" t="s">
        <v>4027</v>
      </c>
      <c r="B1337" s="97" t="s">
        <v>61</v>
      </c>
      <c r="C1337" s="98" t="s">
        <v>63</v>
      </c>
      <c r="D1337" s="96" t="s">
        <v>13</v>
      </c>
      <c r="E1337" s="61" t="s">
        <v>54</v>
      </c>
      <c r="F1337" s="96" t="s">
        <v>62</v>
      </c>
      <c r="G1337" s="119" t="s">
        <v>64</v>
      </c>
      <c r="H1337" s="67">
        <v>1</v>
      </c>
      <c r="I1337" s="68">
        <v>9</v>
      </c>
      <c r="J1337" s="69">
        <v>1.2999999999999999E-2</v>
      </c>
      <c r="K1337" s="66" t="s">
        <v>17</v>
      </c>
      <c r="L1337" s="71">
        <v>370</v>
      </c>
    </row>
    <row r="1338" spans="1:12" ht="14.25" customHeight="1">
      <c r="A1338" s="66" t="s">
        <v>4029</v>
      </c>
      <c r="B1338" s="97" t="s">
        <v>30</v>
      </c>
      <c r="C1338" s="98" t="s">
        <v>33</v>
      </c>
      <c r="D1338" s="96" t="s">
        <v>13</v>
      </c>
      <c r="E1338" s="61" t="s">
        <v>31</v>
      </c>
      <c r="F1338" s="96" t="s">
        <v>32</v>
      </c>
      <c r="G1338" s="119" t="s">
        <v>36</v>
      </c>
      <c r="H1338" s="67">
        <v>5</v>
      </c>
      <c r="I1338" s="68">
        <v>22</v>
      </c>
      <c r="J1338" s="69">
        <v>4.2200000000000001E-2</v>
      </c>
      <c r="K1338" s="66" t="s">
        <v>34</v>
      </c>
      <c r="L1338" s="71">
        <v>6640</v>
      </c>
    </row>
    <row r="1339" spans="1:12" ht="14.25" customHeight="1">
      <c r="A1339" s="66" t="s">
        <v>4029</v>
      </c>
      <c r="B1339" s="97" t="s">
        <v>65</v>
      </c>
      <c r="C1339" s="98" t="s">
        <v>66</v>
      </c>
      <c r="D1339" s="96" t="s">
        <v>13</v>
      </c>
      <c r="E1339" s="61" t="s">
        <v>31</v>
      </c>
      <c r="F1339" s="96" t="s">
        <v>62</v>
      </c>
      <c r="G1339" s="119" t="s">
        <v>67</v>
      </c>
      <c r="H1339" s="67">
        <v>5</v>
      </c>
      <c r="I1339" s="68">
        <v>22</v>
      </c>
      <c r="J1339" s="69">
        <v>4.2200000000000001E-2</v>
      </c>
      <c r="K1339" s="66" t="s">
        <v>34</v>
      </c>
      <c r="L1339" s="71">
        <v>6640</v>
      </c>
    </row>
    <row r="1340" spans="1:12" ht="14.25" customHeight="1">
      <c r="A1340" s="66" t="s">
        <v>4029</v>
      </c>
      <c r="B1340" s="97" t="s">
        <v>79</v>
      </c>
      <c r="C1340" s="98" t="s">
        <v>81</v>
      </c>
      <c r="D1340" s="96" t="s">
        <v>13</v>
      </c>
      <c r="E1340" s="61" t="s">
        <v>31</v>
      </c>
      <c r="F1340" s="96" t="s">
        <v>80</v>
      </c>
      <c r="G1340" s="119" t="s">
        <v>82</v>
      </c>
      <c r="H1340" s="67">
        <v>5</v>
      </c>
      <c r="I1340" s="68">
        <v>22</v>
      </c>
      <c r="J1340" s="69">
        <v>4.2200000000000001E-2</v>
      </c>
      <c r="K1340" s="66" t="s">
        <v>34</v>
      </c>
      <c r="L1340" s="71">
        <v>6640</v>
      </c>
    </row>
    <row r="1341" spans="1:12" ht="14.25" customHeight="1">
      <c r="A1341" s="66" t="s">
        <v>4030</v>
      </c>
      <c r="B1341" s="97" t="s">
        <v>37</v>
      </c>
      <c r="C1341" s="98" t="s">
        <v>39</v>
      </c>
      <c r="D1341" s="96" t="s">
        <v>13</v>
      </c>
      <c r="E1341" s="61" t="s">
        <v>38</v>
      </c>
      <c r="F1341" s="96" t="s">
        <v>32</v>
      </c>
      <c r="G1341" s="119" t="s">
        <v>41</v>
      </c>
      <c r="H1341" s="67">
        <v>2</v>
      </c>
      <c r="I1341" s="68">
        <v>19</v>
      </c>
      <c r="J1341" s="69">
        <v>3.4000000000000002E-2</v>
      </c>
      <c r="K1341" s="66" t="s">
        <v>40</v>
      </c>
      <c r="L1341" s="71">
        <v>1980</v>
      </c>
    </row>
    <row r="1342" spans="1:12" ht="15" customHeight="1">
      <c r="A1342" s="66" t="s">
        <v>4030</v>
      </c>
      <c r="B1342" s="97" t="s">
        <v>68</v>
      </c>
      <c r="C1342" s="98" t="s">
        <v>69</v>
      </c>
      <c r="D1342" s="96" t="s">
        <v>13</v>
      </c>
      <c r="E1342" s="61" t="s">
        <v>38</v>
      </c>
      <c r="F1342" s="96" t="s">
        <v>62</v>
      </c>
      <c r="G1342" s="119" t="s">
        <v>70</v>
      </c>
      <c r="H1342" s="67">
        <v>2</v>
      </c>
      <c r="I1342" s="68">
        <v>19</v>
      </c>
      <c r="J1342" s="69">
        <v>3.4000000000000002E-2</v>
      </c>
      <c r="K1342" s="66" t="s">
        <v>40</v>
      </c>
      <c r="L1342" s="71">
        <v>1980</v>
      </c>
    </row>
    <row r="1343" spans="1:12" ht="15" customHeight="1">
      <c r="A1343" s="66" t="s">
        <v>4030</v>
      </c>
      <c r="B1343" s="97" t="s">
        <v>83</v>
      </c>
      <c r="C1343" s="98" t="s">
        <v>84</v>
      </c>
      <c r="D1343" s="96" t="s">
        <v>13</v>
      </c>
      <c r="E1343" s="61" t="s">
        <v>38</v>
      </c>
      <c r="F1343" s="96" t="s">
        <v>80</v>
      </c>
      <c r="G1343" s="119" t="s">
        <v>85</v>
      </c>
      <c r="H1343" s="67">
        <v>2</v>
      </c>
      <c r="I1343" s="68">
        <v>19</v>
      </c>
      <c r="J1343" s="69">
        <v>3.4000000000000002E-2</v>
      </c>
      <c r="K1343" s="66" t="s">
        <v>40</v>
      </c>
      <c r="L1343" s="71">
        <v>1980</v>
      </c>
    </row>
    <row r="1344" spans="1:12" ht="15" customHeight="1">
      <c r="A1344" s="66" t="s">
        <v>4030</v>
      </c>
      <c r="B1344" s="97" t="s">
        <v>37</v>
      </c>
      <c r="C1344" s="98" t="s">
        <v>43</v>
      </c>
      <c r="D1344" s="96" t="s">
        <v>13</v>
      </c>
      <c r="E1344" s="61" t="s">
        <v>42</v>
      </c>
      <c r="F1344" s="96" t="s">
        <v>32</v>
      </c>
      <c r="G1344" s="119" t="s">
        <v>45</v>
      </c>
      <c r="H1344" s="67">
        <v>2</v>
      </c>
      <c r="I1344" s="68">
        <v>23</v>
      </c>
      <c r="J1344" s="69">
        <v>4.4499999999999998E-2</v>
      </c>
      <c r="K1344" s="66" t="s">
        <v>44</v>
      </c>
      <c r="L1344" s="71">
        <v>2640</v>
      </c>
    </row>
    <row r="1345" spans="1:12" ht="15" customHeight="1">
      <c r="A1345" s="66" t="s">
        <v>4030</v>
      </c>
      <c r="B1345" s="97" t="s">
        <v>68</v>
      </c>
      <c r="C1345" s="98" t="s">
        <v>71</v>
      </c>
      <c r="D1345" s="96" t="s">
        <v>13</v>
      </c>
      <c r="E1345" s="61" t="s">
        <v>42</v>
      </c>
      <c r="F1345" s="96" t="s">
        <v>62</v>
      </c>
      <c r="G1345" s="119" t="s">
        <v>72</v>
      </c>
      <c r="H1345" s="67">
        <v>2</v>
      </c>
      <c r="I1345" s="68">
        <v>23</v>
      </c>
      <c r="J1345" s="69">
        <v>4.4499999999999998E-2</v>
      </c>
      <c r="K1345" s="66" t="s">
        <v>44</v>
      </c>
      <c r="L1345" s="71">
        <v>2640</v>
      </c>
    </row>
    <row r="1346" spans="1:12" ht="15" customHeight="1">
      <c r="A1346" s="66" t="s">
        <v>4030</v>
      </c>
      <c r="B1346" s="97" t="s">
        <v>83</v>
      </c>
      <c r="C1346" s="98" t="s">
        <v>86</v>
      </c>
      <c r="D1346" s="96" t="s">
        <v>13</v>
      </c>
      <c r="E1346" s="61" t="s">
        <v>42</v>
      </c>
      <c r="F1346" s="96" t="s">
        <v>80</v>
      </c>
      <c r="G1346" s="119" t="s">
        <v>87</v>
      </c>
      <c r="H1346" s="67">
        <v>2</v>
      </c>
      <c r="I1346" s="68">
        <v>23</v>
      </c>
      <c r="J1346" s="69">
        <v>4.4499999999999998E-2</v>
      </c>
      <c r="K1346" s="66" t="s">
        <v>44</v>
      </c>
      <c r="L1346" s="71">
        <v>2640</v>
      </c>
    </row>
    <row r="1347" spans="1:12" ht="15" customHeight="1">
      <c r="A1347" s="66" t="s">
        <v>4030</v>
      </c>
      <c r="B1347" s="97" t="s">
        <v>37</v>
      </c>
      <c r="C1347" s="98" t="s">
        <v>47</v>
      </c>
      <c r="D1347" s="96" t="s">
        <v>13</v>
      </c>
      <c r="E1347" s="61" t="s">
        <v>46</v>
      </c>
      <c r="F1347" s="96" t="s">
        <v>32</v>
      </c>
      <c r="G1347" s="119" t="s">
        <v>49</v>
      </c>
      <c r="H1347" s="67">
        <v>2</v>
      </c>
      <c r="I1347" s="68">
        <v>27.5</v>
      </c>
      <c r="J1347" s="69">
        <v>5.1499999999999997E-2</v>
      </c>
      <c r="K1347" s="66" t="s">
        <v>48</v>
      </c>
      <c r="L1347" s="71">
        <v>3080</v>
      </c>
    </row>
    <row r="1348" spans="1:12" ht="15" customHeight="1">
      <c r="A1348" s="66" t="s">
        <v>4030</v>
      </c>
      <c r="B1348" s="97" t="s">
        <v>68</v>
      </c>
      <c r="C1348" s="98" t="s">
        <v>73</v>
      </c>
      <c r="D1348" s="96" t="s">
        <v>13</v>
      </c>
      <c r="E1348" s="61" t="s">
        <v>46</v>
      </c>
      <c r="F1348" s="96" t="s">
        <v>62</v>
      </c>
      <c r="G1348" s="119" t="s">
        <v>74</v>
      </c>
      <c r="H1348" s="67">
        <v>2</v>
      </c>
      <c r="I1348" s="68">
        <v>27.5</v>
      </c>
      <c r="J1348" s="69">
        <v>5.1499999999999997E-2</v>
      </c>
      <c r="K1348" s="66" t="s">
        <v>48</v>
      </c>
      <c r="L1348" s="71">
        <v>3080</v>
      </c>
    </row>
    <row r="1349" spans="1:12" ht="15" customHeight="1">
      <c r="A1349" s="66" t="s">
        <v>4030</v>
      </c>
      <c r="B1349" s="97" t="s">
        <v>83</v>
      </c>
      <c r="C1349" s="98" t="s">
        <v>88</v>
      </c>
      <c r="D1349" s="96" t="s">
        <v>13</v>
      </c>
      <c r="E1349" s="61" t="s">
        <v>46</v>
      </c>
      <c r="F1349" s="96" t="s">
        <v>80</v>
      </c>
      <c r="G1349" s="119" t="s">
        <v>89</v>
      </c>
      <c r="H1349" s="67">
        <v>2</v>
      </c>
      <c r="I1349" s="68">
        <v>27.5</v>
      </c>
      <c r="J1349" s="69">
        <v>5.1499999999999997E-2</v>
      </c>
      <c r="K1349" s="66" t="s">
        <v>48</v>
      </c>
      <c r="L1349" s="71">
        <v>3080</v>
      </c>
    </row>
    <row r="1350" spans="1:12" ht="15" customHeight="1">
      <c r="A1350" s="66" t="s">
        <v>4031</v>
      </c>
      <c r="B1350" s="97" t="s">
        <v>37</v>
      </c>
      <c r="C1350" s="98" t="s">
        <v>51</v>
      </c>
      <c r="D1350" s="96" t="s">
        <v>13</v>
      </c>
      <c r="E1350" s="61" t="s">
        <v>50</v>
      </c>
      <c r="F1350" s="96" t="s">
        <v>32</v>
      </c>
      <c r="G1350" s="119" t="s">
        <v>52</v>
      </c>
      <c r="H1350" s="67">
        <v>3</v>
      </c>
      <c r="I1350" s="68">
        <v>25.333333333333332</v>
      </c>
      <c r="J1350" s="69">
        <v>4.9666666666666665E-2</v>
      </c>
      <c r="K1350" s="66" t="s">
        <v>48</v>
      </c>
      <c r="L1350" s="71">
        <v>4080</v>
      </c>
    </row>
    <row r="1351" spans="1:12" ht="15" customHeight="1">
      <c r="A1351" s="66" t="s">
        <v>4031</v>
      </c>
      <c r="B1351" s="97" t="s">
        <v>68</v>
      </c>
      <c r="C1351" s="98" t="s">
        <v>75</v>
      </c>
      <c r="D1351" s="96" t="s">
        <v>13</v>
      </c>
      <c r="E1351" s="61" t="s">
        <v>50</v>
      </c>
      <c r="F1351" s="96" t="s">
        <v>62</v>
      </c>
      <c r="G1351" s="119" t="s">
        <v>76</v>
      </c>
      <c r="H1351" s="67">
        <v>3</v>
      </c>
      <c r="I1351" s="68">
        <v>25.333333333333332</v>
      </c>
      <c r="J1351" s="69">
        <v>4.9666666666666665E-2</v>
      </c>
      <c r="K1351" s="66" t="s">
        <v>48</v>
      </c>
      <c r="L1351" s="71">
        <v>4080</v>
      </c>
    </row>
    <row r="1352" spans="1:12" ht="15" customHeight="1">
      <c r="A1352" s="66" t="s">
        <v>4031</v>
      </c>
      <c r="B1352" s="97" t="s">
        <v>83</v>
      </c>
      <c r="C1352" s="98" t="s">
        <v>90</v>
      </c>
      <c r="D1352" s="96" t="s">
        <v>13</v>
      </c>
      <c r="E1352" s="61" t="s">
        <v>50</v>
      </c>
      <c r="F1352" s="96" t="s">
        <v>80</v>
      </c>
      <c r="G1352" s="119" t="s">
        <v>91</v>
      </c>
      <c r="H1352" s="67">
        <v>3</v>
      </c>
      <c r="I1352" s="68">
        <v>25.333333333333332</v>
      </c>
      <c r="J1352" s="69">
        <v>4.9666666666666665E-2</v>
      </c>
      <c r="K1352" s="66" t="s">
        <v>48</v>
      </c>
      <c r="L1352" s="71">
        <v>4080</v>
      </c>
    </row>
    <row r="1353" spans="1:12" ht="15" customHeight="1">
      <c r="A1353" s="66" t="s">
        <v>4028</v>
      </c>
      <c r="B1353" s="97" t="s">
        <v>20</v>
      </c>
      <c r="C1353" s="98" t="s">
        <v>22</v>
      </c>
      <c r="D1353" s="96" t="s">
        <v>13</v>
      </c>
      <c r="E1353" s="61" t="s">
        <v>21</v>
      </c>
      <c r="F1353" s="96" t="s">
        <v>15</v>
      </c>
      <c r="G1353" s="119" t="s">
        <v>25</v>
      </c>
      <c r="H1353" s="67">
        <v>2</v>
      </c>
      <c r="I1353" s="68">
        <v>7.5</v>
      </c>
      <c r="J1353" s="69">
        <v>1.4E-2</v>
      </c>
      <c r="K1353" s="66" t="s">
        <v>23</v>
      </c>
      <c r="L1353" s="71">
        <v>800</v>
      </c>
    </row>
    <row r="1354" spans="1:12" ht="15" customHeight="1">
      <c r="A1354" s="66" t="s">
        <v>4028</v>
      </c>
      <c r="B1354" s="97" t="s">
        <v>58</v>
      </c>
      <c r="C1354" s="98" t="s">
        <v>59</v>
      </c>
      <c r="D1354" s="96" t="s">
        <v>13</v>
      </c>
      <c r="E1354" s="61" t="s">
        <v>21</v>
      </c>
      <c r="F1354" s="96" t="s">
        <v>55</v>
      </c>
      <c r="G1354" s="119" t="s">
        <v>60</v>
      </c>
      <c r="H1354" s="67">
        <v>2</v>
      </c>
      <c r="I1354" s="68">
        <v>7.5</v>
      </c>
      <c r="J1354" s="69">
        <v>1.4E-2</v>
      </c>
      <c r="K1354" s="66" t="s">
        <v>23</v>
      </c>
      <c r="L1354" s="71">
        <v>800</v>
      </c>
    </row>
    <row r="1355" spans="1:12" ht="15" customHeight="1">
      <c r="A1355" s="66" t="s">
        <v>4028</v>
      </c>
      <c r="B1355" s="97" t="s">
        <v>68</v>
      </c>
      <c r="C1355" s="98" t="s">
        <v>77</v>
      </c>
      <c r="D1355" s="96" t="s">
        <v>13</v>
      </c>
      <c r="E1355" s="61" t="s">
        <v>21</v>
      </c>
      <c r="F1355" s="96" t="s">
        <v>62</v>
      </c>
      <c r="G1355" s="119" t="s">
        <v>78</v>
      </c>
      <c r="H1355" s="67">
        <v>2</v>
      </c>
      <c r="I1355" s="68">
        <v>7.5</v>
      </c>
      <c r="J1355" s="69">
        <v>1.4E-2</v>
      </c>
      <c r="K1355" s="66" t="s">
        <v>23</v>
      </c>
      <c r="L1355" s="71">
        <v>800</v>
      </c>
    </row>
    <row r="1356" spans="1:12" ht="15" customHeight="1">
      <c r="A1356" s="66" t="s">
        <v>4028</v>
      </c>
      <c r="B1356" s="97" t="s">
        <v>20</v>
      </c>
      <c r="C1356" s="98" t="s">
        <v>27</v>
      </c>
      <c r="D1356" s="96" t="s">
        <v>13</v>
      </c>
      <c r="E1356" s="61" t="s">
        <v>26</v>
      </c>
      <c r="F1356" s="96" t="s">
        <v>15</v>
      </c>
      <c r="G1356" s="119" t="s">
        <v>29</v>
      </c>
      <c r="H1356" s="67">
        <v>2</v>
      </c>
      <c r="I1356" s="68">
        <v>11</v>
      </c>
      <c r="J1356" s="69">
        <v>2.3E-2</v>
      </c>
      <c r="K1356" s="66" t="s">
        <v>28</v>
      </c>
      <c r="L1356" s="71">
        <v>1130</v>
      </c>
    </row>
    <row r="1357" spans="1:12" ht="15" customHeight="1">
      <c r="A1357" s="84" t="s">
        <v>4028</v>
      </c>
      <c r="B1357" s="85" t="s">
        <v>58</v>
      </c>
      <c r="C1357" s="84" t="s">
        <v>4980</v>
      </c>
      <c r="D1357" s="86" t="s">
        <v>13</v>
      </c>
      <c r="E1357" s="99" t="s">
        <v>26</v>
      </c>
      <c r="F1357" s="86" t="s">
        <v>55</v>
      </c>
      <c r="G1357" s="119" t="s">
        <v>4981</v>
      </c>
      <c r="H1357" s="88">
        <v>2</v>
      </c>
      <c r="I1357" s="89">
        <v>11</v>
      </c>
      <c r="J1357" s="90">
        <v>2.3E-2</v>
      </c>
      <c r="K1357" s="84" t="s">
        <v>28</v>
      </c>
      <c r="L1357" s="71">
        <v>1130</v>
      </c>
    </row>
    <row r="1358" spans="1:12" ht="15" customHeight="1">
      <c r="A1358" s="84" t="s">
        <v>4028</v>
      </c>
      <c r="B1358" s="85" t="s">
        <v>68</v>
      </c>
      <c r="C1358" s="84" t="s">
        <v>4982</v>
      </c>
      <c r="D1358" s="86" t="s">
        <v>13</v>
      </c>
      <c r="E1358" s="99" t="s">
        <v>26</v>
      </c>
      <c r="F1358" s="86" t="s">
        <v>62</v>
      </c>
      <c r="G1358" s="119" t="s">
        <v>4983</v>
      </c>
      <c r="H1358" s="88">
        <v>2</v>
      </c>
      <c r="I1358" s="89">
        <v>11</v>
      </c>
      <c r="J1358" s="90">
        <v>2.3E-2</v>
      </c>
      <c r="K1358" s="84" t="s">
        <v>28</v>
      </c>
      <c r="L1358" s="71">
        <v>1130</v>
      </c>
    </row>
    <row r="1359" spans="1:12" ht="15" customHeight="1">
      <c r="A1359" s="93" t="s">
        <v>11</v>
      </c>
      <c r="B1359" s="94"/>
      <c r="C1359" s="94"/>
      <c r="D1359" s="95"/>
      <c r="E1359" s="55"/>
      <c r="F1359" s="56"/>
      <c r="G1359" s="94"/>
      <c r="H1359" s="57"/>
      <c r="I1359" s="58"/>
      <c r="J1359" s="59"/>
      <c r="K1359" s="53"/>
      <c r="L1359" s="70" t="e">
        <v>#N/A</v>
      </c>
    </row>
    <row r="1360" spans="1:12" ht="15" customHeight="1">
      <c r="A1360" s="66" t="s">
        <v>97</v>
      </c>
      <c r="B1360" s="62" t="s">
        <v>92</v>
      </c>
      <c r="C1360" s="64" t="s">
        <v>95</v>
      </c>
      <c r="D1360" s="63" t="s">
        <v>93</v>
      </c>
      <c r="E1360" s="61" t="s">
        <v>94</v>
      </c>
      <c r="F1360" s="96" t="s">
        <v>15</v>
      </c>
      <c r="G1360" s="119" t="s">
        <v>98</v>
      </c>
      <c r="H1360" s="67">
        <v>3</v>
      </c>
      <c r="I1360" s="68">
        <v>10.666666666666666</v>
      </c>
      <c r="J1360" s="69">
        <v>1.2999999999999999E-2</v>
      </c>
      <c r="K1360" s="66" t="s">
        <v>96</v>
      </c>
      <c r="L1360" s="71">
        <v>1800</v>
      </c>
    </row>
    <row r="1361" spans="1:12" ht="15" customHeight="1">
      <c r="A1361" s="66" t="s">
        <v>4032</v>
      </c>
      <c r="B1361" s="62" t="s">
        <v>92</v>
      </c>
      <c r="C1361" s="64" t="s">
        <v>100</v>
      </c>
      <c r="D1361" s="63" t="s">
        <v>93</v>
      </c>
      <c r="E1361" s="61" t="s">
        <v>99</v>
      </c>
      <c r="F1361" s="96" t="s">
        <v>15</v>
      </c>
      <c r="G1361" s="119" t="s">
        <v>102</v>
      </c>
      <c r="H1361" s="67">
        <v>3</v>
      </c>
      <c r="I1361" s="68">
        <v>15.333333333333334</v>
      </c>
      <c r="J1361" s="69">
        <v>1.6666666666666666E-2</v>
      </c>
      <c r="K1361" s="66" t="s">
        <v>101</v>
      </c>
      <c r="L1361" s="71">
        <v>2990</v>
      </c>
    </row>
    <row r="1362" spans="1:12" ht="15" customHeight="1">
      <c r="A1362" s="66" t="s">
        <v>4032</v>
      </c>
      <c r="B1362" s="62" t="s">
        <v>92</v>
      </c>
      <c r="C1362" s="64" t="s">
        <v>104</v>
      </c>
      <c r="D1362" s="63" t="s">
        <v>93</v>
      </c>
      <c r="E1362" s="61" t="s">
        <v>103</v>
      </c>
      <c r="F1362" s="96" t="s">
        <v>15</v>
      </c>
      <c r="G1362" s="119" t="s">
        <v>106</v>
      </c>
      <c r="H1362" s="67">
        <v>3</v>
      </c>
      <c r="I1362" s="68">
        <v>11.333333333333334</v>
      </c>
      <c r="J1362" s="69">
        <v>1.1000000000000001E-2</v>
      </c>
      <c r="K1362" s="66" t="s">
        <v>105</v>
      </c>
      <c r="L1362" s="71">
        <v>2400</v>
      </c>
    </row>
    <row r="1363" spans="1:12" ht="15" customHeight="1">
      <c r="A1363" s="66" t="s">
        <v>111</v>
      </c>
      <c r="B1363" s="62" t="s">
        <v>107</v>
      </c>
      <c r="C1363" s="64" t="s">
        <v>109</v>
      </c>
      <c r="D1363" s="63" t="s">
        <v>93</v>
      </c>
      <c r="E1363" s="61" t="s">
        <v>108</v>
      </c>
      <c r="F1363" s="96" t="s">
        <v>15</v>
      </c>
      <c r="G1363" s="119" t="s">
        <v>112</v>
      </c>
      <c r="H1363" s="67">
        <v>6</v>
      </c>
      <c r="I1363" s="68">
        <v>18.308333333333334</v>
      </c>
      <c r="J1363" s="69">
        <v>1.3333333333333334E-2</v>
      </c>
      <c r="K1363" s="66" t="s">
        <v>110</v>
      </c>
      <c r="L1363" s="71">
        <v>6050</v>
      </c>
    </row>
    <row r="1364" spans="1:12" ht="15" customHeight="1">
      <c r="A1364" s="66" t="s">
        <v>4033</v>
      </c>
      <c r="B1364" s="62" t="s">
        <v>113</v>
      </c>
      <c r="C1364" s="64" t="s">
        <v>115</v>
      </c>
      <c r="D1364" s="63" t="s">
        <v>93</v>
      </c>
      <c r="E1364" s="61" t="s">
        <v>114</v>
      </c>
      <c r="F1364" s="96" t="s">
        <v>15</v>
      </c>
      <c r="G1364" s="119" t="s">
        <v>118</v>
      </c>
      <c r="H1364" s="67">
        <v>1</v>
      </c>
      <c r="I1364" s="68">
        <v>7.46</v>
      </c>
      <c r="J1364" s="69">
        <v>1.2E-2</v>
      </c>
      <c r="K1364" s="66" t="s">
        <v>116</v>
      </c>
      <c r="L1364" s="71">
        <v>410</v>
      </c>
    </row>
    <row r="1365" spans="1:12" ht="15" customHeight="1">
      <c r="A1365" s="66" t="s">
        <v>4033</v>
      </c>
      <c r="B1365" s="62" t="s">
        <v>113</v>
      </c>
      <c r="C1365" s="64" t="s">
        <v>120</v>
      </c>
      <c r="D1365" s="63" t="s">
        <v>93</v>
      </c>
      <c r="E1365" s="61" t="s">
        <v>119</v>
      </c>
      <c r="F1365" s="96" t="s">
        <v>15</v>
      </c>
      <c r="G1365" s="119" t="s">
        <v>122</v>
      </c>
      <c r="H1365" s="67">
        <v>1</v>
      </c>
      <c r="I1365" s="68">
        <v>12</v>
      </c>
      <c r="J1365" s="69">
        <v>1.4999999999999999E-2</v>
      </c>
      <c r="K1365" s="66" t="s">
        <v>121</v>
      </c>
      <c r="L1365" s="71">
        <v>580</v>
      </c>
    </row>
    <row r="1366" spans="1:12" ht="15" customHeight="1">
      <c r="A1366" s="66" t="s">
        <v>4033</v>
      </c>
      <c r="B1366" s="62" t="s">
        <v>113</v>
      </c>
      <c r="C1366" s="64" t="s">
        <v>124</v>
      </c>
      <c r="D1366" s="63" t="s">
        <v>93</v>
      </c>
      <c r="E1366" s="61" t="s">
        <v>123</v>
      </c>
      <c r="F1366" s="96" t="s">
        <v>15</v>
      </c>
      <c r="G1366" s="119" t="s">
        <v>126</v>
      </c>
      <c r="H1366" s="67">
        <v>1</v>
      </c>
      <c r="I1366" s="68">
        <v>6</v>
      </c>
      <c r="J1366" s="69">
        <v>8.0000000000000002E-3</v>
      </c>
      <c r="K1366" s="66" t="s">
        <v>125</v>
      </c>
      <c r="L1366" s="71">
        <v>280</v>
      </c>
    </row>
    <row r="1367" spans="1:12" ht="15" customHeight="1">
      <c r="A1367" s="66" t="s">
        <v>4034</v>
      </c>
      <c r="B1367" s="62" t="s">
        <v>127</v>
      </c>
      <c r="C1367" s="64" t="s">
        <v>129</v>
      </c>
      <c r="D1367" s="63" t="s">
        <v>93</v>
      </c>
      <c r="E1367" s="61" t="s">
        <v>128</v>
      </c>
      <c r="F1367" s="96" t="s">
        <v>15</v>
      </c>
      <c r="G1367" s="119" t="s">
        <v>132</v>
      </c>
      <c r="H1367" s="67">
        <v>2</v>
      </c>
      <c r="I1367" s="68">
        <v>2.5</v>
      </c>
      <c r="J1367" s="69">
        <v>3.5000000000000001E-3</v>
      </c>
      <c r="K1367" s="66" t="s">
        <v>130</v>
      </c>
      <c r="L1367" s="71">
        <v>410</v>
      </c>
    </row>
    <row r="1368" spans="1:12" ht="15" customHeight="1">
      <c r="A1368" s="66" t="s">
        <v>4034</v>
      </c>
      <c r="B1368" s="62" t="s">
        <v>127</v>
      </c>
      <c r="C1368" s="64" t="s">
        <v>134</v>
      </c>
      <c r="D1368" s="63" t="s">
        <v>93</v>
      </c>
      <c r="E1368" s="61" t="s">
        <v>133</v>
      </c>
      <c r="F1368" s="96" t="s">
        <v>15</v>
      </c>
      <c r="G1368" s="119" t="s">
        <v>136</v>
      </c>
      <c r="H1368" s="67">
        <v>2</v>
      </c>
      <c r="I1368" s="68">
        <v>4</v>
      </c>
      <c r="J1368" s="69">
        <v>5.0000000000000001E-3</v>
      </c>
      <c r="K1368" s="66" t="s">
        <v>135</v>
      </c>
      <c r="L1368" s="71">
        <v>530</v>
      </c>
    </row>
    <row r="1369" spans="1:12" ht="15" customHeight="1">
      <c r="A1369" s="66" t="s">
        <v>4034</v>
      </c>
      <c r="B1369" s="62" t="s">
        <v>127</v>
      </c>
      <c r="C1369" s="64" t="s">
        <v>138</v>
      </c>
      <c r="D1369" s="63" t="s">
        <v>93</v>
      </c>
      <c r="E1369" s="61" t="s">
        <v>137</v>
      </c>
      <c r="F1369" s="96" t="s">
        <v>15</v>
      </c>
      <c r="G1369" s="119" t="s">
        <v>140</v>
      </c>
      <c r="H1369" s="67">
        <v>2</v>
      </c>
      <c r="I1369" s="68">
        <v>3.5</v>
      </c>
      <c r="J1369" s="69">
        <v>6.0000000000000001E-3</v>
      </c>
      <c r="K1369" s="66" t="s">
        <v>139</v>
      </c>
      <c r="L1369" s="71">
        <v>530</v>
      </c>
    </row>
    <row r="1370" spans="1:12" ht="15" customHeight="1">
      <c r="A1370" s="66" t="s">
        <v>4035</v>
      </c>
      <c r="B1370" s="62" t="s">
        <v>141</v>
      </c>
      <c r="C1370" s="64" t="s">
        <v>143</v>
      </c>
      <c r="D1370" s="63" t="s">
        <v>93</v>
      </c>
      <c r="E1370" s="61" t="s">
        <v>142</v>
      </c>
      <c r="F1370" s="96" t="s">
        <v>15</v>
      </c>
      <c r="G1370" s="119" t="s">
        <v>145</v>
      </c>
      <c r="H1370" s="67">
        <v>3</v>
      </c>
      <c r="I1370" s="68">
        <v>19.333333333333332</v>
      </c>
      <c r="J1370" s="69">
        <v>2.3666666666666666E-2</v>
      </c>
      <c r="K1370" s="66" t="s">
        <v>144</v>
      </c>
      <c r="L1370" s="71">
        <v>3380</v>
      </c>
    </row>
    <row r="1371" spans="1:12" ht="15" customHeight="1">
      <c r="A1371" s="66" t="s">
        <v>4036</v>
      </c>
      <c r="B1371" s="62" t="s">
        <v>141</v>
      </c>
      <c r="C1371" s="64" t="s">
        <v>147</v>
      </c>
      <c r="D1371" s="63" t="s">
        <v>93</v>
      </c>
      <c r="E1371" s="61" t="s">
        <v>146</v>
      </c>
      <c r="F1371" s="96" t="s">
        <v>15</v>
      </c>
      <c r="G1371" s="119" t="s">
        <v>149</v>
      </c>
      <c r="H1371" s="67">
        <v>4</v>
      </c>
      <c r="I1371" s="68">
        <v>16.375</v>
      </c>
      <c r="J1371" s="69">
        <v>1.55E-2</v>
      </c>
      <c r="K1371" s="66" t="s">
        <v>148</v>
      </c>
      <c r="L1371" s="71">
        <v>3850</v>
      </c>
    </row>
    <row r="1372" spans="1:12" ht="15" customHeight="1">
      <c r="A1372" s="66" t="s">
        <v>4037</v>
      </c>
      <c r="B1372" s="62" t="s">
        <v>127</v>
      </c>
      <c r="C1372" s="64" t="s">
        <v>151</v>
      </c>
      <c r="D1372" s="63" t="s">
        <v>93</v>
      </c>
      <c r="E1372" s="61" t="s">
        <v>150</v>
      </c>
      <c r="F1372" s="96" t="s">
        <v>15</v>
      </c>
      <c r="G1372" s="119" t="s">
        <v>153</v>
      </c>
      <c r="H1372" s="67">
        <v>2</v>
      </c>
      <c r="I1372" s="68">
        <v>5.75</v>
      </c>
      <c r="J1372" s="69">
        <v>1.0999999999999999E-2</v>
      </c>
      <c r="K1372" s="66" t="s">
        <v>152</v>
      </c>
      <c r="L1372" s="71">
        <v>1160</v>
      </c>
    </row>
    <row r="1373" spans="1:12" ht="15" customHeight="1">
      <c r="A1373" s="66" t="s">
        <v>4037</v>
      </c>
      <c r="B1373" s="62" t="s">
        <v>154</v>
      </c>
      <c r="C1373" s="64" t="s">
        <v>4984</v>
      </c>
      <c r="D1373" s="63" t="s">
        <v>93</v>
      </c>
      <c r="E1373" s="61" t="s">
        <v>155</v>
      </c>
      <c r="F1373" s="96" t="s">
        <v>15</v>
      </c>
      <c r="G1373" s="119" t="s">
        <v>158</v>
      </c>
      <c r="H1373" s="67">
        <v>2</v>
      </c>
      <c r="I1373" s="68">
        <v>10.1</v>
      </c>
      <c r="J1373" s="69">
        <v>1.55E-2</v>
      </c>
      <c r="K1373" s="66" t="s">
        <v>157</v>
      </c>
      <c r="L1373" s="71">
        <v>1240</v>
      </c>
    </row>
    <row r="1374" spans="1:12" ht="15" customHeight="1">
      <c r="A1374" s="66" t="s">
        <v>4038</v>
      </c>
      <c r="B1374" s="62" t="s">
        <v>159</v>
      </c>
      <c r="C1374" s="64" t="s">
        <v>161</v>
      </c>
      <c r="D1374" s="63" t="s">
        <v>93</v>
      </c>
      <c r="E1374" s="61" t="s">
        <v>160</v>
      </c>
      <c r="F1374" s="96" t="s">
        <v>15</v>
      </c>
      <c r="G1374" s="119" t="s">
        <v>163</v>
      </c>
      <c r="H1374" s="67">
        <v>3</v>
      </c>
      <c r="I1374" s="68">
        <v>12.733333333333334</v>
      </c>
      <c r="J1374" s="69">
        <v>1.7333333333333333E-2</v>
      </c>
      <c r="K1374" s="66" t="s">
        <v>162</v>
      </c>
      <c r="L1374" s="71">
        <v>2250</v>
      </c>
    </row>
    <row r="1375" spans="1:12" ht="15" customHeight="1">
      <c r="A1375" s="66" t="s">
        <v>4038</v>
      </c>
      <c r="B1375" s="62" t="s">
        <v>159</v>
      </c>
      <c r="C1375" s="64" t="s">
        <v>165</v>
      </c>
      <c r="D1375" s="63" t="s">
        <v>93</v>
      </c>
      <c r="E1375" s="61" t="s">
        <v>164</v>
      </c>
      <c r="F1375" s="96" t="s">
        <v>15</v>
      </c>
      <c r="G1375" s="119" t="s">
        <v>167</v>
      </c>
      <c r="H1375" s="67">
        <v>3</v>
      </c>
      <c r="I1375" s="68">
        <v>12</v>
      </c>
      <c r="J1375" s="69">
        <v>1.2999999999999999E-2</v>
      </c>
      <c r="K1375" s="66" t="s">
        <v>166</v>
      </c>
      <c r="L1375" s="71">
        <v>2310</v>
      </c>
    </row>
    <row r="1376" spans="1:12" ht="15" customHeight="1">
      <c r="A1376" s="66" t="s">
        <v>4030</v>
      </c>
      <c r="B1376" s="62" t="s">
        <v>154</v>
      </c>
      <c r="C1376" s="64" t="s">
        <v>169</v>
      </c>
      <c r="D1376" s="63" t="s">
        <v>93</v>
      </c>
      <c r="E1376" s="61" t="s">
        <v>168</v>
      </c>
      <c r="F1376" s="96" t="s">
        <v>15</v>
      </c>
      <c r="G1376" s="119" t="s">
        <v>171</v>
      </c>
      <c r="H1376" s="67">
        <v>4</v>
      </c>
      <c r="I1376" s="68">
        <v>22.662500000000001</v>
      </c>
      <c r="J1376" s="69">
        <v>2.5000000000000001E-2</v>
      </c>
      <c r="K1376" s="66" t="s">
        <v>170</v>
      </c>
      <c r="L1376" s="71">
        <v>4980</v>
      </c>
    </row>
    <row r="1377" spans="1:12" ht="15" customHeight="1">
      <c r="A1377" s="66" t="s">
        <v>4031</v>
      </c>
      <c r="B1377" s="62" t="s">
        <v>154</v>
      </c>
      <c r="C1377" s="64" t="s">
        <v>173</v>
      </c>
      <c r="D1377" s="63" t="s">
        <v>93</v>
      </c>
      <c r="E1377" s="61" t="s">
        <v>172</v>
      </c>
      <c r="F1377" s="96" t="s">
        <v>15</v>
      </c>
      <c r="G1377" s="119" t="s">
        <v>175</v>
      </c>
      <c r="H1377" s="67">
        <v>4</v>
      </c>
      <c r="I1377" s="68">
        <v>23.5</v>
      </c>
      <c r="J1377" s="69">
        <v>0.12025</v>
      </c>
      <c r="K1377" s="66" t="s">
        <v>174</v>
      </c>
      <c r="L1377" s="71">
        <v>5080</v>
      </c>
    </row>
    <row r="1378" spans="1:12" ht="15" customHeight="1">
      <c r="A1378" s="93" t="s">
        <v>11</v>
      </c>
      <c r="B1378" s="94"/>
      <c r="C1378" s="94"/>
      <c r="D1378" s="95"/>
      <c r="E1378" s="55"/>
      <c r="F1378" s="56"/>
      <c r="G1378" s="94"/>
      <c r="H1378" s="57"/>
      <c r="I1378" s="58"/>
      <c r="J1378" s="59"/>
      <c r="K1378" s="53"/>
      <c r="L1378" s="70" t="e">
        <v>#N/A</v>
      </c>
    </row>
    <row r="1379" spans="1:12" ht="15" customHeight="1">
      <c r="A1379" s="66" t="s">
        <v>4039</v>
      </c>
      <c r="B1379" s="62" t="s">
        <v>176</v>
      </c>
      <c r="C1379" s="64" t="s">
        <v>179</v>
      </c>
      <c r="D1379" s="63" t="s">
        <v>177</v>
      </c>
      <c r="E1379" s="61" t="s">
        <v>178</v>
      </c>
      <c r="F1379" s="96" t="s">
        <v>15</v>
      </c>
      <c r="G1379" s="119" t="s">
        <v>181</v>
      </c>
      <c r="H1379" s="67">
        <v>2</v>
      </c>
      <c r="I1379" s="68">
        <v>13.5</v>
      </c>
      <c r="J1379" s="69">
        <v>2.5000000000000001E-2</v>
      </c>
      <c r="K1379" s="66" t="s">
        <v>180</v>
      </c>
      <c r="L1379" s="70">
        <v>1180</v>
      </c>
    </row>
    <row r="1380" spans="1:12" ht="15" customHeight="1">
      <c r="A1380" s="66" t="s">
        <v>4039</v>
      </c>
      <c r="B1380" s="62" t="s">
        <v>233</v>
      </c>
      <c r="C1380" s="64" t="s">
        <v>235</v>
      </c>
      <c r="D1380" s="63" t="s">
        <v>177</v>
      </c>
      <c r="E1380" s="61" t="s">
        <v>178</v>
      </c>
      <c r="F1380" s="100" t="s">
        <v>234</v>
      </c>
      <c r="G1380" s="119" t="s">
        <v>236</v>
      </c>
      <c r="H1380" s="67">
        <v>2</v>
      </c>
      <c r="I1380" s="68">
        <v>13.5</v>
      </c>
      <c r="J1380" s="69">
        <v>2.5000000000000001E-2</v>
      </c>
      <c r="K1380" s="66" t="s">
        <v>180</v>
      </c>
      <c r="L1380" s="70">
        <v>1180</v>
      </c>
    </row>
    <row r="1381" spans="1:12" ht="15" customHeight="1">
      <c r="A1381" s="66" t="s">
        <v>4039</v>
      </c>
      <c r="B1381" s="62" t="s">
        <v>261</v>
      </c>
      <c r="C1381" s="64" t="s">
        <v>263</v>
      </c>
      <c r="D1381" s="63" t="s">
        <v>177</v>
      </c>
      <c r="E1381" s="61" t="s">
        <v>178</v>
      </c>
      <c r="F1381" s="100" t="s">
        <v>262</v>
      </c>
      <c r="G1381" s="119" t="s">
        <v>264</v>
      </c>
      <c r="H1381" s="67">
        <v>2</v>
      </c>
      <c r="I1381" s="68">
        <v>13.5</v>
      </c>
      <c r="J1381" s="69">
        <v>2.5000000000000001E-2</v>
      </c>
      <c r="K1381" s="66" t="s">
        <v>180</v>
      </c>
      <c r="L1381" s="70">
        <v>1180</v>
      </c>
    </row>
    <row r="1382" spans="1:12" ht="15" customHeight="1">
      <c r="A1382" s="66" t="s">
        <v>4039</v>
      </c>
      <c r="B1382" s="62" t="s">
        <v>290</v>
      </c>
      <c r="C1382" s="64" t="s">
        <v>292</v>
      </c>
      <c r="D1382" s="63" t="s">
        <v>177</v>
      </c>
      <c r="E1382" s="61" t="s">
        <v>178</v>
      </c>
      <c r="F1382" s="92" t="s">
        <v>291</v>
      </c>
      <c r="G1382" s="119" t="s">
        <v>293</v>
      </c>
      <c r="H1382" s="67">
        <v>2</v>
      </c>
      <c r="I1382" s="68">
        <v>13.5</v>
      </c>
      <c r="J1382" s="69">
        <v>2.5000000000000001E-2</v>
      </c>
      <c r="K1382" s="66" t="s">
        <v>180</v>
      </c>
      <c r="L1382" s="70">
        <v>1180</v>
      </c>
    </row>
    <row r="1383" spans="1:12" ht="15" customHeight="1">
      <c r="A1383" s="66" t="s">
        <v>4029</v>
      </c>
      <c r="B1383" s="62" t="s">
        <v>182</v>
      </c>
      <c r="C1383" s="64" t="s">
        <v>184</v>
      </c>
      <c r="D1383" s="63" t="s">
        <v>177</v>
      </c>
      <c r="E1383" s="61" t="s">
        <v>183</v>
      </c>
      <c r="F1383" s="92" t="s">
        <v>32</v>
      </c>
      <c r="G1383" s="119" t="s">
        <v>186</v>
      </c>
      <c r="H1383" s="67">
        <v>4</v>
      </c>
      <c r="I1383" s="68">
        <v>23.5</v>
      </c>
      <c r="J1383" s="69">
        <v>4.4249999999999998E-2</v>
      </c>
      <c r="K1383" s="66" t="s">
        <v>185</v>
      </c>
      <c r="L1383" s="71">
        <v>5240</v>
      </c>
    </row>
    <row r="1384" spans="1:12" ht="15" customHeight="1">
      <c r="A1384" s="66" t="s">
        <v>4029</v>
      </c>
      <c r="B1384" s="62" t="s">
        <v>221</v>
      </c>
      <c r="C1384" s="64" t="s">
        <v>222</v>
      </c>
      <c r="D1384" s="63" t="s">
        <v>177</v>
      </c>
      <c r="E1384" s="61" t="s">
        <v>183</v>
      </c>
      <c r="F1384" s="92" t="s">
        <v>80</v>
      </c>
      <c r="G1384" s="119" t="s">
        <v>223</v>
      </c>
      <c r="H1384" s="67">
        <v>4</v>
      </c>
      <c r="I1384" s="68">
        <v>23.5</v>
      </c>
      <c r="J1384" s="69">
        <v>4.4249999999999998E-2</v>
      </c>
      <c r="K1384" s="66" t="s">
        <v>185</v>
      </c>
      <c r="L1384" s="71">
        <v>5240</v>
      </c>
    </row>
    <row r="1385" spans="1:12" ht="15" customHeight="1">
      <c r="A1385" s="66" t="s">
        <v>4029</v>
      </c>
      <c r="B1385" s="62" t="s">
        <v>249</v>
      </c>
      <c r="C1385" s="64" t="s">
        <v>250</v>
      </c>
      <c r="D1385" s="63" t="s">
        <v>177</v>
      </c>
      <c r="E1385" s="61" t="s">
        <v>183</v>
      </c>
      <c r="F1385" s="92" t="s">
        <v>62</v>
      </c>
      <c r="G1385" s="119" t="s">
        <v>251</v>
      </c>
      <c r="H1385" s="67">
        <v>4</v>
      </c>
      <c r="I1385" s="68">
        <v>23.5</v>
      </c>
      <c r="J1385" s="69">
        <v>4.4249999999999998E-2</v>
      </c>
      <c r="K1385" s="66" t="s">
        <v>185</v>
      </c>
      <c r="L1385" s="71">
        <v>5240</v>
      </c>
    </row>
    <row r="1386" spans="1:12" ht="15" customHeight="1">
      <c r="A1386" s="66" t="s">
        <v>4029</v>
      </c>
      <c r="B1386" s="62" t="s">
        <v>203</v>
      </c>
      <c r="C1386" s="64" t="s">
        <v>206</v>
      </c>
      <c r="D1386" s="63" t="s">
        <v>177</v>
      </c>
      <c r="E1386" s="61" t="s">
        <v>204</v>
      </c>
      <c r="F1386" s="92" t="s">
        <v>205</v>
      </c>
      <c r="G1386" s="119" t="s">
        <v>207</v>
      </c>
      <c r="H1386" s="67">
        <v>4</v>
      </c>
      <c r="I1386" s="68">
        <v>26.5</v>
      </c>
      <c r="J1386" s="69">
        <v>4.0250000000000001E-2</v>
      </c>
      <c r="K1386" s="66" t="s">
        <v>185</v>
      </c>
      <c r="L1386" s="70">
        <v>4180</v>
      </c>
    </row>
    <row r="1387" spans="1:12" ht="15" customHeight="1">
      <c r="A1387" s="66" t="s">
        <v>4029</v>
      </c>
      <c r="B1387" s="62" t="s">
        <v>237</v>
      </c>
      <c r="C1387" s="64" t="s">
        <v>238</v>
      </c>
      <c r="D1387" s="63" t="s">
        <v>177</v>
      </c>
      <c r="E1387" s="61" t="s">
        <v>204</v>
      </c>
      <c r="F1387" s="100" t="s">
        <v>234</v>
      </c>
      <c r="G1387" s="119" t="s">
        <v>239</v>
      </c>
      <c r="H1387" s="67">
        <v>4</v>
      </c>
      <c r="I1387" s="68">
        <v>26.5</v>
      </c>
      <c r="J1387" s="69">
        <v>4.0250000000000001E-2</v>
      </c>
      <c r="K1387" s="66" t="s">
        <v>185</v>
      </c>
      <c r="L1387" s="70">
        <v>4180</v>
      </c>
    </row>
    <row r="1388" spans="1:12" ht="15" customHeight="1">
      <c r="A1388" s="66" t="s">
        <v>4029</v>
      </c>
      <c r="B1388" s="62" t="s">
        <v>265</v>
      </c>
      <c r="C1388" s="64" t="s">
        <v>266</v>
      </c>
      <c r="D1388" s="63" t="s">
        <v>177</v>
      </c>
      <c r="E1388" s="61" t="s">
        <v>204</v>
      </c>
      <c r="F1388" s="100" t="s">
        <v>262</v>
      </c>
      <c r="G1388" s="119" t="s">
        <v>267</v>
      </c>
      <c r="H1388" s="67">
        <v>4</v>
      </c>
      <c r="I1388" s="68">
        <v>26.5</v>
      </c>
      <c r="J1388" s="69">
        <v>4.0250000000000001E-2</v>
      </c>
      <c r="K1388" s="66" t="s">
        <v>185</v>
      </c>
      <c r="L1388" s="70">
        <v>4180</v>
      </c>
    </row>
    <row r="1389" spans="1:12" ht="15" customHeight="1">
      <c r="A1389" s="66" t="s">
        <v>4029</v>
      </c>
      <c r="B1389" s="62" t="s">
        <v>277</v>
      </c>
      <c r="C1389" s="64" t="s">
        <v>279</v>
      </c>
      <c r="D1389" s="63" t="s">
        <v>177</v>
      </c>
      <c r="E1389" s="61" t="s">
        <v>204</v>
      </c>
      <c r="F1389" s="92" t="s">
        <v>278</v>
      </c>
      <c r="G1389" s="119" t="s">
        <v>280</v>
      </c>
      <c r="H1389" s="67">
        <v>4</v>
      </c>
      <c r="I1389" s="68">
        <v>26.5</v>
      </c>
      <c r="J1389" s="69">
        <v>4.0250000000000001E-2</v>
      </c>
      <c r="K1389" s="66" t="s">
        <v>185</v>
      </c>
      <c r="L1389" s="70">
        <v>4180</v>
      </c>
    </row>
    <row r="1390" spans="1:12" ht="15" customHeight="1">
      <c r="A1390" s="66" t="s">
        <v>4040</v>
      </c>
      <c r="B1390" s="62" t="s">
        <v>187</v>
      </c>
      <c r="C1390" s="64" t="s">
        <v>189</v>
      </c>
      <c r="D1390" s="63" t="s">
        <v>177</v>
      </c>
      <c r="E1390" s="61" t="s">
        <v>188</v>
      </c>
      <c r="F1390" s="92" t="s">
        <v>32</v>
      </c>
      <c r="G1390" s="119" t="s">
        <v>191</v>
      </c>
      <c r="H1390" s="67">
        <v>2</v>
      </c>
      <c r="I1390" s="68">
        <v>23.5</v>
      </c>
      <c r="J1390" s="69">
        <v>4.2000000000000003E-2</v>
      </c>
      <c r="K1390" s="66" t="s">
        <v>190</v>
      </c>
      <c r="L1390" s="71">
        <v>2260</v>
      </c>
    </row>
    <row r="1391" spans="1:12" ht="15" customHeight="1">
      <c r="A1391" s="66" t="s">
        <v>4040</v>
      </c>
      <c r="B1391" s="62" t="s">
        <v>224</v>
      </c>
      <c r="C1391" s="64" t="s">
        <v>225</v>
      </c>
      <c r="D1391" s="63" t="s">
        <v>177</v>
      </c>
      <c r="E1391" s="61" t="s">
        <v>188</v>
      </c>
      <c r="F1391" s="92" t="s">
        <v>80</v>
      </c>
      <c r="G1391" s="119" t="s">
        <v>226</v>
      </c>
      <c r="H1391" s="67">
        <v>2</v>
      </c>
      <c r="I1391" s="68">
        <v>23.5</v>
      </c>
      <c r="J1391" s="69">
        <v>4.2000000000000003E-2</v>
      </c>
      <c r="K1391" s="66" t="s">
        <v>190</v>
      </c>
      <c r="L1391" s="71">
        <v>2260</v>
      </c>
    </row>
    <row r="1392" spans="1:12" ht="15" customHeight="1">
      <c r="A1392" s="66" t="s">
        <v>4040</v>
      </c>
      <c r="B1392" s="62" t="s">
        <v>252</v>
      </c>
      <c r="C1392" s="64" t="s">
        <v>253</v>
      </c>
      <c r="D1392" s="63" t="s">
        <v>177</v>
      </c>
      <c r="E1392" s="61" t="s">
        <v>188</v>
      </c>
      <c r="F1392" s="92" t="s">
        <v>62</v>
      </c>
      <c r="G1392" s="119" t="s">
        <v>254</v>
      </c>
      <c r="H1392" s="67">
        <v>2</v>
      </c>
      <c r="I1392" s="68">
        <v>23.5</v>
      </c>
      <c r="J1392" s="69">
        <v>4.2000000000000003E-2</v>
      </c>
      <c r="K1392" s="66" t="s">
        <v>190</v>
      </c>
      <c r="L1392" s="71">
        <v>2260</v>
      </c>
    </row>
    <row r="1393" spans="1:12" ht="15" customHeight="1">
      <c r="A1393" s="66" t="s">
        <v>4030</v>
      </c>
      <c r="B1393" s="62" t="s">
        <v>187</v>
      </c>
      <c r="C1393" s="64" t="s">
        <v>193</v>
      </c>
      <c r="D1393" s="63" t="s">
        <v>177</v>
      </c>
      <c r="E1393" s="61" t="s">
        <v>192</v>
      </c>
      <c r="F1393" s="92" t="s">
        <v>32</v>
      </c>
      <c r="G1393" s="119" t="s">
        <v>194</v>
      </c>
      <c r="H1393" s="67">
        <v>2</v>
      </c>
      <c r="I1393" s="68">
        <v>21</v>
      </c>
      <c r="J1393" s="69">
        <v>3.7999999999999999E-2</v>
      </c>
      <c r="K1393" s="66" t="s">
        <v>190</v>
      </c>
      <c r="L1393" s="71">
        <v>2120</v>
      </c>
    </row>
    <row r="1394" spans="1:12" ht="15" customHeight="1">
      <c r="A1394" s="66" t="s">
        <v>4030</v>
      </c>
      <c r="B1394" s="62" t="s">
        <v>224</v>
      </c>
      <c r="C1394" s="64" t="s">
        <v>227</v>
      </c>
      <c r="D1394" s="63" t="s">
        <v>177</v>
      </c>
      <c r="E1394" s="61" t="s">
        <v>192</v>
      </c>
      <c r="F1394" s="92" t="s">
        <v>80</v>
      </c>
      <c r="G1394" s="119" t="s">
        <v>228</v>
      </c>
      <c r="H1394" s="67">
        <v>2</v>
      </c>
      <c r="I1394" s="68">
        <v>21</v>
      </c>
      <c r="J1394" s="69">
        <v>3.7999999999999999E-2</v>
      </c>
      <c r="K1394" s="66" t="s">
        <v>190</v>
      </c>
      <c r="L1394" s="71">
        <v>2120</v>
      </c>
    </row>
    <row r="1395" spans="1:12" ht="15" customHeight="1">
      <c r="A1395" s="66" t="s">
        <v>4030</v>
      </c>
      <c r="B1395" s="62" t="s">
        <v>252</v>
      </c>
      <c r="C1395" s="64" t="s">
        <v>255</v>
      </c>
      <c r="D1395" s="63" t="s">
        <v>177</v>
      </c>
      <c r="E1395" s="61" t="s">
        <v>192</v>
      </c>
      <c r="F1395" s="92" t="s">
        <v>62</v>
      </c>
      <c r="G1395" s="119" t="s">
        <v>256</v>
      </c>
      <c r="H1395" s="67">
        <v>2</v>
      </c>
      <c r="I1395" s="68">
        <v>21</v>
      </c>
      <c r="J1395" s="69">
        <v>3.7999999999999999E-2</v>
      </c>
      <c r="K1395" s="66" t="s">
        <v>190</v>
      </c>
      <c r="L1395" s="71">
        <v>2120</v>
      </c>
    </row>
    <row r="1396" spans="1:12" ht="15" customHeight="1">
      <c r="A1396" s="66" t="s">
        <v>4040</v>
      </c>
      <c r="B1396" s="62" t="s">
        <v>187</v>
      </c>
      <c r="C1396" s="64" t="s">
        <v>196</v>
      </c>
      <c r="D1396" s="63" t="s">
        <v>177</v>
      </c>
      <c r="E1396" s="61" t="s">
        <v>195</v>
      </c>
      <c r="F1396" s="92" t="s">
        <v>32</v>
      </c>
      <c r="G1396" s="119" t="s">
        <v>198</v>
      </c>
      <c r="H1396" s="67">
        <v>2</v>
      </c>
      <c r="I1396" s="68">
        <v>19</v>
      </c>
      <c r="J1396" s="69">
        <v>2.7E-2</v>
      </c>
      <c r="K1396" s="66" t="s">
        <v>197</v>
      </c>
      <c r="L1396" s="71">
        <v>1740</v>
      </c>
    </row>
    <row r="1397" spans="1:12" ht="15" customHeight="1">
      <c r="A1397" s="66" t="s">
        <v>4040</v>
      </c>
      <c r="B1397" s="62" t="s">
        <v>224</v>
      </c>
      <c r="C1397" s="64" t="s">
        <v>229</v>
      </c>
      <c r="D1397" s="63" t="s">
        <v>177</v>
      </c>
      <c r="E1397" s="61" t="s">
        <v>195</v>
      </c>
      <c r="F1397" s="92" t="s">
        <v>80</v>
      </c>
      <c r="G1397" s="119" t="s">
        <v>230</v>
      </c>
      <c r="H1397" s="67">
        <v>2</v>
      </c>
      <c r="I1397" s="68">
        <v>19</v>
      </c>
      <c r="J1397" s="69">
        <v>2.7E-2</v>
      </c>
      <c r="K1397" s="66" t="s">
        <v>197</v>
      </c>
      <c r="L1397" s="71">
        <v>1740</v>
      </c>
    </row>
    <row r="1398" spans="1:12" ht="15" customHeight="1">
      <c r="A1398" s="66" t="s">
        <v>4040</v>
      </c>
      <c r="B1398" s="62" t="s">
        <v>252</v>
      </c>
      <c r="C1398" s="64" t="s">
        <v>257</v>
      </c>
      <c r="D1398" s="63" t="s">
        <v>177</v>
      </c>
      <c r="E1398" s="61" t="s">
        <v>195</v>
      </c>
      <c r="F1398" s="92" t="s">
        <v>62</v>
      </c>
      <c r="G1398" s="119" t="s">
        <v>258</v>
      </c>
      <c r="H1398" s="67">
        <v>2</v>
      </c>
      <c r="I1398" s="68">
        <v>19</v>
      </c>
      <c r="J1398" s="69">
        <v>2.7E-2</v>
      </c>
      <c r="K1398" s="66" t="s">
        <v>197</v>
      </c>
      <c r="L1398" s="71">
        <v>1740</v>
      </c>
    </row>
    <row r="1399" spans="1:12" ht="15" customHeight="1">
      <c r="A1399" s="66" t="s">
        <v>4031</v>
      </c>
      <c r="B1399" s="62" t="s">
        <v>187</v>
      </c>
      <c r="C1399" s="64" t="s">
        <v>200</v>
      </c>
      <c r="D1399" s="63" t="s">
        <v>177</v>
      </c>
      <c r="E1399" s="61" t="s">
        <v>199</v>
      </c>
      <c r="F1399" s="92" t="s">
        <v>32</v>
      </c>
      <c r="G1399" s="119" t="s">
        <v>202</v>
      </c>
      <c r="H1399" s="67">
        <v>3</v>
      </c>
      <c r="I1399" s="68">
        <v>21</v>
      </c>
      <c r="J1399" s="69">
        <v>3.6333333333333336E-2</v>
      </c>
      <c r="K1399" s="66" t="s">
        <v>201</v>
      </c>
      <c r="L1399" s="71">
        <v>2770</v>
      </c>
    </row>
    <row r="1400" spans="1:12" ht="15" customHeight="1">
      <c r="A1400" s="66" t="s">
        <v>4031</v>
      </c>
      <c r="B1400" s="62" t="s">
        <v>224</v>
      </c>
      <c r="C1400" s="64" t="s">
        <v>231</v>
      </c>
      <c r="D1400" s="63" t="s">
        <v>177</v>
      </c>
      <c r="E1400" s="61" t="s">
        <v>199</v>
      </c>
      <c r="F1400" s="92" t="s">
        <v>80</v>
      </c>
      <c r="G1400" s="119" t="s">
        <v>232</v>
      </c>
      <c r="H1400" s="67">
        <v>3</v>
      </c>
      <c r="I1400" s="68">
        <v>21</v>
      </c>
      <c r="J1400" s="69">
        <v>3.6333333333333336E-2</v>
      </c>
      <c r="K1400" s="66" t="s">
        <v>201</v>
      </c>
      <c r="L1400" s="71">
        <v>2770</v>
      </c>
    </row>
    <row r="1401" spans="1:12" ht="15" customHeight="1">
      <c r="A1401" s="66" t="s">
        <v>4031</v>
      </c>
      <c r="B1401" s="62" t="s">
        <v>252</v>
      </c>
      <c r="C1401" s="64" t="s">
        <v>259</v>
      </c>
      <c r="D1401" s="63" t="s">
        <v>177</v>
      </c>
      <c r="E1401" s="61" t="s">
        <v>199</v>
      </c>
      <c r="F1401" s="92" t="s">
        <v>62</v>
      </c>
      <c r="G1401" s="119" t="s">
        <v>260</v>
      </c>
      <c r="H1401" s="67">
        <v>3</v>
      </c>
      <c r="I1401" s="68">
        <v>21</v>
      </c>
      <c r="J1401" s="69">
        <v>3.6333333333333336E-2</v>
      </c>
      <c r="K1401" s="66" t="s">
        <v>201</v>
      </c>
      <c r="L1401" s="71">
        <v>2770</v>
      </c>
    </row>
    <row r="1402" spans="1:12" ht="15" customHeight="1">
      <c r="A1402" s="66" t="s">
        <v>4040</v>
      </c>
      <c r="B1402" s="62" t="s">
        <v>208</v>
      </c>
      <c r="C1402" s="64" t="s">
        <v>210</v>
      </c>
      <c r="D1402" s="63" t="s">
        <v>177</v>
      </c>
      <c r="E1402" s="61" t="s">
        <v>209</v>
      </c>
      <c r="F1402" s="92" t="s">
        <v>205</v>
      </c>
      <c r="G1402" s="119" t="s">
        <v>211</v>
      </c>
      <c r="H1402" s="67">
        <v>2</v>
      </c>
      <c r="I1402" s="68">
        <v>24</v>
      </c>
      <c r="J1402" s="69">
        <v>4.2000000000000003E-2</v>
      </c>
      <c r="K1402" s="66" t="s">
        <v>190</v>
      </c>
      <c r="L1402" s="70">
        <v>1860</v>
      </c>
    </row>
    <row r="1403" spans="1:12" ht="15" customHeight="1">
      <c r="A1403" s="66" t="s">
        <v>4040</v>
      </c>
      <c r="B1403" s="62" t="s">
        <v>240</v>
      </c>
      <c r="C1403" s="64" t="s">
        <v>241</v>
      </c>
      <c r="D1403" s="63" t="s">
        <v>177</v>
      </c>
      <c r="E1403" s="61" t="s">
        <v>209</v>
      </c>
      <c r="F1403" s="100" t="s">
        <v>234</v>
      </c>
      <c r="G1403" s="119" t="s">
        <v>242</v>
      </c>
      <c r="H1403" s="67">
        <v>2</v>
      </c>
      <c r="I1403" s="68">
        <v>24</v>
      </c>
      <c r="J1403" s="69">
        <v>4.2000000000000003E-2</v>
      </c>
      <c r="K1403" s="66" t="s">
        <v>190</v>
      </c>
      <c r="L1403" s="70">
        <v>1860</v>
      </c>
    </row>
    <row r="1404" spans="1:12" ht="15" customHeight="1">
      <c r="A1404" s="66" t="s">
        <v>4040</v>
      </c>
      <c r="B1404" s="62" t="s">
        <v>268</v>
      </c>
      <c r="C1404" s="64" t="s">
        <v>269</v>
      </c>
      <c r="D1404" s="63" t="s">
        <v>177</v>
      </c>
      <c r="E1404" s="61" t="s">
        <v>209</v>
      </c>
      <c r="F1404" s="100" t="s">
        <v>262</v>
      </c>
      <c r="G1404" s="119" t="s">
        <v>270</v>
      </c>
      <c r="H1404" s="67">
        <v>2</v>
      </c>
      <c r="I1404" s="68">
        <v>24</v>
      </c>
      <c r="J1404" s="69">
        <v>4.2000000000000003E-2</v>
      </c>
      <c r="K1404" s="66" t="s">
        <v>190</v>
      </c>
      <c r="L1404" s="70">
        <v>1860</v>
      </c>
    </row>
    <row r="1405" spans="1:12" ht="15" customHeight="1">
      <c r="A1405" s="66" t="s">
        <v>4040</v>
      </c>
      <c r="B1405" s="62" t="s">
        <v>281</v>
      </c>
      <c r="C1405" s="64" t="s">
        <v>282</v>
      </c>
      <c r="D1405" s="63" t="s">
        <v>177</v>
      </c>
      <c r="E1405" s="61" t="s">
        <v>209</v>
      </c>
      <c r="F1405" s="92" t="s">
        <v>278</v>
      </c>
      <c r="G1405" s="119" t="s">
        <v>283</v>
      </c>
      <c r="H1405" s="67">
        <v>2</v>
      </c>
      <c r="I1405" s="68">
        <v>24</v>
      </c>
      <c r="J1405" s="69">
        <v>4.2000000000000003E-2</v>
      </c>
      <c r="K1405" s="66" t="s">
        <v>190</v>
      </c>
      <c r="L1405" s="70">
        <v>1860</v>
      </c>
    </row>
    <row r="1406" spans="1:12" ht="15" customHeight="1">
      <c r="A1406" s="66" t="s">
        <v>4030</v>
      </c>
      <c r="B1406" s="62" t="s">
        <v>208</v>
      </c>
      <c r="C1406" s="64" t="s">
        <v>213</v>
      </c>
      <c r="D1406" s="63" t="s">
        <v>177</v>
      </c>
      <c r="E1406" s="61" t="s">
        <v>212</v>
      </c>
      <c r="F1406" s="92" t="s">
        <v>205</v>
      </c>
      <c r="G1406" s="119" t="s">
        <v>214</v>
      </c>
      <c r="H1406" s="67">
        <v>2</v>
      </c>
      <c r="I1406" s="68">
        <v>21.5</v>
      </c>
      <c r="J1406" s="69">
        <v>3.7999999999999999E-2</v>
      </c>
      <c r="K1406" s="66" t="s">
        <v>190</v>
      </c>
      <c r="L1406" s="70">
        <v>1740</v>
      </c>
    </row>
    <row r="1407" spans="1:12" ht="15" customHeight="1">
      <c r="A1407" s="66" t="s">
        <v>4030</v>
      </c>
      <c r="B1407" s="62" t="s">
        <v>240</v>
      </c>
      <c r="C1407" s="64" t="s">
        <v>243</v>
      </c>
      <c r="D1407" s="63" t="s">
        <v>177</v>
      </c>
      <c r="E1407" s="61" t="s">
        <v>212</v>
      </c>
      <c r="F1407" s="100" t="s">
        <v>234</v>
      </c>
      <c r="G1407" s="119" t="s">
        <v>244</v>
      </c>
      <c r="H1407" s="67">
        <v>2</v>
      </c>
      <c r="I1407" s="68">
        <v>21.5</v>
      </c>
      <c r="J1407" s="69">
        <v>3.7999999999999999E-2</v>
      </c>
      <c r="K1407" s="66" t="s">
        <v>190</v>
      </c>
      <c r="L1407" s="70">
        <v>1740</v>
      </c>
    </row>
    <row r="1408" spans="1:12" ht="15" customHeight="1">
      <c r="A1408" s="66" t="s">
        <v>4030</v>
      </c>
      <c r="B1408" s="62" t="s">
        <v>268</v>
      </c>
      <c r="C1408" s="64" t="s">
        <v>271</v>
      </c>
      <c r="D1408" s="63" t="s">
        <v>177</v>
      </c>
      <c r="E1408" s="61" t="s">
        <v>212</v>
      </c>
      <c r="F1408" s="100" t="s">
        <v>262</v>
      </c>
      <c r="G1408" s="119" t="s">
        <v>272</v>
      </c>
      <c r="H1408" s="67">
        <v>2</v>
      </c>
      <c r="I1408" s="68">
        <v>21.5</v>
      </c>
      <c r="J1408" s="69">
        <v>3.7999999999999999E-2</v>
      </c>
      <c r="K1408" s="66" t="s">
        <v>190</v>
      </c>
      <c r="L1408" s="70">
        <v>1740</v>
      </c>
    </row>
    <row r="1409" spans="1:12" ht="15" customHeight="1">
      <c r="A1409" s="66" t="s">
        <v>4030</v>
      </c>
      <c r="B1409" s="62" t="s">
        <v>281</v>
      </c>
      <c r="C1409" s="64" t="s">
        <v>284</v>
      </c>
      <c r="D1409" s="63" t="s">
        <v>177</v>
      </c>
      <c r="E1409" s="61" t="s">
        <v>212</v>
      </c>
      <c r="F1409" s="92" t="s">
        <v>278</v>
      </c>
      <c r="G1409" s="119" t="s">
        <v>285</v>
      </c>
      <c r="H1409" s="67">
        <v>2</v>
      </c>
      <c r="I1409" s="68">
        <v>21.5</v>
      </c>
      <c r="J1409" s="69">
        <v>3.7999999999999999E-2</v>
      </c>
      <c r="K1409" s="66" t="s">
        <v>190</v>
      </c>
      <c r="L1409" s="70">
        <v>1740</v>
      </c>
    </row>
    <row r="1410" spans="1:12" ht="15" customHeight="1">
      <c r="A1410" s="66" t="s">
        <v>4040</v>
      </c>
      <c r="B1410" s="62" t="s">
        <v>208</v>
      </c>
      <c r="C1410" s="64" t="s">
        <v>216</v>
      </c>
      <c r="D1410" s="63" t="s">
        <v>177</v>
      </c>
      <c r="E1410" s="61" t="s">
        <v>215</v>
      </c>
      <c r="F1410" s="92" t="s">
        <v>205</v>
      </c>
      <c r="G1410" s="119" t="s">
        <v>217</v>
      </c>
      <c r="H1410" s="67">
        <v>2</v>
      </c>
      <c r="I1410" s="68">
        <v>19</v>
      </c>
      <c r="J1410" s="69">
        <v>2.7E-2</v>
      </c>
      <c r="K1410" s="66" t="s">
        <v>197</v>
      </c>
      <c r="L1410" s="70">
        <v>1540</v>
      </c>
    </row>
    <row r="1411" spans="1:12" ht="15" customHeight="1">
      <c r="A1411" s="66" t="s">
        <v>4040</v>
      </c>
      <c r="B1411" s="62" t="s">
        <v>240</v>
      </c>
      <c r="C1411" s="64" t="s">
        <v>245</v>
      </c>
      <c r="D1411" s="63" t="s">
        <v>177</v>
      </c>
      <c r="E1411" s="61" t="s">
        <v>215</v>
      </c>
      <c r="F1411" s="100" t="s">
        <v>234</v>
      </c>
      <c r="G1411" s="119" t="s">
        <v>246</v>
      </c>
      <c r="H1411" s="67">
        <v>2</v>
      </c>
      <c r="I1411" s="68">
        <v>19</v>
      </c>
      <c r="J1411" s="69">
        <v>2.7E-2</v>
      </c>
      <c r="K1411" s="66" t="s">
        <v>197</v>
      </c>
      <c r="L1411" s="70">
        <v>1540</v>
      </c>
    </row>
    <row r="1412" spans="1:12" ht="15" customHeight="1">
      <c r="A1412" s="66" t="s">
        <v>4040</v>
      </c>
      <c r="B1412" s="62" t="s">
        <v>268</v>
      </c>
      <c r="C1412" s="64" t="s">
        <v>273</v>
      </c>
      <c r="D1412" s="63" t="s">
        <v>177</v>
      </c>
      <c r="E1412" s="61" t="s">
        <v>215</v>
      </c>
      <c r="F1412" s="100" t="s">
        <v>262</v>
      </c>
      <c r="G1412" s="119" t="s">
        <v>274</v>
      </c>
      <c r="H1412" s="67">
        <v>2</v>
      </c>
      <c r="I1412" s="68">
        <v>19</v>
      </c>
      <c r="J1412" s="69">
        <v>2.7E-2</v>
      </c>
      <c r="K1412" s="66" t="s">
        <v>197</v>
      </c>
      <c r="L1412" s="70">
        <v>1540</v>
      </c>
    </row>
    <row r="1413" spans="1:12" ht="15" customHeight="1">
      <c r="A1413" s="66" t="s">
        <v>4040</v>
      </c>
      <c r="B1413" s="62" t="s">
        <v>281</v>
      </c>
      <c r="C1413" s="64" t="s">
        <v>286</v>
      </c>
      <c r="D1413" s="63" t="s">
        <v>177</v>
      </c>
      <c r="E1413" s="61" t="s">
        <v>215</v>
      </c>
      <c r="F1413" s="92" t="s">
        <v>278</v>
      </c>
      <c r="G1413" s="119" t="s">
        <v>287</v>
      </c>
      <c r="H1413" s="67">
        <v>2</v>
      </c>
      <c r="I1413" s="68">
        <v>19</v>
      </c>
      <c r="J1413" s="69">
        <v>2.7E-2</v>
      </c>
      <c r="K1413" s="66" t="s">
        <v>197</v>
      </c>
      <c r="L1413" s="70">
        <v>1540</v>
      </c>
    </row>
    <row r="1414" spans="1:12" ht="15" customHeight="1">
      <c r="A1414" s="66" t="s">
        <v>4031</v>
      </c>
      <c r="B1414" s="62" t="s">
        <v>208</v>
      </c>
      <c r="C1414" s="64" t="s">
        <v>219</v>
      </c>
      <c r="D1414" s="63" t="s">
        <v>177</v>
      </c>
      <c r="E1414" s="61" t="s">
        <v>218</v>
      </c>
      <c r="F1414" s="92" t="s">
        <v>205</v>
      </c>
      <c r="G1414" s="119" t="s">
        <v>220</v>
      </c>
      <c r="H1414" s="67">
        <v>3</v>
      </c>
      <c r="I1414" s="68">
        <v>22</v>
      </c>
      <c r="J1414" s="69">
        <v>3.6333333333333336E-2</v>
      </c>
      <c r="K1414" s="66" t="s">
        <v>201</v>
      </c>
      <c r="L1414" s="70">
        <v>2520</v>
      </c>
    </row>
    <row r="1415" spans="1:12" ht="15" customHeight="1">
      <c r="A1415" s="66" t="s">
        <v>4031</v>
      </c>
      <c r="B1415" s="62" t="s">
        <v>240</v>
      </c>
      <c r="C1415" s="64" t="s">
        <v>247</v>
      </c>
      <c r="D1415" s="63" t="s">
        <v>177</v>
      </c>
      <c r="E1415" s="61" t="s">
        <v>218</v>
      </c>
      <c r="F1415" s="100" t="s">
        <v>234</v>
      </c>
      <c r="G1415" s="119" t="s">
        <v>248</v>
      </c>
      <c r="H1415" s="67">
        <v>3</v>
      </c>
      <c r="I1415" s="68">
        <v>22</v>
      </c>
      <c r="J1415" s="69">
        <v>3.6333333333333336E-2</v>
      </c>
      <c r="K1415" s="66" t="s">
        <v>201</v>
      </c>
      <c r="L1415" s="70">
        <v>2520</v>
      </c>
    </row>
    <row r="1416" spans="1:12" ht="15" customHeight="1">
      <c r="A1416" s="66" t="s">
        <v>4031</v>
      </c>
      <c r="B1416" s="62" t="s">
        <v>268</v>
      </c>
      <c r="C1416" s="64" t="s">
        <v>275</v>
      </c>
      <c r="D1416" s="63" t="s">
        <v>177</v>
      </c>
      <c r="E1416" s="61" t="s">
        <v>218</v>
      </c>
      <c r="F1416" s="100" t="s">
        <v>262</v>
      </c>
      <c r="G1416" s="119" t="s">
        <v>276</v>
      </c>
      <c r="H1416" s="67">
        <v>3</v>
      </c>
      <c r="I1416" s="68">
        <v>22</v>
      </c>
      <c r="J1416" s="69">
        <v>3.6333333333333336E-2</v>
      </c>
      <c r="K1416" s="66" t="s">
        <v>201</v>
      </c>
      <c r="L1416" s="70">
        <v>2520</v>
      </c>
    </row>
    <row r="1417" spans="1:12" ht="15" customHeight="1">
      <c r="A1417" s="66" t="s">
        <v>4031</v>
      </c>
      <c r="B1417" s="62" t="s">
        <v>281</v>
      </c>
      <c r="C1417" s="64" t="s">
        <v>288</v>
      </c>
      <c r="D1417" s="63" t="s">
        <v>177</v>
      </c>
      <c r="E1417" s="61" t="s">
        <v>218</v>
      </c>
      <c r="F1417" s="92" t="s">
        <v>278</v>
      </c>
      <c r="G1417" s="119" t="s">
        <v>289</v>
      </c>
      <c r="H1417" s="67">
        <v>3</v>
      </c>
      <c r="I1417" s="68">
        <v>22</v>
      </c>
      <c r="J1417" s="69">
        <v>3.6333333333333336E-2</v>
      </c>
      <c r="K1417" s="66" t="s">
        <v>201</v>
      </c>
      <c r="L1417" s="70">
        <v>2520</v>
      </c>
    </row>
    <row r="1418" spans="1:12" ht="15" customHeight="1">
      <c r="A1418" s="93" t="s">
        <v>11</v>
      </c>
      <c r="B1418" s="94"/>
      <c r="C1418" s="94"/>
      <c r="D1418" s="95"/>
      <c r="E1418" s="55"/>
      <c r="F1418" s="56"/>
      <c r="G1418" s="94"/>
      <c r="H1418" s="57"/>
      <c r="I1418" s="58"/>
      <c r="J1418" s="59"/>
      <c r="K1418" s="53"/>
      <c r="L1418" s="70" t="e">
        <v>#N/A</v>
      </c>
    </row>
    <row r="1419" spans="1:12" ht="15" customHeight="1">
      <c r="A1419" s="66" t="s">
        <v>4041</v>
      </c>
      <c r="B1419" s="62" t="s">
        <v>294</v>
      </c>
      <c r="C1419" s="66" t="s">
        <v>296</v>
      </c>
      <c r="D1419" s="66" t="s">
        <v>295</v>
      </c>
      <c r="E1419" s="66" t="s">
        <v>17</v>
      </c>
      <c r="F1419" s="92" t="s">
        <v>205</v>
      </c>
      <c r="G1419" s="119" t="s">
        <v>299</v>
      </c>
      <c r="H1419" s="67">
        <v>8</v>
      </c>
      <c r="I1419" s="68">
        <v>22.781624999999998</v>
      </c>
      <c r="J1419" s="69">
        <v>3.8625E-2</v>
      </c>
      <c r="K1419" s="66" t="s">
        <v>297</v>
      </c>
      <c r="L1419" s="70">
        <v>7100</v>
      </c>
    </row>
    <row r="1420" spans="1:12" ht="15" customHeight="1">
      <c r="A1420" s="66" t="s">
        <v>4041</v>
      </c>
      <c r="B1420" s="62" t="s">
        <v>300</v>
      </c>
      <c r="C1420" s="66" t="s">
        <v>301</v>
      </c>
      <c r="D1420" s="66" t="s">
        <v>295</v>
      </c>
      <c r="E1420" s="66" t="s">
        <v>17</v>
      </c>
      <c r="F1420" s="92" t="s">
        <v>278</v>
      </c>
      <c r="G1420" s="119" t="s">
        <v>302</v>
      </c>
      <c r="H1420" s="67">
        <v>8</v>
      </c>
      <c r="I1420" s="68">
        <v>22.781624999999998</v>
      </c>
      <c r="J1420" s="69">
        <v>3.8625E-2</v>
      </c>
      <c r="K1420" s="66" t="s">
        <v>297</v>
      </c>
      <c r="L1420" s="70">
        <v>7100</v>
      </c>
    </row>
    <row r="1421" spans="1:12" ht="15" customHeight="1">
      <c r="A1421" s="66" t="s">
        <v>4041</v>
      </c>
      <c r="B1421" s="62" t="s">
        <v>303</v>
      </c>
      <c r="C1421" s="66" t="s">
        <v>305</v>
      </c>
      <c r="D1421" s="66" t="s">
        <v>304</v>
      </c>
      <c r="E1421" s="66" t="s">
        <v>17</v>
      </c>
      <c r="F1421" s="92" t="s">
        <v>205</v>
      </c>
      <c r="G1421" s="119" t="s">
        <v>307</v>
      </c>
      <c r="H1421" s="67">
        <v>7</v>
      </c>
      <c r="I1421" s="68">
        <v>27.90285714285714</v>
      </c>
      <c r="J1421" s="69">
        <v>4.4857142857142859E-2</v>
      </c>
      <c r="K1421" s="66" t="s">
        <v>306</v>
      </c>
      <c r="L1421" s="70">
        <v>8820</v>
      </c>
    </row>
    <row r="1422" spans="1:12" ht="15" customHeight="1">
      <c r="A1422" s="66" t="s">
        <v>4041</v>
      </c>
      <c r="B1422" s="62" t="s">
        <v>308</v>
      </c>
      <c r="C1422" s="66" t="s">
        <v>309</v>
      </c>
      <c r="D1422" s="66" t="s">
        <v>304</v>
      </c>
      <c r="E1422" s="66" t="s">
        <v>17</v>
      </c>
      <c r="F1422" s="92" t="s">
        <v>278</v>
      </c>
      <c r="G1422" s="119" t="s">
        <v>310</v>
      </c>
      <c r="H1422" s="67">
        <v>7</v>
      </c>
      <c r="I1422" s="68">
        <v>27.90285714285714</v>
      </c>
      <c r="J1422" s="69">
        <v>4.4857142857142859E-2</v>
      </c>
      <c r="K1422" s="66" t="s">
        <v>306</v>
      </c>
      <c r="L1422" s="70">
        <v>8820</v>
      </c>
    </row>
    <row r="1423" spans="1:12" ht="15" customHeight="1">
      <c r="A1423" s="93" t="s">
        <v>3404</v>
      </c>
      <c r="B1423" s="94"/>
      <c r="C1423" s="94" t="s">
        <v>3404</v>
      </c>
      <c r="D1423" s="95" t="s">
        <v>17</v>
      </c>
      <c r="E1423" s="55" t="s">
        <v>17</v>
      </c>
      <c r="F1423" s="56" t="s">
        <v>17</v>
      </c>
      <c r="G1423" s="94"/>
      <c r="H1423" s="57"/>
      <c r="I1423" s="58"/>
      <c r="J1423" s="59"/>
      <c r="K1423" s="53" t="s">
        <v>17</v>
      </c>
      <c r="L1423" s="70" t="e">
        <v>#N/A</v>
      </c>
    </row>
    <row r="1424" spans="1:12" ht="15" customHeight="1">
      <c r="A1424" s="66" t="s">
        <v>4042</v>
      </c>
      <c r="B1424" s="96" t="s">
        <v>3405</v>
      </c>
      <c r="C1424" s="66" t="s">
        <v>3408</v>
      </c>
      <c r="D1424" s="96" t="s">
        <v>3406</v>
      </c>
      <c r="E1424" s="61" t="s">
        <v>3407</v>
      </c>
      <c r="F1424" s="96" t="s">
        <v>205</v>
      </c>
      <c r="G1424" s="119" t="s">
        <v>3410</v>
      </c>
      <c r="H1424" s="67">
        <v>2</v>
      </c>
      <c r="I1424" s="68">
        <v>15.4</v>
      </c>
      <c r="J1424" s="69">
        <v>0.03</v>
      </c>
      <c r="K1424" s="66" t="s">
        <v>3409</v>
      </c>
      <c r="L1424" s="70">
        <v>1610</v>
      </c>
    </row>
    <row r="1425" spans="1:12" ht="15" customHeight="1">
      <c r="A1425" s="66" t="s">
        <v>4042</v>
      </c>
      <c r="B1425" s="97" t="s">
        <v>3462</v>
      </c>
      <c r="C1425" s="98" t="s">
        <v>3463</v>
      </c>
      <c r="D1425" s="96" t="s">
        <v>3406</v>
      </c>
      <c r="E1425" s="61" t="s">
        <v>3407</v>
      </c>
      <c r="F1425" s="96" t="s">
        <v>278</v>
      </c>
      <c r="G1425" s="119" t="s">
        <v>3464</v>
      </c>
      <c r="H1425" s="67">
        <v>2</v>
      </c>
      <c r="I1425" s="68">
        <v>15.4</v>
      </c>
      <c r="J1425" s="69">
        <v>0.03</v>
      </c>
      <c r="K1425" s="66" t="s">
        <v>3409</v>
      </c>
      <c r="L1425" s="70">
        <v>1610</v>
      </c>
    </row>
    <row r="1426" spans="1:12" ht="15" customHeight="1">
      <c r="A1426" s="66" t="s">
        <v>4043</v>
      </c>
      <c r="B1426" s="62" t="s">
        <v>3405</v>
      </c>
      <c r="C1426" s="63" t="s">
        <v>3412</v>
      </c>
      <c r="D1426" s="101" t="s">
        <v>3406</v>
      </c>
      <c r="E1426" s="66" t="s">
        <v>3411</v>
      </c>
      <c r="F1426" s="66" t="s">
        <v>205</v>
      </c>
      <c r="G1426" s="119" t="s">
        <v>3413</v>
      </c>
      <c r="H1426" s="67">
        <v>2</v>
      </c>
      <c r="I1426" s="68">
        <v>14.9</v>
      </c>
      <c r="J1426" s="69">
        <v>3.15E-2</v>
      </c>
      <c r="K1426" s="66" t="s">
        <v>3409</v>
      </c>
      <c r="L1426" s="70">
        <v>1450</v>
      </c>
    </row>
    <row r="1427" spans="1:12" ht="15" customHeight="1">
      <c r="A1427" s="66" t="s">
        <v>4043</v>
      </c>
      <c r="B1427" s="62" t="s">
        <v>3462</v>
      </c>
      <c r="C1427" s="63" t="s">
        <v>3465</v>
      </c>
      <c r="D1427" s="101" t="s">
        <v>3406</v>
      </c>
      <c r="E1427" s="66" t="s">
        <v>3411</v>
      </c>
      <c r="F1427" s="66" t="s">
        <v>278</v>
      </c>
      <c r="G1427" s="119" t="s">
        <v>3466</v>
      </c>
      <c r="H1427" s="67">
        <v>2</v>
      </c>
      <c r="I1427" s="68">
        <v>14.9</v>
      </c>
      <c r="J1427" s="69">
        <v>3.15E-2</v>
      </c>
      <c r="K1427" s="66" t="s">
        <v>3409</v>
      </c>
      <c r="L1427" s="70">
        <v>1450</v>
      </c>
    </row>
    <row r="1428" spans="1:12" ht="15" customHeight="1">
      <c r="A1428" s="66" t="s">
        <v>4044</v>
      </c>
      <c r="B1428" s="62" t="s">
        <v>3405</v>
      </c>
      <c r="C1428" s="63" t="s">
        <v>3415</v>
      </c>
      <c r="D1428" s="101" t="s">
        <v>3406</v>
      </c>
      <c r="E1428" s="66" t="s">
        <v>3414</v>
      </c>
      <c r="F1428" s="66" t="s">
        <v>205</v>
      </c>
      <c r="G1428" s="119" t="s">
        <v>3416</v>
      </c>
      <c r="H1428" s="67">
        <v>2</v>
      </c>
      <c r="I1428" s="68">
        <v>16.850000000000001</v>
      </c>
      <c r="J1428" s="69">
        <v>3.5000000000000003E-2</v>
      </c>
      <c r="K1428" s="66" t="s">
        <v>3409</v>
      </c>
      <c r="L1428" s="70">
        <v>1750</v>
      </c>
    </row>
    <row r="1429" spans="1:12" ht="15" customHeight="1">
      <c r="A1429" s="66" t="s">
        <v>4044</v>
      </c>
      <c r="B1429" s="62" t="s">
        <v>3462</v>
      </c>
      <c r="C1429" s="63" t="s">
        <v>3467</v>
      </c>
      <c r="D1429" s="101" t="s">
        <v>3406</v>
      </c>
      <c r="E1429" s="66" t="s">
        <v>3414</v>
      </c>
      <c r="F1429" s="66" t="s">
        <v>278</v>
      </c>
      <c r="G1429" s="119" t="s">
        <v>3468</v>
      </c>
      <c r="H1429" s="67">
        <v>2</v>
      </c>
      <c r="I1429" s="68">
        <v>16.850000000000001</v>
      </c>
      <c r="J1429" s="69">
        <v>3.5000000000000003E-2</v>
      </c>
      <c r="K1429" s="66" t="s">
        <v>3409</v>
      </c>
      <c r="L1429" s="70">
        <v>1750</v>
      </c>
    </row>
    <row r="1430" spans="1:12" ht="15" customHeight="1">
      <c r="A1430" s="66" t="s">
        <v>4045</v>
      </c>
      <c r="B1430" s="62" t="s">
        <v>3405</v>
      </c>
      <c r="C1430" s="63" t="s">
        <v>3418</v>
      </c>
      <c r="D1430" s="101" t="s">
        <v>3406</v>
      </c>
      <c r="E1430" s="66" t="s">
        <v>3417</v>
      </c>
      <c r="F1430" s="66" t="s">
        <v>205</v>
      </c>
      <c r="G1430" s="119" t="s">
        <v>3420</v>
      </c>
      <c r="H1430" s="67">
        <v>2</v>
      </c>
      <c r="I1430" s="102">
        <v>0</v>
      </c>
      <c r="J1430" s="69">
        <v>2.9000000000000001E-2</v>
      </c>
      <c r="K1430" s="66" t="s">
        <v>3419</v>
      </c>
      <c r="L1430" s="70">
        <v>2000</v>
      </c>
    </row>
    <row r="1431" spans="1:12" ht="15" customHeight="1">
      <c r="A1431" s="66" t="s">
        <v>4045</v>
      </c>
      <c r="B1431" s="62" t="s">
        <v>3462</v>
      </c>
      <c r="C1431" s="63" t="s">
        <v>3469</v>
      </c>
      <c r="D1431" s="101" t="s">
        <v>3406</v>
      </c>
      <c r="E1431" s="66" t="s">
        <v>3417</v>
      </c>
      <c r="F1431" s="66" t="s">
        <v>278</v>
      </c>
      <c r="G1431" s="119" t="s">
        <v>3470</v>
      </c>
      <c r="H1431" s="67">
        <v>2</v>
      </c>
      <c r="I1431" s="102">
        <v>0</v>
      </c>
      <c r="J1431" s="69">
        <v>2.9000000000000001E-2</v>
      </c>
      <c r="K1431" s="66" t="s">
        <v>3419</v>
      </c>
      <c r="L1431" s="70">
        <v>2000</v>
      </c>
    </row>
    <row r="1432" spans="1:12" ht="15" customHeight="1">
      <c r="A1432" s="66" t="s">
        <v>4047</v>
      </c>
      <c r="B1432" s="62" t="s">
        <v>3421</v>
      </c>
      <c r="C1432" s="104" t="s">
        <v>3427</v>
      </c>
      <c r="D1432" s="101" t="s">
        <v>3406</v>
      </c>
      <c r="E1432" s="66" t="s">
        <v>3426</v>
      </c>
      <c r="F1432" s="66" t="s">
        <v>205</v>
      </c>
      <c r="G1432" s="119" t="s">
        <v>3429</v>
      </c>
      <c r="H1432" s="67">
        <v>7</v>
      </c>
      <c r="I1432" s="68">
        <v>18.471428571428572</v>
      </c>
      <c r="J1432" s="69">
        <v>2.7857142857142858E-2</v>
      </c>
      <c r="K1432" s="66" t="s">
        <v>3428</v>
      </c>
      <c r="L1432" s="70">
        <v>5420</v>
      </c>
    </row>
    <row r="1433" spans="1:12" ht="15" customHeight="1">
      <c r="A1433" s="66" t="s">
        <v>4047</v>
      </c>
      <c r="B1433" s="62" t="s">
        <v>3471</v>
      </c>
      <c r="C1433" s="104" t="s">
        <v>4176</v>
      </c>
      <c r="D1433" s="101" t="s">
        <v>3406</v>
      </c>
      <c r="E1433" s="66" t="s">
        <v>3426</v>
      </c>
      <c r="F1433" s="66" t="s">
        <v>278</v>
      </c>
      <c r="G1433" s="119" t="s">
        <v>3475</v>
      </c>
      <c r="H1433" s="67">
        <v>7</v>
      </c>
      <c r="I1433" s="68">
        <v>18.471428571428572</v>
      </c>
      <c r="J1433" s="69">
        <v>2.7857142857142858E-2</v>
      </c>
      <c r="K1433" s="66" t="s">
        <v>3428</v>
      </c>
      <c r="L1433" s="70">
        <v>5420</v>
      </c>
    </row>
    <row r="1434" spans="1:12" ht="15" customHeight="1">
      <c r="A1434" s="66" t="s">
        <v>4051</v>
      </c>
      <c r="B1434" s="62" t="s">
        <v>3421</v>
      </c>
      <c r="C1434" s="104" t="s">
        <v>4985</v>
      </c>
      <c r="D1434" s="101" t="s">
        <v>3406</v>
      </c>
      <c r="E1434" s="66" t="s">
        <v>3434</v>
      </c>
      <c r="F1434" s="66" t="s">
        <v>205</v>
      </c>
      <c r="G1434" s="119" t="s">
        <v>3437</v>
      </c>
      <c r="H1434" s="67">
        <v>3</v>
      </c>
      <c r="I1434" s="102">
        <v>0</v>
      </c>
      <c r="J1434" s="69">
        <v>3.6666666666666667E-2</v>
      </c>
      <c r="K1434" s="66" t="s">
        <v>3444</v>
      </c>
      <c r="L1434" s="71">
        <v>2200</v>
      </c>
    </row>
    <row r="1435" spans="1:12" ht="15" customHeight="1">
      <c r="A1435" s="66" t="s">
        <v>4051</v>
      </c>
      <c r="B1435" s="62" t="s">
        <v>3471</v>
      </c>
      <c r="C1435" s="104" t="s">
        <v>4986</v>
      </c>
      <c r="D1435" s="101" t="s">
        <v>3406</v>
      </c>
      <c r="E1435" s="66" t="s">
        <v>3434</v>
      </c>
      <c r="F1435" s="66" t="s">
        <v>278</v>
      </c>
      <c r="G1435" s="119" t="s">
        <v>3479</v>
      </c>
      <c r="H1435" s="67">
        <v>3</v>
      </c>
      <c r="I1435" s="102">
        <v>0</v>
      </c>
      <c r="J1435" s="69">
        <v>3.6666666666666667E-2</v>
      </c>
      <c r="K1435" s="66" t="s">
        <v>3444</v>
      </c>
      <c r="L1435" s="71">
        <v>2200</v>
      </c>
    </row>
    <row r="1436" spans="1:12" ht="15" customHeight="1">
      <c r="A1436" s="66" t="s">
        <v>4050</v>
      </c>
      <c r="B1436" s="62" t="s">
        <v>3421</v>
      </c>
      <c r="C1436" s="104" t="s">
        <v>3439</v>
      </c>
      <c r="D1436" s="101" t="s">
        <v>3406</v>
      </c>
      <c r="E1436" s="66" t="s">
        <v>3438</v>
      </c>
      <c r="F1436" s="66" t="s">
        <v>205</v>
      </c>
      <c r="G1436" s="119" t="s">
        <v>3441</v>
      </c>
      <c r="H1436" s="67">
        <v>3</v>
      </c>
      <c r="I1436" s="102">
        <v>0</v>
      </c>
      <c r="J1436" s="69">
        <v>3.3000000000000002E-2</v>
      </c>
      <c r="K1436" s="66" t="s">
        <v>3440</v>
      </c>
      <c r="L1436" s="70">
        <v>1790</v>
      </c>
    </row>
    <row r="1437" spans="1:12" ht="15" customHeight="1">
      <c r="A1437" s="66" t="s">
        <v>4050</v>
      </c>
      <c r="B1437" s="62" t="s">
        <v>3471</v>
      </c>
      <c r="C1437" s="104" t="s">
        <v>3480</v>
      </c>
      <c r="D1437" s="101" t="s">
        <v>3406</v>
      </c>
      <c r="E1437" s="66" t="s">
        <v>3438</v>
      </c>
      <c r="F1437" s="66" t="s">
        <v>278</v>
      </c>
      <c r="G1437" s="119" t="s">
        <v>3481</v>
      </c>
      <c r="H1437" s="67">
        <v>3</v>
      </c>
      <c r="I1437" s="102">
        <v>0</v>
      </c>
      <c r="J1437" s="69">
        <v>3.3000000000000002E-2</v>
      </c>
      <c r="K1437" s="66" t="s">
        <v>3440</v>
      </c>
      <c r="L1437" s="70">
        <v>1790</v>
      </c>
    </row>
    <row r="1438" spans="1:12" ht="15" customHeight="1">
      <c r="A1438" s="66" t="s">
        <v>4049</v>
      </c>
      <c r="B1438" s="62" t="s">
        <v>3421</v>
      </c>
      <c r="C1438" s="104" t="s">
        <v>4987</v>
      </c>
      <c r="D1438" s="101" t="s">
        <v>3406</v>
      </c>
      <c r="E1438" s="66" t="s">
        <v>3442</v>
      </c>
      <c r="F1438" s="66" t="s">
        <v>205</v>
      </c>
      <c r="G1438" s="119" t="s">
        <v>3445</v>
      </c>
      <c r="H1438" s="67">
        <v>3</v>
      </c>
      <c r="I1438" s="102">
        <v>0</v>
      </c>
      <c r="J1438" s="69">
        <v>3.2000000000000001E-2</v>
      </c>
      <c r="K1438" s="66" t="s">
        <v>3436</v>
      </c>
      <c r="L1438" s="70">
        <v>1710</v>
      </c>
    </row>
    <row r="1439" spans="1:12" ht="15" customHeight="1">
      <c r="A1439" s="66" t="s">
        <v>4049</v>
      </c>
      <c r="B1439" s="62" t="s">
        <v>3471</v>
      </c>
      <c r="C1439" s="104" t="s">
        <v>4988</v>
      </c>
      <c r="D1439" s="101" t="s">
        <v>3406</v>
      </c>
      <c r="E1439" s="66" t="s">
        <v>3442</v>
      </c>
      <c r="F1439" s="66" t="s">
        <v>278</v>
      </c>
      <c r="G1439" s="119" t="s">
        <v>3483</v>
      </c>
      <c r="H1439" s="67">
        <v>3</v>
      </c>
      <c r="I1439" s="102">
        <v>0</v>
      </c>
      <c r="J1439" s="69">
        <v>3.2000000000000001E-2</v>
      </c>
      <c r="K1439" s="66" t="s">
        <v>3436</v>
      </c>
      <c r="L1439" s="70">
        <v>1710</v>
      </c>
    </row>
    <row r="1440" spans="1:12" ht="15" customHeight="1">
      <c r="A1440" s="84" t="s">
        <v>4046</v>
      </c>
      <c r="B1440" s="85" t="s">
        <v>3421</v>
      </c>
      <c r="C1440" s="105" t="s">
        <v>4108</v>
      </c>
      <c r="D1440" s="106" t="s">
        <v>3406</v>
      </c>
      <c r="E1440" s="84" t="s">
        <v>4106</v>
      </c>
      <c r="F1440" s="84" t="s">
        <v>205</v>
      </c>
      <c r="G1440" s="122" t="s">
        <v>3425</v>
      </c>
      <c r="H1440" s="88">
        <v>3</v>
      </c>
      <c r="I1440" s="89">
        <v>24.6666666666667</v>
      </c>
      <c r="J1440" s="90">
        <v>4.26666666666667E-2</v>
      </c>
      <c r="K1440" s="84" t="s">
        <v>3424</v>
      </c>
      <c r="L1440" s="70">
        <v>2750</v>
      </c>
    </row>
    <row r="1441" spans="1:12" ht="15" customHeight="1">
      <c r="A1441" s="84" t="s">
        <v>4046</v>
      </c>
      <c r="B1441" s="85" t="s">
        <v>3471</v>
      </c>
      <c r="C1441" s="105" t="s">
        <v>4109</v>
      </c>
      <c r="D1441" s="106" t="s">
        <v>3406</v>
      </c>
      <c r="E1441" s="84" t="s">
        <v>4106</v>
      </c>
      <c r="F1441" s="84" t="s">
        <v>278</v>
      </c>
      <c r="G1441" s="122" t="s">
        <v>3473</v>
      </c>
      <c r="H1441" s="88">
        <v>3</v>
      </c>
      <c r="I1441" s="89">
        <v>24.666666666666668</v>
      </c>
      <c r="J1441" s="90">
        <v>4.2666666666666665E-2</v>
      </c>
      <c r="K1441" s="84" t="s">
        <v>3424</v>
      </c>
      <c r="L1441" s="70">
        <v>2750</v>
      </c>
    </row>
    <row r="1442" spans="1:12" ht="15" customHeight="1">
      <c r="A1442" s="84" t="s">
        <v>4048</v>
      </c>
      <c r="B1442" s="85" t="s">
        <v>3421</v>
      </c>
      <c r="C1442" s="105" t="s">
        <v>4110</v>
      </c>
      <c r="D1442" s="106" t="s">
        <v>3406</v>
      </c>
      <c r="E1442" s="84" t="s">
        <v>4107</v>
      </c>
      <c r="F1442" s="84" t="s">
        <v>205</v>
      </c>
      <c r="G1442" s="122" t="s">
        <v>3433</v>
      </c>
      <c r="H1442" s="88">
        <v>7</v>
      </c>
      <c r="I1442" s="89">
        <v>18.471428571428572</v>
      </c>
      <c r="J1442" s="90">
        <v>2.78571428571429E-2</v>
      </c>
      <c r="K1442" s="84" t="s">
        <v>3432</v>
      </c>
      <c r="L1442" s="70">
        <v>2890</v>
      </c>
    </row>
    <row r="1443" spans="1:12" ht="15" customHeight="1">
      <c r="A1443" s="84" t="s">
        <v>4048</v>
      </c>
      <c r="B1443" s="85" t="s">
        <v>3471</v>
      </c>
      <c r="C1443" s="105" t="s">
        <v>4989</v>
      </c>
      <c r="D1443" s="106" t="s">
        <v>3406</v>
      </c>
      <c r="E1443" s="84" t="s">
        <v>4107</v>
      </c>
      <c r="F1443" s="84" t="s">
        <v>278</v>
      </c>
      <c r="G1443" s="122" t="s">
        <v>3477</v>
      </c>
      <c r="H1443" s="88">
        <v>7</v>
      </c>
      <c r="I1443" s="89">
        <v>18.471428571428572</v>
      </c>
      <c r="J1443" s="90">
        <v>2.7857142857142858E-2</v>
      </c>
      <c r="K1443" s="84" t="s">
        <v>3432</v>
      </c>
      <c r="L1443" s="70">
        <v>2890</v>
      </c>
    </row>
    <row r="1444" spans="1:12" ht="15" customHeight="1">
      <c r="A1444" s="66" t="s">
        <v>4052</v>
      </c>
      <c r="B1444" s="62" t="s">
        <v>3446</v>
      </c>
      <c r="C1444" s="63" t="s">
        <v>3448</v>
      </c>
      <c r="D1444" s="101" t="s">
        <v>3406</v>
      </c>
      <c r="E1444" s="66" t="s">
        <v>3447</v>
      </c>
      <c r="F1444" s="66" t="s">
        <v>205</v>
      </c>
      <c r="G1444" s="119" t="s">
        <v>3450</v>
      </c>
      <c r="H1444" s="67">
        <v>3</v>
      </c>
      <c r="I1444" s="68">
        <v>10.200000000000001</v>
      </c>
      <c r="J1444" s="69">
        <v>1.9E-2</v>
      </c>
      <c r="K1444" s="66" t="s">
        <v>3449</v>
      </c>
      <c r="L1444" s="70">
        <v>1860</v>
      </c>
    </row>
    <row r="1445" spans="1:12" ht="15" customHeight="1">
      <c r="A1445" s="66" t="s">
        <v>4052</v>
      </c>
      <c r="B1445" s="62" t="s">
        <v>3484</v>
      </c>
      <c r="C1445" s="63" t="s">
        <v>3485</v>
      </c>
      <c r="D1445" s="101" t="s">
        <v>3406</v>
      </c>
      <c r="E1445" s="66" t="s">
        <v>3447</v>
      </c>
      <c r="F1445" s="66" t="s">
        <v>278</v>
      </c>
      <c r="G1445" s="119" t="s">
        <v>3486</v>
      </c>
      <c r="H1445" s="67">
        <v>3</v>
      </c>
      <c r="I1445" s="68">
        <v>10.200000000000001</v>
      </c>
      <c r="J1445" s="69">
        <v>1.9E-2</v>
      </c>
      <c r="K1445" s="66" t="s">
        <v>3449</v>
      </c>
      <c r="L1445" s="70">
        <v>1860</v>
      </c>
    </row>
    <row r="1446" spans="1:12" ht="15" customHeight="1">
      <c r="A1446" s="66" t="s">
        <v>4053</v>
      </c>
      <c r="B1446" s="62" t="s">
        <v>3451</v>
      </c>
      <c r="C1446" s="63" t="s">
        <v>3453</v>
      </c>
      <c r="D1446" s="101" t="s">
        <v>3406</v>
      </c>
      <c r="E1446" s="66" t="s">
        <v>3452</v>
      </c>
      <c r="F1446" s="66" t="s">
        <v>205</v>
      </c>
      <c r="G1446" s="119" t="s">
        <v>3455</v>
      </c>
      <c r="H1446" s="67">
        <v>2</v>
      </c>
      <c r="I1446" s="68">
        <v>4.9249999999999998</v>
      </c>
      <c r="J1446" s="69">
        <v>1.0999999999999999E-2</v>
      </c>
      <c r="K1446" s="66" t="s">
        <v>3454</v>
      </c>
      <c r="L1446" s="70">
        <v>470</v>
      </c>
    </row>
    <row r="1447" spans="1:12" ht="15" customHeight="1">
      <c r="A1447" s="66" t="s">
        <v>4053</v>
      </c>
      <c r="B1447" s="62" t="s">
        <v>3487</v>
      </c>
      <c r="C1447" s="63" t="s">
        <v>3488</v>
      </c>
      <c r="D1447" s="101" t="s">
        <v>3406</v>
      </c>
      <c r="E1447" s="66" t="s">
        <v>3452</v>
      </c>
      <c r="F1447" s="66" t="s">
        <v>278</v>
      </c>
      <c r="G1447" s="119" t="s">
        <v>3489</v>
      </c>
      <c r="H1447" s="67">
        <v>2</v>
      </c>
      <c r="I1447" s="68">
        <v>4.9249999999999998</v>
      </c>
      <c r="J1447" s="69">
        <v>1.0999999999999999E-2</v>
      </c>
      <c r="K1447" s="66" t="s">
        <v>3454</v>
      </c>
      <c r="L1447" s="70">
        <v>470</v>
      </c>
    </row>
    <row r="1448" spans="1:12" ht="15" customHeight="1">
      <c r="A1448" s="66" t="s">
        <v>4007</v>
      </c>
      <c r="B1448" s="62" t="s">
        <v>3456</v>
      </c>
      <c r="C1448" s="63" t="s">
        <v>3458</v>
      </c>
      <c r="D1448" s="101" t="s">
        <v>3406</v>
      </c>
      <c r="E1448" s="66" t="s">
        <v>3457</v>
      </c>
      <c r="F1448" s="66" t="s">
        <v>205</v>
      </c>
      <c r="G1448" s="119" t="s">
        <v>3461</v>
      </c>
      <c r="H1448" s="67">
        <v>4</v>
      </c>
      <c r="I1448" s="68">
        <v>23.675000000000001</v>
      </c>
      <c r="J1448" s="69">
        <v>4.1250000000000002E-2</v>
      </c>
      <c r="K1448" s="66" t="s">
        <v>3459</v>
      </c>
      <c r="L1448" s="70">
        <v>4540</v>
      </c>
    </row>
    <row r="1449" spans="1:12" ht="15" customHeight="1">
      <c r="A1449" s="66" t="s">
        <v>4007</v>
      </c>
      <c r="B1449" s="62" t="s">
        <v>3490</v>
      </c>
      <c r="C1449" s="63" t="s">
        <v>3491</v>
      </c>
      <c r="D1449" s="101" t="s">
        <v>3406</v>
      </c>
      <c r="E1449" s="66" t="s">
        <v>3457</v>
      </c>
      <c r="F1449" s="66" t="s">
        <v>278</v>
      </c>
      <c r="G1449" s="119" t="s">
        <v>3492</v>
      </c>
      <c r="H1449" s="67">
        <v>4</v>
      </c>
      <c r="I1449" s="68">
        <v>23.675000000000001</v>
      </c>
      <c r="J1449" s="69">
        <v>4.1250000000000002E-2</v>
      </c>
      <c r="K1449" s="66" t="s">
        <v>3459</v>
      </c>
      <c r="L1449" s="70">
        <v>4540</v>
      </c>
    </row>
    <row r="1450" spans="1:12" s="83" customFormat="1" ht="15" customHeight="1">
      <c r="A1450" s="74" t="s">
        <v>4046</v>
      </c>
      <c r="B1450" s="75" t="s">
        <v>3421</v>
      </c>
      <c r="C1450" s="77" t="s">
        <v>3423</v>
      </c>
      <c r="D1450" s="103" t="s">
        <v>3406</v>
      </c>
      <c r="E1450" s="74" t="s">
        <v>3422</v>
      </c>
      <c r="F1450" s="74" t="s">
        <v>205</v>
      </c>
      <c r="G1450" s="120"/>
      <c r="H1450" s="80">
        <v>3</v>
      </c>
      <c r="I1450" s="81">
        <v>24.666666666666668</v>
      </c>
      <c r="J1450" s="82">
        <v>4.2666666666666665E-2</v>
      </c>
      <c r="K1450" s="74" t="s">
        <v>3424</v>
      </c>
      <c r="L1450" s="71">
        <v>1610</v>
      </c>
    </row>
    <row r="1451" spans="1:12" s="83" customFormat="1" ht="15" customHeight="1">
      <c r="A1451" s="74" t="s">
        <v>4046</v>
      </c>
      <c r="B1451" s="75" t="s">
        <v>3471</v>
      </c>
      <c r="C1451" s="77" t="s">
        <v>3472</v>
      </c>
      <c r="D1451" s="103" t="s">
        <v>3406</v>
      </c>
      <c r="E1451" s="74" t="s">
        <v>3422</v>
      </c>
      <c r="F1451" s="74" t="s">
        <v>278</v>
      </c>
      <c r="G1451" s="120"/>
      <c r="H1451" s="80">
        <v>3</v>
      </c>
      <c r="I1451" s="81">
        <v>24.666666666666668</v>
      </c>
      <c r="J1451" s="82">
        <v>4.2666666666666665E-2</v>
      </c>
      <c r="K1451" s="74" t="s">
        <v>3424</v>
      </c>
      <c r="L1451" s="71">
        <v>1610</v>
      </c>
    </row>
    <row r="1452" spans="1:12" s="83" customFormat="1" ht="15" customHeight="1">
      <c r="A1452" s="74" t="s">
        <v>4048</v>
      </c>
      <c r="B1452" s="75" t="s">
        <v>3421</v>
      </c>
      <c r="C1452" s="77" t="s">
        <v>3431</v>
      </c>
      <c r="D1452" s="103" t="s">
        <v>3406</v>
      </c>
      <c r="E1452" s="74" t="s">
        <v>3430</v>
      </c>
      <c r="F1452" s="74" t="s">
        <v>205</v>
      </c>
      <c r="G1452" s="120"/>
      <c r="H1452" s="80">
        <v>3</v>
      </c>
      <c r="I1452" s="81">
        <v>27.166666666666668</v>
      </c>
      <c r="J1452" s="82">
        <v>4.2000000000000003E-2</v>
      </c>
      <c r="K1452" s="74" t="s">
        <v>3432</v>
      </c>
      <c r="L1452" s="71">
        <v>1750</v>
      </c>
    </row>
    <row r="1453" spans="1:12" s="83" customFormat="1" ht="15" customHeight="1">
      <c r="A1453" s="74" t="s">
        <v>4048</v>
      </c>
      <c r="B1453" s="75" t="s">
        <v>3471</v>
      </c>
      <c r="C1453" s="77" t="s">
        <v>3476</v>
      </c>
      <c r="D1453" s="103" t="s">
        <v>3406</v>
      </c>
      <c r="E1453" s="74" t="s">
        <v>3430</v>
      </c>
      <c r="F1453" s="74" t="s">
        <v>278</v>
      </c>
      <c r="G1453" s="120"/>
      <c r="H1453" s="80">
        <v>3</v>
      </c>
      <c r="I1453" s="81">
        <v>27.166666666666668</v>
      </c>
      <c r="J1453" s="82">
        <v>4.2000000000000003E-2</v>
      </c>
      <c r="K1453" s="74" t="s">
        <v>3432</v>
      </c>
      <c r="L1453" s="71">
        <v>1750</v>
      </c>
    </row>
    <row r="1454" spans="1:12" ht="15" customHeight="1">
      <c r="A1454" s="93" t="s">
        <v>3404</v>
      </c>
      <c r="B1454" s="94"/>
      <c r="C1454" s="94" t="s">
        <v>3404</v>
      </c>
      <c r="D1454" s="95" t="s">
        <v>17</v>
      </c>
      <c r="E1454" s="55" t="s">
        <v>17</v>
      </c>
      <c r="F1454" s="56" t="s">
        <v>17</v>
      </c>
      <c r="G1454" s="94"/>
      <c r="H1454" s="57"/>
      <c r="I1454" s="58"/>
      <c r="J1454" s="59"/>
      <c r="K1454" s="53" t="s">
        <v>17</v>
      </c>
      <c r="L1454" s="70" t="e">
        <v>#N/A</v>
      </c>
    </row>
    <row r="1455" spans="1:12" ht="15" customHeight="1">
      <c r="A1455" s="66" t="s">
        <v>4084</v>
      </c>
      <c r="B1455" s="62" t="s">
        <v>3493</v>
      </c>
      <c r="C1455" s="107" t="s">
        <v>3496</v>
      </c>
      <c r="D1455" s="63" t="s">
        <v>3494</v>
      </c>
      <c r="E1455" s="61" t="s">
        <v>17</v>
      </c>
      <c r="F1455" s="66" t="s">
        <v>3495</v>
      </c>
      <c r="G1455" s="119" t="s">
        <v>3497</v>
      </c>
      <c r="H1455" s="67">
        <v>10</v>
      </c>
      <c r="I1455" s="68">
        <v>29.5</v>
      </c>
      <c r="J1455" s="69">
        <v>4.7599999999999996E-2</v>
      </c>
      <c r="K1455" s="66" t="s">
        <v>17</v>
      </c>
      <c r="L1455" s="70">
        <v>19860</v>
      </c>
    </row>
    <row r="1456" spans="1:12" ht="15" customHeight="1">
      <c r="A1456" s="66" t="s">
        <v>4084</v>
      </c>
      <c r="B1456" s="62" t="s">
        <v>3498</v>
      </c>
      <c r="C1456" s="107" t="s">
        <v>3499</v>
      </c>
      <c r="D1456" s="63" t="s">
        <v>3494</v>
      </c>
      <c r="E1456" s="61" t="s">
        <v>17</v>
      </c>
      <c r="F1456" s="66" t="s">
        <v>278</v>
      </c>
      <c r="G1456" s="119" t="s">
        <v>3500</v>
      </c>
      <c r="H1456" s="67">
        <v>10</v>
      </c>
      <c r="I1456" s="68">
        <v>29.5</v>
      </c>
      <c r="J1456" s="69">
        <v>4.7599999999999996E-2</v>
      </c>
      <c r="K1456" s="66" t="s">
        <v>17</v>
      </c>
      <c r="L1456" s="70">
        <v>17100</v>
      </c>
    </row>
    <row r="1457" spans="1:12" ht="15" customHeight="1">
      <c r="A1457" s="66" t="s">
        <v>4084</v>
      </c>
      <c r="B1457" s="62" t="s">
        <v>3501</v>
      </c>
      <c r="C1457" s="107" t="s">
        <v>3503</v>
      </c>
      <c r="D1457" s="63" t="s">
        <v>3502</v>
      </c>
      <c r="E1457" s="61" t="s">
        <v>17</v>
      </c>
      <c r="F1457" s="66" t="s">
        <v>3495</v>
      </c>
      <c r="G1457" s="119" t="s">
        <v>3504</v>
      </c>
      <c r="H1457" s="67">
        <v>12</v>
      </c>
      <c r="I1457" s="68">
        <v>29.291666666666668</v>
      </c>
      <c r="J1457" s="69">
        <v>4.6999999999999993E-2</v>
      </c>
      <c r="K1457" s="66" t="s">
        <v>17</v>
      </c>
      <c r="L1457" s="70">
        <v>20700</v>
      </c>
    </row>
    <row r="1458" spans="1:12" ht="15" customHeight="1">
      <c r="A1458" s="66" t="s">
        <v>4084</v>
      </c>
      <c r="B1458" s="62" t="s">
        <v>3505</v>
      </c>
      <c r="C1458" s="107" t="s">
        <v>3506</v>
      </c>
      <c r="D1458" s="63" t="s">
        <v>3502</v>
      </c>
      <c r="E1458" s="61" t="s">
        <v>17</v>
      </c>
      <c r="F1458" s="66" t="s">
        <v>278</v>
      </c>
      <c r="G1458" s="119" t="s">
        <v>3507</v>
      </c>
      <c r="H1458" s="67">
        <v>12</v>
      </c>
      <c r="I1458" s="68">
        <v>29.291666666666668</v>
      </c>
      <c r="J1458" s="69">
        <v>4.6999999999999993E-2</v>
      </c>
      <c r="K1458" s="66" t="s">
        <v>17</v>
      </c>
      <c r="L1458" s="70">
        <v>18900</v>
      </c>
    </row>
    <row r="1459" spans="1:12" ht="15" customHeight="1">
      <c r="A1459" s="93" t="s">
        <v>3404</v>
      </c>
      <c r="B1459" s="94"/>
      <c r="C1459" s="94" t="s">
        <v>3404</v>
      </c>
      <c r="D1459" s="95" t="s">
        <v>17</v>
      </c>
      <c r="E1459" s="55" t="s">
        <v>17</v>
      </c>
      <c r="F1459" s="56" t="s">
        <v>17</v>
      </c>
      <c r="G1459" s="94"/>
      <c r="H1459" s="57"/>
      <c r="I1459" s="58"/>
      <c r="J1459" s="59"/>
      <c r="K1459" s="53" t="s">
        <v>17</v>
      </c>
      <c r="L1459" s="70" t="e">
        <v>#N/A</v>
      </c>
    </row>
    <row r="1460" spans="1:12" ht="15" customHeight="1">
      <c r="A1460" s="66" t="s">
        <v>3513</v>
      </c>
      <c r="B1460" s="62" t="s">
        <v>3508</v>
      </c>
      <c r="C1460" s="66" t="s">
        <v>3511</v>
      </c>
      <c r="D1460" s="101" t="s">
        <v>3509</v>
      </c>
      <c r="E1460" s="66" t="s">
        <v>3510</v>
      </c>
      <c r="F1460" s="66" t="s">
        <v>15</v>
      </c>
      <c r="G1460" s="119" t="s">
        <v>3514</v>
      </c>
      <c r="H1460" s="67">
        <v>2</v>
      </c>
      <c r="I1460" s="68">
        <v>3.5</v>
      </c>
      <c r="J1460" s="69">
        <v>7.4999999999999997E-3</v>
      </c>
      <c r="K1460" s="66" t="s">
        <v>3512</v>
      </c>
      <c r="L1460" s="71">
        <v>490</v>
      </c>
    </row>
    <row r="1461" spans="1:12" ht="15" customHeight="1">
      <c r="A1461" s="66" t="s">
        <v>3513</v>
      </c>
      <c r="B1461" s="62" t="s">
        <v>3635</v>
      </c>
      <c r="C1461" s="66" t="s">
        <v>3636</v>
      </c>
      <c r="D1461" s="101" t="s">
        <v>3509</v>
      </c>
      <c r="E1461" s="66" t="s">
        <v>3510</v>
      </c>
      <c r="F1461" s="66" t="s">
        <v>523</v>
      </c>
      <c r="G1461" s="123" t="s">
        <v>3637</v>
      </c>
      <c r="H1461" s="67">
        <v>2</v>
      </c>
      <c r="I1461" s="68">
        <v>3.5</v>
      </c>
      <c r="J1461" s="69">
        <v>7.4999999999999997E-3</v>
      </c>
      <c r="K1461" s="66" t="s">
        <v>3512</v>
      </c>
      <c r="L1461" s="71">
        <v>490</v>
      </c>
    </row>
    <row r="1462" spans="1:12" ht="15" customHeight="1">
      <c r="A1462" s="66" t="s">
        <v>3513</v>
      </c>
      <c r="B1462" s="62" t="s">
        <v>3708</v>
      </c>
      <c r="C1462" s="66" t="s">
        <v>3709</v>
      </c>
      <c r="D1462" s="101" t="s">
        <v>3509</v>
      </c>
      <c r="E1462" s="66" t="s">
        <v>3510</v>
      </c>
      <c r="F1462" s="66" t="s">
        <v>55</v>
      </c>
      <c r="G1462" s="124" t="s">
        <v>3710</v>
      </c>
      <c r="H1462" s="67">
        <v>2</v>
      </c>
      <c r="I1462" s="68">
        <v>3.5</v>
      </c>
      <c r="J1462" s="69">
        <v>7.4999999999999997E-3</v>
      </c>
      <c r="K1462" s="66" t="s">
        <v>3512</v>
      </c>
      <c r="L1462" s="71">
        <v>490</v>
      </c>
    </row>
    <row r="1463" spans="1:12" ht="15" customHeight="1">
      <c r="A1463" s="66" t="s">
        <v>3513</v>
      </c>
      <c r="B1463" s="62" t="s">
        <v>3723</v>
      </c>
      <c r="C1463" s="66" t="s">
        <v>3724</v>
      </c>
      <c r="D1463" s="101" t="s">
        <v>3509</v>
      </c>
      <c r="E1463" s="66" t="s">
        <v>3510</v>
      </c>
      <c r="F1463" s="66" t="s">
        <v>62</v>
      </c>
      <c r="G1463" s="125" t="s">
        <v>3725</v>
      </c>
      <c r="H1463" s="67">
        <v>2</v>
      </c>
      <c r="I1463" s="68">
        <v>3.5</v>
      </c>
      <c r="J1463" s="69">
        <v>7.4999999999999997E-3</v>
      </c>
      <c r="K1463" s="66" t="s">
        <v>3512</v>
      </c>
      <c r="L1463" s="71">
        <v>490</v>
      </c>
    </row>
    <row r="1464" spans="1:12" ht="15" customHeight="1">
      <c r="A1464" s="66" t="s">
        <v>18</v>
      </c>
      <c r="B1464" s="62" t="s">
        <v>3515</v>
      </c>
      <c r="C1464" s="66" t="s">
        <v>3517</v>
      </c>
      <c r="D1464" s="101" t="s">
        <v>3509</v>
      </c>
      <c r="E1464" s="66" t="s">
        <v>3516</v>
      </c>
      <c r="F1464" s="66" t="s">
        <v>15</v>
      </c>
      <c r="G1464" s="119" t="s">
        <v>3519</v>
      </c>
      <c r="H1464" s="67">
        <v>1</v>
      </c>
      <c r="I1464" s="68">
        <v>5</v>
      </c>
      <c r="J1464" s="69">
        <v>8.0000000000000002E-3</v>
      </c>
      <c r="K1464" s="66" t="s">
        <v>3518</v>
      </c>
      <c r="L1464" s="71">
        <v>230</v>
      </c>
    </row>
    <row r="1465" spans="1:12" ht="15" customHeight="1">
      <c r="A1465" s="66" t="s">
        <v>18</v>
      </c>
      <c r="B1465" s="62" t="s">
        <v>3638</v>
      </c>
      <c r="C1465" s="66" t="s">
        <v>3639</v>
      </c>
      <c r="D1465" s="101" t="s">
        <v>3509</v>
      </c>
      <c r="E1465" s="66" t="s">
        <v>3516</v>
      </c>
      <c r="F1465" s="66" t="s">
        <v>523</v>
      </c>
      <c r="G1465" s="123" t="s">
        <v>3640</v>
      </c>
      <c r="H1465" s="67">
        <v>1</v>
      </c>
      <c r="I1465" s="68">
        <v>5</v>
      </c>
      <c r="J1465" s="69">
        <v>8.0000000000000002E-3</v>
      </c>
      <c r="K1465" s="66" t="s">
        <v>3518</v>
      </c>
      <c r="L1465" s="71">
        <v>230</v>
      </c>
    </row>
    <row r="1466" spans="1:12" ht="15" customHeight="1">
      <c r="A1466" s="66" t="s">
        <v>18</v>
      </c>
      <c r="B1466" s="62" t="s">
        <v>3711</v>
      </c>
      <c r="C1466" s="66" t="s">
        <v>3712</v>
      </c>
      <c r="D1466" s="101" t="s">
        <v>3509</v>
      </c>
      <c r="E1466" s="66" t="s">
        <v>3516</v>
      </c>
      <c r="F1466" s="66" t="s">
        <v>55</v>
      </c>
      <c r="G1466" s="124" t="s">
        <v>3713</v>
      </c>
      <c r="H1466" s="67">
        <v>1</v>
      </c>
      <c r="I1466" s="68">
        <v>5</v>
      </c>
      <c r="J1466" s="69">
        <v>8.0000000000000002E-3</v>
      </c>
      <c r="K1466" s="66" t="s">
        <v>3518</v>
      </c>
      <c r="L1466" s="71">
        <v>230</v>
      </c>
    </row>
    <row r="1467" spans="1:12" ht="15" customHeight="1">
      <c r="A1467" s="66" t="s">
        <v>18</v>
      </c>
      <c r="B1467" s="62" t="s">
        <v>3726</v>
      </c>
      <c r="C1467" s="66" t="s">
        <v>3727</v>
      </c>
      <c r="D1467" s="101" t="s">
        <v>3509</v>
      </c>
      <c r="E1467" s="66" t="s">
        <v>3516</v>
      </c>
      <c r="F1467" s="66" t="s">
        <v>62</v>
      </c>
      <c r="G1467" s="125" t="s">
        <v>3728</v>
      </c>
      <c r="H1467" s="67">
        <v>1</v>
      </c>
      <c r="I1467" s="68">
        <v>5</v>
      </c>
      <c r="J1467" s="69">
        <v>8.0000000000000002E-3</v>
      </c>
      <c r="K1467" s="66" t="s">
        <v>3518</v>
      </c>
      <c r="L1467" s="71">
        <v>230</v>
      </c>
    </row>
    <row r="1468" spans="1:12" ht="15" customHeight="1">
      <c r="A1468" s="66" t="s">
        <v>18</v>
      </c>
      <c r="B1468" s="62" t="s">
        <v>3515</v>
      </c>
      <c r="C1468" s="66" t="s">
        <v>3521</v>
      </c>
      <c r="D1468" s="101" t="s">
        <v>3509</v>
      </c>
      <c r="E1468" s="66" t="s">
        <v>3520</v>
      </c>
      <c r="F1468" s="66" t="s">
        <v>15</v>
      </c>
      <c r="G1468" s="119" t="s">
        <v>3523</v>
      </c>
      <c r="H1468" s="67">
        <v>1</v>
      </c>
      <c r="I1468" s="68">
        <v>11</v>
      </c>
      <c r="J1468" s="69">
        <v>1.7000000000000001E-2</v>
      </c>
      <c r="K1468" s="66" t="s">
        <v>3522</v>
      </c>
      <c r="L1468" s="71">
        <v>430</v>
      </c>
    </row>
    <row r="1469" spans="1:12" ht="15" customHeight="1">
      <c r="A1469" s="66" t="s">
        <v>18</v>
      </c>
      <c r="B1469" s="62" t="s">
        <v>3638</v>
      </c>
      <c r="C1469" s="66" t="s">
        <v>3641</v>
      </c>
      <c r="D1469" s="101" t="s">
        <v>3509</v>
      </c>
      <c r="E1469" s="66" t="s">
        <v>3520</v>
      </c>
      <c r="F1469" s="66" t="s">
        <v>523</v>
      </c>
      <c r="G1469" s="123" t="s">
        <v>3642</v>
      </c>
      <c r="H1469" s="67">
        <v>1</v>
      </c>
      <c r="I1469" s="68">
        <v>11</v>
      </c>
      <c r="J1469" s="69">
        <v>1.7000000000000001E-2</v>
      </c>
      <c r="K1469" s="66" t="s">
        <v>3522</v>
      </c>
      <c r="L1469" s="71">
        <v>430</v>
      </c>
    </row>
    <row r="1470" spans="1:12" ht="15" customHeight="1">
      <c r="A1470" s="66" t="s">
        <v>18</v>
      </c>
      <c r="B1470" s="62" t="s">
        <v>3711</v>
      </c>
      <c r="C1470" s="66" t="s">
        <v>3714</v>
      </c>
      <c r="D1470" s="101" t="s">
        <v>3509</v>
      </c>
      <c r="E1470" s="66" t="s">
        <v>3520</v>
      </c>
      <c r="F1470" s="66" t="s">
        <v>55</v>
      </c>
      <c r="G1470" s="124" t="s">
        <v>3715</v>
      </c>
      <c r="H1470" s="67">
        <v>1</v>
      </c>
      <c r="I1470" s="68">
        <v>11</v>
      </c>
      <c r="J1470" s="69">
        <v>1.7000000000000001E-2</v>
      </c>
      <c r="K1470" s="66" t="s">
        <v>3522</v>
      </c>
      <c r="L1470" s="71">
        <v>430</v>
      </c>
    </row>
    <row r="1471" spans="1:12" ht="15" customHeight="1">
      <c r="A1471" s="66" t="s">
        <v>18</v>
      </c>
      <c r="B1471" s="62" t="s">
        <v>3726</v>
      </c>
      <c r="C1471" s="66" t="s">
        <v>3729</v>
      </c>
      <c r="D1471" s="101" t="s">
        <v>3509</v>
      </c>
      <c r="E1471" s="66" t="s">
        <v>3520</v>
      </c>
      <c r="F1471" s="66" t="s">
        <v>62</v>
      </c>
      <c r="G1471" s="125" t="s">
        <v>3730</v>
      </c>
      <c r="H1471" s="67">
        <v>1</v>
      </c>
      <c r="I1471" s="68">
        <v>11</v>
      </c>
      <c r="J1471" s="69">
        <v>1.7000000000000001E-2</v>
      </c>
      <c r="K1471" s="66" t="s">
        <v>3522</v>
      </c>
      <c r="L1471" s="71">
        <v>430</v>
      </c>
    </row>
    <row r="1472" spans="1:12" ht="15" customHeight="1">
      <c r="A1472" s="66" t="s">
        <v>18</v>
      </c>
      <c r="B1472" s="62" t="s">
        <v>3515</v>
      </c>
      <c r="C1472" s="66" t="s">
        <v>3525</v>
      </c>
      <c r="D1472" s="101" t="s">
        <v>3509</v>
      </c>
      <c r="E1472" s="66" t="s">
        <v>3524</v>
      </c>
      <c r="F1472" s="66" t="s">
        <v>15</v>
      </c>
      <c r="G1472" s="119" t="s">
        <v>3527</v>
      </c>
      <c r="H1472" s="67">
        <v>1</v>
      </c>
      <c r="I1472" s="68">
        <v>19</v>
      </c>
      <c r="J1472" s="69">
        <v>3.1E-2</v>
      </c>
      <c r="K1472" s="66" t="s">
        <v>3526</v>
      </c>
      <c r="L1472" s="71">
        <v>730</v>
      </c>
    </row>
    <row r="1473" spans="1:12" ht="15" customHeight="1">
      <c r="A1473" s="66" t="s">
        <v>18</v>
      </c>
      <c r="B1473" s="62" t="s">
        <v>3638</v>
      </c>
      <c r="C1473" s="66" t="s">
        <v>3643</v>
      </c>
      <c r="D1473" s="101" t="s">
        <v>3509</v>
      </c>
      <c r="E1473" s="66" t="s">
        <v>3524</v>
      </c>
      <c r="F1473" s="66" t="s">
        <v>523</v>
      </c>
      <c r="G1473" s="123" t="s">
        <v>3644</v>
      </c>
      <c r="H1473" s="67">
        <v>1</v>
      </c>
      <c r="I1473" s="68">
        <v>19</v>
      </c>
      <c r="J1473" s="69">
        <v>3.1E-2</v>
      </c>
      <c r="K1473" s="66" t="s">
        <v>3526</v>
      </c>
      <c r="L1473" s="71">
        <v>730</v>
      </c>
    </row>
    <row r="1474" spans="1:12" ht="15" customHeight="1">
      <c r="A1474" s="66" t="s">
        <v>18</v>
      </c>
      <c r="B1474" s="62" t="s">
        <v>3711</v>
      </c>
      <c r="C1474" s="66" t="s">
        <v>3716</v>
      </c>
      <c r="D1474" s="101" t="s">
        <v>3509</v>
      </c>
      <c r="E1474" s="66" t="s">
        <v>3524</v>
      </c>
      <c r="F1474" s="66" t="s">
        <v>55</v>
      </c>
      <c r="G1474" s="124" t="s">
        <v>3717</v>
      </c>
      <c r="H1474" s="67">
        <v>1</v>
      </c>
      <c r="I1474" s="68">
        <v>19</v>
      </c>
      <c r="J1474" s="69">
        <v>3.1E-2</v>
      </c>
      <c r="K1474" s="66" t="s">
        <v>3526</v>
      </c>
      <c r="L1474" s="71">
        <v>730</v>
      </c>
    </row>
    <row r="1475" spans="1:12" ht="15" customHeight="1">
      <c r="A1475" s="66" t="s">
        <v>18</v>
      </c>
      <c r="B1475" s="62" t="s">
        <v>3726</v>
      </c>
      <c r="C1475" s="66" t="s">
        <v>3731</v>
      </c>
      <c r="D1475" s="101" t="s">
        <v>3509</v>
      </c>
      <c r="E1475" s="66" t="s">
        <v>3524</v>
      </c>
      <c r="F1475" s="66" t="s">
        <v>62</v>
      </c>
      <c r="G1475" s="125" t="s">
        <v>3732</v>
      </c>
      <c r="H1475" s="67">
        <v>1</v>
      </c>
      <c r="I1475" s="68">
        <v>19</v>
      </c>
      <c r="J1475" s="69">
        <v>3.1E-2</v>
      </c>
      <c r="K1475" s="66" t="s">
        <v>3526</v>
      </c>
      <c r="L1475" s="71">
        <v>730</v>
      </c>
    </row>
    <row r="1476" spans="1:12" ht="15" customHeight="1">
      <c r="A1476" s="66" t="s">
        <v>4054</v>
      </c>
      <c r="B1476" s="62" t="s">
        <v>3515</v>
      </c>
      <c r="C1476" s="66" t="s">
        <v>3529</v>
      </c>
      <c r="D1476" s="101" t="s">
        <v>3509</v>
      </c>
      <c r="E1476" s="66" t="s">
        <v>3528</v>
      </c>
      <c r="F1476" s="66" t="s">
        <v>15</v>
      </c>
      <c r="G1476" s="119" t="s">
        <v>3530</v>
      </c>
      <c r="H1476" s="67">
        <v>2</v>
      </c>
      <c r="I1476" s="68">
        <v>7.5</v>
      </c>
      <c r="J1476" s="69">
        <v>1.9E-2</v>
      </c>
      <c r="K1476" s="66" t="s">
        <v>537</v>
      </c>
      <c r="L1476" s="71">
        <v>880</v>
      </c>
    </row>
    <row r="1477" spans="1:12" ht="15" customHeight="1">
      <c r="A1477" s="66" t="s">
        <v>4054</v>
      </c>
      <c r="B1477" s="62" t="s">
        <v>3638</v>
      </c>
      <c r="C1477" s="66" t="s">
        <v>3645</v>
      </c>
      <c r="D1477" s="101" t="s">
        <v>3509</v>
      </c>
      <c r="E1477" s="66" t="s">
        <v>3528</v>
      </c>
      <c r="F1477" s="66" t="s">
        <v>523</v>
      </c>
      <c r="G1477" s="123" t="s">
        <v>3646</v>
      </c>
      <c r="H1477" s="67">
        <v>2</v>
      </c>
      <c r="I1477" s="68">
        <v>7.5</v>
      </c>
      <c r="J1477" s="69">
        <v>1.9E-2</v>
      </c>
      <c r="K1477" s="66" t="s">
        <v>537</v>
      </c>
      <c r="L1477" s="71">
        <v>880</v>
      </c>
    </row>
    <row r="1478" spans="1:12" ht="15" customHeight="1">
      <c r="A1478" s="66" t="s">
        <v>4054</v>
      </c>
      <c r="B1478" s="62" t="s">
        <v>3711</v>
      </c>
      <c r="C1478" s="66" t="s">
        <v>3718</v>
      </c>
      <c r="D1478" s="101" t="s">
        <v>3509</v>
      </c>
      <c r="E1478" s="66" t="s">
        <v>3528</v>
      </c>
      <c r="F1478" s="66" t="s">
        <v>55</v>
      </c>
      <c r="G1478" s="124" t="s">
        <v>3719</v>
      </c>
      <c r="H1478" s="67">
        <v>2</v>
      </c>
      <c r="I1478" s="68">
        <v>7.5</v>
      </c>
      <c r="J1478" s="69">
        <v>1.9E-2</v>
      </c>
      <c r="K1478" s="66" t="s">
        <v>537</v>
      </c>
      <c r="L1478" s="71">
        <v>880</v>
      </c>
    </row>
    <row r="1479" spans="1:12" ht="15" customHeight="1">
      <c r="A1479" s="66" t="s">
        <v>4054</v>
      </c>
      <c r="B1479" s="62" t="s">
        <v>3726</v>
      </c>
      <c r="C1479" s="66" t="s">
        <v>3733</v>
      </c>
      <c r="D1479" s="101" t="s">
        <v>3509</v>
      </c>
      <c r="E1479" s="66" t="s">
        <v>3528</v>
      </c>
      <c r="F1479" s="66" t="s">
        <v>62</v>
      </c>
      <c r="G1479" s="125" t="s">
        <v>3734</v>
      </c>
      <c r="H1479" s="67">
        <v>2</v>
      </c>
      <c r="I1479" s="68">
        <v>7.5</v>
      </c>
      <c r="J1479" s="69">
        <v>1.9E-2</v>
      </c>
      <c r="K1479" s="66" t="s">
        <v>537</v>
      </c>
      <c r="L1479" s="71">
        <v>880</v>
      </c>
    </row>
    <row r="1480" spans="1:12" ht="15" customHeight="1">
      <c r="A1480" s="66" t="s">
        <v>4056</v>
      </c>
      <c r="B1480" s="62" t="s">
        <v>3535</v>
      </c>
      <c r="C1480" s="66" t="s">
        <v>4177</v>
      </c>
      <c r="D1480" s="101" t="s">
        <v>3509</v>
      </c>
      <c r="E1480" s="66" t="s">
        <v>4118</v>
      </c>
      <c r="F1480" s="66" t="s">
        <v>32</v>
      </c>
      <c r="G1480" s="126" t="s">
        <v>3539</v>
      </c>
      <c r="H1480" s="67">
        <v>2</v>
      </c>
      <c r="I1480" s="68">
        <v>15</v>
      </c>
      <c r="J1480" s="69">
        <v>1.35E-2</v>
      </c>
      <c r="K1480" s="66" t="s">
        <v>3538</v>
      </c>
      <c r="L1480" s="71">
        <v>1330</v>
      </c>
    </row>
    <row r="1481" spans="1:12" ht="15" customHeight="1">
      <c r="A1481" s="66" t="s">
        <v>4056</v>
      </c>
      <c r="B1481" s="101" t="s">
        <v>3650</v>
      </c>
      <c r="C1481" s="66" t="s">
        <v>4178</v>
      </c>
      <c r="D1481" s="101" t="s">
        <v>3509</v>
      </c>
      <c r="E1481" s="66" t="s">
        <v>4118</v>
      </c>
      <c r="F1481" s="66" t="s">
        <v>2901</v>
      </c>
      <c r="G1481" s="126" t="s">
        <v>3652</v>
      </c>
      <c r="H1481" s="67">
        <v>2</v>
      </c>
      <c r="I1481" s="68">
        <v>15</v>
      </c>
      <c r="J1481" s="69">
        <v>1.35E-2</v>
      </c>
      <c r="K1481" s="66" t="s">
        <v>3538</v>
      </c>
      <c r="L1481" s="71">
        <v>1500</v>
      </c>
    </row>
    <row r="1482" spans="1:12" ht="15" customHeight="1">
      <c r="A1482" s="66" t="s">
        <v>4056</v>
      </c>
      <c r="B1482" s="101" t="s">
        <v>3738</v>
      </c>
      <c r="C1482" s="66" t="s">
        <v>4179</v>
      </c>
      <c r="D1482" s="101" t="s">
        <v>3509</v>
      </c>
      <c r="E1482" s="66" t="s">
        <v>4118</v>
      </c>
      <c r="F1482" s="66" t="s">
        <v>80</v>
      </c>
      <c r="G1482" s="126" t="s">
        <v>3740</v>
      </c>
      <c r="H1482" s="67">
        <v>2</v>
      </c>
      <c r="I1482" s="68">
        <v>15</v>
      </c>
      <c r="J1482" s="69">
        <v>1.35E-2</v>
      </c>
      <c r="K1482" s="66" t="s">
        <v>3538</v>
      </c>
      <c r="L1482" s="71">
        <v>1330</v>
      </c>
    </row>
    <row r="1483" spans="1:12" ht="15" customHeight="1">
      <c r="A1483" s="66" t="s">
        <v>4056</v>
      </c>
      <c r="B1483" s="62" t="s">
        <v>3796</v>
      </c>
      <c r="C1483" s="66" t="s">
        <v>4180</v>
      </c>
      <c r="D1483" s="101" t="s">
        <v>3509</v>
      </c>
      <c r="E1483" s="66" t="s">
        <v>4118</v>
      </c>
      <c r="F1483" s="66" t="s">
        <v>3797</v>
      </c>
      <c r="G1483" s="126" t="s">
        <v>3799</v>
      </c>
      <c r="H1483" s="67">
        <v>2</v>
      </c>
      <c r="I1483" s="68">
        <v>15</v>
      </c>
      <c r="J1483" s="69">
        <v>1.35E-2</v>
      </c>
      <c r="K1483" s="66" t="s">
        <v>3538</v>
      </c>
      <c r="L1483" s="71">
        <v>1500</v>
      </c>
    </row>
    <row r="1484" spans="1:12" ht="15" customHeight="1">
      <c r="A1484" s="66" t="s">
        <v>4057</v>
      </c>
      <c r="B1484" s="62" t="s">
        <v>3535</v>
      </c>
      <c r="C1484" s="66" t="s">
        <v>3541</v>
      </c>
      <c r="D1484" s="101" t="s">
        <v>3509</v>
      </c>
      <c r="E1484" s="66" t="s">
        <v>3540</v>
      </c>
      <c r="F1484" s="66" t="s">
        <v>32</v>
      </c>
      <c r="G1484" s="126" t="s">
        <v>3543</v>
      </c>
      <c r="H1484" s="67">
        <v>1</v>
      </c>
      <c r="I1484" s="68">
        <v>28</v>
      </c>
      <c r="J1484" s="69">
        <v>4.8000000000000001E-2</v>
      </c>
      <c r="K1484" s="66" t="s">
        <v>3542</v>
      </c>
      <c r="L1484" s="71">
        <v>1270</v>
      </c>
    </row>
    <row r="1485" spans="1:12" ht="15" customHeight="1">
      <c r="A1485" s="66" t="s">
        <v>4057</v>
      </c>
      <c r="B1485" s="101" t="s">
        <v>3650</v>
      </c>
      <c r="C1485" s="66" t="s">
        <v>3653</v>
      </c>
      <c r="D1485" s="101" t="s">
        <v>3509</v>
      </c>
      <c r="E1485" s="66" t="s">
        <v>3540</v>
      </c>
      <c r="F1485" s="66" t="s">
        <v>2901</v>
      </c>
      <c r="G1485" s="126" t="s">
        <v>3654</v>
      </c>
      <c r="H1485" s="67">
        <v>1</v>
      </c>
      <c r="I1485" s="68">
        <v>28</v>
      </c>
      <c r="J1485" s="69">
        <v>4.8000000000000001E-2</v>
      </c>
      <c r="K1485" s="66" t="s">
        <v>3542</v>
      </c>
      <c r="L1485" s="71">
        <v>1420</v>
      </c>
    </row>
    <row r="1486" spans="1:12" ht="15" customHeight="1">
      <c r="A1486" s="66" t="s">
        <v>4057</v>
      </c>
      <c r="B1486" s="101" t="s">
        <v>3738</v>
      </c>
      <c r="C1486" s="66" t="s">
        <v>3741</v>
      </c>
      <c r="D1486" s="101" t="s">
        <v>3509</v>
      </c>
      <c r="E1486" s="66" t="s">
        <v>3540</v>
      </c>
      <c r="F1486" s="66" t="s">
        <v>80</v>
      </c>
      <c r="G1486" s="126" t="s">
        <v>3742</v>
      </c>
      <c r="H1486" s="67">
        <v>1</v>
      </c>
      <c r="I1486" s="68">
        <v>28</v>
      </c>
      <c r="J1486" s="69">
        <v>4.8000000000000001E-2</v>
      </c>
      <c r="K1486" s="66" t="s">
        <v>3542</v>
      </c>
      <c r="L1486" s="71">
        <v>1270</v>
      </c>
    </row>
    <row r="1487" spans="1:12" ht="15" customHeight="1">
      <c r="A1487" s="66" t="s">
        <v>4057</v>
      </c>
      <c r="B1487" s="62" t="s">
        <v>3796</v>
      </c>
      <c r="C1487" s="66" t="s">
        <v>3800</v>
      </c>
      <c r="D1487" s="101" t="s">
        <v>3509</v>
      </c>
      <c r="E1487" s="66" t="s">
        <v>3540</v>
      </c>
      <c r="F1487" s="66" t="s">
        <v>3797</v>
      </c>
      <c r="G1487" s="126" t="s">
        <v>3801</v>
      </c>
      <c r="H1487" s="67">
        <v>1</v>
      </c>
      <c r="I1487" s="68">
        <v>28</v>
      </c>
      <c r="J1487" s="69">
        <v>4.8000000000000001E-2</v>
      </c>
      <c r="K1487" s="66" t="s">
        <v>3542</v>
      </c>
      <c r="L1487" s="71">
        <v>1420</v>
      </c>
    </row>
    <row r="1488" spans="1:12" ht="15" customHeight="1">
      <c r="A1488" s="66" t="s">
        <v>4058</v>
      </c>
      <c r="B1488" s="62" t="s">
        <v>3544</v>
      </c>
      <c r="C1488" s="107" t="s">
        <v>3546</v>
      </c>
      <c r="D1488" s="101" t="s">
        <v>3509</v>
      </c>
      <c r="E1488" s="66" t="s">
        <v>3545</v>
      </c>
      <c r="F1488" s="66" t="s">
        <v>32</v>
      </c>
      <c r="G1488" s="126" t="s">
        <v>3548</v>
      </c>
      <c r="H1488" s="67">
        <v>3</v>
      </c>
      <c r="I1488" s="68">
        <v>19.666666666666668</v>
      </c>
      <c r="J1488" s="69">
        <v>3.6333333333333336E-2</v>
      </c>
      <c r="K1488" s="66" t="s">
        <v>3547</v>
      </c>
      <c r="L1488" s="71">
        <v>4000</v>
      </c>
    </row>
    <row r="1489" spans="1:12" ht="15" customHeight="1">
      <c r="A1489" s="66" t="s">
        <v>4058</v>
      </c>
      <c r="B1489" s="101" t="s">
        <v>3655</v>
      </c>
      <c r="C1489" s="107" t="s">
        <v>3656</v>
      </c>
      <c r="D1489" s="101" t="s">
        <v>3509</v>
      </c>
      <c r="E1489" s="66" t="s">
        <v>3545</v>
      </c>
      <c r="F1489" s="66" t="s">
        <v>2901</v>
      </c>
      <c r="G1489" s="126" t="s">
        <v>3657</v>
      </c>
      <c r="H1489" s="67">
        <v>3</v>
      </c>
      <c r="I1489" s="68">
        <v>19.666666666666668</v>
      </c>
      <c r="J1489" s="69">
        <v>3.6333333333333336E-2</v>
      </c>
      <c r="K1489" s="66" t="s">
        <v>3547</v>
      </c>
      <c r="L1489" s="71">
        <v>4260</v>
      </c>
    </row>
    <row r="1490" spans="1:12" ht="15" customHeight="1">
      <c r="A1490" s="66" t="s">
        <v>4058</v>
      </c>
      <c r="B1490" s="101" t="s">
        <v>3743</v>
      </c>
      <c r="C1490" s="107" t="s">
        <v>3744</v>
      </c>
      <c r="D1490" s="101" t="s">
        <v>3509</v>
      </c>
      <c r="E1490" s="66" t="s">
        <v>3545</v>
      </c>
      <c r="F1490" s="66" t="s">
        <v>80</v>
      </c>
      <c r="G1490" s="126" t="s">
        <v>3745</v>
      </c>
      <c r="H1490" s="67">
        <v>3</v>
      </c>
      <c r="I1490" s="68">
        <v>19.666666666666668</v>
      </c>
      <c r="J1490" s="69">
        <v>3.6333333333333336E-2</v>
      </c>
      <c r="K1490" s="66" t="s">
        <v>3547</v>
      </c>
      <c r="L1490" s="71">
        <v>4000</v>
      </c>
    </row>
    <row r="1491" spans="1:12" ht="15" customHeight="1">
      <c r="A1491" s="66" t="s">
        <v>4058</v>
      </c>
      <c r="B1491" s="62" t="s">
        <v>3802</v>
      </c>
      <c r="C1491" s="107" t="s">
        <v>3803</v>
      </c>
      <c r="D1491" s="101" t="s">
        <v>3509</v>
      </c>
      <c r="E1491" s="66" t="s">
        <v>3545</v>
      </c>
      <c r="F1491" s="66" t="s">
        <v>3797</v>
      </c>
      <c r="G1491" s="126" t="s">
        <v>3804</v>
      </c>
      <c r="H1491" s="67">
        <v>3</v>
      </c>
      <c r="I1491" s="68">
        <v>19.666666666666668</v>
      </c>
      <c r="J1491" s="69">
        <v>3.6333333333333336E-2</v>
      </c>
      <c r="K1491" s="66" t="s">
        <v>3547</v>
      </c>
      <c r="L1491" s="71">
        <v>4260</v>
      </c>
    </row>
    <row r="1492" spans="1:12" ht="15" customHeight="1">
      <c r="A1492" s="66" t="s">
        <v>4059</v>
      </c>
      <c r="B1492" s="62" t="s">
        <v>3544</v>
      </c>
      <c r="C1492" s="107" t="s">
        <v>3550</v>
      </c>
      <c r="D1492" s="101" t="s">
        <v>3509</v>
      </c>
      <c r="E1492" s="66" t="s">
        <v>3549</v>
      </c>
      <c r="F1492" s="66" t="s">
        <v>32</v>
      </c>
      <c r="G1492" s="126" t="s">
        <v>3552</v>
      </c>
      <c r="H1492" s="67">
        <v>3</v>
      </c>
      <c r="I1492" s="68">
        <v>16.666666666666668</v>
      </c>
      <c r="J1492" s="69">
        <v>3.4333333333333334E-2</v>
      </c>
      <c r="K1492" s="66" t="s">
        <v>3551</v>
      </c>
      <c r="L1492" s="71">
        <v>3420</v>
      </c>
    </row>
    <row r="1493" spans="1:12" ht="15" customHeight="1">
      <c r="A1493" s="66" t="s">
        <v>4059</v>
      </c>
      <c r="B1493" s="101" t="s">
        <v>3655</v>
      </c>
      <c r="C1493" s="107" t="s">
        <v>3658</v>
      </c>
      <c r="D1493" s="101" t="s">
        <v>3509</v>
      </c>
      <c r="E1493" s="66" t="s">
        <v>3549</v>
      </c>
      <c r="F1493" s="66" t="s">
        <v>2901</v>
      </c>
      <c r="G1493" s="126" t="s">
        <v>3659</v>
      </c>
      <c r="H1493" s="67">
        <v>3</v>
      </c>
      <c r="I1493" s="68">
        <v>16.666666666666668</v>
      </c>
      <c r="J1493" s="69">
        <v>3.4333333333333334E-2</v>
      </c>
      <c r="K1493" s="66" t="s">
        <v>3551</v>
      </c>
      <c r="L1493" s="71">
        <v>3610</v>
      </c>
    </row>
    <row r="1494" spans="1:12" ht="15" customHeight="1">
      <c r="A1494" s="66" t="s">
        <v>4059</v>
      </c>
      <c r="B1494" s="101" t="s">
        <v>3743</v>
      </c>
      <c r="C1494" s="107" t="s">
        <v>3746</v>
      </c>
      <c r="D1494" s="101" t="s">
        <v>3509</v>
      </c>
      <c r="E1494" s="66" t="s">
        <v>3549</v>
      </c>
      <c r="F1494" s="66" t="s">
        <v>80</v>
      </c>
      <c r="G1494" s="126" t="s">
        <v>3747</v>
      </c>
      <c r="H1494" s="67">
        <v>3</v>
      </c>
      <c r="I1494" s="68">
        <v>16.666666666666668</v>
      </c>
      <c r="J1494" s="69">
        <v>3.4333333333333334E-2</v>
      </c>
      <c r="K1494" s="66" t="s">
        <v>3551</v>
      </c>
      <c r="L1494" s="71">
        <v>3420</v>
      </c>
    </row>
    <row r="1495" spans="1:12" ht="15" customHeight="1">
      <c r="A1495" s="66" t="s">
        <v>4059</v>
      </c>
      <c r="B1495" s="62" t="s">
        <v>3802</v>
      </c>
      <c r="C1495" s="107" t="s">
        <v>3805</v>
      </c>
      <c r="D1495" s="101" t="s">
        <v>3509</v>
      </c>
      <c r="E1495" s="66" t="s">
        <v>3549</v>
      </c>
      <c r="F1495" s="66" t="s">
        <v>3797</v>
      </c>
      <c r="G1495" s="126" t="s">
        <v>3806</v>
      </c>
      <c r="H1495" s="67">
        <v>3</v>
      </c>
      <c r="I1495" s="68">
        <v>16.666666666666668</v>
      </c>
      <c r="J1495" s="69">
        <v>3.4333333333333334E-2</v>
      </c>
      <c r="K1495" s="66" t="s">
        <v>3551</v>
      </c>
      <c r="L1495" s="71">
        <v>3610</v>
      </c>
    </row>
    <row r="1496" spans="1:12" ht="15" customHeight="1">
      <c r="A1496" s="66" t="s">
        <v>4045</v>
      </c>
      <c r="B1496" s="62" t="s">
        <v>3544</v>
      </c>
      <c r="C1496" s="107" t="s">
        <v>3554</v>
      </c>
      <c r="D1496" s="101" t="s">
        <v>3509</v>
      </c>
      <c r="E1496" s="66" t="s">
        <v>3553</v>
      </c>
      <c r="F1496" s="66" t="s">
        <v>32</v>
      </c>
      <c r="G1496" s="126" t="s">
        <v>3556</v>
      </c>
      <c r="H1496" s="67">
        <v>3</v>
      </c>
      <c r="I1496" s="68">
        <v>13.333333333333334</v>
      </c>
      <c r="J1496" s="69">
        <v>3.0333333333333334E-2</v>
      </c>
      <c r="K1496" s="66" t="s">
        <v>3555</v>
      </c>
      <c r="L1496" s="71">
        <v>2930</v>
      </c>
    </row>
    <row r="1497" spans="1:12" ht="15" customHeight="1">
      <c r="A1497" s="66" t="s">
        <v>4045</v>
      </c>
      <c r="B1497" s="101" t="s">
        <v>3655</v>
      </c>
      <c r="C1497" s="107" t="s">
        <v>3660</v>
      </c>
      <c r="D1497" s="101" t="s">
        <v>3509</v>
      </c>
      <c r="E1497" s="66" t="s">
        <v>3553</v>
      </c>
      <c r="F1497" s="66" t="s">
        <v>2901</v>
      </c>
      <c r="G1497" s="126" t="s">
        <v>3661</v>
      </c>
      <c r="H1497" s="67">
        <v>3</v>
      </c>
      <c r="I1497" s="68">
        <v>13.333333333333334</v>
      </c>
      <c r="J1497" s="69">
        <v>3.0333333333333334E-2</v>
      </c>
      <c r="K1497" s="66" t="s">
        <v>3555</v>
      </c>
      <c r="L1497" s="71">
        <v>3140</v>
      </c>
    </row>
    <row r="1498" spans="1:12" ht="15" customHeight="1">
      <c r="A1498" s="66" t="s">
        <v>4045</v>
      </c>
      <c r="B1498" s="101" t="s">
        <v>3743</v>
      </c>
      <c r="C1498" s="107" t="s">
        <v>3748</v>
      </c>
      <c r="D1498" s="101" t="s">
        <v>3509</v>
      </c>
      <c r="E1498" s="66" t="s">
        <v>3553</v>
      </c>
      <c r="F1498" s="66" t="s">
        <v>80</v>
      </c>
      <c r="G1498" s="126" t="s">
        <v>3749</v>
      </c>
      <c r="H1498" s="67">
        <v>3</v>
      </c>
      <c r="I1498" s="68">
        <v>13.333333333333334</v>
      </c>
      <c r="J1498" s="69">
        <v>3.0333333333333334E-2</v>
      </c>
      <c r="K1498" s="66" t="s">
        <v>3555</v>
      </c>
      <c r="L1498" s="71">
        <v>2930</v>
      </c>
    </row>
    <row r="1499" spans="1:12" ht="15" customHeight="1">
      <c r="A1499" s="66" t="s">
        <v>4045</v>
      </c>
      <c r="B1499" s="62" t="s">
        <v>3802</v>
      </c>
      <c r="C1499" s="107" t="s">
        <v>3807</v>
      </c>
      <c r="D1499" s="101" t="s">
        <v>3509</v>
      </c>
      <c r="E1499" s="66" t="s">
        <v>3553</v>
      </c>
      <c r="F1499" s="66" t="s">
        <v>3797</v>
      </c>
      <c r="G1499" s="126" t="s">
        <v>3808</v>
      </c>
      <c r="H1499" s="67">
        <v>3</v>
      </c>
      <c r="I1499" s="68">
        <v>13.333333333333334</v>
      </c>
      <c r="J1499" s="69">
        <v>3.0333333333333334E-2</v>
      </c>
      <c r="K1499" s="66" t="s">
        <v>3555</v>
      </c>
      <c r="L1499" s="71">
        <v>3140</v>
      </c>
    </row>
    <row r="1500" spans="1:12" ht="15" customHeight="1">
      <c r="A1500" s="66" t="s">
        <v>4046</v>
      </c>
      <c r="B1500" s="62" t="s">
        <v>3557</v>
      </c>
      <c r="C1500" s="107" t="s">
        <v>3559</v>
      </c>
      <c r="D1500" s="101" t="s">
        <v>3509</v>
      </c>
      <c r="E1500" s="66" t="s">
        <v>3558</v>
      </c>
      <c r="F1500" s="66" t="s">
        <v>32</v>
      </c>
      <c r="G1500" s="126" t="s">
        <v>3561</v>
      </c>
      <c r="H1500" s="67">
        <v>6</v>
      </c>
      <c r="I1500" s="68">
        <v>15</v>
      </c>
      <c r="J1500" s="69">
        <v>2.3333333333333334E-2</v>
      </c>
      <c r="K1500" s="66" t="s">
        <v>3560</v>
      </c>
      <c r="L1500" s="71">
        <v>4980</v>
      </c>
    </row>
    <row r="1501" spans="1:12" ht="15" customHeight="1">
      <c r="A1501" s="66" t="s">
        <v>4046</v>
      </c>
      <c r="B1501" s="101" t="s">
        <v>3662</v>
      </c>
      <c r="C1501" s="107" t="s">
        <v>3663</v>
      </c>
      <c r="D1501" s="101" t="s">
        <v>3509</v>
      </c>
      <c r="E1501" s="66" t="s">
        <v>3558</v>
      </c>
      <c r="F1501" s="66" t="s">
        <v>2901</v>
      </c>
      <c r="G1501" s="126" t="s">
        <v>3664</v>
      </c>
      <c r="H1501" s="67">
        <v>6</v>
      </c>
      <c r="I1501" s="68">
        <v>15</v>
      </c>
      <c r="J1501" s="69">
        <v>2.3333333333333334E-2</v>
      </c>
      <c r="K1501" s="66" t="s">
        <v>3560</v>
      </c>
      <c r="L1501" s="71">
        <v>5400</v>
      </c>
    </row>
    <row r="1502" spans="1:12" ht="15" customHeight="1">
      <c r="A1502" s="66" t="s">
        <v>4046</v>
      </c>
      <c r="B1502" s="101" t="s">
        <v>3750</v>
      </c>
      <c r="C1502" s="107" t="s">
        <v>3751</v>
      </c>
      <c r="D1502" s="101" t="s">
        <v>3509</v>
      </c>
      <c r="E1502" s="66" t="s">
        <v>3558</v>
      </c>
      <c r="F1502" s="66" t="s">
        <v>80</v>
      </c>
      <c r="G1502" s="126" t="s">
        <v>3752</v>
      </c>
      <c r="H1502" s="67">
        <v>6</v>
      </c>
      <c r="I1502" s="68">
        <v>15</v>
      </c>
      <c r="J1502" s="69">
        <v>2.3333333333333334E-2</v>
      </c>
      <c r="K1502" s="66" t="s">
        <v>3560</v>
      </c>
      <c r="L1502" s="71">
        <v>4980</v>
      </c>
    </row>
    <row r="1503" spans="1:12" ht="15" customHeight="1">
      <c r="A1503" s="66" t="s">
        <v>4046</v>
      </c>
      <c r="B1503" s="62" t="s">
        <v>3809</v>
      </c>
      <c r="C1503" s="107" t="s">
        <v>3810</v>
      </c>
      <c r="D1503" s="101" t="s">
        <v>3509</v>
      </c>
      <c r="E1503" s="66" t="s">
        <v>3558</v>
      </c>
      <c r="F1503" s="66" t="s">
        <v>3797</v>
      </c>
      <c r="G1503" s="126" t="s">
        <v>3811</v>
      </c>
      <c r="H1503" s="67">
        <v>6</v>
      </c>
      <c r="I1503" s="68">
        <v>15</v>
      </c>
      <c r="J1503" s="69">
        <v>2.3333333333333334E-2</v>
      </c>
      <c r="K1503" s="66" t="s">
        <v>3560</v>
      </c>
      <c r="L1503" s="71">
        <v>5400</v>
      </c>
    </row>
    <row r="1504" spans="1:12" ht="15" customHeight="1">
      <c r="A1504" s="66" t="s">
        <v>4048</v>
      </c>
      <c r="B1504" s="62" t="s">
        <v>3557</v>
      </c>
      <c r="C1504" s="107" t="s">
        <v>3563</v>
      </c>
      <c r="D1504" s="101" t="s">
        <v>3509</v>
      </c>
      <c r="E1504" s="66" t="s">
        <v>3562</v>
      </c>
      <c r="F1504" s="66" t="s">
        <v>32</v>
      </c>
      <c r="G1504" s="126" t="s">
        <v>3565</v>
      </c>
      <c r="H1504" s="67">
        <v>6</v>
      </c>
      <c r="I1504" s="68">
        <v>16.5</v>
      </c>
      <c r="J1504" s="69">
        <v>2.5333333333333333E-2</v>
      </c>
      <c r="K1504" s="66" t="s">
        <v>3564</v>
      </c>
      <c r="L1504" s="71">
        <v>5480</v>
      </c>
    </row>
    <row r="1505" spans="1:12" ht="15" customHeight="1">
      <c r="A1505" s="66" t="s">
        <v>4048</v>
      </c>
      <c r="B1505" s="101" t="s">
        <v>3662</v>
      </c>
      <c r="C1505" s="107" t="s">
        <v>3665</v>
      </c>
      <c r="D1505" s="101" t="s">
        <v>3509</v>
      </c>
      <c r="E1505" s="66" t="s">
        <v>3562</v>
      </c>
      <c r="F1505" s="66" t="s">
        <v>2901</v>
      </c>
      <c r="G1505" s="126" t="s">
        <v>3666</v>
      </c>
      <c r="H1505" s="67">
        <v>6</v>
      </c>
      <c r="I1505" s="68">
        <v>16.5</v>
      </c>
      <c r="J1505" s="69">
        <v>2.5333333333333333E-2</v>
      </c>
      <c r="K1505" s="66" t="s">
        <v>3564</v>
      </c>
      <c r="L1505" s="71">
        <v>5960</v>
      </c>
    </row>
    <row r="1506" spans="1:12" ht="15" customHeight="1">
      <c r="A1506" s="66" t="s">
        <v>4048</v>
      </c>
      <c r="B1506" s="101" t="s">
        <v>3750</v>
      </c>
      <c r="C1506" s="107" t="s">
        <v>3753</v>
      </c>
      <c r="D1506" s="101" t="s">
        <v>3509</v>
      </c>
      <c r="E1506" s="66" t="s">
        <v>3562</v>
      </c>
      <c r="F1506" s="66" t="s">
        <v>80</v>
      </c>
      <c r="G1506" s="126" t="s">
        <v>3754</v>
      </c>
      <c r="H1506" s="67">
        <v>6</v>
      </c>
      <c r="I1506" s="68">
        <v>16.5</v>
      </c>
      <c r="J1506" s="69">
        <v>2.5333333333333333E-2</v>
      </c>
      <c r="K1506" s="66" t="s">
        <v>3564</v>
      </c>
      <c r="L1506" s="71">
        <v>5480</v>
      </c>
    </row>
    <row r="1507" spans="1:12" ht="15" customHeight="1">
      <c r="A1507" s="66" t="s">
        <v>4048</v>
      </c>
      <c r="B1507" s="62" t="s">
        <v>3809</v>
      </c>
      <c r="C1507" s="107" t="s">
        <v>3812</v>
      </c>
      <c r="D1507" s="101" t="s">
        <v>3509</v>
      </c>
      <c r="E1507" s="66" t="s">
        <v>3562</v>
      </c>
      <c r="F1507" s="66" t="s">
        <v>3797</v>
      </c>
      <c r="G1507" s="126" t="s">
        <v>3813</v>
      </c>
      <c r="H1507" s="67">
        <v>6</v>
      </c>
      <c r="I1507" s="68">
        <v>16.5</v>
      </c>
      <c r="J1507" s="69">
        <v>2.5333333333333333E-2</v>
      </c>
      <c r="K1507" s="66" t="s">
        <v>3564</v>
      </c>
      <c r="L1507" s="71">
        <v>5960</v>
      </c>
    </row>
    <row r="1508" spans="1:12" ht="15" customHeight="1">
      <c r="A1508" s="66" t="s">
        <v>4060</v>
      </c>
      <c r="B1508" s="62" t="s">
        <v>3557</v>
      </c>
      <c r="C1508" s="107" t="s">
        <v>3567</v>
      </c>
      <c r="D1508" s="101" t="s">
        <v>3509</v>
      </c>
      <c r="E1508" s="66" t="s">
        <v>3566</v>
      </c>
      <c r="F1508" s="66" t="s">
        <v>32</v>
      </c>
      <c r="G1508" s="126" t="s">
        <v>3568</v>
      </c>
      <c r="H1508" s="67">
        <v>6</v>
      </c>
      <c r="I1508" s="68">
        <v>22.5</v>
      </c>
      <c r="J1508" s="69">
        <v>3.6666666666666667E-2</v>
      </c>
      <c r="K1508" s="66" t="s">
        <v>3560</v>
      </c>
      <c r="L1508" s="71">
        <v>7400</v>
      </c>
    </row>
    <row r="1509" spans="1:12" ht="15" customHeight="1">
      <c r="A1509" s="66" t="s">
        <v>4060</v>
      </c>
      <c r="B1509" s="101" t="s">
        <v>3662</v>
      </c>
      <c r="C1509" s="107" t="s">
        <v>3667</v>
      </c>
      <c r="D1509" s="101" t="s">
        <v>3509</v>
      </c>
      <c r="E1509" s="66" t="s">
        <v>3566</v>
      </c>
      <c r="F1509" s="66" t="s">
        <v>2901</v>
      </c>
      <c r="G1509" s="126" t="s">
        <v>3668</v>
      </c>
      <c r="H1509" s="67">
        <v>6</v>
      </c>
      <c r="I1509" s="68">
        <v>22.5</v>
      </c>
      <c r="J1509" s="69">
        <v>3.6666666666666667E-2</v>
      </c>
      <c r="K1509" s="66" t="s">
        <v>3560</v>
      </c>
      <c r="L1509" s="71">
        <v>7820</v>
      </c>
    </row>
    <row r="1510" spans="1:12" ht="15" customHeight="1">
      <c r="A1510" s="66" t="s">
        <v>4060</v>
      </c>
      <c r="B1510" s="101" t="s">
        <v>3750</v>
      </c>
      <c r="C1510" s="107" t="s">
        <v>3755</v>
      </c>
      <c r="D1510" s="101" t="s">
        <v>3509</v>
      </c>
      <c r="E1510" s="66" t="s">
        <v>3566</v>
      </c>
      <c r="F1510" s="66" t="s">
        <v>80</v>
      </c>
      <c r="G1510" s="126" t="s">
        <v>3756</v>
      </c>
      <c r="H1510" s="67">
        <v>6</v>
      </c>
      <c r="I1510" s="68">
        <v>22.5</v>
      </c>
      <c r="J1510" s="69">
        <v>3.6666666666666667E-2</v>
      </c>
      <c r="K1510" s="66" t="s">
        <v>3560</v>
      </c>
      <c r="L1510" s="71">
        <v>7400</v>
      </c>
    </row>
    <row r="1511" spans="1:12" ht="15" customHeight="1">
      <c r="A1511" s="66" t="s">
        <v>4060</v>
      </c>
      <c r="B1511" s="62" t="s">
        <v>3809</v>
      </c>
      <c r="C1511" s="107" t="s">
        <v>3814</v>
      </c>
      <c r="D1511" s="101" t="s">
        <v>3509</v>
      </c>
      <c r="E1511" s="66" t="s">
        <v>3566</v>
      </c>
      <c r="F1511" s="66" t="s">
        <v>3797</v>
      </c>
      <c r="G1511" s="126" t="s">
        <v>3815</v>
      </c>
      <c r="H1511" s="67">
        <v>6</v>
      </c>
      <c r="I1511" s="68">
        <v>22.5</v>
      </c>
      <c r="J1511" s="69">
        <v>3.6666666666666667E-2</v>
      </c>
      <c r="K1511" s="66" t="s">
        <v>3560</v>
      </c>
      <c r="L1511" s="71">
        <v>7820</v>
      </c>
    </row>
    <row r="1512" spans="1:12" ht="15" customHeight="1">
      <c r="A1512" s="66" t="s">
        <v>4061</v>
      </c>
      <c r="B1512" s="62" t="s">
        <v>3557</v>
      </c>
      <c r="C1512" s="107" t="s">
        <v>3570</v>
      </c>
      <c r="D1512" s="101" t="s">
        <v>3509</v>
      </c>
      <c r="E1512" s="66" t="s">
        <v>3569</v>
      </c>
      <c r="F1512" s="66" t="s">
        <v>32</v>
      </c>
      <c r="G1512" s="126" t="s">
        <v>3571</v>
      </c>
      <c r="H1512" s="67">
        <v>2</v>
      </c>
      <c r="I1512" s="68">
        <v>72.5</v>
      </c>
      <c r="J1512" s="69">
        <v>0</v>
      </c>
      <c r="K1512" s="66" t="s">
        <v>3564</v>
      </c>
      <c r="L1512" s="71">
        <v>7910</v>
      </c>
    </row>
    <row r="1513" spans="1:12" ht="15" customHeight="1">
      <c r="A1513" s="66" t="s">
        <v>4061</v>
      </c>
      <c r="B1513" s="101" t="s">
        <v>3662</v>
      </c>
      <c r="C1513" s="107" t="s">
        <v>3669</v>
      </c>
      <c r="D1513" s="101" t="s">
        <v>3509</v>
      </c>
      <c r="E1513" s="66" t="s">
        <v>3569</v>
      </c>
      <c r="F1513" s="66" t="s">
        <v>2901</v>
      </c>
      <c r="G1513" s="126" t="s">
        <v>3670</v>
      </c>
      <c r="H1513" s="67">
        <v>2</v>
      </c>
      <c r="I1513" s="68">
        <v>72.5</v>
      </c>
      <c r="J1513" s="69">
        <v>0</v>
      </c>
      <c r="K1513" s="66" t="s">
        <v>3564</v>
      </c>
      <c r="L1513" s="71">
        <v>8400</v>
      </c>
    </row>
    <row r="1514" spans="1:12" ht="15" customHeight="1">
      <c r="A1514" s="66" t="s">
        <v>4061</v>
      </c>
      <c r="B1514" s="101" t="s">
        <v>3750</v>
      </c>
      <c r="C1514" s="107" t="s">
        <v>3757</v>
      </c>
      <c r="D1514" s="101" t="s">
        <v>3509</v>
      </c>
      <c r="E1514" s="66" t="s">
        <v>3569</v>
      </c>
      <c r="F1514" s="66" t="s">
        <v>80</v>
      </c>
      <c r="G1514" s="126" t="s">
        <v>3758</v>
      </c>
      <c r="H1514" s="67">
        <v>2</v>
      </c>
      <c r="I1514" s="68">
        <v>72.5</v>
      </c>
      <c r="J1514" s="69">
        <v>0</v>
      </c>
      <c r="K1514" s="66" t="s">
        <v>3564</v>
      </c>
      <c r="L1514" s="71">
        <v>7910</v>
      </c>
    </row>
    <row r="1515" spans="1:12" ht="15" customHeight="1">
      <c r="A1515" s="66" t="s">
        <v>4061</v>
      </c>
      <c r="B1515" s="62" t="s">
        <v>3809</v>
      </c>
      <c r="C1515" s="107" t="s">
        <v>4181</v>
      </c>
      <c r="D1515" s="101" t="s">
        <v>3509</v>
      </c>
      <c r="E1515" s="66" t="s">
        <v>3569</v>
      </c>
      <c r="F1515" s="66" t="s">
        <v>3797</v>
      </c>
      <c r="G1515" s="126" t="s">
        <v>3817</v>
      </c>
      <c r="H1515" s="67">
        <v>2</v>
      </c>
      <c r="I1515" s="68">
        <v>72.5</v>
      </c>
      <c r="J1515" s="69">
        <v>0</v>
      </c>
      <c r="K1515" s="66" t="s">
        <v>3564</v>
      </c>
      <c r="L1515" s="71">
        <v>8400</v>
      </c>
    </row>
    <row r="1516" spans="1:12" ht="15" customHeight="1">
      <c r="A1516" s="66" t="s">
        <v>4062</v>
      </c>
      <c r="B1516" s="62" t="s">
        <v>3557</v>
      </c>
      <c r="C1516" s="107" t="s">
        <v>3573</v>
      </c>
      <c r="D1516" s="101" t="s">
        <v>3509</v>
      </c>
      <c r="E1516" s="66" t="s">
        <v>3572</v>
      </c>
      <c r="F1516" s="66" t="s">
        <v>32</v>
      </c>
      <c r="G1516" s="126" t="s">
        <v>3575</v>
      </c>
      <c r="H1516" s="67">
        <v>2</v>
      </c>
      <c r="I1516" s="68">
        <v>61</v>
      </c>
      <c r="J1516" s="69">
        <v>0</v>
      </c>
      <c r="K1516" s="66" t="s">
        <v>3574</v>
      </c>
      <c r="L1516" s="71">
        <v>6460</v>
      </c>
    </row>
    <row r="1517" spans="1:12" ht="15" customHeight="1">
      <c r="A1517" s="66" t="s">
        <v>4062</v>
      </c>
      <c r="B1517" s="101" t="s">
        <v>3662</v>
      </c>
      <c r="C1517" s="107" t="s">
        <v>3671</v>
      </c>
      <c r="D1517" s="101" t="s">
        <v>3509</v>
      </c>
      <c r="E1517" s="66" t="s">
        <v>3572</v>
      </c>
      <c r="F1517" s="66" t="s">
        <v>2901</v>
      </c>
      <c r="G1517" s="126" t="s">
        <v>3672</v>
      </c>
      <c r="H1517" s="67">
        <v>2</v>
      </c>
      <c r="I1517" s="68">
        <v>61</v>
      </c>
      <c r="J1517" s="69">
        <v>0</v>
      </c>
      <c r="K1517" s="66" t="s">
        <v>3574</v>
      </c>
      <c r="L1517" s="71">
        <v>6780</v>
      </c>
    </row>
    <row r="1518" spans="1:12" ht="15" customHeight="1">
      <c r="A1518" s="66" t="s">
        <v>4062</v>
      </c>
      <c r="B1518" s="101" t="s">
        <v>3750</v>
      </c>
      <c r="C1518" s="107" t="s">
        <v>3759</v>
      </c>
      <c r="D1518" s="101" t="s">
        <v>3509</v>
      </c>
      <c r="E1518" s="66" t="s">
        <v>3572</v>
      </c>
      <c r="F1518" s="66" t="s">
        <v>80</v>
      </c>
      <c r="G1518" s="126" t="s">
        <v>3760</v>
      </c>
      <c r="H1518" s="67">
        <v>2</v>
      </c>
      <c r="I1518" s="68">
        <v>61</v>
      </c>
      <c r="J1518" s="69">
        <v>0</v>
      </c>
      <c r="K1518" s="66" t="s">
        <v>3574</v>
      </c>
      <c r="L1518" s="71">
        <v>6460</v>
      </c>
    </row>
    <row r="1519" spans="1:12" ht="15" customHeight="1">
      <c r="A1519" s="66" t="s">
        <v>4062</v>
      </c>
      <c r="B1519" s="62" t="s">
        <v>3809</v>
      </c>
      <c r="C1519" s="107" t="s">
        <v>3818</v>
      </c>
      <c r="D1519" s="101" t="s">
        <v>3509</v>
      </c>
      <c r="E1519" s="66" t="s">
        <v>3572</v>
      </c>
      <c r="F1519" s="66" t="s">
        <v>3797</v>
      </c>
      <c r="G1519" s="126" t="s">
        <v>3819</v>
      </c>
      <c r="H1519" s="67">
        <v>2</v>
      </c>
      <c r="I1519" s="68">
        <v>61</v>
      </c>
      <c r="J1519" s="69">
        <v>0</v>
      </c>
      <c r="K1519" s="66" t="s">
        <v>3574</v>
      </c>
      <c r="L1519" s="71">
        <v>6780</v>
      </c>
    </row>
    <row r="1520" spans="1:12" ht="15" customHeight="1">
      <c r="A1520" s="66" t="s">
        <v>4063</v>
      </c>
      <c r="B1520" s="62" t="s">
        <v>3557</v>
      </c>
      <c r="C1520" s="107" t="s">
        <v>3577</v>
      </c>
      <c r="D1520" s="101" t="s">
        <v>3509</v>
      </c>
      <c r="E1520" s="66" t="s">
        <v>3576</v>
      </c>
      <c r="F1520" s="66" t="s">
        <v>32</v>
      </c>
      <c r="G1520" s="126" t="s">
        <v>3579</v>
      </c>
      <c r="H1520" s="67">
        <v>2</v>
      </c>
      <c r="I1520" s="68">
        <v>65.5</v>
      </c>
      <c r="J1520" s="69">
        <v>0</v>
      </c>
      <c r="K1520" s="66" t="s">
        <v>3578</v>
      </c>
      <c r="L1520" s="71">
        <v>7010</v>
      </c>
    </row>
    <row r="1521" spans="1:12" ht="15" customHeight="1">
      <c r="A1521" s="66" t="s">
        <v>4063</v>
      </c>
      <c r="B1521" s="101" t="s">
        <v>3662</v>
      </c>
      <c r="C1521" s="107" t="s">
        <v>3673</v>
      </c>
      <c r="D1521" s="101" t="s">
        <v>3509</v>
      </c>
      <c r="E1521" s="66" t="s">
        <v>3576</v>
      </c>
      <c r="F1521" s="66" t="s">
        <v>2901</v>
      </c>
      <c r="G1521" s="126" t="s">
        <v>3674</v>
      </c>
      <c r="H1521" s="67">
        <v>2</v>
      </c>
      <c r="I1521" s="68">
        <v>65.5</v>
      </c>
      <c r="J1521" s="69">
        <v>0</v>
      </c>
      <c r="K1521" s="66" t="s">
        <v>3578</v>
      </c>
      <c r="L1521" s="71">
        <v>7380</v>
      </c>
    </row>
    <row r="1522" spans="1:12" ht="15" customHeight="1">
      <c r="A1522" s="66" t="s">
        <v>4063</v>
      </c>
      <c r="B1522" s="101" t="s">
        <v>3750</v>
      </c>
      <c r="C1522" s="107" t="s">
        <v>3761</v>
      </c>
      <c r="D1522" s="101" t="s">
        <v>3509</v>
      </c>
      <c r="E1522" s="66" t="s">
        <v>3576</v>
      </c>
      <c r="F1522" s="66" t="s">
        <v>80</v>
      </c>
      <c r="G1522" s="126" t="s">
        <v>3762</v>
      </c>
      <c r="H1522" s="67">
        <v>2</v>
      </c>
      <c r="I1522" s="68">
        <v>65.5</v>
      </c>
      <c r="J1522" s="69">
        <v>0</v>
      </c>
      <c r="K1522" s="66" t="s">
        <v>3578</v>
      </c>
      <c r="L1522" s="71">
        <v>7010</v>
      </c>
    </row>
    <row r="1523" spans="1:12" ht="15" customHeight="1">
      <c r="A1523" s="66" t="s">
        <v>4063</v>
      </c>
      <c r="B1523" s="62" t="s">
        <v>3809</v>
      </c>
      <c r="C1523" s="107" t="s">
        <v>3820</v>
      </c>
      <c r="D1523" s="101" t="s">
        <v>3509</v>
      </c>
      <c r="E1523" s="66" t="s">
        <v>3576</v>
      </c>
      <c r="F1523" s="66" t="s">
        <v>3797</v>
      </c>
      <c r="G1523" s="126" t="s">
        <v>3821</v>
      </c>
      <c r="H1523" s="67">
        <v>2</v>
      </c>
      <c r="I1523" s="68">
        <v>65.5</v>
      </c>
      <c r="J1523" s="69">
        <v>0</v>
      </c>
      <c r="K1523" s="66" t="s">
        <v>3578</v>
      </c>
      <c r="L1523" s="71">
        <v>7380</v>
      </c>
    </row>
    <row r="1524" spans="1:12" ht="15" customHeight="1">
      <c r="A1524" s="66" t="s">
        <v>4064</v>
      </c>
      <c r="B1524" s="62" t="s">
        <v>3580</v>
      </c>
      <c r="C1524" s="66" t="s">
        <v>3582</v>
      </c>
      <c r="D1524" s="101" t="s">
        <v>3509</v>
      </c>
      <c r="E1524" s="66" t="s">
        <v>3581</v>
      </c>
      <c r="F1524" s="66" t="s">
        <v>32</v>
      </c>
      <c r="G1524" s="127" t="s">
        <v>3584</v>
      </c>
      <c r="H1524" s="67">
        <v>4</v>
      </c>
      <c r="I1524" s="68">
        <v>15.75</v>
      </c>
      <c r="J1524" s="69">
        <v>0</v>
      </c>
      <c r="K1524" s="66" t="s">
        <v>3583</v>
      </c>
      <c r="L1524" s="71">
        <v>3790</v>
      </c>
    </row>
    <row r="1525" spans="1:12" ht="15" customHeight="1">
      <c r="A1525" s="66" t="s">
        <v>4064</v>
      </c>
      <c r="B1525" s="101" t="s">
        <v>3675</v>
      </c>
      <c r="C1525" s="66" t="s">
        <v>3676</v>
      </c>
      <c r="D1525" s="101" t="s">
        <v>3509</v>
      </c>
      <c r="E1525" s="66" t="s">
        <v>3581</v>
      </c>
      <c r="F1525" s="66" t="s">
        <v>2901</v>
      </c>
      <c r="G1525" s="127" t="s">
        <v>3677</v>
      </c>
      <c r="H1525" s="67">
        <v>4</v>
      </c>
      <c r="I1525" s="68">
        <v>15.75</v>
      </c>
      <c r="J1525" s="69">
        <v>0</v>
      </c>
      <c r="K1525" s="66" t="s">
        <v>3583</v>
      </c>
      <c r="L1525" s="71">
        <v>4120</v>
      </c>
    </row>
    <row r="1526" spans="1:12" ht="15" customHeight="1">
      <c r="A1526" s="66" t="s">
        <v>4064</v>
      </c>
      <c r="B1526" s="101" t="s">
        <v>3763</v>
      </c>
      <c r="C1526" s="66" t="s">
        <v>3764</v>
      </c>
      <c r="D1526" s="101" t="s">
        <v>3509</v>
      </c>
      <c r="E1526" s="66" t="s">
        <v>3581</v>
      </c>
      <c r="F1526" s="66" t="s">
        <v>80</v>
      </c>
      <c r="G1526" s="127" t="s">
        <v>3765</v>
      </c>
      <c r="H1526" s="67">
        <v>4</v>
      </c>
      <c r="I1526" s="68">
        <v>15.75</v>
      </c>
      <c r="J1526" s="69">
        <v>0</v>
      </c>
      <c r="K1526" s="66" t="s">
        <v>3583</v>
      </c>
      <c r="L1526" s="71">
        <v>3790</v>
      </c>
    </row>
    <row r="1527" spans="1:12" ht="15" customHeight="1">
      <c r="A1527" s="66" t="s">
        <v>4064</v>
      </c>
      <c r="B1527" s="62" t="s">
        <v>3822</v>
      </c>
      <c r="C1527" s="66" t="s">
        <v>3823</v>
      </c>
      <c r="D1527" s="101" t="s">
        <v>3509</v>
      </c>
      <c r="E1527" s="66" t="s">
        <v>3581</v>
      </c>
      <c r="F1527" s="66" t="s">
        <v>3797</v>
      </c>
      <c r="G1527" s="127" t="s">
        <v>3824</v>
      </c>
      <c r="H1527" s="67">
        <v>4</v>
      </c>
      <c r="I1527" s="68">
        <v>15.75</v>
      </c>
      <c r="J1527" s="69">
        <v>0</v>
      </c>
      <c r="K1527" s="66" t="s">
        <v>3583</v>
      </c>
      <c r="L1527" s="71">
        <v>4120</v>
      </c>
    </row>
    <row r="1528" spans="1:12" ht="15" customHeight="1">
      <c r="A1528" s="66" t="s">
        <v>4065</v>
      </c>
      <c r="B1528" s="62" t="s">
        <v>3585</v>
      </c>
      <c r="C1528" s="66" t="s">
        <v>3587</v>
      </c>
      <c r="D1528" s="101" t="s">
        <v>3509</v>
      </c>
      <c r="E1528" s="66" t="s">
        <v>3586</v>
      </c>
      <c r="F1528" s="66" t="s">
        <v>32</v>
      </c>
      <c r="G1528" s="127" t="s">
        <v>3589</v>
      </c>
      <c r="H1528" s="67">
        <v>2</v>
      </c>
      <c r="I1528" s="68">
        <v>6</v>
      </c>
      <c r="J1528" s="69">
        <v>0</v>
      </c>
      <c r="K1528" s="66" t="s">
        <v>3588</v>
      </c>
      <c r="L1528" s="71">
        <v>970</v>
      </c>
    </row>
    <row r="1529" spans="1:12" ht="15" customHeight="1">
      <c r="A1529" s="66" t="s">
        <v>4065</v>
      </c>
      <c r="B1529" s="101" t="s">
        <v>3678</v>
      </c>
      <c r="C1529" s="66" t="s">
        <v>3679</v>
      </c>
      <c r="D1529" s="101" t="s">
        <v>3509</v>
      </c>
      <c r="E1529" s="66" t="s">
        <v>3586</v>
      </c>
      <c r="F1529" s="66" t="s">
        <v>2901</v>
      </c>
      <c r="G1529" s="127" t="s">
        <v>3680</v>
      </c>
      <c r="H1529" s="67">
        <v>2</v>
      </c>
      <c r="I1529" s="68">
        <v>6</v>
      </c>
      <c r="J1529" s="69">
        <v>0</v>
      </c>
      <c r="K1529" s="66" t="s">
        <v>3588</v>
      </c>
      <c r="L1529" s="71">
        <v>1030</v>
      </c>
    </row>
    <row r="1530" spans="1:12" ht="15" customHeight="1">
      <c r="A1530" s="66" t="s">
        <v>4065</v>
      </c>
      <c r="B1530" s="101" t="s">
        <v>3766</v>
      </c>
      <c r="C1530" s="66" t="s">
        <v>3767</v>
      </c>
      <c r="D1530" s="101" t="s">
        <v>3509</v>
      </c>
      <c r="E1530" s="66" t="s">
        <v>3586</v>
      </c>
      <c r="F1530" s="66" t="s">
        <v>80</v>
      </c>
      <c r="G1530" s="127" t="s">
        <v>3768</v>
      </c>
      <c r="H1530" s="67">
        <v>2</v>
      </c>
      <c r="I1530" s="68">
        <v>6</v>
      </c>
      <c r="J1530" s="69">
        <v>0</v>
      </c>
      <c r="K1530" s="66" t="s">
        <v>3588</v>
      </c>
      <c r="L1530" s="71">
        <v>970</v>
      </c>
    </row>
    <row r="1531" spans="1:12" ht="15" customHeight="1">
      <c r="A1531" s="66" t="s">
        <v>4065</v>
      </c>
      <c r="B1531" s="62" t="s">
        <v>3825</v>
      </c>
      <c r="C1531" s="66" t="s">
        <v>3826</v>
      </c>
      <c r="D1531" s="101" t="s">
        <v>3509</v>
      </c>
      <c r="E1531" s="66" t="s">
        <v>3586</v>
      </c>
      <c r="F1531" s="66" t="s">
        <v>3797</v>
      </c>
      <c r="G1531" s="127" t="s">
        <v>3827</v>
      </c>
      <c r="H1531" s="67">
        <v>2</v>
      </c>
      <c r="I1531" s="68">
        <v>6</v>
      </c>
      <c r="J1531" s="69">
        <v>0</v>
      </c>
      <c r="K1531" s="66" t="s">
        <v>3588</v>
      </c>
      <c r="L1531" s="71">
        <v>1030</v>
      </c>
    </row>
    <row r="1532" spans="1:12" ht="15" customHeight="1">
      <c r="A1532" s="66" t="s">
        <v>4066</v>
      </c>
      <c r="B1532" s="62" t="s">
        <v>3585</v>
      </c>
      <c r="C1532" s="66" t="s">
        <v>3591</v>
      </c>
      <c r="D1532" s="101" t="s">
        <v>3509</v>
      </c>
      <c r="E1532" s="66" t="s">
        <v>3590</v>
      </c>
      <c r="F1532" s="66" t="s">
        <v>32</v>
      </c>
      <c r="G1532" s="127" t="s">
        <v>3593</v>
      </c>
      <c r="H1532" s="67">
        <v>2</v>
      </c>
      <c r="I1532" s="68">
        <v>7</v>
      </c>
      <c r="J1532" s="69">
        <v>0</v>
      </c>
      <c r="K1532" s="66" t="s">
        <v>3592</v>
      </c>
      <c r="L1532" s="71">
        <v>1160</v>
      </c>
    </row>
    <row r="1533" spans="1:12" ht="15" customHeight="1">
      <c r="A1533" s="66" t="s">
        <v>4066</v>
      </c>
      <c r="B1533" s="101" t="s">
        <v>3678</v>
      </c>
      <c r="C1533" s="66" t="s">
        <v>3681</v>
      </c>
      <c r="D1533" s="101" t="s">
        <v>3509</v>
      </c>
      <c r="E1533" s="66" t="s">
        <v>3590</v>
      </c>
      <c r="F1533" s="66" t="s">
        <v>2901</v>
      </c>
      <c r="G1533" s="127" t="s">
        <v>3682</v>
      </c>
      <c r="H1533" s="67">
        <v>2</v>
      </c>
      <c r="I1533" s="68">
        <v>7</v>
      </c>
      <c r="J1533" s="69">
        <v>0</v>
      </c>
      <c r="K1533" s="66" t="s">
        <v>3592</v>
      </c>
      <c r="L1533" s="71">
        <v>1220</v>
      </c>
    </row>
    <row r="1534" spans="1:12" ht="15" customHeight="1">
      <c r="A1534" s="66" t="s">
        <v>4066</v>
      </c>
      <c r="B1534" s="101" t="s">
        <v>3766</v>
      </c>
      <c r="C1534" s="66" t="s">
        <v>3769</v>
      </c>
      <c r="D1534" s="101" t="s">
        <v>3509</v>
      </c>
      <c r="E1534" s="66" t="s">
        <v>3590</v>
      </c>
      <c r="F1534" s="66" t="s">
        <v>80</v>
      </c>
      <c r="G1534" s="127" t="s">
        <v>3770</v>
      </c>
      <c r="H1534" s="67">
        <v>2</v>
      </c>
      <c r="I1534" s="68">
        <v>7</v>
      </c>
      <c r="J1534" s="69">
        <v>0</v>
      </c>
      <c r="K1534" s="66" t="s">
        <v>3592</v>
      </c>
      <c r="L1534" s="71">
        <v>1160</v>
      </c>
    </row>
    <row r="1535" spans="1:12" ht="15" customHeight="1">
      <c r="A1535" s="66" t="s">
        <v>4066</v>
      </c>
      <c r="B1535" s="62" t="s">
        <v>3825</v>
      </c>
      <c r="C1535" s="66" t="s">
        <v>3828</v>
      </c>
      <c r="D1535" s="101" t="s">
        <v>3509</v>
      </c>
      <c r="E1535" s="66" t="s">
        <v>3590</v>
      </c>
      <c r="F1535" s="66" t="s">
        <v>3797</v>
      </c>
      <c r="G1535" s="127" t="s">
        <v>3829</v>
      </c>
      <c r="H1535" s="67">
        <v>2</v>
      </c>
      <c r="I1535" s="68">
        <v>7</v>
      </c>
      <c r="J1535" s="69">
        <v>0</v>
      </c>
      <c r="K1535" s="66" t="s">
        <v>3592</v>
      </c>
      <c r="L1535" s="71">
        <v>1220</v>
      </c>
    </row>
    <row r="1536" spans="1:12" ht="15" customHeight="1">
      <c r="A1536" s="66" t="s">
        <v>4067</v>
      </c>
      <c r="B1536" s="62" t="s">
        <v>3585</v>
      </c>
      <c r="C1536" s="66" t="s">
        <v>3595</v>
      </c>
      <c r="D1536" s="101" t="s">
        <v>3509</v>
      </c>
      <c r="E1536" s="66" t="s">
        <v>3594</v>
      </c>
      <c r="F1536" s="66" t="s">
        <v>32</v>
      </c>
      <c r="G1536" s="127" t="s">
        <v>3597</v>
      </c>
      <c r="H1536" s="67">
        <v>2</v>
      </c>
      <c r="I1536" s="68">
        <v>9.5</v>
      </c>
      <c r="J1536" s="69">
        <v>0</v>
      </c>
      <c r="K1536" s="66" t="s">
        <v>3596</v>
      </c>
      <c r="L1536" s="71">
        <v>1400</v>
      </c>
    </row>
    <row r="1537" spans="1:12" ht="15" customHeight="1">
      <c r="A1537" s="66" t="s">
        <v>4067</v>
      </c>
      <c r="B1537" s="101" t="s">
        <v>3678</v>
      </c>
      <c r="C1537" s="66" t="s">
        <v>3683</v>
      </c>
      <c r="D1537" s="101" t="s">
        <v>3509</v>
      </c>
      <c r="E1537" s="66" t="s">
        <v>3594</v>
      </c>
      <c r="F1537" s="66" t="s">
        <v>2901</v>
      </c>
      <c r="G1537" s="127" t="s">
        <v>3684</v>
      </c>
      <c r="H1537" s="67">
        <v>2</v>
      </c>
      <c r="I1537" s="68">
        <v>9.5</v>
      </c>
      <c r="J1537" s="69">
        <v>0</v>
      </c>
      <c r="K1537" s="66" t="s">
        <v>3596</v>
      </c>
      <c r="L1537" s="71">
        <v>1490</v>
      </c>
    </row>
    <row r="1538" spans="1:12" ht="15" customHeight="1">
      <c r="A1538" s="66" t="s">
        <v>4067</v>
      </c>
      <c r="B1538" s="101" t="s">
        <v>3766</v>
      </c>
      <c r="C1538" s="66" t="s">
        <v>3771</v>
      </c>
      <c r="D1538" s="101" t="s">
        <v>3509</v>
      </c>
      <c r="E1538" s="66" t="s">
        <v>3594</v>
      </c>
      <c r="F1538" s="66" t="s">
        <v>80</v>
      </c>
      <c r="G1538" s="127" t="s">
        <v>3772</v>
      </c>
      <c r="H1538" s="67">
        <v>2</v>
      </c>
      <c r="I1538" s="68">
        <v>9.5</v>
      </c>
      <c r="J1538" s="69">
        <v>0</v>
      </c>
      <c r="K1538" s="66" t="s">
        <v>3596</v>
      </c>
      <c r="L1538" s="71">
        <v>1400</v>
      </c>
    </row>
    <row r="1539" spans="1:12" ht="15" customHeight="1">
      <c r="A1539" s="66" t="s">
        <v>4067</v>
      </c>
      <c r="B1539" s="62" t="s">
        <v>3825</v>
      </c>
      <c r="C1539" s="66" t="s">
        <v>3830</v>
      </c>
      <c r="D1539" s="101" t="s">
        <v>3509</v>
      </c>
      <c r="E1539" s="66" t="s">
        <v>3594</v>
      </c>
      <c r="F1539" s="66" t="s">
        <v>3797</v>
      </c>
      <c r="G1539" s="127" t="s">
        <v>3831</v>
      </c>
      <c r="H1539" s="67">
        <v>2</v>
      </c>
      <c r="I1539" s="68">
        <v>9.5</v>
      </c>
      <c r="J1539" s="69">
        <v>0</v>
      </c>
      <c r="K1539" s="66" t="s">
        <v>3596</v>
      </c>
      <c r="L1539" s="71">
        <v>1490</v>
      </c>
    </row>
    <row r="1540" spans="1:12" ht="15" customHeight="1">
      <c r="A1540" s="66" t="s">
        <v>4068</v>
      </c>
      <c r="B1540" s="62" t="s">
        <v>3598</v>
      </c>
      <c r="C1540" s="107" t="s">
        <v>3600</v>
      </c>
      <c r="D1540" s="101" t="s">
        <v>3509</v>
      </c>
      <c r="E1540" s="66" t="s">
        <v>3599</v>
      </c>
      <c r="F1540" s="66" t="s">
        <v>32</v>
      </c>
      <c r="G1540" s="127" t="s">
        <v>3601</v>
      </c>
      <c r="H1540" s="67">
        <v>3</v>
      </c>
      <c r="I1540" s="68">
        <v>17.333333333333332</v>
      </c>
      <c r="J1540" s="69">
        <v>0</v>
      </c>
      <c r="K1540" s="66" t="s">
        <v>480</v>
      </c>
      <c r="L1540" s="71">
        <v>2870</v>
      </c>
    </row>
    <row r="1541" spans="1:12" ht="15" customHeight="1">
      <c r="A1541" s="66" t="s">
        <v>4068</v>
      </c>
      <c r="B1541" s="101" t="s">
        <v>3685</v>
      </c>
      <c r="C1541" s="107" t="s">
        <v>3686</v>
      </c>
      <c r="D1541" s="101" t="s">
        <v>3509</v>
      </c>
      <c r="E1541" s="66" t="s">
        <v>3599</v>
      </c>
      <c r="F1541" s="66" t="s">
        <v>2901</v>
      </c>
      <c r="G1541" s="127" t="s">
        <v>3687</v>
      </c>
      <c r="H1541" s="67">
        <v>3</v>
      </c>
      <c r="I1541" s="68">
        <v>17.333333333333332</v>
      </c>
      <c r="J1541" s="69">
        <v>0</v>
      </c>
      <c r="K1541" s="66" t="s">
        <v>480</v>
      </c>
      <c r="L1541" s="71">
        <v>3050</v>
      </c>
    </row>
    <row r="1542" spans="1:12" ht="15" customHeight="1">
      <c r="A1542" s="66" t="s">
        <v>4068</v>
      </c>
      <c r="B1542" s="101" t="s">
        <v>3773</v>
      </c>
      <c r="C1542" s="107" t="s">
        <v>3774</v>
      </c>
      <c r="D1542" s="101" t="s">
        <v>3509</v>
      </c>
      <c r="E1542" s="66" t="s">
        <v>3599</v>
      </c>
      <c r="F1542" s="66" t="s">
        <v>80</v>
      </c>
      <c r="G1542" s="127" t="s">
        <v>3775</v>
      </c>
      <c r="H1542" s="67">
        <v>3</v>
      </c>
      <c r="I1542" s="68">
        <v>17.333333333333332</v>
      </c>
      <c r="J1542" s="69">
        <v>0</v>
      </c>
      <c r="K1542" s="66" t="s">
        <v>480</v>
      </c>
      <c r="L1542" s="71">
        <v>2870</v>
      </c>
    </row>
    <row r="1543" spans="1:12" ht="15" customHeight="1">
      <c r="A1543" s="66" t="s">
        <v>4068</v>
      </c>
      <c r="B1543" s="62" t="s">
        <v>3832</v>
      </c>
      <c r="C1543" s="107" t="s">
        <v>3833</v>
      </c>
      <c r="D1543" s="101" t="s">
        <v>3509</v>
      </c>
      <c r="E1543" s="66" t="s">
        <v>3599</v>
      </c>
      <c r="F1543" s="66" t="s">
        <v>3797</v>
      </c>
      <c r="G1543" s="127" t="s">
        <v>3834</v>
      </c>
      <c r="H1543" s="67">
        <v>3</v>
      </c>
      <c r="I1543" s="68">
        <v>17.333333333333332</v>
      </c>
      <c r="J1543" s="69">
        <v>0</v>
      </c>
      <c r="K1543" s="66" t="s">
        <v>480</v>
      </c>
      <c r="L1543" s="71">
        <v>3050</v>
      </c>
    </row>
    <row r="1544" spans="1:12" ht="15" customHeight="1">
      <c r="A1544" s="66" t="s">
        <v>4069</v>
      </c>
      <c r="B1544" s="62" t="s">
        <v>3598</v>
      </c>
      <c r="C1544" s="107" t="s">
        <v>3603</v>
      </c>
      <c r="D1544" s="101" t="s">
        <v>3509</v>
      </c>
      <c r="E1544" s="66" t="s">
        <v>3602</v>
      </c>
      <c r="F1544" s="66" t="s">
        <v>32</v>
      </c>
      <c r="G1544" s="127" t="s">
        <v>3605</v>
      </c>
      <c r="H1544" s="67">
        <v>4</v>
      </c>
      <c r="I1544" s="68">
        <v>20</v>
      </c>
      <c r="J1544" s="69">
        <v>0</v>
      </c>
      <c r="K1544" s="66" t="s">
        <v>3604</v>
      </c>
      <c r="L1544" s="71">
        <v>4430</v>
      </c>
    </row>
    <row r="1545" spans="1:12" ht="15" customHeight="1">
      <c r="A1545" s="66" t="s">
        <v>4069</v>
      </c>
      <c r="B1545" s="101" t="s">
        <v>3685</v>
      </c>
      <c r="C1545" s="107" t="s">
        <v>3688</v>
      </c>
      <c r="D1545" s="101" t="s">
        <v>3509</v>
      </c>
      <c r="E1545" s="66" t="s">
        <v>3602</v>
      </c>
      <c r="F1545" s="66" t="s">
        <v>2901</v>
      </c>
      <c r="G1545" s="127" t="s">
        <v>3689</v>
      </c>
      <c r="H1545" s="67">
        <v>4</v>
      </c>
      <c r="I1545" s="68">
        <v>20</v>
      </c>
      <c r="J1545" s="69">
        <v>0</v>
      </c>
      <c r="K1545" s="66" t="s">
        <v>3604</v>
      </c>
      <c r="L1545" s="71">
        <v>4780</v>
      </c>
    </row>
    <row r="1546" spans="1:12" ht="15" customHeight="1">
      <c r="A1546" s="66" t="s">
        <v>4069</v>
      </c>
      <c r="B1546" s="101" t="s">
        <v>3773</v>
      </c>
      <c r="C1546" s="107" t="s">
        <v>3776</v>
      </c>
      <c r="D1546" s="101" t="s">
        <v>3509</v>
      </c>
      <c r="E1546" s="66" t="s">
        <v>3602</v>
      </c>
      <c r="F1546" s="66" t="s">
        <v>80</v>
      </c>
      <c r="G1546" s="127" t="s">
        <v>3777</v>
      </c>
      <c r="H1546" s="67">
        <v>4</v>
      </c>
      <c r="I1546" s="68">
        <v>20</v>
      </c>
      <c r="J1546" s="69">
        <v>0</v>
      </c>
      <c r="K1546" s="66" t="s">
        <v>3604</v>
      </c>
      <c r="L1546" s="71">
        <v>4430</v>
      </c>
    </row>
    <row r="1547" spans="1:12" ht="15" customHeight="1">
      <c r="A1547" s="66" t="s">
        <v>4069</v>
      </c>
      <c r="B1547" s="62" t="s">
        <v>3832</v>
      </c>
      <c r="C1547" s="107" t="s">
        <v>3835</v>
      </c>
      <c r="D1547" s="101" t="s">
        <v>3509</v>
      </c>
      <c r="E1547" s="66" t="s">
        <v>3602</v>
      </c>
      <c r="F1547" s="66" t="s">
        <v>3797</v>
      </c>
      <c r="G1547" s="127" t="s">
        <v>3836</v>
      </c>
      <c r="H1547" s="67">
        <v>4</v>
      </c>
      <c r="I1547" s="68">
        <v>20</v>
      </c>
      <c r="J1547" s="69">
        <v>0</v>
      </c>
      <c r="K1547" s="66" t="s">
        <v>3604</v>
      </c>
      <c r="L1547" s="71">
        <v>4780</v>
      </c>
    </row>
    <row r="1548" spans="1:12" ht="15" customHeight="1">
      <c r="A1548" s="66" t="s">
        <v>4031</v>
      </c>
      <c r="B1548" s="62" t="s">
        <v>3598</v>
      </c>
      <c r="C1548" s="66" t="s">
        <v>3607</v>
      </c>
      <c r="D1548" s="101" t="s">
        <v>3509</v>
      </c>
      <c r="E1548" s="66" t="s">
        <v>3606</v>
      </c>
      <c r="F1548" s="66" t="s">
        <v>32</v>
      </c>
      <c r="G1548" s="127" t="s">
        <v>3609</v>
      </c>
      <c r="H1548" s="67">
        <v>4</v>
      </c>
      <c r="I1548" s="68">
        <v>23.5</v>
      </c>
      <c r="J1548" s="69">
        <v>0</v>
      </c>
      <c r="K1548" s="66" t="s">
        <v>3608</v>
      </c>
      <c r="L1548" s="71">
        <v>4970</v>
      </c>
    </row>
    <row r="1549" spans="1:12" ht="15" customHeight="1">
      <c r="A1549" s="66" t="s">
        <v>4031</v>
      </c>
      <c r="B1549" s="101" t="s">
        <v>3685</v>
      </c>
      <c r="C1549" s="66" t="s">
        <v>3690</v>
      </c>
      <c r="D1549" s="101" t="s">
        <v>3509</v>
      </c>
      <c r="E1549" s="66" t="s">
        <v>3606</v>
      </c>
      <c r="F1549" s="66" t="s">
        <v>2901</v>
      </c>
      <c r="G1549" s="127" t="s">
        <v>3691</v>
      </c>
      <c r="H1549" s="67">
        <v>4</v>
      </c>
      <c r="I1549" s="68">
        <v>23.5</v>
      </c>
      <c r="J1549" s="69">
        <v>0</v>
      </c>
      <c r="K1549" s="66" t="s">
        <v>3608</v>
      </c>
      <c r="L1549" s="71">
        <v>5170</v>
      </c>
    </row>
    <row r="1550" spans="1:12" ht="15" customHeight="1">
      <c r="A1550" s="66" t="s">
        <v>4031</v>
      </c>
      <c r="B1550" s="101" t="s">
        <v>3773</v>
      </c>
      <c r="C1550" s="66" t="s">
        <v>3778</v>
      </c>
      <c r="D1550" s="101" t="s">
        <v>3509</v>
      </c>
      <c r="E1550" s="66" t="s">
        <v>3606</v>
      </c>
      <c r="F1550" s="66" t="s">
        <v>80</v>
      </c>
      <c r="G1550" s="127" t="s">
        <v>3779</v>
      </c>
      <c r="H1550" s="67">
        <v>4</v>
      </c>
      <c r="I1550" s="68">
        <v>23.5</v>
      </c>
      <c r="J1550" s="69">
        <v>0</v>
      </c>
      <c r="K1550" s="66" t="s">
        <v>3608</v>
      </c>
      <c r="L1550" s="71">
        <v>4970</v>
      </c>
    </row>
    <row r="1551" spans="1:12" ht="15" customHeight="1">
      <c r="A1551" s="66" t="s">
        <v>4031</v>
      </c>
      <c r="B1551" s="62" t="s">
        <v>3832</v>
      </c>
      <c r="C1551" s="66" t="s">
        <v>3837</v>
      </c>
      <c r="D1551" s="101" t="s">
        <v>3509</v>
      </c>
      <c r="E1551" s="66" t="s">
        <v>3606</v>
      </c>
      <c r="F1551" s="66" t="s">
        <v>3797</v>
      </c>
      <c r="G1551" s="127" t="s">
        <v>3838</v>
      </c>
      <c r="H1551" s="67">
        <v>4</v>
      </c>
      <c r="I1551" s="68">
        <v>23.5</v>
      </c>
      <c r="J1551" s="69">
        <v>0</v>
      </c>
      <c r="K1551" s="66" t="s">
        <v>3608</v>
      </c>
      <c r="L1551" s="71">
        <v>5170</v>
      </c>
    </row>
    <row r="1552" spans="1:12" ht="15" customHeight="1">
      <c r="A1552" s="66" t="s">
        <v>4055</v>
      </c>
      <c r="B1552" s="65" t="s">
        <v>3531</v>
      </c>
      <c r="C1552" s="66" t="s">
        <v>3533</v>
      </c>
      <c r="D1552" s="101" t="s">
        <v>3509</v>
      </c>
      <c r="E1552" s="66" t="s">
        <v>3532</v>
      </c>
      <c r="F1552" s="66" t="s">
        <v>15</v>
      </c>
      <c r="G1552" s="127" t="s">
        <v>3534</v>
      </c>
      <c r="H1552" s="67">
        <v>2</v>
      </c>
      <c r="I1552" s="68">
        <v>16.5</v>
      </c>
      <c r="J1552" s="69">
        <v>0</v>
      </c>
      <c r="K1552" s="66" t="s">
        <v>566</v>
      </c>
      <c r="L1552" s="71">
        <v>1730</v>
      </c>
    </row>
    <row r="1553" spans="1:12" ht="15" customHeight="1">
      <c r="A1553" s="66" t="s">
        <v>4055</v>
      </c>
      <c r="B1553" s="65" t="s">
        <v>3647</v>
      </c>
      <c r="C1553" s="66" t="s">
        <v>3648</v>
      </c>
      <c r="D1553" s="101" t="s">
        <v>3509</v>
      </c>
      <c r="E1553" s="66" t="s">
        <v>3532</v>
      </c>
      <c r="F1553" s="66" t="s">
        <v>523</v>
      </c>
      <c r="G1553" s="127" t="s">
        <v>3649</v>
      </c>
      <c r="H1553" s="67">
        <v>2</v>
      </c>
      <c r="I1553" s="68">
        <v>16.5</v>
      </c>
      <c r="J1553" s="69">
        <v>0</v>
      </c>
      <c r="K1553" s="66" t="s">
        <v>566</v>
      </c>
      <c r="L1553" s="71">
        <v>1730</v>
      </c>
    </row>
    <row r="1554" spans="1:12" ht="15" customHeight="1">
      <c r="A1554" s="66" t="s">
        <v>4055</v>
      </c>
      <c r="B1554" s="65" t="s">
        <v>3720</v>
      </c>
      <c r="C1554" s="66" t="s">
        <v>3721</v>
      </c>
      <c r="D1554" s="101" t="s">
        <v>3509</v>
      </c>
      <c r="E1554" s="66" t="s">
        <v>3532</v>
      </c>
      <c r="F1554" s="66" t="s">
        <v>55</v>
      </c>
      <c r="G1554" s="127" t="s">
        <v>3722</v>
      </c>
      <c r="H1554" s="67">
        <v>2</v>
      </c>
      <c r="I1554" s="68">
        <v>16.5</v>
      </c>
      <c r="J1554" s="69">
        <v>0</v>
      </c>
      <c r="K1554" s="66" t="s">
        <v>566</v>
      </c>
      <c r="L1554" s="71">
        <v>1730</v>
      </c>
    </row>
    <row r="1555" spans="1:12" ht="15" customHeight="1">
      <c r="A1555" s="66" t="s">
        <v>4055</v>
      </c>
      <c r="B1555" s="65" t="s">
        <v>3735</v>
      </c>
      <c r="C1555" s="66" t="s">
        <v>3736</v>
      </c>
      <c r="D1555" s="101" t="s">
        <v>3509</v>
      </c>
      <c r="E1555" s="66" t="s">
        <v>3532</v>
      </c>
      <c r="F1555" s="66" t="s">
        <v>62</v>
      </c>
      <c r="G1555" s="127" t="s">
        <v>3737</v>
      </c>
      <c r="H1555" s="67">
        <v>2</v>
      </c>
      <c r="I1555" s="68">
        <v>16.5</v>
      </c>
      <c r="J1555" s="69">
        <v>0</v>
      </c>
      <c r="K1555" s="66" t="s">
        <v>566</v>
      </c>
      <c r="L1555" s="71">
        <v>1730</v>
      </c>
    </row>
    <row r="1556" spans="1:12" ht="15" customHeight="1">
      <c r="A1556" s="66" t="s">
        <v>4070</v>
      </c>
      <c r="B1556" s="62" t="s">
        <v>3598</v>
      </c>
      <c r="C1556" s="107" t="s">
        <v>3611</v>
      </c>
      <c r="D1556" s="101" t="s">
        <v>3509</v>
      </c>
      <c r="E1556" s="66" t="s">
        <v>3610</v>
      </c>
      <c r="F1556" s="66" t="s">
        <v>32</v>
      </c>
      <c r="G1556" s="127" t="s">
        <v>3612</v>
      </c>
      <c r="H1556" s="67">
        <v>3</v>
      </c>
      <c r="I1556" s="68">
        <v>24.666666666666668</v>
      </c>
      <c r="J1556" s="69">
        <v>0</v>
      </c>
      <c r="K1556" s="66" t="s">
        <v>480</v>
      </c>
      <c r="L1556" s="71">
        <v>3530</v>
      </c>
    </row>
    <row r="1557" spans="1:12" ht="15" customHeight="1">
      <c r="A1557" s="66" t="s">
        <v>4070</v>
      </c>
      <c r="B1557" s="101" t="s">
        <v>3685</v>
      </c>
      <c r="C1557" s="107" t="s">
        <v>3692</v>
      </c>
      <c r="D1557" s="101" t="s">
        <v>3509</v>
      </c>
      <c r="E1557" s="66" t="s">
        <v>3610</v>
      </c>
      <c r="F1557" s="66" t="s">
        <v>2901</v>
      </c>
      <c r="G1557" s="127" t="s">
        <v>3693</v>
      </c>
      <c r="H1557" s="67">
        <v>3</v>
      </c>
      <c r="I1557" s="68">
        <v>24.666666666666668</v>
      </c>
      <c r="J1557" s="69">
        <v>0</v>
      </c>
      <c r="K1557" s="66" t="s">
        <v>480</v>
      </c>
      <c r="L1557" s="71">
        <v>3700</v>
      </c>
    </row>
    <row r="1558" spans="1:12" ht="15" customHeight="1">
      <c r="A1558" s="66" t="s">
        <v>4070</v>
      </c>
      <c r="B1558" s="101" t="s">
        <v>3773</v>
      </c>
      <c r="C1558" s="107" t="s">
        <v>3780</v>
      </c>
      <c r="D1558" s="101" t="s">
        <v>3509</v>
      </c>
      <c r="E1558" s="66" t="s">
        <v>3610</v>
      </c>
      <c r="F1558" s="66" t="s">
        <v>80</v>
      </c>
      <c r="G1558" s="127" t="s">
        <v>3781</v>
      </c>
      <c r="H1558" s="67">
        <v>3</v>
      </c>
      <c r="I1558" s="68">
        <v>24.666666666666668</v>
      </c>
      <c r="J1558" s="69">
        <v>0</v>
      </c>
      <c r="K1558" s="66" t="s">
        <v>480</v>
      </c>
      <c r="L1558" s="71">
        <v>3530</v>
      </c>
    </row>
    <row r="1559" spans="1:12" ht="15" customHeight="1">
      <c r="A1559" s="66" t="s">
        <v>4070</v>
      </c>
      <c r="B1559" s="62" t="s">
        <v>3832</v>
      </c>
      <c r="C1559" s="107" t="s">
        <v>3839</v>
      </c>
      <c r="D1559" s="101" t="s">
        <v>3509</v>
      </c>
      <c r="E1559" s="66" t="s">
        <v>3610</v>
      </c>
      <c r="F1559" s="66" t="s">
        <v>3797</v>
      </c>
      <c r="G1559" s="127" t="s">
        <v>3840</v>
      </c>
      <c r="H1559" s="67">
        <v>3</v>
      </c>
      <c r="I1559" s="68">
        <v>24.666666666666668</v>
      </c>
      <c r="J1559" s="69">
        <v>0</v>
      </c>
      <c r="K1559" s="66" t="s">
        <v>480</v>
      </c>
      <c r="L1559" s="71">
        <v>3700</v>
      </c>
    </row>
    <row r="1560" spans="1:12" ht="15" customHeight="1">
      <c r="A1560" s="66" t="s">
        <v>4071</v>
      </c>
      <c r="B1560" s="62" t="s">
        <v>3598</v>
      </c>
      <c r="C1560" s="107" t="s">
        <v>3614</v>
      </c>
      <c r="D1560" s="101" t="s">
        <v>3509</v>
      </c>
      <c r="E1560" s="66" t="s">
        <v>3613</v>
      </c>
      <c r="F1560" s="66" t="s">
        <v>32</v>
      </c>
      <c r="G1560" s="127" t="s">
        <v>3615</v>
      </c>
      <c r="H1560" s="67">
        <v>4</v>
      </c>
      <c r="I1560" s="68">
        <v>31</v>
      </c>
      <c r="J1560" s="69">
        <v>0</v>
      </c>
      <c r="K1560" s="66" t="s">
        <v>484</v>
      </c>
      <c r="L1560" s="71">
        <v>5740</v>
      </c>
    </row>
    <row r="1561" spans="1:12" ht="15" customHeight="1">
      <c r="A1561" s="66" t="s">
        <v>4071</v>
      </c>
      <c r="B1561" s="101" t="s">
        <v>3685</v>
      </c>
      <c r="C1561" s="107" t="s">
        <v>3694</v>
      </c>
      <c r="D1561" s="101" t="s">
        <v>3509</v>
      </c>
      <c r="E1561" s="66" t="s">
        <v>3613</v>
      </c>
      <c r="F1561" s="66" t="s">
        <v>2901</v>
      </c>
      <c r="G1561" s="127" t="s">
        <v>3695</v>
      </c>
      <c r="H1561" s="67">
        <v>4</v>
      </c>
      <c r="I1561" s="68">
        <v>31</v>
      </c>
      <c r="J1561" s="69">
        <v>0</v>
      </c>
      <c r="K1561" s="66" t="s">
        <v>484</v>
      </c>
      <c r="L1561" s="71">
        <v>6080</v>
      </c>
    </row>
    <row r="1562" spans="1:12" ht="15" customHeight="1">
      <c r="A1562" s="66" t="s">
        <v>4071</v>
      </c>
      <c r="B1562" s="101" t="s">
        <v>3773</v>
      </c>
      <c r="C1562" s="107" t="s">
        <v>3782</v>
      </c>
      <c r="D1562" s="101" t="s">
        <v>3509</v>
      </c>
      <c r="E1562" s="66" t="s">
        <v>3613</v>
      </c>
      <c r="F1562" s="66" t="s">
        <v>80</v>
      </c>
      <c r="G1562" s="127" t="s">
        <v>3783</v>
      </c>
      <c r="H1562" s="67">
        <v>4</v>
      </c>
      <c r="I1562" s="68">
        <v>31</v>
      </c>
      <c r="J1562" s="69">
        <v>0</v>
      </c>
      <c r="K1562" s="66" t="s">
        <v>484</v>
      </c>
      <c r="L1562" s="71">
        <v>5740</v>
      </c>
    </row>
    <row r="1563" spans="1:12" ht="15" customHeight="1">
      <c r="A1563" s="66" t="s">
        <v>4071</v>
      </c>
      <c r="B1563" s="62" t="s">
        <v>3832</v>
      </c>
      <c r="C1563" s="107" t="s">
        <v>3841</v>
      </c>
      <c r="D1563" s="101" t="s">
        <v>3509</v>
      </c>
      <c r="E1563" s="66" t="s">
        <v>3613</v>
      </c>
      <c r="F1563" s="66" t="s">
        <v>3797</v>
      </c>
      <c r="G1563" s="127" t="s">
        <v>3842</v>
      </c>
      <c r="H1563" s="67">
        <v>4</v>
      </c>
      <c r="I1563" s="68">
        <v>31</v>
      </c>
      <c r="J1563" s="69">
        <v>0</v>
      </c>
      <c r="K1563" s="66" t="s">
        <v>484</v>
      </c>
      <c r="L1563" s="71">
        <v>6080</v>
      </c>
    </row>
    <row r="1564" spans="1:12" ht="15" customHeight="1">
      <c r="A1564" s="66" t="s">
        <v>4072</v>
      </c>
      <c r="B1564" s="62" t="s">
        <v>3598</v>
      </c>
      <c r="C1564" s="107" t="s">
        <v>3617</v>
      </c>
      <c r="D1564" s="101" t="s">
        <v>3509</v>
      </c>
      <c r="E1564" s="66" t="s">
        <v>3616</v>
      </c>
      <c r="F1564" s="66" t="s">
        <v>32</v>
      </c>
      <c r="G1564" s="127" t="s">
        <v>3618</v>
      </c>
      <c r="H1564" s="67">
        <v>4</v>
      </c>
      <c r="I1564" s="68">
        <v>18.75</v>
      </c>
      <c r="J1564" s="69">
        <v>0</v>
      </c>
      <c r="K1564" s="66" t="s">
        <v>480</v>
      </c>
      <c r="L1564" s="71">
        <v>3680</v>
      </c>
    </row>
    <row r="1565" spans="1:12" ht="15" customHeight="1">
      <c r="A1565" s="66" t="s">
        <v>4072</v>
      </c>
      <c r="B1565" s="101" t="s">
        <v>3685</v>
      </c>
      <c r="C1565" s="107" t="s">
        <v>3696</v>
      </c>
      <c r="D1565" s="101" t="s">
        <v>3509</v>
      </c>
      <c r="E1565" s="66" t="s">
        <v>3616</v>
      </c>
      <c r="F1565" s="66" t="s">
        <v>2901</v>
      </c>
      <c r="G1565" s="127" t="s">
        <v>3697</v>
      </c>
      <c r="H1565" s="67">
        <v>4</v>
      </c>
      <c r="I1565" s="68">
        <v>18.75</v>
      </c>
      <c r="J1565" s="69">
        <v>0</v>
      </c>
      <c r="K1565" s="66" t="s">
        <v>480</v>
      </c>
      <c r="L1565" s="71">
        <v>3860</v>
      </c>
    </row>
    <row r="1566" spans="1:12" ht="15" customHeight="1">
      <c r="A1566" s="66" t="s">
        <v>4072</v>
      </c>
      <c r="B1566" s="101" t="s">
        <v>3773</v>
      </c>
      <c r="C1566" s="107" t="s">
        <v>3784</v>
      </c>
      <c r="D1566" s="101" t="s">
        <v>3509</v>
      </c>
      <c r="E1566" s="66" t="s">
        <v>3616</v>
      </c>
      <c r="F1566" s="66" t="s">
        <v>80</v>
      </c>
      <c r="G1566" s="127" t="s">
        <v>3785</v>
      </c>
      <c r="H1566" s="67">
        <v>4</v>
      </c>
      <c r="I1566" s="68">
        <v>18.75</v>
      </c>
      <c r="J1566" s="69">
        <v>0</v>
      </c>
      <c r="K1566" s="66" t="s">
        <v>480</v>
      </c>
      <c r="L1566" s="71">
        <v>3680</v>
      </c>
    </row>
    <row r="1567" spans="1:12" ht="15" customHeight="1">
      <c r="A1567" s="66" t="s">
        <v>4072</v>
      </c>
      <c r="B1567" s="62" t="s">
        <v>3832</v>
      </c>
      <c r="C1567" s="107" t="s">
        <v>3843</v>
      </c>
      <c r="D1567" s="101" t="s">
        <v>3509</v>
      </c>
      <c r="E1567" s="66" t="s">
        <v>3616</v>
      </c>
      <c r="F1567" s="66" t="s">
        <v>3797</v>
      </c>
      <c r="G1567" s="127" t="s">
        <v>3844</v>
      </c>
      <c r="H1567" s="67">
        <v>4</v>
      </c>
      <c r="I1567" s="68">
        <v>18.75</v>
      </c>
      <c r="J1567" s="69">
        <v>0</v>
      </c>
      <c r="K1567" s="66" t="s">
        <v>480</v>
      </c>
      <c r="L1567" s="71">
        <v>3860</v>
      </c>
    </row>
    <row r="1568" spans="1:12" ht="15" customHeight="1">
      <c r="A1568" s="66" t="s">
        <v>4073</v>
      </c>
      <c r="B1568" s="62" t="s">
        <v>3598</v>
      </c>
      <c r="C1568" s="107" t="s">
        <v>3620</v>
      </c>
      <c r="D1568" s="101" t="s">
        <v>3509</v>
      </c>
      <c r="E1568" s="66" t="s">
        <v>3619</v>
      </c>
      <c r="F1568" s="66" t="s">
        <v>32</v>
      </c>
      <c r="G1568" s="127" t="s">
        <v>3621</v>
      </c>
      <c r="H1568" s="67">
        <v>5</v>
      </c>
      <c r="I1568" s="68">
        <v>25</v>
      </c>
      <c r="J1568" s="69">
        <v>0</v>
      </c>
      <c r="K1568" s="66" t="s">
        <v>484</v>
      </c>
      <c r="L1568" s="71">
        <v>6370</v>
      </c>
    </row>
    <row r="1569" spans="1:12" ht="15" customHeight="1">
      <c r="A1569" s="66" t="s">
        <v>4073</v>
      </c>
      <c r="B1569" s="101" t="s">
        <v>3685</v>
      </c>
      <c r="C1569" s="107" t="s">
        <v>3698</v>
      </c>
      <c r="D1569" s="101" t="s">
        <v>3509</v>
      </c>
      <c r="E1569" s="66" t="s">
        <v>3619</v>
      </c>
      <c r="F1569" s="66" t="s">
        <v>2901</v>
      </c>
      <c r="G1569" s="127" t="s">
        <v>3699</v>
      </c>
      <c r="H1569" s="67">
        <v>5</v>
      </c>
      <c r="I1569" s="68">
        <v>25</v>
      </c>
      <c r="J1569" s="69">
        <v>0</v>
      </c>
      <c r="K1569" s="66" t="s">
        <v>484</v>
      </c>
      <c r="L1569" s="71">
        <v>6710</v>
      </c>
    </row>
    <row r="1570" spans="1:12" ht="15" customHeight="1">
      <c r="A1570" s="66" t="s">
        <v>4073</v>
      </c>
      <c r="B1570" s="101" t="s">
        <v>3773</v>
      </c>
      <c r="C1570" s="107" t="s">
        <v>3786</v>
      </c>
      <c r="D1570" s="101" t="s">
        <v>3509</v>
      </c>
      <c r="E1570" s="66" t="s">
        <v>3619</v>
      </c>
      <c r="F1570" s="66" t="s">
        <v>80</v>
      </c>
      <c r="G1570" s="127" t="s">
        <v>3787</v>
      </c>
      <c r="H1570" s="67">
        <v>5</v>
      </c>
      <c r="I1570" s="68">
        <v>25</v>
      </c>
      <c r="J1570" s="69">
        <v>0</v>
      </c>
      <c r="K1570" s="66" t="s">
        <v>484</v>
      </c>
      <c r="L1570" s="71">
        <v>6370</v>
      </c>
    </row>
    <row r="1571" spans="1:12" ht="15" customHeight="1">
      <c r="A1571" s="66" t="s">
        <v>4073</v>
      </c>
      <c r="B1571" s="62" t="s">
        <v>3832</v>
      </c>
      <c r="C1571" s="107" t="s">
        <v>3845</v>
      </c>
      <c r="D1571" s="101" t="s">
        <v>3509</v>
      </c>
      <c r="E1571" s="66" t="s">
        <v>3619</v>
      </c>
      <c r="F1571" s="66" t="s">
        <v>3797</v>
      </c>
      <c r="G1571" s="127" t="s">
        <v>3846</v>
      </c>
      <c r="H1571" s="67">
        <v>5</v>
      </c>
      <c r="I1571" s="68">
        <v>25</v>
      </c>
      <c r="J1571" s="69">
        <v>0</v>
      </c>
      <c r="K1571" s="66" t="s">
        <v>484</v>
      </c>
      <c r="L1571" s="71">
        <v>6710</v>
      </c>
    </row>
    <row r="1572" spans="1:12" ht="15" customHeight="1">
      <c r="A1572" s="66" t="s">
        <v>4074</v>
      </c>
      <c r="B1572" s="62" t="s">
        <v>3598</v>
      </c>
      <c r="C1572" s="107" t="s">
        <v>3623</v>
      </c>
      <c r="D1572" s="101" t="s">
        <v>3509</v>
      </c>
      <c r="E1572" s="66" t="s">
        <v>3622</v>
      </c>
      <c r="F1572" s="66" t="s">
        <v>32</v>
      </c>
      <c r="G1572" s="127" t="s">
        <v>3624</v>
      </c>
      <c r="H1572" s="67">
        <v>4</v>
      </c>
      <c r="I1572" s="68">
        <v>25.5</v>
      </c>
      <c r="J1572" s="69">
        <v>0</v>
      </c>
      <c r="K1572" s="66" t="s">
        <v>484</v>
      </c>
      <c r="L1572" s="71">
        <v>5060</v>
      </c>
    </row>
    <row r="1573" spans="1:12" ht="15" customHeight="1">
      <c r="A1573" s="66" t="s">
        <v>4074</v>
      </c>
      <c r="B1573" s="101" t="s">
        <v>3685</v>
      </c>
      <c r="C1573" s="107" t="s">
        <v>3700</v>
      </c>
      <c r="D1573" s="101" t="s">
        <v>3509</v>
      </c>
      <c r="E1573" s="66" t="s">
        <v>3622</v>
      </c>
      <c r="F1573" s="66" t="s">
        <v>2901</v>
      </c>
      <c r="G1573" s="127" t="s">
        <v>3701</v>
      </c>
      <c r="H1573" s="67">
        <v>4</v>
      </c>
      <c r="I1573" s="68">
        <v>25.5</v>
      </c>
      <c r="J1573" s="69">
        <v>0</v>
      </c>
      <c r="K1573" s="66" t="s">
        <v>484</v>
      </c>
      <c r="L1573" s="71">
        <v>5390</v>
      </c>
    </row>
    <row r="1574" spans="1:12" ht="15" customHeight="1">
      <c r="A1574" s="66" t="s">
        <v>4074</v>
      </c>
      <c r="B1574" s="101" t="s">
        <v>3773</v>
      </c>
      <c r="C1574" s="107" t="s">
        <v>3788</v>
      </c>
      <c r="D1574" s="101" t="s">
        <v>3509</v>
      </c>
      <c r="E1574" s="66" t="s">
        <v>3622</v>
      </c>
      <c r="F1574" s="66" t="s">
        <v>80</v>
      </c>
      <c r="G1574" s="127" t="s">
        <v>3789</v>
      </c>
      <c r="H1574" s="67">
        <v>4</v>
      </c>
      <c r="I1574" s="68">
        <v>25.5</v>
      </c>
      <c r="J1574" s="69">
        <v>0</v>
      </c>
      <c r="K1574" s="66" t="s">
        <v>484</v>
      </c>
      <c r="L1574" s="71">
        <v>5060</v>
      </c>
    </row>
    <row r="1575" spans="1:12" ht="15" customHeight="1">
      <c r="A1575" s="66" t="s">
        <v>4074</v>
      </c>
      <c r="B1575" s="62" t="s">
        <v>3832</v>
      </c>
      <c r="C1575" s="107" t="s">
        <v>3847</v>
      </c>
      <c r="D1575" s="101" t="s">
        <v>3509</v>
      </c>
      <c r="E1575" s="66" t="s">
        <v>3622</v>
      </c>
      <c r="F1575" s="66" t="s">
        <v>3797</v>
      </c>
      <c r="G1575" s="127" t="s">
        <v>3848</v>
      </c>
      <c r="H1575" s="67">
        <v>4</v>
      </c>
      <c r="I1575" s="68">
        <v>25.5</v>
      </c>
      <c r="J1575" s="69">
        <v>0</v>
      </c>
      <c r="K1575" s="66" t="s">
        <v>484</v>
      </c>
      <c r="L1575" s="71">
        <v>5390</v>
      </c>
    </row>
    <row r="1576" spans="1:12" ht="15" customHeight="1">
      <c r="A1576" s="66" t="s">
        <v>4075</v>
      </c>
      <c r="B1576" s="62" t="s">
        <v>3598</v>
      </c>
      <c r="C1576" s="107" t="s">
        <v>3626</v>
      </c>
      <c r="D1576" s="101" t="s">
        <v>3509</v>
      </c>
      <c r="E1576" s="66" t="s">
        <v>3625</v>
      </c>
      <c r="F1576" s="66" t="s">
        <v>32</v>
      </c>
      <c r="G1576" s="127" t="s">
        <v>3627</v>
      </c>
      <c r="H1576" s="67">
        <v>4</v>
      </c>
      <c r="I1576" s="68">
        <v>14.75</v>
      </c>
      <c r="J1576" s="69">
        <v>0</v>
      </c>
      <c r="K1576" s="66" t="s">
        <v>480</v>
      </c>
      <c r="L1576" s="71">
        <v>3530</v>
      </c>
    </row>
    <row r="1577" spans="1:12" ht="15" customHeight="1">
      <c r="A1577" s="66" t="s">
        <v>4075</v>
      </c>
      <c r="B1577" s="101" t="s">
        <v>3685</v>
      </c>
      <c r="C1577" s="107" t="s">
        <v>3702</v>
      </c>
      <c r="D1577" s="101" t="s">
        <v>3509</v>
      </c>
      <c r="E1577" s="66" t="s">
        <v>3625</v>
      </c>
      <c r="F1577" s="66" t="s">
        <v>2901</v>
      </c>
      <c r="G1577" s="127" t="s">
        <v>3703</v>
      </c>
      <c r="H1577" s="67">
        <v>4</v>
      </c>
      <c r="I1577" s="68">
        <v>14.75</v>
      </c>
      <c r="J1577" s="69">
        <v>0</v>
      </c>
      <c r="K1577" s="66" t="s">
        <v>480</v>
      </c>
      <c r="L1577" s="71">
        <v>3700</v>
      </c>
    </row>
    <row r="1578" spans="1:12" ht="15" customHeight="1">
      <c r="A1578" s="66" t="s">
        <v>4075</v>
      </c>
      <c r="B1578" s="101" t="s">
        <v>3773</v>
      </c>
      <c r="C1578" s="107" t="s">
        <v>3790</v>
      </c>
      <c r="D1578" s="101" t="s">
        <v>3509</v>
      </c>
      <c r="E1578" s="66" t="s">
        <v>3625</v>
      </c>
      <c r="F1578" s="66" t="s">
        <v>80</v>
      </c>
      <c r="G1578" s="127" t="s">
        <v>3791</v>
      </c>
      <c r="H1578" s="67">
        <v>4</v>
      </c>
      <c r="I1578" s="68">
        <v>14.75</v>
      </c>
      <c r="J1578" s="69">
        <v>0</v>
      </c>
      <c r="K1578" s="66" t="s">
        <v>480</v>
      </c>
      <c r="L1578" s="71">
        <v>3530</v>
      </c>
    </row>
    <row r="1579" spans="1:12" ht="15" customHeight="1">
      <c r="A1579" s="66" t="s">
        <v>4075</v>
      </c>
      <c r="B1579" s="62" t="s">
        <v>3832</v>
      </c>
      <c r="C1579" s="107" t="s">
        <v>3849</v>
      </c>
      <c r="D1579" s="101" t="s">
        <v>3509</v>
      </c>
      <c r="E1579" s="66" t="s">
        <v>3625</v>
      </c>
      <c r="F1579" s="66" t="s">
        <v>3797</v>
      </c>
      <c r="G1579" s="127" t="s">
        <v>3850</v>
      </c>
      <c r="H1579" s="67">
        <v>4</v>
      </c>
      <c r="I1579" s="68">
        <v>14.75</v>
      </c>
      <c r="J1579" s="69">
        <v>0</v>
      </c>
      <c r="K1579" s="66" t="s">
        <v>480</v>
      </c>
      <c r="L1579" s="71">
        <v>3700</v>
      </c>
    </row>
    <row r="1580" spans="1:12" ht="15" customHeight="1">
      <c r="A1580" s="66" t="s">
        <v>4076</v>
      </c>
      <c r="B1580" s="62" t="s">
        <v>3598</v>
      </c>
      <c r="C1580" s="107" t="s">
        <v>3629</v>
      </c>
      <c r="D1580" s="101" t="s">
        <v>3509</v>
      </c>
      <c r="E1580" s="66" t="s">
        <v>3628</v>
      </c>
      <c r="F1580" s="66" t="s">
        <v>32</v>
      </c>
      <c r="G1580" s="127" t="s">
        <v>3630</v>
      </c>
      <c r="H1580" s="102"/>
      <c r="I1580" s="68"/>
      <c r="J1580" s="69"/>
      <c r="K1580" s="66" t="s">
        <v>484</v>
      </c>
      <c r="L1580" s="71">
        <v>5420</v>
      </c>
    </row>
    <row r="1581" spans="1:12" ht="15" customHeight="1">
      <c r="A1581" s="66" t="s">
        <v>4076</v>
      </c>
      <c r="B1581" s="101" t="s">
        <v>3685</v>
      </c>
      <c r="C1581" s="107" t="s">
        <v>3704</v>
      </c>
      <c r="D1581" s="101" t="s">
        <v>3509</v>
      </c>
      <c r="E1581" s="66" t="s">
        <v>3628</v>
      </c>
      <c r="F1581" s="66" t="s">
        <v>2901</v>
      </c>
      <c r="G1581" s="127" t="s">
        <v>3705</v>
      </c>
      <c r="H1581" s="102"/>
      <c r="I1581" s="68"/>
      <c r="J1581" s="69"/>
      <c r="K1581" s="66" t="s">
        <v>484</v>
      </c>
      <c r="L1581" s="71">
        <v>5750</v>
      </c>
    </row>
    <row r="1582" spans="1:12" ht="15" customHeight="1">
      <c r="A1582" s="66" t="s">
        <v>4076</v>
      </c>
      <c r="B1582" s="101" t="s">
        <v>3773</v>
      </c>
      <c r="C1582" s="107" t="s">
        <v>3792</v>
      </c>
      <c r="D1582" s="101" t="s">
        <v>3509</v>
      </c>
      <c r="E1582" s="66" t="s">
        <v>3628</v>
      </c>
      <c r="F1582" s="66" t="s">
        <v>80</v>
      </c>
      <c r="G1582" s="127" t="s">
        <v>3793</v>
      </c>
      <c r="H1582" s="102"/>
      <c r="I1582" s="68"/>
      <c r="J1582" s="69"/>
      <c r="K1582" s="66" t="s">
        <v>484</v>
      </c>
      <c r="L1582" s="71">
        <v>5420</v>
      </c>
    </row>
    <row r="1583" spans="1:12" ht="15" customHeight="1">
      <c r="A1583" s="66" t="s">
        <v>4076</v>
      </c>
      <c r="B1583" s="62" t="s">
        <v>3832</v>
      </c>
      <c r="C1583" s="107" t="s">
        <v>3851</v>
      </c>
      <c r="D1583" s="101" t="s">
        <v>3509</v>
      </c>
      <c r="E1583" s="66" t="s">
        <v>3628</v>
      </c>
      <c r="F1583" s="66" t="s">
        <v>3797</v>
      </c>
      <c r="G1583" s="127" t="s">
        <v>3852</v>
      </c>
      <c r="H1583" s="102"/>
      <c r="I1583" s="68"/>
      <c r="J1583" s="69"/>
      <c r="K1583" s="66" t="s">
        <v>484</v>
      </c>
      <c r="L1583" s="71">
        <v>5750</v>
      </c>
    </row>
    <row r="1584" spans="1:12" ht="15" customHeight="1">
      <c r="A1584" s="66" t="s">
        <v>4077</v>
      </c>
      <c r="B1584" s="62" t="s">
        <v>3598</v>
      </c>
      <c r="C1584" s="107" t="s">
        <v>3632</v>
      </c>
      <c r="D1584" s="101" t="s">
        <v>3509</v>
      </c>
      <c r="E1584" s="66" t="s">
        <v>3631</v>
      </c>
      <c r="F1584" s="66" t="s">
        <v>32</v>
      </c>
      <c r="G1584" s="127" t="s">
        <v>3634</v>
      </c>
      <c r="H1584" s="102"/>
      <c r="I1584" s="68"/>
      <c r="J1584" s="69"/>
      <c r="K1584" s="66" t="s">
        <v>3633</v>
      </c>
      <c r="L1584" s="71">
        <v>5880</v>
      </c>
    </row>
    <row r="1585" spans="1:12" ht="15" customHeight="1">
      <c r="A1585" s="66" t="s">
        <v>4077</v>
      </c>
      <c r="B1585" s="101" t="s">
        <v>3685</v>
      </c>
      <c r="C1585" s="107" t="s">
        <v>3706</v>
      </c>
      <c r="D1585" s="101" t="s">
        <v>3509</v>
      </c>
      <c r="E1585" s="66" t="s">
        <v>3631</v>
      </c>
      <c r="F1585" s="66" t="s">
        <v>2901</v>
      </c>
      <c r="G1585" s="127" t="s">
        <v>3707</v>
      </c>
      <c r="H1585" s="102"/>
      <c r="I1585" s="68"/>
      <c r="J1585" s="69"/>
      <c r="K1585" s="66" t="s">
        <v>3633</v>
      </c>
      <c r="L1585" s="71">
        <v>6220</v>
      </c>
    </row>
    <row r="1586" spans="1:12" ht="15" customHeight="1">
      <c r="A1586" s="66" t="s">
        <v>4077</v>
      </c>
      <c r="B1586" s="101" t="s">
        <v>3773</v>
      </c>
      <c r="C1586" s="107" t="s">
        <v>3794</v>
      </c>
      <c r="D1586" s="101" t="s">
        <v>3509</v>
      </c>
      <c r="E1586" s="66" t="s">
        <v>3631</v>
      </c>
      <c r="F1586" s="66" t="s">
        <v>80</v>
      </c>
      <c r="G1586" s="127" t="s">
        <v>3795</v>
      </c>
      <c r="H1586" s="102"/>
      <c r="I1586" s="68"/>
      <c r="J1586" s="69"/>
      <c r="K1586" s="66" t="s">
        <v>3633</v>
      </c>
      <c r="L1586" s="71">
        <v>5880</v>
      </c>
    </row>
    <row r="1587" spans="1:12" ht="15" customHeight="1">
      <c r="A1587" s="66" t="s">
        <v>4077</v>
      </c>
      <c r="B1587" s="62" t="s">
        <v>3832</v>
      </c>
      <c r="C1587" s="107" t="s">
        <v>3853</v>
      </c>
      <c r="D1587" s="101" t="s">
        <v>3509</v>
      </c>
      <c r="E1587" s="66" t="s">
        <v>3631</v>
      </c>
      <c r="F1587" s="66" t="s">
        <v>3797</v>
      </c>
      <c r="G1587" s="127" t="s">
        <v>3854</v>
      </c>
      <c r="H1587" s="102"/>
      <c r="I1587" s="68"/>
      <c r="J1587" s="69"/>
      <c r="K1587" s="66" t="s">
        <v>3633</v>
      </c>
      <c r="L1587" s="71">
        <v>6220</v>
      </c>
    </row>
    <row r="1588" spans="1:12" ht="15" customHeight="1">
      <c r="A1588" s="53" t="s">
        <v>3340</v>
      </c>
      <c r="B1588" s="54"/>
      <c r="C1588" s="53" t="s">
        <v>3340</v>
      </c>
      <c r="D1588" s="54" t="s">
        <v>17</v>
      </c>
      <c r="E1588" s="55" t="s">
        <v>17</v>
      </c>
      <c r="F1588" s="56" t="s">
        <v>17</v>
      </c>
      <c r="G1588" s="53"/>
      <c r="H1588" s="57"/>
      <c r="I1588" s="58"/>
      <c r="J1588" s="59"/>
      <c r="K1588" s="53" t="s">
        <v>17</v>
      </c>
      <c r="L1588" s="70" t="e">
        <v>#N/A</v>
      </c>
    </row>
    <row r="1589" spans="1:12" ht="15" customHeight="1">
      <c r="A1589" s="66" t="s">
        <v>4078</v>
      </c>
      <c r="B1589" s="62" t="s">
        <v>3341</v>
      </c>
      <c r="C1589" s="63" t="s">
        <v>3344</v>
      </c>
      <c r="D1589" s="101" t="s">
        <v>3342</v>
      </c>
      <c r="E1589" s="66" t="s">
        <v>3343</v>
      </c>
      <c r="F1589" s="66" t="s">
        <v>15</v>
      </c>
      <c r="G1589" s="87" t="s">
        <v>3347</v>
      </c>
      <c r="H1589" s="67">
        <v>1</v>
      </c>
      <c r="I1589" s="68">
        <v>11</v>
      </c>
      <c r="J1589" s="69">
        <v>1.7000000000000001E-2</v>
      </c>
      <c r="K1589" s="66" t="s">
        <v>3345</v>
      </c>
      <c r="L1589" s="70">
        <v>760</v>
      </c>
    </row>
    <row r="1590" spans="1:12" ht="15" customHeight="1">
      <c r="A1590" s="66" t="s">
        <v>4078</v>
      </c>
      <c r="B1590" s="62" t="s">
        <v>3394</v>
      </c>
      <c r="C1590" s="63" t="s">
        <v>3396</v>
      </c>
      <c r="D1590" s="101" t="s">
        <v>3342</v>
      </c>
      <c r="E1590" s="66" t="s">
        <v>3343</v>
      </c>
      <c r="F1590" s="66" t="s">
        <v>3395</v>
      </c>
      <c r="G1590" s="87" t="s">
        <v>3397</v>
      </c>
      <c r="H1590" s="67">
        <v>1</v>
      </c>
      <c r="I1590" s="68">
        <v>11</v>
      </c>
      <c r="J1590" s="69">
        <v>1.7000000000000001E-2</v>
      </c>
      <c r="K1590" s="66" t="s">
        <v>3345</v>
      </c>
      <c r="L1590" s="70">
        <v>760</v>
      </c>
    </row>
    <row r="1591" spans="1:12" ht="15" customHeight="1">
      <c r="A1591" s="66" t="s">
        <v>4079</v>
      </c>
      <c r="B1591" s="62" t="s">
        <v>3348</v>
      </c>
      <c r="C1591" s="63" t="s">
        <v>3350</v>
      </c>
      <c r="D1591" s="101" t="s">
        <v>3342</v>
      </c>
      <c r="E1591" s="66" t="s">
        <v>3349</v>
      </c>
      <c r="F1591" s="66" t="s">
        <v>15</v>
      </c>
      <c r="G1591" s="87" t="s">
        <v>3353</v>
      </c>
      <c r="H1591" s="67">
        <v>1</v>
      </c>
      <c r="I1591" s="68">
        <v>16</v>
      </c>
      <c r="J1591" s="69">
        <v>2.1000000000000001E-2</v>
      </c>
      <c r="K1591" s="66" t="s">
        <v>3351</v>
      </c>
      <c r="L1591" s="70">
        <v>680</v>
      </c>
    </row>
    <row r="1592" spans="1:12" ht="15" customHeight="1">
      <c r="A1592" s="66" t="s">
        <v>4079</v>
      </c>
      <c r="B1592" s="62" t="s">
        <v>3398</v>
      </c>
      <c r="C1592" s="63" t="s">
        <v>3399</v>
      </c>
      <c r="D1592" s="101" t="s">
        <v>3342</v>
      </c>
      <c r="E1592" s="66" t="s">
        <v>3349</v>
      </c>
      <c r="F1592" s="66" t="s">
        <v>3395</v>
      </c>
      <c r="G1592" s="87" t="s">
        <v>3400</v>
      </c>
      <c r="H1592" s="67">
        <v>1</v>
      </c>
      <c r="I1592" s="68">
        <v>16</v>
      </c>
      <c r="J1592" s="69">
        <v>2.1000000000000001E-2</v>
      </c>
      <c r="K1592" s="66" t="s">
        <v>3351</v>
      </c>
      <c r="L1592" s="70">
        <v>680</v>
      </c>
    </row>
    <row r="1593" spans="1:12" ht="15" customHeight="1">
      <c r="A1593" s="66" t="s">
        <v>4080</v>
      </c>
      <c r="B1593" s="62" t="s">
        <v>3359</v>
      </c>
      <c r="C1593" s="63" t="s">
        <v>3361</v>
      </c>
      <c r="D1593" s="101" t="s">
        <v>3342</v>
      </c>
      <c r="E1593" s="66" t="s">
        <v>3360</v>
      </c>
      <c r="F1593" s="66" t="s">
        <v>205</v>
      </c>
      <c r="G1593" s="87" t="s">
        <v>3363</v>
      </c>
      <c r="H1593" s="67">
        <v>1</v>
      </c>
      <c r="I1593" s="68">
        <v>20.100000000000001</v>
      </c>
      <c r="J1593" s="69">
        <v>3.5999999999999997E-2</v>
      </c>
      <c r="K1593" s="66" t="s">
        <v>3362</v>
      </c>
      <c r="L1593" s="70">
        <v>950</v>
      </c>
    </row>
    <row r="1594" spans="1:12" ht="15" customHeight="1">
      <c r="A1594" s="66" t="s">
        <v>4080</v>
      </c>
      <c r="B1594" s="62" t="s">
        <v>3381</v>
      </c>
      <c r="C1594" s="63" t="s">
        <v>3382</v>
      </c>
      <c r="D1594" s="101" t="s">
        <v>3342</v>
      </c>
      <c r="E1594" s="66" t="s">
        <v>3360</v>
      </c>
      <c r="F1594" s="66" t="s">
        <v>278</v>
      </c>
      <c r="G1594" s="87" t="s">
        <v>3383</v>
      </c>
      <c r="H1594" s="67">
        <v>1</v>
      </c>
      <c r="I1594" s="68">
        <v>20.100000000000001</v>
      </c>
      <c r="J1594" s="69">
        <v>3.5999999999999997E-2</v>
      </c>
      <c r="K1594" s="66" t="s">
        <v>3362</v>
      </c>
      <c r="L1594" s="70">
        <v>950</v>
      </c>
    </row>
    <row r="1595" spans="1:12" ht="15" customHeight="1">
      <c r="A1595" s="66" t="s">
        <v>4038</v>
      </c>
      <c r="B1595" s="62" t="s">
        <v>3359</v>
      </c>
      <c r="C1595" s="63" t="s">
        <v>3365</v>
      </c>
      <c r="D1595" s="101" t="s">
        <v>3342</v>
      </c>
      <c r="E1595" s="66" t="s">
        <v>3364</v>
      </c>
      <c r="F1595" s="66" t="s">
        <v>205</v>
      </c>
      <c r="G1595" s="87" t="s">
        <v>3367</v>
      </c>
      <c r="H1595" s="67">
        <v>1</v>
      </c>
      <c r="I1595" s="68">
        <v>20.100000000000001</v>
      </c>
      <c r="J1595" s="69">
        <v>3.6999999999999998E-2</v>
      </c>
      <c r="K1595" s="66" t="s">
        <v>3366</v>
      </c>
      <c r="L1595" s="70">
        <v>950</v>
      </c>
    </row>
    <row r="1596" spans="1:12" ht="15" customHeight="1">
      <c r="A1596" s="66" t="s">
        <v>4038</v>
      </c>
      <c r="B1596" s="62" t="s">
        <v>3381</v>
      </c>
      <c r="C1596" s="63" t="s">
        <v>3384</v>
      </c>
      <c r="D1596" s="101" t="s">
        <v>3342</v>
      </c>
      <c r="E1596" s="66" t="s">
        <v>3364</v>
      </c>
      <c r="F1596" s="66" t="s">
        <v>278</v>
      </c>
      <c r="G1596" s="87" t="s">
        <v>3385</v>
      </c>
      <c r="H1596" s="67">
        <v>1</v>
      </c>
      <c r="I1596" s="68">
        <v>20.100000000000001</v>
      </c>
      <c r="J1596" s="69">
        <v>3.6999999999999998E-2</v>
      </c>
      <c r="K1596" s="66" t="s">
        <v>3366</v>
      </c>
      <c r="L1596" s="70">
        <v>950</v>
      </c>
    </row>
    <row r="1597" spans="1:12" ht="15" customHeight="1">
      <c r="A1597" s="66" t="s">
        <v>4081</v>
      </c>
      <c r="B1597" s="62" t="s">
        <v>3368</v>
      </c>
      <c r="C1597" s="63" t="s">
        <v>3370</v>
      </c>
      <c r="D1597" s="101" t="s">
        <v>3342</v>
      </c>
      <c r="E1597" s="66" t="s">
        <v>3369</v>
      </c>
      <c r="F1597" s="66" t="s">
        <v>205</v>
      </c>
      <c r="G1597" s="87" t="s">
        <v>3372</v>
      </c>
      <c r="H1597" s="67">
        <v>1</v>
      </c>
      <c r="I1597" s="68">
        <v>33</v>
      </c>
      <c r="J1597" s="69">
        <v>5.6000000000000001E-2</v>
      </c>
      <c r="K1597" s="66" t="s">
        <v>3371</v>
      </c>
      <c r="L1597" s="70">
        <v>1510</v>
      </c>
    </row>
    <row r="1598" spans="1:12" ht="15" customHeight="1">
      <c r="A1598" s="66" t="s">
        <v>4081</v>
      </c>
      <c r="B1598" s="62" t="s">
        <v>3386</v>
      </c>
      <c r="C1598" s="63" t="s">
        <v>3387</v>
      </c>
      <c r="D1598" s="101" t="s">
        <v>3342</v>
      </c>
      <c r="E1598" s="66" t="s">
        <v>3369</v>
      </c>
      <c r="F1598" s="66" t="s">
        <v>278</v>
      </c>
      <c r="G1598" s="87" t="s">
        <v>3388</v>
      </c>
      <c r="H1598" s="67">
        <v>1</v>
      </c>
      <c r="I1598" s="68">
        <v>33</v>
      </c>
      <c r="J1598" s="69">
        <v>5.6000000000000001E-2</v>
      </c>
      <c r="K1598" s="66" t="s">
        <v>3371</v>
      </c>
      <c r="L1598" s="70">
        <v>1510</v>
      </c>
    </row>
    <row r="1599" spans="1:12" ht="15" customHeight="1">
      <c r="A1599" s="66" t="s">
        <v>4082</v>
      </c>
      <c r="B1599" s="62" t="s">
        <v>3373</v>
      </c>
      <c r="C1599" s="63" t="s">
        <v>3375</v>
      </c>
      <c r="D1599" s="101" t="s">
        <v>3342</v>
      </c>
      <c r="E1599" s="66" t="s">
        <v>3374</v>
      </c>
      <c r="F1599" s="66" t="s">
        <v>205</v>
      </c>
      <c r="G1599" s="87" t="s">
        <v>3376</v>
      </c>
      <c r="H1599" s="67">
        <v>1</v>
      </c>
      <c r="I1599" s="68">
        <v>38</v>
      </c>
      <c r="J1599" s="69">
        <v>6.8000000000000005E-2</v>
      </c>
      <c r="K1599" s="66" t="s">
        <v>3371</v>
      </c>
      <c r="L1599" s="70">
        <v>1640</v>
      </c>
    </row>
    <row r="1600" spans="1:12" ht="15" customHeight="1">
      <c r="A1600" s="66" t="s">
        <v>4082</v>
      </c>
      <c r="B1600" s="62" t="s">
        <v>3389</v>
      </c>
      <c r="C1600" s="63" t="s">
        <v>3390</v>
      </c>
      <c r="D1600" s="101" t="s">
        <v>3342</v>
      </c>
      <c r="E1600" s="66" t="s">
        <v>3374</v>
      </c>
      <c r="F1600" s="66" t="s">
        <v>278</v>
      </c>
      <c r="G1600" s="87" t="s">
        <v>3391</v>
      </c>
      <c r="H1600" s="67">
        <v>1</v>
      </c>
      <c r="I1600" s="68">
        <v>38</v>
      </c>
      <c r="J1600" s="69">
        <v>6.8000000000000005E-2</v>
      </c>
      <c r="K1600" s="66" t="s">
        <v>3371</v>
      </c>
      <c r="L1600" s="70">
        <v>1640</v>
      </c>
    </row>
    <row r="1601" spans="1:12" ht="15" customHeight="1">
      <c r="A1601" s="66" t="s">
        <v>4083</v>
      </c>
      <c r="B1601" s="62" t="s">
        <v>3373</v>
      </c>
      <c r="C1601" s="63" t="s">
        <v>3378</v>
      </c>
      <c r="D1601" s="101" t="s">
        <v>3342</v>
      </c>
      <c r="E1601" s="66" t="s">
        <v>3377</v>
      </c>
      <c r="F1601" s="66" t="s">
        <v>205</v>
      </c>
      <c r="G1601" s="87" t="s">
        <v>3380</v>
      </c>
      <c r="H1601" s="67">
        <v>1</v>
      </c>
      <c r="I1601" s="68">
        <v>50</v>
      </c>
      <c r="J1601" s="69">
        <v>8.7999999999999995E-2</v>
      </c>
      <c r="K1601" s="66" t="s">
        <v>3379</v>
      </c>
      <c r="L1601" s="70">
        <v>2240</v>
      </c>
    </row>
    <row r="1602" spans="1:12" ht="15" customHeight="1">
      <c r="A1602" s="66" t="s">
        <v>4083</v>
      </c>
      <c r="B1602" s="62" t="s">
        <v>3389</v>
      </c>
      <c r="C1602" s="63" t="s">
        <v>3392</v>
      </c>
      <c r="D1602" s="101" t="s">
        <v>3342</v>
      </c>
      <c r="E1602" s="66" t="s">
        <v>3377</v>
      </c>
      <c r="F1602" s="66" t="s">
        <v>278</v>
      </c>
      <c r="G1602" s="87" t="s">
        <v>3393</v>
      </c>
      <c r="H1602" s="67">
        <v>1</v>
      </c>
      <c r="I1602" s="68">
        <v>50</v>
      </c>
      <c r="J1602" s="69">
        <v>8.7999999999999995E-2</v>
      </c>
      <c r="K1602" s="66" t="s">
        <v>3379</v>
      </c>
      <c r="L1602" s="70">
        <v>2240</v>
      </c>
    </row>
    <row r="1603" spans="1:12" ht="15" customHeight="1">
      <c r="A1603" s="66" t="s">
        <v>4028</v>
      </c>
      <c r="B1603" s="62" t="s">
        <v>3354</v>
      </c>
      <c r="C1603" s="63" t="s">
        <v>3356</v>
      </c>
      <c r="D1603" s="101" t="s">
        <v>3342</v>
      </c>
      <c r="E1603" s="66" t="s">
        <v>3355</v>
      </c>
      <c r="F1603" s="66" t="s">
        <v>15</v>
      </c>
      <c r="G1603" s="87" t="s">
        <v>3358</v>
      </c>
      <c r="H1603" s="67">
        <v>1</v>
      </c>
      <c r="I1603" s="68">
        <v>26.5</v>
      </c>
      <c r="J1603" s="69">
        <v>0.05</v>
      </c>
      <c r="K1603" s="66" t="s">
        <v>3357</v>
      </c>
      <c r="L1603" s="70">
        <v>990</v>
      </c>
    </row>
    <row r="1604" spans="1:12" ht="15" customHeight="1">
      <c r="A1604" s="66" t="s">
        <v>4028</v>
      </c>
      <c r="B1604" s="62" t="s">
        <v>3401</v>
      </c>
      <c r="C1604" s="63" t="s">
        <v>3402</v>
      </c>
      <c r="D1604" s="101" t="s">
        <v>3342</v>
      </c>
      <c r="E1604" s="66" t="s">
        <v>3355</v>
      </c>
      <c r="F1604" s="66" t="s">
        <v>3395</v>
      </c>
      <c r="G1604" s="87" t="s">
        <v>3403</v>
      </c>
      <c r="H1604" s="67">
        <v>1</v>
      </c>
      <c r="I1604" s="68">
        <v>26.5</v>
      </c>
      <c r="J1604" s="69">
        <v>0.05</v>
      </c>
      <c r="K1604" s="66" t="s">
        <v>3357</v>
      </c>
      <c r="L1604" s="70">
        <v>990</v>
      </c>
    </row>
    <row r="1605" spans="1:12" ht="15" customHeight="1">
      <c r="A1605" s="53"/>
      <c r="B1605" s="54"/>
      <c r="C1605" s="53" t="s">
        <v>3996</v>
      </c>
      <c r="D1605" s="55" t="s">
        <v>17</v>
      </c>
      <c r="E1605" s="55"/>
      <c r="F1605" s="56" t="s">
        <v>17</v>
      </c>
      <c r="G1605" s="54"/>
      <c r="H1605" s="57"/>
      <c r="I1605" s="58"/>
      <c r="J1605" s="59"/>
      <c r="K1605" s="53" t="s">
        <v>17</v>
      </c>
      <c r="L1605" s="70" t="e">
        <v>#N/A</v>
      </c>
    </row>
    <row r="1606" spans="1:12" ht="15" customHeight="1">
      <c r="A1606" s="66" t="s">
        <v>3460</v>
      </c>
      <c r="B1606" s="62" t="s">
        <v>3997</v>
      </c>
      <c r="C1606" s="66" t="s">
        <v>3999</v>
      </c>
      <c r="D1606" s="61" t="s">
        <v>3998</v>
      </c>
      <c r="E1606" s="61"/>
      <c r="F1606" s="66" t="s">
        <v>205</v>
      </c>
      <c r="G1606" s="87" t="s">
        <v>4001</v>
      </c>
      <c r="H1606" s="67">
        <v>4</v>
      </c>
      <c r="I1606" s="68">
        <v>39.5</v>
      </c>
      <c r="J1606" s="69">
        <v>6.6250000000000003E-2</v>
      </c>
      <c r="K1606" s="66" t="s">
        <v>4000</v>
      </c>
      <c r="L1606" s="70">
        <v>7800</v>
      </c>
    </row>
    <row r="1607" spans="1:12" ht="15" customHeight="1">
      <c r="A1607" s="66" t="s">
        <v>3460</v>
      </c>
      <c r="B1607" s="62" t="s">
        <v>4002</v>
      </c>
      <c r="C1607" s="66" t="s">
        <v>4003</v>
      </c>
      <c r="D1607" s="61" t="s">
        <v>3998</v>
      </c>
      <c r="E1607" s="61"/>
      <c r="F1607" s="66" t="s">
        <v>278</v>
      </c>
      <c r="G1607" s="87" t="s">
        <v>4004</v>
      </c>
      <c r="H1607" s="67">
        <v>4</v>
      </c>
      <c r="I1607" s="68">
        <v>39.5</v>
      </c>
      <c r="J1607" s="69">
        <v>6.6250000000000003E-2</v>
      </c>
      <c r="K1607" s="66" t="s">
        <v>4000</v>
      </c>
      <c r="L1607" s="70">
        <v>7800</v>
      </c>
    </row>
    <row r="1608" spans="1:12" ht="15" customHeight="1">
      <c r="A1608" s="53" t="s">
        <v>311</v>
      </c>
      <c r="B1608" s="54"/>
      <c r="C1608" s="53" t="s">
        <v>311</v>
      </c>
      <c r="D1608" s="54" t="s">
        <v>17</v>
      </c>
      <c r="E1608" s="55" t="s">
        <v>17</v>
      </c>
      <c r="F1608" s="56" t="s">
        <v>17</v>
      </c>
      <c r="G1608" s="53"/>
      <c r="H1608" s="57"/>
      <c r="I1608" s="58"/>
      <c r="J1608" s="59"/>
      <c r="K1608" s="53" t="s">
        <v>17</v>
      </c>
      <c r="L1608" s="70" t="e">
        <v>#N/A</v>
      </c>
    </row>
    <row r="1609" spans="1:12" ht="15" customHeight="1">
      <c r="A1609" s="66" t="s">
        <v>4105</v>
      </c>
      <c r="B1609" s="62" t="s">
        <v>312</v>
      </c>
      <c r="C1609" s="107" t="s">
        <v>315</v>
      </c>
      <c r="D1609" s="63" t="s">
        <v>313</v>
      </c>
      <c r="E1609" s="61" t="s">
        <v>17</v>
      </c>
      <c r="F1609" s="66" t="s">
        <v>314</v>
      </c>
      <c r="G1609" s="128" t="s">
        <v>318</v>
      </c>
      <c r="H1609" s="67">
        <v>8</v>
      </c>
      <c r="I1609" s="68">
        <v>25.625</v>
      </c>
      <c r="J1609" s="69">
        <v>5.1374999999999997E-2</v>
      </c>
      <c r="K1609" s="66" t="s">
        <v>316</v>
      </c>
      <c r="L1609" s="71">
        <v>11230</v>
      </c>
    </row>
    <row r="1610" spans="1:12" ht="15" customHeight="1">
      <c r="A1610" s="66" t="s">
        <v>4105</v>
      </c>
      <c r="B1610" s="62" t="s">
        <v>319</v>
      </c>
      <c r="C1610" s="107" t="s">
        <v>321</v>
      </c>
      <c r="D1610" s="63" t="s">
        <v>313</v>
      </c>
      <c r="E1610" s="61" t="s">
        <v>17</v>
      </c>
      <c r="F1610" s="66" t="s">
        <v>320</v>
      </c>
      <c r="G1610" s="128" t="s">
        <v>322</v>
      </c>
      <c r="H1610" s="67">
        <v>8</v>
      </c>
      <c r="I1610" s="68">
        <v>25.625</v>
      </c>
      <c r="J1610" s="69">
        <v>5.1374999999999997E-2</v>
      </c>
      <c r="K1610" s="66" t="s">
        <v>316</v>
      </c>
      <c r="L1610" s="71">
        <v>11230</v>
      </c>
    </row>
    <row r="1611" spans="1:12" ht="15" customHeight="1">
      <c r="A1611" s="66" t="s">
        <v>4105</v>
      </c>
      <c r="B1611" s="62" t="s">
        <v>323</v>
      </c>
      <c r="C1611" s="107" t="s">
        <v>325</v>
      </c>
      <c r="D1611" s="63" t="s">
        <v>313</v>
      </c>
      <c r="E1611" s="61" t="s">
        <v>17</v>
      </c>
      <c r="F1611" s="66" t="s">
        <v>324</v>
      </c>
      <c r="G1611" s="128" t="s">
        <v>326</v>
      </c>
      <c r="H1611" s="67">
        <v>8</v>
      </c>
      <c r="I1611" s="68">
        <v>25.625</v>
      </c>
      <c r="J1611" s="69">
        <v>5.1374999999999997E-2</v>
      </c>
      <c r="K1611" s="66" t="s">
        <v>316</v>
      </c>
      <c r="L1611" s="71">
        <v>11230</v>
      </c>
    </row>
    <row r="1612" spans="1:12" ht="15" customHeight="1">
      <c r="A1612" s="66" t="s">
        <v>4105</v>
      </c>
      <c r="B1612" s="62" t="s">
        <v>327</v>
      </c>
      <c r="C1612" s="107" t="s">
        <v>329</v>
      </c>
      <c r="D1612" s="63" t="s">
        <v>313</v>
      </c>
      <c r="E1612" s="61" t="s">
        <v>17</v>
      </c>
      <c r="F1612" s="66" t="s">
        <v>328</v>
      </c>
      <c r="G1612" s="128" t="s">
        <v>330</v>
      </c>
      <c r="H1612" s="67">
        <v>8</v>
      </c>
      <c r="I1612" s="68">
        <v>25.625</v>
      </c>
      <c r="J1612" s="69">
        <v>5.1374999999999997E-2</v>
      </c>
      <c r="K1612" s="66" t="s">
        <v>316</v>
      </c>
      <c r="L1612" s="71">
        <v>11230</v>
      </c>
    </row>
    <row r="1613" spans="1:12" ht="15" customHeight="1">
      <c r="A1613" s="66" t="s">
        <v>4105</v>
      </c>
      <c r="B1613" s="62" t="s">
        <v>331</v>
      </c>
      <c r="C1613" s="107" t="s">
        <v>333</v>
      </c>
      <c r="D1613" s="63" t="s">
        <v>313</v>
      </c>
      <c r="E1613" s="61" t="s">
        <v>17</v>
      </c>
      <c r="F1613" s="66" t="s">
        <v>332</v>
      </c>
      <c r="G1613" s="129" t="s">
        <v>334</v>
      </c>
      <c r="H1613" s="67">
        <v>8</v>
      </c>
      <c r="I1613" s="68">
        <v>25.625</v>
      </c>
      <c r="J1613" s="69">
        <v>5.1374999999999997E-2</v>
      </c>
      <c r="K1613" s="66" t="s">
        <v>316</v>
      </c>
      <c r="L1613" s="71">
        <v>11230</v>
      </c>
    </row>
    <row r="1614" spans="1:12" ht="15" customHeight="1">
      <c r="A1614" s="66" t="s">
        <v>4105</v>
      </c>
      <c r="B1614" s="62" t="s">
        <v>335</v>
      </c>
      <c r="C1614" s="107" t="s">
        <v>337</v>
      </c>
      <c r="D1614" s="63" t="s">
        <v>336</v>
      </c>
      <c r="E1614" s="61" t="s">
        <v>17</v>
      </c>
      <c r="F1614" s="66" t="s">
        <v>314</v>
      </c>
      <c r="G1614" s="129" t="s">
        <v>338</v>
      </c>
      <c r="H1614" s="67">
        <v>8</v>
      </c>
      <c r="I1614" s="68">
        <v>23.125</v>
      </c>
      <c r="J1614" s="69">
        <v>4.2750000000000003E-2</v>
      </c>
      <c r="K1614" s="66" t="s">
        <v>316</v>
      </c>
      <c r="L1614" s="71">
        <v>10490</v>
      </c>
    </row>
    <row r="1615" spans="1:12" ht="15" customHeight="1">
      <c r="A1615" s="66" t="s">
        <v>4105</v>
      </c>
      <c r="B1615" s="62" t="s">
        <v>339</v>
      </c>
      <c r="C1615" s="107" t="s">
        <v>340</v>
      </c>
      <c r="D1615" s="63" t="s">
        <v>336</v>
      </c>
      <c r="E1615" s="61" t="s">
        <v>17</v>
      </c>
      <c r="F1615" s="66" t="s">
        <v>320</v>
      </c>
      <c r="G1615" s="129" t="s">
        <v>341</v>
      </c>
      <c r="H1615" s="67">
        <v>8</v>
      </c>
      <c r="I1615" s="68">
        <v>23.125</v>
      </c>
      <c r="J1615" s="69">
        <v>4.2750000000000003E-2</v>
      </c>
      <c r="K1615" s="66" t="s">
        <v>316</v>
      </c>
      <c r="L1615" s="71">
        <v>10490</v>
      </c>
    </row>
    <row r="1616" spans="1:12" ht="15" customHeight="1">
      <c r="A1616" s="66" t="s">
        <v>4105</v>
      </c>
      <c r="B1616" s="62" t="s">
        <v>342</v>
      </c>
      <c r="C1616" s="107" t="s">
        <v>343</v>
      </c>
      <c r="D1616" s="63" t="s">
        <v>336</v>
      </c>
      <c r="E1616" s="61" t="s">
        <v>17</v>
      </c>
      <c r="F1616" s="66" t="s">
        <v>324</v>
      </c>
      <c r="G1616" s="129" t="s">
        <v>344</v>
      </c>
      <c r="H1616" s="67">
        <v>8</v>
      </c>
      <c r="I1616" s="68">
        <v>23.125</v>
      </c>
      <c r="J1616" s="69">
        <v>4.2750000000000003E-2</v>
      </c>
      <c r="K1616" s="66" t="s">
        <v>316</v>
      </c>
      <c r="L1616" s="71">
        <v>10490</v>
      </c>
    </row>
    <row r="1617" spans="1:12" ht="15" customHeight="1">
      <c r="A1617" s="66" t="s">
        <v>4105</v>
      </c>
      <c r="B1617" s="62" t="s">
        <v>345</v>
      </c>
      <c r="C1617" s="107" t="s">
        <v>346</v>
      </c>
      <c r="D1617" s="63" t="s">
        <v>336</v>
      </c>
      <c r="E1617" s="61" t="s">
        <v>17</v>
      </c>
      <c r="F1617" s="66" t="s">
        <v>328</v>
      </c>
      <c r="G1617" s="129" t="s">
        <v>347</v>
      </c>
      <c r="H1617" s="67">
        <v>8</v>
      </c>
      <c r="I1617" s="68">
        <v>23.125</v>
      </c>
      <c r="J1617" s="69">
        <v>4.2750000000000003E-2</v>
      </c>
      <c r="K1617" s="66" t="s">
        <v>316</v>
      </c>
      <c r="L1617" s="71">
        <v>10490</v>
      </c>
    </row>
    <row r="1618" spans="1:12" ht="15" customHeight="1">
      <c r="A1618" s="66" t="s">
        <v>4105</v>
      </c>
      <c r="B1618" s="62" t="s">
        <v>348</v>
      </c>
      <c r="C1618" s="107" t="s">
        <v>349</v>
      </c>
      <c r="D1618" s="63" t="s">
        <v>336</v>
      </c>
      <c r="E1618" s="61" t="s">
        <v>17</v>
      </c>
      <c r="F1618" s="66" t="s">
        <v>332</v>
      </c>
      <c r="G1618" s="129" t="s">
        <v>350</v>
      </c>
      <c r="H1618" s="67">
        <v>8</v>
      </c>
      <c r="I1618" s="68">
        <v>23.125</v>
      </c>
      <c r="J1618" s="69">
        <v>4.2750000000000003E-2</v>
      </c>
      <c r="K1618" s="66" t="s">
        <v>316</v>
      </c>
      <c r="L1618" s="71">
        <v>10490</v>
      </c>
    </row>
    <row r="1619" spans="1:12" ht="15" customHeight="1">
      <c r="A1619" s="53" t="s">
        <v>311</v>
      </c>
      <c r="B1619" s="54"/>
      <c r="C1619" s="53" t="s">
        <v>311</v>
      </c>
      <c r="D1619" s="54" t="s">
        <v>17</v>
      </c>
      <c r="E1619" s="55" t="s">
        <v>17</v>
      </c>
      <c r="F1619" s="56" t="s">
        <v>17</v>
      </c>
      <c r="G1619" s="53"/>
      <c r="H1619" s="57"/>
      <c r="I1619" s="58"/>
      <c r="J1619" s="59"/>
      <c r="K1619" s="53" t="s">
        <v>17</v>
      </c>
      <c r="L1619" s="70" t="e">
        <v>#N/A</v>
      </c>
    </row>
    <row r="1620" spans="1:12" ht="15" customHeight="1">
      <c r="A1620" s="66" t="s">
        <v>97</v>
      </c>
      <c r="B1620" s="62" t="s">
        <v>351</v>
      </c>
      <c r="C1620" s="63" t="s">
        <v>354</v>
      </c>
      <c r="D1620" s="101" t="s">
        <v>352</v>
      </c>
      <c r="E1620" s="66" t="s">
        <v>353</v>
      </c>
      <c r="F1620" s="66" t="s">
        <v>205</v>
      </c>
      <c r="G1620" s="129" t="s">
        <v>356</v>
      </c>
      <c r="H1620" s="67">
        <v>3</v>
      </c>
      <c r="I1620" s="68">
        <v>10.666666666666666</v>
      </c>
      <c r="J1620" s="69">
        <v>3.0666666666666665E-2</v>
      </c>
      <c r="K1620" s="66" t="s">
        <v>355</v>
      </c>
      <c r="L1620" s="71">
        <v>1600</v>
      </c>
    </row>
    <row r="1621" spans="1:12" ht="15" customHeight="1">
      <c r="A1621" s="66" t="s">
        <v>97</v>
      </c>
      <c r="B1621" s="62" t="s">
        <v>351</v>
      </c>
      <c r="C1621" s="63" t="s">
        <v>358</v>
      </c>
      <c r="D1621" s="101" t="s">
        <v>352</v>
      </c>
      <c r="E1621" s="66" t="s">
        <v>357</v>
      </c>
      <c r="F1621" s="66" t="s">
        <v>205</v>
      </c>
      <c r="G1621" s="129" t="s">
        <v>360</v>
      </c>
      <c r="H1621" s="67">
        <v>3</v>
      </c>
      <c r="I1621" s="68">
        <v>15.333333333333334</v>
      </c>
      <c r="J1621" s="69">
        <v>4.2333333333333334E-2</v>
      </c>
      <c r="K1621" s="66" t="s">
        <v>359</v>
      </c>
      <c r="L1621" s="71">
        <v>2220</v>
      </c>
    </row>
    <row r="1622" spans="1:12" ht="15" customHeight="1">
      <c r="A1622" s="66" t="s">
        <v>97</v>
      </c>
      <c r="B1622" s="62" t="s">
        <v>351</v>
      </c>
      <c r="C1622" s="63" t="s">
        <v>362</v>
      </c>
      <c r="D1622" s="101" t="s">
        <v>352</v>
      </c>
      <c r="E1622" s="66" t="s">
        <v>361</v>
      </c>
      <c r="F1622" s="66" t="s">
        <v>205</v>
      </c>
      <c r="G1622" s="129" t="s">
        <v>364</v>
      </c>
      <c r="H1622" s="67">
        <v>3</v>
      </c>
      <c r="I1622" s="68">
        <v>19.333333333333332</v>
      </c>
      <c r="J1622" s="69">
        <v>4.8333333333333332E-2</v>
      </c>
      <c r="K1622" s="66" t="s">
        <v>363</v>
      </c>
      <c r="L1622" s="71">
        <v>2820</v>
      </c>
    </row>
    <row r="1623" spans="1:12" ht="15" customHeight="1">
      <c r="A1623" s="66" t="s">
        <v>4085</v>
      </c>
      <c r="B1623" s="62" t="s">
        <v>365</v>
      </c>
      <c r="C1623" s="63" t="s">
        <v>367</v>
      </c>
      <c r="D1623" s="101" t="s">
        <v>352</v>
      </c>
      <c r="E1623" s="66" t="s">
        <v>366</v>
      </c>
      <c r="F1623" s="66" t="s">
        <v>205</v>
      </c>
      <c r="G1623" s="129" t="s">
        <v>370</v>
      </c>
      <c r="H1623" s="67">
        <v>3</v>
      </c>
      <c r="I1623" s="68">
        <v>22.666666666666668</v>
      </c>
      <c r="J1623" s="69">
        <v>7.1333333333333332E-2</v>
      </c>
      <c r="K1623" s="66" t="s">
        <v>368</v>
      </c>
      <c r="L1623" s="71">
        <v>4560</v>
      </c>
    </row>
    <row r="1624" spans="1:12" ht="15" customHeight="1">
      <c r="A1624" s="66" t="s">
        <v>4050</v>
      </c>
      <c r="B1624" s="62" t="s">
        <v>371</v>
      </c>
      <c r="C1624" s="104" t="s">
        <v>373</v>
      </c>
      <c r="D1624" s="101" t="s">
        <v>352</v>
      </c>
      <c r="E1624" s="66" t="s">
        <v>372</v>
      </c>
      <c r="F1624" s="66" t="s">
        <v>205</v>
      </c>
      <c r="G1624" s="129" t="s">
        <v>376</v>
      </c>
      <c r="H1624" s="67">
        <v>3</v>
      </c>
      <c r="I1624" s="68">
        <v>15.333333333333334</v>
      </c>
      <c r="J1624" s="69">
        <v>2.8666666666666663E-2</v>
      </c>
      <c r="K1624" s="66" t="s">
        <v>374</v>
      </c>
      <c r="L1624" s="71">
        <v>2330</v>
      </c>
    </row>
    <row r="1625" spans="1:12" ht="15" customHeight="1">
      <c r="A1625" s="66" t="s">
        <v>4086</v>
      </c>
      <c r="B1625" s="62" t="s">
        <v>371</v>
      </c>
      <c r="C1625" s="63" t="s">
        <v>378</v>
      </c>
      <c r="D1625" s="101" t="s">
        <v>352</v>
      </c>
      <c r="E1625" s="66" t="s">
        <v>377</v>
      </c>
      <c r="F1625" s="66" t="s">
        <v>205</v>
      </c>
      <c r="G1625" s="129" t="s">
        <v>380</v>
      </c>
      <c r="H1625" s="67">
        <v>2</v>
      </c>
      <c r="I1625" s="68">
        <v>36.5</v>
      </c>
      <c r="J1625" s="69">
        <v>6.5000000000000002E-2</v>
      </c>
      <c r="K1625" s="66" t="s">
        <v>379</v>
      </c>
      <c r="L1625" s="71">
        <v>3540</v>
      </c>
    </row>
    <row r="1626" spans="1:12" ht="15" customHeight="1">
      <c r="A1626" s="66" t="s">
        <v>4087</v>
      </c>
      <c r="B1626" s="62" t="s">
        <v>371</v>
      </c>
      <c r="C1626" s="63" t="s">
        <v>382</v>
      </c>
      <c r="D1626" s="101" t="s">
        <v>352</v>
      </c>
      <c r="E1626" s="66" t="s">
        <v>381</v>
      </c>
      <c r="F1626" s="66" t="s">
        <v>205</v>
      </c>
      <c r="G1626" s="129" t="s">
        <v>384</v>
      </c>
      <c r="H1626" s="67">
        <v>4</v>
      </c>
      <c r="I1626" s="68">
        <v>45.75</v>
      </c>
      <c r="J1626" s="69">
        <v>7.6249999999999998E-2</v>
      </c>
      <c r="K1626" s="66" t="s">
        <v>383</v>
      </c>
      <c r="L1626" s="71">
        <v>7330</v>
      </c>
    </row>
    <row r="1627" spans="1:12" ht="15" customHeight="1">
      <c r="A1627" s="66" t="s">
        <v>4037</v>
      </c>
      <c r="B1627" s="62" t="s">
        <v>385</v>
      </c>
      <c r="C1627" s="63" t="s">
        <v>387</v>
      </c>
      <c r="D1627" s="101" t="s">
        <v>352</v>
      </c>
      <c r="E1627" s="66" t="s">
        <v>386</v>
      </c>
      <c r="F1627" s="66" t="s">
        <v>205</v>
      </c>
      <c r="G1627" s="129" t="s">
        <v>389</v>
      </c>
      <c r="H1627" s="67">
        <v>2</v>
      </c>
      <c r="I1627" s="68">
        <v>15.5</v>
      </c>
      <c r="J1627" s="69">
        <v>3.7499999999999999E-2</v>
      </c>
      <c r="K1627" s="66" t="s">
        <v>388</v>
      </c>
      <c r="L1627" s="71">
        <v>1990</v>
      </c>
    </row>
    <row r="1628" spans="1:12" ht="15" customHeight="1">
      <c r="A1628" s="66" t="s">
        <v>4088</v>
      </c>
      <c r="B1628" s="62" t="s">
        <v>390</v>
      </c>
      <c r="C1628" s="63" t="s">
        <v>392</v>
      </c>
      <c r="D1628" s="101" t="s">
        <v>352</v>
      </c>
      <c r="E1628" s="66" t="s">
        <v>391</v>
      </c>
      <c r="F1628" s="66" t="s">
        <v>205</v>
      </c>
      <c r="G1628" s="129" t="s">
        <v>395</v>
      </c>
      <c r="H1628" s="67">
        <v>3</v>
      </c>
      <c r="I1628" s="68">
        <v>11.666666666666666</v>
      </c>
      <c r="J1628" s="69">
        <v>3.3999999999999996E-2</v>
      </c>
      <c r="K1628" s="66" t="s">
        <v>393</v>
      </c>
      <c r="L1628" s="71">
        <v>2860</v>
      </c>
    </row>
    <row r="1629" spans="1:12" ht="15" customHeight="1">
      <c r="A1629" s="66" t="s">
        <v>4088</v>
      </c>
      <c r="B1629" s="62" t="s">
        <v>390</v>
      </c>
      <c r="C1629" s="63" t="s">
        <v>397</v>
      </c>
      <c r="D1629" s="101" t="s">
        <v>352</v>
      </c>
      <c r="E1629" s="66" t="s">
        <v>396</v>
      </c>
      <c r="F1629" s="66" t="s">
        <v>205</v>
      </c>
      <c r="G1629" s="129" t="s">
        <v>399</v>
      </c>
      <c r="H1629" s="67">
        <v>3</v>
      </c>
      <c r="I1629" s="68">
        <v>13.333333333333334</v>
      </c>
      <c r="J1629" s="69">
        <v>4.1666666666666664E-2</v>
      </c>
      <c r="K1629" s="66" t="s">
        <v>398</v>
      </c>
      <c r="L1629" s="71">
        <v>2980</v>
      </c>
    </row>
    <row r="1630" spans="1:12" ht="15" customHeight="1">
      <c r="A1630" s="66" t="s">
        <v>4088</v>
      </c>
      <c r="B1630" s="62" t="s">
        <v>390</v>
      </c>
      <c r="C1630" s="63" t="s">
        <v>401</v>
      </c>
      <c r="D1630" s="101" t="s">
        <v>352</v>
      </c>
      <c r="E1630" s="66" t="s">
        <v>400</v>
      </c>
      <c r="F1630" s="66" t="s">
        <v>205</v>
      </c>
      <c r="G1630" s="129" t="s">
        <v>403</v>
      </c>
      <c r="H1630" s="67">
        <v>3</v>
      </c>
      <c r="I1630" s="68">
        <v>8.3333333333333339</v>
      </c>
      <c r="J1630" s="69">
        <v>5.8666666666666666E-2</v>
      </c>
      <c r="K1630" s="66" t="s">
        <v>402</v>
      </c>
      <c r="L1630" s="71">
        <v>1690</v>
      </c>
    </row>
    <row r="1631" spans="1:12" ht="15" customHeight="1">
      <c r="A1631" s="66" t="s">
        <v>4038</v>
      </c>
      <c r="B1631" s="62" t="s">
        <v>404</v>
      </c>
      <c r="C1631" s="104" t="s">
        <v>406</v>
      </c>
      <c r="D1631" s="101" t="s">
        <v>352</v>
      </c>
      <c r="E1631" s="66" t="s">
        <v>405</v>
      </c>
      <c r="F1631" s="66" t="s">
        <v>205</v>
      </c>
      <c r="G1631" s="129" t="s">
        <v>408</v>
      </c>
      <c r="H1631" s="67">
        <v>3</v>
      </c>
      <c r="I1631" s="68">
        <v>8.3333333333333339</v>
      </c>
      <c r="J1631" s="69">
        <v>2.5333333333333333E-2</v>
      </c>
      <c r="K1631" s="66" t="s">
        <v>407</v>
      </c>
      <c r="L1631" s="71">
        <v>1980</v>
      </c>
    </row>
    <row r="1632" spans="1:12" ht="15" customHeight="1">
      <c r="A1632" s="66" t="s">
        <v>4089</v>
      </c>
      <c r="B1632" s="62" t="s">
        <v>409</v>
      </c>
      <c r="C1632" s="63" t="s">
        <v>411</v>
      </c>
      <c r="D1632" s="101" t="s">
        <v>352</v>
      </c>
      <c r="E1632" s="66" t="s">
        <v>410</v>
      </c>
      <c r="F1632" s="66" t="s">
        <v>205</v>
      </c>
      <c r="G1632" s="129" t="s">
        <v>412</v>
      </c>
      <c r="H1632" s="67">
        <v>4</v>
      </c>
      <c r="I1632" s="68">
        <v>25.75</v>
      </c>
      <c r="J1632" s="69">
        <v>9.7750000000000004E-2</v>
      </c>
      <c r="K1632" s="66" t="s">
        <v>170</v>
      </c>
      <c r="L1632" s="71">
        <v>4970</v>
      </c>
    </row>
    <row r="1633" spans="1:12" ht="15" customHeight="1">
      <c r="A1633" s="66" t="s">
        <v>4031</v>
      </c>
      <c r="B1633" s="62" t="s">
        <v>409</v>
      </c>
      <c r="C1633" s="104" t="s">
        <v>414</v>
      </c>
      <c r="D1633" s="101" t="s">
        <v>352</v>
      </c>
      <c r="E1633" s="66" t="s">
        <v>413</v>
      </c>
      <c r="F1633" s="66" t="s">
        <v>205</v>
      </c>
      <c r="G1633" s="129" t="s">
        <v>415</v>
      </c>
      <c r="H1633" s="67">
        <v>4</v>
      </c>
      <c r="I1633" s="68">
        <v>23.75</v>
      </c>
      <c r="J1633" s="69">
        <v>6.7250000000000004E-2</v>
      </c>
      <c r="K1633" s="66" t="s">
        <v>174</v>
      </c>
      <c r="L1633" s="71">
        <v>5090</v>
      </c>
    </row>
    <row r="1634" spans="1:12" ht="15" customHeight="1">
      <c r="A1634" s="66" t="s">
        <v>4031</v>
      </c>
      <c r="B1634" s="62" t="s">
        <v>409</v>
      </c>
      <c r="C1634" s="63" t="s">
        <v>417</v>
      </c>
      <c r="D1634" s="101" t="s">
        <v>352</v>
      </c>
      <c r="E1634" s="66" t="s">
        <v>416</v>
      </c>
      <c r="F1634" s="66" t="s">
        <v>205</v>
      </c>
      <c r="G1634" s="129" t="s">
        <v>419</v>
      </c>
      <c r="H1634" s="67">
        <v>4</v>
      </c>
      <c r="I1634" s="68">
        <v>17.25</v>
      </c>
      <c r="J1634" s="69">
        <v>6.0499999999999998E-2</v>
      </c>
      <c r="K1634" s="66" t="s">
        <v>418</v>
      </c>
      <c r="L1634" s="71">
        <v>3940</v>
      </c>
    </row>
    <row r="1635" spans="1:12" ht="15" customHeight="1">
      <c r="A1635" s="66" t="s">
        <v>4090</v>
      </c>
      <c r="B1635" s="62" t="s">
        <v>409</v>
      </c>
      <c r="C1635" s="63" t="s">
        <v>421</v>
      </c>
      <c r="D1635" s="101" t="s">
        <v>352</v>
      </c>
      <c r="E1635" s="66" t="s">
        <v>420</v>
      </c>
      <c r="F1635" s="66" t="s">
        <v>205</v>
      </c>
      <c r="G1635" s="129" t="s">
        <v>422</v>
      </c>
      <c r="H1635" s="67">
        <v>3</v>
      </c>
      <c r="I1635" s="68">
        <v>21.333333333333332</v>
      </c>
      <c r="J1635" s="69">
        <v>7.4999999999999997E-2</v>
      </c>
      <c r="K1635" s="66" t="s">
        <v>144</v>
      </c>
      <c r="L1635" s="71">
        <v>3310</v>
      </c>
    </row>
    <row r="1636" spans="1:12" ht="15" customHeight="1">
      <c r="A1636" s="66" t="s">
        <v>4091</v>
      </c>
      <c r="B1636" s="62" t="s">
        <v>423</v>
      </c>
      <c r="C1636" s="63" t="s">
        <v>4115</v>
      </c>
      <c r="D1636" s="101" t="s">
        <v>352</v>
      </c>
      <c r="E1636" s="66" t="s">
        <v>424</v>
      </c>
      <c r="F1636" s="66" t="s">
        <v>205</v>
      </c>
      <c r="G1636" s="129" t="s">
        <v>426</v>
      </c>
      <c r="H1636" s="67">
        <v>4</v>
      </c>
      <c r="I1636" s="68">
        <v>13.5</v>
      </c>
      <c r="J1636" s="69">
        <v>3.7749999999999999E-2</v>
      </c>
      <c r="K1636" s="66" t="s">
        <v>148</v>
      </c>
      <c r="L1636" s="71">
        <v>4920</v>
      </c>
    </row>
    <row r="1637" spans="1:12" ht="15" customHeight="1">
      <c r="A1637" s="66" t="s">
        <v>4092</v>
      </c>
      <c r="B1637" s="62" t="s">
        <v>423</v>
      </c>
      <c r="C1637" s="63" t="s">
        <v>428</v>
      </c>
      <c r="D1637" s="101" t="s">
        <v>352</v>
      </c>
      <c r="E1637" s="66" t="s">
        <v>427</v>
      </c>
      <c r="F1637" s="66" t="s">
        <v>205</v>
      </c>
      <c r="G1637" s="129" t="s">
        <v>430</v>
      </c>
      <c r="H1637" s="67">
        <v>2</v>
      </c>
      <c r="I1637" s="68">
        <v>14</v>
      </c>
      <c r="J1637" s="69">
        <v>3.3000000000000002E-2</v>
      </c>
      <c r="K1637" s="66" t="s">
        <v>429</v>
      </c>
      <c r="L1637" s="71">
        <v>1610</v>
      </c>
    </row>
    <row r="1638" spans="1:12" ht="15" customHeight="1">
      <c r="A1638" s="66" t="s">
        <v>4036</v>
      </c>
      <c r="B1638" s="62" t="s">
        <v>423</v>
      </c>
      <c r="C1638" s="63" t="s">
        <v>432</v>
      </c>
      <c r="D1638" s="101" t="s">
        <v>352</v>
      </c>
      <c r="E1638" s="66" t="s">
        <v>431</v>
      </c>
      <c r="F1638" s="66" t="s">
        <v>205</v>
      </c>
      <c r="G1638" s="129" t="s">
        <v>433</v>
      </c>
      <c r="H1638" s="67">
        <v>4</v>
      </c>
      <c r="I1638" s="68">
        <v>13.75</v>
      </c>
      <c r="J1638" s="69">
        <v>4.9500000000000002E-2</v>
      </c>
      <c r="K1638" s="66" t="s">
        <v>148</v>
      </c>
      <c r="L1638" s="71">
        <v>3370</v>
      </c>
    </row>
    <row r="1639" spans="1:12" ht="15" customHeight="1">
      <c r="A1639" s="53" t="s">
        <v>311</v>
      </c>
      <c r="B1639" s="54"/>
      <c r="C1639" s="53" t="s">
        <v>311</v>
      </c>
      <c r="D1639" s="54" t="s">
        <v>17</v>
      </c>
      <c r="E1639" s="55" t="s">
        <v>17</v>
      </c>
      <c r="F1639" s="56" t="s">
        <v>17</v>
      </c>
      <c r="G1639" s="53"/>
      <c r="H1639" s="57"/>
      <c r="I1639" s="58"/>
      <c r="J1639" s="59"/>
      <c r="K1639" s="53" t="s">
        <v>17</v>
      </c>
      <c r="L1639" s="70" t="e">
        <v>#N/A</v>
      </c>
    </row>
    <row r="1640" spans="1:12" ht="15" customHeight="1">
      <c r="A1640" s="66" t="s">
        <v>97</v>
      </c>
      <c r="B1640" s="62" t="s">
        <v>434</v>
      </c>
      <c r="C1640" s="63" t="s">
        <v>438</v>
      </c>
      <c r="D1640" s="101" t="s">
        <v>435</v>
      </c>
      <c r="E1640" s="66" t="s">
        <v>436</v>
      </c>
      <c r="F1640" s="66" t="s">
        <v>437</v>
      </c>
      <c r="G1640" s="131" t="s">
        <v>440</v>
      </c>
      <c r="H1640" s="67">
        <v>3</v>
      </c>
      <c r="I1640" s="108">
        <v>0</v>
      </c>
      <c r="J1640" s="69">
        <v>0.02</v>
      </c>
      <c r="K1640" s="66" t="s">
        <v>439</v>
      </c>
      <c r="L1640" s="71">
        <v>1720</v>
      </c>
    </row>
    <row r="1641" spans="1:12" ht="15" customHeight="1">
      <c r="A1641" s="66" t="s">
        <v>97</v>
      </c>
      <c r="B1641" s="62" t="s">
        <v>490</v>
      </c>
      <c r="C1641" s="63" t="s">
        <v>491</v>
      </c>
      <c r="D1641" s="101" t="s">
        <v>435</v>
      </c>
      <c r="E1641" s="66" t="s">
        <v>436</v>
      </c>
      <c r="F1641" s="66" t="s">
        <v>314</v>
      </c>
      <c r="G1641" s="131" t="s">
        <v>492</v>
      </c>
      <c r="H1641" s="67">
        <v>3</v>
      </c>
      <c r="I1641" s="108">
        <v>0</v>
      </c>
      <c r="J1641" s="69">
        <v>0.02</v>
      </c>
      <c r="K1641" s="66" t="s">
        <v>439</v>
      </c>
      <c r="L1641" s="71">
        <v>1720</v>
      </c>
    </row>
    <row r="1642" spans="1:12" ht="15" customHeight="1">
      <c r="A1642" s="66" t="s">
        <v>97</v>
      </c>
      <c r="B1642" s="62" t="s">
        <v>568</v>
      </c>
      <c r="C1642" s="63" t="s">
        <v>569</v>
      </c>
      <c r="D1642" s="101" t="s">
        <v>435</v>
      </c>
      <c r="E1642" s="66" t="s">
        <v>436</v>
      </c>
      <c r="F1642" s="66" t="s">
        <v>332</v>
      </c>
      <c r="G1642" s="131" t="s">
        <v>570</v>
      </c>
      <c r="H1642" s="67">
        <v>3</v>
      </c>
      <c r="I1642" s="109">
        <v>0</v>
      </c>
      <c r="J1642" s="69">
        <v>0.02</v>
      </c>
      <c r="K1642" s="66" t="s">
        <v>439</v>
      </c>
      <c r="L1642" s="71">
        <v>1720</v>
      </c>
    </row>
    <row r="1643" spans="1:12" ht="15" customHeight="1">
      <c r="A1643" s="66" t="s">
        <v>97</v>
      </c>
      <c r="B1643" s="62" t="s">
        <v>434</v>
      </c>
      <c r="C1643" s="63" t="s">
        <v>442</v>
      </c>
      <c r="D1643" s="101" t="s">
        <v>435</v>
      </c>
      <c r="E1643" s="66" t="s">
        <v>441</v>
      </c>
      <c r="F1643" s="66" t="s">
        <v>437</v>
      </c>
      <c r="G1643" s="131" t="s">
        <v>444</v>
      </c>
      <c r="H1643" s="67">
        <v>4</v>
      </c>
      <c r="I1643" s="108">
        <v>0</v>
      </c>
      <c r="J1643" s="69">
        <v>2.4750000000000001E-2</v>
      </c>
      <c r="K1643" s="66" t="s">
        <v>443</v>
      </c>
      <c r="L1643" s="71">
        <v>2680</v>
      </c>
    </row>
    <row r="1644" spans="1:12" ht="15" customHeight="1">
      <c r="A1644" s="66" t="s">
        <v>97</v>
      </c>
      <c r="B1644" s="62" t="s">
        <v>490</v>
      </c>
      <c r="C1644" s="63" t="s">
        <v>493</v>
      </c>
      <c r="D1644" s="101" t="s">
        <v>435</v>
      </c>
      <c r="E1644" s="66" t="s">
        <v>441</v>
      </c>
      <c r="F1644" s="66" t="s">
        <v>314</v>
      </c>
      <c r="G1644" s="131" t="s">
        <v>494</v>
      </c>
      <c r="H1644" s="67">
        <v>4</v>
      </c>
      <c r="I1644" s="108">
        <v>0</v>
      </c>
      <c r="J1644" s="69">
        <v>2.4750000000000001E-2</v>
      </c>
      <c r="K1644" s="66" t="s">
        <v>443</v>
      </c>
      <c r="L1644" s="71">
        <v>2680</v>
      </c>
    </row>
    <row r="1645" spans="1:12" ht="15" customHeight="1">
      <c r="A1645" s="66" t="s">
        <v>97</v>
      </c>
      <c r="B1645" s="62" t="s">
        <v>568</v>
      </c>
      <c r="C1645" s="63" t="s">
        <v>571</v>
      </c>
      <c r="D1645" s="101" t="s">
        <v>435</v>
      </c>
      <c r="E1645" s="66" t="s">
        <v>441</v>
      </c>
      <c r="F1645" s="66" t="s">
        <v>332</v>
      </c>
      <c r="G1645" s="131" t="s">
        <v>572</v>
      </c>
      <c r="H1645" s="67">
        <v>4</v>
      </c>
      <c r="I1645" s="109">
        <v>0</v>
      </c>
      <c r="J1645" s="69">
        <v>2.4750000000000001E-2</v>
      </c>
      <c r="K1645" s="66" t="s">
        <v>443</v>
      </c>
      <c r="L1645" s="71">
        <v>2680</v>
      </c>
    </row>
    <row r="1646" spans="1:12" ht="15" customHeight="1">
      <c r="A1646" s="66" t="s">
        <v>18</v>
      </c>
      <c r="B1646" s="62" t="s">
        <v>521</v>
      </c>
      <c r="C1646" s="63" t="s">
        <v>524</v>
      </c>
      <c r="D1646" s="101" t="s">
        <v>435</v>
      </c>
      <c r="E1646" s="107" t="s">
        <v>522</v>
      </c>
      <c r="F1646" s="66" t="s">
        <v>523</v>
      </c>
      <c r="G1646" s="130" t="s">
        <v>526</v>
      </c>
      <c r="H1646" s="67">
        <v>1</v>
      </c>
      <c r="I1646" s="68">
        <v>5.2</v>
      </c>
      <c r="J1646" s="69">
        <v>8.0000000000000002E-3</v>
      </c>
      <c r="K1646" s="66" t="s">
        <v>525</v>
      </c>
      <c r="L1646" s="71">
        <v>230</v>
      </c>
    </row>
    <row r="1647" spans="1:12" ht="15" customHeight="1">
      <c r="A1647" s="66" t="s">
        <v>18</v>
      </c>
      <c r="B1647" s="62" t="s">
        <v>521</v>
      </c>
      <c r="C1647" s="63" t="s">
        <v>528</v>
      </c>
      <c r="D1647" s="101" t="s">
        <v>435</v>
      </c>
      <c r="E1647" s="107" t="s">
        <v>527</v>
      </c>
      <c r="F1647" s="66" t="s">
        <v>523</v>
      </c>
      <c r="G1647" s="130" t="s">
        <v>530</v>
      </c>
      <c r="H1647" s="67">
        <v>1</v>
      </c>
      <c r="I1647" s="68">
        <v>10.6</v>
      </c>
      <c r="J1647" s="69">
        <v>1.7000000000000001E-2</v>
      </c>
      <c r="K1647" s="66" t="s">
        <v>529</v>
      </c>
      <c r="L1647" s="71">
        <v>430</v>
      </c>
    </row>
    <row r="1648" spans="1:12" ht="15" customHeight="1">
      <c r="A1648" s="66" t="s">
        <v>18</v>
      </c>
      <c r="B1648" s="62" t="s">
        <v>521</v>
      </c>
      <c r="C1648" s="63" t="s">
        <v>532</v>
      </c>
      <c r="D1648" s="101" t="s">
        <v>435</v>
      </c>
      <c r="E1648" s="107" t="s">
        <v>531</v>
      </c>
      <c r="F1648" s="66" t="s">
        <v>523</v>
      </c>
      <c r="G1648" s="130" t="s">
        <v>534</v>
      </c>
      <c r="H1648" s="67">
        <v>1</v>
      </c>
      <c r="I1648" s="68">
        <v>18</v>
      </c>
      <c r="J1648" s="69">
        <v>3.1E-2</v>
      </c>
      <c r="K1648" s="66" t="s">
        <v>533</v>
      </c>
      <c r="L1648" s="71">
        <v>730</v>
      </c>
    </row>
    <row r="1649" spans="1:12" ht="15" customHeight="1">
      <c r="A1649" s="66" t="s">
        <v>4054</v>
      </c>
      <c r="B1649" s="62" t="s">
        <v>521</v>
      </c>
      <c r="C1649" s="63" t="s">
        <v>536</v>
      </c>
      <c r="D1649" s="101" t="s">
        <v>435</v>
      </c>
      <c r="E1649" s="66" t="s">
        <v>535</v>
      </c>
      <c r="F1649" s="66" t="s">
        <v>523</v>
      </c>
      <c r="G1649" s="130" t="s">
        <v>538</v>
      </c>
      <c r="H1649" s="67">
        <v>2</v>
      </c>
      <c r="I1649" s="109">
        <v>0</v>
      </c>
      <c r="J1649" s="69">
        <v>1.6E-2</v>
      </c>
      <c r="K1649" s="66" t="s">
        <v>537</v>
      </c>
      <c r="L1649" s="71">
        <v>940</v>
      </c>
    </row>
    <row r="1650" spans="1:12" ht="15" customHeight="1">
      <c r="A1650" s="66" t="s">
        <v>4045</v>
      </c>
      <c r="B1650" s="62" t="s">
        <v>445</v>
      </c>
      <c r="C1650" s="63" t="s">
        <v>447</v>
      </c>
      <c r="D1650" s="101" t="s">
        <v>435</v>
      </c>
      <c r="E1650" s="66" t="s">
        <v>446</v>
      </c>
      <c r="F1650" s="66" t="s">
        <v>437</v>
      </c>
      <c r="G1650" s="131" t="s">
        <v>449</v>
      </c>
      <c r="H1650" s="67">
        <v>3</v>
      </c>
      <c r="I1650" s="68">
        <v>12.333333333333334</v>
      </c>
      <c r="J1650" s="69">
        <v>2.4333333333333332E-2</v>
      </c>
      <c r="K1650" s="66" t="s">
        <v>448</v>
      </c>
      <c r="L1650" s="71">
        <v>2960</v>
      </c>
    </row>
    <row r="1651" spans="1:12" ht="15" customHeight="1">
      <c r="A1651" s="66" t="s">
        <v>4045</v>
      </c>
      <c r="B1651" s="62" t="s">
        <v>495</v>
      </c>
      <c r="C1651" s="63" t="s">
        <v>496</v>
      </c>
      <c r="D1651" s="101" t="s">
        <v>435</v>
      </c>
      <c r="E1651" s="66" t="s">
        <v>446</v>
      </c>
      <c r="F1651" s="66" t="s">
        <v>314</v>
      </c>
      <c r="G1651" s="131" t="s">
        <v>497</v>
      </c>
      <c r="H1651" s="67">
        <v>3</v>
      </c>
      <c r="I1651" s="68">
        <v>12.333333333333334</v>
      </c>
      <c r="J1651" s="69">
        <v>2.4333333333333332E-2</v>
      </c>
      <c r="K1651" s="66" t="s">
        <v>448</v>
      </c>
      <c r="L1651" s="71">
        <v>2960</v>
      </c>
    </row>
    <row r="1652" spans="1:12" ht="15" customHeight="1">
      <c r="A1652" s="66" t="s">
        <v>4045</v>
      </c>
      <c r="B1652" s="62" t="s">
        <v>573</v>
      </c>
      <c r="C1652" s="104" t="s">
        <v>574</v>
      </c>
      <c r="D1652" s="101" t="s">
        <v>435</v>
      </c>
      <c r="E1652" s="66" t="s">
        <v>446</v>
      </c>
      <c r="F1652" s="66" t="s">
        <v>332</v>
      </c>
      <c r="G1652" s="131" t="s">
        <v>575</v>
      </c>
      <c r="H1652" s="67">
        <v>3</v>
      </c>
      <c r="I1652" s="68">
        <v>12.333333333333334</v>
      </c>
      <c r="J1652" s="69">
        <v>2.4333333333333332E-2</v>
      </c>
      <c r="K1652" s="66" t="s">
        <v>448</v>
      </c>
      <c r="L1652" s="71">
        <v>2960</v>
      </c>
    </row>
    <row r="1653" spans="1:12" ht="15" customHeight="1">
      <c r="A1653" s="66" t="s">
        <v>4093</v>
      </c>
      <c r="B1653" s="62" t="s">
        <v>445</v>
      </c>
      <c r="C1653" s="63" t="s">
        <v>451</v>
      </c>
      <c r="D1653" s="101" t="s">
        <v>435</v>
      </c>
      <c r="E1653" s="66" t="s">
        <v>450</v>
      </c>
      <c r="F1653" s="66" t="s">
        <v>437</v>
      </c>
      <c r="G1653" s="131" t="s">
        <v>453</v>
      </c>
      <c r="H1653" s="67">
        <v>3</v>
      </c>
      <c r="I1653" s="68">
        <v>18</v>
      </c>
      <c r="J1653" s="69">
        <v>3.4333333333333334E-2</v>
      </c>
      <c r="K1653" s="66" t="s">
        <v>452</v>
      </c>
      <c r="L1653" s="71">
        <v>4210</v>
      </c>
    </row>
    <row r="1654" spans="1:12" ht="15" customHeight="1">
      <c r="A1654" s="66" t="s">
        <v>4093</v>
      </c>
      <c r="B1654" s="62" t="s">
        <v>495</v>
      </c>
      <c r="C1654" s="63" t="s">
        <v>498</v>
      </c>
      <c r="D1654" s="101" t="s">
        <v>435</v>
      </c>
      <c r="E1654" s="66" t="s">
        <v>450</v>
      </c>
      <c r="F1654" s="66" t="s">
        <v>314</v>
      </c>
      <c r="G1654" s="131" t="s">
        <v>499</v>
      </c>
      <c r="H1654" s="67">
        <v>3</v>
      </c>
      <c r="I1654" s="68">
        <v>18</v>
      </c>
      <c r="J1654" s="69">
        <v>3.4333333333333334E-2</v>
      </c>
      <c r="K1654" s="66" t="s">
        <v>452</v>
      </c>
      <c r="L1654" s="71">
        <v>4210</v>
      </c>
    </row>
    <row r="1655" spans="1:12" ht="15" customHeight="1">
      <c r="A1655" s="66" t="s">
        <v>4093</v>
      </c>
      <c r="B1655" s="62" t="s">
        <v>573</v>
      </c>
      <c r="C1655" s="104" t="s">
        <v>576</v>
      </c>
      <c r="D1655" s="101" t="s">
        <v>435</v>
      </c>
      <c r="E1655" s="66" t="s">
        <v>450</v>
      </c>
      <c r="F1655" s="66" t="s">
        <v>332</v>
      </c>
      <c r="G1655" s="131" t="s">
        <v>577</v>
      </c>
      <c r="H1655" s="67">
        <v>3</v>
      </c>
      <c r="I1655" s="68">
        <v>18</v>
      </c>
      <c r="J1655" s="69">
        <v>3.4333333333333334E-2</v>
      </c>
      <c r="K1655" s="66" t="s">
        <v>452</v>
      </c>
      <c r="L1655" s="71">
        <v>4210</v>
      </c>
    </row>
    <row r="1656" spans="1:12" ht="15" customHeight="1">
      <c r="A1656" s="66" t="s">
        <v>4094</v>
      </c>
      <c r="B1656" s="62" t="s">
        <v>454</v>
      </c>
      <c r="C1656" s="104" t="s">
        <v>456</v>
      </c>
      <c r="D1656" s="101" t="s">
        <v>435</v>
      </c>
      <c r="E1656" s="66" t="s">
        <v>455</v>
      </c>
      <c r="F1656" s="66" t="s">
        <v>437</v>
      </c>
      <c r="G1656" s="131" t="s">
        <v>458</v>
      </c>
      <c r="H1656" s="67">
        <v>4</v>
      </c>
      <c r="I1656" s="68">
        <v>13.1455</v>
      </c>
      <c r="J1656" s="69">
        <v>2.5250000000000002E-2</v>
      </c>
      <c r="K1656" s="66" t="s">
        <v>457</v>
      </c>
      <c r="L1656" s="71">
        <v>3050</v>
      </c>
    </row>
    <row r="1657" spans="1:12" ht="15" customHeight="1">
      <c r="A1657" s="66" t="s">
        <v>4094</v>
      </c>
      <c r="B1657" s="62" t="s">
        <v>500</v>
      </c>
      <c r="C1657" s="104" t="s">
        <v>501</v>
      </c>
      <c r="D1657" s="101" t="s">
        <v>435</v>
      </c>
      <c r="E1657" s="66" t="s">
        <v>455</v>
      </c>
      <c r="F1657" s="66" t="s">
        <v>314</v>
      </c>
      <c r="G1657" s="131" t="s">
        <v>502</v>
      </c>
      <c r="H1657" s="67">
        <v>4</v>
      </c>
      <c r="I1657" s="68">
        <v>13.1455</v>
      </c>
      <c r="J1657" s="69">
        <v>2.5250000000000002E-2</v>
      </c>
      <c r="K1657" s="66" t="s">
        <v>457</v>
      </c>
      <c r="L1657" s="71">
        <v>3050</v>
      </c>
    </row>
    <row r="1658" spans="1:12" ht="15" customHeight="1">
      <c r="A1658" s="66" t="s">
        <v>4094</v>
      </c>
      <c r="B1658" s="62" t="s">
        <v>578</v>
      </c>
      <c r="C1658" s="104" t="s">
        <v>4182</v>
      </c>
      <c r="D1658" s="101" t="s">
        <v>435</v>
      </c>
      <c r="E1658" s="66" t="s">
        <v>455</v>
      </c>
      <c r="F1658" s="66" t="s">
        <v>332</v>
      </c>
      <c r="G1658" s="131" t="s">
        <v>580</v>
      </c>
      <c r="H1658" s="67">
        <v>4</v>
      </c>
      <c r="I1658" s="68">
        <v>13.1455</v>
      </c>
      <c r="J1658" s="69">
        <v>2.5250000000000002E-2</v>
      </c>
      <c r="K1658" s="66" t="s">
        <v>457</v>
      </c>
      <c r="L1658" s="71">
        <v>3050</v>
      </c>
    </row>
    <row r="1659" spans="1:12" ht="15" customHeight="1">
      <c r="A1659" s="66" t="s">
        <v>4095</v>
      </c>
      <c r="B1659" s="62" t="s">
        <v>454</v>
      </c>
      <c r="C1659" s="63" t="s">
        <v>460</v>
      </c>
      <c r="D1659" s="101" t="s">
        <v>435</v>
      </c>
      <c r="E1659" s="66" t="s">
        <v>459</v>
      </c>
      <c r="F1659" s="66" t="s">
        <v>437</v>
      </c>
      <c r="G1659" s="131" t="s">
        <v>461</v>
      </c>
      <c r="H1659" s="67">
        <v>4</v>
      </c>
      <c r="I1659" s="68">
        <v>18.756</v>
      </c>
      <c r="J1659" s="69">
        <v>3.925E-2</v>
      </c>
      <c r="K1659" s="66" t="s">
        <v>379</v>
      </c>
      <c r="L1659" s="71">
        <v>3950</v>
      </c>
    </row>
    <row r="1660" spans="1:12" ht="15" customHeight="1">
      <c r="A1660" s="66" t="s">
        <v>4095</v>
      </c>
      <c r="B1660" s="62" t="s">
        <v>500</v>
      </c>
      <c r="C1660" s="63" t="s">
        <v>503</v>
      </c>
      <c r="D1660" s="101" t="s">
        <v>435</v>
      </c>
      <c r="E1660" s="66" t="s">
        <v>459</v>
      </c>
      <c r="F1660" s="66" t="s">
        <v>314</v>
      </c>
      <c r="G1660" s="131" t="s">
        <v>504</v>
      </c>
      <c r="H1660" s="67">
        <v>4</v>
      </c>
      <c r="I1660" s="68">
        <v>18.756</v>
      </c>
      <c r="J1660" s="69">
        <v>3.925E-2</v>
      </c>
      <c r="K1660" s="66" t="s">
        <v>379</v>
      </c>
      <c r="L1660" s="71">
        <v>3950</v>
      </c>
    </row>
    <row r="1661" spans="1:12" ht="15" customHeight="1">
      <c r="A1661" s="66" t="s">
        <v>4095</v>
      </c>
      <c r="B1661" s="62" t="s">
        <v>578</v>
      </c>
      <c r="C1661" s="104" t="s">
        <v>581</v>
      </c>
      <c r="D1661" s="101" t="s">
        <v>435</v>
      </c>
      <c r="E1661" s="66" t="s">
        <v>459</v>
      </c>
      <c r="F1661" s="66" t="s">
        <v>332</v>
      </c>
      <c r="G1661" s="131" t="s">
        <v>582</v>
      </c>
      <c r="H1661" s="67">
        <v>4</v>
      </c>
      <c r="I1661" s="68">
        <v>18.756</v>
      </c>
      <c r="J1661" s="69">
        <v>3.925E-2</v>
      </c>
      <c r="K1661" s="66" t="s">
        <v>379</v>
      </c>
      <c r="L1661" s="71">
        <v>3950</v>
      </c>
    </row>
    <row r="1662" spans="1:12" ht="15" customHeight="1">
      <c r="A1662" s="66" t="s">
        <v>4096</v>
      </c>
      <c r="B1662" s="62" t="s">
        <v>454</v>
      </c>
      <c r="C1662" s="63" t="s">
        <v>463</v>
      </c>
      <c r="D1662" s="101" t="s">
        <v>435</v>
      </c>
      <c r="E1662" s="66" t="s">
        <v>462</v>
      </c>
      <c r="F1662" s="66" t="s">
        <v>437</v>
      </c>
      <c r="G1662" s="131" t="s">
        <v>464</v>
      </c>
      <c r="H1662" s="67">
        <v>5</v>
      </c>
      <c r="I1662" s="68">
        <v>31.4</v>
      </c>
      <c r="J1662" s="69">
        <v>5.7399999999999993E-2</v>
      </c>
      <c r="K1662" s="66" t="s">
        <v>383</v>
      </c>
      <c r="L1662" s="71">
        <v>8510</v>
      </c>
    </row>
    <row r="1663" spans="1:12" ht="15" customHeight="1">
      <c r="A1663" s="66" t="s">
        <v>4096</v>
      </c>
      <c r="B1663" s="62" t="s">
        <v>500</v>
      </c>
      <c r="C1663" s="63" t="s">
        <v>505</v>
      </c>
      <c r="D1663" s="101" t="s">
        <v>435</v>
      </c>
      <c r="E1663" s="66" t="s">
        <v>462</v>
      </c>
      <c r="F1663" s="66" t="s">
        <v>314</v>
      </c>
      <c r="G1663" s="131" t="s">
        <v>506</v>
      </c>
      <c r="H1663" s="67">
        <v>5</v>
      </c>
      <c r="I1663" s="68">
        <v>31.4</v>
      </c>
      <c r="J1663" s="69">
        <v>5.7399999999999993E-2</v>
      </c>
      <c r="K1663" s="66" t="s">
        <v>383</v>
      </c>
      <c r="L1663" s="71">
        <v>8510</v>
      </c>
    </row>
    <row r="1664" spans="1:12" ht="15" customHeight="1">
      <c r="A1664" s="66" t="s">
        <v>4096</v>
      </c>
      <c r="B1664" s="62" t="s">
        <v>578</v>
      </c>
      <c r="C1664" s="104" t="s">
        <v>583</v>
      </c>
      <c r="D1664" s="101" t="s">
        <v>435</v>
      </c>
      <c r="E1664" s="66" t="s">
        <v>462</v>
      </c>
      <c r="F1664" s="66" t="s">
        <v>332</v>
      </c>
      <c r="G1664" s="131" t="s">
        <v>584</v>
      </c>
      <c r="H1664" s="67">
        <v>5</v>
      </c>
      <c r="I1664" s="68">
        <v>31.4</v>
      </c>
      <c r="J1664" s="69">
        <v>5.7399999999999993E-2</v>
      </c>
      <c r="K1664" s="66" t="s">
        <v>383</v>
      </c>
      <c r="L1664" s="71">
        <v>8510</v>
      </c>
    </row>
    <row r="1665" spans="1:12" ht="15" customHeight="1">
      <c r="A1665" s="66" t="s">
        <v>4097</v>
      </c>
      <c r="B1665" s="62" t="s">
        <v>454</v>
      </c>
      <c r="C1665" s="63" t="s">
        <v>466</v>
      </c>
      <c r="D1665" s="101" t="s">
        <v>435</v>
      </c>
      <c r="E1665" s="66" t="s">
        <v>465</v>
      </c>
      <c r="F1665" s="66" t="s">
        <v>437</v>
      </c>
      <c r="G1665" s="131" t="s">
        <v>467</v>
      </c>
      <c r="H1665" s="67">
        <v>4</v>
      </c>
      <c r="I1665" s="68">
        <v>18.75</v>
      </c>
      <c r="J1665" s="69">
        <v>3.3250000000000002E-2</v>
      </c>
      <c r="K1665" s="66" t="s">
        <v>383</v>
      </c>
      <c r="L1665" s="71">
        <v>3790</v>
      </c>
    </row>
    <row r="1666" spans="1:12" ht="15" customHeight="1">
      <c r="A1666" s="66" t="s">
        <v>4097</v>
      </c>
      <c r="B1666" s="62" t="s">
        <v>500</v>
      </c>
      <c r="C1666" s="63" t="s">
        <v>507</v>
      </c>
      <c r="D1666" s="101" t="s">
        <v>435</v>
      </c>
      <c r="E1666" s="66" t="s">
        <v>465</v>
      </c>
      <c r="F1666" s="66" t="s">
        <v>314</v>
      </c>
      <c r="G1666" s="131" t="s">
        <v>508</v>
      </c>
      <c r="H1666" s="67">
        <v>4</v>
      </c>
      <c r="I1666" s="68">
        <v>18.75</v>
      </c>
      <c r="J1666" s="69">
        <v>3.3250000000000002E-2</v>
      </c>
      <c r="K1666" s="66" t="s">
        <v>383</v>
      </c>
      <c r="L1666" s="71">
        <v>3790</v>
      </c>
    </row>
    <row r="1667" spans="1:12" ht="15" customHeight="1">
      <c r="A1667" s="66" t="s">
        <v>4097</v>
      </c>
      <c r="B1667" s="62" t="s">
        <v>578</v>
      </c>
      <c r="C1667" s="104" t="s">
        <v>585</v>
      </c>
      <c r="D1667" s="101" t="s">
        <v>435</v>
      </c>
      <c r="E1667" s="66" t="s">
        <v>465</v>
      </c>
      <c r="F1667" s="66" t="s">
        <v>332</v>
      </c>
      <c r="G1667" s="131" t="s">
        <v>586</v>
      </c>
      <c r="H1667" s="67">
        <v>4</v>
      </c>
      <c r="I1667" s="68">
        <v>18.75</v>
      </c>
      <c r="J1667" s="69">
        <v>3.3250000000000002E-2</v>
      </c>
      <c r="K1667" s="66" t="s">
        <v>383</v>
      </c>
      <c r="L1667" s="71">
        <v>3790</v>
      </c>
    </row>
    <row r="1668" spans="1:12" ht="15" customHeight="1">
      <c r="A1668" s="66" t="s">
        <v>4100</v>
      </c>
      <c r="B1668" s="62" t="s">
        <v>521</v>
      </c>
      <c r="C1668" s="63" t="s">
        <v>540</v>
      </c>
      <c r="D1668" s="101" t="s">
        <v>435</v>
      </c>
      <c r="E1668" s="66" t="s">
        <v>539</v>
      </c>
      <c r="F1668" s="66" t="s">
        <v>523</v>
      </c>
      <c r="G1668" s="131" t="s">
        <v>542</v>
      </c>
      <c r="H1668" s="67">
        <v>2</v>
      </c>
      <c r="I1668" s="68">
        <v>8.5</v>
      </c>
      <c r="J1668" s="69">
        <v>1.55E-2</v>
      </c>
      <c r="K1668" s="66" t="s">
        <v>541</v>
      </c>
      <c r="L1668" s="71">
        <v>720</v>
      </c>
    </row>
    <row r="1669" spans="1:12" ht="15" customHeight="1">
      <c r="A1669" s="66" t="s">
        <v>4101</v>
      </c>
      <c r="B1669" s="62" t="s">
        <v>521</v>
      </c>
      <c r="C1669" s="63" t="s">
        <v>544</v>
      </c>
      <c r="D1669" s="101" t="s">
        <v>435</v>
      </c>
      <c r="E1669" s="66" t="s">
        <v>543</v>
      </c>
      <c r="F1669" s="66" t="s">
        <v>523</v>
      </c>
      <c r="G1669" s="131" t="s">
        <v>546</v>
      </c>
      <c r="H1669" s="67">
        <v>2</v>
      </c>
      <c r="I1669" s="68">
        <v>9.5500000000000007</v>
      </c>
      <c r="J1669" s="69">
        <v>1.7999999999999999E-2</v>
      </c>
      <c r="K1669" s="66" t="s">
        <v>545</v>
      </c>
      <c r="L1669" s="71">
        <v>1040</v>
      </c>
    </row>
    <row r="1670" spans="1:12" ht="15" customHeight="1">
      <c r="A1670" s="66" t="s">
        <v>4102</v>
      </c>
      <c r="B1670" s="62" t="s">
        <v>521</v>
      </c>
      <c r="C1670" s="63" t="s">
        <v>548</v>
      </c>
      <c r="D1670" s="101" t="s">
        <v>435</v>
      </c>
      <c r="E1670" s="66" t="s">
        <v>547</v>
      </c>
      <c r="F1670" s="66" t="s">
        <v>523</v>
      </c>
      <c r="G1670" s="131" t="s">
        <v>550</v>
      </c>
      <c r="H1670" s="67">
        <v>1</v>
      </c>
      <c r="I1670" s="109">
        <v>0</v>
      </c>
      <c r="J1670" s="69">
        <v>5.0000000000000001E-3</v>
      </c>
      <c r="K1670" s="66" t="s">
        <v>549</v>
      </c>
      <c r="L1670" s="71">
        <v>130</v>
      </c>
    </row>
    <row r="1671" spans="1:12" ht="15" customHeight="1">
      <c r="A1671" s="66" t="s">
        <v>4102</v>
      </c>
      <c r="B1671" s="62" t="s">
        <v>521</v>
      </c>
      <c r="C1671" s="104" t="s">
        <v>552</v>
      </c>
      <c r="D1671" s="101" t="s">
        <v>435</v>
      </c>
      <c r="E1671" s="66" t="s">
        <v>551</v>
      </c>
      <c r="F1671" s="66" t="s">
        <v>523</v>
      </c>
      <c r="G1671" s="131" t="s">
        <v>554</v>
      </c>
      <c r="H1671" s="67">
        <v>1</v>
      </c>
      <c r="I1671" s="68">
        <v>2.6</v>
      </c>
      <c r="J1671" s="69">
        <v>8.0000000000000002E-3</v>
      </c>
      <c r="K1671" s="66" t="s">
        <v>553</v>
      </c>
      <c r="L1671" s="71">
        <v>220</v>
      </c>
    </row>
    <row r="1672" spans="1:12" ht="15" customHeight="1">
      <c r="A1672" s="66" t="s">
        <v>4103</v>
      </c>
      <c r="B1672" s="62" t="s">
        <v>555</v>
      </c>
      <c r="C1672" s="63" t="s">
        <v>557</v>
      </c>
      <c r="D1672" s="101" t="s">
        <v>435</v>
      </c>
      <c r="E1672" s="66" t="s">
        <v>556</v>
      </c>
      <c r="F1672" s="66" t="s">
        <v>523</v>
      </c>
      <c r="G1672" s="131" t="s">
        <v>559</v>
      </c>
      <c r="H1672" s="67">
        <v>2</v>
      </c>
      <c r="I1672" s="68">
        <v>8.5</v>
      </c>
      <c r="J1672" s="69">
        <v>2.5499999999999998E-2</v>
      </c>
      <c r="K1672" s="66" t="s">
        <v>558</v>
      </c>
      <c r="L1672" s="71">
        <v>840</v>
      </c>
    </row>
    <row r="1673" spans="1:12" ht="15" customHeight="1">
      <c r="A1673" s="66" t="s">
        <v>4104</v>
      </c>
      <c r="B1673" s="62" t="s">
        <v>555</v>
      </c>
      <c r="C1673" s="63" t="s">
        <v>561</v>
      </c>
      <c r="D1673" s="101" t="s">
        <v>435</v>
      </c>
      <c r="E1673" s="66" t="s">
        <v>560</v>
      </c>
      <c r="F1673" s="66" t="s">
        <v>523</v>
      </c>
      <c r="G1673" s="131" t="s">
        <v>562</v>
      </c>
      <c r="H1673" s="67">
        <v>3</v>
      </c>
      <c r="I1673" s="68">
        <v>8.6666666666666661</v>
      </c>
      <c r="J1673" s="69">
        <v>1.7999999999999999E-2</v>
      </c>
      <c r="K1673" s="66" t="s">
        <v>402</v>
      </c>
      <c r="L1673" s="71">
        <v>1540</v>
      </c>
    </row>
    <row r="1674" spans="1:12" ht="15" customHeight="1">
      <c r="A1674" s="66" t="s">
        <v>4038</v>
      </c>
      <c r="B1674" s="62" t="s">
        <v>468</v>
      </c>
      <c r="C1674" s="63" t="s">
        <v>470</v>
      </c>
      <c r="D1674" s="101" t="s">
        <v>435</v>
      </c>
      <c r="E1674" s="66" t="s">
        <v>469</v>
      </c>
      <c r="F1674" s="66" t="s">
        <v>437</v>
      </c>
      <c r="G1674" s="131" t="s">
        <v>472</v>
      </c>
      <c r="H1674" s="67">
        <v>3</v>
      </c>
      <c r="I1674" s="68">
        <v>6.333333333333333</v>
      </c>
      <c r="J1674" s="69">
        <v>1.4333333333333332E-2</v>
      </c>
      <c r="K1674" s="66" t="s">
        <v>471</v>
      </c>
      <c r="L1674" s="71">
        <v>1690</v>
      </c>
    </row>
    <row r="1675" spans="1:12" ht="15" customHeight="1">
      <c r="A1675" s="66" t="s">
        <v>4038</v>
      </c>
      <c r="B1675" s="62" t="s">
        <v>509</v>
      </c>
      <c r="C1675" s="63" t="s">
        <v>510</v>
      </c>
      <c r="D1675" s="101" t="s">
        <v>435</v>
      </c>
      <c r="E1675" s="66" t="s">
        <v>469</v>
      </c>
      <c r="F1675" s="66" t="s">
        <v>314</v>
      </c>
      <c r="G1675" s="131" t="s">
        <v>511</v>
      </c>
      <c r="H1675" s="67">
        <v>3</v>
      </c>
      <c r="I1675" s="68">
        <v>6.333333333333333</v>
      </c>
      <c r="J1675" s="69">
        <v>1.4333333333333332E-2</v>
      </c>
      <c r="K1675" s="66" t="s">
        <v>471</v>
      </c>
      <c r="L1675" s="71">
        <v>1690</v>
      </c>
    </row>
    <row r="1676" spans="1:12" ht="15" customHeight="1">
      <c r="A1676" s="66" t="s">
        <v>4038</v>
      </c>
      <c r="B1676" s="62" t="s">
        <v>587</v>
      </c>
      <c r="C1676" s="104" t="s">
        <v>588</v>
      </c>
      <c r="D1676" s="101" t="s">
        <v>435</v>
      </c>
      <c r="E1676" s="66" t="s">
        <v>469</v>
      </c>
      <c r="F1676" s="66" t="s">
        <v>332</v>
      </c>
      <c r="G1676" s="131" t="s">
        <v>589</v>
      </c>
      <c r="H1676" s="67">
        <v>3</v>
      </c>
      <c r="I1676" s="68">
        <v>6.333333333333333</v>
      </c>
      <c r="J1676" s="69">
        <v>1.4333333333333332E-2</v>
      </c>
      <c r="K1676" s="66" t="s">
        <v>471</v>
      </c>
      <c r="L1676" s="71">
        <v>1690</v>
      </c>
    </row>
    <row r="1677" spans="1:12" ht="15" customHeight="1">
      <c r="A1677" s="66" t="s">
        <v>4098</v>
      </c>
      <c r="B1677" s="62" t="s">
        <v>473</v>
      </c>
      <c r="C1677" s="63" t="s">
        <v>475</v>
      </c>
      <c r="D1677" s="101" t="s">
        <v>435</v>
      </c>
      <c r="E1677" s="66" t="s">
        <v>474</v>
      </c>
      <c r="F1677" s="66" t="s">
        <v>437</v>
      </c>
      <c r="G1677" s="131" t="s">
        <v>477</v>
      </c>
      <c r="H1677" s="67">
        <v>3</v>
      </c>
      <c r="I1677" s="68">
        <v>12.666666666666666</v>
      </c>
      <c r="J1677" s="69">
        <v>2.6333333333333334E-2</v>
      </c>
      <c r="K1677" s="66" t="s">
        <v>476</v>
      </c>
      <c r="L1677" s="71">
        <v>2700</v>
      </c>
    </row>
    <row r="1678" spans="1:12" ht="15" customHeight="1">
      <c r="A1678" s="66" t="s">
        <v>4098</v>
      </c>
      <c r="B1678" s="62" t="s">
        <v>512</v>
      </c>
      <c r="C1678" s="63" t="s">
        <v>513</v>
      </c>
      <c r="D1678" s="101" t="s">
        <v>435</v>
      </c>
      <c r="E1678" s="66" t="s">
        <v>474</v>
      </c>
      <c r="F1678" s="66" t="s">
        <v>314</v>
      </c>
      <c r="G1678" s="131" t="s">
        <v>514</v>
      </c>
      <c r="H1678" s="67">
        <v>3</v>
      </c>
      <c r="I1678" s="68">
        <v>12.666666666666666</v>
      </c>
      <c r="J1678" s="69">
        <v>2.6333333333333334E-2</v>
      </c>
      <c r="K1678" s="66" t="s">
        <v>476</v>
      </c>
      <c r="L1678" s="71">
        <v>2700</v>
      </c>
    </row>
    <row r="1679" spans="1:12" ht="15" customHeight="1">
      <c r="A1679" s="66" t="s">
        <v>4098</v>
      </c>
      <c r="B1679" s="101" t="s">
        <v>590</v>
      </c>
      <c r="C1679" s="104" t="s">
        <v>591</v>
      </c>
      <c r="D1679" s="101" t="s">
        <v>435</v>
      </c>
      <c r="E1679" s="66" t="s">
        <v>474</v>
      </c>
      <c r="F1679" s="66" t="s">
        <v>332</v>
      </c>
      <c r="G1679" s="131" t="s">
        <v>592</v>
      </c>
      <c r="H1679" s="67">
        <v>3</v>
      </c>
      <c r="I1679" s="68">
        <v>12.666666666666666</v>
      </c>
      <c r="J1679" s="69">
        <v>2.6333333333333334E-2</v>
      </c>
      <c r="K1679" s="66" t="s">
        <v>476</v>
      </c>
      <c r="L1679" s="71">
        <v>2700</v>
      </c>
    </row>
    <row r="1680" spans="1:12" ht="15" customHeight="1">
      <c r="A1680" s="66" t="s">
        <v>4099</v>
      </c>
      <c r="B1680" s="62" t="s">
        <v>473</v>
      </c>
      <c r="C1680" s="63" t="s">
        <v>479</v>
      </c>
      <c r="D1680" s="101" t="s">
        <v>435</v>
      </c>
      <c r="E1680" s="66" t="s">
        <v>478</v>
      </c>
      <c r="F1680" s="66" t="s">
        <v>437</v>
      </c>
      <c r="G1680" s="131" t="s">
        <v>481</v>
      </c>
      <c r="H1680" s="67">
        <v>3</v>
      </c>
      <c r="I1680" s="68">
        <v>16.633333333333333</v>
      </c>
      <c r="J1680" s="69">
        <v>3.5999999999999997E-2</v>
      </c>
      <c r="K1680" s="66" t="s">
        <v>480</v>
      </c>
      <c r="L1680" s="71">
        <v>3160</v>
      </c>
    </row>
    <row r="1681" spans="1:12" ht="15" customHeight="1">
      <c r="A1681" s="66" t="s">
        <v>4099</v>
      </c>
      <c r="B1681" s="62" t="s">
        <v>512</v>
      </c>
      <c r="C1681" s="63" t="s">
        <v>515</v>
      </c>
      <c r="D1681" s="101" t="s">
        <v>435</v>
      </c>
      <c r="E1681" s="66" t="s">
        <v>478</v>
      </c>
      <c r="F1681" s="66" t="s">
        <v>314</v>
      </c>
      <c r="G1681" s="131" t="s">
        <v>516</v>
      </c>
      <c r="H1681" s="67">
        <v>3</v>
      </c>
      <c r="I1681" s="68">
        <v>16.633333333333333</v>
      </c>
      <c r="J1681" s="69">
        <v>3.5999999999999997E-2</v>
      </c>
      <c r="K1681" s="66" t="s">
        <v>480</v>
      </c>
      <c r="L1681" s="71">
        <v>3160</v>
      </c>
    </row>
    <row r="1682" spans="1:12" ht="15" customHeight="1">
      <c r="A1682" s="66" t="s">
        <v>4099</v>
      </c>
      <c r="B1682" s="101" t="s">
        <v>590</v>
      </c>
      <c r="C1682" s="104" t="s">
        <v>593</v>
      </c>
      <c r="D1682" s="101" t="s">
        <v>435</v>
      </c>
      <c r="E1682" s="66" t="s">
        <v>478</v>
      </c>
      <c r="F1682" s="66" t="s">
        <v>332</v>
      </c>
      <c r="G1682" s="131" t="s">
        <v>594</v>
      </c>
      <c r="H1682" s="67">
        <v>3</v>
      </c>
      <c r="I1682" s="68">
        <v>16.633333333333333</v>
      </c>
      <c r="J1682" s="69">
        <v>3.5999999999999997E-2</v>
      </c>
      <c r="K1682" s="66" t="s">
        <v>480</v>
      </c>
      <c r="L1682" s="71">
        <v>3160</v>
      </c>
    </row>
    <row r="1683" spans="1:12" ht="15" customHeight="1">
      <c r="A1683" s="66" t="s">
        <v>4083</v>
      </c>
      <c r="B1683" s="62" t="s">
        <v>473</v>
      </c>
      <c r="C1683" s="63" t="s">
        <v>483</v>
      </c>
      <c r="D1683" s="101" t="s">
        <v>435</v>
      </c>
      <c r="E1683" s="66" t="s">
        <v>482</v>
      </c>
      <c r="F1683" s="66" t="s">
        <v>437</v>
      </c>
      <c r="G1683" s="131" t="s">
        <v>485</v>
      </c>
      <c r="H1683" s="67">
        <v>3</v>
      </c>
      <c r="I1683" s="68">
        <v>18.580000000000002</v>
      </c>
      <c r="J1683" s="69">
        <v>4.0666666666666663E-2</v>
      </c>
      <c r="K1683" s="66" t="s">
        <v>484</v>
      </c>
      <c r="L1683" s="71">
        <v>4980</v>
      </c>
    </row>
    <row r="1684" spans="1:12" ht="15" customHeight="1">
      <c r="A1684" s="66" t="s">
        <v>4083</v>
      </c>
      <c r="B1684" s="62" t="s">
        <v>512</v>
      </c>
      <c r="C1684" s="63" t="s">
        <v>517</v>
      </c>
      <c r="D1684" s="101" t="s">
        <v>435</v>
      </c>
      <c r="E1684" s="66" t="s">
        <v>482</v>
      </c>
      <c r="F1684" s="66" t="s">
        <v>314</v>
      </c>
      <c r="G1684" s="131" t="s">
        <v>518</v>
      </c>
      <c r="H1684" s="67">
        <v>3</v>
      </c>
      <c r="I1684" s="68">
        <v>18.580000000000002</v>
      </c>
      <c r="J1684" s="69">
        <v>4.0666666666666663E-2</v>
      </c>
      <c r="K1684" s="66" t="s">
        <v>484</v>
      </c>
      <c r="L1684" s="71">
        <v>4980</v>
      </c>
    </row>
    <row r="1685" spans="1:12" ht="15" customHeight="1">
      <c r="A1685" s="66" t="s">
        <v>4083</v>
      </c>
      <c r="B1685" s="101" t="s">
        <v>590</v>
      </c>
      <c r="C1685" s="104" t="s">
        <v>595</v>
      </c>
      <c r="D1685" s="101" t="s">
        <v>435</v>
      </c>
      <c r="E1685" s="66" t="s">
        <v>482</v>
      </c>
      <c r="F1685" s="66" t="s">
        <v>332</v>
      </c>
      <c r="G1685" s="131" t="s">
        <v>596</v>
      </c>
      <c r="H1685" s="67">
        <v>3</v>
      </c>
      <c r="I1685" s="68">
        <v>18.580000000000002</v>
      </c>
      <c r="J1685" s="69">
        <v>4.0666666666666663E-2</v>
      </c>
      <c r="K1685" s="66" t="s">
        <v>484</v>
      </c>
      <c r="L1685" s="71">
        <v>4980</v>
      </c>
    </row>
    <row r="1686" spans="1:12" ht="15" customHeight="1">
      <c r="A1686" s="66" t="s">
        <v>4028</v>
      </c>
      <c r="B1686" s="62" t="s">
        <v>563</v>
      </c>
      <c r="C1686" s="63" t="s">
        <v>565</v>
      </c>
      <c r="D1686" s="101" t="s">
        <v>435</v>
      </c>
      <c r="E1686" s="66" t="s">
        <v>564</v>
      </c>
      <c r="F1686" s="66" t="s">
        <v>523</v>
      </c>
      <c r="G1686" s="131" t="s">
        <v>567</v>
      </c>
      <c r="H1686" s="67">
        <v>2</v>
      </c>
      <c r="I1686" s="109">
        <v>0</v>
      </c>
      <c r="J1686" s="69">
        <v>5.1499999999999997E-2</v>
      </c>
      <c r="K1686" s="66" t="s">
        <v>566</v>
      </c>
      <c r="L1686" s="71">
        <v>1540</v>
      </c>
    </row>
    <row r="1687" spans="1:12" ht="15" customHeight="1">
      <c r="A1687" s="66" t="s">
        <v>4031</v>
      </c>
      <c r="B1687" s="62" t="s">
        <v>473</v>
      </c>
      <c r="C1687" s="63" t="s">
        <v>487</v>
      </c>
      <c r="D1687" s="101" t="s">
        <v>435</v>
      </c>
      <c r="E1687" s="66" t="s">
        <v>486</v>
      </c>
      <c r="F1687" s="66" t="s">
        <v>437</v>
      </c>
      <c r="G1687" s="131" t="s">
        <v>489</v>
      </c>
      <c r="H1687" s="67">
        <v>4</v>
      </c>
      <c r="I1687" s="68">
        <v>21.875</v>
      </c>
      <c r="J1687" s="69">
        <v>4.2250000000000003E-2</v>
      </c>
      <c r="K1687" s="66" t="s">
        <v>488</v>
      </c>
      <c r="L1687" s="71">
        <v>5030</v>
      </c>
    </row>
    <row r="1688" spans="1:12" ht="15" customHeight="1">
      <c r="A1688" s="66" t="s">
        <v>4031</v>
      </c>
      <c r="B1688" s="62" t="s">
        <v>512</v>
      </c>
      <c r="C1688" s="63" t="s">
        <v>519</v>
      </c>
      <c r="D1688" s="101" t="s">
        <v>435</v>
      </c>
      <c r="E1688" s="66" t="s">
        <v>486</v>
      </c>
      <c r="F1688" s="66" t="s">
        <v>314</v>
      </c>
      <c r="G1688" s="131" t="s">
        <v>520</v>
      </c>
      <c r="H1688" s="67">
        <v>4</v>
      </c>
      <c r="I1688" s="68">
        <v>21.875</v>
      </c>
      <c r="J1688" s="69">
        <v>4.2250000000000003E-2</v>
      </c>
      <c r="K1688" s="66" t="s">
        <v>488</v>
      </c>
      <c r="L1688" s="71">
        <v>5030</v>
      </c>
    </row>
    <row r="1689" spans="1:12" ht="15" customHeight="1">
      <c r="A1689" s="66" t="s">
        <v>4031</v>
      </c>
      <c r="B1689" s="101" t="s">
        <v>590</v>
      </c>
      <c r="C1689" s="63" t="s">
        <v>597</v>
      </c>
      <c r="D1689" s="101" t="s">
        <v>435</v>
      </c>
      <c r="E1689" s="66" t="s">
        <v>486</v>
      </c>
      <c r="F1689" s="66" t="s">
        <v>332</v>
      </c>
      <c r="G1689" s="131" t="s">
        <v>598</v>
      </c>
      <c r="H1689" s="67">
        <v>4</v>
      </c>
      <c r="I1689" s="68">
        <v>21.875</v>
      </c>
      <c r="J1689" s="69">
        <v>4.2250000000000003E-2</v>
      </c>
      <c r="K1689" s="66" t="s">
        <v>488</v>
      </c>
      <c r="L1689" s="71">
        <v>5030</v>
      </c>
    </row>
    <row r="1690" spans="1:12" ht="15" customHeight="1">
      <c r="A1690" s="53"/>
      <c r="B1690" s="54"/>
      <c r="C1690" s="53" t="s">
        <v>599</v>
      </c>
      <c r="D1690" s="54" t="s">
        <v>17</v>
      </c>
      <c r="E1690" s="55" t="s">
        <v>17</v>
      </c>
      <c r="F1690" s="56" t="s">
        <v>17</v>
      </c>
      <c r="G1690" s="53"/>
      <c r="H1690" s="57"/>
      <c r="I1690" s="58"/>
      <c r="J1690" s="59"/>
      <c r="K1690" s="53" t="s">
        <v>17</v>
      </c>
      <c r="L1690" s="70" t="e">
        <v>#N/A</v>
      </c>
    </row>
    <row r="1691" spans="1:12" ht="15" customHeight="1">
      <c r="A1691" s="66" t="s">
        <v>4262</v>
      </c>
      <c r="B1691" s="101" t="s">
        <v>600</v>
      </c>
      <c r="C1691" s="63" t="s">
        <v>603</v>
      </c>
      <c r="D1691" s="110" t="s">
        <v>17</v>
      </c>
      <c r="E1691" s="66" t="s">
        <v>601</v>
      </c>
      <c r="F1691" s="66" t="s">
        <v>602</v>
      </c>
      <c r="G1691" s="48" t="s">
        <v>606</v>
      </c>
      <c r="H1691" s="67">
        <v>1</v>
      </c>
      <c r="I1691" s="68">
        <v>8</v>
      </c>
      <c r="J1691" s="69">
        <v>1.9E-2</v>
      </c>
      <c r="K1691" s="66" t="s">
        <v>604</v>
      </c>
      <c r="L1691" s="71">
        <v>410</v>
      </c>
    </row>
    <row r="1692" spans="1:12" ht="15" customHeight="1">
      <c r="A1692" s="66" t="s">
        <v>4262</v>
      </c>
      <c r="B1692" s="101" t="s">
        <v>767</v>
      </c>
      <c r="C1692" s="63" t="s">
        <v>768</v>
      </c>
      <c r="D1692" s="110" t="s">
        <v>17</v>
      </c>
      <c r="E1692" s="66" t="s">
        <v>601</v>
      </c>
      <c r="F1692" s="66" t="s">
        <v>15</v>
      </c>
      <c r="G1692" s="50" t="s">
        <v>769</v>
      </c>
      <c r="H1692" s="67">
        <v>1</v>
      </c>
      <c r="I1692" s="68">
        <v>8</v>
      </c>
      <c r="J1692" s="69">
        <v>1.9E-2</v>
      </c>
      <c r="K1692" s="66" t="s">
        <v>604</v>
      </c>
      <c r="L1692" s="71">
        <v>410</v>
      </c>
    </row>
    <row r="1693" spans="1:12" ht="15" customHeight="1">
      <c r="A1693" s="66" t="s">
        <v>4262</v>
      </c>
      <c r="B1693" s="101" t="s">
        <v>600</v>
      </c>
      <c r="C1693" s="63" t="s">
        <v>608</v>
      </c>
      <c r="D1693" s="110" t="s">
        <v>17</v>
      </c>
      <c r="E1693" s="66" t="s">
        <v>607</v>
      </c>
      <c r="F1693" s="66" t="s">
        <v>602</v>
      </c>
      <c r="G1693" s="48" t="s">
        <v>610</v>
      </c>
      <c r="H1693" s="67">
        <v>1</v>
      </c>
      <c r="I1693" s="68">
        <v>10</v>
      </c>
      <c r="J1693" s="69">
        <v>0.02</v>
      </c>
      <c r="K1693" s="66" t="s">
        <v>609</v>
      </c>
      <c r="L1693" s="71">
        <v>460</v>
      </c>
    </row>
    <row r="1694" spans="1:12" ht="15" customHeight="1">
      <c r="A1694" s="66" t="s">
        <v>4262</v>
      </c>
      <c r="B1694" s="101" t="s">
        <v>767</v>
      </c>
      <c r="C1694" s="63" t="s">
        <v>770</v>
      </c>
      <c r="D1694" s="110" t="s">
        <v>17</v>
      </c>
      <c r="E1694" s="66" t="s">
        <v>607</v>
      </c>
      <c r="F1694" s="66" t="s">
        <v>15</v>
      </c>
      <c r="G1694" s="50" t="s">
        <v>771</v>
      </c>
      <c r="H1694" s="67">
        <v>1</v>
      </c>
      <c r="I1694" s="68">
        <v>10</v>
      </c>
      <c r="J1694" s="69">
        <v>0.02</v>
      </c>
      <c r="K1694" s="66" t="s">
        <v>609</v>
      </c>
      <c r="L1694" s="71">
        <v>460</v>
      </c>
    </row>
    <row r="1695" spans="1:12" ht="15" customHeight="1">
      <c r="A1695" s="66" t="s">
        <v>4262</v>
      </c>
      <c r="B1695" s="101" t="s">
        <v>600</v>
      </c>
      <c r="C1695" s="63" t="s">
        <v>612</v>
      </c>
      <c r="D1695" s="110" t="s">
        <v>17</v>
      </c>
      <c r="E1695" s="66" t="s">
        <v>611</v>
      </c>
      <c r="F1695" s="66" t="s">
        <v>602</v>
      </c>
      <c r="G1695" s="48" t="s">
        <v>614</v>
      </c>
      <c r="H1695" s="67">
        <v>1</v>
      </c>
      <c r="I1695" s="68">
        <v>10</v>
      </c>
      <c r="J1695" s="69">
        <v>0.02</v>
      </c>
      <c r="K1695" s="66" t="s">
        <v>613</v>
      </c>
      <c r="L1695" s="71">
        <v>500</v>
      </c>
    </row>
    <row r="1696" spans="1:12" ht="15" customHeight="1">
      <c r="A1696" s="66" t="s">
        <v>4262</v>
      </c>
      <c r="B1696" s="101" t="s">
        <v>767</v>
      </c>
      <c r="C1696" s="63" t="s">
        <v>772</v>
      </c>
      <c r="D1696" s="110" t="s">
        <v>17</v>
      </c>
      <c r="E1696" s="66" t="s">
        <v>611</v>
      </c>
      <c r="F1696" s="66" t="s">
        <v>15</v>
      </c>
      <c r="G1696" s="50" t="s">
        <v>773</v>
      </c>
      <c r="H1696" s="67">
        <v>1</v>
      </c>
      <c r="I1696" s="68">
        <v>10</v>
      </c>
      <c r="J1696" s="69">
        <v>0.02</v>
      </c>
      <c r="K1696" s="66" t="s">
        <v>613</v>
      </c>
      <c r="L1696" s="71">
        <v>500</v>
      </c>
    </row>
    <row r="1697" spans="1:12" ht="15" customHeight="1">
      <c r="A1697" s="66" t="s">
        <v>4262</v>
      </c>
      <c r="B1697" s="101" t="s">
        <v>600</v>
      </c>
      <c r="C1697" s="63" t="s">
        <v>616</v>
      </c>
      <c r="D1697" s="110" t="s">
        <v>17</v>
      </c>
      <c r="E1697" s="66" t="s">
        <v>615</v>
      </c>
      <c r="F1697" s="66" t="s">
        <v>602</v>
      </c>
      <c r="G1697" s="48" t="s">
        <v>618</v>
      </c>
      <c r="H1697" s="67">
        <v>1</v>
      </c>
      <c r="I1697" s="68">
        <v>12</v>
      </c>
      <c r="J1697" s="69">
        <v>0.02</v>
      </c>
      <c r="K1697" s="66" t="s">
        <v>617</v>
      </c>
      <c r="L1697" s="71">
        <v>570</v>
      </c>
    </row>
    <row r="1698" spans="1:12" ht="15" customHeight="1">
      <c r="A1698" s="66" t="s">
        <v>4262</v>
      </c>
      <c r="B1698" s="101" t="s">
        <v>767</v>
      </c>
      <c r="C1698" s="63" t="s">
        <v>774</v>
      </c>
      <c r="D1698" s="110" t="s">
        <v>17</v>
      </c>
      <c r="E1698" s="66" t="s">
        <v>615</v>
      </c>
      <c r="F1698" s="66" t="s">
        <v>15</v>
      </c>
      <c r="G1698" s="50" t="s">
        <v>775</v>
      </c>
      <c r="H1698" s="67">
        <v>1</v>
      </c>
      <c r="I1698" s="68">
        <v>12</v>
      </c>
      <c r="J1698" s="69">
        <v>0.02</v>
      </c>
      <c r="K1698" s="66" t="s">
        <v>617</v>
      </c>
      <c r="L1698" s="71">
        <v>570</v>
      </c>
    </row>
    <row r="1699" spans="1:12" ht="15" customHeight="1">
      <c r="A1699" s="66" t="s">
        <v>4262</v>
      </c>
      <c r="B1699" s="101" t="s">
        <v>600</v>
      </c>
      <c r="C1699" s="63" t="s">
        <v>620</v>
      </c>
      <c r="D1699" s="110" t="s">
        <v>17</v>
      </c>
      <c r="E1699" s="66" t="s">
        <v>619</v>
      </c>
      <c r="F1699" s="66" t="s">
        <v>602</v>
      </c>
      <c r="G1699" s="48" t="s">
        <v>622</v>
      </c>
      <c r="H1699" s="67">
        <v>1</v>
      </c>
      <c r="I1699" s="68">
        <v>14</v>
      </c>
      <c r="J1699" s="69">
        <v>2.8000000000000001E-2</v>
      </c>
      <c r="K1699" s="66" t="s">
        <v>621</v>
      </c>
      <c r="L1699" s="71">
        <v>630</v>
      </c>
    </row>
    <row r="1700" spans="1:12" ht="15" customHeight="1">
      <c r="A1700" s="66" t="s">
        <v>4262</v>
      </c>
      <c r="B1700" s="101" t="s">
        <v>767</v>
      </c>
      <c r="C1700" s="63" t="s">
        <v>776</v>
      </c>
      <c r="D1700" s="110" t="s">
        <v>17</v>
      </c>
      <c r="E1700" s="66" t="s">
        <v>619</v>
      </c>
      <c r="F1700" s="66" t="s">
        <v>15</v>
      </c>
      <c r="G1700" s="50" t="s">
        <v>777</v>
      </c>
      <c r="H1700" s="67">
        <v>1</v>
      </c>
      <c r="I1700" s="68">
        <v>14</v>
      </c>
      <c r="J1700" s="69">
        <v>2.8000000000000001E-2</v>
      </c>
      <c r="K1700" s="66" t="s">
        <v>621</v>
      </c>
      <c r="L1700" s="71">
        <v>630</v>
      </c>
    </row>
    <row r="1701" spans="1:12" ht="15" customHeight="1">
      <c r="A1701" s="66" t="s">
        <v>4262</v>
      </c>
      <c r="B1701" s="101" t="s">
        <v>600</v>
      </c>
      <c r="C1701" s="63" t="s">
        <v>4402</v>
      </c>
      <c r="D1701" s="110" t="s">
        <v>17</v>
      </c>
      <c r="E1701" s="66" t="s">
        <v>623</v>
      </c>
      <c r="F1701" s="66" t="s">
        <v>602</v>
      </c>
      <c r="G1701" s="48" t="s">
        <v>626</v>
      </c>
      <c r="H1701" s="67">
        <v>1</v>
      </c>
      <c r="I1701" s="68">
        <v>6.58</v>
      </c>
      <c r="J1701" s="69">
        <v>1.0999999999999999E-2</v>
      </c>
      <c r="K1701" s="66" t="s">
        <v>625</v>
      </c>
      <c r="L1701" s="71">
        <v>270</v>
      </c>
    </row>
    <row r="1702" spans="1:12" ht="15" customHeight="1">
      <c r="A1702" s="66" t="s">
        <v>4262</v>
      </c>
      <c r="B1702" s="101" t="s">
        <v>767</v>
      </c>
      <c r="C1702" s="63" t="s">
        <v>4403</v>
      </c>
      <c r="D1702" s="110" t="s">
        <v>17</v>
      </c>
      <c r="E1702" s="66" t="s">
        <v>623</v>
      </c>
      <c r="F1702" s="66" t="s">
        <v>15</v>
      </c>
      <c r="G1702" s="50" t="s">
        <v>779</v>
      </c>
      <c r="H1702" s="67">
        <v>1</v>
      </c>
      <c r="I1702" s="68">
        <v>6.58</v>
      </c>
      <c r="J1702" s="69">
        <v>1.0999999999999999E-2</v>
      </c>
      <c r="K1702" s="66" t="s">
        <v>625</v>
      </c>
      <c r="L1702" s="71">
        <v>270</v>
      </c>
    </row>
    <row r="1703" spans="1:12" ht="15" customHeight="1">
      <c r="A1703" s="66" t="s">
        <v>4320</v>
      </c>
      <c r="B1703" s="101" t="s">
        <v>600</v>
      </c>
      <c r="C1703" s="63" t="s">
        <v>628</v>
      </c>
      <c r="D1703" s="110" t="s">
        <v>17</v>
      </c>
      <c r="E1703" s="66" t="s">
        <v>627</v>
      </c>
      <c r="F1703" s="66" t="s">
        <v>602</v>
      </c>
      <c r="G1703" s="48" t="s">
        <v>630</v>
      </c>
      <c r="H1703" s="67">
        <v>1</v>
      </c>
      <c r="I1703" s="68">
        <v>6</v>
      </c>
      <c r="J1703" s="69">
        <v>1.2999999999999999E-2</v>
      </c>
      <c r="K1703" s="66" t="s">
        <v>629</v>
      </c>
      <c r="L1703" s="71">
        <v>340</v>
      </c>
    </row>
    <row r="1704" spans="1:12" ht="15" customHeight="1">
      <c r="A1704" s="66" t="s">
        <v>4320</v>
      </c>
      <c r="B1704" s="101" t="s">
        <v>767</v>
      </c>
      <c r="C1704" s="63" t="s">
        <v>780</v>
      </c>
      <c r="D1704" s="110" t="s">
        <v>17</v>
      </c>
      <c r="E1704" s="66" t="s">
        <v>627</v>
      </c>
      <c r="F1704" s="66" t="s">
        <v>15</v>
      </c>
      <c r="G1704" s="50" t="s">
        <v>781</v>
      </c>
      <c r="H1704" s="67">
        <v>1</v>
      </c>
      <c r="I1704" s="68">
        <v>6</v>
      </c>
      <c r="J1704" s="69">
        <v>1.2999999999999999E-2</v>
      </c>
      <c r="K1704" s="66" t="s">
        <v>629</v>
      </c>
      <c r="L1704" s="71">
        <v>340</v>
      </c>
    </row>
    <row r="1705" spans="1:12" ht="15" customHeight="1">
      <c r="A1705" s="66" t="s">
        <v>4320</v>
      </c>
      <c r="B1705" s="101" t="s">
        <v>600</v>
      </c>
      <c r="C1705" s="63" t="s">
        <v>632</v>
      </c>
      <c r="D1705" s="110" t="s">
        <v>17</v>
      </c>
      <c r="E1705" s="66" t="s">
        <v>631</v>
      </c>
      <c r="F1705" s="66" t="s">
        <v>602</v>
      </c>
      <c r="G1705" s="48" t="s">
        <v>634</v>
      </c>
      <c r="H1705" s="67">
        <v>1</v>
      </c>
      <c r="I1705" s="68">
        <v>7</v>
      </c>
      <c r="J1705" s="69">
        <v>1.2E-2</v>
      </c>
      <c r="K1705" s="66" t="s">
        <v>633</v>
      </c>
      <c r="L1705" s="71">
        <v>410</v>
      </c>
    </row>
    <row r="1706" spans="1:12" ht="15" customHeight="1">
      <c r="A1706" s="66" t="s">
        <v>4320</v>
      </c>
      <c r="B1706" s="101" t="s">
        <v>767</v>
      </c>
      <c r="C1706" s="63" t="s">
        <v>782</v>
      </c>
      <c r="D1706" s="110" t="s">
        <v>17</v>
      </c>
      <c r="E1706" s="66" t="s">
        <v>631</v>
      </c>
      <c r="F1706" s="66" t="s">
        <v>15</v>
      </c>
      <c r="G1706" s="50" t="s">
        <v>783</v>
      </c>
      <c r="H1706" s="67">
        <v>1</v>
      </c>
      <c r="I1706" s="68">
        <v>7</v>
      </c>
      <c r="J1706" s="69">
        <v>1.2E-2</v>
      </c>
      <c r="K1706" s="66" t="s">
        <v>633</v>
      </c>
      <c r="L1706" s="71">
        <v>410</v>
      </c>
    </row>
    <row r="1707" spans="1:12" ht="15" customHeight="1">
      <c r="A1707" s="66" t="s">
        <v>4320</v>
      </c>
      <c r="B1707" s="101" t="s">
        <v>600</v>
      </c>
      <c r="C1707" s="63" t="s">
        <v>636</v>
      </c>
      <c r="D1707" s="110" t="s">
        <v>17</v>
      </c>
      <c r="E1707" s="66" t="s">
        <v>635</v>
      </c>
      <c r="F1707" s="66" t="s">
        <v>602</v>
      </c>
      <c r="G1707" s="48" t="s">
        <v>638</v>
      </c>
      <c r="H1707" s="67">
        <v>1</v>
      </c>
      <c r="I1707" s="68">
        <v>9</v>
      </c>
      <c r="J1707" s="69">
        <v>1.7999999999999999E-2</v>
      </c>
      <c r="K1707" s="66" t="s">
        <v>637</v>
      </c>
      <c r="L1707" s="71">
        <v>470</v>
      </c>
    </row>
    <row r="1708" spans="1:12" ht="15" customHeight="1">
      <c r="A1708" s="66" t="s">
        <v>4320</v>
      </c>
      <c r="B1708" s="101" t="s">
        <v>767</v>
      </c>
      <c r="C1708" s="63" t="s">
        <v>784</v>
      </c>
      <c r="D1708" s="110" t="s">
        <v>17</v>
      </c>
      <c r="E1708" s="66" t="s">
        <v>635</v>
      </c>
      <c r="F1708" s="66" t="s">
        <v>15</v>
      </c>
      <c r="G1708" s="50" t="s">
        <v>785</v>
      </c>
      <c r="H1708" s="67">
        <v>1</v>
      </c>
      <c r="I1708" s="68">
        <v>9</v>
      </c>
      <c r="J1708" s="69">
        <v>1.7999999999999999E-2</v>
      </c>
      <c r="K1708" s="66" t="s">
        <v>637</v>
      </c>
      <c r="L1708" s="71">
        <v>470</v>
      </c>
    </row>
    <row r="1709" spans="1:12" ht="15" customHeight="1">
      <c r="A1709" s="66" t="s">
        <v>4322</v>
      </c>
      <c r="B1709" s="101" t="s">
        <v>600</v>
      </c>
      <c r="C1709" s="63" t="s">
        <v>640</v>
      </c>
      <c r="D1709" s="110" t="s">
        <v>17</v>
      </c>
      <c r="E1709" s="66" t="s">
        <v>639</v>
      </c>
      <c r="F1709" s="66" t="s">
        <v>602</v>
      </c>
      <c r="G1709" s="48" t="s">
        <v>642</v>
      </c>
      <c r="H1709" s="67">
        <v>1</v>
      </c>
      <c r="I1709" s="68">
        <v>16</v>
      </c>
      <c r="J1709" s="69">
        <v>0.03</v>
      </c>
      <c r="K1709" s="66" t="s">
        <v>641</v>
      </c>
      <c r="L1709" s="71">
        <v>660</v>
      </c>
    </row>
    <row r="1710" spans="1:12" ht="15" customHeight="1">
      <c r="A1710" s="66" t="s">
        <v>4322</v>
      </c>
      <c r="B1710" s="101" t="s">
        <v>767</v>
      </c>
      <c r="C1710" s="63" t="s">
        <v>786</v>
      </c>
      <c r="D1710" s="110" t="s">
        <v>17</v>
      </c>
      <c r="E1710" s="66" t="s">
        <v>639</v>
      </c>
      <c r="F1710" s="66" t="s">
        <v>15</v>
      </c>
      <c r="G1710" s="50" t="s">
        <v>787</v>
      </c>
      <c r="H1710" s="67">
        <v>1</v>
      </c>
      <c r="I1710" s="68">
        <v>16</v>
      </c>
      <c r="J1710" s="69">
        <v>0.03</v>
      </c>
      <c r="K1710" s="66" t="s">
        <v>641</v>
      </c>
      <c r="L1710" s="71">
        <v>660</v>
      </c>
    </row>
    <row r="1711" spans="1:12" ht="15" customHeight="1">
      <c r="A1711" s="66" t="s">
        <v>4384</v>
      </c>
      <c r="B1711" s="101" t="s">
        <v>600</v>
      </c>
      <c r="C1711" s="63" t="s">
        <v>4397</v>
      </c>
      <c r="D1711" s="110" t="s">
        <v>17</v>
      </c>
      <c r="E1711" s="66" t="s">
        <v>643</v>
      </c>
      <c r="F1711" s="66" t="s">
        <v>602</v>
      </c>
      <c r="G1711" s="48" t="s">
        <v>646</v>
      </c>
      <c r="H1711" s="67">
        <v>1</v>
      </c>
      <c r="I1711" s="68">
        <v>7</v>
      </c>
      <c r="J1711" s="69">
        <v>1.2E-2</v>
      </c>
      <c r="K1711" s="66" t="s">
        <v>645</v>
      </c>
      <c r="L1711" s="71">
        <v>310</v>
      </c>
    </row>
    <row r="1712" spans="1:12" ht="15" customHeight="1">
      <c r="A1712" s="66" t="s">
        <v>4384</v>
      </c>
      <c r="B1712" s="101" t="s">
        <v>767</v>
      </c>
      <c r="C1712" s="63" t="s">
        <v>4398</v>
      </c>
      <c r="D1712" s="110" t="s">
        <v>17</v>
      </c>
      <c r="E1712" s="66" t="s">
        <v>643</v>
      </c>
      <c r="F1712" s="66" t="s">
        <v>15</v>
      </c>
      <c r="G1712" s="50" t="s">
        <v>789</v>
      </c>
      <c r="H1712" s="67">
        <v>1</v>
      </c>
      <c r="I1712" s="68">
        <v>7</v>
      </c>
      <c r="J1712" s="69">
        <v>1.2E-2</v>
      </c>
      <c r="K1712" s="66" t="s">
        <v>645</v>
      </c>
      <c r="L1712" s="71">
        <v>310</v>
      </c>
    </row>
    <row r="1713" spans="1:12" ht="15" customHeight="1">
      <c r="A1713" s="66" t="s">
        <v>4265</v>
      </c>
      <c r="B1713" s="101" t="s">
        <v>600</v>
      </c>
      <c r="C1713" s="63" t="s">
        <v>4374</v>
      </c>
      <c r="D1713" s="110" t="s">
        <v>17</v>
      </c>
      <c r="E1713" s="66" t="s">
        <v>4264</v>
      </c>
      <c r="F1713" s="66" t="s">
        <v>602</v>
      </c>
      <c r="G1713" s="48" t="s">
        <v>650</v>
      </c>
      <c r="H1713" s="67">
        <v>1</v>
      </c>
      <c r="I1713" s="68">
        <v>5</v>
      </c>
      <c r="J1713" s="69">
        <v>8.9999999999999993E-3</v>
      </c>
      <c r="K1713" s="66" t="s">
        <v>649</v>
      </c>
      <c r="L1713" s="71">
        <v>300</v>
      </c>
    </row>
    <row r="1714" spans="1:12" ht="15" customHeight="1">
      <c r="A1714" s="66" t="s">
        <v>4265</v>
      </c>
      <c r="B1714" s="101" t="s">
        <v>767</v>
      </c>
      <c r="C1714" s="63" t="s">
        <v>4375</v>
      </c>
      <c r="D1714" s="110" t="s">
        <v>17</v>
      </c>
      <c r="E1714" s="66" t="s">
        <v>4264</v>
      </c>
      <c r="F1714" s="66" t="s">
        <v>15</v>
      </c>
      <c r="G1714" s="51" t="s">
        <v>791</v>
      </c>
      <c r="H1714" s="67">
        <v>1</v>
      </c>
      <c r="I1714" s="68">
        <v>5</v>
      </c>
      <c r="J1714" s="69">
        <v>8.9999999999999993E-3</v>
      </c>
      <c r="K1714" s="66" t="s">
        <v>649</v>
      </c>
      <c r="L1714" s="71">
        <v>300</v>
      </c>
    </row>
    <row r="1715" spans="1:12" ht="15" customHeight="1">
      <c r="A1715" s="66" t="s">
        <v>4275</v>
      </c>
      <c r="B1715" s="101" t="s">
        <v>600</v>
      </c>
      <c r="C1715" s="63" t="s">
        <v>652</v>
      </c>
      <c r="D1715" s="110" t="s">
        <v>17</v>
      </c>
      <c r="E1715" s="66" t="s">
        <v>651</v>
      </c>
      <c r="F1715" s="66" t="s">
        <v>602</v>
      </c>
      <c r="G1715" s="48" t="s">
        <v>654</v>
      </c>
      <c r="H1715" s="67">
        <v>1</v>
      </c>
      <c r="I1715" s="68">
        <v>20</v>
      </c>
      <c r="J1715" s="69">
        <v>3.9E-2</v>
      </c>
      <c r="K1715" s="66" t="s">
        <v>653</v>
      </c>
      <c r="L1715" s="71">
        <v>750</v>
      </c>
    </row>
    <row r="1716" spans="1:12" ht="15" customHeight="1">
      <c r="A1716" s="66" t="s">
        <v>4275</v>
      </c>
      <c r="B1716" s="101" t="s">
        <v>767</v>
      </c>
      <c r="C1716" s="63" t="s">
        <v>792</v>
      </c>
      <c r="D1716" s="110" t="s">
        <v>17</v>
      </c>
      <c r="E1716" s="66" t="s">
        <v>651</v>
      </c>
      <c r="F1716" s="66" t="s">
        <v>15</v>
      </c>
      <c r="G1716" s="51" t="s">
        <v>793</v>
      </c>
      <c r="H1716" s="67">
        <v>1</v>
      </c>
      <c r="I1716" s="68">
        <v>20</v>
      </c>
      <c r="J1716" s="69">
        <v>3.9E-2</v>
      </c>
      <c r="K1716" s="66" t="s">
        <v>653</v>
      </c>
      <c r="L1716" s="71">
        <v>750</v>
      </c>
    </row>
    <row r="1717" spans="1:12" ht="15" customHeight="1">
      <c r="A1717" s="66" t="s">
        <v>4385</v>
      </c>
      <c r="B1717" s="101" t="s">
        <v>600</v>
      </c>
      <c r="C1717" s="63" t="s">
        <v>4376</v>
      </c>
      <c r="D1717" s="110" t="s">
        <v>17</v>
      </c>
      <c r="E1717" s="66" t="s">
        <v>4281</v>
      </c>
      <c r="F1717" s="66" t="s">
        <v>602</v>
      </c>
      <c r="G1717" s="48" t="s">
        <v>658</v>
      </c>
      <c r="H1717" s="67">
        <v>1</v>
      </c>
      <c r="I1717" s="68">
        <v>12</v>
      </c>
      <c r="J1717" s="69">
        <v>2.4E-2</v>
      </c>
      <c r="K1717" s="66" t="s">
        <v>657</v>
      </c>
      <c r="L1717" s="71">
        <v>590</v>
      </c>
    </row>
    <row r="1718" spans="1:12" ht="15" customHeight="1">
      <c r="A1718" s="66" t="s">
        <v>4385</v>
      </c>
      <c r="B1718" s="101" t="s">
        <v>767</v>
      </c>
      <c r="C1718" s="63" t="s">
        <v>4377</v>
      </c>
      <c r="D1718" s="110" t="s">
        <v>17</v>
      </c>
      <c r="E1718" s="66" t="s">
        <v>4281</v>
      </c>
      <c r="F1718" s="66" t="s">
        <v>15</v>
      </c>
      <c r="G1718" s="51" t="s">
        <v>795</v>
      </c>
      <c r="H1718" s="67">
        <v>1</v>
      </c>
      <c r="I1718" s="68">
        <v>12</v>
      </c>
      <c r="J1718" s="69">
        <v>2.4E-2</v>
      </c>
      <c r="K1718" s="66" t="s">
        <v>657</v>
      </c>
      <c r="L1718" s="71">
        <v>590</v>
      </c>
    </row>
    <row r="1719" spans="1:12" ht="15" customHeight="1">
      <c r="A1719" s="66" t="s">
        <v>4385</v>
      </c>
      <c r="B1719" s="101" t="s">
        <v>600</v>
      </c>
      <c r="C1719" s="63" t="s">
        <v>4378</v>
      </c>
      <c r="D1719" s="110" t="s">
        <v>17</v>
      </c>
      <c r="E1719" s="66" t="s">
        <v>4289</v>
      </c>
      <c r="F1719" s="66" t="s">
        <v>602</v>
      </c>
      <c r="G1719" s="48" t="s">
        <v>662</v>
      </c>
      <c r="H1719" s="67">
        <v>1</v>
      </c>
      <c r="I1719" s="68">
        <v>12</v>
      </c>
      <c r="J1719" s="69">
        <v>2.4E-2</v>
      </c>
      <c r="K1719" s="66" t="s">
        <v>661</v>
      </c>
      <c r="L1719" s="71">
        <v>670</v>
      </c>
    </row>
    <row r="1720" spans="1:12" ht="15" customHeight="1">
      <c r="A1720" s="66" t="s">
        <v>4385</v>
      </c>
      <c r="B1720" s="101" t="s">
        <v>767</v>
      </c>
      <c r="C1720" s="63" t="s">
        <v>4379</v>
      </c>
      <c r="D1720" s="110" t="s">
        <v>17</v>
      </c>
      <c r="E1720" s="66" t="s">
        <v>4289</v>
      </c>
      <c r="F1720" s="66" t="s">
        <v>15</v>
      </c>
      <c r="G1720" s="51" t="s">
        <v>797</v>
      </c>
      <c r="H1720" s="67">
        <v>1</v>
      </c>
      <c r="I1720" s="68">
        <v>12</v>
      </c>
      <c r="J1720" s="69">
        <v>2.4E-2</v>
      </c>
      <c r="K1720" s="66" t="s">
        <v>661</v>
      </c>
      <c r="L1720" s="71">
        <v>670</v>
      </c>
    </row>
    <row r="1721" spans="1:12" ht="15" customHeight="1">
      <c r="A1721" s="66" t="s">
        <v>4385</v>
      </c>
      <c r="B1721" s="101" t="s">
        <v>600</v>
      </c>
      <c r="C1721" s="63" t="s">
        <v>4380</v>
      </c>
      <c r="D1721" s="110" t="s">
        <v>17</v>
      </c>
      <c r="E1721" s="66" t="s">
        <v>4295</v>
      </c>
      <c r="F1721" s="66" t="s">
        <v>602</v>
      </c>
      <c r="G1721" s="48" t="s">
        <v>666</v>
      </c>
      <c r="H1721" s="67">
        <v>1</v>
      </c>
      <c r="I1721" s="68">
        <v>14</v>
      </c>
      <c r="J1721" s="69">
        <v>2.8000000000000001E-2</v>
      </c>
      <c r="K1721" s="66" t="s">
        <v>665</v>
      </c>
      <c r="L1721" s="71">
        <v>710</v>
      </c>
    </row>
    <row r="1722" spans="1:12" ht="15" customHeight="1">
      <c r="A1722" s="66" t="s">
        <v>4385</v>
      </c>
      <c r="B1722" s="101" t="s">
        <v>767</v>
      </c>
      <c r="C1722" s="63" t="s">
        <v>4381</v>
      </c>
      <c r="D1722" s="110" t="s">
        <v>17</v>
      </c>
      <c r="E1722" s="66" t="s">
        <v>4295</v>
      </c>
      <c r="F1722" s="66" t="s">
        <v>15</v>
      </c>
      <c r="G1722" s="51" t="s">
        <v>799</v>
      </c>
      <c r="H1722" s="67">
        <v>1</v>
      </c>
      <c r="I1722" s="68">
        <v>14</v>
      </c>
      <c r="J1722" s="69">
        <v>2.8000000000000001E-2</v>
      </c>
      <c r="K1722" s="66" t="s">
        <v>665</v>
      </c>
      <c r="L1722" s="71">
        <v>710</v>
      </c>
    </row>
    <row r="1723" spans="1:12" ht="15" customHeight="1">
      <c r="A1723" s="66" t="s">
        <v>4386</v>
      </c>
      <c r="B1723" s="101" t="s">
        <v>600</v>
      </c>
      <c r="C1723" s="63" t="s">
        <v>668</v>
      </c>
      <c r="D1723" s="110" t="s">
        <v>17</v>
      </c>
      <c r="E1723" s="66" t="s">
        <v>667</v>
      </c>
      <c r="F1723" s="66" t="s">
        <v>602</v>
      </c>
      <c r="G1723" s="48" t="s">
        <v>670</v>
      </c>
      <c r="H1723" s="67">
        <v>1</v>
      </c>
      <c r="I1723" s="68">
        <v>12</v>
      </c>
      <c r="J1723" s="69">
        <v>2.7E-2</v>
      </c>
      <c r="K1723" s="66" t="s">
        <v>669</v>
      </c>
      <c r="L1723" s="71">
        <v>590</v>
      </c>
    </row>
    <row r="1724" spans="1:12" ht="15" customHeight="1">
      <c r="A1724" s="66" t="s">
        <v>4386</v>
      </c>
      <c r="B1724" s="101" t="s">
        <v>767</v>
      </c>
      <c r="C1724" s="101" t="s">
        <v>800</v>
      </c>
      <c r="D1724" s="110" t="s">
        <v>17</v>
      </c>
      <c r="E1724" s="66" t="s">
        <v>667</v>
      </c>
      <c r="F1724" s="66" t="s">
        <v>15</v>
      </c>
      <c r="G1724" s="51" t="s">
        <v>801</v>
      </c>
      <c r="H1724" s="67">
        <v>1</v>
      </c>
      <c r="I1724" s="68">
        <v>12</v>
      </c>
      <c r="J1724" s="69">
        <v>2.7E-2</v>
      </c>
      <c r="K1724" s="66" t="s">
        <v>669</v>
      </c>
      <c r="L1724" s="71">
        <v>590</v>
      </c>
    </row>
    <row r="1725" spans="1:12" ht="15" customHeight="1">
      <c r="A1725" s="66" t="s">
        <v>4387</v>
      </c>
      <c r="B1725" s="101" t="s">
        <v>600</v>
      </c>
      <c r="C1725" s="63" t="s">
        <v>672</v>
      </c>
      <c r="D1725" s="110" t="s">
        <v>17</v>
      </c>
      <c r="E1725" s="66" t="s">
        <v>671</v>
      </c>
      <c r="F1725" s="66" t="s">
        <v>602</v>
      </c>
      <c r="G1725" s="48" t="s">
        <v>673</v>
      </c>
      <c r="H1725" s="67">
        <v>1</v>
      </c>
      <c r="I1725" s="68">
        <v>14</v>
      </c>
      <c r="J1725" s="69">
        <v>2.7E-2</v>
      </c>
      <c r="K1725" s="66" t="s">
        <v>669</v>
      </c>
      <c r="L1725" s="71">
        <v>720</v>
      </c>
    </row>
    <row r="1726" spans="1:12" ht="15" customHeight="1">
      <c r="A1726" s="66" t="s">
        <v>4387</v>
      </c>
      <c r="B1726" s="101" t="s">
        <v>767</v>
      </c>
      <c r="C1726" s="63" t="s">
        <v>802</v>
      </c>
      <c r="D1726" s="110" t="s">
        <v>17</v>
      </c>
      <c r="E1726" s="66" t="s">
        <v>671</v>
      </c>
      <c r="F1726" s="66" t="s">
        <v>15</v>
      </c>
      <c r="G1726" s="51" t="s">
        <v>803</v>
      </c>
      <c r="H1726" s="67">
        <v>1</v>
      </c>
      <c r="I1726" s="68">
        <v>14</v>
      </c>
      <c r="J1726" s="69">
        <v>2.7E-2</v>
      </c>
      <c r="K1726" s="66" t="s">
        <v>669</v>
      </c>
      <c r="L1726" s="71">
        <v>720</v>
      </c>
    </row>
    <row r="1727" spans="1:12" ht="15" customHeight="1">
      <c r="A1727" s="66" t="s">
        <v>4388</v>
      </c>
      <c r="B1727" s="101" t="s">
        <v>600</v>
      </c>
      <c r="C1727" s="63" t="s">
        <v>675</v>
      </c>
      <c r="D1727" s="110" t="s">
        <v>17</v>
      </c>
      <c r="E1727" s="66" t="s">
        <v>674</v>
      </c>
      <c r="F1727" s="66" t="s">
        <v>602</v>
      </c>
      <c r="G1727" s="48" t="s">
        <v>676</v>
      </c>
      <c r="H1727" s="67">
        <v>1</v>
      </c>
      <c r="I1727" s="68">
        <v>17</v>
      </c>
      <c r="J1727" s="69">
        <v>0.04</v>
      </c>
      <c r="K1727" s="66" t="s">
        <v>669</v>
      </c>
      <c r="L1727" s="71">
        <v>960</v>
      </c>
    </row>
    <row r="1728" spans="1:12" ht="15" customHeight="1">
      <c r="A1728" s="66" t="s">
        <v>4388</v>
      </c>
      <c r="B1728" s="101" t="s">
        <v>767</v>
      </c>
      <c r="C1728" s="63" t="s">
        <v>804</v>
      </c>
      <c r="D1728" s="110" t="s">
        <v>17</v>
      </c>
      <c r="E1728" s="66" t="s">
        <v>674</v>
      </c>
      <c r="F1728" s="66" t="s">
        <v>15</v>
      </c>
      <c r="G1728" s="51" t="s">
        <v>805</v>
      </c>
      <c r="H1728" s="67">
        <v>1</v>
      </c>
      <c r="I1728" s="68">
        <v>17</v>
      </c>
      <c r="J1728" s="69">
        <v>0.04</v>
      </c>
      <c r="K1728" s="66" t="s">
        <v>669</v>
      </c>
      <c r="L1728" s="71">
        <v>960</v>
      </c>
    </row>
    <row r="1729" spans="1:12" ht="15" customHeight="1">
      <c r="A1729" s="66" t="s">
        <v>4389</v>
      </c>
      <c r="B1729" s="101" t="s">
        <v>600</v>
      </c>
      <c r="C1729" s="63" t="s">
        <v>678</v>
      </c>
      <c r="D1729" s="110" t="s">
        <v>17</v>
      </c>
      <c r="E1729" s="66" t="s">
        <v>677</v>
      </c>
      <c r="F1729" s="66" t="s">
        <v>602</v>
      </c>
      <c r="G1729" s="48" t="s">
        <v>679</v>
      </c>
      <c r="H1729" s="67">
        <v>1</v>
      </c>
      <c r="I1729" s="68">
        <v>18</v>
      </c>
      <c r="J1729" s="69">
        <v>3.1E-2</v>
      </c>
      <c r="K1729" s="66" t="s">
        <v>669</v>
      </c>
      <c r="L1729" s="71">
        <v>1010</v>
      </c>
    </row>
    <row r="1730" spans="1:12" ht="15" customHeight="1">
      <c r="A1730" s="66" t="s">
        <v>4389</v>
      </c>
      <c r="B1730" s="101" t="s">
        <v>767</v>
      </c>
      <c r="C1730" s="63" t="s">
        <v>806</v>
      </c>
      <c r="D1730" s="110" t="s">
        <v>17</v>
      </c>
      <c r="E1730" s="66" t="s">
        <v>677</v>
      </c>
      <c r="F1730" s="66" t="s">
        <v>15</v>
      </c>
      <c r="G1730" s="51" t="s">
        <v>807</v>
      </c>
      <c r="H1730" s="67">
        <v>1</v>
      </c>
      <c r="I1730" s="68">
        <v>18</v>
      </c>
      <c r="J1730" s="69">
        <v>3.1E-2</v>
      </c>
      <c r="K1730" s="66" t="s">
        <v>669</v>
      </c>
      <c r="L1730" s="71">
        <v>1010</v>
      </c>
    </row>
    <row r="1731" spans="1:12" ht="15" customHeight="1">
      <c r="A1731" s="66" t="s">
        <v>4390</v>
      </c>
      <c r="B1731" s="101" t="s">
        <v>600</v>
      </c>
      <c r="C1731" s="63" t="s">
        <v>681</v>
      </c>
      <c r="D1731" s="110" t="s">
        <v>17</v>
      </c>
      <c r="E1731" s="66" t="s">
        <v>680</v>
      </c>
      <c r="F1731" s="66" t="s">
        <v>602</v>
      </c>
      <c r="G1731" s="48" t="s">
        <v>682</v>
      </c>
      <c r="H1731" s="67">
        <v>1</v>
      </c>
      <c r="I1731" s="68">
        <v>18</v>
      </c>
      <c r="J1731" s="69">
        <v>3.1E-2</v>
      </c>
      <c r="K1731" s="66" t="s">
        <v>669</v>
      </c>
      <c r="L1731" s="71">
        <v>1210</v>
      </c>
    </row>
    <row r="1732" spans="1:12" ht="15" customHeight="1">
      <c r="A1732" s="66" t="s">
        <v>4390</v>
      </c>
      <c r="B1732" s="101" t="s">
        <v>767</v>
      </c>
      <c r="C1732" s="63" t="s">
        <v>808</v>
      </c>
      <c r="D1732" s="110" t="s">
        <v>17</v>
      </c>
      <c r="E1732" s="66" t="s">
        <v>680</v>
      </c>
      <c r="F1732" s="66" t="s">
        <v>15</v>
      </c>
      <c r="G1732" s="51" t="s">
        <v>809</v>
      </c>
      <c r="H1732" s="67">
        <v>1</v>
      </c>
      <c r="I1732" s="68">
        <v>18</v>
      </c>
      <c r="J1732" s="69">
        <v>3.1E-2</v>
      </c>
      <c r="K1732" s="66" t="s">
        <v>669</v>
      </c>
      <c r="L1732" s="71">
        <v>1210</v>
      </c>
    </row>
    <row r="1733" spans="1:12" ht="15" customHeight="1">
      <c r="A1733" s="66" t="s">
        <v>4386</v>
      </c>
      <c r="B1733" s="101" t="s">
        <v>600</v>
      </c>
      <c r="C1733" s="63" t="s">
        <v>684</v>
      </c>
      <c r="D1733" s="110" t="s">
        <v>17</v>
      </c>
      <c r="E1733" s="66" t="s">
        <v>683</v>
      </c>
      <c r="F1733" s="66" t="s">
        <v>602</v>
      </c>
      <c r="G1733" s="48" t="s">
        <v>686</v>
      </c>
      <c r="H1733" s="67">
        <v>1</v>
      </c>
      <c r="I1733" s="68">
        <v>13</v>
      </c>
      <c r="J1733" s="69">
        <v>2.7E-2</v>
      </c>
      <c r="K1733" s="66" t="s">
        <v>685</v>
      </c>
      <c r="L1733" s="71">
        <v>640</v>
      </c>
    </row>
    <row r="1734" spans="1:12" ht="15" customHeight="1">
      <c r="A1734" s="66" t="s">
        <v>4386</v>
      </c>
      <c r="B1734" s="101" t="s">
        <v>767</v>
      </c>
      <c r="C1734" s="63" t="s">
        <v>810</v>
      </c>
      <c r="D1734" s="110" t="s">
        <v>17</v>
      </c>
      <c r="E1734" s="66" t="s">
        <v>683</v>
      </c>
      <c r="F1734" s="66" t="s">
        <v>15</v>
      </c>
      <c r="G1734" s="51" t="s">
        <v>811</v>
      </c>
      <c r="H1734" s="67">
        <v>1</v>
      </c>
      <c r="I1734" s="68">
        <v>13</v>
      </c>
      <c r="J1734" s="69">
        <v>2.7E-2</v>
      </c>
      <c r="K1734" s="66" t="s">
        <v>685</v>
      </c>
      <c r="L1734" s="71">
        <v>640</v>
      </c>
    </row>
    <row r="1735" spans="1:12" ht="15" customHeight="1">
      <c r="A1735" s="66" t="s">
        <v>4387</v>
      </c>
      <c r="B1735" s="101" t="s">
        <v>600</v>
      </c>
      <c r="C1735" s="63" t="s">
        <v>688</v>
      </c>
      <c r="D1735" s="110" t="s">
        <v>17</v>
      </c>
      <c r="E1735" s="66" t="s">
        <v>687</v>
      </c>
      <c r="F1735" s="66" t="s">
        <v>602</v>
      </c>
      <c r="G1735" s="48" t="s">
        <v>689</v>
      </c>
      <c r="H1735" s="67">
        <v>1</v>
      </c>
      <c r="I1735" s="68">
        <v>15</v>
      </c>
      <c r="J1735" s="69">
        <v>2.7E-2</v>
      </c>
      <c r="K1735" s="66" t="s">
        <v>685</v>
      </c>
      <c r="L1735" s="71">
        <v>830</v>
      </c>
    </row>
    <row r="1736" spans="1:12" ht="15" customHeight="1">
      <c r="A1736" s="66" t="s">
        <v>4387</v>
      </c>
      <c r="B1736" s="101" t="s">
        <v>767</v>
      </c>
      <c r="C1736" s="63" t="s">
        <v>812</v>
      </c>
      <c r="D1736" s="110" t="s">
        <v>17</v>
      </c>
      <c r="E1736" s="66" t="s">
        <v>687</v>
      </c>
      <c r="F1736" s="66" t="s">
        <v>15</v>
      </c>
      <c r="G1736" s="51" t="s">
        <v>813</v>
      </c>
      <c r="H1736" s="67">
        <v>1</v>
      </c>
      <c r="I1736" s="68">
        <v>15</v>
      </c>
      <c r="J1736" s="69">
        <v>2.7E-2</v>
      </c>
      <c r="K1736" s="66" t="s">
        <v>685</v>
      </c>
      <c r="L1736" s="71">
        <v>830</v>
      </c>
    </row>
    <row r="1737" spans="1:12" ht="15" customHeight="1">
      <c r="A1737" s="66" t="s">
        <v>4388</v>
      </c>
      <c r="B1737" s="101" t="s">
        <v>600</v>
      </c>
      <c r="C1737" s="63" t="s">
        <v>691</v>
      </c>
      <c r="D1737" s="110" t="s">
        <v>17</v>
      </c>
      <c r="E1737" s="66" t="s">
        <v>690</v>
      </c>
      <c r="F1737" s="66" t="s">
        <v>602</v>
      </c>
      <c r="G1737" s="48" t="s">
        <v>692</v>
      </c>
      <c r="H1737" s="67">
        <v>1</v>
      </c>
      <c r="I1737" s="68">
        <v>19</v>
      </c>
      <c r="J1737" s="69">
        <v>0.04</v>
      </c>
      <c r="K1737" s="66" t="s">
        <v>685</v>
      </c>
      <c r="L1737" s="71">
        <v>1020</v>
      </c>
    </row>
    <row r="1738" spans="1:12" ht="15" customHeight="1">
      <c r="A1738" s="66" t="s">
        <v>4388</v>
      </c>
      <c r="B1738" s="101" t="s">
        <v>767</v>
      </c>
      <c r="C1738" s="63" t="s">
        <v>814</v>
      </c>
      <c r="D1738" s="110" t="s">
        <v>17</v>
      </c>
      <c r="E1738" s="66" t="s">
        <v>690</v>
      </c>
      <c r="F1738" s="66" t="s">
        <v>15</v>
      </c>
      <c r="G1738" s="51" t="s">
        <v>815</v>
      </c>
      <c r="H1738" s="67">
        <v>1</v>
      </c>
      <c r="I1738" s="68">
        <v>19</v>
      </c>
      <c r="J1738" s="69">
        <v>0.04</v>
      </c>
      <c r="K1738" s="66" t="s">
        <v>685</v>
      </c>
      <c r="L1738" s="71">
        <v>1020</v>
      </c>
    </row>
    <row r="1739" spans="1:12" ht="15" customHeight="1">
      <c r="A1739" s="66" t="s">
        <v>4389</v>
      </c>
      <c r="B1739" s="101" t="s">
        <v>600</v>
      </c>
      <c r="C1739" s="63" t="s">
        <v>694</v>
      </c>
      <c r="D1739" s="110" t="s">
        <v>17</v>
      </c>
      <c r="E1739" s="66" t="s">
        <v>693</v>
      </c>
      <c r="F1739" s="66" t="s">
        <v>602</v>
      </c>
      <c r="G1739" s="48" t="s">
        <v>695</v>
      </c>
      <c r="H1739" s="67">
        <v>1</v>
      </c>
      <c r="I1739" s="68">
        <v>20</v>
      </c>
      <c r="J1739" s="69">
        <v>3.5999999999999997E-2</v>
      </c>
      <c r="K1739" s="66" t="s">
        <v>685</v>
      </c>
      <c r="L1739" s="71">
        <v>1050</v>
      </c>
    </row>
    <row r="1740" spans="1:12" ht="15" customHeight="1">
      <c r="A1740" s="66" t="s">
        <v>4389</v>
      </c>
      <c r="B1740" s="101" t="s">
        <v>767</v>
      </c>
      <c r="C1740" s="63" t="s">
        <v>816</v>
      </c>
      <c r="D1740" s="110" t="s">
        <v>17</v>
      </c>
      <c r="E1740" s="66" t="s">
        <v>693</v>
      </c>
      <c r="F1740" s="66" t="s">
        <v>15</v>
      </c>
      <c r="G1740" s="51" t="s">
        <v>817</v>
      </c>
      <c r="H1740" s="67">
        <v>1</v>
      </c>
      <c r="I1740" s="68">
        <v>20</v>
      </c>
      <c r="J1740" s="69">
        <v>3.5999999999999997E-2</v>
      </c>
      <c r="K1740" s="66" t="s">
        <v>685</v>
      </c>
      <c r="L1740" s="71">
        <v>1050</v>
      </c>
    </row>
    <row r="1741" spans="1:12" ht="15" customHeight="1">
      <c r="A1741" s="66" t="s">
        <v>4390</v>
      </c>
      <c r="B1741" s="101" t="s">
        <v>600</v>
      </c>
      <c r="C1741" s="63" t="s">
        <v>697</v>
      </c>
      <c r="D1741" s="110" t="s">
        <v>17</v>
      </c>
      <c r="E1741" s="66" t="s">
        <v>696</v>
      </c>
      <c r="F1741" s="66" t="s">
        <v>602</v>
      </c>
      <c r="G1741" s="48" t="s">
        <v>698</v>
      </c>
      <c r="H1741" s="67">
        <v>1</v>
      </c>
      <c r="I1741" s="68">
        <v>21</v>
      </c>
      <c r="J1741" s="69">
        <v>3.5999999999999997E-2</v>
      </c>
      <c r="K1741" s="66" t="s">
        <v>685</v>
      </c>
      <c r="L1741" s="71">
        <v>1240</v>
      </c>
    </row>
    <row r="1742" spans="1:12" ht="15" customHeight="1">
      <c r="A1742" s="66" t="s">
        <v>4390</v>
      </c>
      <c r="B1742" s="101" t="s">
        <v>767</v>
      </c>
      <c r="C1742" s="63" t="s">
        <v>818</v>
      </c>
      <c r="D1742" s="110" t="s">
        <v>17</v>
      </c>
      <c r="E1742" s="66" t="s">
        <v>696</v>
      </c>
      <c r="F1742" s="66" t="s">
        <v>15</v>
      </c>
      <c r="G1742" s="51" t="s">
        <v>819</v>
      </c>
      <c r="H1742" s="67">
        <v>1</v>
      </c>
      <c r="I1742" s="68">
        <v>21</v>
      </c>
      <c r="J1742" s="69">
        <v>3.5999999999999997E-2</v>
      </c>
      <c r="K1742" s="66" t="s">
        <v>685</v>
      </c>
      <c r="L1742" s="71">
        <v>1240</v>
      </c>
    </row>
    <row r="1743" spans="1:12" ht="15" customHeight="1">
      <c r="A1743" s="66" t="s">
        <v>4386</v>
      </c>
      <c r="B1743" s="101" t="s">
        <v>600</v>
      </c>
      <c r="C1743" s="63" t="s">
        <v>700</v>
      </c>
      <c r="D1743" s="110" t="s">
        <v>17</v>
      </c>
      <c r="E1743" s="66" t="s">
        <v>699</v>
      </c>
      <c r="F1743" s="66" t="s">
        <v>602</v>
      </c>
      <c r="G1743" s="48" t="s">
        <v>701</v>
      </c>
      <c r="H1743" s="67">
        <v>1</v>
      </c>
      <c r="I1743" s="68">
        <v>14</v>
      </c>
      <c r="J1743" s="69">
        <v>2.9000000000000001E-2</v>
      </c>
      <c r="K1743" s="66" t="s">
        <v>657</v>
      </c>
      <c r="L1743" s="71">
        <v>700</v>
      </c>
    </row>
    <row r="1744" spans="1:12" ht="15" customHeight="1">
      <c r="A1744" s="66" t="s">
        <v>4386</v>
      </c>
      <c r="B1744" s="101" t="s">
        <v>767</v>
      </c>
      <c r="C1744" s="63" t="s">
        <v>820</v>
      </c>
      <c r="D1744" s="110" t="s">
        <v>17</v>
      </c>
      <c r="E1744" s="66" t="s">
        <v>699</v>
      </c>
      <c r="F1744" s="66" t="s">
        <v>15</v>
      </c>
      <c r="G1744" s="51" t="s">
        <v>821</v>
      </c>
      <c r="H1744" s="67">
        <v>1</v>
      </c>
      <c r="I1744" s="68">
        <v>14</v>
      </c>
      <c r="J1744" s="69">
        <v>2.9000000000000001E-2</v>
      </c>
      <c r="K1744" s="66" t="s">
        <v>657</v>
      </c>
      <c r="L1744" s="71">
        <v>700</v>
      </c>
    </row>
    <row r="1745" spans="1:12" ht="15" customHeight="1">
      <c r="A1745" s="66" t="s">
        <v>4387</v>
      </c>
      <c r="B1745" s="101" t="s">
        <v>600</v>
      </c>
      <c r="C1745" s="63" t="s">
        <v>703</v>
      </c>
      <c r="D1745" s="110" t="s">
        <v>17</v>
      </c>
      <c r="E1745" s="66" t="s">
        <v>702</v>
      </c>
      <c r="F1745" s="66" t="s">
        <v>602</v>
      </c>
      <c r="G1745" s="48" t="s">
        <v>704</v>
      </c>
      <c r="H1745" s="67">
        <v>1</v>
      </c>
      <c r="I1745" s="68">
        <v>18</v>
      </c>
      <c r="J1745" s="69">
        <v>3.5000000000000003E-2</v>
      </c>
      <c r="K1745" s="66" t="s">
        <v>657</v>
      </c>
      <c r="L1745" s="71">
        <v>840</v>
      </c>
    </row>
    <row r="1746" spans="1:12" ht="15" customHeight="1">
      <c r="A1746" s="66" t="s">
        <v>4387</v>
      </c>
      <c r="B1746" s="101" t="s">
        <v>767</v>
      </c>
      <c r="C1746" s="63" t="s">
        <v>822</v>
      </c>
      <c r="D1746" s="110" t="s">
        <v>17</v>
      </c>
      <c r="E1746" s="66" t="s">
        <v>702</v>
      </c>
      <c r="F1746" s="66" t="s">
        <v>15</v>
      </c>
      <c r="G1746" s="51" t="s">
        <v>823</v>
      </c>
      <c r="H1746" s="67">
        <v>1</v>
      </c>
      <c r="I1746" s="68">
        <v>18</v>
      </c>
      <c r="J1746" s="69">
        <v>3.5000000000000003E-2</v>
      </c>
      <c r="K1746" s="66" t="s">
        <v>657</v>
      </c>
      <c r="L1746" s="71">
        <v>840</v>
      </c>
    </row>
    <row r="1747" spans="1:12" ht="15" customHeight="1">
      <c r="A1747" s="66" t="s">
        <v>4388</v>
      </c>
      <c r="B1747" s="101" t="s">
        <v>600</v>
      </c>
      <c r="C1747" s="63" t="s">
        <v>706</v>
      </c>
      <c r="D1747" s="110" t="s">
        <v>17</v>
      </c>
      <c r="E1747" s="66" t="s">
        <v>705</v>
      </c>
      <c r="F1747" s="66" t="s">
        <v>602</v>
      </c>
      <c r="G1747" s="48" t="s">
        <v>707</v>
      </c>
      <c r="H1747" s="67">
        <v>1</v>
      </c>
      <c r="I1747" s="68">
        <v>21</v>
      </c>
      <c r="J1747" s="69">
        <v>4.4999999999999998E-2</v>
      </c>
      <c r="K1747" s="66" t="s">
        <v>657</v>
      </c>
      <c r="L1747" s="71">
        <v>1100</v>
      </c>
    </row>
    <row r="1748" spans="1:12" ht="15" customHeight="1">
      <c r="A1748" s="66" t="s">
        <v>4388</v>
      </c>
      <c r="B1748" s="101" t="s">
        <v>767</v>
      </c>
      <c r="C1748" s="63" t="s">
        <v>824</v>
      </c>
      <c r="D1748" s="110" t="s">
        <v>17</v>
      </c>
      <c r="E1748" s="66" t="s">
        <v>705</v>
      </c>
      <c r="F1748" s="66" t="s">
        <v>15</v>
      </c>
      <c r="G1748" s="51" t="s">
        <v>825</v>
      </c>
      <c r="H1748" s="67">
        <v>1</v>
      </c>
      <c r="I1748" s="68">
        <v>21</v>
      </c>
      <c r="J1748" s="69">
        <v>4.4999999999999998E-2</v>
      </c>
      <c r="K1748" s="66" t="s">
        <v>657</v>
      </c>
      <c r="L1748" s="71">
        <v>1100</v>
      </c>
    </row>
    <row r="1749" spans="1:12" ht="15" customHeight="1">
      <c r="A1749" s="66" t="s">
        <v>4389</v>
      </c>
      <c r="B1749" s="101" t="s">
        <v>600</v>
      </c>
      <c r="C1749" s="63" t="s">
        <v>709</v>
      </c>
      <c r="D1749" s="110" t="s">
        <v>17</v>
      </c>
      <c r="E1749" s="66" t="s">
        <v>708</v>
      </c>
      <c r="F1749" s="66" t="s">
        <v>602</v>
      </c>
      <c r="G1749" s="48" t="s">
        <v>710</v>
      </c>
      <c r="H1749" s="67">
        <v>1</v>
      </c>
      <c r="I1749" s="68">
        <v>21</v>
      </c>
      <c r="J1749" s="69">
        <v>0.04</v>
      </c>
      <c r="K1749" s="66" t="s">
        <v>657</v>
      </c>
      <c r="L1749" s="71">
        <v>1190</v>
      </c>
    </row>
    <row r="1750" spans="1:12" ht="15" customHeight="1">
      <c r="A1750" s="66" t="s">
        <v>4389</v>
      </c>
      <c r="B1750" s="101" t="s">
        <v>767</v>
      </c>
      <c r="C1750" s="63" t="s">
        <v>826</v>
      </c>
      <c r="D1750" s="110" t="s">
        <v>17</v>
      </c>
      <c r="E1750" s="66" t="s">
        <v>708</v>
      </c>
      <c r="F1750" s="66" t="s">
        <v>15</v>
      </c>
      <c r="G1750" s="51" t="s">
        <v>827</v>
      </c>
      <c r="H1750" s="67">
        <v>1</v>
      </c>
      <c r="I1750" s="68">
        <v>21</v>
      </c>
      <c r="J1750" s="69">
        <v>0.04</v>
      </c>
      <c r="K1750" s="66" t="s">
        <v>657</v>
      </c>
      <c r="L1750" s="71">
        <v>1190</v>
      </c>
    </row>
    <row r="1751" spans="1:12" ht="15" customHeight="1">
      <c r="A1751" s="66" t="s">
        <v>4390</v>
      </c>
      <c r="B1751" s="101" t="s">
        <v>600</v>
      </c>
      <c r="C1751" s="63" t="s">
        <v>712</v>
      </c>
      <c r="D1751" s="110" t="s">
        <v>17</v>
      </c>
      <c r="E1751" s="66" t="s">
        <v>711</v>
      </c>
      <c r="F1751" s="66" t="s">
        <v>602</v>
      </c>
      <c r="G1751" s="48" t="s">
        <v>713</v>
      </c>
      <c r="H1751" s="67">
        <v>1</v>
      </c>
      <c r="I1751" s="68">
        <v>23</v>
      </c>
      <c r="J1751" s="69">
        <v>4.8000000000000001E-2</v>
      </c>
      <c r="K1751" s="66" t="s">
        <v>657</v>
      </c>
      <c r="L1751" s="71">
        <v>1330</v>
      </c>
    </row>
    <row r="1752" spans="1:12" ht="15" customHeight="1">
      <c r="A1752" s="66" t="s">
        <v>4390</v>
      </c>
      <c r="B1752" s="101" t="s">
        <v>767</v>
      </c>
      <c r="C1752" s="63" t="s">
        <v>828</v>
      </c>
      <c r="D1752" s="110" t="s">
        <v>17</v>
      </c>
      <c r="E1752" s="66" t="s">
        <v>711</v>
      </c>
      <c r="F1752" s="66" t="s">
        <v>15</v>
      </c>
      <c r="G1752" s="51" t="s">
        <v>829</v>
      </c>
      <c r="H1752" s="67">
        <v>1</v>
      </c>
      <c r="I1752" s="68">
        <v>23</v>
      </c>
      <c r="J1752" s="69">
        <v>4.8000000000000001E-2</v>
      </c>
      <c r="K1752" s="66" t="s">
        <v>657</v>
      </c>
      <c r="L1752" s="71">
        <v>1330</v>
      </c>
    </row>
    <row r="1753" spans="1:12" ht="15" customHeight="1">
      <c r="A1753" s="66" t="s">
        <v>4386</v>
      </c>
      <c r="B1753" s="101" t="s">
        <v>600</v>
      </c>
      <c r="C1753" s="63" t="s">
        <v>715</v>
      </c>
      <c r="D1753" s="110" t="s">
        <v>17</v>
      </c>
      <c r="E1753" s="66" t="s">
        <v>714</v>
      </c>
      <c r="F1753" s="66" t="s">
        <v>602</v>
      </c>
      <c r="G1753" s="48" t="s">
        <v>716</v>
      </c>
      <c r="H1753" s="67">
        <v>1</v>
      </c>
      <c r="I1753" s="68">
        <v>16</v>
      </c>
      <c r="J1753" s="69">
        <v>3.3000000000000002E-2</v>
      </c>
      <c r="K1753" s="66" t="s">
        <v>661</v>
      </c>
      <c r="L1753" s="71">
        <v>790</v>
      </c>
    </row>
    <row r="1754" spans="1:12" ht="15" customHeight="1">
      <c r="A1754" s="66" t="s">
        <v>4386</v>
      </c>
      <c r="B1754" s="101" t="s">
        <v>767</v>
      </c>
      <c r="C1754" s="63" t="s">
        <v>830</v>
      </c>
      <c r="D1754" s="110" t="s">
        <v>17</v>
      </c>
      <c r="E1754" s="66" t="s">
        <v>714</v>
      </c>
      <c r="F1754" s="66" t="s">
        <v>15</v>
      </c>
      <c r="G1754" s="51" t="s">
        <v>831</v>
      </c>
      <c r="H1754" s="67">
        <v>1</v>
      </c>
      <c r="I1754" s="68">
        <v>16</v>
      </c>
      <c r="J1754" s="69">
        <v>3.3000000000000002E-2</v>
      </c>
      <c r="K1754" s="66" t="s">
        <v>661</v>
      </c>
      <c r="L1754" s="71">
        <v>790</v>
      </c>
    </row>
    <row r="1755" spans="1:12" ht="15" customHeight="1">
      <c r="A1755" s="66" t="s">
        <v>4387</v>
      </c>
      <c r="B1755" s="101" t="s">
        <v>600</v>
      </c>
      <c r="C1755" s="63" t="s">
        <v>718</v>
      </c>
      <c r="D1755" s="110" t="s">
        <v>17</v>
      </c>
      <c r="E1755" s="66" t="s">
        <v>717</v>
      </c>
      <c r="F1755" s="66" t="s">
        <v>602</v>
      </c>
      <c r="G1755" s="48" t="s">
        <v>719</v>
      </c>
      <c r="H1755" s="67">
        <v>1</v>
      </c>
      <c r="I1755" s="68">
        <v>21</v>
      </c>
      <c r="J1755" s="69">
        <v>4.2000000000000003E-2</v>
      </c>
      <c r="K1755" s="66" t="s">
        <v>661</v>
      </c>
      <c r="L1755" s="71">
        <v>1180</v>
      </c>
    </row>
    <row r="1756" spans="1:12" ht="15" customHeight="1">
      <c r="A1756" s="66" t="s">
        <v>4387</v>
      </c>
      <c r="B1756" s="101" t="s">
        <v>767</v>
      </c>
      <c r="C1756" s="63" t="s">
        <v>832</v>
      </c>
      <c r="D1756" s="110" t="s">
        <v>17</v>
      </c>
      <c r="E1756" s="66" t="s">
        <v>717</v>
      </c>
      <c r="F1756" s="66" t="s">
        <v>15</v>
      </c>
      <c r="G1756" s="51" t="s">
        <v>833</v>
      </c>
      <c r="H1756" s="67">
        <v>1</v>
      </c>
      <c r="I1756" s="68">
        <v>21</v>
      </c>
      <c r="J1756" s="69">
        <v>4.2000000000000003E-2</v>
      </c>
      <c r="K1756" s="66" t="s">
        <v>661</v>
      </c>
      <c r="L1756" s="71">
        <v>1180</v>
      </c>
    </row>
    <row r="1757" spans="1:12" ht="15" customHeight="1">
      <c r="A1757" s="66" t="s">
        <v>4388</v>
      </c>
      <c r="B1757" s="101" t="s">
        <v>600</v>
      </c>
      <c r="C1757" s="63" t="s">
        <v>721</v>
      </c>
      <c r="D1757" s="110" t="s">
        <v>17</v>
      </c>
      <c r="E1757" s="66" t="s">
        <v>720</v>
      </c>
      <c r="F1757" s="66" t="s">
        <v>602</v>
      </c>
      <c r="G1757" s="48" t="s">
        <v>722</v>
      </c>
      <c r="H1757" s="67">
        <v>1</v>
      </c>
      <c r="I1757" s="68">
        <v>22</v>
      </c>
      <c r="J1757" s="69">
        <v>4.8000000000000001E-2</v>
      </c>
      <c r="K1757" s="66" t="s">
        <v>661</v>
      </c>
      <c r="L1757" s="71">
        <v>1170</v>
      </c>
    </row>
    <row r="1758" spans="1:12" ht="15" customHeight="1">
      <c r="A1758" s="66" t="s">
        <v>4388</v>
      </c>
      <c r="B1758" s="101" t="s">
        <v>767</v>
      </c>
      <c r="C1758" s="63" t="s">
        <v>834</v>
      </c>
      <c r="D1758" s="110" t="s">
        <v>17</v>
      </c>
      <c r="E1758" s="66" t="s">
        <v>720</v>
      </c>
      <c r="F1758" s="66" t="s">
        <v>15</v>
      </c>
      <c r="G1758" s="51" t="s">
        <v>835</v>
      </c>
      <c r="H1758" s="67">
        <v>1</v>
      </c>
      <c r="I1758" s="68">
        <v>22</v>
      </c>
      <c r="J1758" s="69">
        <v>4.8000000000000001E-2</v>
      </c>
      <c r="K1758" s="66" t="s">
        <v>661</v>
      </c>
      <c r="L1758" s="71">
        <v>1170</v>
      </c>
    </row>
    <row r="1759" spans="1:12" ht="15" customHeight="1">
      <c r="A1759" s="66" t="s">
        <v>4389</v>
      </c>
      <c r="B1759" s="101" t="s">
        <v>600</v>
      </c>
      <c r="C1759" s="63" t="s">
        <v>724</v>
      </c>
      <c r="D1759" s="110" t="s">
        <v>17</v>
      </c>
      <c r="E1759" s="66" t="s">
        <v>723</v>
      </c>
      <c r="F1759" s="66" t="s">
        <v>602</v>
      </c>
      <c r="G1759" s="48" t="s">
        <v>725</v>
      </c>
      <c r="H1759" s="67">
        <v>1</v>
      </c>
      <c r="I1759" s="68">
        <v>23</v>
      </c>
      <c r="J1759" s="69">
        <v>4.2000000000000003E-2</v>
      </c>
      <c r="K1759" s="66" t="s">
        <v>661</v>
      </c>
      <c r="L1759" s="71">
        <v>1260</v>
      </c>
    </row>
    <row r="1760" spans="1:12" ht="15" customHeight="1">
      <c r="A1760" s="66" t="s">
        <v>4389</v>
      </c>
      <c r="B1760" s="101" t="s">
        <v>767</v>
      </c>
      <c r="C1760" s="63" t="s">
        <v>836</v>
      </c>
      <c r="D1760" s="110" t="s">
        <v>17</v>
      </c>
      <c r="E1760" s="66" t="s">
        <v>723</v>
      </c>
      <c r="F1760" s="66" t="s">
        <v>15</v>
      </c>
      <c r="G1760" s="51" t="s">
        <v>837</v>
      </c>
      <c r="H1760" s="67">
        <v>1</v>
      </c>
      <c r="I1760" s="68">
        <v>23</v>
      </c>
      <c r="J1760" s="69">
        <v>4.2000000000000003E-2</v>
      </c>
      <c r="K1760" s="66" t="s">
        <v>661</v>
      </c>
      <c r="L1760" s="71">
        <v>1260</v>
      </c>
    </row>
    <row r="1761" spans="1:12" ht="15" customHeight="1">
      <c r="A1761" s="66" t="s">
        <v>4390</v>
      </c>
      <c r="B1761" s="101" t="s">
        <v>600</v>
      </c>
      <c r="C1761" s="63" t="s">
        <v>727</v>
      </c>
      <c r="D1761" s="110" t="s">
        <v>17</v>
      </c>
      <c r="E1761" s="66" t="s">
        <v>726</v>
      </c>
      <c r="F1761" s="66" t="s">
        <v>602</v>
      </c>
      <c r="G1761" s="48" t="s">
        <v>728</v>
      </c>
      <c r="H1761" s="67">
        <v>1</v>
      </c>
      <c r="I1761" s="68">
        <v>24</v>
      </c>
      <c r="J1761" s="69">
        <v>4.2000000000000003E-2</v>
      </c>
      <c r="K1761" s="66" t="s">
        <v>661</v>
      </c>
      <c r="L1761" s="71">
        <v>1400</v>
      </c>
    </row>
    <row r="1762" spans="1:12" ht="15" customHeight="1">
      <c r="A1762" s="66" t="s">
        <v>4390</v>
      </c>
      <c r="B1762" s="101" t="s">
        <v>767</v>
      </c>
      <c r="C1762" s="63" t="s">
        <v>838</v>
      </c>
      <c r="D1762" s="110" t="s">
        <v>17</v>
      </c>
      <c r="E1762" s="66" t="s">
        <v>726</v>
      </c>
      <c r="F1762" s="66" t="s">
        <v>15</v>
      </c>
      <c r="G1762" s="51" t="s">
        <v>839</v>
      </c>
      <c r="H1762" s="67">
        <v>1</v>
      </c>
      <c r="I1762" s="68">
        <v>24</v>
      </c>
      <c r="J1762" s="69">
        <v>4.2000000000000003E-2</v>
      </c>
      <c r="K1762" s="66" t="s">
        <v>661</v>
      </c>
      <c r="L1762" s="71">
        <v>1400</v>
      </c>
    </row>
    <row r="1763" spans="1:12" ht="15" customHeight="1">
      <c r="A1763" s="66" t="s">
        <v>4386</v>
      </c>
      <c r="B1763" s="101" t="s">
        <v>600</v>
      </c>
      <c r="C1763" s="63" t="s">
        <v>730</v>
      </c>
      <c r="D1763" s="110" t="s">
        <v>17</v>
      </c>
      <c r="E1763" s="66" t="s">
        <v>729</v>
      </c>
      <c r="F1763" s="66" t="s">
        <v>602</v>
      </c>
      <c r="G1763" s="48" t="s">
        <v>731</v>
      </c>
      <c r="H1763" s="67">
        <v>1</v>
      </c>
      <c r="I1763" s="68">
        <v>19</v>
      </c>
      <c r="J1763" s="69">
        <v>3.9E-2</v>
      </c>
      <c r="K1763" s="66" t="s">
        <v>665</v>
      </c>
      <c r="L1763" s="71">
        <v>890</v>
      </c>
    </row>
    <row r="1764" spans="1:12" ht="15" customHeight="1">
      <c r="A1764" s="66" t="s">
        <v>4386</v>
      </c>
      <c r="B1764" s="101" t="s">
        <v>767</v>
      </c>
      <c r="C1764" s="63" t="s">
        <v>840</v>
      </c>
      <c r="D1764" s="110" t="s">
        <v>17</v>
      </c>
      <c r="E1764" s="66" t="s">
        <v>729</v>
      </c>
      <c r="F1764" s="66" t="s">
        <v>15</v>
      </c>
      <c r="G1764" s="51" t="s">
        <v>841</v>
      </c>
      <c r="H1764" s="67">
        <v>1</v>
      </c>
      <c r="I1764" s="68">
        <v>19</v>
      </c>
      <c r="J1764" s="69">
        <v>3.9E-2</v>
      </c>
      <c r="K1764" s="66" t="s">
        <v>665</v>
      </c>
      <c r="L1764" s="71">
        <v>890</v>
      </c>
    </row>
    <row r="1765" spans="1:12" ht="15" customHeight="1">
      <c r="A1765" s="66" t="s">
        <v>4387</v>
      </c>
      <c r="B1765" s="101" t="s">
        <v>600</v>
      </c>
      <c r="C1765" s="63" t="s">
        <v>733</v>
      </c>
      <c r="D1765" s="110" t="s">
        <v>17</v>
      </c>
      <c r="E1765" s="66" t="s">
        <v>732</v>
      </c>
      <c r="F1765" s="66" t="s">
        <v>602</v>
      </c>
      <c r="G1765" s="48" t="s">
        <v>734</v>
      </c>
      <c r="H1765" s="67">
        <v>1</v>
      </c>
      <c r="I1765" s="68">
        <v>25</v>
      </c>
      <c r="J1765" s="69">
        <v>4.7E-2</v>
      </c>
      <c r="K1765" s="66" t="s">
        <v>665</v>
      </c>
      <c r="L1765" s="71">
        <v>1320</v>
      </c>
    </row>
    <row r="1766" spans="1:12" ht="15" customHeight="1">
      <c r="A1766" s="66" t="s">
        <v>4387</v>
      </c>
      <c r="B1766" s="101" t="s">
        <v>767</v>
      </c>
      <c r="C1766" s="63" t="s">
        <v>842</v>
      </c>
      <c r="D1766" s="110" t="s">
        <v>17</v>
      </c>
      <c r="E1766" s="66" t="s">
        <v>732</v>
      </c>
      <c r="F1766" s="66" t="s">
        <v>15</v>
      </c>
      <c r="G1766" s="51" t="s">
        <v>843</v>
      </c>
      <c r="H1766" s="67">
        <v>1</v>
      </c>
      <c r="I1766" s="68">
        <v>25</v>
      </c>
      <c r="J1766" s="69">
        <v>4.7E-2</v>
      </c>
      <c r="K1766" s="66" t="s">
        <v>665</v>
      </c>
      <c r="L1766" s="71">
        <v>1320</v>
      </c>
    </row>
    <row r="1767" spans="1:12" ht="15" customHeight="1">
      <c r="A1767" s="66" t="s">
        <v>4388</v>
      </c>
      <c r="B1767" s="101" t="s">
        <v>600</v>
      </c>
      <c r="C1767" s="63" t="s">
        <v>736</v>
      </c>
      <c r="D1767" s="110" t="s">
        <v>17</v>
      </c>
      <c r="E1767" s="66" t="s">
        <v>735</v>
      </c>
      <c r="F1767" s="66" t="s">
        <v>602</v>
      </c>
      <c r="G1767" s="48" t="s">
        <v>737</v>
      </c>
      <c r="H1767" s="67">
        <v>1</v>
      </c>
      <c r="I1767" s="68">
        <v>28</v>
      </c>
      <c r="J1767" s="69">
        <v>5.0999999999999997E-2</v>
      </c>
      <c r="K1767" s="66" t="s">
        <v>665</v>
      </c>
      <c r="L1767" s="71">
        <v>1350</v>
      </c>
    </row>
    <row r="1768" spans="1:12" ht="15" customHeight="1">
      <c r="A1768" s="66" t="s">
        <v>4388</v>
      </c>
      <c r="B1768" s="101" t="s">
        <v>767</v>
      </c>
      <c r="C1768" s="63" t="s">
        <v>844</v>
      </c>
      <c r="D1768" s="110" t="s">
        <v>17</v>
      </c>
      <c r="E1768" s="66" t="s">
        <v>735</v>
      </c>
      <c r="F1768" s="66" t="s">
        <v>15</v>
      </c>
      <c r="G1768" s="51" t="s">
        <v>845</v>
      </c>
      <c r="H1768" s="67">
        <v>1</v>
      </c>
      <c r="I1768" s="68">
        <v>28</v>
      </c>
      <c r="J1768" s="69">
        <v>5.0999999999999997E-2</v>
      </c>
      <c r="K1768" s="66" t="s">
        <v>665</v>
      </c>
      <c r="L1768" s="71">
        <v>1350</v>
      </c>
    </row>
    <row r="1769" spans="1:12" ht="15" customHeight="1">
      <c r="A1769" s="66" t="s">
        <v>4389</v>
      </c>
      <c r="B1769" s="101" t="s">
        <v>600</v>
      </c>
      <c r="C1769" s="63" t="s">
        <v>739</v>
      </c>
      <c r="D1769" s="110" t="s">
        <v>17</v>
      </c>
      <c r="E1769" s="66" t="s">
        <v>738</v>
      </c>
      <c r="F1769" s="66" t="s">
        <v>602</v>
      </c>
      <c r="G1769" s="48" t="s">
        <v>740</v>
      </c>
      <c r="H1769" s="67">
        <v>1</v>
      </c>
      <c r="I1769" s="68">
        <v>28</v>
      </c>
      <c r="J1769" s="69">
        <v>5.8999999999999997E-2</v>
      </c>
      <c r="K1769" s="66" t="s">
        <v>665</v>
      </c>
      <c r="L1769" s="71">
        <v>1460</v>
      </c>
    </row>
    <row r="1770" spans="1:12" ht="15" customHeight="1">
      <c r="A1770" s="66" t="s">
        <v>4389</v>
      </c>
      <c r="B1770" s="101" t="s">
        <v>767</v>
      </c>
      <c r="C1770" s="63" t="s">
        <v>846</v>
      </c>
      <c r="D1770" s="110" t="s">
        <v>17</v>
      </c>
      <c r="E1770" s="66" t="s">
        <v>738</v>
      </c>
      <c r="F1770" s="66" t="s">
        <v>15</v>
      </c>
      <c r="G1770" s="51" t="s">
        <v>847</v>
      </c>
      <c r="H1770" s="67">
        <v>1</v>
      </c>
      <c r="I1770" s="68">
        <v>28</v>
      </c>
      <c r="J1770" s="69">
        <v>5.8999999999999997E-2</v>
      </c>
      <c r="K1770" s="66" t="s">
        <v>665</v>
      </c>
      <c r="L1770" s="71">
        <v>1460</v>
      </c>
    </row>
    <row r="1771" spans="1:12" ht="15" customHeight="1">
      <c r="A1771" s="66" t="s">
        <v>4390</v>
      </c>
      <c r="B1771" s="101" t="s">
        <v>600</v>
      </c>
      <c r="C1771" s="63" t="s">
        <v>742</v>
      </c>
      <c r="D1771" s="110" t="s">
        <v>17</v>
      </c>
      <c r="E1771" s="66" t="s">
        <v>741</v>
      </c>
      <c r="F1771" s="66" t="s">
        <v>602</v>
      </c>
      <c r="G1771" s="48" t="s">
        <v>743</v>
      </c>
      <c r="H1771" s="67">
        <v>1</v>
      </c>
      <c r="I1771" s="68">
        <v>30</v>
      </c>
      <c r="J1771" s="69">
        <v>5.8999999999999997E-2</v>
      </c>
      <c r="K1771" s="66" t="s">
        <v>665</v>
      </c>
      <c r="L1771" s="71">
        <v>1610</v>
      </c>
    </row>
    <row r="1772" spans="1:12" ht="15" customHeight="1">
      <c r="A1772" s="66" t="s">
        <v>4390</v>
      </c>
      <c r="B1772" s="101" t="s">
        <v>767</v>
      </c>
      <c r="C1772" s="63" t="s">
        <v>848</v>
      </c>
      <c r="D1772" s="110" t="s">
        <v>17</v>
      </c>
      <c r="E1772" s="66" t="s">
        <v>741</v>
      </c>
      <c r="F1772" s="66" t="s">
        <v>15</v>
      </c>
      <c r="G1772" s="51" t="s">
        <v>849</v>
      </c>
      <c r="H1772" s="67">
        <v>1</v>
      </c>
      <c r="I1772" s="68">
        <v>30</v>
      </c>
      <c r="J1772" s="69">
        <v>5.8999999999999997E-2</v>
      </c>
      <c r="K1772" s="66" t="s">
        <v>665</v>
      </c>
      <c r="L1772" s="71">
        <v>1610</v>
      </c>
    </row>
    <row r="1773" spans="1:12" ht="15" customHeight="1">
      <c r="A1773" s="66" t="s">
        <v>4391</v>
      </c>
      <c r="B1773" s="101" t="s">
        <v>600</v>
      </c>
      <c r="C1773" s="63" t="s">
        <v>4400</v>
      </c>
      <c r="D1773" s="110" t="s">
        <v>17</v>
      </c>
      <c r="E1773" s="66" t="s">
        <v>744</v>
      </c>
      <c r="F1773" s="66" t="s">
        <v>602</v>
      </c>
      <c r="G1773" s="48" t="s">
        <v>747</v>
      </c>
      <c r="H1773" s="67">
        <v>1</v>
      </c>
      <c r="I1773" s="68">
        <v>9</v>
      </c>
      <c r="J1773" s="69">
        <v>2.3E-2</v>
      </c>
      <c r="K1773" s="66" t="s">
        <v>746</v>
      </c>
      <c r="L1773" s="71">
        <v>1590</v>
      </c>
    </row>
    <row r="1774" spans="1:12" ht="15" customHeight="1">
      <c r="A1774" s="66" t="s">
        <v>4391</v>
      </c>
      <c r="B1774" s="101" t="s">
        <v>767</v>
      </c>
      <c r="C1774" s="63" t="s">
        <v>4401</v>
      </c>
      <c r="D1774" s="110" t="s">
        <v>17</v>
      </c>
      <c r="E1774" s="66" t="s">
        <v>744</v>
      </c>
      <c r="F1774" s="66" t="s">
        <v>15</v>
      </c>
      <c r="G1774" s="51" t="s">
        <v>851</v>
      </c>
      <c r="H1774" s="67">
        <v>1</v>
      </c>
      <c r="I1774" s="68">
        <v>9</v>
      </c>
      <c r="J1774" s="69">
        <v>2.3E-2</v>
      </c>
      <c r="K1774" s="66" t="s">
        <v>746</v>
      </c>
      <c r="L1774" s="71">
        <v>1590</v>
      </c>
    </row>
    <row r="1775" spans="1:12" ht="15" customHeight="1">
      <c r="A1775" s="66" t="s">
        <v>4392</v>
      </c>
      <c r="B1775" s="101" t="s">
        <v>600</v>
      </c>
      <c r="C1775" s="63" t="s">
        <v>4382</v>
      </c>
      <c r="D1775" s="110" t="s">
        <v>17</v>
      </c>
      <c r="E1775" s="66" t="s">
        <v>748</v>
      </c>
      <c r="F1775" s="66" t="s">
        <v>602</v>
      </c>
      <c r="G1775" s="48" t="s">
        <v>750</v>
      </c>
      <c r="H1775" s="67">
        <v>1</v>
      </c>
      <c r="I1775" s="68">
        <v>20</v>
      </c>
      <c r="J1775" s="69">
        <v>3.1E-2</v>
      </c>
      <c r="K1775" s="66" t="s">
        <v>661</v>
      </c>
      <c r="L1775" s="71">
        <v>870</v>
      </c>
    </row>
    <row r="1776" spans="1:12" ht="15" customHeight="1">
      <c r="A1776" s="66" t="s">
        <v>4392</v>
      </c>
      <c r="B1776" s="101" t="s">
        <v>767</v>
      </c>
      <c r="C1776" s="63" t="s">
        <v>4383</v>
      </c>
      <c r="D1776" s="110" t="s">
        <v>17</v>
      </c>
      <c r="E1776" s="66" t="s">
        <v>748</v>
      </c>
      <c r="F1776" s="66" t="s">
        <v>15</v>
      </c>
      <c r="G1776" s="51" t="s">
        <v>853</v>
      </c>
      <c r="H1776" s="67">
        <v>1</v>
      </c>
      <c r="I1776" s="68">
        <v>20</v>
      </c>
      <c r="J1776" s="69">
        <v>3.1E-2</v>
      </c>
      <c r="K1776" s="66" t="s">
        <v>661</v>
      </c>
      <c r="L1776" s="71">
        <v>870</v>
      </c>
    </row>
    <row r="1777" spans="1:12" ht="15" customHeight="1">
      <c r="A1777" s="66" t="s">
        <v>4393</v>
      </c>
      <c r="B1777" s="101" t="s">
        <v>600</v>
      </c>
      <c r="C1777" s="63" t="s">
        <v>4407</v>
      </c>
      <c r="D1777" s="110" t="s">
        <v>17</v>
      </c>
      <c r="E1777" s="66" t="s">
        <v>751</v>
      </c>
      <c r="F1777" s="66" t="s">
        <v>602</v>
      </c>
      <c r="G1777" s="48" t="s">
        <v>754</v>
      </c>
      <c r="H1777" s="67">
        <v>1</v>
      </c>
      <c r="I1777" s="68">
        <v>12</v>
      </c>
      <c r="J1777" s="69">
        <v>2.7E-2</v>
      </c>
      <c r="K1777" s="66" t="s">
        <v>753</v>
      </c>
      <c r="L1777" s="71">
        <v>520</v>
      </c>
    </row>
    <row r="1778" spans="1:12" ht="15" customHeight="1">
      <c r="A1778" s="66" t="s">
        <v>4393</v>
      </c>
      <c r="B1778" s="101" t="s">
        <v>767</v>
      </c>
      <c r="C1778" s="63" t="s">
        <v>4990</v>
      </c>
      <c r="D1778" s="110" t="s">
        <v>17</v>
      </c>
      <c r="E1778" s="66" t="s">
        <v>751</v>
      </c>
      <c r="F1778" s="66" t="s">
        <v>15</v>
      </c>
      <c r="G1778" s="51" t="s">
        <v>855</v>
      </c>
      <c r="H1778" s="67">
        <v>1</v>
      </c>
      <c r="I1778" s="68">
        <v>12</v>
      </c>
      <c r="J1778" s="69">
        <v>2.7E-2</v>
      </c>
      <c r="K1778" s="66" t="s">
        <v>753</v>
      </c>
      <c r="L1778" s="71">
        <v>520</v>
      </c>
    </row>
    <row r="1779" spans="1:12" ht="15" customHeight="1">
      <c r="A1779" s="66" t="s">
        <v>4276</v>
      </c>
      <c r="B1779" s="101" t="s">
        <v>600</v>
      </c>
      <c r="C1779" s="63" t="s">
        <v>756</v>
      </c>
      <c r="D1779" s="110" t="s">
        <v>17</v>
      </c>
      <c r="E1779" s="66" t="s">
        <v>755</v>
      </c>
      <c r="F1779" s="66" t="s">
        <v>602</v>
      </c>
      <c r="G1779" s="48" t="s">
        <v>758</v>
      </c>
      <c r="H1779" s="67">
        <v>1</v>
      </c>
      <c r="I1779" s="68">
        <v>14</v>
      </c>
      <c r="J1779" s="69">
        <v>3.1E-2</v>
      </c>
      <c r="K1779" s="66" t="s">
        <v>757</v>
      </c>
      <c r="L1779" s="71">
        <v>600</v>
      </c>
    </row>
    <row r="1780" spans="1:12" ht="15" customHeight="1">
      <c r="A1780" s="66" t="s">
        <v>4276</v>
      </c>
      <c r="B1780" s="101" t="s">
        <v>767</v>
      </c>
      <c r="C1780" s="63" t="s">
        <v>856</v>
      </c>
      <c r="D1780" s="110" t="s">
        <v>17</v>
      </c>
      <c r="E1780" s="66" t="s">
        <v>755</v>
      </c>
      <c r="F1780" s="66" t="s">
        <v>15</v>
      </c>
      <c r="G1780" s="51" t="s">
        <v>857</v>
      </c>
      <c r="H1780" s="67">
        <v>1</v>
      </c>
      <c r="I1780" s="68">
        <v>14</v>
      </c>
      <c r="J1780" s="69">
        <v>3.1E-2</v>
      </c>
      <c r="K1780" s="66" t="s">
        <v>757</v>
      </c>
      <c r="L1780" s="71">
        <v>600</v>
      </c>
    </row>
    <row r="1781" spans="1:12" ht="15" customHeight="1">
      <c r="A1781" s="66" t="s">
        <v>4318</v>
      </c>
      <c r="B1781" s="101" t="s">
        <v>600</v>
      </c>
      <c r="C1781" s="63" t="s">
        <v>760</v>
      </c>
      <c r="D1781" s="110" t="s">
        <v>17</v>
      </c>
      <c r="E1781" s="66" t="s">
        <v>759</v>
      </c>
      <c r="F1781" s="66" t="s">
        <v>602</v>
      </c>
      <c r="G1781" s="48" t="s">
        <v>762</v>
      </c>
      <c r="H1781" s="67">
        <v>1</v>
      </c>
      <c r="I1781" s="68">
        <v>29</v>
      </c>
      <c r="J1781" s="69">
        <v>5.6000000000000001E-2</v>
      </c>
      <c r="K1781" s="66" t="s">
        <v>761</v>
      </c>
      <c r="L1781" s="71">
        <v>1050</v>
      </c>
    </row>
    <row r="1782" spans="1:12" ht="15" customHeight="1">
      <c r="A1782" s="66" t="s">
        <v>4318</v>
      </c>
      <c r="B1782" s="101" t="s">
        <v>767</v>
      </c>
      <c r="C1782" s="63" t="s">
        <v>858</v>
      </c>
      <c r="D1782" s="110" t="s">
        <v>17</v>
      </c>
      <c r="E1782" s="66" t="s">
        <v>759</v>
      </c>
      <c r="F1782" s="66" t="s">
        <v>15</v>
      </c>
      <c r="G1782" s="51" t="s">
        <v>859</v>
      </c>
      <c r="H1782" s="67">
        <v>1</v>
      </c>
      <c r="I1782" s="68">
        <v>29</v>
      </c>
      <c r="J1782" s="69">
        <v>5.6000000000000001E-2</v>
      </c>
      <c r="K1782" s="66" t="s">
        <v>761</v>
      </c>
      <c r="L1782" s="71">
        <v>1050</v>
      </c>
    </row>
    <row r="1783" spans="1:12" ht="15" customHeight="1">
      <c r="A1783" s="66" t="s">
        <v>4277</v>
      </c>
      <c r="B1783" s="101" t="s">
        <v>600</v>
      </c>
      <c r="C1783" s="63" t="s">
        <v>764</v>
      </c>
      <c r="D1783" s="110" t="s">
        <v>17</v>
      </c>
      <c r="E1783" s="66" t="s">
        <v>763</v>
      </c>
      <c r="F1783" s="66" t="s">
        <v>602</v>
      </c>
      <c r="G1783" s="48" t="s">
        <v>766</v>
      </c>
      <c r="H1783" s="67">
        <v>1</v>
      </c>
      <c r="I1783" s="68">
        <v>21</v>
      </c>
      <c r="J1783" s="69">
        <v>4.3999999999999997E-2</v>
      </c>
      <c r="K1783" s="66" t="s">
        <v>765</v>
      </c>
      <c r="L1783" s="71">
        <v>1200</v>
      </c>
    </row>
    <row r="1784" spans="1:12" ht="15" customHeight="1">
      <c r="A1784" s="66" t="s">
        <v>4277</v>
      </c>
      <c r="B1784" s="101" t="s">
        <v>767</v>
      </c>
      <c r="C1784" s="63" t="s">
        <v>860</v>
      </c>
      <c r="D1784" s="110" t="s">
        <v>17</v>
      </c>
      <c r="E1784" s="66" t="s">
        <v>763</v>
      </c>
      <c r="F1784" s="66" t="s">
        <v>15</v>
      </c>
      <c r="G1784" s="51" t="s">
        <v>861</v>
      </c>
      <c r="H1784" s="67">
        <v>1</v>
      </c>
      <c r="I1784" s="68">
        <v>21</v>
      </c>
      <c r="J1784" s="69">
        <v>4.3999999999999997E-2</v>
      </c>
      <c r="K1784" s="66" t="s">
        <v>765</v>
      </c>
      <c r="L1784" s="71">
        <v>1200</v>
      </c>
    </row>
    <row r="1785" spans="1:12" ht="15" customHeight="1">
      <c r="A1785" s="53"/>
      <c r="B1785" s="54"/>
      <c r="C1785" s="53" t="s">
        <v>3855</v>
      </c>
      <c r="D1785" s="55" t="s">
        <v>17</v>
      </c>
      <c r="E1785" s="56" t="s">
        <v>17</v>
      </c>
      <c r="F1785" s="57"/>
      <c r="G1785" s="53"/>
      <c r="H1785" s="58"/>
      <c r="I1785" s="59"/>
      <c r="J1785" s="53" t="s">
        <v>17</v>
      </c>
      <c r="K1785" s="111"/>
      <c r="L1785" s="70" t="e">
        <v>#N/A</v>
      </c>
    </row>
    <row r="1786" spans="1:12" ht="15" customHeight="1">
      <c r="A1786" s="66" t="s">
        <v>3858</v>
      </c>
      <c r="B1786" s="107" t="s">
        <v>3856</v>
      </c>
      <c r="C1786" s="63" t="s">
        <v>3860</v>
      </c>
      <c r="D1786" s="12"/>
      <c r="E1786" s="66" t="s">
        <v>3859</v>
      </c>
      <c r="F1786" s="66" t="s">
        <v>2749</v>
      </c>
      <c r="G1786" s="87" t="s">
        <v>3862</v>
      </c>
      <c r="H1786" s="67">
        <v>1</v>
      </c>
      <c r="I1786" s="68">
        <v>12</v>
      </c>
      <c r="J1786" s="69">
        <v>1.9E-2</v>
      </c>
      <c r="K1786" s="66" t="s">
        <v>3861</v>
      </c>
      <c r="L1786" s="71">
        <v>810</v>
      </c>
    </row>
    <row r="1787" spans="1:12" ht="15" customHeight="1">
      <c r="A1787" s="66" t="s">
        <v>3858</v>
      </c>
      <c r="B1787" s="107" t="s">
        <v>3899</v>
      </c>
      <c r="C1787" s="63" t="s">
        <v>3901</v>
      </c>
      <c r="D1787" s="12"/>
      <c r="E1787" s="66" t="s">
        <v>3859</v>
      </c>
      <c r="F1787" s="66" t="s">
        <v>3900</v>
      </c>
      <c r="G1787" s="87" t="s">
        <v>3902</v>
      </c>
      <c r="H1787" s="67">
        <v>1</v>
      </c>
      <c r="I1787" s="68">
        <v>12</v>
      </c>
      <c r="J1787" s="69">
        <v>1.9E-2</v>
      </c>
      <c r="K1787" s="66" t="s">
        <v>3861</v>
      </c>
      <c r="L1787" s="71">
        <v>810</v>
      </c>
    </row>
    <row r="1788" spans="1:12" ht="15" customHeight="1">
      <c r="A1788" s="66" t="s">
        <v>3858</v>
      </c>
      <c r="B1788" s="107" t="s">
        <v>3921</v>
      </c>
      <c r="C1788" s="63" t="s">
        <v>3923</v>
      </c>
      <c r="D1788" s="12"/>
      <c r="E1788" s="66" t="s">
        <v>3859</v>
      </c>
      <c r="F1788" s="66" t="s">
        <v>3922</v>
      </c>
      <c r="G1788" s="87" t="s">
        <v>3924</v>
      </c>
      <c r="H1788" s="67">
        <v>1</v>
      </c>
      <c r="I1788" s="68">
        <v>12</v>
      </c>
      <c r="J1788" s="69">
        <v>1.9E-2</v>
      </c>
      <c r="K1788" s="66" t="s">
        <v>3861</v>
      </c>
      <c r="L1788" s="71">
        <v>810</v>
      </c>
    </row>
    <row r="1789" spans="1:12" ht="15" customHeight="1">
      <c r="A1789" s="66" t="s">
        <v>3858</v>
      </c>
      <c r="B1789" s="107" t="s">
        <v>3856</v>
      </c>
      <c r="C1789" s="63" t="s">
        <v>3864</v>
      </c>
      <c r="D1789" s="12"/>
      <c r="E1789" s="66" t="s">
        <v>3863</v>
      </c>
      <c r="F1789" s="66" t="s">
        <v>2749</v>
      </c>
      <c r="G1789" s="87" t="s">
        <v>3866</v>
      </c>
      <c r="H1789" s="67">
        <v>1</v>
      </c>
      <c r="I1789" s="68">
        <v>14</v>
      </c>
      <c r="J1789" s="69">
        <v>2.1999999999999999E-2</v>
      </c>
      <c r="K1789" s="66" t="s">
        <v>3865</v>
      </c>
      <c r="L1789" s="71">
        <v>930</v>
      </c>
    </row>
    <row r="1790" spans="1:12" ht="15" customHeight="1">
      <c r="A1790" s="66" t="s">
        <v>3858</v>
      </c>
      <c r="B1790" s="107" t="s">
        <v>3899</v>
      </c>
      <c r="C1790" s="63" t="s">
        <v>3903</v>
      </c>
      <c r="D1790" s="12"/>
      <c r="E1790" s="66" t="s">
        <v>3863</v>
      </c>
      <c r="F1790" s="66" t="s">
        <v>3900</v>
      </c>
      <c r="G1790" s="87" t="s">
        <v>3904</v>
      </c>
      <c r="H1790" s="67">
        <v>1</v>
      </c>
      <c r="I1790" s="68">
        <v>14</v>
      </c>
      <c r="J1790" s="69">
        <v>2.1999999999999999E-2</v>
      </c>
      <c r="K1790" s="66" t="s">
        <v>3865</v>
      </c>
      <c r="L1790" s="71">
        <v>930</v>
      </c>
    </row>
    <row r="1791" spans="1:12" ht="15" customHeight="1">
      <c r="A1791" s="66" t="s">
        <v>3858</v>
      </c>
      <c r="B1791" s="107" t="s">
        <v>3921</v>
      </c>
      <c r="C1791" s="63" t="s">
        <v>3925</v>
      </c>
      <c r="D1791" s="12"/>
      <c r="E1791" s="66" t="s">
        <v>3863</v>
      </c>
      <c r="F1791" s="66" t="s">
        <v>3922</v>
      </c>
      <c r="G1791" s="87" t="s">
        <v>3926</v>
      </c>
      <c r="H1791" s="67">
        <v>1</v>
      </c>
      <c r="I1791" s="68">
        <v>14</v>
      </c>
      <c r="J1791" s="69">
        <v>2.1999999999999999E-2</v>
      </c>
      <c r="K1791" s="66" t="s">
        <v>3865</v>
      </c>
      <c r="L1791" s="71">
        <v>930</v>
      </c>
    </row>
    <row r="1792" spans="1:12" ht="15" customHeight="1">
      <c r="A1792" s="63" t="s">
        <v>4362</v>
      </c>
      <c r="B1792" s="107" t="s">
        <v>3856</v>
      </c>
      <c r="C1792" s="63" t="s">
        <v>3944</v>
      </c>
      <c r="D1792" s="12"/>
      <c r="E1792" s="65" t="s">
        <v>3943</v>
      </c>
      <c r="F1792" s="66" t="s">
        <v>2749</v>
      </c>
      <c r="G1792" s="87" t="s">
        <v>3946</v>
      </c>
      <c r="H1792" s="67">
        <v>1</v>
      </c>
      <c r="I1792" s="68">
        <v>2</v>
      </c>
      <c r="J1792" s="69">
        <v>2E-3</v>
      </c>
      <c r="K1792" s="66" t="s">
        <v>3945</v>
      </c>
      <c r="L1792" s="71">
        <v>120</v>
      </c>
    </row>
    <row r="1793" spans="1:12" ht="15" customHeight="1">
      <c r="A1793" s="63" t="s">
        <v>4362</v>
      </c>
      <c r="B1793" s="107" t="s">
        <v>3899</v>
      </c>
      <c r="C1793" s="63" t="s">
        <v>3968</v>
      </c>
      <c r="D1793" s="12"/>
      <c r="E1793" s="65" t="s">
        <v>3943</v>
      </c>
      <c r="F1793" s="66" t="s">
        <v>3900</v>
      </c>
      <c r="G1793" s="87" t="s">
        <v>3969</v>
      </c>
      <c r="H1793" s="67">
        <v>1</v>
      </c>
      <c r="I1793" s="68">
        <v>2</v>
      </c>
      <c r="J1793" s="69">
        <v>2E-3</v>
      </c>
      <c r="K1793" s="66" t="s">
        <v>3945</v>
      </c>
      <c r="L1793" s="71">
        <v>120</v>
      </c>
    </row>
    <row r="1794" spans="1:12" ht="15" customHeight="1">
      <c r="A1794" s="63" t="s">
        <v>4362</v>
      </c>
      <c r="B1794" s="107" t="s">
        <v>3921</v>
      </c>
      <c r="C1794" s="63" t="s">
        <v>3982</v>
      </c>
      <c r="D1794" s="12"/>
      <c r="E1794" s="65" t="s">
        <v>3943</v>
      </c>
      <c r="F1794" s="66" t="s">
        <v>3922</v>
      </c>
      <c r="G1794" s="87" t="s">
        <v>3983</v>
      </c>
      <c r="H1794" s="67">
        <v>1</v>
      </c>
      <c r="I1794" s="68">
        <v>2</v>
      </c>
      <c r="J1794" s="69">
        <v>2E-3</v>
      </c>
      <c r="K1794" s="66" t="s">
        <v>3945</v>
      </c>
      <c r="L1794" s="71">
        <v>120</v>
      </c>
    </row>
    <row r="1795" spans="1:12" ht="15" customHeight="1">
      <c r="A1795" s="66" t="s">
        <v>3858</v>
      </c>
      <c r="B1795" s="107" t="s">
        <v>3856</v>
      </c>
      <c r="C1795" s="63" t="s">
        <v>3868</v>
      </c>
      <c r="D1795" s="12"/>
      <c r="E1795" s="66" t="s">
        <v>3867</v>
      </c>
      <c r="F1795" s="66" t="s">
        <v>2749</v>
      </c>
      <c r="G1795" s="87" t="s">
        <v>3870</v>
      </c>
      <c r="H1795" s="67">
        <v>1</v>
      </c>
      <c r="I1795" s="68">
        <v>16</v>
      </c>
      <c r="J1795" s="69">
        <v>2.5000000000000001E-2</v>
      </c>
      <c r="K1795" s="66" t="s">
        <v>3869</v>
      </c>
      <c r="L1795" s="71">
        <v>1060</v>
      </c>
    </row>
    <row r="1796" spans="1:12" ht="15" customHeight="1">
      <c r="A1796" s="66" t="s">
        <v>3858</v>
      </c>
      <c r="B1796" s="107" t="s">
        <v>3899</v>
      </c>
      <c r="C1796" s="63" t="s">
        <v>3905</v>
      </c>
      <c r="D1796" s="12"/>
      <c r="E1796" s="66" t="s">
        <v>3867</v>
      </c>
      <c r="F1796" s="66" t="s">
        <v>3900</v>
      </c>
      <c r="G1796" s="87" t="s">
        <v>3906</v>
      </c>
      <c r="H1796" s="67">
        <v>1</v>
      </c>
      <c r="I1796" s="68">
        <v>16</v>
      </c>
      <c r="J1796" s="69">
        <v>2.5000000000000001E-2</v>
      </c>
      <c r="K1796" s="66" t="s">
        <v>3869</v>
      </c>
      <c r="L1796" s="71">
        <v>1060</v>
      </c>
    </row>
    <row r="1797" spans="1:12" ht="15" customHeight="1">
      <c r="A1797" s="66" t="s">
        <v>3858</v>
      </c>
      <c r="B1797" s="107" t="s">
        <v>3921</v>
      </c>
      <c r="C1797" s="63" t="s">
        <v>3927</v>
      </c>
      <c r="D1797" s="12"/>
      <c r="E1797" s="66" t="s">
        <v>3867</v>
      </c>
      <c r="F1797" s="66" t="s">
        <v>3922</v>
      </c>
      <c r="G1797" s="87" t="s">
        <v>3928</v>
      </c>
      <c r="H1797" s="67">
        <v>1</v>
      </c>
      <c r="I1797" s="68">
        <v>16</v>
      </c>
      <c r="J1797" s="69">
        <v>2.5000000000000001E-2</v>
      </c>
      <c r="K1797" s="66" t="s">
        <v>3869</v>
      </c>
      <c r="L1797" s="71">
        <v>1060</v>
      </c>
    </row>
    <row r="1798" spans="1:12" ht="15" customHeight="1">
      <c r="A1798" s="66" t="s">
        <v>3858</v>
      </c>
      <c r="B1798" s="107" t="s">
        <v>3856</v>
      </c>
      <c r="C1798" s="63" t="s">
        <v>3872</v>
      </c>
      <c r="D1798" s="12"/>
      <c r="E1798" s="66" t="s">
        <v>3871</v>
      </c>
      <c r="F1798" s="66" t="s">
        <v>2749</v>
      </c>
      <c r="G1798" s="87" t="s">
        <v>3874</v>
      </c>
      <c r="H1798" s="67">
        <v>1</v>
      </c>
      <c r="I1798" s="68">
        <v>18</v>
      </c>
      <c r="J1798" s="69">
        <v>2.8000000000000001E-2</v>
      </c>
      <c r="K1798" s="66" t="s">
        <v>3873</v>
      </c>
      <c r="L1798" s="71">
        <v>1180</v>
      </c>
    </row>
    <row r="1799" spans="1:12" ht="15" customHeight="1">
      <c r="A1799" s="66" t="s">
        <v>3858</v>
      </c>
      <c r="B1799" s="107" t="s">
        <v>3899</v>
      </c>
      <c r="C1799" s="63" t="s">
        <v>3907</v>
      </c>
      <c r="D1799" s="12"/>
      <c r="E1799" s="66" t="s">
        <v>3871</v>
      </c>
      <c r="F1799" s="66" t="s">
        <v>3900</v>
      </c>
      <c r="G1799" s="87" t="s">
        <v>3908</v>
      </c>
      <c r="H1799" s="67">
        <v>1</v>
      </c>
      <c r="I1799" s="68">
        <v>18</v>
      </c>
      <c r="J1799" s="69">
        <v>2.8000000000000001E-2</v>
      </c>
      <c r="K1799" s="66" t="s">
        <v>3873</v>
      </c>
      <c r="L1799" s="71">
        <v>1180</v>
      </c>
    </row>
    <row r="1800" spans="1:12" ht="15" customHeight="1">
      <c r="A1800" s="66" t="s">
        <v>3858</v>
      </c>
      <c r="B1800" s="107" t="s">
        <v>3921</v>
      </c>
      <c r="C1800" s="63" t="s">
        <v>3929</v>
      </c>
      <c r="D1800" s="12"/>
      <c r="E1800" s="66" t="s">
        <v>3871</v>
      </c>
      <c r="F1800" s="66" t="s">
        <v>3922</v>
      </c>
      <c r="G1800" s="87" t="s">
        <v>3930</v>
      </c>
      <c r="H1800" s="67">
        <v>1</v>
      </c>
      <c r="I1800" s="68">
        <v>18</v>
      </c>
      <c r="J1800" s="69">
        <v>2.8000000000000001E-2</v>
      </c>
      <c r="K1800" s="66" t="s">
        <v>3873</v>
      </c>
      <c r="L1800" s="71">
        <v>1180</v>
      </c>
    </row>
    <row r="1801" spans="1:12" ht="15" customHeight="1">
      <c r="A1801" s="66" t="s">
        <v>3858</v>
      </c>
      <c r="B1801" s="107" t="s">
        <v>3856</v>
      </c>
      <c r="C1801" s="63" t="s">
        <v>3876</v>
      </c>
      <c r="D1801" s="12"/>
      <c r="E1801" s="66" t="s">
        <v>3875</v>
      </c>
      <c r="F1801" s="66" t="s">
        <v>2749</v>
      </c>
      <c r="G1801" s="87" t="s">
        <v>3878</v>
      </c>
      <c r="H1801" s="67">
        <v>1</v>
      </c>
      <c r="I1801" s="68">
        <v>20</v>
      </c>
      <c r="J1801" s="69">
        <v>3.1E-2</v>
      </c>
      <c r="K1801" s="66" t="s">
        <v>3877</v>
      </c>
      <c r="L1801" s="71">
        <v>1310</v>
      </c>
    </row>
    <row r="1802" spans="1:12" ht="15" customHeight="1">
      <c r="A1802" s="66" t="s">
        <v>3858</v>
      </c>
      <c r="B1802" s="107" t="s">
        <v>3899</v>
      </c>
      <c r="C1802" s="63" t="s">
        <v>3909</v>
      </c>
      <c r="D1802" s="12"/>
      <c r="E1802" s="66" t="s">
        <v>3875</v>
      </c>
      <c r="F1802" s="66" t="s">
        <v>3900</v>
      </c>
      <c r="G1802" s="87" t="s">
        <v>3910</v>
      </c>
      <c r="H1802" s="67">
        <v>1</v>
      </c>
      <c r="I1802" s="68">
        <v>20</v>
      </c>
      <c r="J1802" s="69">
        <v>3.1E-2</v>
      </c>
      <c r="K1802" s="66" t="s">
        <v>3877</v>
      </c>
      <c r="L1802" s="71">
        <v>1310</v>
      </c>
    </row>
    <row r="1803" spans="1:12" ht="15" customHeight="1">
      <c r="A1803" s="66" t="s">
        <v>3858</v>
      </c>
      <c r="B1803" s="107" t="s">
        <v>3921</v>
      </c>
      <c r="C1803" s="63" t="s">
        <v>3931</v>
      </c>
      <c r="D1803" s="12"/>
      <c r="E1803" s="66" t="s">
        <v>3875</v>
      </c>
      <c r="F1803" s="66" t="s">
        <v>3922</v>
      </c>
      <c r="G1803" s="87" t="s">
        <v>3932</v>
      </c>
      <c r="H1803" s="67">
        <v>1</v>
      </c>
      <c r="I1803" s="68">
        <v>20</v>
      </c>
      <c r="J1803" s="69">
        <v>3.1E-2</v>
      </c>
      <c r="K1803" s="66" t="s">
        <v>3877</v>
      </c>
      <c r="L1803" s="71">
        <v>1310</v>
      </c>
    </row>
    <row r="1804" spans="1:12" ht="15" customHeight="1">
      <c r="A1804" s="66" t="s">
        <v>3858</v>
      </c>
      <c r="B1804" s="107" t="s">
        <v>3856</v>
      </c>
      <c r="C1804" s="63" t="s">
        <v>3880</v>
      </c>
      <c r="D1804" s="12"/>
      <c r="E1804" s="66" t="s">
        <v>3879</v>
      </c>
      <c r="F1804" s="66" t="s">
        <v>2749</v>
      </c>
      <c r="G1804" s="87" t="s">
        <v>3882</v>
      </c>
      <c r="H1804" s="67">
        <v>1</v>
      </c>
      <c r="I1804" s="68">
        <v>3</v>
      </c>
      <c r="J1804" s="69">
        <v>5.0000000000000001E-3</v>
      </c>
      <c r="K1804" s="66" t="s">
        <v>3881</v>
      </c>
      <c r="L1804" s="71">
        <v>220</v>
      </c>
    </row>
    <row r="1805" spans="1:12" ht="15" customHeight="1">
      <c r="A1805" s="66" t="s">
        <v>3858</v>
      </c>
      <c r="B1805" s="107" t="s">
        <v>3899</v>
      </c>
      <c r="C1805" s="63" t="s">
        <v>3911</v>
      </c>
      <c r="D1805" s="12"/>
      <c r="E1805" s="66" t="s">
        <v>3879</v>
      </c>
      <c r="F1805" s="66" t="s">
        <v>3900</v>
      </c>
      <c r="G1805" s="87" t="s">
        <v>3912</v>
      </c>
      <c r="H1805" s="67">
        <v>1</v>
      </c>
      <c r="I1805" s="68">
        <v>3</v>
      </c>
      <c r="J1805" s="69">
        <v>5.0000000000000001E-3</v>
      </c>
      <c r="K1805" s="66" t="s">
        <v>3881</v>
      </c>
      <c r="L1805" s="71">
        <v>220</v>
      </c>
    </row>
    <row r="1806" spans="1:12" ht="15" customHeight="1">
      <c r="A1806" s="66" t="s">
        <v>3858</v>
      </c>
      <c r="B1806" s="107" t="s">
        <v>3921</v>
      </c>
      <c r="C1806" s="63" t="s">
        <v>3933</v>
      </c>
      <c r="D1806" s="12"/>
      <c r="E1806" s="66" t="s">
        <v>3879</v>
      </c>
      <c r="F1806" s="66" t="s">
        <v>3922</v>
      </c>
      <c r="G1806" s="87" t="s">
        <v>3934</v>
      </c>
      <c r="H1806" s="67">
        <v>1</v>
      </c>
      <c r="I1806" s="68">
        <v>3</v>
      </c>
      <c r="J1806" s="69">
        <v>5.0000000000000001E-3</v>
      </c>
      <c r="K1806" s="66" t="s">
        <v>3881</v>
      </c>
      <c r="L1806" s="71">
        <v>220</v>
      </c>
    </row>
    <row r="1807" spans="1:12" ht="15" customHeight="1">
      <c r="A1807" s="66" t="s">
        <v>3858</v>
      </c>
      <c r="B1807" s="107" t="s">
        <v>3856</v>
      </c>
      <c r="C1807" s="63" t="s">
        <v>3884</v>
      </c>
      <c r="D1807" s="12"/>
      <c r="E1807" s="66" t="s">
        <v>3883</v>
      </c>
      <c r="F1807" s="66" t="s">
        <v>2749</v>
      </c>
      <c r="G1807" s="87" t="s">
        <v>3886</v>
      </c>
      <c r="H1807" s="67">
        <v>1</v>
      </c>
      <c r="I1807" s="68">
        <v>4</v>
      </c>
      <c r="J1807" s="69">
        <v>6.0000000000000001E-3</v>
      </c>
      <c r="K1807" s="66" t="s">
        <v>3885</v>
      </c>
      <c r="L1807" s="71">
        <v>280</v>
      </c>
    </row>
    <row r="1808" spans="1:12" ht="15" customHeight="1">
      <c r="A1808" s="66" t="s">
        <v>3858</v>
      </c>
      <c r="B1808" s="107" t="s">
        <v>3899</v>
      </c>
      <c r="C1808" s="63" t="s">
        <v>3913</v>
      </c>
      <c r="D1808" s="12"/>
      <c r="E1808" s="66" t="s">
        <v>3883</v>
      </c>
      <c r="F1808" s="66" t="s">
        <v>3900</v>
      </c>
      <c r="G1808" s="87" t="s">
        <v>3914</v>
      </c>
      <c r="H1808" s="67">
        <v>1</v>
      </c>
      <c r="I1808" s="68">
        <v>4</v>
      </c>
      <c r="J1808" s="69">
        <v>6.0000000000000001E-3</v>
      </c>
      <c r="K1808" s="66" t="s">
        <v>3885</v>
      </c>
      <c r="L1808" s="71">
        <v>280</v>
      </c>
    </row>
    <row r="1809" spans="1:12" ht="15" customHeight="1">
      <c r="A1809" s="66" t="s">
        <v>3858</v>
      </c>
      <c r="B1809" s="107" t="s">
        <v>3921</v>
      </c>
      <c r="C1809" s="63" t="s">
        <v>3935</v>
      </c>
      <c r="D1809" s="12"/>
      <c r="E1809" s="66" t="s">
        <v>3883</v>
      </c>
      <c r="F1809" s="66" t="s">
        <v>3922</v>
      </c>
      <c r="G1809" s="87" t="s">
        <v>3936</v>
      </c>
      <c r="H1809" s="67">
        <v>1</v>
      </c>
      <c r="I1809" s="68">
        <v>4</v>
      </c>
      <c r="J1809" s="69">
        <v>6.0000000000000001E-3</v>
      </c>
      <c r="K1809" s="66" t="s">
        <v>3885</v>
      </c>
      <c r="L1809" s="71">
        <v>280</v>
      </c>
    </row>
    <row r="1810" spans="1:12" ht="15" customHeight="1">
      <c r="A1810" s="66" t="s">
        <v>3858</v>
      </c>
      <c r="B1810" s="107" t="s">
        <v>3856</v>
      </c>
      <c r="C1810" s="63" t="s">
        <v>3888</v>
      </c>
      <c r="D1810" s="12"/>
      <c r="E1810" s="66" t="s">
        <v>3887</v>
      </c>
      <c r="F1810" s="66" t="s">
        <v>2749</v>
      </c>
      <c r="G1810" s="87" t="s">
        <v>3890</v>
      </c>
      <c r="H1810" s="67">
        <v>1</v>
      </c>
      <c r="I1810" s="68">
        <v>5</v>
      </c>
      <c r="J1810" s="69">
        <v>8.0000000000000002E-3</v>
      </c>
      <c r="K1810" s="66" t="s">
        <v>3889</v>
      </c>
      <c r="L1810" s="71">
        <v>340</v>
      </c>
    </row>
    <row r="1811" spans="1:12" ht="15" customHeight="1">
      <c r="A1811" s="66" t="s">
        <v>3858</v>
      </c>
      <c r="B1811" s="107" t="s">
        <v>3899</v>
      </c>
      <c r="C1811" s="63" t="s">
        <v>3915</v>
      </c>
      <c r="D1811" s="12"/>
      <c r="E1811" s="66" t="s">
        <v>3887</v>
      </c>
      <c r="F1811" s="66" t="s">
        <v>3900</v>
      </c>
      <c r="G1811" s="87" t="s">
        <v>3916</v>
      </c>
      <c r="H1811" s="67">
        <v>1</v>
      </c>
      <c r="I1811" s="68">
        <v>5</v>
      </c>
      <c r="J1811" s="69">
        <v>8.0000000000000002E-3</v>
      </c>
      <c r="K1811" s="66" t="s">
        <v>3889</v>
      </c>
      <c r="L1811" s="71">
        <v>340</v>
      </c>
    </row>
    <row r="1812" spans="1:12" ht="15" customHeight="1">
      <c r="A1812" s="66" t="s">
        <v>3858</v>
      </c>
      <c r="B1812" s="107" t="s">
        <v>3921</v>
      </c>
      <c r="C1812" s="63" t="s">
        <v>3937</v>
      </c>
      <c r="D1812" s="12"/>
      <c r="E1812" s="66" t="s">
        <v>3887</v>
      </c>
      <c r="F1812" s="66" t="s">
        <v>3922</v>
      </c>
      <c r="G1812" s="87" t="s">
        <v>3938</v>
      </c>
      <c r="H1812" s="67">
        <v>1</v>
      </c>
      <c r="I1812" s="68">
        <v>5</v>
      </c>
      <c r="J1812" s="69">
        <v>8.0000000000000002E-3</v>
      </c>
      <c r="K1812" s="66" t="s">
        <v>3889</v>
      </c>
      <c r="L1812" s="71">
        <v>340</v>
      </c>
    </row>
    <row r="1813" spans="1:12" ht="15" customHeight="1">
      <c r="A1813" s="66" t="s">
        <v>3858</v>
      </c>
      <c r="B1813" s="107" t="s">
        <v>3856</v>
      </c>
      <c r="C1813" s="63" t="s">
        <v>3892</v>
      </c>
      <c r="D1813" s="12"/>
      <c r="E1813" s="66" t="s">
        <v>3891</v>
      </c>
      <c r="F1813" s="66" t="s">
        <v>2749</v>
      </c>
      <c r="G1813" s="87" t="s">
        <v>3894</v>
      </c>
      <c r="H1813" s="67">
        <v>1</v>
      </c>
      <c r="I1813" s="68">
        <v>6</v>
      </c>
      <c r="J1813" s="69">
        <v>8.9999999999999993E-3</v>
      </c>
      <c r="K1813" s="66" t="s">
        <v>3893</v>
      </c>
      <c r="L1813" s="71">
        <v>410</v>
      </c>
    </row>
    <row r="1814" spans="1:12" ht="15" customHeight="1">
      <c r="A1814" s="66" t="s">
        <v>3858</v>
      </c>
      <c r="B1814" s="107" t="s">
        <v>3899</v>
      </c>
      <c r="C1814" s="63" t="s">
        <v>3917</v>
      </c>
      <c r="D1814" s="12"/>
      <c r="E1814" s="66" t="s">
        <v>3891</v>
      </c>
      <c r="F1814" s="66" t="s">
        <v>3900</v>
      </c>
      <c r="G1814" s="87" t="s">
        <v>3918</v>
      </c>
      <c r="H1814" s="67">
        <v>1</v>
      </c>
      <c r="I1814" s="68">
        <v>6</v>
      </c>
      <c r="J1814" s="69">
        <v>8.9999999999999993E-3</v>
      </c>
      <c r="K1814" s="66" t="s">
        <v>3893</v>
      </c>
      <c r="L1814" s="71">
        <v>410</v>
      </c>
    </row>
    <row r="1815" spans="1:12" ht="15" customHeight="1">
      <c r="A1815" s="66" t="s">
        <v>3858</v>
      </c>
      <c r="B1815" s="107" t="s">
        <v>3921</v>
      </c>
      <c r="C1815" s="63" t="s">
        <v>3939</v>
      </c>
      <c r="D1815" s="12"/>
      <c r="E1815" s="66" t="s">
        <v>3891</v>
      </c>
      <c r="F1815" s="66" t="s">
        <v>3922</v>
      </c>
      <c r="G1815" s="87" t="s">
        <v>3940</v>
      </c>
      <c r="H1815" s="67">
        <v>1</v>
      </c>
      <c r="I1815" s="68">
        <v>6</v>
      </c>
      <c r="J1815" s="69">
        <v>8.9999999999999993E-3</v>
      </c>
      <c r="K1815" s="66" t="s">
        <v>3893</v>
      </c>
      <c r="L1815" s="71">
        <v>410</v>
      </c>
    </row>
    <row r="1816" spans="1:12" ht="15" customHeight="1">
      <c r="A1816" s="66" t="s">
        <v>3858</v>
      </c>
      <c r="B1816" s="107" t="s">
        <v>3856</v>
      </c>
      <c r="C1816" s="63" t="s">
        <v>3896</v>
      </c>
      <c r="D1816" s="12"/>
      <c r="E1816" s="66" t="s">
        <v>3895</v>
      </c>
      <c r="F1816" s="66" t="s">
        <v>2749</v>
      </c>
      <c r="G1816" s="87" t="s">
        <v>3898</v>
      </c>
      <c r="H1816" s="67">
        <v>1</v>
      </c>
      <c r="I1816" s="68">
        <v>8</v>
      </c>
      <c r="J1816" s="69">
        <v>1.2E-2</v>
      </c>
      <c r="K1816" s="66" t="s">
        <v>3897</v>
      </c>
      <c r="L1816" s="71">
        <v>530</v>
      </c>
    </row>
    <row r="1817" spans="1:12" ht="15" customHeight="1">
      <c r="A1817" s="66" t="s">
        <v>3858</v>
      </c>
      <c r="B1817" s="107" t="s">
        <v>3899</v>
      </c>
      <c r="C1817" s="63" t="s">
        <v>3919</v>
      </c>
      <c r="D1817" s="12"/>
      <c r="E1817" s="66" t="s">
        <v>3895</v>
      </c>
      <c r="F1817" s="66" t="s">
        <v>3900</v>
      </c>
      <c r="G1817" s="87" t="s">
        <v>3920</v>
      </c>
      <c r="H1817" s="67">
        <v>1</v>
      </c>
      <c r="I1817" s="68">
        <v>8</v>
      </c>
      <c r="J1817" s="69">
        <v>1.2E-2</v>
      </c>
      <c r="K1817" s="66" t="s">
        <v>3897</v>
      </c>
      <c r="L1817" s="71">
        <v>530</v>
      </c>
    </row>
    <row r="1818" spans="1:12" ht="15" customHeight="1">
      <c r="A1818" s="66" t="s">
        <v>3858</v>
      </c>
      <c r="B1818" s="107" t="s">
        <v>3921</v>
      </c>
      <c r="C1818" s="63" t="s">
        <v>3941</v>
      </c>
      <c r="D1818" s="12"/>
      <c r="E1818" s="66" t="s">
        <v>3895</v>
      </c>
      <c r="F1818" s="66" t="s">
        <v>3922</v>
      </c>
      <c r="G1818" s="87" t="s">
        <v>3942</v>
      </c>
      <c r="H1818" s="67">
        <v>1</v>
      </c>
      <c r="I1818" s="68">
        <v>8</v>
      </c>
      <c r="J1818" s="69">
        <v>1.2E-2</v>
      </c>
      <c r="K1818" s="66" t="s">
        <v>3897</v>
      </c>
      <c r="L1818" s="71">
        <v>530</v>
      </c>
    </row>
    <row r="1819" spans="1:12" ht="15" customHeight="1">
      <c r="A1819" s="63" t="s">
        <v>4362</v>
      </c>
      <c r="B1819" s="107" t="s">
        <v>3856</v>
      </c>
      <c r="C1819" s="63" t="s">
        <v>3948</v>
      </c>
      <c r="D1819" s="12"/>
      <c r="E1819" s="65" t="s">
        <v>3947</v>
      </c>
      <c r="F1819" s="66" t="s">
        <v>2749</v>
      </c>
      <c r="G1819" s="87" t="s">
        <v>3950</v>
      </c>
      <c r="H1819" s="67">
        <v>1</v>
      </c>
      <c r="I1819" s="68">
        <v>10</v>
      </c>
      <c r="J1819" s="69">
        <v>1.4999999999999999E-2</v>
      </c>
      <c r="K1819" s="66" t="s">
        <v>3949</v>
      </c>
      <c r="L1819" s="71">
        <v>650</v>
      </c>
    </row>
    <row r="1820" spans="1:12" ht="15" customHeight="1">
      <c r="A1820" s="63" t="s">
        <v>4362</v>
      </c>
      <c r="B1820" s="107" t="s">
        <v>3899</v>
      </c>
      <c r="C1820" s="63" t="s">
        <v>3970</v>
      </c>
      <c r="D1820" s="12"/>
      <c r="E1820" s="65" t="s">
        <v>3947</v>
      </c>
      <c r="F1820" s="66" t="s">
        <v>3900</v>
      </c>
      <c r="G1820" s="87" t="s">
        <v>3971</v>
      </c>
      <c r="H1820" s="67">
        <v>1</v>
      </c>
      <c r="I1820" s="68">
        <v>10</v>
      </c>
      <c r="J1820" s="69">
        <v>1.4999999999999999E-2</v>
      </c>
      <c r="K1820" s="66" t="s">
        <v>3949</v>
      </c>
      <c r="L1820" s="71">
        <v>650</v>
      </c>
    </row>
    <row r="1821" spans="1:12" ht="15" customHeight="1">
      <c r="A1821" s="63" t="s">
        <v>4362</v>
      </c>
      <c r="B1821" s="107" t="s">
        <v>3921</v>
      </c>
      <c r="C1821" s="63" t="s">
        <v>3984</v>
      </c>
      <c r="D1821" s="12"/>
      <c r="E1821" s="65" t="s">
        <v>3947</v>
      </c>
      <c r="F1821" s="66" t="s">
        <v>3922</v>
      </c>
      <c r="G1821" s="87" t="s">
        <v>3985</v>
      </c>
      <c r="H1821" s="67">
        <v>1</v>
      </c>
      <c r="I1821" s="68">
        <v>10</v>
      </c>
      <c r="J1821" s="69">
        <v>1.4999999999999999E-2</v>
      </c>
      <c r="K1821" s="66" t="s">
        <v>3949</v>
      </c>
      <c r="L1821" s="71">
        <v>650</v>
      </c>
    </row>
    <row r="1822" spans="1:12" ht="15" customHeight="1">
      <c r="A1822" s="63" t="s">
        <v>4362</v>
      </c>
      <c r="B1822" s="107" t="s">
        <v>3856</v>
      </c>
      <c r="C1822" s="63" t="s">
        <v>3952</v>
      </c>
      <c r="D1822" s="12"/>
      <c r="E1822" s="65" t="s">
        <v>3951</v>
      </c>
      <c r="F1822" s="66" t="s">
        <v>2749</v>
      </c>
      <c r="G1822" s="87" t="s">
        <v>3953</v>
      </c>
      <c r="H1822" s="67">
        <v>1</v>
      </c>
      <c r="I1822" s="68">
        <v>3</v>
      </c>
      <c r="J1822" s="69">
        <v>5.0000000000000001E-3</v>
      </c>
      <c r="K1822" s="66" t="s">
        <v>3881</v>
      </c>
      <c r="L1822" s="71">
        <v>220</v>
      </c>
    </row>
    <row r="1823" spans="1:12" ht="15" customHeight="1">
      <c r="A1823" s="63" t="s">
        <v>4362</v>
      </c>
      <c r="B1823" s="107" t="s">
        <v>3899</v>
      </c>
      <c r="C1823" s="63" t="s">
        <v>3972</v>
      </c>
      <c r="D1823" s="12"/>
      <c r="E1823" s="65" t="s">
        <v>3951</v>
      </c>
      <c r="F1823" s="66" t="s">
        <v>3900</v>
      </c>
      <c r="G1823" s="87" t="s">
        <v>3973</v>
      </c>
      <c r="H1823" s="67">
        <v>1</v>
      </c>
      <c r="I1823" s="68">
        <v>3</v>
      </c>
      <c r="J1823" s="69">
        <v>5.0000000000000001E-3</v>
      </c>
      <c r="K1823" s="66" t="s">
        <v>3881</v>
      </c>
      <c r="L1823" s="71">
        <v>220</v>
      </c>
    </row>
    <row r="1824" spans="1:12" ht="15" customHeight="1">
      <c r="A1824" s="63" t="s">
        <v>4362</v>
      </c>
      <c r="B1824" s="107" t="s">
        <v>3921</v>
      </c>
      <c r="C1824" s="63" t="s">
        <v>3986</v>
      </c>
      <c r="D1824" s="12"/>
      <c r="E1824" s="65" t="s">
        <v>3951</v>
      </c>
      <c r="F1824" s="66" t="s">
        <v>3922</v>
      </c>
      <c r="G1824" s="87" t="s">
        <v>3987</v>
      </c>
      <c r="H1824" s="67">
        <v>1</v>
      </c>
      <c r="I1824" s="68">
        <v>3</v>
      </c>
      <c r="J1824" s="69">
        <v>5.0000000000000001E-3</v>
      </c>
      <c r="K1824" s="66" t="s">
        <v>3881</v>
      </c>
      <c r="L1824" s="71">
        <v>220</v>
      </c>
    </row>
    <row r="1825" spans="1:12" ht="15" customHeight="1">
      <c r="A1825" s="63" t="s">
        <v>4362</v>
      </c>
      <c r="B1825" s="107" t="s">
        <v>3856</v>
      </c>
      <c r="C1825" s="63" t="s">
        <v>3955</v>
      </c>
      <c r="D1825" s="12"/>
      <c r="E1825" s="65" t="s">
        <v>3954</v>
      </c>
      <c r="F1825" s="66" t="s">
        <v>2749</v>
      </c>
      <c r="G1825" s="87" t="s">
        <v>3956</v>
      </c>
      <c r="H1825" s="67">
        <v>1</v>
      </c>
      <c r="I1825" s="68">
        <v>3</v>
      </c>
      <c r="J1825" s="69">
        <v>5.0000000000000001E-3</v>
      </c>
      <c r="K1825" s="66" t="s">
        <v>3881</v>
      </c>
      <c r="L1825" s="71">
        <v>220</v>
      </c>
    </row>
    <row r="1826" spans="1:12" ht="15" customHeight="1">
      <c r="A1826" s="63" t="s">
        <v>4362</v>
      </c>
      <c r="B1826" s="107" t="s">
        <v>3899</v>
      </c>
      <c r="C1826" s="63" t="s">
        <v>3974</v>
      </c>
      <c r="D1826" s="12"/>
      <c r="E1826" s="65" t="s">
        <v>3954</v>
      </c>
      <c r="F1826" s="66" t="s">
        <v>3900</v>
      </c>
      <c r="G1826" s="87" t="s">
        <v>3975</v>
      </c>
      <c r="H1826" s="67">
        <v>1</v>
      </c>
      <c r="I1826" s="68">
        <v>3</v>
      </c>
      <c r="J1826" s="69">
        <v>5.0000000000000001E-3</v>
      </c>
      <c r="K1826" s="66" t="s">
        <v>3881</v>
      </c>
      <c r="L1826" s="71">
        <v>220</v>
      </c>
    </row>
    <row r="1827" spans="1:12" ht="15" customHeight="1">
      <c r="A1827" s="63" t="s">
        <v>4362</v>
      </c>
      <c r="B1827" s="107" t="s">
        <v>3921</v>
      </c>
      <c r="C1827" s="63" t="s">
        <v>3988</v>
      </c>
      <c r="D1827" s="12"/>
      <c r="E1827" s="65" t="s">
        <v>3954</v>
      </c>
      <c r="F1827" s="66" t="s">
        <v>3922</v>
      </c>
      <c r="G1827" s="87" t="s">
        <v>3989</v>
      </c>
      <c r="H1827" s="67">
        <v>1</v>
      </c>
      <c r="I1827" s="68">
        <v>3</v>
      </c>
      <c r="J1827" s="69">
        <v>5.0000000000000001E-3</v>
      </c>
      <c r="K1827" s="66" t="s">
        <v>3881</v>
      </c>
      <c r="L1827" s="71">
        <v>220</v>
      </c>
    </row>
    <row r="1828" spans="1:12" ht="15" customHeight="1">
      <c r="A1828" s="63" t="s">
        <v>4362</v>
      </c>
      <c r="B1828" s="107" t="s">
        <v>3856</v>
      </c>
      <c r="C1828" s="63" t="s">
        <v>3958</v>
      </c>
      <c r="D1828" s="12"/>
      <c r="E1828" s="65" t="s">
        <v>3957</v>
      </c>
      <c r="F1828" s="66" t="s">
        <v>2749</v>
      </c>
      <c r="G1828" s="87" t="s">
        <v>3960</v>
      </c>
      <c r="H1828" s="67">
        <v>1</v>
      </c>
      <c r="I1828" s="68">
        <v>3</v>
      </c>
      <c r="J1828" s="69">
        <v>5.0000000000000001E-3</v>
      </c>
      <c r="K1828" s="66" t="s">
        <v>3959</v>
      </c>
      <c r="L1828" s="71">
        <v>220</v>
      </c>
    </row>
    <row r="1829" spans="1:12" ht="15" customHeight="1">
      <c r="A1829" s="63" t="s">
        <v>4362</v>
      </c>
      <c r="B1829" s="107" t="s">
        <v>3899</v>
      </c>
      <c r="C1829" s="63" t="s">
        <v>3976</v>
      </c>
      <c r="D1829" s="12"/>
      <c r="E1829" s="65" t="s">
        <v>3957</v>
      </c>
      <c r="F1829" s="66" t="s">
        <v>3900</v>
      </c>
      <c r="G1829" s="87" t="s">
        <v>3977</v>
      </c>
      <c r="H1829" s="67">
        <v>1</v>
      </c>
      <c r="I1829" s="68">
        <v>3</v>
      </c>
      <c r="J1829" s="69">
        <v>5.0000000000000001E-3</v>
      </c>
      <c r="K1829" s="66" t="s">
        <v>3959</v>
      </c>
      <c r="L1829" s="71">
        <v>220</v>
      </c>
    </row>
    <row r="1830" spans="1:12" ht="15" customHeight="1">
      <c r="A1830" s="63" t="s">
        <v>4362</v>
      </c>
      <c r="B1830" s="107" t="s">
        <v>3921</v>
      </c>
      <c r="C1830" s="63" t="s">
        <v>3990</v>
      </c>
      <c r="D1830" s="12"/>
      <c r="E1830" s="65" t="s">
        <v>3957</v>
      </c>
      <c r="F1830" s="66" t="s">
        <v>3922</v>
      </c>
      <c r="G1830" s="87" t="s">
        <v>3991</v>
      </c>
      <c r="H1830" s="67">
        <v>1</v>
      </c>
      <c r="I1830" s="68">
        <v>3</v>
      </c>
      <c r="J1830" s="69">
        <v>5.0000000000000001E-3</v>
      </c>
      <c r="K1830" s="66" t="s">
        <v>3959</v>
      </c>
      <c r="L1830" s="71">
        <v>220</v>
      </c>
    </row>
    <row r="1831" spans="1:12" ht="15" customHeight="1">
      <c r="A1831" s="63" t="s">
        <v>4362</v>
      </c>
      <c r="B1831" s="107" t="s">
        <v>3856</v>
      </c>
      <c r="C1831" s="63" t="s">
        <v>3962</v>
      </c>
      <c r="D1831" s="12"/>
      <c r="E1831" s="65" t="s">
        <v>3961</v>
      </c>
      <c r="F1831" s="66" t="s">
        <v>2749</v>
      </c>
      <c r="G1831" s="87" t="s">
        <v>3963</v>
      </c>
      <c r="H1831" s="67">
        <v>1</v>
      </c>
      <c r="I1831" s="68">
        <v>3</v>
      </c>
      <c r="J1831" s="69">
        <v>5.0000000000000001E-3</v>
      </c>
      <c r="K1831" s="66" t="s">
        <v>3959</v>
      </c>
      <c r="L1831" s="71">
        <v>220</v>
      </c>
    </row>
    <row r="1832" spans="1:12" ht="15" customHeight="1">
      <c r="A1832" s="63" t="s">
        <v>4362</v>
      </c>
      <c r="B1832" s="107" t="s">
        <v>3899</v>
      </c>
      <c r="C1832" s="63" t="s">
        <v>3978</v>
      </c>
      <c r="D1832" s="12"/>
      <c r="E1832" s="65" t="s">
        <v>3961</v>
      </c>
      <c r="F1832" s="66" t="s">
        <v>3900</v>
      </c>
      <c r="G1832" s="87" t="s">
        <v>3979</v>
      </c>
      <c r="H1832" s="67">
        <v>1</v>
      </c>
      <c r="I1832" s="68">
        <v>3</v>
      </c>
      <c r="J1832" s="69">
        <v>5.0000000000000001E-3</v>
      </c>
      <c r="K1832" s="66" t="s">
        <v>3959</v>
      </c>
      <c r="L1832" s="71">
        <v>220</v>
      </c>
    </row>
    <row r="1833" spans="1:12" ht="15" customHeight="1">
      <c r="A1833" s="63" t="s">
        <v>4362</v>
      </c>
      <c r="B1833" s="107" t="s">
        <v>3921</v>
      </c>
      <c r="C1833" s="63" t="s">
        <v>3992</v>
      </c>
      <c r="D1833" s="12"/>
      <c r="E1833" s="65" t="s">
        <v>3961</v>
      </c>
      <c r="F1833" s="66" t="s">
        <v>3922</v>
      </c>
      <c r="G1833" s="87" t="s">
        <v>3993</v>
      </c>
      <c r="H1833" s="67">
        <v>1</v>
      </c>
      <c r="I1833" s="68">
        <v>3</v>
      </c>
      <c r="J1833" s="69">
        <v>5.0000000000000001E-3</v>
      </c>
      <c r="K1833" s="66" t="s">
        <v>3959</v>
      </c>
      <c r="L1833" s="71">
        <v>220</v>
      </c>
    </row>
    <row r="1834" spans="1:12" ht="15" customHeight="1">
      <c r="A1834" s="63" t="s">
        <v>4362</v>
      </c>
      <c r="B1834" s="107" t="s">
        <v>3856</v>
      </c>
      <c r="C1834" s="63" t="s">
        <v>3965</v>
      </c>
      <c r="D1834" s="12"/>
      <c r="E1834" s="65" t="s">
        <v>3964</v>
      </c>
      <c r="F1834" s="66" t="s">
        <v>2749</v>
      </c>
      <c r="G1834" s="87" t="s">
        <v>3967</v>
      </c>
      <c r="H1834" s="67">
        <v>1</v>
      </c>
      <c r="I1834" s="68">
        <v>14</v>
      </c>
      <c r="J1834" s="69">
        <v>2.1000000000000001E-2</v>
      </c>
      <c r="K1834" s="66" t="s">
        <v>3966</v>
      </c>
      <c r="L1834" s="71">
        <v>1490</v>
      </c>
    </row>
    <row r="1835" spans="1:12" ht="15" customHeight="1">
      <c r="A1835" s="63" t="s">
        <v>4362</v>
      </c>
      <c r="B1835" s="107" t="s">
        <v>3899</v>
      </c>
      <c r="C1835" s="63" t="s">
        <v>3980</v>
      </c>
      <c r="D1835" s="12"/>
      <c r="E1835" s="65" t="s">
        <v>3964</v>
      </c>
      <c r="F1835" s="66" t="s">
        <v>3900</v>
      </c>
      <c r="G1835" s="87" t="s">
        <v>3981</v>
      </c>
      <c r="H1835" s="67">
        <v>1</v>
      </c>
      <c r="I1835" s="68">
        <v>14</v>
      </c>
      <c r="J1835" s="69">
        <v>2.1000000000000001E-2</v>
      </c>
      <c r="K1835" s="66" t="s">
        <v>3966</v>
      </c>
      <c r="L1835" s="71">
        <v>1490</v>
      </c>
    </row>
    <row r="1836" spans="1:12" ht="15" customHeight="1">
      <c r="A1836" s="63" t="s">
        <v>4362</v>
      </c>
      <c r="B1836" s="107" t="s">
        <v>3921</v>
      </c>
      <c r="C1836" s="63" t="s">
        <v>3994</v>
      </c>
      <c r="D1836" s="12"/>
      <c r="E1836" s="65" t="s">
        <v>3964</v>
      </c>
      <c r="F1836" s="66" t="s">
        <v>3922</v>
      </c>
      <c r="G1836" s="87" t="s">
        <v>3995</v>
      </c>
      <c r="H1836" s="67">
        <v>1</v>
      </c>
      <c r="I1836" s="68">
        <v>14</v>
      </c>
      <c r="J1836" s="69">
        <v>2.1000000000000001E-2</v>
      </c>
      <c r="K1836" s="66" t="s">
        <v>3966</v>
      </c>
      <c r="L1836" s="71">
        <v>1490</v>
      </c>
    </row>
  </sheetData>
  <mergeCells count="11">
    <mergeCell ref="F3:F4"/>
    <mergeCell ref="A3:A4"/>
    <mergeCell ref="B3:B4"/>
    <mergeCell ref="C3:C4"/>
    <mergeCell ref="D3:D4"/>
    <mergeCell ref="E3:E4"/>
    <mergeCell ref="H3:H4"/>
    <mergeCell ref="I3:I4"/>
    <mergeCell ref="J3:J4"/>
    <mergeCell ref="K3:K4"/>
    <mergeCell ref="L3:L4"/>
  </mergeCells>
  <pageMargins left="0.7" right="0.7" top="0.75" bottom="0.75" header="0.3" footer="0.3"/>
  <pageSetup paperSize="9" scale="31" fitToHeight="0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>
  <sheetPr>
    <tabColor theme="5"/>
    <pageSetUpPr fitToPage="1"/>
  </sheetPr>
  <dimension ref="A1:EJ108"/>
  <sheetViews>
    <sheetView zoomScale="80" zoomScaleNormal="80" zoomScalePageLayoutView="40" workbookViewId="0">
      <pane ySplit="10" topLeftCell="A11" activePane="bottomLeft" state="frozen"/>
      <selection activeCell="B1" sqref="B1"/>
      <selection pane="bottomLeft"/>
    </sheetView>
  </sheetViews>
  <sheetFormatPr defaultRowHeight="14.25"/>
  <cols>
    <col min="1" max="1" width="13.28515625" style="163" hidden="1" customWidth="1"/>
    <col min="2" max="2" width="2.42578125" style="163" customWidth="1"/>
    <col min="3" max="9" width="1.42578125" style="163" customWidth="1"/>
    <col min="10" max="10" width="2.5703125" style="163" customWidth="1"/>
    <col min="11" max="11" width="1.42578125" style="163" customWidth="1"/>
    <col min="12" max="12" width="2.42578125" style="163" customWidth="1"/>
    <col min="13" max="14" width="1.42578125" style="163" customWidth="1"/>
    <col min="15" max="15" width="14.140625" style="163" hidden="1" customWidth="1"/>
    <col min="16" max="23" width="1.42578125" style="163" customWidth="1"/>
    <col min="24" max="24" width="2.5703125" style="163" customWidth="1"/>
    <col min="25" max="27" width="1.42578125" style="163" customWidth="1"/>
    <col min="28" max="28" width="2.28515625" style="163" customWidth="1"/>
    <col min="29" max="29" width="13" style="163" hidden="1" customWidth="1"/>
    <col min="30" max="40" width="1.42578125" style="163" customWidth="1"/>
    <col min="41" max="41" width="2.140625" style="163" customWidth="1"/>
    <col min="42" max="42" width="1.42578125" style="163" customWidth="1"/>
    <col min="43" max="43" width="12.7109375" style="163" hidden="1" customWidth="1"/>
    <col min="44" max="55" width="1.42578125" style="163" customWidth="1"/>
    <col min="56" max="56" width="1.85546875" style="163" customWidth="1"/>
    <col min="57" max="57" width="13.5703125" style="163" hidden="1" customWidth="1"/>
    <col min="58" max="58" width="1.85546875" style="163" customWidth="1"/>
    <col min="59" max="63" width="1.42578125" style="163" customWidth="1"/>
    <col min="64" max="64" width="1.85546875" style="163" customWidth="1"/>
    <col min="65" max="66" width="1.42578125" style="163" customWidth="1"/>
    <col min="67" max="67" width="3" style="163" customWidth="1"/>
    <col min="68" max="69" width="1.42578125" style="163" customWidth="1"/>
    <col min="70" max="70" width="1.85546875" style="163" customWidth="1"/>
    <col min="71" max="71" width="12.7109375" style="163" hidden="1" customWidth="1"/>
    <col min="72" max="83" width="1.42578125" style="163" customWidth="1"/>
    <col min="84" max="84" width="2.140625" style="163" customWidth="1"/>
    <col min="85" max="85" width="14.140625" style="163" hidden="1" customWidth="1"/>
    <col min="86" max="86" width="1.28515625" style="163" customWidth="1"/>
    <col min="87" max="97" width="1.42578125" style="163" customWidth="1"/>
    <col min="98" max="98" width="2.140625" style="163" customWidth="1"/>
    <col min="99" max="99" width="12.7109375" style="163" hidden="1" customWidth="1"/>
    <col min="100" max="111" width="1.42578125" style="163" customWidth="1"/>
    <col min="112" max="112" width="2.5703125" style="163" customWidth="1"/>
    <col min="113" max="113" width="13.28515625" style="163" hidden="1" customWidth="1"/>
    <col min="114" max="114" width="1.85546875" style="163" customWidth="1"/>
    <col min="115" max="116" width="1.42578125" style="163" customWidth="1"/>
    <col min="117" max="117" width="2" style="163" customWidth="1"/>
    <col min="118" max="125" width="1.42578125" style="163" customWidth="1"/>
    <col min="126" max="126" width="2.28515625" style="163" customWidth="1"/>
    <col min="127" max="127" width="12.7109375" style="163" hidden="1" customWidth="1"/>
    <col min="128" max="138" width="1.42578125" style="163" customWidth="1"/>
    <col min="139" max="139" width="2" style="163" customWidth="1"/>
    <col min="140" max="140" width="1.85546875" style="163" customWidth="1"/>
    <col min="141" max="16384" width="9.140625" style="163"/>
  </cols>
  <sheetData>
    <row r="1" spans="2:140" ht="21" thickBot="1">
      <c r="C1" s="750" t="s">
        <v>5002</v>
      </c>
      <c r="D1" s="751"/>
      <c r="E1" s="751"/>
      <c r="F1" s="751"/>
      <c r="G1" s="751"/>
      <c r="H1" s="751"/>
      <c r="I1" s="751"/>
      <c r="J1" s="751"/>
      <c r="K1" s="751"/>
      <c r="L1" s="751"/>
      <c r="M1" s="751"/>
      <c r="N1" s="751"/>
      <c r="O1" s="751"/>
      <c r="P1" s="751"/>
      <c r="Q1" s="751"/>
      <c r="R1" s="751"/>
      <c r="S1" s="751"/>
      <c r="T1" s="751"/>
      <c r="U1" s="751"/>
      <c r="V1" s="751"/>
      <c r="W1" s="751"/>
      <c r="X1" s="751"/>
      <c r="Y1" s="751"/>
      <c r="Z1" s="751"/>
      <c r="AA1" s="751"/>
      <c r="AB1" s="751"/>
      <c r="AC1" s="751"/>
      <c r="AD1" s="751"/>
      <c r="AE1" s="751"/>
      <c r="AF1" s="751"/>
      <c r="AG1" s="751"/>
      <c r="AH1" s="751"/>
      <c r="AI1" s="751"/>
      <c r="AJ1" s="751"/>
      <c r="AK1" s="751"/>
      <c r="AL1" s="751"/>
      <c r="AM1" s="751"/>
      <c r="AN1" s="751"/>
      <c r="AO1" s="751"/>
      <c r="AP1" s="751"/>
      <c r="AQ1" s="751"/>
      <c r="AR1" s="751"/>
      <c r="AS1" s="751"/>
      <c r="AT1" s="751"/>
      <c r="AU1" s="751"/>
      <c r="AV1" s="751"/>
      <c r="AW1" s="751"/>
      <c r="AX1" s="751"/>
      <c r="AY1" s="751"/>
      <c r="AZ1" s="751"/>
      <c r="BA1" s="751"/>
      <c r="BB1" s="751"/>
      <c r="BC1" s="751"/>
      <c r="BD1" s="751"/>
      <c r="BE1" s="751"/>
      <c r="BF1" s="751"/>
      <c r="BG1" s="751"/>
      <c r="BH1" s="751"/>
      <c r="BI1" s="751"/>
      <c r="BJ1" s="751"/>
      <c r="BK1" s="751"/>
      <c r="BL1" s="751"/>
      <c r="BM1" s="751"/>
      <c r="BN1" s="751"/>
      <c r="BO1" s="751"/>
      <c r="BP1" s="751"/>
      <c r="BQ1" s="751"/>
      <c r="BR1" s="751"/>
      <c r="BS1" s="751"/>
      <c r="BT1" s="751"/>
      <c r="BU1" s="751"/>
      <c r="BV1" s="751"/>
      <c r="BW1" s="751"/>
      <c r="BX1" s="751"/>
      <c r="BY1" s="751"/>
      <c r="BZ1" s="751"/>
      <c r="CA1" s="751"/>
      <c r="CB1" s="751"/>
      <c r="CC1" s="751"/>
      <c r="CD1" s="751"/>
      <c r="CE1" s="751"/>
      <c r="CF1" s="751"/>
      <c r="CG1" s="751"/>
      <c r="CH1" s="751"/>
      <c r="CI1" s="751"/>
      <c r="CJ1" s="751"/>
      <c r="CK1" s="751"/>
      <c r="CL1" s="751"/>
      <c r="CM1" s="751"/>
      <c r="CN1" s="751"/>
      <c r="CO1" s="751"/>
      <c r="CP1" s="751"/>
      <c r="CQ1" s="751"/>
      <c r="CR1" s="751"/>
      <c r="CS1" s="751"/>
      <c r="CT1" s="751"/>
      <c r="CU1" s="751"/>
      <c r="CV1" s="751"/>
      <c r="CW1" s="751"/>
      <c r="CX1" s="751"/>
      <c r="CY1" s="751"/>
      <c r="CZ1" s="751"/>
      <c r="DA1" s="751"/>
      <c r="DB1" s="751"/>
      <c r="DC1" s="751"/>
      <c r="DD1" s="751"/>
      <c r="DE1" s="751"/>
      <c r="DF1" s="751"/>
      <c r="DG1" s="751"/>
      <c r="DH1" s="751"/>
      <c r="DI1" s="751"/>
      <c r="DJ1" s="751"/>
      <c r="DK1" s="751"/>
      <c r="DL1" s="751"/>
      <c r="DM1" s="751"/>
      <c r="DN1" s="751"/>
      <c r="DO1" s="751"/>
      <c r="DP1" s="751"/>
      <c r="DQ1" s="751"/>
      <c r="DR1" s="751"/>
      <c r="DS1" s="751"/>
      <c r="DT1" s="751"/>
      <c r="DU1" s="751"/>
      <c r="DV1" s="751"/>
      <c r="DW1" s="751"/>
      <c r="DX1" s="751"/>
      <c r="DY1" s="751"/>
      <c r="DZ1" s="751"/>
      <c r="EA1" s="751"/>
      <c r="EB1" s="751"/>
      <c r="EC1" s="751"/>
      <c r="ED1" s="751"/>
      <c r="EE1" s="751"/>
      <c r="EF1" s="751"/>
      <c r="EG1" s="751"/>
      <c r="EH1" s="751"/>
      <c r="EI1" s="751"/>
      <c r="EJ1" s="752"/>
    </row>
    <row r="2" spans="2:140" ht="15" customHeight="1" thickBot="1">
      <c r="C2" s="781" t="s">
        <v>4266</v>
      </c>
      <c r="D2" s="782"/>
      <c r="E2" s="782"/>
      <c r="F2" s="782"/>
      <c r="G2" s="782"/>
      <c r="H2" s="782"/>
      <c r="I2" s="782"/>
      <c r="J2" s="782"/>
      <c r="K2" s="782"/>
      <c r="L2" s="783"/>
      <c r="M2" s="160"/>
      <c r="N2" s="770" t="s">
        <v>602</v>
      </c>
      <c r="O2" s="771"/>
      <c r="P2" s="771"/>
      <c r="Q2" s="771"/>
      <c r="R2" s="771"/>
      <c r="S2" s="771"/>
      <c r="T2" s="771"/>
      <c r="U2" s="771"/>
      <c r="V2" s="771"/>
      <c r="W2" s="771"/>
      <c r="X2" s="771"/>
      <c r="Y2" s="771"/>
      <c r="Z2" s="771"/>
      <c r="AA2" s="771"/>
      <c r="AB2" s="771"/>
      <c r="AC2" s="771"/>
      <c r="AD2" s="771"/>
      <c r="AE2" s="771"/>
      <c r="AF2" s="771"/>
      <c r="AG2" s="771"/>
      <c r="AH2" s="771"/>
      <c r="AI2" s="771"/>
      <c r="AJ2" s="771"/>
      <c r="AK2" s="771"/>
      <c r="AL2" s="771"/>
      <c r="AM2" s="771"/>
      <c r="AN2" s="771"/>
      <c r="AO2" s="771"/>
      <c r="AP2" s="771"/>
      <c r="AQ2" s="771"/>
      <c r="AR2" s="771"/>
      <c r="AS2" s="771"/>
      <c r="AT2" s="771"/>
      <c r="AU2" s="771"/>
      <c r="AV2" s="771"/>
      <c r="AW2" s="771"/>
      <c r="AX2" s="772"/>
      <c r="AY2" s="243"/>
      <c r="AZ2" s="729" t="s">
        <v>15</v>
      </c>
      <c r="BA2" s="730"/>
      <c r="BB2" s="730"/>
      <c r="BC2" s="730"/>
      <c r="BD2" s="730"/>
      <c r="BE2" s="730"/>
      <c r="BF2" s="730"/>
      <c r="BG2" s="730"/>
      <c r="BH2" s="730"/>
      <c r="BI2" s="730"/>
      <c r="BJ2" s="730"/>
      <c r="BK2" s="730"/>
      <c r="BL2" s="730"/>
      <c r="BM2" s="730"/>
      <c r="BN2" s="730"/>
      <c r="BO2" s="730"/>
      <c r="BP2" s="730"/>
      <c r="BQ2" s="730"/>
      <c r="BR2" s="730"/>
      <c r="BS2" s="730"/>
      <c r="BT2" s="730"/>
      <c r="BU2" s="730"/>
      <c r="BV2" s="730"/>
      <c r="BW2" s="730"/>
      <c r="BX2" s="730"/>
      <c r="BY2" s="730"/>
      <c r="BZ2" s="730"/>
      <c r="CA2" s="730"/>
      <c r="CB2" s="731"/>
      <c r="CC2" s="142"/>
      <c r="CD2" s="142"/>
      <c r="CE2" s="142"/>
      <c r="CF2" s="142"/>
      <c r="CG2" s="142"/>
      <c r="CH2" s="142"/>
      <c r="CI2" s="142"/>
      <c r="CJ2" s="142"/>
      <c r="CK2" s="142"/>
      <c r="CL2" s="142"/>
      <c r="CM2" s="142"/>
      <c r="CN2" s="142"/>
      <c r="CO2" s="142"/>
      <c r="CP2" s="142"/>
      <c r="CQ2" s="142"/>
      <c r="CR2" s="142"/>
      <c r="CS2" s="142"/>
      <c r="CT2" s="142"/>
      <c r="CU2" s="142"/>
      <c r="CV2" s="142"/>
      <c r="CW2" s="745" t="s">
        <v>4999</v>
      </c>
      <c r="CX2" s="745"/>
      <c r="CY2" s="745"/>
      <c r="CZ2" s="745"/>
      <c r="DA2" s="745"/>
      <c r="DB2" s="745"/>
      <c r="DC2" s="745"/>
      <c r="DD2" s="745"/>
      <c r="DE2" s="745"/>
      <c r="DF2" s="745"/>
      <c r="DG2" s="745"/>
      <c r="DH2" s="745"/>
      <c r="DI2" s="745"/>
      <c r="DJ2" s="745"/>
      <c r="DK2" s="745"/>
      <c r="DL2" s="745"/>
      <c r="DM2" s="133"/>
      <c r="DN2" s="745" t="s">
        <v>5000</v>
      </c>
      <c r="DO2" s="745"/>
      <c r="DP2" s="745"/>
      <c r="DQ2" s="745"/>
      <c r="DR2" s="745"/>
      <c r="DS2" s="745"/>
      <c r="DT2" s="745"/>
      <c r="DU2" s="745"/>
      <c r="DV2" s="745"/>
      <c r="DW2" s="745"/>
      <c r="DX2" s="745"/>
      <c r="DY2" s="745"/>
      <c r="DZ2" s="745"/>
      <c r="EA2" s="745"/>
      <c r="EB2" s="745"/>
      <c r="EC2" s="745"/>
      <c r="ED2" s="745"/>
      <c r="EE2" s="745"/>
      <c r="EF2" s="745"/>
      <c r="EG2" s="745"/>
      <c r="EH2" s="745"/>
    </row>
    <row r="3" spans="2:140" ht="25.5" customHeight="1">
      <c r="C3" s="787" t="s">
        <v>4183</v>
      </c>
      <c r="D3" s="788"/>
      <c r="E3" s="788"/>
      <c r="F3" s="788"/>
      <c r="G3" s="788"/>
      <c r="H3" s="788"/>
      <c r="I3" s="788"/>
      <c r="J3" s="788"/>
      <c r="K3" s="788"/>
      <c r="L3" s="789"/>
      <c r="M3" s="160"/>
      <c r="N3" s="779" t="s">
        <v>866</v>
      </c>
      <c r="O3" s="768"/>
      <c r="P3" s="768"/>
      <c r="Q3" s="768"/>
      <c r="R3" s="768"/>
      <c r="S3" s="768"/>
      <c r="T3" s="768"/>
      <c r="U3" s="768"/>
      <c r="V3" s="768"/>
      <c r="W3" s="768" t="s">
        <v>6333</v>
      </c>
      <c r="X3" s="768"/>
      <c r="Y3" s="768"/>
      <c r="Z3" s="768"/>
      <c r="AA3" s="768"/>
      <c r="AB3" s="768"/>
      <c r="AC3" s="768"/>
      <c r="AD3" s="768"/>
      <c r="AE3" s="768"/>
      <c r="AF3" s="768"/>
      <c r="AG3" s="768" t="s">
        <v>5023</v>
      </c>
      <c r="AH3" s="768"/>
      <c r="AI3" s="768"/>
      <c r="AJ3" s="768"/>
      <c r="AK3" s="768"/>
      <c r="AL3" s="768"/>
      <c r="AM3" s="768"/>
      <c r="AN3" s="768"/>
      <c r="AO3" s="768"/>
      <c r="AP3" s="768" t="s">
        <v>32</v>
      </c>
      <c r="AQ3" s="768"/>
      <c r="AR3" s="768"/>
      <c r="AS3" s="768"/>
      <c r="AT3" s="768"/>
      <c r="AU3" s="768"/>
      <c r="AV3" s="768"/>
      <c r="AW3" s="768"/>
      <c r="AX3" s="769"/>
      <c r="AY3" s="243"/>
      <c r="AZ3" s="737" t="s">
        <v>1075</v>
      </c>
      <c r="BA3" s="738"/>
      <c r="BB3" s="738"/>
      <c r="BC3" s="738"/>
      <c r="BD3" s="738"/>
      <c r="BE3" s="738"/>
      <c r="BF3" s="738"/>
      <c r="BG3" s="738"/>
      <c r="BH3" s="738"/>
      <c r="BI3" s="738"/>
      <c r="BJ3" s="738"/>
      <c r="BK3" s="738"/>
      <c r="BL3" s="738"/>
      <c r="BM3" s="738"/>
      <c r="BN3" s="738" t="s">
        <v>6335</v>
      </c>
      <c r="BO3" s="738"/>
      <c r="BP3" s="738"/>
      <c r="BQ3" s="738"/>
      <c r="BR3" s="738"/>
      <c r="BS3" s="738"/>
      <c r="BT3" s="738"/>
      <c r="BU3" s="738"/>
      <c r="BV3" s="738"/>
      <c r="BW3" s="738"/>
      <c r="BX3" s="738"/>
      <c r="BY3" s="738"/>
      <c r="BZ3" s="738"/>
      <c r="CA3" s="738"/>
      <c r="CB3" s="739"/>
      <c r="CC3" s="142"/>
      <c r="CD3" s="142"/>
      <c r="CE3" s="142"/>
      <c r="CF3" s="142"/>
      <c r="CG3" s="142"/>
      <c r="CH3" s="142"/>
      <c r="CI3" s="142"/>
      <c r="CJ3" s="142"/>
      <c r="CK3" s="142"/>
      <c r="CL3" s="757" t="s">
        <v>4266</v>
      </c>
      <c r="CM3" s="757"/>
      <c r="CN3" s="757"/>
      <c r="CO3" s="757"/>
      <c r="CP3" s="757"/>
      <c r="CQ3" s="757"/>
      <c r="CR3" s="757"/>
      <c r="CS3" s="757"/>
      <c r="CT3" s="757"/>
      <c r="CW3" s="765">
        <f>Z17+AN17+BB17+CD17+DF17+EH17+Z25+BB25+CD25+CR25+DF25+DT25+EH25+AN41+BB41+CD41+DF41+EH41+Z49+DF49+BB49+CD49+BB58+EH49+L58++Z58+BP58+CR58+DF58+EH58+L66+Z66+BB66+CR66+CD66+L74+Z74+AN74+BP74+CR74+DT74+L82+AN82+BP82+CR82+DT82+AN90+CD90+DT90+AN98+BP98+EH82+EH90+L33+AN33+BB33+CD33+CR33+DT33+L41+CR41+DT66+Z98+BB98</f>
        <v>0</v>
      </c>
      <c r="CX3" s="765"/>
      <c r="CY3" s="765"/>
      <c r="CZ3" s="765"/>
      <c r="DA3" s="765"/>
      <c r="DB3" s="765"/>
      <c r="DC3" s="765"/>
      <c r="DD3" s="765"/>
      <c r="DE3" s="765">
        <f>Z18+AN18+BB18+CD18+DF18+EH18+Z26+BB26+CD26+CR26+DF26+DT26+EH26+AN42+BB42+CD42+DF42+EH42+Z50+DF50+BB50+CD50+BB59+EH50+L59+Z59+BP59+CR59+DF59+EH59+L67+Z67+BB67+CR67+CD67+L75+Z75+AN75+BP75+CR75+DT75+L83+AN83+BP83+CR83+DT83+AN91+CD91+DT91+AN99+BP99+EH83+EH91+L34+AN34+BB34+CD34+CR34+DT34+L42+CR42+DT67+Z99+BB99</f>
        <v>0</v>
      </c>
      <c r="DF3" s="765"/>
      <c r="DG3" s="765"/>
      <c r="DH3" s="765"/>
      <c r="DI3" s="765"/>
      <c r="DJ3" s="765"/>
      <c r="DK3" s="765"/>
      <c r="DL3" s="765"/>
      <c r="DN3" s="746">
        <f>Q17*Z17+AE17*AN17+BU17*CD17+AS17*BB17+CW17*DF17+DY17*EH17+Q25*Z25+AS25*BB25+BU25*CD25+CI25*CR25+CW25*DF25+DK25*DT25+DY25*EH25+C33*L33+AE33*AN33+AS33*BB33+BU33*CD33+DK33*DT33+AE41*AN41+AS41*BB41+CI33*CR33+BU41*CD41+CI41*CR41+CW41*DF41+Q58*Z58+C58*L58+AS58*BB58+Q66*Z66+AS66*BB66+BU66*CD66+CI66*CR66+DK66*DT66+C74*L74+Q74*Z74+AE74*AN74+BG74*BP74+CI74*CR74+DK74*DT74+C82*L82+AE82*AN82+BG82*BP82+DK82*DT82+DY82*EH82+AE90*AN90+DK90*DT90+CI82*CR82+BU90*CD90+C41*L41+DY41*EH41+Q49*Z49+AS49*BB49+BU49*CD49+CW49*DF49+DY49*EH49+BG58*BP58+CI58*CR58+CW58*DF58+DY58*EH58+DY90*EH90+Q98*Z98+AE98*AN98+AS98*BB98+BG98*BP98</f>
        <v>0</v>
      </c>
      <c r="DO3" s="746"/>
      <c r="DP3" s="746"/>
      <c r="DQ3" s="746"/>
      <c r="DR3" s="746"/>
      <c r="DS3" s="746"/>
      <c r="DT3" s="746"/>
      <c r="DU3" s="746"/>
      <c r="DV3" s="746"/>
      <c r="DW3" s="746"/>
      <c r="DX3" s="746"/>
      <c r="DY3" s="747">
        <f>Q18*Z18+AE18*AN18+BU18*CD18+AS18*BB18+CW18*DF18+DY18*EH18+Q26*Z26+AS26*BB26+BU26*CD26+CI26*CR26+CW26*DF26+DK26*DT26+DY26*EH26+C34*L34+AE34*AN34+AS34*BB34+BU34*CD34+DK34*DT34+AE42*AN42+AS42*BB42+CI34*CR34+BU42*CD42+CI42*CR42+CW42*DF42+Q59*Z59+C59*L59+AS59*BB59+Q67*Z67+AS67*BB67+BU67*CD67+CI67*CR67+DK67*DT67+C75*L75+Q75*Z75+AE75*AN75+BG75*BP75+CI75*CR75+DK75*DT75+C83*L83+AE83*AN83+BG83*BP83+DK83*DT83+DY83*EH83+AE91*AN91+DK91*DT91+CI83*CR83+BU91*CD91+C42*L42+DY42*EH42+Q50*Z50+AS50*BB50+BU50*CD50+CW50*DF50+DY50*EH50+BG59*BP59+CI59*CR59+CW59*DF59+DY59*EH59+DY91*EH91+Q99*Z99+AE99*AN99+AS99*BB99+BG99*BP99</f>
        <v>0</v>
      </c>
      <c r="DZ3" s="748"/>
      <c r="EA3" s="748"/>
      <c r="EB3" s="748"/>
      <c r="EC3" s="748"/>
      <c r="ED3" s="748"/>
      <c r="EE3" s="748"/>
      <c r="EF3" s="748"/>
      <c r="EG3" s="748"/>
      <c r="EH3" s="749"/>
    </row>
    <row r="4" spans="2:140" ht="43.5" customHeight="1">
      <c r="C4" s="790"/>
      <c r="D4" s="791"/>
      <c r="E4" s="791"/>
      <c r="F4" s="791"/>
      <c r="G4" s="791"/>
      <c r="H4" s="791"/>
      <c r="I4" s="791"/>
      <c r="J4" s="791"/>
      <c r="K4" s="791"/>
      <c r="L4" s="792"/>
      <c r="N4" s="736" t="s">
        <v>991</v>
      </c>
      <c r="O4" s="717"/>
      <c r="P4" s="717"/>
      <c r="Q4" s="717"/>
      <c r="R4" s="717"/>
      <c r="S4" s="717"/>
      <c r="T4" s="717"/>
      <c r="U4" s="717"/>
      <c r="V4" s="717"/>
      <c r="W4" s="717" t="s">
        <v>6336</v>
      </c>
      <c r="X4" s="717"/>
      <c r="Y4" s="717"/>
      <c r="Z4" s="717"/>
      <c r="AA4" s="717"/>
      <c r="AB4" s="717"/>
      <c r="AC4" s="717"/>
      <c r="AD4" s="717"/>
      <c r="AE4" s="717"/>
      <c r="AF4" s="717"/>
      <c r="AG4" s="717" t="s">
        <v>1493</v>
      </c>
      <c r="AH4" s="717"/>
      <c r="AI4" s="717"/>
      <c r="AJ4" s="717"/>
      <c r="AK4" s="717"/>
      <c r="AL4" s="717"/>
      <c r="AM4" s="717"/>
      <c r="AN4" s="717"/>
      <c r="AO4" s="717"/>
      <c r="AP4" s="717"/>
      <c r="AQ4" s="717"/>
      <c r="AR4" s="717"/>
      <c r="AS4" s="717"/>
      <c r="AT4" s="717"/>
      <c r="AU4" s="717"/>
      <c r="AV4" s="717"/>
      <c r="AW4" s="717"/>
      <c r="AX4" s="718"/>
      <c r="AY4" s="243"/>
      <c r="AZ4" s="773" t="s">
        <v>1326</v>
      </c>
      <c r="BA4" s="774"/>
      <c r="BB4" s="774"/>
      <c r="BC4" s="774"/>
      <c r="BD4" s="774"/>
      <c r="BE4" s="774"/>
      <c r="BF4" s="774"/>
      <c r="BG4" s="774"/>
      <c r="BH4" s="774"/>
      <c r="BI4" s="774"/>
      <c r="BJ4" s="774" t="s">
        <v>1829</v>
      </c>
      <c r="BK4" s="774"/>
      <c r="BL4" s="774"/>
      <c r="BM4" s="774"/>
      <c r="BN4" s="774"/>
      <c r="BO4" s="774"/>
      <c r="BP4" s="774"/>
      <c r="BQ4" s="774"/>
      <c r="BR4" s="774"/>
      <c r="BS4" s="259"/>
      <c r="BT4" s="774" t="s">
        <v>6334</v>
      </c>
      <c r="BU4" s="774"/>
      <c r="BV4" s="774"/>
      <c r="BW4" s="774"/>
      <c r="BX4" s="774"/>
      <c r="BY4" s="774"/>
      <c r="BZ4" s="774"/>
      <c r="CA4" s="774"/>
      <c r="CB4" s="777"/>
      <c r="CC4" s="142"/>
      <c r="CD4" s="142"/>
      <c r="CE4" s="142"/>
      <c r="CF4" s="142"/>
      <c r="CG4" s="142"/>
      <c r="CH4" s="142"/>
      <c r="CI4" s="142"/>
      <c r="CJ4" s="142"/>
      <c r="CK4" s="142"/>
      <c r="CL4" s="757" t="s">
        <v>4183</v>
      </c>
      <c r="CM4" s="757"/>
      <c r="CN4" s="757"/>
      <c r="CO4" s="757"/>
      <c r="CP4" s="757"/>
      <c r="CQ4" s="757"/>
      <c r="CR4" s="757"/>
      <c r="CS4" s="757"/>
      <c r="CT4" s="757"/>
      <c r="CW4" s="765">
        <f>L17+BP17+CR17+DT17+L25+AN25+BP25+Z33+BP33+DF33+EH33+Z41+AN41+DT41+L49+AN49+AN58+DT58+CD58+AN66+L66+BP66+DF66+EH66+BB74+CD74+DF74+EH74+Z82+BB82+CD82+DF82+L90+Z90+BB90+BP90+CR90+DF90+L98+BP41+BP49+CR49+DT49</f>
        <v>0</v>
      </c>
      <c r="CX4" s="765"/>
      <c r="CY4" s="765"/>
      <c r="CZ4" s="765"/>
      <c r="DA4" s="765"/>
      <c r="DB4" s="765"/>
      <c r="DC4" s="765"/>
      <c r="DD4" s="765"/>
      <c r="DE4" s="765">
        <f>L18+BP18+CR18+DT18+L26+AN26+BP26+Z34+BP34+DF34+EH34+Z42+AN42+DT42+L50+AN50+AN59+DT59+CD59+AN67+L67+BP67+DF67+EH67+BB75+CD75+DF75+EH75+Z83+BB83+CD83+DF83+L91+Z91+BB91+BP91+CR91+DF91+L99+BP42+BP50+CR50+DT50</f>
        <v>0</v>
      </c>
      <c r="DF4" s="765"/>
      <c r="DG4" s="765"/>
      <c r="DH4" s="765"/>
      <c r="DI4" s="765"/>
      <c r="DJ4" s="765"/>
      <c r="DK4" s="765"/>
      <c r="DL4" s="765"/>
      <c r="DN4" s="746">
        <f>C17*L17+BG17*BP17+CI17*CR17+DK17*DT17+C25*L25+AE25*AN25+BG25*BP25+Q33*Z33+BG33*BP33+BG41*BP41+CW33*DF33+DK41*DT41+C49*L49+AE49*AN49+BG49*BP49+CI49*CR49+DK49*DT49+AE58*AN58+BU58*CD58+DK58*DT58+C66*L66+AE66*AN66+BG66*BP66+CW66*DF66+DY66*EH66+AS74*BB74+BU74*CD74+CW74*DF74+DY74*EH74+Q82*Z82+AS82*BB82+BU82*CD82+CW82*DF82+C90*L90+Q90*Z90+AS90*BB90+BG90*BP90+CI90*CR90+CW90*DF90+C98*L98+DY33*EH33+Q41*Z41</f>
        <v>0</v>
      </c>
      <c r="DO4" s="746"/>
      <c r="DP4" s="746"/>
      <c r="DQ4" s="746"/>
      <c r="DR4" s="746"/>
      <c r="DS4" s="746"/>
      <c r="DT4" s="746"/>
      <c r="DU4" s="746"/>
      <c r="DV4" s="746"/>
      <c r="DW4" s="746"/>
      <c r="DX4" s="746"/>
      <c r="DY4" s="747">
        <f>C18*L18+BG18*BP18+CI18*CR18+DK18*DT18+C26*L26+AE26*AN26+BG26*BP26+Q34*Z34+BG34*BP34+BG42*BP42+CW34*DF34+DK42*DT42+C50*L50+AE50*AN50+BG50*BP50+CI50*CR50+DK50*DT50+AE59*AN59+BU59*CD59+DK59*DT59+C67*L67+AE67*AN67+BG67*BP67+CW67*DF67+DY67*EH67+AS75*BB75+BU75*CD75+CW75*DF75+DY75*EH75+Q83*Z83+AS83*BB83+BU83*CD83+CW83*DF83+C91*L91+Q91*Z91+AS91*BB91+BG91*BP91+CI91*CR91+CW91*DF91+C99*L99+DY34*EH34+Q42*Z42</f>
        <v>0</v>
      </c>
      <c r="DZ4" s="748"/>
      <c r="EA4" s="748"/>
      <c r="EB4" s="748"/>
      <c r="EC4" s="748"/>
      <c r="ED4" s="748"/>
      <c r="EE4" s="748"/>
      <c r="EF4" s="748"/>
      <c r="EG4" s="748"/>
      <c r="EH4" s="749"/>
    </row>
    <row r="5" spans="2:140" ht="27" customHeight="1" thickBot="1">
      <c r="C5" s="793"/>
      <c r="D5" s="794"/>
      <c r="E5" s="794"/>
      <c r="F5" s="794"/>
      <c r="G5" s="794"/>
      <c r="H5" s="794"/>
      <c r="I5" s="794"/>
      <c r="J5" s="794"/>
      <c r="K5" s="794"/>
      <c r="L5" s="795"/>
      <c r="N5" s="780" t="s">
        <v>6332</v>
      </c>
      <c r="O5" s="728"/>
      <c r="P5" s="728"/>
      <c r="Q5" s="728"/>
      <c r="R5" s="728"/>
      <c r="S5" s="728"/>
      <c r="T5" s="728"/>
      <c r="U5" s="728"/>
      <c r="V5" s="728"/>
      <c r="W5" s="728" t="s">
        <v>1577</v>
      </c>
      <c r="X5" s="728"/>
      <c r="Y5" s="728"/>
      <c r="Z5" s="728"/>
      <c r="AA5" s="728"/>
      <c r="AB5" s="728"/>
      <c r="AC5" s="728"/>
      <c r="AD5" s="728"/>
      <c r="AE5" s="728"/>
      <c r="AF5" s="728"/>
      <c r="AG5" s="728" t="s">
        <v>6331</v>
      </c>
      <c r="AH5" s="728"/>
      <c r="AI5" s="728"/>
      <c r="AJ5" s="728"/>
      <c r="AK5" s="728"/>
      <c r="AL5" s="728"/>
      <c r="AM5" s="728"/>
      <c r="AN5" s="728"/>
      <c r="AO5" s="728"/>
      <c r="AP5" s="728" t="s">
        <v>15</v>
      </c>
      <c r="AQ5" s="728"/>
      <c r="AR5" s="728"/>
      <c r="AS5" s="728"/>
      <c r="AT5" s="728"/>
      <c r="AU5" s="728"/>
      <c r="AV5" s="728"/>
      <c r="AW5" s="728"/>
      <c r="AX5" s="767"/>
      <c r="AY5" s="243"/>
      <c r="AZ5" s="775"/>
      <c r="BA5" s="776"/>
      <c r="BB5" s="776"/>
      <c r="BC5" s="776"/>
      <c r="BD5" s="776"/>
      <c r="BE5" s="776"/>
      <c r="BF5" s="776"/>
      <c r="BG5" s="776"/>
      <c r="BH5" s="776"/>
      <c r="BI5" s="776"/>
      <c r="BJ5" s="776"/>
      <c r="BK5" s="776"/>
      <c r="BL5" s="776"/>
      <c r="BM5" s="776"/>
      <c r="BN5" s="776"/>
      <c r="BO5" s="776"/>
      <c r="BP5" s="776"/>
      <c r="BQ5" s="776"/>
      <c r="BR5" s="776"/>
      <c r="BS5" s="260"/>
      <c r="BT5" s="776"/>
      <c r="BU5" s="776"/>
      <c r="BV5" s="776"/>
      <c r="BW5" s="776"/>
      <c r="BX5" s="776"/>
      <c r="BY5" s="776"/>
      <c r="BZ5" s="776"/>
      <c r="CA5" s="776"/>
      <c r="CB5" s="778"/>
      <c r="CC5" s="142"/>
      <c r="CD5" s="142"/>
      <c r="CE5" s="142"/>
      <c r="CF5" s="142"/>
      <c r="CG5" s="142"/>
      <c r="CH5" s="142"/>
      <c r="CI5" s="142"/>
      <c r="CJ5" s="142"/>
      <c r="CK5" s="142"/>
      <c r="CL5" s="758" t="s">
        <v>5001</v>
      </c>
      <c r="CM5" s="758"/>
      <c r="CN5" s="758"/>
      <c r="CO5" s="758"/>
      <c r="CP5" s="758"/>
      <c r="CQ5" s="758"/>
      <c r="CR5" s="758"/>
      <c r="CS5" s="758"/>
      <c r="CT5" s="758"/>
      <c r="CU5" s="142"/>
      <c r="CV5" s="142"/>
      <c r="CW5" s="796">
        <f>CW3+CW4+DE3+DE4</f>
        <v>0</v>
      </c>
      <c r="CX5" s="796"/>
      <c r="CY5" s="796"/>
      <c r="CZ5" s="796"/>
      <c r="DA5" s="796"/>
      <c r="DB5" s="796"/>
      <c r="DC5" s="796"/>
      <c r="DD5" s="796"/>
      <c r="DE5" s="796"/>
      <c r="DF5" s="796"/>
      <c r="DG5" s="796"/>
      <c r="DH5" s="796"/>
      <c r="DI5" s="796"/>
      <c r="DJ5" s="796"/>
      <c r="DK5" s="796"/>
      <c r="DL5" s="796"/>
      <c r="DN5" s="764">
        <f>DY3+DY4+DN3+DN4</f>
        <v>0</v>
      </c>
      <c r="DO5" s="764"/>
      <c r="DP5" s="764"/>
      <c r="DQ5" s="764"/>
      <c r="DR5" s="764"/>
      <c r="DS5" s="764"/>
      <c r="DT5" s="764"/>
      <c r="DU5" s="764"/>
      <c r="DV5" s="764"/>
      <c r="DW5" s="764"/>
      <c r="DX5" s="764"/>
      <c r="DY5" s="764"/>
      <c r="DZ5" s="764"/>
      <c r="EA5" s="764"/>
      <c r="EB5" s="764"/>
      <c r="EC5" s="764"/>
      <c r="ED5" s="764"/>
      <c r="EE5" s="764"/>
      <c r="EF5" s="764"/>
      <c r="EG5" s="764"/>
      <c r="EH5" s="764"/>
    </row>
    <row r="6" spans="2:140" s="247" customFormat="1" ht="7.5" customHeight="1">
      <c r="C6" s="422"/>
      <c r="D6" s="422"/>
      <c r="E6" s="422"/>
      <c r="F6" s="422"/>
      <c r="G6" s="422"/>
      <c r="H6" s="422"/>
      <c r="I6" s="422"/>
      <c r="J6" s="422"/>
      <c r="K6" s="422"/>
      <c r="L6" s="422"/>
      <c r="M6" s="422"/>
      <c r="N6" s="145"/>
      <c r="O6" s="145"/>
      <c r="P6" s="145"/>
      <c r="Q6" s="145"/>
      <c r="R6" s="145"/>
      <c r="S6" s="145"/>
      <c r="T6" s="145"/>
      <c r="U6" s="145"/>
      <c r="V6" s="145"/>
      <c r="W6" s="145"/>
      <c r="X6" s="145"/>
      <c r="Y6" s="145"/>
      <c r="Z6" s="145"/>
      <c r="AA6" s="145"/>
      <c r="AB6" s="145"/>
      <c r="AC6" s="145"/>
      <c r="AD6" s="145"/>
      <c r="AE6" s="145"/>
      <c r="AF6" s="145"/>
      <c r="AG6" s="145"/>
      <c r="AH6" s="145"/>
      <c r="AI6" s="145"/>
      <c r="AJ6" s="145"/>
      <c r="AK6" s="145"/>
      <c r="AL6" s="145"/>
      <c r="AM6" s="145"/>
      <c r="AN6" s="145"/>
      <c r="AO6" s="145"/>
      <c r="AP6" s="145"/>
      <c r="AQ6" s="145"/>
      <c r="AR6" s="145"/>
      <c r="AS6" s="145"/>
      <c r="AT6" s="145"/>
      <c r="AU6" s="145"/>
      <c r="AV6" s="145"/>
      <c r="AW6" s="145"/>
      <c r="AX6" s="145"/>
      <c r="AY6" s="145"/>
      <c r="AZ6" s="145"/>
      <c r="BA6" s="145"/>
      <c r="BB6" s="145"/>
      <c r="BC6" s="145"/>
      <c r="BD6" s="145"/>
      <c r="BE6" s="145"/>
      <c r="BF6" s="145"/>
      <c r="BG6" s="145"/>
      <c r="BH6" s="145"/>
      <c r="BI6" s="145"/>
      <c r="BJ6" s="145"/>
      <c r="BK6" s="145"/>
      <c r="BL6" s="145"/>
      <c r="BM6" s="145"/>
      <c r="BN6" s="145"/>
      <c r="BO6" s="145"/>
      <c r="BP6" s="145"/>
      <c r="BQ6" s="145"/>
      <c r="BR6" s="145"/>
      <c r="BS6" s="145"/>
      <c r="BT6" s="145"/>
      <c r="BU6" s="145"/>
      <c r="BV6" s="145"/>
      <c r="BW6" s="145"/>
      <c r="BX6" s="145"/>
      <c r="BY6" s="145"/>
      <c r="BZ6" s="145"/>
      <c r="CA6" s="145"/>
      <c r="CB6" s="145"/>
      <c r="CC6" s="145"/>
      <c r="CD6" s="145"/>
      <c r="CE6" s="145"/>
      <c r="CF6" s="145"/>
      <c r="CG6" s="145"/>
      <c r="CH6" s="145"/>
      <c r="CI6" s="145"/>
      <c r="CJ6" s="145"/>
      <c r="CK6" s="145"/>
      <c r="CL6" s="145"/>
      <c r="CM6" s="145"/>
      <c r="CN6" s="145"/>
      <c r="CO6" s="145"/>
      <c r="CP6" s="145"/>
      <c r="CQ6" s="145"/>
      <c r="CR6" s="145"/>
      <c r="CS6" s="145"/>
      <c r="CT6" s="145"/>
      <c r="CU6" s="145"/>
      <c r="CV6" s="145"/>
      <c r="CW6" s="145"/>
      <c r="CX6" s="145"/>
      <c r="CY6" s="145"/>
      <c r="CZ6" s="145"/>
      <c r="DA6" s="145"/>
      <c r="DB6" s="145"/>
      <c r="DC6" s="145"/>
      <c r="DD6" s="145"/>
      <c r="DE6" s="145"/>
      <c r="DF6" s="145"/>
      <c r="DG6" s="145"/>
      <c r="DH6" s="145"/>
      <c r="DI6" s="145"/>
      <c r="DJ6" s="145"/>
      <c r="DK6" s="145"/>
      <c r="DL6" s="145"/>
      <c r="DM6" s="422"/>
      <c r="DN6" s="422"/>
      <c r="DO6" s="422"/>
      <c r="DP6" s="422"/>
      <c r="DQ6" s="422"/>
      <c r="DR6" s="422"/>
      <c r="DS6" s="422"/>
      <c r="DT6" s="422"/>
      <c r="DU6" s="422"/>
      <c r="DV6" s="422"/>
      <c r="DW6" s="422"/>
      <c r="DX6" s="422"/>
      <c r="DY6" s="422"/>
      <c r="DZ6" s="422"/>
      <c r="EA6" s="422"/>
      <c r="EB6" s="422"/>
      <c r="EC6" s="422"/>
      <c r="ED6" s="422"/>
      <c r="EE6" s="422"/>
      <c r="EF6" s="422"/>
      <c r="EG6" s="422"/>
      <c r="EH6" s="422"/>
    </row>
    <row r="7" spans="2:140" s="247" customFormat="1" ht="22.5" customHeight="1">
      <c r="C7" s="422"/>
      <c r="D7" s="422"/>
      <c r="E7" s="422"/>
      <c r="F7" s="422"/>
      <c r="G7" s="422"/>
      <c r="H7" s="422"/>
      <c r="I7" s="422"/>
      <c r="J7" s="422"/>
      <c r="K7" s="422"/>
      <c r="L7" s="422"/>
      <c r="M7" s="422"/>
      <c r="N7" s="145"/>
      <c r="O7" s="145"/>
      <c r="P7" s="145"/>
      <c r="Q7" s="145"/>
      <c r="R7" s="145"/>
      <c r="S7" s="145"/>
      <c r="T7" s="145"/>
      <c r="U7" s="145"/>
      <c r="V7" s="145"/>
      <c r="W7" s="145"/>
      <c r="X7" s="145"/>
      <c r="Y7" s="145"/>
      <c r="Z7" s="145"/>
      <c r="AA7" s="145"/>
      <c r="AB7" s="145"/>
      <c r="AC7" s="145"/>
      <c r="AD7" s="145"/>
      <c r="AE7" s="145"/>
      <c r="AF7" s="145"/>
      <c r="AG7" s="145"/>
      <c r="AH7" s="145"/>
      <c r="AI7" s="145"/>
      <c r="AJ7" s="145"/>
      <c r="AK7" s="145"/>
      <c r="AL7" s="145"/>
      <c r="AM7" s="145"/>
      <c r="AN7" s="145"/>
      <c r="AO7" s="145"/>
      <c r="AP7" s="797" t="s">
        <v>6364</v>
      </c>
      <c r="AQ7" s="798"/>
      <c r="AR7" s="798"/>
      <c r="AS7" s="798"/>
      <c r="AT7" s="798"/>
      <c r="AU7" s="798"/>
      <c r="AV7" s="798"/>
      <c r="AW7" s="798"/>
      <c r="AX7" s="798"/>
      <c r="AY7" s="798"/>
      <c r="AZ7" s="798"/>
      <c r="BA7" s="798"/>
      <c r="BB7" s="798"/>
      <c r="BC7" s="798"/>
      <c r="BD7" s="798"/>
      <c r="BE7" s="798"/>
      <c r="BF7" s="798"/>
      <c r="BG7" s="798"/>
      <c r="BH7" s="798"/>
      <c r="BI7" s="798"/>
      <c r="BJ7" s="798"/>
      <c r="BK7" s="798"/>
      <c r="BL7" s="798"/>
      <c r="BM7" s="798"/>
      <c r="BN7" s="798"/>
      <c r="BO7" s="798"/>
      <c r="BP7" s="798"/>
      <c r="BQ7" s="798"/>
      <c r="BR7" s="798"/>
      <c r="BS7" s="798"/>
      <c r="BT7" s="798"/>
      <c r="BU7" s="798"/>
      <c r="BV7" s="798"/>
      <c r="BW7" s="798"/>
      <c r="BX7" s="798"/>
      <c r="BY7" s="798"/>
      <c r="BZ7" s="798"/>
      <c r="CA7" s="798"/>
      <c r="CB7" s="798"/>
      <c r="CC7" s="798"/>
      <c r="CD7" s="798"/>
      <c r="CE7" s="798"/>
      <c r="CF7" s="798"/>
      <c r="CG7" s="798"/>
      <c r="CH7" s="798"/>
      <c r="CI7" s="799"/>
      <c r="CJ7" s="145"/>
      <c r="CK7" s="145"/>
      <c r="CL7" s="145"/>
      <c r="CM7" s="145"/>
      <c r="CN7" s="145"/>
      <c r="CO7" s="145"/>
      <c r="CP7" s="145"/>
      <c r="CQ7" s="145"/>
      <c r="CR7" s="145"/>
      <c r="CS7" s="145"/>
      <c r="CT7" s="145"/>
      <c r="CU7" s="145"/>
      <c r="CV7" s="145"/>
      <c r="CW7" s="145"/>
      <c r="CX7" s="145"/>
      <c r="CY7" s="145"/>
      <c r="CZ7" s="145"/>
      <c r="DA7" s="145"/>
      <c r="DB7" s="145"/>
      <c r="DC7" s="145"/>
      <c r="DD7" s="145"/>
      <c r="DE7" s="145"/>
      <c r="DF7" s="145"/>
      <c r="DG7" s="145"/>
      <c r="DH7" s="145"/>
      <c r="DI7" s="145"/>
      <c r="DJ7" s="145"/>
      <c r="DK7" s="145"/>
      <c r="DL7" s="145"/>
      <c r="DM7" s="422"/>
      <c r="DN7" s="422"/>
      <c r="DO7" s="422"/>
      <c r="DP7" s="422"/>
      <c r="DQ7" s="422"/>
      <c r="DR7" s="422"/>
      <c r="DS7" s="422"/>
      <c r="DT7" s="422"/>
      <c r="DU7" s="422"/>
      <c r="DV7" s="422"/>
      <c r="DW7" s="422"/>
      <c r="DX7" s="422"/>
      <c r="DY7" s="422"/>
      <c r="DZ7" s="422"/>
      <c r="EA7" s="422"/>
      <c r="EB7" s="422"/>
      <c r="EC7" s="422"/>
      <c r="ED7" s="422"/>
      <c r="EE7" s="422"/>
      <c r="EF7" s="422"/>
      <c r="EG7" s="422"/>
      <c r="EH7" s="422"/>
    </row>
    <row r="8" spans="2:140" s="247" customFormat="1" ht="22.5" customHeight="1">
      <c r="C8" s="422"/>
      <c r="D8" s="422"/>
      <c r="E8" s="422"/>
      <c r="F8" s="422"/>
      <c r="G8" s="422"/>
      <c r="H8" s="422"/>
      <c r="I8" s="422"/>
      <c r="J8" s="422"/>
      <c r="K8" s="422"/>
      <c r="L8" s="422"/>
      <c r="M8" s="422"/>
      <c r="N8" s="145"/>
      <c r="O8" s="145"/>
      <c r="P8" s="145"/>
      <c r="Q8" s="145"/>
      <c r="R8" s="145"/>
      <c r="S8" s="145"/>
      <c r="T8" s="145"/>
      <c r="U8" s="145"/>
      <c r="V8" s="145"/>
      <c r="W8" s="145"/>
      <c r="X8" s="145"/>
      <c r="Y8" s="145"/>
      <c r="Z8" s="145"/>
      <c r="AA8" s="145"/>
      <c r="AB8" s="145"/>
      <c r="AC8" s="145"/>
      <c r="AD8" s="145"/>
      <c r="AE8" s="145"/>
      <c r="AF8" s="145"/>
      <c r="AG8" s="145"/>
      <c r="AH8" s="145"/>
      <c r="AI8" s="145"/>
      <c r="AJ8" s="145"/>
      <c r="AK8" s="145"/>
      <c r="AL8" s="145"/>
      <c r="AM8" s="145"/>
      <c r="AN8" s="145"/>
      <c r="AO8" s="145"/>
      <c r="AP8" s="800"/>
      <c r="AQ8" s="801"/>
      <c r="AR8" s="801"/>
      <c r="AS8" s="801"/>
      <c r="AT8" s="801"/>
      <c r="AU8" s="801"/>
      <c r="AV8" s="801"/>
      <c r="AW8" s="801"/>
      <c r="AX8" s="801"/>
      <c r="AY8" s="801"/>
      <c r="AZ8" s="801"/>
      <c r="BA8" s="801"/>
      <c r="BB8" s="801"/>
      <c r="BC8" s="801"/>
      <c r="BD8" s="801"/>
      <c r="BE8" s="801"/>
      <c r="BF8" s="801"/>
      <c r="BG8" s="801"/>
      <c r="BH8" s="801"/>
      <c r="BI8" s="801"/>
      <c r="BJ8" s="801"/>
      <c r="BK8" s="801"/>
      <c r="BL8" s="801"/>
      <c r="BM8" s="801"/>
      <c r="BN8" s="801"/>
      <c r="BO8" s="801"/>
      <c r="BP8" s="801"/>
      <c r="BQ8" s="801"/>
      <c r="BR8" s="801"/>
      <c r="BS8" s="801"/>
      <c r="BT8" s="801"/>
      <c r="BU8" s="801"/>
      <c r="BV8" s="801"/>
      <c r="BW8" s="801"/>
      <c r="BX8" s="801"/>
      <c r="BY8" s="801"/>
      <c r="BZ8" s="801"/>
      <c r="CA8" s="801"/>
      <c r="CB8" s="801"/>
      <c r="CC8" s="801"/>
      <c r="CD8" s="801"/>
      <c r="CE8" s="801"/>
      <c r="CF8" s="801"/>
      <c r="CG8" s="801"/>
      <c r="CH8" s="801"/>
      <c r="CI8" s="802"/>
      <c r="CJ8" s="145"/>
      <c r="CK8" s="145"/>
      <c r="CL8" s="145"/>
      <c r="CM8" s="145"/>
      <c r="CN8" s="145"/>
      <c r="CO8" s="145"/>
      <c r="CP8" s="145"/>
      <c r="CQ8" s="145"/>
      <c r="CR8" s="145"/>
      <c r="CS8" s="145"/>
      <c r="CT8" s="145"/>
      <c r="CU8" s="145"/>
      <c r="CV8" s="145"/>
      <c r="CW8" s="145"/>
      <c r="CX8" s="145"/>
      <c r="CY8" s="145"/>
      <c r="CZ8" s="145"/>
      <c r="DA8" s="145"/>
      <c r="DB8" s="145"/>
      <c r="DC8" s="145"/>
      <c r="DD8" s="145"/>
      <c r="DE8" s="145"/>
      <c r="DF8" s="145"/>
      <c r="DG8" s="145"/>
      <c r="DH8" s="145"/>
      <c r="DI8" s="145"/>
      <c r="DJ8" s="145"/>
      <c r="DK8" s="145"/>
      <c r="DL8" s="145"/>
      <c r="DM8" s="422"/>
      <c r="DN8" s="422"/>
      <c r="DO8" s="422"/>
      <c r="DP8" s="422"/>
      <c r="DQ8" s="422"/>
      <c r="DR8" s="422"/>
      <c r="DS8" s="422"/>
      <c r="DT8" s="422"/>
      <c r="DU8" s="422"/>
      <c r="DV8" s="422"/>
      <c r="DW8" s="422"/>
      <c r="DX8" s="422"/>
      <c r="DY8" s="422"/>
      <c r="DZ8" s="422"/>
      <c r="EA8" s="422"/>
      <c r="EB8" s="422"/>
      <c r="EC8" s="422"/>
      <c r="ED8" s="422"/>
      <c r="EE8" s="422"/>
      <c r="EF8" s="422"/>
      <c r="EG8" s="422"/>
      <c r="EH8" s="422"/>
    </row>
    <row r="9" spans="2:140" s="247" customFormat="1" ht="22.5" customHeight="1">
      <c r="C9" s="422"/>
      <c r="D9" s="422"/>
      <c r="E9" s="422"/>
      <c r="F9" s="422"/>
      <c r="G9" s="422"/>
      <c r="H9" s="422"/>
      <c r="I9" s="422"/>
      <c r="J9" s="422"/>
      <c r="K9" s="422"/>
      <c r="L9" s="422"/>
      <c r="M9" s="422"/>
      <c r="N9" s="145"/>
      <c r="O9" s="145"/>
      <c r="P9" s="145"/>
      <c r="Q9" s="145"/>
      <c r="R9" s="145"/>
      <c r="S9" s="145"/>
      <c r="T9" s="145"/>
      <c r="U9" s="145"/>
      <c r="V9" s="145"/>
      <c r="W9" s="145"/>
      <c r="X9" s="145"/>
      <c r="Y9" s="145"/>
      <c r="Z9" s="145"/>
      <c r="AA9" s="145"/>
      <c r="AB9" s="145"/>
      <c r="AC9" s="145"/>
      <c r="AD9" s="145"/>
      <c r="AE9" s="145"/>
      <c r="AF9" s="145"/>
      <c r="AG9" s="145"/>
      <c r="AH9" s="145"/>
      <c r="AI9" s="145"/>
      <c r="AJ9" s="145"/>
      <c r="AK9" s="145"/>
      <c r="AL9" s="145"/>
      <c r="AM9" s="145"/>
      <c r="AN9" s="145"/>
      <c r="AO9" s="145"/>
      <c r="AP9" s="803"/>
      <c r="AQ9" s="804"/>
      <c r="AR9" s="804"/>
      <c r="AS9" s="804"/>
      <c r="AT9" s="804"/>
      <c r="AU9" s="804"/>
      <c r="AV9" s="804"/>
      <c r="AW9" s="804"/>
      <c r="AX9" s="804"/>
      <c r="AY9" s="804"/>
      <c r="AZ9" s="804"/>
      <c r="BA9" s="804"/>
      <c r="BB9" s="804"/>
      <c r="BC9" s="804"/>
      <c r="BD9" s="804"/>
      <c r="BE9" s="804"/>
      <c r="BF9" s="804"/>
      <c r="BG9" s="804"/>
      <c r="BH9" s="804"/>
      <c r="BI9" s="804"/>
      <c r="BJ9" s="804"/>
      <c r="BK9" s="804"/>
      <c r="BL9" s="804"/>
      <c r="BM9" s="804"/>
      <c r="BN9" s="804"/>
      <c r="BO9" s="804"/>
      <c r="BP9" s="804"/>
      <c r="BQ9" s="804"/>
      <c r="BR9" s="804"/>
      <c r="BS9" s="804"/>
      <c r="BT9" s="804"/>
      <c r="BU9" s="804"/>
      <c r="BV9" s="804"/>
      <c r="BW9" s="804"/>
      <c r="BX9" s="804"/>
      <c r="BY9" s="804"/>
      <c r="BZ9" s="804"/>
      <c r="CA9" s="804"/>
      <c r="CB9" s="804"/>
      <c r="CC9" s="804"/>
      <c r="CD9" s="804"/>
      <c r="CE9" s="804"/>
      <c r="CF9" s="804"/>
      <c r="CG9" s="804"/>
      <c r="CH9" s="804"/>
      <c r="CI9" s="805"/>
      <c r="CJ9" s="145"/>
      <c r="CK9" s="145"/>
      <c r="CL9" s="145"/>
      <c r="CM9" s="145"/>
      <c r="CN9" s="145"/>
      <c r="CO9" s="145"/>
      <c r="CP9" s="145"/>
      <c r="CQ9" s="145"/>
      <c r="CR9" s="145"/>
      <c r="CS9" s="145"/>
      <c r="CT9" s="145"/>
      <c r="CU9" s="145"/>
      <c r="CV9" s="145"/>
      <c r="CW9" s="145"/>
      <c r="CX9" s="145"/>
      <c r="CY9" s="145"/>
      <c r="CZ9" s="145"/>
      <c r="DA9" s="145"/>
      <c r="DB9" s="145"/>
      <c r="DC9" s="145"/>
      <c r="DD9" s="145"/>
      <c r="DE9" s="145"/>
      <c r="DF9" s="145"/>
      <c r="DG9" s="145"/>
      <c r="DH9" s="145"/>
      <c r="DI9" s="145"/>
      <c r="DJ9" s="145"/>
      <c r="DK9" s="145"/>
      <c r="DL9" s="145"/>
      <c r="DM9" s="422"/>
      <c r="DN9" s="422"/>
      <c r="DO9" s="422"/>
      <c r="DP9" s="422"/>
      <c r="DQ9" s="422"/>
      <c r="DR9" s="422"/>
      <c r="DS9" s="422"/>
      <c r="DT9" s="422"/>
      <c r="DU9" s="422"/>
      <c r="DV9" s="422"/>
      <c r="DW9" s="422"/>
      <c r="DX9" s="422"/>
      <c r="DY9" s="422"/>
      <c r="DZ9" s="422"/>
      <c r="EA9" s="422"/>
      <c r="EB9" s="422"/>
      <c r="EC9" s="422"/>
      <c r="ED9" s="422"/>
      <c r="EE9" s="422"/>
      <c r="EF9" s="422"/>
      <c r="EG9" s="422"/>
      <c r="EH9" s="422"/>
    </row>
    <row r="10" spans="2:140" s="247" customFormat="1" ht="7.5" customHeight="1">
      <c r="C10" s="422"/>
      <c r="D10" s="422"/>
      <c r="E10" s="422"/>
      <c r="F10" s="422"/>
      <c r="G10" s="422"/>
      <c r="H10" s="422"/>
      <c r="I10" s="422"/>
      <c r="J10" s="422"/>
      <c r="K10" s="422"/>
      <c r="L10" s="422"/>
      <c r="M10" s="422"/>
      <c r="N10" s="145"/>
      <c r="O10" s="145"/>
      <c r="P10" s="145"/>
      <c r="Q10" s="145"/>
      <c r="R10" s="145"/>
      <c r="S10" s="145"/>
      <c r="T10" s="145"/>
      <c r="U10" s="145"/>
      <c r="V10" s="145"/>
      <c r="W10" s="145"/>
      <c r="X10" s="145"/>
      <c r="Y10" s="145"/>
      <c r="Z10" s="145"/>
      <c r="AA10" s="145"/>
      <c r="AB10" s="145"/>
      <c r="AC10" s="145"/>
      <c r="AD10" s="145"/>
      <c r="AE10" s="145"/>
      <c r="AF10" s="145"/>
      <c r="AG10" s="145"/>
      <c r="AH10" s="145"/>
      <c r="AI10" s="145"/>
      <c r="AJ10" s="145"/>
      <c r="AK10" s="145"/>
      <c r="AL10" s="145"/>
      <c r="AM10" s="145"/>
      <c r="AN10" s="145"/>
      <c r="AO10" s="145"/>
      <c r="AP10" s="145"/>
      <c r="AQ10" s="145"/>
      <c r="AR10" s="145"/>
      <c r="AS10" s="145"/>
      <c r="AT10" s="145"/>
      <c r="AU10" s="145"/>
      <c r="AV10" s="145"/>
      <c r="AW10" s="145"/>
      <c r="AX10" s="145"/>
      <c r="AY10" s="145"/>
      <c r="AZ10" s="145"/>
      <c r="BA10" s="145"/>
      <c r="BB10" s="145"/>
      <c r="BC10" s="145"/>
      <c r="BD10" s="145"/>
      <c r="BE10" s="145"/>
      <c r="BF10" s="145"/>
      <c r="BG10" s="145"/>
      <c r="BH10" s="145"/>
      <c r="BI10" s="145"/>
      <c r="BJ10" s="145"/>
      <c r="BK10" s="145"/>
      <c r="BL10" s="145"/>
      <c r="BM10" s="145"/>
      <c r="BN10" s="145"/>
      <c r="BO10" s="145"/>
      <c r="BP10" s="145"/>
      <c r="BQ10" s="145"/>
      <c r="BR10" s="145"/>
      <c r="BS10" s="145"/>
      <c r="BT10" s="145"/>
      <c r="BU10" s="145"/>
      <c r="BV10" s="145"/>
      <c r="BW10" s="145"/>
      <c r="BX10" s="145"/>
      <c r="BY10" s="145"/>
      <c r="BZ10" s="145"/>
      <c r="CA10" s="145"/>
      <c r="CB10" s="145"/>
      <c r="CC10" s="145"/>
      <c r="CD10" s="145"/>
      <c r="CE10" s="145"/>
      <c r="CF10" s="145"/>
      <c r="CG10" s="145"/>
      <c r="CH10" s="145"/>
      <c r="CI10" s="145"/>
      <c r="CJ10" s="145"/>
      <c r="CK10" s="145"/>
      <c r="CL10" s="145"/>
      <c r="CM10" s="145"/>
      <c r="CN10" s="145"/>
      <c r="CO10" s="145"/>
      <c r="CP10" s="145"/>
      <c r="CQ10" s="145"/>
      <c r="CR10" s="145"/>
      <c r="CS10" s="145"/>
      <c r="CT10" s="145"/>
      <c r="CU10" s="145"/>
      <c r="CV10" s="145"/>
      <c r="CW10" s="145"/>
      <c r="CX10" s="145"/>
      <c r="CY10" s="145"/>
      <c r="CZ10" s="145"/>
      <c r="DA10" s="145"/>
      <c r="DB10" s="145"/>
      <c r="DC10" s="145"/>
      <c r="DD10" s="145"/>
      <c r="DE10" s="145"/>
      <c r="DF10" s="145"/>
      <c r="DG10" s="145"/>
      <c r="DH10" s="145"/>
      <c r="DI10" s="145"/>
      <c r="DJ10" s="145"/>
      <c r="DK10" s="145"/>
      <c r="DL10" s="145"/>
      <c r="DM10" s="422"/>
      <c r="DN10" s="422"/>
      <c r="DO10" s="422"/>
      <c r="DP10" s="422"/>
      <c r="DQ10" s="422"/>
      <c r="DR10" s="422"/>
      <c r="DS10" s="422"/>
      <c r="DT10" s="422"/>
      <c r="DU10" s="422"/>
      <c r="DV10" s="422"/>
      <c r="DW10" s="422"/>
      <c r="DX10" s="422"/>
      <c r="DY10" s="422"/>
      <c r="DZ10" s="422"/>
      <c r="EA10" s="422"/>
      <c r="EB10" s="422"/>
      <c r="EC10" s="422"/>
      <c r="ED10" s="422"/>
      <c r="EE10" s="422"/>
      <c r="EF10" s="422"/>
      <c r="EG10" s="422"/>
      <c r="EH10" s="422"/>
    </row>
    <row r="11" spans="2:140" ht="9" customHeight="1" thickBot="1">
      <c r="B11" s="766"/>
      <c r="C11" s="766"/>
      <c r="D11" s="766"/>
      <c r="E11" s="766"/>
      <c r="F11" s="766"/>
      <c r="G11" s="766"/>
      <c r="H11" s="766"/>
      <c r="I11" s="766"/>
      <c r="J11" s="766"/>
      <c r="K11" s="766"/>
      <c r="L11" s="766"/>
      <c r="M11" s="766"/>
      <c r="N11" s="766"/>
      <c r="O11" s="766"/>
      <c r="P11" s="766"/>
      <c r="Q11" s="766"/>
      <c r="R11" s="766"/>
      <c r="S11" s="766"/>
      <c r="T11" s="766"/>
      <c r="U11" s="766"/>
      <c r="V11" s="766"/>
      <c r="W11" s="766"/>
      <c r="X11" s="766"/>
      <c r="Y11" s="766"/>
      <c r="Z11" s="766"/>
      <c r="AA11" s="766"/>
      <c r="AB11" s="766"/>
      <c r="AC11" s="766"/>
      <c r="AD11" s="766"/>
      <c r="AE11" s="766"/>
      <c r="AF11" s="766"/>
      <c r="AG11" s="766"/>
      <c r="AH11" s="766"/>
      <c r="AI11" s="766"/>
      <c r="AJ11" s="766"/>
      <c r="AK11" s="766"/>
      <c r="AL11" s="766"/>
      <c r="AM11" s="766"/>
      <c r="AN11" s="766"/>
      <c r="AO11" s="766"/>
      <c r="AP11" s="766"/>
      <c r="AQ11" s="766"/>
      <c r="AR11" s="766"/>
      <c r="AS11" s="766"/>
      <c r="AT11" s="766"/>
      <c r="AU11" s="766"/>
      <c r="AV11" s="766"/>
      <c r="AW11" s="766"/>
      <c r="AX11" s="766"/>
      <c r="AY11" s="766"/>
      <c r="AZ11" s="766"/>
      <c r="BA11" s="766"/>
      <c r="BB11" s="766"/>
      <c r="BC11" s="766"/>
      <c r="BD11" s="766"/>
      <c r="BE11" s="766"/>
      <c r="BF11" s="766"/>
      <c r="BG11" s="766"/>
      <c r="BH11" s="766"/>
      <c r="BI11" s="766"/>
      <c r="BJ11" s="766"/>
      <c r="BK11" s="766"/>
      <c r="BL11" s="766"/>
      <c r="BM11" s="766"/>
      <c r="BN11" s="766"/>
      <c r="BO11" s="766"/>
      <c r="BP11" s="766"/>
      <c r="BQ11" s="766"/>
      <c r="BR11" s="766"/>
      <c r="BS11" s="766"/>
      <c r="BT11" s="766"/>
      <c r="BU11" s="766"/>
      <c r="BV11" s="766"/>
      <c r="BW11" s="766"/>
      <c r="BX11" s="766"/>
      <c r="BY11" s="766"/>
      <c r="BZ11" s="766"/>
      <c r="CA11" s="766"/>
      <c r="CB11" s="766"/>
      <c r="CC11" s="766"/>
      <c r="CD11" s="766"/>
      <c r="CE11" s="766"/>
      <c r="CF11" s="766"/>
      <c r="CG11" s="766"/>
      <c r="CH11" s="766"/>
      <c r="CI11" s="766"/>
      <c r="CJ11" s="766"/>
      <c r="CK11" s="766"/>
      <c r="CL11" s="766"/>
      <c r="CM11" s="766"/>
      <c r="CN11" s="766"/>
      <c r="CO11" s="766"/>
      <c r="CP11" s="766"/>
      <c r="CQ11" s="766"/>
      <c r="CR11" s="766"/>
      <c r="CS11" s="766"/>
      <c r="CT11" s="766"/>
      <c r="CU11" s="766"/>
      <c r="CV11" s="766"/>
      <c r="CW11" s="766"/>
      <c r="CX11" s="766"/>
      <c r="CY11" s="766"/>
      <c r="CZ11" s="766"/>
      <c r="DA11" s="766"/>
      <c r="DB11" s="766"/>
      <c r="DC11" s="766"/>
      <c r="DD11" s="766"/>
      <c r="DE11" s="766"/>
      <c r="DF11" s="766"/>
      <c r="DG11" s="766"/>
      <c r="DH11" s="766"/>
      <c r="DI11" s="766"/>
      <c r="DJ11" s="766"/>
      <c r="DK11" s="766"/>
      <c r="DL11" s="766"/>
      <c r="DM11" s="766"/>
      <c r="DN11" s="766"/>
      <c r="DO11" s="766"/>
      <c r="DP11" s="766"/>
      <c r="DQ11" s="766"/>
      <c r="DR11" s="766"/>
      <c r="DS11" s="766"/>
      <c r="DT11" s="766"/>
      <c r="DU11" s="766"/>
      <c r="DV11" s="766"/>
      <c r="DW11" s="766"/>
      <c r="DX11" s="766"/>
      <c r="DY11" s="766"/>
      <c r="DZ11" s="766"/>
      <c r="EA11" s="766"/>
      <c r="EB11" s="766"/>
      <c r="EC11" s="766"/>
      <c r="ED11" s="766"/>
      <c r="EE11" s="766"/>
      <c r="EF11" s="766"/>
      <c r="EG11" s="766"/>
      <c r="EH11" s="766"/>
      <c r="EI11" s="766"/>
      <c r="EJ11" s="766"/>
    </row>
    <row r="12" spans="2:140" ht="15" thickBot="1">
      <c r="C12" s="784" t="s">
        <v>4261</v>
      </c>
      <c r="D12" s="785"/>
      <c r="E12" s="785"/>
      <c r="F12" s="785"/>
      <c r="G12" s="785"/>
      <c r="H12" s="785"/>
      <c r="I12" s="785"/>
      <c r="J12" s="785"/>
      <c r="K12" s="785"/>
      <c r="L12" s="785"/>
      <c r="M12" s="785"/>
      <c r="N12" s="785"/>
      <c r="O12" s="785"/>
      <c r="P12" s="785"/>
      <c r="Q12" s="785"/>
      <c r="R12" s="785"/>
      <c r="S12" s="785"/>
      <c r="T12" s="785"/>
      <c r="U12" s="785"/>
      <c r="V12" s="785"/>
      <c r="W12" s="785"/>
      <c r="X12" s="785"/>
      <c r="Y12" s="785"/>
      <c r="Z12" s="785"/>
      <c r="AA12" s="785"/>
      <c r="AB12" s="785"/>
      <c r="AC12" s="785"/>
      <c r="AD12" s="785"/>
      <c r="AE12" s="785"/>
      <c r="AF12" s="785"/>
      <c r="AG12" s="785"/>
      <c r="AH12" s="785"/>
      <c r="AI12" s="785"/>
      <c r="AJ12" s="785"/>
      <c r="AK12" s="785"/>
      <c r="AL12" s="785"/>
      <c r="AM12" s="785"/>
      <c r="AN12" s="785"/>
      <c r="AO12" s="785"/>
      <c r="AP12" s="785"/>
      <c r="AQ12" s="785"/>
      <c r="AR12" s="785"/>
      <c r="AS12" s="785"/>
      <c r="AT12" s="785"/>
      <c r="AU12" s="785"/>
      <c r="AV12" s="785"/>
      <c r="AW12" s="785"/>
      <c r="AX12" s="785"/>
      <c r="AY12" s="785"/>
      <c r="AZ12" s="785"/>
      <c r="BA12" s="785"/>
      <c r="BB12" s="785"/>
      <c r="BC12" s="785"/>
      <c r="BD12" s="786"/>
      <c r="BE12" s="134"/>
      <c r="BF12" s="160"/>
      <c r="BG12" s="754" t="s">
        <v>4267</v>
      </c>
      <c r="BH12" s="755"/>
      <c r="BI12" s="755"/>
      <c r="BJ12" s="755"/>
      <c r="BK12" s="755"/>
      <c r="BL12" s="755"/>
      <c r="BM12" s="755"/>
      <c r="BN12" s="755"/>
      <c r="BO12" s="755"/>
      <c r="BP12" s="755"/>
      <c r="BQ12" s="755"/>
      <c r="BR12" s="755"/>
      <c r="BS12" s="755"/>
      <c r="BT12" s="755"/>
      <c r="BU12" s="755"/>
      <c r="BV12" s="755"/>
      <c r="BW12" s="755"/>
      <c r="BX12" s="755"/>
      <c r="BY12" s="755"/>
      <c r="BZ12" s="755"/>
      <c r="CA12" s="755"/>
      <c r="CB12" s="755"/>
      <c r="CC12" s="755"/>
      <c r="CD12" s="755"/>
      <c r="CE12" s="755"/>
      <c r="CF12" s="756"/>
      <c r="CG12" s="134"/>
      <c r="CH12" s="160"/>
      <c r="CI12" s="754" t="s">
        <v>4269</v>
      </c>
      <c r="CJ12" s="755"/>
      <c r="CK12" s="755"/>
      <c r="CL12" s="755"/>
      <c r="CM12" s="755"/>
      <c r="CN12" s="755"/>
      <c r="CO12" s="755"/>
      <c r="CP12" s="755"/>
      <c r="CQ12" s="755"/>
      <c r="CR12" s="755"/>
      <c r="CS12" s="755"/>
      <c r="CT12" s="755"/>
      <c r="CU12" s="755"/>
      <c r="CV12" s="755"/>
      <c r="CW12" s="755"/>
      <c r="CX12" s="755"/>
      <c r="CY12" s="755"/>
      <c r="CZ12" s="755"/>
      <c r="DA12" s="755"/>
      <c r="DB12" s="755"/>
      <c r="DC12" s="755"/>
      <c r="DD12" s="755"/>
      <c r="DE12" s="755"/>
      <c r="DF12" s="755"/>
      <c r="DG12" s="755"/>
      <c r="DH12" s="756"/>
      <c r="DI12" s="134"/>
      <c r="DJ12" s="160"/>
      <c r="DK12" s="754" t="s">
        <v>4270</v>
      </c>
      <c r="DL12" s="755"/>
      <c r="DM12" s="755"/>
      <c r="DN12" s="755"/>
      <c r="DO12" s="755"/>
      <c r="DP12" s="755"/>
      <c r="DQ12" s="755"/>
      <c r="DR12" s="755"/>
      <c r="DS12" s="755"/>
      <c r="DT12" s="755"/>
      <c r="DU12" s="755"/>
      <c r="DV12" s="755"/>
      <c r="DW12" s="755"/>
      <c r="DX12" s="755"/>
      <c r="DY12" s="755"/>
      <c r="DZ12" s="755"/>
      <c r="EA12" s="755"/>
      <c r="EB12" s="755"/>
      <c r="EC12" s="755"/>
      <c r="ED12" s="755"/>
      <c r="EE12" s="755"/>
      <c r="EF12" s="755"/>
      <c r="EG12" s="755"/>
      <c r="EH12" s="755"/>
      <c r="EI12" s="755"/>
      <c r="EJ12" s="756"/>
    </row>
    <row r="13" spans="2:140" ht="15.75">
      <c r="C13" s="740" t="s">
        <v>4226</v>
      </c>
      <c r="D13" s="741"/>
      <c r="E13" s="741"/>
      <c r="F13" s="741"/>
      <c r="G13" s="741"/>
      <c r="H13" s="741"/>
      <c r="I13" s="741"/>
      <c r="J13" s="741"/>
      <c r="K13" s="741"/>
      <c r="L13" s="741"/>
      <c r="M13" s="741"/>
      <c r="N13" s="741"/>
      <c r="O13" s="135"/>
      <c r="P13" s="164"/>
      <c r="Q13" s="741" t="s">
        <v>601</v>
      </c>
      <c r="R13" s="741"/>
      <c r="S13" s="741"/>
      <c r="T13" s="741"/>
      <c r="U13" s="741"/>
      <c r="V13" s="741"/>
      <c r="W13" s="741"/>
      <c r="X13" s="741"/>
      <c r="Y13" s="741"/>
      <c r="Z13" s="741"/>
      <c r="AA13" s="741"/>
      <c r="AB13" s="741"/>
      <c r="AC13" s="135"/>
      <c r="AD13" s="160"/>
      <c r="AE13" s="741" t="s">
        <v>667</v>
      </c>
      <c r="AF13" s="741"/>
      <c r="AG13" s="741"/>
      <c r="AH13" s="741"/>
      <c r="AI13" s="741"/>
      <c r="AJ13" s="741"/>
      <c r="AK13" s="741"/>
      <c r="AL13" s="741"/>
      <c r="AM13" s="741"/>
      <c r="AN13" s="741"/>
      <c r="AO13" s="741"/>
      <c r="AP13" s="741"/>
      <c r="AQ13" s="135"/>
      <c r="AR13" s="160"/>
      <c r="AS13" s="741" t="s">
        <v>4264</v>
      </c>
      <c r="AT13" s="741"/>
      <c r="AU13" s="741"/>
      <c r="AV13" s="741"/>
      <c r="AW13" s="741"/>
      <c r="AX13" s="741"/>
      <c r="AY13" s="741"/>
      <c r="AZ13" s="741"/>
      <c r="BA13" s="741"/>
      <c r="BB13" s="741"/>
      <c r="BC13" s="741"/>
      <c r="BD13" s="742"/>
      <c r="BE13" s="135"/>
      <c r="BF13" s="160"/>
      <c r="BG13" s="740" t="s">
        <v>4228</v>
      </c>
      <c r="BH13" s="741"/>
      <c r="BI13" s="741"/>
      <c r="BJ13" s="741"/>
      <c r="BK13" s="741"/>
      <c r="BL13" s="741"/>
      <c r="BM13" s="741"/>
      <c r="BN13" s="741"/>
      <c r="BO13" s="741"/>
      <c r="BP13" s="741"/>
      <c r="BQ13" s="741"/>
      <c r="BR13" s="741"/>
      <c r="BS13" s="135"/>
      <c r="BT13" s="160"/>
      <c r="BU13" s="741" t="s">
        <v>671</v>
      </c>
      <c r="BV13" s="741"/>
      <c r="BW13" s="741"/>
      <c r="BX13" s="741"/>
      <c r="BY13" s="741"/>
      <c r="BZ13" s="741"/>
      <c r="CA13" s="741"/>
      <c r="CB13" s="741"/>
      <c r="CC13" s="741"/>
      <c r="CD13" s="741"/>
      <c r="CE13" s="741"/>
      <c r="CF13" s="742"/>
      <c r="CG13" s="135"/>
      <c r="CH13" s="160"/>
      <c r="CI13" s="732" t="s">
        <v>6343</v>
      </c>
      <c r="CJ13" s="733"/>
      <c r="CK13" s="733"/>
      <c r="CL13" s="733"/>
      <c r="CM13" s="733"/>
      <c r="CN13" s="733"/>
      <c r="CO13" s="733"/>
      <c r="CP13" s="733"/>
      <c r="CQ13" s="733"/>
      <c r="CR13" s="733"/>
      <c r="CS13" s="733"/>
      <c r="CT13" s="733"/>
      <c r="CU13" s="135"/>
      <c r="CV13" s="160"/>
      <c r="CW13" s="733" t="s">
        <v>6345</v>
      </c>
      <c r="CX13" s="733"/>
      <c r="CY13" s="733"/>
      <c r="CZ13" s="733"/>
      <c r="DA13" s="733"/>
      <c r="DB13" s="733"/>
      <c r="DC13" s="733"/>
      <c r="DD13" s="733"/>
      <c r="DE13" s="733"/>
      <c r="DF13" s="733"/>
      <c r="DG13" s="733"/>
      <c r="DH13" s="743"/>
      <c r="DI13" s="135"/>
      <c r="DJ13" s="160"/>
      <c r="DK13" s="732" t="s">
        <v>4232</v>
      </c>
      <c r="DL13" s="733"/>
      <c r="DM13" s="733"/>
      <c r="DN13" s="733"/>
      <c r="DO13" s="733"/>
      <c r="DP13" s="733"/>
      <c r="DQ13" s="733"/>
      <c r="DR13" s="733"/>
      <c r="DS13" s="733"/>
      <c r="DT13" s="733"/>
      <c r="DU13" s="733"/>
      <c r="DV13" s="733"/>
      <c r="DW13" s="135"/>
      <c r="DX13" s="160"/>
      <c r="DY13" s="733" t="s">
        <v>677</v>
      </c>
      <c r="DZ13" s="733"/>
      <c r="EA13" s="733"/>
      <c r="EB13" s="733"/>
      <c r="EC13" s="733"/>
      <c r="ED13" s="733"/>
      <c r="EE13" s="733"/>
      <c r="EF13" s="733"/>
      <c r="EG13" s="733"/>
      <c r="EH13" s="733"/>
      <c r="EI13" s="733"/>
      <c r="EJ13" s="743"/>
    </row>
    <row r="14" spans="2:140" ht="51" customHeight="1">
      <c r="C14" s="734" t="s">
        <v>4227</v>
      </c>
      <c r="D14" s="735"/>
      <c r="E14" s="735"/>
      <c r="F14" s="735"/>
      <c r="G14" s="735"/>
      <c r="H14" s="735"/>
      <c r="I14" s="735"/>
      <c r="J14" s="735"/>
      <c r="K14" s="735"/>
      <c r="L14" s="735"/>
      <c r="M14" s="735"/>
      <c r="N14" s="735"/>
      <c r="O14" s="142"/>
      <c r="P14" s="164"/>
      <c r="Q14" s="735" t="s">
        <v>4262</v>
      </c>
      <c r="R14" s="735"/>
      <c r="S14" s="735"/>
      <c r="T14" s="735"/>
      <c r="U14" s="735"/>
      <c r="V14" s="735"/>
      <c r="W14" s="735"/>
      <c r="X14" s="735"/>
      <c r="Y14" s="735"/>
      <c r="Z14" s="735"/>
      <c r="AA14" s="735"/>
      <c r="AB14" s="735"/>
      <c r="AC14" s="142"/>
      <c r="AD14" s="160"/>
      <c r="AE14" s="735" t="s">
        <v>4263</v>
      </c>
      <c r="AF14" s="735"/>
      <c r="AG14" s="735"/>
      <c r="AH14" s="735"/>
      <c r="AI14" s="735"/>
      <c r="AJ14" s="735"/>
      <c r="AK14" s="735"/>
      <c r="AL14" s="735"/>
      <c r="AM14" s="735"/>
      <c r="AN14" s="735"/>
      <c r="AO14" s="735"/>
      <c r="AP14" s="735"/>
      <c r="AQ14" s="142"/>
      <c r="AR14" s="160"/>
      <c r="AS14" s="735" t="s">
        <v>4265</v>
      </c>
      <c r="AT14" s="735"/>
      <c r="AU14" s="735"/>
      <c r="AV14" s="735"/>
      <c r="AW14" s="735"/>
      <c r="AX14" s="735"/>
      <c r="AY14" s="735"/>
      <c r="AZ14" s="735"/>
      <c r="BA14" s="735"/>
      <c r="BB14" s="735"/>
      <c r="BC14" s="735"/>
      <c r="BD14" s="744"/>
      <c r="BE14" s="142"/>
      <c r="BF14" s="160"/>
      <c r="BG14" s="734" t="s">
        <v>4229</v>
      </c>
      <c r="BH14" s="735"/>
      <c r="BI14" s="735"/>
      <c r="BJ14" s="735"/>
      <c r="BK14" s="735"/>
      <c r="BL14" s="735"/>
      <c r="BM14" s="735"/>
      <c r="BN14" s="735"/>
      <c r="BO14" s="735"/>
      <c r="BP14" s="735"/>
      <c r="BQ14" s="735"/>
      <c r="BR14" s="735"/>
      <c r="BS14" s="142"/>
      <c r="BT14" s="160"/>
      <c r="BU14" s="735" t="s">
        <v>4268</v>
      </c>
      <c r="BV14" s="735"/>
      <c r="BW14" s="735"/>
      <c r="BX14" s="735"/>
      <c r="BY14" s="735"/>
      <c r="BZ14" s="735"/>
      <c r="CA14" s="735"/>
      <c r="CB14" s="735"/>
      <c r="CC14" s="735"/>
      <c r="CD14" s="735"/>
      <c r="CE14" s="735"/>
      <c r="CF14" s="744"/>
      <c r="CG14" s="142"/>
      <c r="CH14" s="160"/>
      <c r="CI14" s="734" t="s">
        <v>4230</v>
      </c>
      <c r="CJ14" s="735"/>
      <c r="CK14" s="735"/>
      <c r="CL14" s="735"/>
      <c r="CM14" s="735"/>
      <c r="CN14" s="735"/>
      <c r="CO14" s="735"/>
      <c r="CP14" s="735"/>
      <c r="CQ14" s="735"/>
      <c r="CR14" s="735"/>
      <c r="CS14" s="735"/>
      <c r="CT14" s="735"/>
      <c r="CU14" s="142"/>
      <c r="CV14" s="160"/>
      <c r="CW14" s="735" t="s">
        <v>4271</v>
      </c>
      <c r="CX14" s="735"/>
      <c r="CY14" s="735"/>
      <c r="CZ14" s="735"/>
      <c r="DA14" s="735"/>
      <c r="DB14" s="735"/>
      <c r="DC14" s="735"/>
      <c r="DD14" s="735"/>
      <c r="DE14" s="735"/>
      <c r="DF14" s="735"/>
      <c r="DG14" s="735"/>
      <c r="DH14" s="744"/>
      <c r="DI14" s="142"/>
      <c r="DJ14" s="160"/>
      <c r="DK14" s="734" t="s">
        <v>4231</v>
      </c>
      <c r="DL14" s="735"/>
      <c r="DM14" s="735"/>
      <c r="DN14" s="735"/>
      <c r="DO14" s="735"/>
      <c r="DP14" s="735"/>
      <c r="DQ14" s="735"/>
      <c r="DR14" s="735"/>
      <c r="DS14" s="735"/>
      <c r="DT14" s="735"/>
      <c r="DU14" s="735"/>
      <c r="DV14" s="735"/>
      <c r="DW14" s="142"/>
      <c r="DX14" s="160"/>
      <c r="DY14" s="735" t="s">
        <v>4272</v>
      </c>
      <c r="DZ14" s="735"/>
      <c r="EA14" s="735"/>
      <c r="EB14" s="735"/>
      <c r="EC14" s="735"/>
      <c r="ED14" s="735"/>
      <c r="EE14" s="735"/>
      <c r="EF14" s="735"/>
      <c r="EG14" s="735"/>
      <c r="EH14" s="735"/>
      <c r="EI14" s="735"/>
      <c r="EJ14" s="744"/>
    </row>
    <row r="15" spans="2:140" ht="14.25" customHeight="1">
      <c r="C15" s="736"/>
      <c r="D15" s="717"/>
      <c r="E15" s="717"/>
      <c r="F15" s="717"/>
      <c r="G15" s="717"/>
      <c r="H15" s="717"/>
      <c r="I15" s="717"/>
      <c r="J15" s="717"/>
      <c r="K15" s="717"/>
      <c r="L15" s="717"/>
      <c r="M15" s="717"/>
      <c r="N15" s="717"/>
      <c r="O15" s="227"/>
      <c r="P15" s="164"/>
      <c r="Q15" s="717" t="s">
        <v>604</v>
      </c>
      <c r="R15" s="717"/>
      <c r="S15" s="717"/>
      <c r="T15" s="717"/>
      <c r="U15" s="717"/>
      <c r="V15" s="717"/>
      <c r="W15" s="717"/>
      <c r="X15" s="717"/>
      <c r="Y15" s="717"/>
      <c r="Z15" s="717"/>
      <c r="AA15" s="717"/>
      <c r="AB15" s="717"/>
      <c r="AC15" s="227"/>
      <c r="AD15" s="160"/>
      <c r="AE15" s="717" t="s">
        <v>669</v>
      </c>
      <c r="AF15" s="717"/>
      <c r="AG15" s="717"/>
      <c r="AH15" s="717"/>
      <c r="AI15" s="717"/>
      <c r="AJ15" s="717"/>
      <c r="AK15" s="717"/>
      <c r="AL15" s="717"/>
      <c r="AM15" s="717"/>
      <c r="AN15" s="717"/>
      <c r="AO15" s="717"/>
      <c r="AP15" s="717"/>
      <c r="AQ15" s="227"/>
      <c r="AR15" s="160"/>
      <c r="AS15" s="717" t="s">
        <v>649</v>
      </c>
      <c r="AT15" s="717"/>
      <c r="AU15" s="717"/>
      <c r="AV15" s="717"/>
      <c r="AW15" s="717"/>
      <c r="AX15" s="717"/>
      <c r="AY15" s="717"/>
      <c r="AZ15" s="717"/>
      <c r="BA15" s="717"/>
      <c r="BB15" s="717"/>
      <c r="BC15" s="717"/>
      <c r="BD15" s="718"/>
      <c r="BE15" s="227"/>
      <c r="BF15" s="160"/>
      <c r="BG15" s="736"/>
      <c r="BH15" s="717"/>
      <c r="BI15" s="717"/>
      <c r="BJ15" s="717"/>
      <c r="BK15" s="717"/>
      <c r="BL15" s="717"/>
      <c r="BM15" s="717"/>
      <c r="BN15" s="717"/>
      <c r="BO15" s="717"/>
      <c r="BP15" s="717"/>
      <c r="BQ15" s="717"/>
      <c r="BR15" s="717"/>
      <c r="BS15" s="227"/>
      <c r="BT15" s="160"/>
      <c r="BU15" s="717" t="s">
        <v>669</v>
      </c>
      <c r="BV15" s="717"/>
      <c r="BW15" s="717"/>
      <c r="BX15" s="717"/>
      <c r="BY15" s="717"/>
      <c r="BZ15" s="717"/>
      <c r="CA15" s="717"/>
      <c r="CB15" s="717"/>
      <c r="CC15" s="717"/>
      <c r="CD15" s="717"/>
      <c r="CE15" s="717"/>
      <c r="CF15" s="718"/>
      <c r="CG15" s="227"/>
      <c r="CH15" s="160"/>
      <c r="CI15" s="736"/>
      <c r="CJ15" s="717"/>
      <c r="CK15" s="717"/>
      <c r="CL15" s="717"/>
      <c r="CM15" s="717"/>
      <c r="CN15" s="717"/>
      <c r="CO15" s="717"/>
      <c r="CP15" s="717"/>
      <c r="CQ15" s="717"/>
      <c r="CR15" s="717"/>
      <c r="CS15" s="717"/>
      <c r="CT15" s="717"/>
      <c r="CU15" s="136"/>
      <c r="CV15" s="246"/>
      <c r="CW15" s="717" t="s">
        <v>669</v>
      </c>
      <c r="CX15" s="717"/>
      <c r="CY15" s="717"/>
      <c r="CZ15" s="717"/>
      <c r="DA15" s="717"/>
      <c r="DB15" s="717"/>
      <c r="DC15" s="717"/>
      <c r="DD15" s="717"/>
      <c r="DE15" s="717"/>
      <c r="DF15" s="717"/>
      <c r="DG15" s="717"/>
      <c r="DH15" s="718"/>
      <c r="DI15" s="227"/>
      <c r="DJ15" s="160"/>
      <c r="DK15" s="736"/>
      <c r="DL15" s="717"/>
      <c r="DM15" s="717"/>
      <c r="DN15" s="717"/>
      <c r="DO15" s="717"/>
      <c r="DP15" s="717"/>
      <c r="DQ15" s="717"/>
      <c r="DR15" s="717"/>
      <c r="DS15" s="717"/>
      <c r="DT15" s="717"/>
      <c r="DU15" s="717"/>
      <c r="DV15" s="717"/>
      <c r="DW15" s="136"/>
      <c r="DX15" s="246"/>
      <c r="DY15" s="717" t="s">
        <v>669</v>
      </c>
      <c r="DZ15" s="717"/>
      <c r="EA15" s="717"/>
      <c r="EB15" s="717"/>
      <c r="EC15" s="717"/>
      <c r="ED15" s="717"/>
      <c r="EE15" s="717"/>
      <c r="EF15" s="717"/>
      <c r="EG15" s="717"/>
      <c r="EH15" s="717"/>
      <c r="EI15" s="717"/>
      <c r="EJ15" s="718"/>
    </row>
    <row r="16" spans="2:140" ht="106.5" customHeight="1">
      <c r="C16" s="720"/>
      <c r="D16" s="711"/>
      <c r="E16" s="711"/>
      <c r="F16" s="711"/>
      <c r="G16" s="711"/>
      <c r="H16" s="711"/>
      <c r="I16" s="711"/>
      <c r="J16" s="711"/>
      <c r="K16" s="711"/>
      <c r="L16" s="711"/>
      <c r="M16" s="711"/>
      <c r="N16" s="721"/>
      <c r="O16" s="135"/>
      <c r="P16" s="164"/>
      <c r="Q16" s="710"/>
      <c r="R16" s="711"/>
      <c r="S16" s="711"/>
      <c r="T16" s="711"/>
      <c r="U16" s="711"/>
      <c r="V16" s="711"/>
      <c r="W16" s="711"/>
      <c r="X16" s="711"/>
      <c r="Y16" s="711"/>
      <c r="Z16" s="711"/>
      <c r="AA16" s="711"/>
      <c r="AB16" s="721"/>
      <c r="AC16" s="135"/>
      <c r="AD16" s="160"/>
      <c r="AE16" s="710"/>
      <c r="AF16" s="711"/>
      <c r="AG16" s="711"/>
      <c r="AH16" s="711"/>
      <c r="AI16" s="711"/>
      <c r="AJ16" s="711"/>
      <c r="AK16" s="711"/>
      <c r="AL16" s="711"/>
      <c r="AM16" s="711"/>
      <c r="AN16" s="711"/>
      <c r="AO16" s="711"/>
      <c r="AP16" s="721"/>
      <c r="AQ16" s="135"/>
      <c r="AR16" s="160"/>
      <c r="AS16" s="710"/>
      <c r="AT16" s="711"/>
      <c r="AU16" s="711"/>
      <c r="AV16" s="711"/>
      <c r="AW16" s="711"/>
      <c r="AX16" s="711"/>
      <c r="AY16" s="711"/>
      <c r="AZ16" s="711"/>
      <c r="BA16" s="711"/>
      <c r="BB16" s="711"/>
      <c r="BC16" s="711"/>
      <c r="BD16" s="712"/>
      <c r="BE16" s="135"/>
      <c r="BF16" s="160"/>
      <c r="BG16" s="720"/>
      <c r="BH16" s="711"/>
      <c r="BI16" s="711"/>
      <c r="BJ16" s="711"/>
      <c r="BK16" s="711"/>
      <c r="BL16" s="711"/>
      <c r="BM16" s="711"/>
      <c r="BN16" s="711"/>
      <c r="BO16" s="711"/>
      <c r="BP16" s="711"/>
      <c r="BQ16" s="711"/>
      <c r="BR16" s="721"/>
      <c r="BS16" s="135"/>
      <c r="BT16" s="160"/>
      <c r="BU16" s="710"/>
      <c r="BV16" s="711"/>
      <c r="BW16" s="711"/>
      <c r="BX16" s="711"/>
      <c r="BY16" s="711"/>
      <c r="BZ16" s="711"/>
      <c r="CA16" s="711"/>
      <c r="CB16" s="711"/>
      <c r="CC16" s="711"/>
      <c r="CD16" s="711"/>
      <c r="CE16" s="711"/>
      <c r="CF16" s="712"/>
      <c r="CG16" s="135"/>
      <c r="CH16" s="160"/>
      <c r="CI16" s="720"/>
      <c r="CJ16" s="711"/>
      <c r="CK16" s="711"/>
      <c r="CL16" s="711"/>
      <c r="CM16" s="711"/>
      <c r="CN16" s="711"/>
      <c r="CO16" s="711"/>
      <c r="CP16" s="711"/>
      <c r="CQ16" s="711"/>
      <c r="CR16" s="711"/>
      <c r="CS16" s="711"/>
      <c r="CT16" s="721"/>
      <c r="CU16" s="135"/>
      <c r="CV16" s="160"/>
      <c r="CW16" s="710"/>
      <c r="CX16" s="711"/>
      <c r="CY16" s="711"/>
      <c r="CZ16" s="711"/>
      <c r="DA16" s="711"/>
      <c r="DB16" s="711"/>
      <c r="DC16" s="711"/>
      <c r="DD16" s="711"/>
      <c r="DE16" s="711"/>
      <c r="DF16" s="711"/>
      <c r="DG16" s="711"/>
      <c r="DH16" s="712"/>
      <c r="DI16" s="135"/>
      <c r="DK16" s="720"/>
      <c r="DL16" s="711"/>
      <c r="DM16" s="711"/>
      <c r="DN16" s="711"/>
      <c r="DO16" s="711"/>
      <c r="DP16" s="711"/>
      <c r="DQ16" s="711"/>
      <c r="DR16" s="711"/>
      <c r="DS16" s="711"/>
      <c r="DT16" s="711"/>
      <c r="DU16" s="711"/>
      <c r="DV16" s="721"/>
      <c r="DW16" s="135"/>
      <c r="DX16" s="160"/>
      <c r="DY16" s="710"/>
      <c r="DZ16" s="711"/>
      <c r="EA16" s="711"/>
      <c r="EB16" s="711"/>
      <c r="EC16" s="711"/>
      <c r="ED16" s="711"/>
      <c r="EE16" s="711"/>
      <c r="EF16" s="711"/>
      <c r="EG16" s="711"/>
      <c r="EH16" s="711"/>
      <c r="EI16" s="711"/>
      <c r="EJ16" s="712"/>
    </row>
    <row r="17" spans="1:140">
      <c r="A17" s="137" t="s">
        <v>869</v>
      </c>
      <c r="C17" s="714">
        <f>VLOOKUP(A17,'Прайс-лист'!$B:$K,10,0)</f>
        <v>360</v>
      </c>
      <c r="D17" s="715"/>
      <c r="E17" s="715"/>
      <c r="F17" s="715"/>
      <c r="G17" s="715"/>
      <c r="H17" s="715"/>
      <c r="I17" s="715"/>
      <c r="J17" s="715"/>
      <c r="K17" s="716"/>
      <c r="L17" s="708"/>
      <c r="M17" s="709"/>
      <c r="N17" s="709"/>
      <c r="O17" s="137" t="s">
        <v>606</v>
      </c>
      <c r="P17" s="164"/>
      <c r="Q17" s="719">
        <f>VLOOKUP(O17,'Прайс-лист'!$B:$K,10,0)</f>
        <v>440</v>
      </c>
      <c r="R17" s="715"/>
      <c r="S17" s="715"/>
      <c r="T17" s="715"/>
      <c r="U17" s="715"/>
      <c r="V17" s="715"/>
      <c r="W17" s="715"/>
      <c r="X17" s="715"/>
      <c r="Y17" s="716"/>
      <c r="Z17" s="708"/>
      <c r="AA17" s="709"/>
      <c r="AB17" s="709"/>
      <c r="AC17" s="137" t="s">
        <v>670</v>
      </c>
      <c r="AD17" s="160"/>
      <c r="AE17" s="719">
        <f>VLOOKUP(AC17,'Прайс-лист'!$B:$K,10,0)</f>
        <v>640</v>
      </c>
      <c r="AF17" s="715"/>
      <c r="AG17" s="715"/>
      <c r="AH17" s="715"/>
      <c r="AI17" s="715"/>
      <c r="AJ17" s="715"/>
      <c r="AK17" s="715"/>
      <c r="AL17" s="715"/>
      <c r="AM17" s="716"/>
      <c r="AN17" s="708"/>
      <c r="AO17" s="709"/>
      <c r="AP17" s="709"/>
      <c r="AQ17" s="137" t="s">
        <v>650</v>
      </c>
      <c r="AR17" s="160"/>
      <c r="AS17" s="719">
        <f>VLOOKUP(AQ17,'Прайс-лист'!$B:$K,10,0)</f>
        <v>320</v>
      </c>
      <c r="AT17" s="715"/>
      <c r="AU17" s="715"/>
      <c r="AV17" s="715"/>
      <c r="AW17" s="715"/>
      <c r="AX17" s="715"/>
      <c r="AY17" s="715"/>
      <c r="AZ17" s="715"/>
      <c r="BA17" s="716"/>
      <c r="BB17" s="708"/>
      <c r="BC17" s="709"/>
      <c r="BD17" s="713"/>
      <c r="BE17" s="137" t="s">
        <v>872</v>
      </c>
      <c r="BF17" s="160"/>
      <c r="BG17" s="714">
        <f>VLOOKUP(BE17,'Прайс-лист'!$B:$K,10,0)</f>
        <v>400</v>
      </c>
      <c r="BH17" s="715"/>
      <c r="BI17" s="715"/>
      <c r="BJ17" s="715"/>
      <c r="BK17" s="715"/>
      <c r="BL17" s="715"/>
      <c r="BM17" s="715"/>
      <c r="BN17" s="715"/>
      <c r="BO17" s="716"/>
      <c r="BP17" s="708"/>
      <c r="BQ17" s="709"/>
      <c r="BR17" s="709"/>
      <c r="BS17" s="137" t="s">
        <v>673</v>
      </c>
      <c r="BT17" s="160"/>
      <c r="BU17" s="719">
        <f>VLOOKUP(BS17,'Прайс-лист'!$B:$K,10,0)</f>
        <v>780</v>
      </c>
      <c r="BV17" s="715"/>
      <c r="BW17" s="715"/>
      <c r="BX17" s="715"/>
      <c r="BY17" s="715"/>
      <c r="BZ17" s="715"/>
      <c r="CA17" s="715"/>
      <c r="CB17" s="715"/>
      <c r="CC17" s="716"/>
      <c r="CD17" s="708"/>
      <c r="CE17" s="709"/>
      <c r="CF17" s="713"/>
      <c r="CG17" s="137" t="s">
        <v>875</v>
      </c>
      <c r="CH17" s="160"/>
      <c r="CI17" s="714">
        <f>VLOOKUP(CG17,'Прайс-лист'!$B:$K,10,0)</f>
        <v>420</v>
      </c>
      <c r="CJ17" s="715"/>
      <c r="CK17" s="715"/>
      <c r="CL17" s="715"/>
      <c r="CM17" s="715"/>
      <c r="CN17" s="715"/>
      <c r="CO17" s="715"/>
      <c r="CP17" s="715"/>
      <c r="CQ17" s="716"/>
      <c r="CR17" s="708"/>
      <c r="CS17" s="709"/>
      <c r="CT17" s="709"/>
      <c r="CU17" s="137" t="s">
        <v>676</v>
      </c>
      <c r="CV17" s="160"/>
      <c r="CW17" s="719">
        <f>VLOOKUP(CU17,'Прайс-лист'!$B:$K,10,0)</f>
        <v>1040</v>
      </c>
      <c r="CX17" s="715"/>
      <c r="CY17" s="715"/>
      <c r="CZ17" s="715"/>
      <c r="DA17" s="715"/>
      <c r="DB17" s="715"/>
      <c r="DC17" s="715"/>
      <c r="DD17" s="715"/>
      <c r="DE17" s="716"/>
      <c r="DF17" s="708"/>
      <c r="DG17" s="709"/>
      <c r="DH17" s="713"/>
      <c r="DI17" s="137" t="s">
        <v>878</v>
      </c>
      <c r="DK17" s="714">
        <f>VLOOKUP(DI17,'Прайс-лист'!$B:$K,10,0)</f>
        <v>460</v>
      </c>
      <c r="DL17" s="715"/>
      <c r="DM17" s="715"/>
      <c r="DN17" s="715"/>
      <c r="DO17" s="715"/>
      <c r="DP17" s="715"/>
      <c r="DQ17" s="715"/>
      <c r="DR17" s="715"/>
      <c r="DS17" s="716"/>
      <c r="DT17" s="708"/>
      <c r="DU17" s="709"/>
      <c r="DV17" s="709"/>
      <c r="DW17" s="137" t="s">
        <v>679</v>
      </c>
      <c r="DX17" s="160"/>
      <c r="DY17" s="719">
        <f>VLOOKUP(DW17,'Прайс-лист'!$B:$K,10,0)</f>
        <v>1100</v>
      </c>
      <c r="DZ17" s="715"/>
      <c r="EA17" s="715"/>
      <c r="EB17" s="715"/>
      <c r="EC17" s="715"/>
      <c r="ED17" s="715"/>
      <c r="EE17" s="715"/>
      <c r="EF17" s="715"/>
      <c r="EG17" s="716"/>
      <c r="EH17" s="708"/>
      <c r="EI17" s="709"/>
      <c r="EJ17" s="713"/>
    </row>
    <row r="18" spans="1:140" ht="15" thickBot="1">
      <c r="A18" s="138" t="s">
        <v>1077</v>
      </c>
      <c r="C18" s="753">
        <f>VLOOKUP(A18,'Прайс-лист'!$B:$K,10,0)</f>
        <v>390</v>
      </c>
      <c r="D18" s="723"/>
      <c r="E18" s="723"/>
      <c r="F18" s="723"/>
      <c r="G18" s="723"/>
      <c r="H18" s="723"/>
      <c r="I18" s="723"/>
      <c r="J18" s="723"/>
      <c r="K18" s="724"/>
      <c r="L18" s="725"/>
      <c r="M18" s="726"/>
      <c r="N18" s="726"/>
      <c r="O18" s="139" t="s">
        <v>769</v>
      </c>
      <c r="P18" s="244"/>
      <c r="Q18" s="722">
        <f>VLOOKUP(O18,'Прайс-лист'!$B:$K,10,0)</f>
        <v>440</v>
      </c>
      <c r="R18" s="723"/>
      <c r="S18" s="723"/>
      <c r="T18" s="723"/>
      <c r="U18" s="723"/>
      <c r="V18" s="723"/>
      <c r="W18" s="723"/>
      <c r="X18" s="723"/>
      <c r="Y18" s="724"/>
      <c r="Z18" s="725"/>
      <c r="AA18" s="726"/>
      <c r="AB18" s="726"/>
      <c r="AC18" s="139" t="s">
        <v>801</v>
      </c>
      <c r="AD18" s="245"/>
      <c r="AE18" s="722">
        <f>VLOOKUP(AC18,'Прайс-лист'!$B:$K,10,0)</f>
        <v>640</v>
      </c>
      <c r="AF18" s="723"/>
      <c r="AG18" s="723"/>
      <c r="AH18" s="723"/>
      <c r="AI18" s="723"/>
      <c r="AJ18" s="723"/>
      <c r="AK18" s="723"/>
      <c r="AL18" s="723"/>
      <c r="AM18" s="724"/>
      <c r="AN18" s="725"/>
      <c r="AO18" s="726"/>
      <c r="AP18" s="726"/>
      <c r="AQ18" s="139" t="s">
        <v>791</v>
      </c>
      <c r="AR18" s="245"/>
      <c r="AS18" s="722">
        <f>VLOOKUP(AQ18,'Прайс-лист'!$B:$K,10,0)</f>
        <v>320</v>
      </c>
      <c r="AT18" s="723"/>
      <c r="AU18" s="723"/>
      <c r="AV18" s="723"/>
      <c r="AW18" s="723"/>
      <c r="AX18" s="723"/>
      <c r="AY18" s="723"/>
      <c r="AZ18" s="723"/>
      <c r="BA18" s="724"/>
      <c r="BB18" s="725"/>
      <c r="BC18" s="726"/>
      <c r="BD18" s="727"/>
      <c r="BE18" s="138" t="s">
        <v>1079</v>
      </c>
      <c r="BF18" s="160"/>
      <c r="BG18" s="753">
        <f>VLOOKUP(BE18,'Прайс-лист'!$B:$K,10,0)</f>
        <v>430</v>
      </c>
      <c r="BH18" s="723"/>
      <c r="BI18" s="723"/>
      <c r="BJ18" s="723"/>
      <c r="BK18" s="723"/>
      <c r="BL18" s="723"/>
      <c r="BM18" s="723"/>
      <c r="BN18" s="723"/>
      <c r="BO18" s="724"/>
      <c r="BP18" s="725"/>
      <c r="BQ18" s="726"/>
      <c r="BR18" s="726"/>
      <c r="BS18" s="139" t="s">
        <v>803</v>
      </c>
      <c r="BT18" s="245"/>
      <c r="BU18" s="722">
        <f>VLOOKUP(BS18,'Прайс-лист'!$B:$K,10,0)</f>
        <v>780</v>
      </c>
      <c r="BV18" s="723"/>
      <c r="BW18" s="723"/>
      <c r="BX18" s="723"/>
      <c r="BY18" s="723"/>
      <c r="BZ18" s="723"/>
      <c r="CA18" s="723"/>
      <c r="CB18" s="723"/>
      <c r="CC18" s="724"/>
      <c r="CD18" s="725"/>
      <c r="CE18" s="726"/>
      <c r="CF18" s="727"/>
      <c r="CG18" s="138" t="s">
        <v>1081</v>
      </c>
      <c r="CH18" s="160"/>
      <c r="CI18" s="753">
        <f>VLOOKUP(CG18,'Прайс-лист'!$B:$K,10,0)</f>
        <v>450</v>
      </c>
      <c r="CJ18" s="723"/>
      <c r="CK18" s="723"/>
      <c r="CL18" s="723"/>
      <c r="CM18" s="723"/>
      <c r="CN18" s="723"/>
      <c r="CO18" s="723"/>
      <c r="CP18" s="723"/>
      <c r="CQ18" s="724"/>
      <c r="CR18" s="725"/>
      <c r="CS18" s="726"/>
      <c r="CT18" s="726"/>
      <c r="CU18" s="139" t="s">
        <v>805</v>
      </c>
      <c r="CV18" s="245"/>
      <c r="CW18" s="722">
        <f>VLOOKUP(CU18,'Прайс-лист'!$B:$K,10,0)</f>
        <v>1040</v>
      </c>
      <c r="CX18" s="723"/>
      <c r="CY18" s="723"/>
      <c r="CZ18" s="723"/>
      <c r="DA18" s="723"/>
      <c r="DB18" s="723"/>
      <c r="DC18" s="723"/>
      <c r="DD18" s="723"/>
      <c r="DE18" s="724"/>
      <c r="DF18" s="725"/>
      <c r="DG18" s="726"/>
      <c r="DH18" s="727"/>
      <c r="DI18" s="138" t="s">
        <v>1083</v>
      </c>
      <c r="DK18" s="753">
        <f>VLOOKUP(DI18,'Прайс-лист'!$B:$K,10,0)</f>
        <v>500</v>
      </c>
      <c r="DL18" s="723"/>
      <c r="DM18" s="723"/>
      <c r="DN18" s="723"/>
      <c r="DO18" s="723"/>
      <c r="DP18" s="723"/>
      <c r="DQ18" s="723"/>
      <c r="DR18" s="723"/>
      <c r="DS18" s="724"/>
      <c r="DT18" s="725"/>
      <c r="DU18" s="726"/>
      <c r="DV18" s="726"/>
      <c r="DW18" s="139" t="s">
        <v>807</v>
      </c>
      <c r="DX18" s="245"/>
      <c r="DY18" s="722">
        <f>VLOOKUP(DW18,'Прайс-лист'!$B:$K,10,0)</f>
        <v>1100</v>
      </c>
      <c r="DZ18" s="723"/>
      <c r="EA18" s="723"/>
      <c r="EB18" s="723"/>
      <c r="EC18" s="723"/>
      <c r="ED18" s="723"/>
      <c r="EE18" s="723"/>
      <c r="EF18" s="723"/>
      <c r="EG18" s="724"/>
      <c r="EH18" s="725"/>
      <c r="EI18" s="726"/>
      <c r="EJ18" s="727"/>
    </row>
    <row r="19" spans="1:140" ht="14.25" customHeight="1" thickBot="1">
      <c r="B19" s="221"/>
      <c r="C19" s="221"/>
      <c r="D19" s="221"/>
      <c r="E19" s="221"/>
      <c r="F19" s="221"/>
      <c r="G19" s="221"/>
      <c r="H19" s="221"/>
      <c r="I19" s="221"/>
      <c r="J19" s="221"/>
      <c r="K19" s="221"/>
      <c r="L19" s="221"/>
      <c r="M19" s="160"/>
      <c r="N19" s="158"/>
      <c r="O19" s="158"/>
      <c r="P19" s="158"/>
      <c r="Q19" s="158"/>
      <c r="R19" s="158"/>
      <c r="S19" s="158"/>
      <c r="T19" s="158"/>
      <c r="U19" s="158"/>
      <c r="V19" s="158"/>
      <c r="W19" s="158"/>
      <c r="X19" s="158"/>
      <c r="Y19" s="158"/>
      <c r="Z19" s="140"/>
      <c r="AA19" s="158"/>
      <c r="AB19" s="158"/>
      <c r="AC19" s="158"/>
      <c r="AD19" s="158"/>
      <c r="AE19" s="158"/>
      <c r="AF19" s="158"/>
      <c r="AG19" s="158"/>
      <c r="AH19" s="158"/>
      <c r="AI19" s="158"/>
      <c r="AJ19" s="158"/>
      <c r="AK19" s="158"/>
      <c r="AL19" s="158"/>
      <c r="AM19" s="140"/>
      <c r="AN19" s="158"/>
      <c r="AO19" s="158"/>
      <c r="AP19" s="158"/>
      <c r="AQ19" s="158"/>
      <c r="AR19" s="158"/>
      <c r="AS19" s="158"/>
      <c r="AT19" s="158"/>
      <c r="AU19" s="158"/>
      <c r="AV19" s="158"/>
      <c r="AW19" s="158"/>
      <c r="AX19" s="158"/>
      <c r="AY19" s="158"/>
      <c r="AZ19" s="160"/>
      <c r="BA19" s="160"/>
      <c r="BB19" s="160"/>
      <c r="BC19" s="160"/>
      <c r="BD19" s="158"/>
      <c r="BE19" s="158"/>
      <c r="BF19" s="158"/>
      <c r="BG19" s="158"/>
      <c r="BH19" s="158"/>
      <c r="BI19" s="158"/>
      <c r="BJ19" s="158"/>
      <c r="BK19" s="158"/>
      <c r="BL19" s="158"/>
      <c r="BM19" s="158"/>
      <c r="BN19" s="158"/>
      <c r="BO19" s="158"/>
      <c r="BP19" s="158"/>
      <c r="BQ19" s="158"/>
      <c r="BR19" s="158"/>
      <c r="BS19" s="158"/>
      <c r="BT19" s="164"/>
      <c r="BU19" s="142"/>
      <c r="BV19" s="142"/>
      <c r="BW19" s="142"/>
      <c r="BX19" s="142"/>
      <c r="BY19" s="142"/>
      <c r="BZ19" s="142"/>
      <c r="CA19" s="142"/>
      <c r="CB19" s="142"/>
      <c r="CC19" s="142"/>
      <c r="CD19" s="142"/>
      <c r="CE19" s="142"/>
      <c r="CF19" s="142"/>
      <c r="CG19" s="142"/>
      <c r="CH19" s="142"/>
      <c r="CI19" s="142"/>
      <c r="CJ19" s="142"/>
      <c r="CK19" s="142"/>
      <c r="CL19" s="142"/>
      <c r="CM19" s="142"/>
      <c r="CN19" s="142"/>
      <c r="CO19" s="142"/>
      <c r="CP19" s="142"/>
      <c r="CQ19" s="142"/>
      <c r="CR19" s="142"/>
      <c r="CS19" s="142"/>
      <c r="CT19" s="142"/>
      <c r="CU19" s="142"/>
      <c r="CV19" s="142"/>
      <c r="CW19" s="142"/>
      <c r="CX19" s="142"/>
      <c r="CY19" s="142"/>
      <c r="CZ19" s="142"/>
      <c r="DA19" s="142"/>
      <c r="DB19" s="142"/>
      <c r="DC19" s="142"/>
      <c r="DD19" s="142"/>
      <c r="DE19" s="142"/>
      <c r="DF19" s="142"/>
      <c r="DG19" s="142"/>
      <c r="DH19" s="142"/>
      <c r="DI19" s="142"/>
      <c r="DJ19" s="142"/>
      <c r="DK19" s="142"/>
      <c r="DL19" s="142"/>
      <c r="DM19" s="142"/>
      <c r="DN19" s="142"/>
      <c r="DO19" s="142"/>
      <c r="DP19" s="142"/>
      <c r="DQ19" s="142"/>
      <c r="DR19" s="142"/>
      <c r="DS19" s="142"/>
      <c r="DT19" s="142"/>
      <c r="DU19" s="142"/>
      <c r="DV19" s="142"/>
      <c r="DW19" s="142"/>
    </row>
    <row r="20" spans="1:140" ht="15" thickBot="1">
      <c r="C20" s="754" t="s">
        <v>4184</v>
      </c>
      <c r="D20" s="755"/>
      <c r="E20" s="755"/>
      <c r="F20" s="755"/>
      <c r="G20" s="755"/>
      <c r="H20" s="755"/>
      <c r="I20" s="755"/>
      <c r="J20" s="755"/>
      <c r="K20" s="755"/>
      <c r="L20" s="755"/>
      <c r="M20" s="755"/>
      <c r="N20" s="755"/>
      <c r="O20" s="755"/>
      <c r="P20" s="755"/>
      <c r="Q20" s="755"/>
      <c r="R20" s="755"/>
      <c r="S20" s="755"/>
      <c r="T20" s="755"/>
      <c r="U20" s="755"/>
      <c r="V20" s="755"/>
      <c r="W20" s="755"/>
      <c r="X20" s="755"/>
      <c r="Y20" s="755"/>
      <c r="Z20" s="755"/>
      <c r="AA20" s="755"/>
      <c r="AB20" s="756"/>
      <c r="AC20" s="134"/>
      <c r="AD20" s="158"/>
      <c r="AE20" s="754" t="s">
        <v>4185</v>
      </c>
      <c r="AF20" s="755"/>
      <c r="AG20" s="755"/>
      <c r="AH20" s="755"/>
      <c r="AI20" s="755"/>
      <c r="AJ20" s="755"/>
      <c r="AK20" s="755"/>
      <c r="AL20" s="755"/>
      <c r="AM20" s="755"/>
      <c r="AN20" s="755"/>
      <c r="AO20" s="755"/>
      <c r="AP20" s="755"/>
      <c r="AQ20" s="755"/>
      <c r="AR20" s="755"/>
      <c r="AS20" s="755"/>
      <c r="AT20" s="755"/>
      <c r="AU20" s="755"/>
      <c r="AV20" s="755"/>
      <c r="AW20" s="755"/>
      <c r="AX20" s="755"/>
      <c r="AY20" s="755"/>
      <c r="AZ20" s="755"/>
      <c r="BA20" s="755"/>
      <c r="BB20" s="755"/>
      <c r="BC20" s="755"/>
      <c r="BD20" s="756"/>
      <c r="BE20" s="134"/>
      <c r="BF20" s="160"/>
      <c r="BG20" s="754" t="s">
        <v>4274</v>
      </c>
      <c r="BH20" s="755"/>
      <c r="BI20" s="755"/>
      <c r="BJ20" s="755"/>
      <c r="BK20" s="755"/>
      <c r="BL20" s="755"/>
      <c r="BM20" s="755"/>
      <c r="BN20" s="755"/>
      <c r="BO20" s="755"/>
      <c r="BP20" s="755"/>
      <c r="BQ20" s="755"/>
      <c r="BR20" s="755"/>
      <c r="BS20" s="755"/>
      <c r="BT20" s="755"/>
      <c r="BU20" s="755"/>
      <c r="BV20" s="755"/>
      <c r="BW20" s="755"/>
      <c r="BX20" s="755"/>
      <c r="BY20" s="755"/>
      <c r="BZ20" s="755"/>
      <c r="CA20" s="755"/>
      <c r="CB20" s="755"/>
      <c r="CC20" s="755"/>
      <c r="CD20" s="755"/>
      <c r="CE20" s="755"/>
      <c r="CF20" s="755"/>
      <c r="CG20" s="755"/>
      <c r="CH20" s="755"/>
      <c r="CI20" s="755"/>
      <c r="CJ20" s="755"/>
      <c r="CK20" s="755"/>
      <c r="CL20" s="755"/>
      <c r="CM20" s="755"/>
      <c r="CN20" s="755"/>
      <c r="CO20" s="755"/>
      <c r="CP20" s="755"/>
      <c r="CQ20" s="755"/>
      <c r="CR20" s="755"/>
      <c r="CS20" s="755"/>
      <c r="CT20" s="755"/>
      <c r="CU20" s="755"/>
      <c r="CV20" s="755"/>
      <c r="CW20" s="755"/>
      <c r="CX20" s="755"/>
      <c r="CY20" s="755"/>
      <c r="CZ20" s="755"/>
      <c r="DA20" s="755"/>
      <c r="DB20" s="755"/>
      <c r="DC20" s="755"/>
      <c r="DD20" s="755"/>
      <c r="DE20" s="755"/>
      <c r="DF20" s="755"/>
      <c r="DG20" s="755"/>
      <c r="DH20" s="755"/>
      <c r="DI20" s="755"/>
      <c r="DJ20" s="755"/>
      <c r="DK20" s="755"/>
      <c r="DL20" s="755"/>
      <c r="DM20" s="755"/>
      <c r="DN20" s="755"/>
      <c r="DO20" s="755"/>
      <c r="DP20" s="755"/>
      <c r="DQ20" s="755"/>
      <c r="DR20" s="755"/>
      <c r="DS20" s="755"/>
      <c r="DT20" s="755"/>
      <c r="DU20" s="755"/>
      <c r="DV20" s="755"/>
      <c r="DW20" s="755"/>
      <c r="DX20" s="755"/>
      <c r="DY20" s="755"/>
      <c r="DZ20" s="755"/>
      <c r="EA20" s="755"/>
      <c r="EB20" s="755"/>
      <c r="EC20" s="755"/>
      <c r="ED20" s="755"/>
      <c r="EE20" s="755"/>
      <c r="EF20" s="755"/>
      <c r="EG20" s="755"/>
      <c r="EH20" s="755"/>
      <c r="EI20" s="755"/>
      <c r="EJ20" s="756"/>
    </row>
    <row r="21" spans="1:140" ht="15.75">
      <c r="C21" s="740" t="s">
        <v>6344</v>
      </c>
      <c r="D21" s="741"/>
      <c r="E21" s="741"/>
      <c r="F21" s="741"/>
      <c r="G21" s="741"/>
      <c r="H21" s="741"/>
      <c r="I21" s="741"/>
      <c r="J21" s="741"/>
      <c r="K21" s="741"/>
      <c r="L21" s="741"/>
      <c r="M21" s="741"/>
      <c r="N21" s="741"/>
      <c r="O21" s="135"/>
      <c r="P21" s="164"/>
      <c r="Q21" s="733" t="s">
        <v>6346</v>
      </c>
      <c r="R21" s="733"/>
      <c r="S21" s="733"/>
      <c r="T21" s="733"/>
      <c r="U21" s="733"/>
      <c r="V21" s="733"/>
      <c r="W21" s="733"/>
      <c r="X21" s="733"/>
      <c r="Y21" s="733"/>
      <c r="Z21" s="733"/>
      <c r="AA21" s="733"/>
      <c r="AB21" s="743"/>
      <c r="AC21" s="135"/>
      <c r="AD21" s="160"/>
      <c r="AE21" s="740" t="s">
        <v>4234</v>
      </c>
      <c r="AF21" s="741"/>
      <c r="AG21" s="741"/>
      <c r="AH21" s="741"/>
      <c r="AI21" s="741"/>
      <c r="AJ21" s="741"/>
      <c r="AK21" s="741"/>
      <c r="AL21" s="741"/>
      <c r="AM21" s="741"/>
      <c r="AN21" s="741"/>
      <c r="AO21" s="741"/>
      <c r="AP21" s="741"/>
      <c r="AQ21" s="135"/>
      <c r="AR21" s="164"/>
      <c r="AS21" s="733" t="s">
        <v>601</v>
      </c>
      <c r="AT21" s="733"/>
      <c r="AU21" s="733"/>
      <c r="AV21" s="733"/>
      <c r="AW21" s="733"/>
      <c r="AX21" s="733"/>
      <c r="AY21" s="733"/>
      <c r="AZ21" s="733"/>
      <c r="BA21" s="733"/>
      <c r="BB21" s="733"/>
      <c r="BC21" s="733"/>
      <c r="BD21" s="743"/>
      <c r="BE21" s="135"/>
      <c r="BF21" s="160"/>
      <c r="BG21" s="740" t="s">
        <v>4235</v>
      </c>
      <c r="BH21" s="741"/>
      <c r="BI21" s="741"/>
      <c r="BJ21" s="741"/>
      <c r="BK21" s="741"/>
      <c r="BL21" s="741"/>
      <c r="BM21" s="741"/>
      <c r="BN21" s="741"/>
      <c r="BO21" s="741"/>
      <c r="BP21" s="741"/>
      <c r="BQ21" s="741"/>
      <c r="BR21" s="741"/>
      <c r="BS21" s="135"/>
      <c r="BT21" s="160"/>
      <c r="BU21" s="741" t="s">
        <v>607</v>
      </c>
      <c r="BV21" s="741"/>
      <c r="BW21" s="741"/>
      <c r="BX21" s="741"/>
      <c r="BY21" s="741"/>
      <c r="BZ21" s="741"/>
      <c r="CA21" s="741"/>
      <c r="CB21" s="741"/>
      <c r="CC21" s="741"/>
      <c r="CD21" s="741"/>
      <c r="CE21" s="741"/>
      <c r="CF21" s="741"/>
      <c r="CG21" s="135"/>
      <c r="CH21" s="160"/>
      <c r="CI21" s="741" t="s">
        <v>651</v>
      </c>
      <c r="CJ21" s="741"/>
      <c r="CK21" s="741"/>
      <c r="CL21" s="741"/>
      <c r="CM21" s="741"/>
      <c r="CN21" s="741"/>
      <c r="CO21" s="741"/>
      <c r="CP21" s="741"/>
      <c r="CQ21" s="741"/>
      <c r="CR21" s="741"/>
      <c r="CS21" s="741"/>
      <c r="CT21" s="741"/>
      <c r="CU21" s="135"/>
      <c r="CV21" s="160"/>
      <c r="CW21" s="741" t="s">
        <v>683</v>
      </c>
      <c r="CX21" s="741"/>
      <c r="CY21" s="741"/>
      <c r="CZ21" s="741"/>
      <c r="DA21" s="741"/>
      <c r="DB21" s="741"/>
      <c r="DC21" s="741"/>
      <c r="DD21" s="741"/>
      <c r="DE21" s="741"/>
      <c r="DF21" s="741"/>
      <c r="DG21" s="741"/>
      <c r="DH21" s="741"/>
      <c r="DI21" s="135"/>
      <c r="DJ21" s="160"/>
      <c r="DK21" s="741" t="s">
        <v>755</v>
      </c>
      <c r="DL21" s="741"/>
      <c r="DM21" s="741"/>
      <c r="DN21" s="741"/>
      <c r="DO21" s="741"/>
      <c r="DP21" s="741"/>
      <c r="DQ21" s="741"/>
      <c r="DR21" s="741"/>
      <c r="DS21" s="741"/>
      <c r="DT21" s="741"/>
      <c r="DU21" s="741"/>
      <c r="DV21" s="741"/>
      <c r="DW21" s="135"/>
      <c r="DX21" s="160"/>
      <c r="DY21" s="741" t="s">
        <v>763</v>
      </c>
      <c r="DZ21" s="741"/>
      <c r="EA21" s="741"/>
      <c r="EB21" s="741"/>
      <c r="EC21" s="741"/>
      <c r="ED21" s="741"/>
      <c r="EE21" s="741"/>
      <c r="EF21" s="741"/>
      <c r="EG21" s="741"/>
      <c r="EH21" s="741"/>
      <c r="EI21" s="741"/>
      <c r="EJ21" s="742"/>
    </row>
    <row r="22" spans="1:140" ht="60.75" customHeight="1">
      <c r="C22" s="734" t="s">
        <v>4233</v>
      </c>
      <c r="D22" s="735"/>
      <c r="E22" s="735"/>
      <c r="F22" s="735"/>
      <c r="G22" s="735"/>
      <c r="H22" s="735"/>
      <c r="I22" s="735"/>
      <c r="J22" s="735"/>
      <c r="K22" s="735"/>
      <c r="L22" s="735"/>
      <c r="M22" s="735"/>
      <c r="N22" s="735"/>
      <c r="O22" s="142"/>
      <c r="P22" s="164"/>
      <c r="Q22" s="735" t="s">
        <v>4273</v>
      </c>
      <c r="R22" s="735"/>
      <c r="S22" s="735"/>
      <c r="T22" s="735"/>
      <c r="U22" s="735"/>
      <c r="V22" s="735"/>
      <c r="W22" s="735"/>
      <c r="X22" s="735"/>
      <c r="Y22" s="735"/>
      <c r="Z22" s="735"/>
      <c r="AA22" s="735"/>
      <c r="AB22" s="744"/>
      <c r="AC22" s="142"/>
      <c r="AD22" s="160"/>
      <c r="AE22" s="734" t="s">
        <v>4323</v>
      </c>
      <c r="AF22" s="735"/>
      <c r="AG22" s="735"/>
      <c r="AH22" s="735"/>
      <c r="AI22" s="735"/>
      <c r="AJ22" s="735"/>
      <c r="AK22" s="735"/>
      <c r="AL22" s="735"/>
      <c r="AM22" s="735"/>
      <c r="AN22" s="735"/>
      <c r="AO22" s="735"/>
      <c r="AP22" s="735"/>
      <c r="AQ22" s="142"/>
      <c r="AR22" s="164"/>
      <c r="AS22" s="735" t="s">
        <v>4262</v>
      </c>
      <c r="AT22" s="735"/>
      <c r="AU22" s="735"/>
      <c r="AV22" s="735"/>
      <c r="AW22" s="735"/>
      <c r="AX22" s="735"/>
      <c r="AY22" s="735"/>
      <c r="AZ22" s="735"/>
      <c r="BA22" s="735"/>
      <c r="BB22" s="735"/>
      <c r="BC22" s="735"/>
      <c r="BD22" s="744"/>
      <c r="BE22" s="142"/>
      <c r="BF22" s="160"/>
      <c r="BG22" s="734" t="s">
        <v>5886</v>
      </c>
      <c r="BH22" s="735"/>
      <c r="BI22" s="735"/>
      <c r="BJ22" s="735"/>
      <c r="BK22" s="735"/>
      <c r="BL22" s="735"/>
      <c r="BM22" s="735"/>
      <c r="BN22" s="735"/>
      <c r="BO22" s="735"/>
      <c r="BP22" s="735"/>
      <c r="BQ22" s="735"/>
      <c r="BR22" s="735"/>
      <c r="BS22" s="142"/>
      <c r="BT22" s="160"/>
      <c r="BU22" s="735" t="s">
        <v>4262</v>
      </c>
      <c r="BV22" s="735"/>
      <c r="BW22" s="735"/>
      <c r="BX22" s="735"/>
      <c r="BY22" s="735"/>
      <c r="BZ22" s="735"/>
      <c r="CA22" s="735"/>
      <c r="CB22" s="735"/>
      <c r="CC22" s="735"/>
      <c r="CD22" s="735"/>
      <c r="CE22" s="735"/>
      <c r="CF22" s="735"/>
      <c r="CG22" s="142"/>
      <c r="CH22" s="160"/>
      <c r="CI22" s="735" t="s">
        <v>4275</v>
      </c>
      <c r="CJ22" s="735"/>
      <c r="CK22" s="735"/>
      <c r="CL22" s="735"/>
      <c r="CM22" s="735"/>
      <c r="CN22" s="735"/>
      <c r="CO22" s="735"/>
      <c r="CP22" s="735"/>
      <c r="CQ22" s="735"/>
      <c r="CR22" s="735"/>
      <c r="CS22" s="735"/>
      <c r="CT22" s="735"/>
      <c r="CU22" s="142"/>
      <c r="CV22" s="160"/>
      <c r="CW22" s="735" t="s">
        <v>4263</v>
      </c>
      <c r="CX22" s="735"/>
      <c r="CY22" s="735"/>
      <c r="CZ22" s="735"/>
      <c r="DA22" s="735"/>
      <c r="DB22" s="735"/>
      <c r="DC22" s="735"/>
      <c r="DD22" s="735"/>
      <c r="DE22" s="735"/>
      <c r="DF22" s="735"/>
      <c r="DG22" s="735"/>
      <c r="DH22" s="735"/>
      <c r="DI22" s="142"/>
      <c r="DJ22" s="160"/>
      <c r="DK22" s="735" t="s">
        <v>4276</v>
      </c>
      <c r="DL22" s="735"/>
      <c r="DM22" s="735"/>
      <c r="DN22" s="735"/>
      <c r="DO22" s="735"/>
      <c r="DP22" s="735"/>
      <c r="DQ22" s="735"/>
      <c r="DR22" s="735"/>
      <c r="DS22" s="735"/>
      <c r="DT22" s="735"/>
      <c r="DU22" s="735"/>
      <c r="DV22" s="735"/>
      <c r="DW22" s="142"/>
      <c r="DX22" s="160"/>
      <c r="DY22" s="735" t="s">
        <v>4277</v>
      </c>
      <c r="DZ22" s="735"/>
      <c r="EA22" s="735"/>
      <c r="EB22" s="735"/>
      <c r="EC22" s="735"/>
      <c r="ED22" s="735"/>
      <c r="EE22" s="735"/>
      <c r="EF22" s="735"/>
      <c r="EG22" s="735"/>
      <c r="EH22" s="735"/>
      <c r="EI22" s="735"/>
      <c r="EJ22" s="744"/>
    </row>
    <row r="23" spans="1:140" ht="15" customHeight="1">
      <c r="C23" s="736"/>
      <c r="D23" s="717"/>
      <c r="E23" s="717"/>
      <c r="F23" s="717"/>
      <c r="G23" s="717"/>
      <c r="H23" s="717"/>
      <c r="I23" s="717"/>
      <c r="J23" s="717"/>
      <c r="K23" s="717"/>
      <c r="L23" s="717"/>
      <c r="M23" s="717"/>
      <c r="N23" s="717"/>
      <c r="O23" s="227"/>
      <c r="P23" s="164"/>
      <c r="Q23" s="717" t="s">
        <v>669</v>
      </c>
      <c r="R23" s="717"/>
      <c r="S23" s="717"/>
      <c r="T23" s="717"/>
      <c r="U23" s="717"/>
      <c r="V23" s="717"/>
      <c r="W23" s="717"/>
      <c r="X23" s="717"/>
      <c r="Y23" s="717"/>
      <c r="Z23" s="717"/>
      <c r="AA23" s="717"/>
      <c r="AB23" s="718"/>
      <c r="AC23" s="227"/>
      <c r="AD23" s="160"/>
      <c r="AE23" s="736"/>
      <c r="AF23" s="717"/>
      <c r="AG23" s="717"/>
      <c r="AH23" s="717"/>
      <c r="AI23" s="717"/>
      <c r="AJ23" s="717"/>
      <c r="AK23" s="717"/>
      <c r="AL23" s="717"/>
      <c r="AM23" s="717"/>
      <c r="AN23" s="717"/>
      <c r="AO23" s="717"/>
      <c r="AP23" s="717"/>
      <c r="AQ23" s="227"/>
      <c r="AR23" s="164"/>
      <c r="AS23" s="717" t="s">
        <v>604</v>
      </c>
      <c r="AT23" s="717"/>
      <c r="AU23" s="717"/>
      <c r="AV23" s="717"/>
      <c r="AW23" s="717"/>
      <c r="AX23" s="717"/>
      <c r="AY23" s="717"/>
      <c r="AZ23" s="717"/>
      <c r="BA23" s="717"/>
      <c r="BB23" s="717"/>
      <c r="BC23" s="717"/>
      <c r="BD23" s="718"/>
      <c r="BE23" s="227"/>
      <c r="BF23" s="160"/>
      <c r="BG23" s="806"/>
      <c r="BH23" s="807"/>
      <c r="BI23" s="807"/>
      <c r="BJ23" s="807"/>
      <c r="BK23" s="807"/>
      <c r="BL23" s="807"/>
      <c r="BM23" s="807"/>
      <c r="BN23" s="807"/>
      <c r="BO23" s="807"/>
      <c r="BP23" s="807"/>
      <c r="BQ23" s="807"/>
      <c r="BR23" s="808"/>
      <c r="BS23" s="227"/>
      <c r="BT23" s="160"/>
      <c r="BU23" s="717" t="s">
        <v>609</v>
      </c>
      <c r="BV23" s="717"/>
      <c r="BW23" s="717"/>
      <c r="BX23" s="717"/>
      <c r="BY23" s="717"/>
      <c r="BZ23" s="717"/>
      <c r="CA23" s="717"/>
      <c r="CB23" s="717"/>
      <c r="CC23" s="717"/>
      <c r="CD23" s="717"/>
      <c r="CE23" s="717"/>
      <c r="CF23" s="717"/>
      <c r="CG23" s="227"/>
      <c r="CH23" s="160"/>
      <c r="CI23" s="717" t="s">
        <v>653</v>
      </c>
      <c r="CJ23" s="717"/>
      <c r="CK23" s="717"/>
      <c r="CL23" s="717"/>
      <c r="CM23" s="717"/>
      <c r="CN23" s="717"/>
      <c r="CO23" s="717"/>
      <c r="CP23" s="717"/>
      <c r="CQ23" s="717"/>
      <c r="CR23" s="717"/>
      <c r="CS23" s="717"/>
      <c r="CT23" s="717"/>
      <c r="CU23" s="136"/>
      <c r="CV23" s="246"/>
      <c r="CW23" s="717" t="s">
        <v>685</v>
      </c>
      <c r="CX23" s="717"/>
      <c r="CY23" s="717"/>
      <c r="CZ23" s="717"/>
      <c r="DA23" s="717"/>
      <c r="DB23" s="717"/>
      <c r="DC23" s="717"/>
      <c r="DD23" s="717"/>
      <c r="DE23" s="717"/>
      <c r="DF23" s="717"/>
      <c r="DG23" s="717"/>
      <c r="DH23" s="717"/>
      <c r="DI23" s="227"/>
      <c r="DJ23" s="160"/>
      <c r="DK23" s="717" t="s">
        <v>757</v>
      </c>
      <c r="DL23" s="717"/>
      <c r="DM23" s="717"/>
      <c r="DN23" s="717"/>
      <c r="DO23" s="717"/>
      <c r="DP23" s="717"/>
      <c r="DQ23" s="717"/>
      <c r="DR23" s="717"/>
      <c r="DS23" s="717"/>
      <c r="DT23" s="717"/>
      <c r="DU23" s="717"/>
      <c r="DV23" s="717"/>
      <c r="DW23" s="136"/>
      <c r="DX23" s="246"/>
      <c r="DY23" s="717" t="s">
        <v>765</v>
      </c>
      <c r="DZ23" s="717"/>
      <c r="EA23" s="717"/>
      <c r="EB23" s="717"/>
      <c r="EC23" s="717"/>
      <c r="ED23" s="717"/>
      <c r="EE23" s="717"/>
      <c r="EF23" s="717"/>
      <c r="EG23" s="717"/>
      <c r="EH23" s="717"/>
      <c r="EI23" s="717"/>
      <c r="EJ23" s="718"/>
    </row>
    <row r="24" spans="1:140" ht="106.5" customHeight="1">
      <c r="C24" s="720"/>
      <c r="D24" s="711"/>
      <c r="E24" s="711"/>
      <c r="F24" s="711"/>
      <c r="G24" s="711"/>
      <c r="H24" s="711"/>
      <c r="I24" s="711"/>
      <c r="J24" s="711"/>
      <c r="K24" s="711"/>
      <c r="L24" s="711"/>
      <c r="M24" s="711"/>
      <c r="N24" s="721"/>
      <c r="O24" s="135"/>
      <c r="P24" s="164"/>
      <c r="Q24" s="710"/>
      <c r="R24" s="711"/>
      <c r="S24" s="711"/>
      <c r="T24" s="711"/>
      <c r="U24" s="711"/>
      <c r="V24" s="711"/>
      <c r="W24" s="711"/>
      <c r="X24" s="711"/>
      <c r="Y24" s="711"/>
      <c r="Z24" s="711"/>
      <c r="AA24" s="711"/>
      <c r="AB24" s="712"/>
      <c r="AC24" s="135"/>
      <c r="AD24" s="160"/>
      <c r="AE24" s="720"/>
      <c r="AF24" s="711"/>
      <c r="AG24" s="711"/>
      <c r="AH24" s="711"/>
      <c r="AI24" s="711"/>
      <c r="AJ24" s="711"/>
      <c r="AK24" s="711"/>
      <c r="AL24" s="711"/>
      <c r="AM24" s="711"/>
      <c r="AN24" s="711"/>
      <c r="AO24" s="711"/>
      <c r="AP24" s="721"/>
      <c r="AQ24" s="135"/>
      <c r="AR24" s="164"/>
      <c r="AS24" s="710"/>
      <c r="AT24" s="711"/>
      <c r="AU24" s="711"/>
      <c r="AV24" s="711"/>
      <c r="AW24" s="711"/>
      <c r="AX24" s="711"/>
      <c r="AY24" s="711"/>
      <c r="AZ24" s="711"/>
      <c r="BA24" s="711"/>
      <c r="BB24" s="711"/>
      <c r="BC24" s="711"/>
      <c r="BD24" s="712"/>
      <c r="BE24" s="135"/>
      <c r="BF24" s="160"/>
      <c r="BG24" s="720"/>
      <c r="BH24" s="711"/>
      <c r="BI24" s="711"/>
      <c r="BJ24" s="711"/>
      <c r="BK24" s="711"/>
      <c r="BL24" s="711"/>
      <c r="BM24" s="711"/>
      <c r="BN24" s="711"/>
      <c r="BO24" s="711"/>
      <c r="BP24" s="711"/>
      <c r="BQ24" s="711"/>
      <c r="BR24" s="721"/>
      <c r="BS24" s="135"/>
      <c r="BT24" s="160"/>
      <c r="BU24" s="710"/>
      <c r="BV24" s="711"/>
      <c r="BW24" s="711"/>
      <c r="BX24" s="711"/>
      <c r="BY24" s="711"/>
      <c r="BZ24" s="711"/>
      <c r="CA24" s="711"/>
      <c r="CB24" s="711"/>
      <c r="CC24" s="711"/>
      <c r="CD24" s="711"/>
      <c r="CE24" s="711"/>
      <c r="CF24" s="721"/>
      <c r="CG24" s="135"/>
      <c r="CH24" s="160"/>
      <c r="CI24" s="710"/>
      <c r="CJ24" s="711"/>
      <c r="CK24" s="711"/>
      <c r="CL24" s="711"/>
      <c r="CM24" s="711"/>
      <c r="CN24" s="711"/>
      <c r="CO24" s="711"/>
      <c r="CP24" s="711"/>
      <c r="CQ24" s="711"/>
      <c r="CR24" s="711"/>
      <c r="CS24" s="711"/>
      <c r="CT24" s="721"/>
      <c r="CU24" s="135"/>
      <c r="CV24" s="160"/>
      <c r="CW24" s="710"/>
      <c r="CX24" s="711"/>
      <c r="CY24" s="711"/>
      <c r="CZ24" s="711"/>
      <c r="DA24" s="711"/>
      <c r="DB24" s="711"/>
      <c r="DC24" s="711"/>
      <c r="DD24" s="711"/>
      <c r="DE24" s="711"/>
      <c r="DF24" s="711"/>
      <c r="DG24" s="711"/>
      <c r="DH24" s="721"/>
      <c r="DI24" s="135"/>
      <c r="DJ24" s="247"/>
      <c r="DK24" s="710"/>
      <c r="DL24" s="711"/>
      <c r="DM24" s="711"/>
      <c r="DN24" s="711"/>
      <c r="DO24" s="711"/>
      <c r="DP24" s="711"/>
      <c r="DQ24" s="711"/>
      <c r="DR24" s="711"/>
      <c r="DS24" s="711"/>
      <c r="DT24" s="711"/>
      <c r="DU24" s="711"/>
      <c r="DV24" s="721"/>
      <c r="DW24" s="135"/>
      <c r="DX24" s="160"/>
      <c r="DY24" s="710"/>
      <c r="DZ24" s="711"/>
      <c r="EA24" s="711"/>
      <c r="EB24" s="711"/>
      <c r="EC24" s="711"/>
      <c r="ED24" s="711"/>
      <c r="EE24" s="711"/>
      <c r="EF24" s="711"/>
      <c r="EG24" s="711"/>
      <c r="EH24" s="711"/>
      <c r="EI24" s="711"/>
      <c r="EJ24" s="712"/>
    </row>
    <row r="25" spans="1:140">
      <c r="A25" s="137" t="s">
        <v>881</v>
      </c>
      <c r="C25" s="714">
        <f>VLOOKUP(A25,'Прайс-лист'!$B:$K,10,0)</f>
        <v>470</v>
      </c>
      <c r="D25" s="715"/>
      <c r="E25" s="715"/>
      <c r="F25" s="715"/>
      <c r="G25" s="715"/>
      <c r="H25" s="715"/>
      <c r="I25" s="715"/>
      <c r="J25" s="715"/>
      <c r="K25" s="716"/>
      <c r="L25" s="708"/>
      <c r="M25" s="709"/>
      <c r="N25" s="709"/>
      <c r="O25" s="137" t="s">
        <v>682</v>
      </c>
      <c r="P25" s="160"/>
      <c r="Q25" s="719">
        <f>VLOOKUP(O25,'Прайс-лист'!$B:$K,10,0)</f>
        <v>1310</v>
      </c>
      <c r="R25" s="715"/>
      <c r="S25" s="715"/>
      <c r="T25" s="715"/>
      <c r="U25" s="715"/>
      <c r="V25" s="715"/>
      <c r="W25" s="715"/>
      <c r="X25" s="715"/>
      <c r="Y25" s="716"/>
      <c r="Z25" s="708"/>
      <c r="AA25" s="709"/>
      <c r="AB25" s="713"/>
      <c r="AC25" s="137" t="s">
        <v>884</v>
      </c>
      <c r="AD25" s="160"/>
      <c r="AE25" s="714">
        <f>VLOOKUP(AC25,'Прайс-лист'!$B:$K,10,0)</f>
        <v>460</v>
      </c>
      <c r="AF25" s="715"/>
      <c r="AG25" s="715"/>
      <c r="AH25" s="715"/>
      <c r="AI25" s="715"/>
      <c r="AJ25" s="715"/>
      <c r="AK25" s="715"/>
      <c r="AL25" s="715"/>
      <c r="AM25" s="716"/>
      <c r="AN25" s="708"/>
      <c r="AO25" s="709"/>
      <c r="AP25" s="709"/>
      <c r="AQ25" s="137" t="s">
        <v>606</v>
      </c>
      <c r="AR25" s="160"/>
      <c r="AS25" s="719">
        <f>VLOOKUP(AQ25,'Прайс-лист'!$B:$K,10,0)</f>
        <v>440</v>
      </c>
      <c r="AT25" s="715"/>
      <c r="AU25" s="715"/>
      <c r="AV25" s="715"/>
      <c r="AW25" s="715"/>
      <c r="AX25" s="715"/>
      <c r="AY25" s="715"/>
      <c r="AZ25" s="715"/>
      <c r="BA25" s="716"/>
      <c r="BB25" s="708"/>
      <c r="BC25" s="709"/>
      <c r="BD25" s="713"/>
      <c r="BE25" s="137" t="s">
        <v>887</v>
      </c>
      <c r="BF25" s="160"/>
      <c r="BG25" s="714">
        <f>VLOOKUP(BE25,'Прайс-лист'!$B:$K,10,0)</f>
        <v>470</v>
      </c>
      <c r="BH25" s="715"/>
      <c r="BI25" s="715"/>
      <c r="BJ25" s="715"/>
      <c r="BK25" s="715"/>
      <c r="BL25" s="715"/>
      <c r="BM25" s="715"/>
      <c r="BN25" s="715"/>
      <c r="BO25" s="716"/>
      <c r="BP25" s="708"/>
      <c r="BQ25" s="709"/>
      <c r="BR25" s="709"/>
      <c r="BS25" s="137" t="s">
        <v>610</v>
      </c>
      <c r="BT25" s="160"/>
      <c r="BU25" s="719">
        <f>VLOOKUP(BS25,'Прайс-лист'!$B:$K,10,0)</f>
        <v>500</v>
      </c>
      <c r="BV25" s="715"/>
      <c r="BW25" s="715"/>
      <c r="BX25" s="715"/>
      <c r="BY25" s="715"/>
      <c r="BZ25" s="715"/>
      <c r="CA25" s="715"/>
      <c r="CB25" s="715"/>
      <c r="CC25" s="716"/>
      <c r="CD25" s="708"/>
      <c r="CE25" s="709"/>
      <c r="CF25" s="709"/>
      <c r="CG25" s="137" t="s">
        <v>654</v>
      </c>
      <c r="CH25" s="160"/>
      <c r="CI25" s="719">
        <f>VLOOKUP(CG25,'Прайс-лист'!$B:$K,10,0)</f>
        <v>810</v>
      </c>
      <c r="CJ25" s="715"/>
      <c r="CK25" s="715"/>
      <c r="CL25" s="715"/>
      <c r="CM25" s="715"/>
      <c r="CN25" s="715"/>
      <c r="CO25" s="715"/>
      <c r="CP25" s="715"/>
      <c r="CQ25" s="716"/>
      <c r="CR25" s="708"/>
      <c r="CS25" s="709"/>
      <c r="CT25" s="709"/>
      <c r="CU25" s="137" t="s">
        <v>686</v>
      </c>
      <c r="CV25" s="160"/>
      <c r="CW25" s="719">
        <f>VLOOKUP(CU25,'Прайс-лист'!$B:$K,10,0)</f>
        <v>690</v>
      </c>
      <c r="CX25" s="715"/>
      <c r="CY25" s="715"/>
      <c r="CZ25" s="715"/>
      <c r="DA25" s="715"/>
      <c r="DB25" s="715"/>
      <c r="DC25" s="715"/>
      <c r="DD25" s="715"/>
      <c r="DE25" s="716"/>
      <c r="DF25" s="708"/>
      <c r="DG25" s="709"/>
      <c r="DH25" s="709"/>
      <c r="DI25" s="137" t="s">
        <v>758</v>
      </c>
      <c r="DJ25" s="247"/>
      <c r="DK25" s="719">
        <f>VLOOKUP(DI25,'Прайс-лист'!$B:$K,10,0)</f>
        <v>650</v>
      </c>
      <c r="DL25" s="715"/>
      <c r="DM25" s="715"/>
      <c r="DN25" s="715"/>
      <c r="DO25" s="715"/>
      <c r="DP25" s="715"/>
      <c r="DQ25" s="715"/>
      <c r="DR25" s="715"/>
      <c r="DS25" s="716"/>
      <c r="DT25" s="708"/>
      <c r="DU25" s="709"/>
      <c r="DV25" s="709"/>
      <c r="DW25" s="137" t="s">
        <v>766</v>
      </c>
      <c r="DX25" s="160"/>
      <c r="DY25" s="719">
        <f>VLOOKUP(DW25,'Прайс-лист'!$B:$K,10,0)</f>
        <v>1300</v>
      </c>
      <c r="DZ25" s="715"/>
      <c r="EA25" s="715"/>
      <c r="EB25" s="715"/>
      <c r="EC25" s="715"/>
      <c r="ED25" s="715"/>
      <c r="EE25" s="715"/>
      <c r="EF25" s="715"/>
      <c r="EG25" s="716"/>
      <c r="EH25" s="708"/>
      <c r="EI25" s="709"/>
      <c r="EJ25" s="713"/>
    </row>
    <row r="26" spans="1:140" ht="15" thickBot="1">
      <c r="A26" s="138" t="s">
        <v>1085</v>
      </c>
      <c r="C26" s="753">
        <f>VLOOKUP(A26,'Прайс-лист'!$B:$K,10,0)</f>
        <v>510</v>
      </c>
      <c r="D26" s="723"/>
      <c r="E26" s="723"/>
      <c r="F26" s="723"/>
      <c r="G26" s="723"/>
      <c r="H26" s="723"/>
      <c r="I26" s="723"/>
      <c r="J26" s="723"/>
      <c r="K26" s="724"/>
      <c r="L26" s="725"/>
      <c r="M26" s="726"/>
      <c r="N26" s="726"/>
      <c r="O26" s="139" t="s">
        <v>809</v>
      </c>
      <c r="P26" s="245"/>
      <c r="Q26" s="722">
        <f>VLOOKUP(O26,'Прайс-лист'!$B:$K,10,0)</f>
        <v>1310</v>
      </c>
      <c r="R26" s="723"/>
      <c r="S26" s="723"/>
      <c r="T26" s="723"/>
      <c r="U26" s="723"/>
      <c r="V26" s="723"/>
      <c r="W26" s="723"/>
      <c r="X26" s="723"/>
      <c r="Y26" s="724"/>
      <c r="Z26" s="725"/>
      <c r="AA26" s="726"/>
      <c r="AB26" s="727"/>
      <c r="AC26" s="138" t="s">
        <v>1087</v>
      </c>
      <c r="AD26" s="160"/>
      <c r="AE26" s="753">
        <f>VLOOKUP(AC26,'Прайс-лист'!$B:$K,10,0)</f>
        <v>500</v>
      </c>
      <c r="AF26" s="723"/>
      <c r="AG26" s="723"/>
      <c r="AH26" s="723"/>
      <c r="AI26" s="723"/>
      <c r="AJ26" s="723"/>
      <c r="AK26" s="723"/>
      <c r="AL26" s="723"/>
      <c r="AM26" s="724"/>
      <c r="AN26" s="725"/>
      <c r="AO26" s="726"/>
      <c r="AP26" s="726"/>
      <c r="AQ26" s="139" t="s">
        <v>769</v>
      </c>
      <c r="AR26" s="245"/>
      <c r="AS26" s="722">
        <f>VLOOKUP(AQ26,'Прайс-лист'!$B:$K,10,0)</f>
        <v>440</v>
      </c>
      <c r="AT26" s="723"/>
      <c r="AU26" s="723"/>
      <c r="AV26" s="723"/>
      <c r="AW26" s="723"/>
      <c r="AX26" s="723"/>
      <c r="AY26" s="723"/>
      <c r="AZ26" s="723"/>
      <c r="BA26" s="724"/>
      <c r="BB26" s="725"/>
      <c r="BC26" s="726"/>
      <c r="BD26" s="727"/>
      <c r="BE26" s="138" t="s">
        <v>1089</v>
      </c>
      <c r="BF26" s="160"/>
      <c r="BG26" s="753">
        <f>VLOOKUP(BE26,'Прайс-лист'!$B:$K,10,0)</f>
        <v>510</v>
      </c>
      <c r="BH26" s="723"/>
      <c r="BI26" s="723"/>
      <c r="BJ26" s="723"/>
      <c r="BK26" s="723"/>
      <c r="BL26" s="723"/>
      <c r="BM26" s="723"/>
      <c r="BN26" s="723"/>
      <c r="BO26" s="724"/>
      <c r="BP26" s="725"/>
      <c r="BQ26" s="726"/>
      <c r="BR26" s="726"/>
      <c r="BS26" s="139" t="s">
        <v>771</v>
      </c>
      <c r="BT26" s="245"/>
      <c r="BU26" s="722">
        <f>VLOOKUP(BS26,'Прайс-лист'!$B:$K,10,0)</f>
        <v>500</v>
      </c>
      <c r="BV26" s="723"/>
      <c r="BW26" s="723"/>
      <c r="BX26" s="723"/>
      <c r="BY26" s="723"/>
      <c r="BZ26" s="723"/>
      <c r="CA26" s="723"/>
      <c r="CB26" s="723"/>
      <c r="CC26" s="724"/>
      <c r="CD26" s="725"/>
      <c r="CE26" s="726"/>
      <c r="CF26" s="726"/>
      <c r="CG26" s="139" t="s">
        <v>793</v>
      </c>
      <c r="CH26" s="245"/>
      <c r="CI26" s="722">
        <f>VLOOKUP(CG26,'Прайс-лист'!$B:$K,10,0)</f>
        <v>810</v>
      </c>
      <c r="CJ26" s="723"/>
      <c r="CK26" s="723"/>
      <c r="CL26" s="723"/>
      <c r="CM26" s="723"/>
      <c r="CN26" s="723"/>
      <c r="CO26" s="723"/>
      <c r="CP26" s="723"/>
      <c r="CQ26" s="724"/>
      <c r="CR26" s="725"/>
      <c r="CS26" s="726"/>
      <c r="CT26" s="726"/>
      <c r="CU26" s="139" t="s">
        <v>811</v>
      </c>
      <c r="CV26" s="245"/>
      <c r="CW26" s="722">
        <f>VLOOKUP(CU26,'Прайс-лист'!$B:$K,10,0)</f>
        <v>690</v>
      </c>
      <c r="CX26" s="723"/>
      <c r="CY26" s="723"/>
      <c r="CZ26" s="723"/>
      <c r="DA26" s="723"/>
      <c r="DB26" s="723"/>
      <c r="DC26" s="723"/>
      <c r="DD26" s="723"/>
      <c r="DE26" s="724"/>
      <c r="DF26" s="725"/>
      <c r="DG26" s="726"/>
      <c r="DH26" s="726"/>
      <c r="DI26" s="139" t="s">
        <v>857</v>
      </c>
      <c r="DJ26" s="248"/>
      <c r="DK26" s="722">
        <f>VLOOKUP(DI26,'Прайс-лист'!$B:$K,10,0)</f>
        <v>650</v>
      </c>
      <c r="DL26" s="723"/>
      <c r="DM26" s="723"/>
      <c r="DN26" s="723"/>
      <c r="DO26" s="723"/>
      <c r="DP26" s="723"/>
      <c r="DQ26" s="723"/>
      <c r="DR26" s="723"/>
      <c r="DS26" s="724"/>
      <c r="DT26" s="725"/>
      <c r="DU26" s="726"/>
      <c r="DV26" s="726"/>
      <c r="DW26" s="139" t="s">
        <v>861</v>
      </c>
      <c r="DX26" s="245"/>
      <c r="DY26" s="722">
        <f>VLOOKUP(DW26,'Прайс-лист'!$B:$K,10,0)</f>
        <v>1300</v>
      </c>
      <c r="DZ26" s="723"/>
      <c r="EA26" s="723"/>
      <c r="EB26" s="723"/>
      <c r="EC26" s="723"/>
      <c r="ED26" s="723"/>
      <c r="EE26" s="723"/>
      <c r="EF26" s="723"/>
      <c r="EG26" s="724"/>
      <c r="EH26" s="725"/>
      <c r="EI26" s="726"/>
      <c r="EJ26" s="727"/>
    </row>
    <row r="27" spans="1:140" ht="15" thickBot="1">
      <c r="A27" s="387"/>
      <c r="B27" s="387"/>
      <c r="C27" s="387"/>
      <c r="D27" s="387"/>
      <c r="E27" s="387"/>
      <c r="F27" s="387"/>
      <c r="G27" s="387"/>
      <c r="H27" s="387"/>
      <c r="I27" s="387"/>
      <c r="J27" s="387"/>
      <c r="K27" s="387"/>
      <c r="L27" s="387"/>
      <c r="M27" s="387"/>
      <c r="N27" s="387"/>
      <c r="O27" s="387"/>
      <c r="P27" s="387"/>
      <c r="Q27" s="387"/>
      <c r="R27" s="387"/>
      <c r="S27" s="387"/>
      <c r="T27" s="387"/>
      <c r="U27" s="387"/>
      <c r="V27" s="387"/>
      <c r="W27" s="387"/>
      <c r="X27" s="387"/>
      <c r="Y27" s="387"/>
      <c r="Z27" s="387"/>
      <c r="AA27" s="387"/>
      <c r="AB27" s="387"/>
      <c r="AC27" s="387"/>
      <c r="AD27" s="387"/>
      <c r="AE27" s="387"/>
      <c r="AF27" s="387"/>
      <c r="AG27" s="387"/>
      <c r="AH27" s="387"/>
      <c r="AI27" s="387"/>
      <c r="AJ27" s="387"/>
      <c r="AK27" s="387"/>
      <c r="AL27" s="387"/>
      <c r="AM27" s="387"/>
      <c r="AN27" s="387"/>
      <c r="AO27" s="387"/>
      <c r="AP27" s="387"/>
      <c r="AQ27" s="387"/>
      <c r="AR27" s="387"/>
      <c r="AS27" s="387"/>
      <c r="AT27" s="387"/>
      <c r="AU27" s="387"/>
      <c r="AV27" s="387"/>
      <c r="AW27" s="387"/>
      <c r="AX27" s="387"/>
      <c r="AY27" s="387"/>
      <c r="AZ27" s="387"/>
      <c r="BA27" s="387"/>
      <c r="BB27" s="387"/>
      <c r="BC27" s="387"/>
      <c r="BD27" s="387"/>
      <c r="BE27" s="387"/>
      <c r="BF27" s="387"/>
      <c r="BG27" s="387"/>
      <c r="BH27" s="387"/>
      <c r="BI27" s="387"/>
      <c r="BJ27" s="387"/>
      <c r="BK27" s="387"/>
      <c r="BL27" s="387"/>
      <c r="BM27" s="387"/>
      <c r="BN27" s="387"/>
      <c r="BO27" s="387"/>
      <c r="BP27" s="387"/>
      <c r="BQ27" s="387"/>
      <c r="BR27" s="387"/>
      <c r="BS27" s="387"/>
      <c r="BT27" s="387"/>
      <c r="BU27" s="387"/>
      <c r="BV27" s="387"/>
      <c r="BW27" s="387"/>
      <c r="BX27" s="387"/>
      <c r="BY27" s="387"/>
      <c r="BZ27" s="387"/>
      <c r="CA27" s="387"/>
      <c r="CB27" s="387"/>
      <c r="CC27" s="387"/>
      <c r="CD27" s="387"/>
      <c r="CE27" s="387"/>
      <c r="CF27" s="387"/>
      <c r="CG27" s="387"/>
      <c r="CH27" s="387"/>
      <c r="CI27" s="387"/>
      <c r="CJ27" s="387"/>
      <c r="CK27" s="387"/>
      <c r="CL27" s="387"/>
      <c r="CM27" s="387"/>
      <c r="CN27" s="387"/>
      <c r="CO27" s="387"/>
      <c r="CP27" s="387"/>
      <c r="CQ27" s="387"/>
      <c r="CR27" s="387"/>
      <c r="CS27" s="387"/>
      <c r="CT27" s="387"/>
      <c r="CU27" s="387"/>
      <c r="CV27" s="387"/>
      <c r="CW27" s="387"/>
      <c r="CX27" s="387"/>
      <c r="CY27" s="387"/>
      <c r="CZ27" s="387"/>
      <c r="DA27" s="387"/>
      <c r="DB27" s="387"/>
      <c r="DC27" s="387"/>
      <c r="DD27" s="387"/>
      <c r="DE27" s="387"/>
      <c r="DF27" s="387"/>
      <c r="DG27" s="387"/>
      <c r="DH27" s="387"/>
      <c r="DI27" s="387"/>
      <c r="DJ27" s="387"/>
      <c r="DK27" s="387"/>
      <c r="DL27" s="387"/>
      <c r="DM27" s="387"/>
      <c r="DN27" s="387"/>
      <c r="DO27" s="387"/>
      <c r="DP27" s="387"/>
      <c r="DQ27" s="387"/>
      <c r="DR27" s="387"/>
      <c r="DS27" s="387"/>
      <c r="DT27" s="387"/>
      <c r="DU27" s="387"/>
      <c r="DV27" s="387"/>
      <c r="DW27" s="387"/>
      <c r="DX27" s="387"/>
      <c r="DY27" s="387"/>
      <c r="DZ27" s="387"/>
      <c r="EA27" s="387"/>
      <c r="EB27" s="387"/>
      <c r="EC27" s="387"/>
      <c r="ED27" s="387"/>
      <c r="EE27" s="387"/>
      <c r="EF27" s="387"/>
      <c r="EG27" s="387"/>
      <c r="EH27" s="387"/>
      <c r="EI27" s="387"/>
      <c r="EJ27" s="387"/>
    </row>
    <row r="28" spans="1:140" ht="15.75" customHeight="1" thickBot="1">
      <c r="C28" s="754" t="s">
        <v>4274</v>
      </c>
      <c r="D28" s="755"/>
      <c r="E28" s="755"/>
      <c r="F28" s="755"/>
      <c r="G28" s="755"/>
      <c r="H28" s="755"/>
      <c r="I28" s="755"/>
      <c r="J28" s="755"/>
      <c r="K28" s="755"/>
      <c r="L28" s="755"/>
      <c r="M28" s="755"/>
      <c r="N28" s="756"/>
      <c r="O28" s="388"/>
      <c r="P28" s="389"/>
      <c r="Q28" s="754" t="s">
        <v>4278</v>
      </c>
      <c r="R28" s="755"/>
      <c r="S28" s="755"/>
      <c r="T28" s="755"/>
      <c r="U28" s="755"/>
      <c r="V28" s="755"/>
      <c r="W28" s="755"/>
      <c r="X28" s="755"/>
      <c r="Y28" s="755"/>
      <c r="Z28" s="755"/>
      <c r="AA28" s="755"/>
      <c r="AB28" s="755"/>
      <c r="AC28" s="755"/>
      <c r="AD28" s="755"/>
      <c r="AE28" s="755"/>
      <c r="AF28" s="755"/>
      <c r="AG28" s="755"/>
      <c r="AH28" s="755"/>
      <c r="AI28" s="755"/>
      <c r="AJ28" s="755"/>
      <c r="AK28" s="755"/>
      <c r="AL28" s="755"/>
      <c r="AM28" s="755"/>
      <c r="AN28" s="755"/>
      <c r="AO28" s="755"/>
      <c r="AP28" s="755"/>
      <c r="AQ28" s="755"/>
      <c r="AR28" s="755"/>
      <c r="AS28" s="755"/>
      <c r="AT28" s="755"/>
      <c r="AU28" s="755"/>
      <c r="AV28" s="755"/>
      <c r="AW28" s="755"/>
      <c r="AX28" s="755"/>
      <c r="AY28" s="755"/>
      <c r="AZ28" s="755"/>
      <c r="BA28" s="755"/>
      <c r="BB28" s="755"/>
      <c r="BC28" s="755"/>
      <c r="BD28" s="756"/>
      <c r="BE28" s="134"/>
      <c r="BF28" s="160"/>
      <c r="BG28" s="754" t="s">
        <v>4186</v>
      </c>
      <c r="BH28" s="755"/>
      <c r="BI28" s="755"/>
      <c r="BJ28" s="755"/>
      <c r="BK28" s="755"/>
      <c r="BL28" s="755"/>
      <c r="BM28" s="755"/>
      <c r="BN28" s="755"/>
      <c r="BO28" s="755"/>
      <c r="BP28" s="755"/>
      <c r="BQ28" s="755"/>
      <c r="BR28" s="755"/>
      <c r="BS28" s="755"/>
      <c r="BT28" s="755"/>
      <c r="BU28" s="755"/>
      <c r="BV28" s="755"/>
      <c r="BW28" s="755"/>
      <c r="BX28" s="755"/>
      <c r="BY28" s="755"/>
      <c r="BZ28" s="755"/>
      <c r="CA28" s="755"/>
      <c r="CB28" s="755"/>
      <c r="CC28" s="755"/>
      <c r="CD28" s="755"/>
      <c r="CE28" s="755"/>
      <c r="CF28" s="755"/>
      <c r="CG28" s="755"/>
      <c r="CH28" s="755"/>
      <c r="CI28" s="755"/>
      <c r="CJ28" s="755"/>
      <c r="CK28" s="755"/>
      <c r="CL28" s="755"/>
      <c r="CM28" s="755"/>
      <c r="CN28" s="755"/>
      <c r="CO28" s="755"/>
      <c r="CP28" s="755"/>
      <c r="CQ28" s="755"/>
      <c r="CR28" s="755"/>
      <c r="CS28" s="755"/>
      <c r="CT28" s="756"/>
      <c r="CU28" s="387"/>
      <c r="CV28" s="387"/>
      <c r="CW28" s="754" t="s">
        <v>4279</v>
      </c>
      <c r="CX28" s="755"/>
      <c r="CY28" s="755"/>
      <c r="CZ28" s="755"/>
      <c r="DA28" s="755"/>
      <c r="DB28" s="755"/>
      <c r="DC28" s="755"/>
      <c r="DD28" s="755"/>
      <c r="DE28" s="755"/>
      <c r="DF28" s="755"/>
      <c r="DG28" s="755"/>
      <c r="DH28" s="755"/>
      <c r="DI28" s="755"/>
      <c r="DJ28" s="755"/>
      <c r="DK28" s="755"/>
      <c r="DL28" s="755"/>
      <c r="DM28" s="755"/>
      <c r="DN28" s="755"/>
      <c r="DO28" s="755"/>
      <c r="DP28" s="755"/>
      <c r="DQ28" s="755"/>
      <c r="DR28" s="755"/>
      <c r="DS28" s="755"/>
      <c r="DT28" s="755"/>
      <c r="DU28" s="755"/>
      <c r="DV28" s="756"/>
      <c r="DW28" s="387"/>
      <c r="DX28" s="387"/>
      <c r="DY28" s="754" t="s">
        <v>4280</v>
      </c>
      <c r="DZ28" s="755"/>
      <c r="EA28" s="755"/>
      <c r="EB28" s="755"/>
      <c r="EC28" s="755"/>
      <c r="ED28" s="755"/>
      <c r="EE28" s="755"/>
      <c r="EF28" s="755"/>
      <c r="EG28" s="755"/>
      <c r="EH28" s="755"/>
      <c r="EI28" s="755"/>
      <c r="EJ28" s="756"/>
    </row>
    <row r="29" spans="1:140" ht="15.75">
      <c r="C29" s="740" t="s">
        <v>5871</v>
      </c>
      <c r="D29" s="741"/>
      <c r="E29" s="741"/>
      <c r="F29" s="741"/>
      <c r="G29" s="741"/>
      <c r="H29" s="741"/>
      <c r="I29" s="741"/>
      <c r="J29" s="741"/>
      <c r="K29" s="741"/>
      <c r="L29" s="741"/>
      <c r="M29" s="741"/>
      <c r="N29" s="742"/>
      <c r="Q29" s="740" t="s">
        <v>4236</v>
      </c>
      <c r="R29" s="741"/>
      <c r="S29" s="741"/>
      <c r="T29" s="741"/>
      <c r="U29" s="741"/>
      <c r="V29" s="741"/>
      <c r="W29" s="741"/>
      <c r="X29" s="741"/>
      <c r="Y29" s="741"/>
      <c r="Z29" s="741"/>
      <c r="AA29" s="741"/>
      <c r="AB29" s="741"/>
      <c r="AC29" s="135"/>
      <c r="AD29" s="164"/>
      <c r="AE29" s="741" t="s">
        <v>687</v>
      </c>
      <c r="AF29" s="741"/>
      <c r="AG29" s="741"/>
      <c r="AH29" s="741"/>
      <c r="AI29" s="741"/>
      <c r="AJ29" s="741"/>
      <c r="AK29" s="741"/>
      <c r="AL29" s="741"/>
      <c r="AM29" s="741"/>
      <c r="AN29" s="741"/>
      <c r="AO29" s="741"/>
      <c r="AP29" s="741"/>
      <c r="AQ29" s="135"/>
      <c r="AR29" s="164"/>
      <c r="AS29" s="741" t="s">
        <v>5872</v>
      </c>
      <c r="AT29" s="741"/>
      <c r="AU29" s="741"/>
      <c r="AV29" s="741"/>
      <c r="AW29" s="741"/>
      <c r="AX29" s="741"/>
      <c r="AY29" s="741"/>
      <c r="AZ29" s="741"/>
      <c r="BA29" s="741"/>
      <c r="BB29" s="741"/>
      <c r="BC29" s="741"/>
      <c r="BD29" s="742"/>
      <c r="BE29" s="135"/>
      <c r="BF29" s="160"/>
      <c r="BG29" s="740" t="s">
        <v>6347</v>
      </c>
      <c r="BH29" s="741"/>
      <c r="BI29" s="741"/>
      <c r="BJ29" s="741"/>
      <c r="BK29" s="741"/>
      <c r="BL29" s="741"/>
      <c r="BM29" s="741"/>
      <c r="BN29" s="741"/>
      <c r="BO29" s="741"/>
      <c r="BP29" s="741"/>
      <c r="BQ29" s="741"/>
      <c r="BR29" s="741"/>
      <c r="BS29" s="135"/>
      <c r="BT29" s="164"/>
      <c r="BU29" s="741" t="s">
        <v>6348</v>
      </c>
      <c r="BV29" s="741"/>
      <c r="BW29" s="741"/>
      <c r="BX29" s="741"/>
      <c r="BY29" s="741"/>
      <c r="BZ29" s="741"/>
      <c r="CA29" s="741"/>
      <c r="CB29" s="741"/>
      <c r="CC29" s="741"/>
      <c r="CD29" s="741"/>
      <c r="CE29" s="741"/>
      <c r="CF29" s="741"/>
      <c r="CG29" s="135"/>
      <c r="CH29" s="164"/>
      <c r="CI29" s="741" t="s">
        <v>6363</v>
      </c>
      <c r="CJ29" s="741"/>
      <c r="CK29" s="741"/>
      <c r="CL29" s="741"/>
      <c r="CM29" s="741"/>
      <c r="CN29" s="741"/>
      <c r="CO29" s="741"/>
      <c r="CP29" s="741"/>
      <c r="CQ29" s="741"/>
      <c r="CR29" s="741"/>
      <c r="CS29" s="741"/>
      <c r="CT29" s="742"/>
      <c r="CU29" s="135"/>
      <c r="CV29" s="160"/>
      <c r="CW29" s="740" t="s">
        <v>4238</v>
      </c>
      <c r="CX29" s="741"/>
      <c r="CY29" s="741"/>
      <c r="CZ29" s="741"/>
      <c r="DA29" s="741"/>
      <c r="DB29" s="741"/>
      <c r="DC29" s="741"/>
      <c r="DD29" s="741"/>
      <c r="DE29" s="741"/>
      <c r="DF29" s="741"/>
      <c r="DG29" s="741"/>
      <c r="DH29" s="741"/>
      <c r="DI29" s="135"/>
      <c r="DJ29" s="164"/>
      <c r="DK29" s="741" t="s">
        <v>693</v>
      </c>
      <c r="DL29" s="741"/>
      <c r="DM29" s="741"/>
      <c r="DN29" s="741"/>
      <c r="DO29" s="741"/>
      <c r="DP29" s="741"/>
      <c r="DQ29" s="741"/>
      <c r="DR29" s="741"/>
      <c r="DS29" s="741"/>
      <c r="DT29" s="741"/>
      <c r="DU29" s="741"/>
      <c r="DV29" s="742"/>
      <c r="DW29" s="135"/>
      <c r="DX29" s="160"/>
      <c r="DY29" s="740" t="s">
        <v>6349</v>
      </c>
      <c r="DZ29" s="741"/>
      <c r="EA29" s="741"/>
      <c r="EB29" s="741"/>
      <c r="EC29" s="741"/>
      <c r="ED29" s="741"/>
      <c r="EE29" s="741"/>
      <c r="EF29" s="741"/>
      <c r="EG29" s="741"/>
      <c r="EH29" s="741"/>
      <c r="EI29" s="741"/>
      <c r="EJ29" s="742"/>
    </row>
    <row r="30" spans="1:140" ht="51" customHeight="1">
      <c r="C30" s="734" t="s">
        <v>5883</v>
      </c>
      <c r="D30" s="763"/>
      <c r="E30" s="763"/>
      <c r="F30" s="763"/>
      <c r="G30" s="763"/>
      <c r="H30" s="763"/>
      <c r="I30" s="763"/>
      <c r="J30" s="763"/>
      <c r="K30" s="763"/>
      <c r="L30" s="763"/>
      <c r="M30" s="763"/>
      <c r="N30" s="744"/>
      <c r="Q30" s="734" t="s">
        <v>5882</v>
      </c>
      <c r="R30" s="735"/>
      <c r="S30" s="735"/>
      <c r="T30" s="735"/>
      <c r="U30" s="735"/>
      <c r="V30" s="735"/>
      <c r="W30" s="735"/>
      <c r="X30" s="735"/>
      <c r="Y30" s="735"/>
      <c r="Z30" s="735"/>
      <c r="AA30" s="735"/>
      <c r="AB30" s="735"/>
      <c r="AC30" s="142"/>
      <c r="AD30" s="164"/>
      <c r="AE30" s="735" t="s">
        <v>4268</v>
      </c>
      <c r="AF30" s="735"/>
      <c r="AG30" s="735"/>
      <c r="AH30" s="735"/>
      <c r="AI30" s="735"/>
      <c r="AJ30" s="735"/>
      <c r="AK30" s="735"/>
      <c r="AL30" s="735"/>
      <c r="AM30" s="735"/>
      <c r="AN30" s="735"/>
      <c r="AO30" s="735"/>
      <c r="AP30" s="735"/>
      <c r="AQ30" s="142"/>
      <c r="AR30" s="164"/>
      <c r="AS30" s="735" t="s">
        <v>5884</v>
      </c>
      <c r="AT30" s="735"/>
      <c r="AU30" s="735"/>
      <c r="AV30" s="735"/>
      <c r="AW30" s="735"/>
      <c r="AX30" s="735"/>
      <c r="AY30" s="735"/>
      <c r="AZ30" s="735"/>
      <c r="BA30" s="735"/>
      <c r="BB30" s="735"/>
      <c r="BC30" s="735"/>
      <c r="BD30" s="744"/>
      <c r="BE30" s="142"/>
      <c r="BF30" s="160"/>
      <c r="BG30" s="734" t="s">
        <v>5899</v>
      </c>
      <c r="BH30" s="735"/>
      <c r="BI30" s="735"/>
      <c r="BJ30" s="735"/>
      <c r="BK30" s="735"/>
      <c r="BL30" s="735"/>
      <c r="BM30" s="735"/>
      <c r="BN30" s="735"/>
      <c r="BO30" s="735"/>
      <c r="BP30" s="735"/>
      <c r="BQ30" s="735"/>
      <c r="BR30" s="735"/>
      <c r="BS30" s="142"/>
      <c r="BT30" s="164"/>
      <c r="BU30" s="735" t="s">
        <v>4271</v>
      </c>
      <c r="BV30" s="735"/>
      <c r="BW30" s="735"/>
      <c r="BX30" s="735"/>
      <c r="BY30" s="735"/>
      <c r="BZ30" s="735"/>
      <c r="CA30" s="735"/>
      <c r="CB30" s="735"/>
      <c r="CC30" s="735"/>
      <c r="CD30" s="735"/>
      <c r="CE30" s="735"/>
      <c r="CF30" s="735"/>
      <c r="CG30" s="142"/>
      <c r="CH30" s="164"/>
      <c r="CI30" s="735" t="s">
        <v>5885</v>
      </c>
      <c r="CJ30" s="735"/>
      <c r="CK30" s="735"/>
      <c r="CL30" s="735"/>
      <c r="CM30" s="735"/>
      <c r="CN30" s="735"/>
      <c r="CO30" s="735"/>
      <c r="CP30" s="735"/>
      <c r="CQ30" s="735"/>
      <c r="CR30" s="735"/>
      <c r="CS30" s="735"/>
      <c r="CT30" s="744"/>
      <c r="CU30" s="142"/>
      <c r="CV30" s="160"/>
      <c r="CW30" s="734" t="s">
        <v>4237</v>
      </c>
      <c r="CX30" s="735"/>
      <c r="CY30" s="735"/>
      <c r="CZ30" s="735"/>
      <c r="DA30" s="735"/>
      <c r="DB30" s="735"/>
      <c r="DC30" s="735"/>
      <c r="DD30" s="735"/>
      <c r="DE30" s="735"/>
      <c r="DF30" s="735"/>
      <c r="DG30" s="735"/>
      <c r="DH30" s="735"/>
      <c r="DI30" s="142"/>
      <c r="DJ30" s="164"/>
      <c r="DK30" s="735" t="s">
        <v>4272</v>
      </c>
      <c r="DL30" s="735"/>
      <c r="DM30" s="735"/>
      <c r="DN30" s="735"/>
      <c r="DO30" s="735"/>
      <c r="DP30" s="735"/>
      <c r="DQ30" s="735"/>
      <c r="DR30" s="735"/>
      <c r="DS30" s="735"/>
      <c r="DT30" s="735"/>
      <c r="DU30" s="735"/>
      <c r="DV30" s="744"/>
      <c r="DW30" s="142"/>
      <c r="DX30" s="160"/>
      <c r="DY30" s="734" t="s">
        <v>4239</v>
      </c>
      <c r="DZ30" s="763"/>
      <c r="EA30" s="763"/>
      <c r="EB30" s="763"/>
      <c r="EC30" s="763"/>
      <c r="ED30" s="763"/>
      <c r="EE30" s="763"/>
      <c r="EF30" s="763"/>
      <c r="EG30" s="763"/>
      <c r="EH30" s="763"/>
      <c r="EI30" s="763"/>
      <c r="EJ30" s="744"/>
    </row>
    <row r="31" spans="1:140" ht="15" customHeight="1">
      <c r="C31" s="736" t="s">
        <v>5878</v>
      </c>
      <c r="D31" s="762"/>
      <c r="E31" s="762"/>
      <c r="F31" s="762"/>
      <c r="G31" s="762"/>
      <c r="H31" s="762"/>
      <c r="I31" s="762"/>
      <c r="J31" s="762"/>
      <c r="K31" s="762"/>
      <c r="L31" s="762"/>
      <c r="M31" s="762"/>
      <c r="N31" s="718"/>
      <c r="Q31" s="736"/>
      <c r="R31" s="717"/>
      <c r="S31" s="717"/>
      <c r="T31" s="717"/>
      <c r="U31" s="717"/>
      <c r="V31" s="717"/>
      <c r="W31" s="717"/>
      <c r="X31" s="717"/>
      <c r="Y31" s="717"/>
      <c r="Z31" s="717"/>
      <c r="AA31" s="717"/>
      <c r="AB31" s="717"/>
      <c r="AC31" s="373"/>
      <c r="AD31" s="164"/>
      <c r="AE31" s="717" t="s">
        <v>685</v>
      </c>
      <c r="AF31" s="717"/>
      <c r="AG31" s="717"/>
      <c r="AH31" s="717"/>
      <c r="AI31" s="717"/>
      <c r="AJ31" s="717"/>
      <c r="AK31" s="717"/>
      <c r="AL31" s="717"/>
      <c r="AM31" s="717"/>
      <c r="AN31" s="717"/>
      <c r="AO31" s="717"/>
      <c r="AP31" s="717"/>
      <c r="AQ31" s="373"/>
      <c r="AR31" s="164"/>
      <c r="AS31" s="717" t="s">
        <v>5878</v>
      </c>
      <c r="AT31" s="717"/>
      <c r="AU31" s="717"/>
      <c r="AV31" s="717"/>
      <c r="AW31" s="717"/>
      <c r="AX31" s="717"/>
      <c r="AY31" s="717"/>
      <c r="AZ31" s="717"/>
      <c r="BA31" s="717"/>
      <c r="BB31" s="717"/>
      <c r="BC31" s="717"/>
      <c r="BD31" s="718"/>
      <c r="BE31" s="373"/>
      <c r="BF31" s="160"/>
      <c r="BG31" s="736"/>
      <c r="BH31" s="717"/>
      <c r="BI31" s="717"/>
      <c r="BJ31" s="717"/>
      <c r="BK31" s="717"/>
      <c r="BL31" s="717"/>
      <c r="BM31" s="717"/>
      <c r="BN31" s="717"/>
      <c r="BO31" s="717"/>
      <c r="BP31" s="717"/>
      <c r="BQ31" s="717"/>
      <c r="BR31" s="717"/>
      <c r="BS31" s="373"/>
      <c r="BT31" s="164"/>
      <c r="BU31" s="717" t="s">
        <v>685</v>
      </c>
      <c r="BV31" s="717"/>
      <c r="BW31" s="717"/>
      <c r="BX31" s="717"/>
      <c r="BY31" s="717"/>
      <c r="BZ31" s="717"/>
      <c r="CA31" s="717"/>
      <c r="CB31" s="717"/>
      <c r="CC31" s="717"/>
      <c r="CD31" s="717"/>
      <c r="CE31" s="717"/>
      <c r="CF31" s="717"/>
      <c r="CG31" s="373"/>
      <c r="CH31" s="164"/>
      <c r="CI31" s="717" t="s">
        <v>5878</v>
      </c>
      <c r="CJ31" s="717"/>
      <c r="CK31" s="717"/>
      <c r="CL31" s="717"/>
      <c r="CM31" s="717"/>
      <c r="CN31" s="717"/>
      <c r="CO31" s="717"/>
      <c r="CP31" s="717"/>
      <c r="CQ31" s="717"/>
      <c r="CR31" s="717"/>
      <c r="CS31" s="717"/>
      <c r="CT31" s="718"/>
      <c r="CU31" s="373"/>
      <c r="CV31" s="160"/>
      <c r="CW31" s="736"/>
      <c r="CX31" s="717"/>
      <c r="CY31" s="717"/>
      <c r="CZ31" s="717"/>
      <c r="DA31" s="717"/>
      <c r="DB31" s="717"/>
      <c r="DC31" s="717"/>
      <c r="DD31" s="717"/>
      <c r="DE31" s="717"/>
      <c r="DF31" s="717"/>
      <c r="DG31" s="717"/>
      <c r="DH31" s="717"/>
      <c r="DI31" s="373"/>
      <c r="DJ31" s="164"/>
      <c r="DK31" s="717" t="s">
        <v>685</v>
      </c>
      <c r="DL31" s="717"/>
      <c r="DM31" s="717"/>
      <c r="DN31" s="717"/>
      <c r="DO31" s="717"/>
      <c r="DP31" s="717"/>
      <c r="DQ31" s="717"/>
      <c r="DR31" s="717"/>
      <c r="DS31" s="717"/>
      <c r="DT31" s="717"/>
      <c r="DU31" s="717"/>
      <c r="DV31" s="718"/>
      <c r="DW31" s="373"/>
      <c r="DX31" s="160"/>
      <c r="DY31" s="736"/>
      <c r="DZ31" s="762"/>
      <c r="EA31" s="762"/>
      <c r="EB31" s="762"/>
      <c r="EC31" s="762"/>
      <c r="ED31" s="762"/>
      <c r="EE31" s="762"/>
      <c r="EF31" s="762"/>
      <c r="EG31" s="762"/>
      <c r="EH31" s="762"/>
      <c r="EI31" s="762"/>
      <c r="EJ31" s="718"/>
    </row>
    <row r="32" spans="1:140" ht="106.5" customHeight="1">
      <c r="C32" s="720"/>
      <c r="D32" s="711"/>
      <c r="E32" s="711"/>
      <c r="F32" s="711"/>
      <c r="G32" s="711"/>
      <c r="H32" s="711"/>
      <c r="I32" s="711"/>
      <c r="J32" s="711"/>
      <c r="K32" s="711"/>
      <c r="L32" s="711"/>
      <c r="M32" s="711"/>
      <c r="N32" s="712"/>
      <c r="Q32" s="720"/>
      <c r="R32" s="711"/>
      <c r="S32" s="711"/>
      <c r="T32" s="711"/>
      <c r="U32" s="711"/>
      <c r="V32" s="711"/>
      <c r="W32" s="711"/>
      <c r="X32" s="711"/>
      <c r="Y32" s="711"/>
      <c r="Z32" s="711"/>
      <c r="AA32" s="711"/>
      <c r="AB32" s="721"/>
      <c r="AC32" s="135"/>
      <c r="AD32" s="164"/>
      <c r="AE32" s="710"/>
      <c r="AF32" s="711"/>
      <c r="AG32" s="711"/>
      <c r="AH32" s="711"/>
      <c r="AI32" s="711"/>
      <c r="AJ32" s="711"/>
      <c r="AK32" s="711"/>
      <c r="AL32" s="711"/>
      <c r="AM32" s="711"/>
      <c r="AN32" s="711"/>
      <c r="AO32" s="711"/>
      <c r="AP32" s="721"/>
      <c r="AQ32" s="135"/>
      <c r="AR32" s="164"/>
      <c r="AS32" s="710"/>
      <c r="AT32" s="711"/>
      <c r="AU32" s="711"/>
      <c r="AV32" s="711"/>
      <c r="AW32" s="711"/>
      <c r="AX32" s="711"/>
      <c r="AY32" s="711"/>
      <c r="AZ32" s="711"/>
      <c r="BA32" s="711"/>
      <c r="BB32" s="711"/>
      <c r="BC32" s="711"/>
      <c r="BD32" s="712"/>
      <c r="BE32" s="135"/>
      <c r="BF32" s="160"/>
      <c r="BG32" s="720"/>
      <c r="BH32" s="711"/>
      <c r="BI32" s="711"/>
      <c r="BJ32" s="711"/>
      <c r="BK32" s="711"/>
      <c r="BL32" s="711"/>
      <c r="BM32" s="711"/>
      <c r="BN32" s="711"/>
      <c r="BO32" s="711"/>
      <c r="BP32" s="711"/>
      <c r="BQ32" s="711"/>
      <c r="BR32" s="721"/>
      <c r="BS32" s="135"/>
      <c r="BT32" s="164"/>
      <c r="BU32" s="710"/>
      <c r="BV32" s="711"/>
      <c r="BW32" s="711"/>
      <c r="BX32" s="711"/>
      <c r="BY32" s="711"/>
      <c r="BZ32" s="711"/>
      <c r="CA32" s="711"/>
      <c r="CB32" s="711"/>
      <c r="CC32" s="711"/>
      <c r="CD32" s="711"/>
      <c r="CE32" s="711"/>
      <c r="CF32" s="721"/>
      <c r="CG32" s="135"/>
      <c r="CH32" s="164"/>
      <c r="CI32" s="710"/>
      <c r="CJ32" s="711"/>
      <c r="CK32" s="711"/>
      <c r="CL32" s="711"/>
      <c r="CM32" s="711"/>
      <c r="CN32" s="711"/>
      <c r="CO32" s="711"/>
      <c r="CP32" s="711"/>
      <c r="CQ32" s="711"/>
      <c r="CR32" s="711"/>
      <c r="CS32" s="711"/>
      <c r="CT32" s="712"/>
      <c r="CU32" s="135"/>
      <c r="CV32" s="160"/>
      <c r="CW32" s="720"/>
      <c r="CX32" s="711"/>
      <c r="CY32" s="711"/>
      <c r="CZ32" s="711"/>
      <c r="DA32" s="711"/>
      <c r="DB32" s="711"/>
      <c r="DC32" s="711"/>
      <c r="DD32" s="711"/>
      <c r="DE32" s="711"/>
      <c r="DF32" s="711"/>
      <c r="DG32" s="711"/>
      <c r="DH32" s="721"/>
      <c r="DI32" s="135"/>
      <c r="DJ32" s="164"/>
      <c r="DK32" s="710"/>
      <c r="DL32" s="711"/>
      <c r="DM32" s="711"/>
      <c r="DN32" s="711"/>
      <c r="DO32" s="711"/>
      <c r="DP32" s="711"/>
      <c r="DQ32" s="711"/>
      <c r="DR32" s="711"/>
      <c r="DS32" s="711"/>
      <c r="DT32" s="711"/>
      <c r="DU32" s="711"/>
      <c r="DV32" s="712"/>
      <c r="DW32" s="135"/>
      <c r="DX32" s="160"/>
      <c r="DY32" s="720"/>
      <c r="DZ32" s="711"/>
      <c r="EA32" s="711"/>
      <c r="EB32" s="711"/>
      <c r="EC32" s="711"/>
      <c r="ED32" s="711"/>
      <c r="EE32" s="711"/>
      <c r="EF32" s="711"/>
      <c r="EG32" s="711"/>
      <c r="EH32" s="711"/>
      <c r="EI32" s="711"/>
      <c r="EJ32" s="712"/>
    </row>
    <row r="33" spans="1:140">
      <c r="A33" s="137" t="s">
        <v>5857</v>
      </c>
      <c r="C33" s="714">
        <f>VLOOKUP(A33,'Прайс-лист'!$B:$K,10,0)</f>
        <v>1920</v>
      </c>
      <c r="D33" s="715"/>
      <c r="E33" s="715"/>
      <c r="F33" s="715"/>
      <c r="G33" s="715"/>
      <c r="H33" s="715"/>
      <c r="I33" s="715"/>
      <c r="J33" s="715"/>
      <c r="K33" s="716"/>
      <c r="L33" s="708"/>
      <c r="M33" s="761"/>
      <c r="N33" s="713"/>
      <c r="O33" s="137" t="s">
        <v>890</v>
      </c>
      <c r="Q33" s="714">
        <f>VLOOKUP(O33,'Прайс-лист'!$B:$K,10,0)</f>
        <v>510</v>
      </c>
      <c r="R33" s="715"/>
      <c r="S33" s="715"/>
      <c r="T33" s="715"/>
      <c r="U33" s="715"/>
      <c r="V33" s="715"/>
      <c r="W33" s="715"/>
      <c r="X33" s="715"/>
      <c r="Y33" s="716"/>
      <c r="Z33" s="708"/>
      <c r="AA33" s="709"/>
      <c r="AB33" s="709"/>
      <c r="AC33" s="137" t="s">
        <v>689</v>
      </c>
      <c r="AD33" s="160"/>
      <c r="AE33" s="719">
        <f>VLOOKUP(AC33,'Прайс-лист'!$B:$K,10,0)</f>
        <v>900</v>
      </c>
      <c r="AF33" s="715"/>
      <c r="AG33" s="715"/>
      <c r="AH33" s="715"/>
      <c r="AI33" s="715"/>
      <c r="AJ33" s="715"/>
      <c r="AK33" s="715"/>
      <c r="AL33" s="715"/>
      <c r="AM33" s="716"/>
      <c r="AN33" s="708"/>
      <c r="AO33" s="709"/>
      <c r="AP33" s="709"/>
      <c r="AQ33" s="137" t="s">
        <v>5859</v>
      </c>
      <c r="AR33" s="160"/>
      <c r="AS33" s="719">
        <f>VLOOKUP(AQ33,'Прайс-лист'!$B:$K,10,0)</f>
        <v>2120</v>
      </c>
      <c r="AT33" s="715"/>
      <c r="AU33" s="715"/>
      <c r="AV33" s="715"/>
      <c r="AW33" s="715"/>
      <c r="AX33" s="715"/>
      <c r="AY33" s="715"/>
      <c r="AZ33" s="715"/>
      <c r="BA33" s="716"/>
      <c r="BB33" s="708"/>
      <c r="BC33" s="709"/>
      <c r="BD33" s="713"/>
      <c r="BE33" s="137" t="s">
        <v>893</v>
      </c>
      <c r="BF33" s="160"/>
      <c r="BG33" s="714">
        <f>VLOOKUP(BE33,'Прайс-лист'!$B:$K,10,0)</f>
        <v>530</v>
      </c>
      <c r="BH33" s="715"/>
      <c r="BI33" s="715"/>
      <c r="BJ33" s="715"/>
      <c r="BK33" s="715"/>
      <c r="BL33" s="715"/>
      <c r="BM33" s="715"/>
      <c r="BN33" s="715"/>
      <c r="BO33" s="716"/>
      <c r="BP33" s="708"/>
      <c r="BQ33" s="709"/>
      <c r="BR33" s="709"/>
      <c r="BS33" s="137" t="s">
        <v>692</v>
      </c>
      <c r="BT33" s="160"/>
      <c r="BU33" s="719">
        <f>VLOOKUP(BS33,'Прайс-лист'!$B:$K,10,0)</f>
        <v>1110</v>
      </c>
      <c r="BV33" s="715"/>
      <c r="BW33" s="715"/>
      <c r="BX33" s="715"/>
      <c r="BY33" s="715"/>
      <c r="BZ33" s="715"/>
      <c r="CA33" s="715"/>
      <c r="CB33" s="715"/>
      <c r="CC33" s="716"/>
      <c r="CD33" s="708"/>
      <c r="CE33" s="709"/>
      <c r="CF33" s="709"/>
      <c r="CG33" s="137" t="s">
        <v>5861</v>
      </c>
      <c r="CH33" s="160"/>
      <c r="CI33" s="719">
        <f>VLOOKUP(CG33,'Прайс-лист'!$B:$K,10,0)</f>
        <v>2420</v>
      </c>
      <c r="CJ33" s="715"/>
      <c r="CK33" s="715"/>
      <c r="CL33" s="715"/>
      <c r="CM33" s="715"/>
      <c r="CN33" s="715"/>
      <c r="CO33" s="715"/>
      <c r="CP33" s="715"/>
      <c r="CQ33" s="716"/>
      <c r="CR33" s="708"/>
      <c r="CS33" s="709"/>
      <c r="CT33" s="713"/>
      <c r="CU33" s="137" t="s">
        <v>896</v>
      </c>
      <c r="CV33" s="160"/>
      <c r="CW33" s="714">
        <f>VLOOKUP(CU33,'Прайс-лист'!$B:$K,10,0)</f>
        <v>570</v>
      </c>
      <c r="CX33" s="715"/>
      <c r="CY33" s="715"/>
      <c r="CZ33" s="715"/>
      <c r="DA33" s="715"/>
      <c r="DB33" s="715"/>
      <c r="DC33" s="715"/>
      <c r="DD33" s="715"/>
      <c r="DE33" s="716"/>
      <c r="DF33" s="708"/>
      <c r="DG33" s="709"/>
      <c r="DH33" s="709"/>
      <c r="DI33" s="137" t="s">
        <v>695</v>
      </c>
      <c r="DJ33" s="160"/>
      <c r="DK33" s="719">
        <f>VLOOKUP(DI33,'Прайс-лист'!$B:$K,10,0)</f>
        <v>1140</v>
      </c>
      <c r="DL33" s="715"/>
      <c r="DM33" s="715"/>
      <c r="DN33" s="715"/>
      <c r="DO33" s="715"/>
      <c r="DP33" s="715"/>
      <c r="DQ33" s="715"/>
      <c r="DR33" s="715"/>
      <c r="DS33" s="716"/>
      <c r="DT33" s="708"/>
      <c r="DU33" s="709"/>
      <c r="DV33" s="713"/>
      <c r="DW33" s="137" t="s">
        <v>899</v>
      </c>
      <c r="DX33" s="160"/>
      <c r="DY33" s="714">
        <f>VLOOKUP(DW33,'Прайс-лист'!$B:$K,10,0)</f>
        <v>580</v>
      </c>
      <c r="DZ33" s="715"/>
      <c r="EA33" s="715"/>
      <c r="EB33" s="715"/>
      <c r="EC33" s="715"/>
      <c r="ED33" s="715"/>
      <c r="EE33" s="715"/>
      <c r="EF33" s="715"/>
      <c r="EG33" s="716"/>
      <c r="EH33" s="708"/>
      <c r="EI33" s="761"/>
      <c r="EJ33" s="713"/>
    </row>
    <row r="34" spans="1:140" ht="15" thickBot="1">
      <c r="A34" s="138" t="s">
        <v>5858</v>
      </c>
      <c r="C34" s="753">
        <f>VLOOKUP(A34,'Прайс-лист'!$B:$K,10,0)</f>
        <v>1920</v>
      </c>
      <c r="D34" s="723"/>
      <c r="E34" s="723"/>
      <c r="F34" s="723"/>
      <c r="G34" s="723"/>
      <c r="H34" s="723"/>
      <c r="I34" s="723"/>
      <c r="J34" s="723"/>
      <c r="K34" s="724"/>
      <c r="L34" s="725"/>
      <c r="M34" s="726"/>
      <c r="N34" s="727"/>
      <c r="O34" s="138" t="s">
        <v>1091</v>
      </c>
      <c r="Q34" s="753">
        <f>VLOOKUP(O34,'Прайс-лист'!$B:$K,10,0)</f>
        <v>550</v>
      </c>
      <c r="R34" s="723"/>
      <c r="S34" s="723"/>
      <c r="T34" s="723"/>
      <c r="U34" s="723"/>
      <c r="V34" s="723"/>
      <c r="W34" s="723"/>
      <c r="X34" s="723"/>
      <c r="Y34" s="724"/>
      <c r="Z34" s="725"/>
      <c r="AA34" s="726"/>
      <c r="AB34" s="726"/>
      <c r="AC34" s="139" t="s">
        <v>813</v>
      </c>
      <c r="AD34" s="245"/>
      <c r="AE34" s="722">
        <f>VLOOKUP(AC34,'Прайс-лист'!$B:$K,10,0)</f>
        <v>900</v>
      </c>
      <c r="AF34" s="723"/>
      <c r="AG34" s="723"/>
      <c r="AH34" s="723"/>
      <c r="AI34" s="723"/>
      <c r="AJ34" s="723"/>
      <c r="AK34" s="723"/>
      <c r="AL34" s="723"/>
      <c r="AM34" s="724"/>
      <c r="AN34" s="725"/>
      <c r="AO34" s="726"/>
      <c r="AP34" s="726"/>
      <c r="AQ34" s="139" t="s">
        <v>5860</v>
      </c>
      <c r="AR34" s="245"/>
      <c r="AS34" s="722">
        <f>VLOOKUP(AQ34,'Прайс-лист'!$B:$K,10,0)</f>
        <v>2120</v>
      </c>
      <c r="AT34" s="723"/>
      <c r="AU34" s="723"/>
      <c r="AV34" s="723"/>
      <c r="AW34" s="723"/>
      <c r="AX34" s="723"/>
      <c r="AY34" s="723"/>
      <c r="AZ34" s="723"/>
      <c r="BA34" s="724"/>
      <c r="BB34" s="725"/>
      <c r="BC34" s="726"/>
      <c r="BD34" s="727"/>
      <c r="BE34" s="138" t="s">
        <v>1093</v>
      </c>
      <c r="BF34" s="160"/>
      <c r="BG34" s="753">
        <f>VLOOKUP(BE34,'Прайс-лист'!$B:$K,10,0)</f>
        <v>580</v>
      </c>
      <c r="BH34" s="723"/>
      <c r="BI34" s="723"/>
      <c r="BJ34" s="723"/>
      <c r="BK34" s="723"/>
      <c r="BL34" s="723"/>
      <c r="BM34" s="723"/>
      <c r="BN34" s="723"/>
      <c r="BO34" s="724"/>
      <c r="BP34" s="725"/>
      <c r="BQ34" s="726"/>
      <c r="BR34" s="726"/>
      <c r="BS34" s="139" t="s">
        <v>815</v>
      </c>
      <c r="BT34" s="245"/>
      <c r="BU34" s="722">
        <f>VLOOKUP(BS34,'Прайс-лист'!$B:$K,10,0)</f>
        <v>1110</v>
      </c>
      <c r="BV34" s="723"/>
      <c r="BW34" s="723"/>
      <c r="BX34" s="723"/>
      <c r="BY34" s="723"/>
      <c r="BZ34" s="723"/>
      <c r="CA34" s="723"/>
      <c r="CB34" s="723"/>
      <c r="CC34" s="724"/>
      <c r="CD34" s="725"/>
      <c r="CE34" s="726"/>
      <c r="CF34" s="726"/>
      <c r="CG34" s="139" t="s">
        <v>5862</v>
      </c>
      <c r="CH34" s="245"/>
      <c r="CI34" s="722">
        <f>VLOOKUP(CG34,'Прайс-лист'!$B:$K,10,0)</f>
        <v>2420</v>
      </c>
      <c r="CJ34" s="723"/>
      <c r="CK34" s="723"/>
      <c r="CL34" s="723"/>
      <c r="CM34" s="723"/>
      <c r="CN34" s="723"/>
      <c r="CO34" s="723"/>
      <c r="CP34" s="723"/>
      <c r="CQ34" s="724"/>
      <c r="CR34" s="725"/>
      <c r="CS34" s="726"/>
      <c r="CT34" s="727"/>
      <c r="CU34" s="138" t="s">
        <v>1095</v>
      </c>
      <c r="CV34" s="160"/>
      <c r="CW34" s="753">
        <f>VLOOKUP(CU34,'Прайс-лист'!$B:$K,10,0)</f>
        <v>620</v>
      </c>
      <c r="CX34" s="723"/>
      <c r="CY34" s="723"/>
      <c r="CZ34" s="723"/>
      <c r="DA34" s="723"/>
      <c r="DB34" s="723"/>
      <c r="DC34" s="723"/>
      <c r="DD34" s="723"/>
      <c r="DE34" s="724"/>
      <c r="DF34" s="725"/>
      <c r="DG34" s="726"/>
      <c r="DH34" s="726"/>
      <c r="DI34" s="139" t="s">
        <v>817</v>
      </c>
      <c r="DJ34" s="245"/>
      <c r="DK34" s="722">
        <f>VLOOKUP(DI34,'Прайс-лист'!$B:$K,10,0)</f>
        <v>1140</v>
      </c>
      <c r="DL34" s="723"/>
      <c r="DM34" s="723"/>
      <c r="DN34" s="723"/>
      <c r="DO34" s="723"/>
      <c r="DP34" s="723"/>
      <c r="DQ34" s="723"/>
      <c r="DR34" s="723"/>
      <c r="DS34" s="724"/>
      <c r="DT34" s="725"/>
      <c r="DU34" s="726"/>
      <c r="DV34" s="727"/>
      <c r="DW34" s="138" t="s">
        <v>1097</v>
      </c>
      <c r="DX34" s="160"/>
      <c r="DY34" s="753">
        <f>VLOOKUP(DW34,'Прайс-лист'!$B:$K,10,0)</f>
        <v>620</v>
      </c>
      <c r="DZ34" s="723"/>
      <c r="EA34" s="723"/>
      <c r="EB34" s="723"/>
      <c r="EC34" s="723"/>
      <c r="ED34" s="723"/>
      <c r="EE34" s="723"/>
      <c r="EF34" s="723"/>
      <c r="EG34" s="724"/>
      <c r="EH34" s="725"/>
      <c r="EI34" s="726"/>
      <c r="EJ34" s="727"/>
    </row>
    <row r="35" spans="1:140" ht="14.25" customHeight="1" thickBot="1">
      <c r="A35" s="221"/>
      <c r="B35" s="221"/>
      <c r="C35" s="221"/>
      <c r="D35" s="221"/>
      <c r="E35" s="221"/>
      <c r="F35" s="221"/>
      <c r="G35" s="221"/>
      <c r="H35" s="221"/>
      <c r="I35" s="221"/>
      <c r="J35" s="221"/>
      <c r="K35" s="221"/>
      <c r="L35" s="221"/>
      <c r="M35" s="160"/>
      <c r="N35" s="158"/>
      <c r="O35" s="158"/>
      <c r="P35" s="158"/>
      <c r="Q35" s="158"/>
      <c r="R35" s="158"/>
      <c r="S35" s="158"/>
      <c r="T35" s="158"/>
      <c r="U35" s="158"/>
      <c r="V35" s="158"/>
      <c r="W35" s="158"/>
      <c r="X35" s="158"/>
      <c r="Y35" s="158"/>
      <c r="Z35" s="140"/>
      <c r="AA35" s="158"/>
      <c r="AB35" s="158"/>
      <c r="AC35" s="158"/>
      <c r="AD35" s="158"/>
      <c r="AE35" s="158"/>
      <c r="AF35" s="158"/>
      <c r="AG35" s="158"/>
      <c r="AH35" s="158"/>
      <c r="AI35" s="158"/>
      <c r="AJ35" s="158"/>
      <c r="AK35" s="158"/>
      <c r="AL35" s="158"/>
      <c r="AM35" s="140"/>
      <c r="AN35" s="158"/>
      <c r="AO35" s="158"/>
      <c r="AP35" s="158"/>
      <c r="AQ35" s="158"/>
      <c r="AR35" s="158"/>
      <c r="AS35" s="158"/>
      <c r="AT35" s="158"/>
      <c r="AU35" s="158"/>
      <c r="AV35" s="158"/>
      <c r="AW35" s="158"/>
      <c r="AX35" s="158"/>
      <c r="AY35" s="158"/>
      <c r="AZ35" s="160"/>
      <c r="BA35" s="160"/>
      <c r="BB35" s="160"/>
      <c r="BC35" s="160"/>
      <c r="BD35" s="158"/>
      <c r="BE35" s="158"/>
      <c r="BF35" s="158"/>
      <c r="BG35" s="158"/>
      <c r="BH35" s="158"/>
      <c r="BI35" s="158"/>
      <c r="BJ35" s="158"/>
      <c r="BK35" s="158"/>
      <c r="BL35" s="158"/>
      <c r="BM35" s="158"/>
      <c r="BN35" s="158"/>
      <c r="BO35" s="158"/>
      <c r="BP35" s="158"/>
      <c r="BQ35" s="158"/>
      <c r="BR35" s="158"/>
      <c r="BS35" s="158"/>
      <c r="BT35" s="164"/>
      <c r="BU35" s="142"/>
      <c r="BV35" s="142"/>
      <c r="BW35" s="142"/>
      <c r="BX35" s="142"/>
      <c r="BY35" s="142"/>
      <c r="BZ35" s="142"/>
      <c r="CA35" s="142"/>
      <c r="CB35" s="142"/>
      <c r="CC35" s="142"/>
      <c r="CD35" s="142"/>
      <c r="CE35" s="142"/>
      <c r="CF35" s="142"/>
      <c r="CG35" s="142"/>
      <c r="CH35" s="142"/>
      <c r="CI35" s="142"/>
      <c r="CJ35" s="142"/>
      <c r="CK35" s="142"/>
      <c r="CL35" s="142"/>
      <c r="CM35" s="142"/>
      <c r="CN35" s="142"/>
      <c r="CO35" s="142"/>
      <c r="CP35" s="142"/>
      <c r="CQ35" s="142"/>
      <c r="CR35" s="142"/>
      <c r="CS35" s="142"/>
      <c r="CT35" s="142"/>
      <c r="CU35" s="135"/>
      <c r="CV35" s="164"/>
      <c r="CW35" s="142"/>
      <c r="CX35" s="142"/>
      <c r="CY35" s="142"/>
      <c r="CZ35" s="142"/>
      <c r="DA35" s="142"/>
      <c r="DB35" s="142"/>
      <c r="DC35" s="142"/>
      <c r="DD35" s="142"/>
      <c r="DE35" s="142"/>
      <c r="DF35" s="142"/>
      <c r="DG35" s="142"/>
      <c r="DH35" s="142"/>
      <c r="DI35" s="142"/>
      <c r="DJ35" s="142"/>
      <c r="DK35" s="142"/>
      <c r="DL35" s="142"/>
      <c r="DM35" s="142"/>
      <c r="DN35" s="142"/>
      <c r="DO35" s="142"/>
      <c r="DP35" s="142"/>
      <c r="DQ35" s="142"/>
      <c r="DR35" s="142"/>
      <c r="DS35" s="142"/>
      <c r="DT35" s="142"/>
      <c r="DU35" s="142"/>
      <c r="DV35" s="142"/>
      <c r="DW35" s="142"/>
    </row>
    <row r="36" spans="1:140" ht="15.75" customHeight="1" thickBot="1">
      <c r="C36" s="754" t="s">
        <v>4280</v>
      </c>
      <c r="D36" s="755"/>
      <c r="E36" s="755"/>
      <c r="F36" s="755"/>
      <c r="G36" s="755"/>
      <c r="H36" s="755"/>
      <c r="I36" s="755"/>
      <c r="J36" s="755"/>
      <c r="K36" s="755"/>
      <c r="L36" s="755"/>
      <c r="M36" s="755"/>
      <c r="N36" s="756"/>
      <c r="O36" s="158"/>
      <c r="P36" s="158"/>
      <c r="Q36" s="754" t="s">
        <v>4188</v>
      </c>
      <c r="R36" s="755"/>
      <c r="S36" s="755"/>
      <c r="T36" s="755"/>
      <c r="U36" s="755"/>
      <c r="V36" s="755"/>
      <c r="W36" s="755"/>
      <c r="X36" s="755"/>
      <c r="Y36" s="755"/>
      <c r="Z36" s="755"/>
      <c r="AA36" s="755"/>
      <c r="AB36" s="755"/>
      <c r="AC36" s="755"/>
      <c r="AD36" s="755"/>
      <c r="AE36" s="755"/>
      <c r="AF36" s="755"/>
      <c r="AG36" s="755"/>
      <c r="AH36" s="755"/>
      <c r="AI36" s="755"/>
      <c r="AJ36" s="755"/>
      <c r="AK36" s="755"/>
      <c r="AL36" s="755"/>
      <c r="AM36" s="755"/>
      <c r="AN36" s="755"/>
      <c r="AO36" s="755"/>
      <c r="AP36" s="755"/>
      <c r="AQ36" s="755"/>
      <c r="AR36" s="755"/>
      <c r="AS36" s="755"/>
      <c r="AT36" s="755"/>
      <c r="AU36" s="755"/>
      <c r="AV36" s="755"/>
      <c r="AW36" s="755"/>
      <c r="AX36" s="755"/>
      <c r="AY36" s="755"/>
      <c r="AZ36" s="755"/>
      <c r="BA36" s="755"/>
      <c r="BB36" s="755"/>
      <c r="BC36" s="755"/>
      <c r="BD36" s="756"/>
      <c r="BE36" s="134"/>
      <c r="BF36" s="160"/>
      <c r="BG36" s="754" t="s">
        <v>4189</v>
      </c>
      <c r="BH36" s="755"/>
      <c r="BI36" s="755"/>
      <c r="BJ36" s="755"/>
      <c r="BK36" s="755"/>
      <c r="BL36" s="755"/>
      <c r="BM36" s="755"/>
      <c r="BN36" s="755"/>
      <c r="BO36" s="755"/>
      <c r="BP36" s="755"/>
      <c r="BQ36" s="755"/>
      <c r="BR36" s="755"/>
      <c r="BS36" s="755"/>
      <c r="BT36" s="755"/>
      <c r="BU36" s="755"/>
      <c r="BV36" s="755"/>
      <c r="BW36" s="755"/>
      <c r="BX36" s="755"/>
      <c r="BY36" s="755"/>
      <c r="BZ36" s="755"/>
      <c r="CA36" s="755"/>
      <c r="CB36" s="755"/>
      <c r="CC36" s="755"/>
      <c r="CD36" s="755"/>
      <c r="CE36" s="755"/>
      <c r="CF36" s="755"/>
      <c r="CG36" s="755"/>
      <c r="CH36" s="755"/>
      <c r="CI36" s="755"/>
      <c r="CJ36" s="755"/>
      <c r="CK36" s="755"/>
      <c r="CL36" s="755"/>
      <c r="CM36" s="755"/>
      <c r="CN36" s="755"/>
      <c r="CO36" s="755"/>
      <c r="CP36" s="755"/>
      <c r="CQ36" s="755"/>
      <c r="CR36" s="755"/>
      <c r="CS36" s="755"/>
      <c r="CT36" s="755"/>
      <c r="CU36" s="755"/>
      <c r="CV36" s="755"/>
      <c r="CW36" s="755"/>
      <c r="CX36" s="755"/>
      <c r="CY36" s="755"/>
      <c r="CZ36" s="755"/>
      <c r="DA36" s="755"/>
      <c r="DB36" s="755"/>
      <c r="DC36" s="755"/>
      <c r="DD36" s="755"/>
      <c r="DE36" s="755"/>
      <c r="DF36" s="755"/>
      <c r="DG36" s="755"/>
      <c r="DH36" s="756"/>
      <c r="DI36" s="134"/>
      <c r="DJ36" s="160"/>
      <c r="DK36" s="754" t="s">
        <v>4283</v>
      </c>
      <c r="DL36" s="755"/>
      <c r="DM36" s="755"/>
      <c r="DN36" s="755"/>
      <c r="DO36" s="755"/>
      <c r="DP36" s="755"/>
      <c r="DQ36" s="755"/>
      <c r="DR36" s="755"/>
      <c r="DS36" s="755"/>
      <c r="DT36" s="755"/>
      <c r="DU36" s="755"/>
      <c r="DV36" s="755"/>
      <c r="DW36" s="755"/>
      <c r="DX36" s="755"/>
      <c r="DY36" s="755"/>
      <c r="DZ36" s="755"/>
      <c r="EA36" s="755"/>
      <c r="EB36" s="755"/>
      <c r="EC36" s="755"/>
      <c r="ED36" s="755"/>
      <c r="EE36" s="755"/>
      <c r="EF36" s="755"/>
      <c r="EG36" s="755"/>
      <c r="EH36" s="755"/>
      <c r="EI36" s="755"/>
      <c r="EJ36" s="756"/>
    </row>
    <row r="37" spans="1:140" ht="15.75">
      <c r="A37" s="135"/>
      <c r="B37" s="164"/>
      <c r="C37" s="732" t="s">
        <v>6350</v>
      </c>
      <c r="D37" s="809"/>
      <c r="E37" s="809"/>
      <c r="F37" s="809"/>
      <c r="G37" s="809"/>
      <c r="H37" s="809"/>
      <c r="I37" s="809"/>
      <c r="J37" s="809"/>
      <c r="K37" s="809"/>
      <c r="L37" s="809"/>
      <c r="M37" s="809"/>
      <c r="N37" s="743"/>
      <c r="O37" s="158"/>
      <c r="P37" s="158"/>
      <c r="Q37" s="810" t="s">
        <v>4240</v>
      </c>
      <c r="R37" s="759"/>
      <c r="S37" s="759"/>
      <c r="T37" s="759"/>
      <c r="U37" s="759"/>
      <c r="V37" s="759"/>
      <c r="W37" s="759"/>
      <c r="X37" s="759"/>
      <c r="Y37" s="759"/>
      <c r="Z37" s="759"/>
      <c r="AA37" s="759"/>
      <c r="AB37" s="759"/>
      <c r="AC37" s="341"/>
      <c r="AD37" s="382"/>
      <c r="AE37" s="759" t="s">
        <v>607</v>
      </c>
      <c r="AF37" s="759"/>
      <c r="AG37" s="759"/>
      <c r="AH37" s="759"/>
      <c r="AI37" s="759"/>
      <c r="AJ37" s="759"/>
      <c r="AK37" s="759"/>
      <c r="AL37" s="759"/>
      <c r="AM37" s="759"/>
      <c r="AN37" s="759"/>
      <c r="AO37" s="759"/>
      <c r="AP37" s="759"/>
      <c r="AQ37" s="384"/>
      <c r="AR37" s="384"/>
      <c r="AS37" s="741" t="s">
        <v>651</v>
      </c>
      <c r="AT37" s="741"/>
      <c r="AU37" s="741"/>
      <c r="AV37" s="741"/>
      <c r="AW37" s="741"/>
      <c r="AX37" s="741"/>
      <c r="AY37" s="741"/>
      <c r="AZ37" s="741"/>
      <c r="BA37" s="741"/>
      <c r="BB37" s="741"/>
      <c r="BC37" s="741"/>
      <c r="BD37" s="742"/>
      <c r="BE37" s="135"/>
      <c r="BF37" s="158"/>
      <c r="BG37" s="810" t="s">
        <v>4242</v>
      </c>
      <c r="BH37" s="759"/>
      <c r="BI37" s="759"/>
      <c r="BJ37" s="759"/>
      <c r="BK37" s="759"/>
      <c r="BL37" s="759"/>
      <c r="BM37" s="759"/>
      <c r="BN37" s="759"/>
      <c r="BO37" s="759"/>
      <c r="BP37" s="759"/>
      <c r="BQ37" s="759"/>
      <c r="BR37" s="759"/>
      <c r="BS37" s="341"/>
      <c r="BT37" s="343"/>
      <c r="BU37" s="759" t="s">
        <v>611</v>
      </c>
      <c r="BV37" s="759"/>
      <c r="BW37" s="759"/>
      <c r="BX37" s="759"/>
      <c r="BY37" s="759"/>
      <c r="BZ37" s="759"/>
      <c r="CA37" s="759"/>
      <c r="CB37" s="759"/>
      <c r="CC37" s="759"/>
      <c r="CD37" s="759"/>
      <c r="CE37" s="759"/>
      <c r="CF37" s="759"/>
      <c r="CG37" s="341"/>
      <c r="CH37" s="343"/>
      <c r="CI37" s="759" t="s">
        <v>699</v>
      </c>
      <c r="CJ37" s="759"/>
      <c r="CK37" s="759"/>
      <c r="CL37" s="759"/>
      <c r="CM37" s="759"/>
      <c r="CN37" s="759"/>
      <c r="CO37" s="759"/>
      <c r="CP37" s="759"/>
      <c r="CQ37" s="759"/>
      <c r="CR37" s="759"/>
      <c r="CS37" s="759"/>
      <c r="CT37" s="759"/>
      <c r="CU37" s="341"/>
      <c r="CV37" s="343"/>
      <c r="CW37" s="811" t="s">
        <v>4281</v>
      </c>
      <c r="CX37" s="812"/>
      <c r="CY37" s="812"/>
      <c r="CZ37" s="812"/>
      <c r="DA37" s="812"/>
      <c r="DB37" s="812"/>
      <c r="DC37" s="812"/>
      <c r="DD37" s="812"/>
      <c r="DE37" s="812"/>
      <c r="DF37" s="812"/>
      <c r="DG37" s="812"/>
      <c r="DH37" s="813"/>
      <c r="DI37" s="135"/>
      <c r="DJ37" s="164"/>
      <c r="DK37" s="740" t="s">
        <v>4244</v>
      </c>
      <c r="DL37" s="741"/>
      <c r="DM37" s="741"/>
      <c r="DN37" s="741"/>
      <c r="DO37" s="741"/>
      <c r="DP37" s="741"/>
      <c r="DQ37" s="741"/>
      <c r="DR37" s="741"/>
      <c r="DS37" s="741"/>
      <c r="DT37" s="741"/>
      <c r="DU37" s="741"/>
      <c r="DV37" s="741"/>
      <c r="DW37" s="135"/>
      <c r="DX37" s="164"/>
      <c r="DY37" s="733" t="s">
        <v>702</v>
      </c>
      <c r="DZ37" s="733"/>
      <c r="EA37" s="733"/>
      <c r="EB37" s="733"/>
      <c r="EC37" s="733"/>
      <c r="ED37" s="733"/>
      <c r="EE37" s="733"/>
      <c r="EF37" s="733"/>
      <c r="EG37" s="733"/>
      <c r="EH37" s="733"/>
      <c r="EI37" s="733"/>
      <c r="EJ37" s="743"/>
    </row>
    <row r="38" spans="1:140" ht="51.75" customHeight="1">
      <c r="A38" s="142"/>
      <c r="B38" s="164"/>
      <c r="C38" s="734" t="s">
        <v>4273</v>
      </c>
      <c r="D38" s="763"/>
      <c r="E38" s="763"/>
      <c r="F38" s="763"/>
      <c r="G38" s="763"/>
      <c r="H38" s="763"/>
      <c r="I38" s="763"/>
      <c r="J38" s="763"/>
      <c r="K38" s="763"/>
      <c r="L38" s="763"/>
      <c r="M38" s="763"/>
      <c r="N38" s="744"/>
      <c r="O38" s="158"/>
      <c r="P38" s="158"/>
      <c r="Q38" s="734" t="s">
        <v>4324</v>
      </c>
      <c r="R38" s="763"/>
      <c r="S38" s="763"/>
      <c r="T38" s="763"/>
      <c r="U38" s="763"/>
      <c r="V38" s="763"/>
      <c r="W38" s="763"/>
      <c r="X38" s="763"/>
      <c r="Y38" s="763"/>
      <c r="Z38" s="763"/>
      <c r="AA38" s="763"/>
      <c r="AB38" s="763"/>
      <c r="AC38" s="142"/>
      <c r="AD38" s="164"/>
      <c r="AE38" s="763" t="s">
        <v>4262</v>
      </c>
      <c r="AF38" s="763"/>
      <c r="AG38" s="763"/>
      <c r="AH38" s="763"/>
      <c r="AI38" s="763"/>
      <c r="AJ38" s="763"/>
      <c r="AK38" s="763"/>
      <c r="AL38" s="763"/>
      <c r="AM38" s="763"/>
      <c r="AN38" s="763"/>
      <c r="AO38" s="763"/>
      <c r="AP38" s="763"/>
      <c r="AQ38" s="247"/>
      <c r="AR38" s="247"/>
      <c r="AS38" s="735" t="s">
        <v>4275</v>
      </c>
      <c r="AT38" s="735"/>
      <c r="AU38" s="735"/>
      <c r="AV38" s="735"/>
      <c r="AW38" s="735"/>
      <c r="AX38" s="735"/>
      <c r="AY38" s="735"/>
      <c r="AZ38" s="735"/>
      <c r="BA38" s="735"/>
      <c r="BB38" s="735"/>
      <c r="BC38" s="735"/>
      <c r="BD38" s="744"/>
      <c r="BE38" s="142"/>
      <c r="BF38" s="164"/>
      <c r="BG38" s="734" t="s">
        <v>4241</v>
      </c>
      <c r="BH38" s="763"/>
      <c r="BI38" s="763"/>
      <c r="BJ38" s="763"/>
      <c r="BK38" s="763"/>
      <c r="BL38" s="763"/>
      <c r="BM38" s="763"/>
      <c r="BN38" s="763"/>
      <c r="BO38" s="763"/>
      <c r="BP38" s="763"/>
      <c r="BQ38" s="763"/>
      <c r="BR38" s="763"/>
      <c r="BS38" s="142"/>
      <c r="BT38" s="160"/>
      <c r="BU38" s="763" t="s">
        <v>4262</v>
      </c>
      <c r="BV38" s="763"/>
      <c r="BW38" s="763"/>
      <c r="BX38" s="763"/>
      <c r="BY38" s="763"/>
      <c r="BZ38" s="763"/>
      <c r="CA38" s="763"/>
      <c r="CB38" s="763"/>
      <c r="CC38" s="763"/>
      <c r="CD38" s="763"/>
      <c r="CE38" s="763"/>
      <c r="CF38" s="763"/>
      <c r="CG38" s="142"/>
      <c r="CH38" s="160"/>
      <c r="CI38" s="763" t="s">
        <v>4263</v>
      </c>
      <c r="CJ38" s="763"/>
      <c r="CK38" s="763"/>
      <c r="CL38" s="763"/>
      <c r="CM38" s="763"/>
      <c r="CN38" s="763"/>
      <c r="CO38" s="763"/>
      <c r="CP38" s="763"/>
      <c r="CQ38" s="763"/>
      <c r="CR38" s="763"/>
      <c r="CS38" s="763"/>
      <c r="CT38" s="763"/>
      <c r="CU38" s="142"/>
      <c r="CV38" s="160"/>
      <c r="CW38" s="814" t="s">
        <v>4282</v>
      </c>
      <c r="CX38" s="815"/>
      <c r="CY38" s="815"/>
      <c r="CZ38" s="815"/>
      <c r="DA38" s="815"/>
      <c r="DB38" s="815"/>
      <c r="DC38" s="815"/>
      <c r="DD38" s="815"/>
      <c r="DE38" s="815"/>
      <c r="DF38" s="815"/>
      <c r="DG38" s="815"/>
      <c r="DH38" s="816"/>
      <c r="DI38" s="142"/>
      <c r="DJ38" s="160"/>
      <c r="DK38" s="734" t="s">
        <v>4243</v>
      </c>
      <c r="DL38" s="735"/>
      <c r="DM38" s="735"/>
      <c r="DN38" s="735"/>
      <c r="DO38" s="735"/>
      <c r="DP38" s="735"/>
      <c r="DQ38" s="735"/>
      <c r="DR38" s="735"/>
      <c r="DS38" s="735"/>
      <c r="DT38" s="735"/>
      <c r="DU38" s="735"/>
      <c r="DV38" s="735"/>
      <c r="DW38" s="142"/>
      <c r="DX38" s="164"/>
      <c r="DY38" s="735" t="s">
        <v>4268</v>
      </c>
      <c r="DZ38" s="735"/>
      <c r="EA38" s="735"/>
      <c r="EB38" s="735"/>
      <c r="EC38" s="735"/>
      <c r="ED38" s="735"/>
      <c r="EE38" s="735"/>
      <c r="EF38" s="735"/>
      <c r="EG38" s="735"/>
      <c r="EH38" s="735"/>
      <c r="EI38" s="735"/>
      <c r="EJ38" s="744"/>
    </row>
    <row r="39" spans="1:140" ht="15" customHeight="1">
      <c r="A39" s="373"/>
      <c r="B39" s="164"/>
      <c r="C39" s="736" t="s">
        <v>685</v>
      </c>
      <c r="D39" s="762"/>
      <c r="E39" s="762"/>
      <c r="F39" s="762"/>
      <c r="G39" s="762"/>
      <c r="H39" s="762"/>
      <c r="I39" s="762"/>
      <c r="J39" s="762"/>
      <c r="K39" s="762"/>
      <c r="L39" s="762"/>
      <c r="M39" s="762"/>
      <c r="N39" s="718"/>
      <c r="O39" s="373"/>
      <c r="P39" s="160"/>
      <c r="Q39" s="736"/>
      <c r="R39" s="762"/>
      <c r="S39" s="762"/>
      <c r="T39" s="762"/>
      <c r="U39" s="762"/>
      <c r="V39" s="762"/>
      <c r="W39" s="762"/>
      <c r="X39" s="762"/>
      <c r="Y39" s="762"/>
      <c r="Z39" s="762"/>
      <c r="AA39" s="762"/>
      <c r="AB39" s="762"/>
      <c r="AC39" s="373"/>
      <c r="AD39" s="164"/>
      <c r="AE39" s="762" t="s">
        <v>609</v>
      </c>
      <c r="AF39" s="762"/>
      <c r="AG39" s="762"/>
      <c r="AH39" s="762"/>
      <c r="AI39" s="762"/>
      <c r="AJ39" s="762"/>
      <c r="AK39" s="762"/>
      <c r="AL39" s="762"/>
      <c r="AM39" s="762"/>
      <c r="AN39" s="762"/>
      <c r="AO39" s="762"/>
      <c r="AP39" s="762"/>
      <c r="AQ39" s="247"/>
      <c r="AR39" s="247"/>
      <c r="AS39" s="717" t="s">
        <v>653</v>
      </c>
      <c r="AT39" s="717"/>
      <c r="AU39" s="717"/>
      <c r="AV39" s="717"/>
      <c r="AW39" s="717"/>
      <c r="AX39" s="717"/>
      <c r="AY39" s="717"/>
      <c r="AZ39" s="717"/>
      <c r="BA39" s="717"/>
      <c r="BB39" s="717"/>
      <c r="BC39" s="717"/>
      <c r="BD39" s="718"/>
      <c r="BE39" s="373"/>
      <c r="BF39" s="164"/>
      <c r="BG39" s="736"/>
      <c r="BH39" s="762"/>
      <c r="BI39" s="762"/>
      <c r="BJ39" s="762"/>
      <c r="BK39" s="762"/>
      <c r="BL39" s="762"/>
      <c r="BM39" s="762"/>
      <c r="BN39" s="762"/>
      <c r="BO39" s="762"/>
      <c r="BP39" s="762"/>
      <c r="BQ39" s="762"/>
      <c r="BR39" s="762"/>
      <c r="BS39" s="373"/>
      <c r="BT39" s="160"/>
      <c r="BU39" s="762" t="s">
        <v>613</v>
      </c>
      <c r="BV39" s="762"/>
      <c r="BW39" s="762"/>
      <c r="BX39" s="762"/>
      <c r="BY39" s="762"/>
      <c r="BZ39" s="762"/>
      <c r="CA39" s="762"/>
      <c r="CB39" s="762"/>
      <c r="CC39" s="762"/>
      <c r="CD39" s="762"/>
      <c r="CE39" s="762"/>
      <c r="CF39" s="762"/>
      <c r="CG39" s="373"/>
      <c r="CH39" s="160"/>
      <c r="CI39" s="762" t="s">
        <v>657</v>
      </c>
      <c r="CJ39" s="762"/>
      <c r="CK39" s="762"/>
      <c r="CL39" s="762"/>
      <c r="CM39" s="762"/>
      <c r="CN39" s="762"/>
      <c r="CO39" s="762"/>
      <c r="CP39" s="762"/>
      <c r="CQ39" s="762"/>
      <c r="CR39" s="762"/>
      <c r="CS39" s="762"/>
      <c r="CT39" s="762"/>
      <c r="CU39" s="373"/>
      <c r="CV39" s="160"/>
      <c r="CW39" s="817" t="s">
        <v>657</v>
      </c>
      <c r="CX39" s="807"/>
      <c r="CY39" s="807"/>
      <c r="CZ39" s="807"/>
      <c r="DA39" s="807"/>
      <c r="DB39" s="807"/>
      <c r="DC39" s="807"/>
      <c r="DD39" s="807"/>
      <c r="DE39" s="807"/>
      <c r="DF39" s="807"/>
      <c r="DG39" s="807"/>
      <c r="DH39" s="818"/>
      <c r="DI39" s="373"/>
      <c r="DJ39" s="160"/>
      <c r="DK39" s="736"/>
      <c r="DL39" s="717"/>
      <c r="DM39" s="717"/>
      <c r="DN39" s="717"/>
      <c r="DO39" s="717"/>
      <c r="DP39" s="717"/>
      <c r="DQ39" s="717"/>
      <c r="DR39" s="717"/>
      <c r="DS39" s="717"/>
      <c r="DT39" s="717"/>
      <c r="DU39" s="717"/>
      <c r="DV39" s="717"/>
      <c r="DW39" s="373"/>
      <c r="DX39" s="164"/>
      <c r="DY39" s="717" t="s">
        <v>657</v>
      </c>
      <c r="DZ39" s="717"/>
      <c r="EA39" s="717"/>
      <c r="EB39" s="717"/>
      <c r="EC39" s="717"/>
      <c r="ED39" s="717"/>
      <c r="EE39" s="717"/>
      <c r="EF39" s="717"/>
      <c r="EG39" s="717"/>
      <c r="EH39" s="717"/>
      <c r="EI39" s="717"/>
      <c r="EJ39" s="718"/>
    </row>
    <row r="40" spans="1:140" ht="106.5" customHeight="1">
      <c r="A40" s="135"/>
      <c r="B40" s="164"/>
      <c r="C40" s="720"/>
      <c r="D40" s="711"/>
      <c r="E40" s="711"/>
      <c r="F40" s="711"/>
      <c r="G40" s="711"/>
      <c r="H40" s="711"/>
      <c r="I40" s="711"/>
      <c r="J40" s="711"/>
      <c r="K40" s="711"/>
      <c r="L40" s="711"/>
      <c r="M40" s="711"/>
      <c r="N40" s="712"/>
      <c r="O40" s="135"/>
      <c r="Q40" s="720"/>
      <c r="R40" s="711"/>
      <c r="S40" s="711"/>
      <c r="T40" s="711"/>
      <c r="U40" s="711"/>
      <c r="V40" s="711"/>
      <c r="W40" s="711"/>
      <c r="X40" s="711"/>
      <c r="Y40" s="711"/>
      <c r="Z40" s="711"/>
      <c r="AA40" s="711"/>
      <c r="AB40" s="721"/>
      <c r="AC40" s="135"/>
      <c r="AD40" s="164"/>
      <c r="AE40" s="710"/>
      <c r="AF40" s="711"/>
      <c r="AG40" s="711"/>
      <c r="AH40" s="711"/>
      <c r="AI40" s="711"/>
      <c r="AJ40" s="711"/>
      <c r="AK40" s="711"/>
      <c r="AL40" s="711"/>
      <c r="AM40" s="711"/>
      <c r="AN40" s="711"/>
      <c r="AO40" s="711"/>
      <c r="AP40" s="721"/>
      <c r="AQ40" s="247"/>
      <c r="AR40" s="247"/>
      <c r="AS40" s="710"/>
      <c r="AT40" s="711"/>
      <c r="AU40" s="711"/>
      <c r="AV40" s="711"/>
      <c r="AW40" s="711"/>
      <c r="AX40" s="711"/>
      <c r="AY40" s="711"/>
      <c r="AZ40" s="711"/>
      <c r="BA40" s="711"/>
      <c r="BB40" s="711"/>
      <c r="BC40" s="711"/>
      <c r="BD40" s="712"/>
      <c r="BE40" s="135"/>
      <c r="BF40" s="164"/>
      <c r="BG40" s="720"/>
      <c r="BH40" s="711"/>
      <c r="BI40" s="711"/>
      <c r="BJ40" s="711"/>
      <c r="BK40" s="711"/>
      <c r="BL40" s="711"/>
      <c r="BM40" s="711"/>
      <c r="BN40" s="711"/>
      <c r="BO40" s="711"/>
      <c r="BP40" s="711"/>
      <c r="BQ40" s="711"/>
      <c r="BR40" s="721"/>
      <c r="BS40" s="135"/>
      <c r="BT40" s="160"/>
      <c r="BU40" s="710"/>
      <c r="BV40" s="711"/>
      <c r="BW40" s="711"/>
      <c r="BX40" s="711"/>
      <c r="BY40" s="711"/>
      <c r="BZ40" s="711"/>
      <c r="CA40" s="711"/>
      <c r="CB40" s="711"/>
      <c r="CC40" s="711"/>
      <c r="CD40" s="711"/>
      <c r="CE40" s="711"/>
      <c r="CF40" s="721"/>
      <c r="CG40" s="135"/>
      <c r="CH40" s="160"/>
      <c r="CI40" s="710"/>
      <c r="CJ40" s="711"/>
      <c r="CK40" s="711"/>
      <c r="CL40" s="711"/>
      <c r="CM40" s="711"/>
      <c r="CN40" s="711"/>
      <c r="CO40" s="711"/>
      <c r="CP40" s="711"/>
      <c r="CQ40" s="711"/>
      <c r="CR40" s="711"/>
      <c r="CS40" s="711"/>
      <c r="CT40" s="721"/>
      <c r="CU40" s="135"/>
      <c r="CV40" s="160"/>
      <c r="CW40" s="710"/>
      <c r="CX40" s="711"/>
      <c r="CY40" s="711"/>
      <c r="CZ40" s="711"/>
      <c r="DA40" s="711"/>
      <c r="DB40" s="711"/>
      <c r="DC40" s="711"/>
      <c r="DD40" s="711"/>
      <c r="DE40" s="711"/>
      <c r="DF40" s="711"/>
      <c r="DG40" s="711"/>
      <c r="DH40" s="712"/>
      <c r="DI40" s="135"/>
      <c r="DJ40" s="160"/>
      <c r="DK40" s="720"/>
      <c r="DL40" s="711"/>
      <c r="DM40" s="711"/>
      <c r="DN40" s="711"/>
      <c r="DO40" s="711"/>
      <c r="DP40" s="711"/>
      <c r="DQ40" s="711"/>
      <c r="DR40" s="711"/>
      <c r="DS40" s="711"/>
      <c r="DT40" s="711"/>
      <c r="DU40" s="711"/>
      <c r="DV40" s="721"/>
      <c r="DW40" s="135"/>
      <c r="DX40" s="164"/>
      <c r="DY40" s="710"/>
      <c r="DZ40" s="711"/>
      <c r="EA40" s="711"/>
      <c r="EB40" s="711"/>
      <c r="EC40" s="711"/>
      <c r="ED40" s="711"/>
      <c r="EE40" s="711"/>
      <c r="EF40" s="711"/>
      <c r="EG40" s="711"/>
      <c r="EH40" s="711"/>
      <c r="EI40" s="711"/>
      <c r="EJ40" s="712"/>
    </row>
    <row r="41" spans="1:140">
      <c r="A41" s="137" t="s">
        <v>698</v>
      </c>
      <c r="B41" s="160"/>
      <c r="C41" s="714">
        <f>VLOOKUP(A41,'Прайс-лист'!$B:$K,10,0)</f>
        <v>1350</v>
      </c>
      <c r="D41" s="715"/>
      <c r="E41" s="715"/>
      <c r="F41" s="715"/>
      <c r="G41" s="715"/>
      <c r="H41" s="715"/>
      <c r="I41" s="715"/>
      <c r="J41" s="715"/>
      <c r="K41" s="716"/>
      <c r="L41" s="708"/>
      <c r="M41" s="761"/>
      <c r="N41" s="713"/>
      <c r="O41" s="137" t="s">
        <v>902</v>
      </c>
      <c r="Q41" s="714">
        <f>VLOOKUP(O41,'Прайс-лист'!$B:$K,10,0)</f>
        <v>640</v>
      </c>
      <c r="R41" s="715"/>
      <c r="S41" s="715"/>
      <c r="T41" s="715"/>
      <c r="U41" s="715"/>
      <c r="V41" s="715"/>
      <c r="W41" s="715"/>
      <c r="X41" s="715"/>
      <c r="Y41" s="716"/>
      <c r="Z41" s="708"/>
      <c r="AA41" s="761"/>
      <c r="AB41" s="761"/>
      <c r="AC41" s="137" t="s">
        <v>610</v>
      </c>
      <c r="AD41" s="160"/>
      <c r="AE41" s="719">
        <f>VLOOKUP(AC41,'Прайс-лист'!$B:$K,10,0)</f>
        <v>500</v>
      </c>
      <c r="AF41" s="715"/>
      <c r="AG41" s="715"/>
      <c r="AH41" s="715"/>
      <c r="AI41" s="715"/>
      <c r="AJ41" s="715"/>
      <c r="AK41" s="715"/>
      <c r="AL41" s="715"/>
      <c r="AM41" s="716"/>
      <c r="AN41" s="708"/>
      <c r="AO41" s="761"/>
      <c r="AP41" s="761"/>
      <c r="AQ41" s="137" t="s">
        <v>654</v>
      </c>
      <c r="AR41" s="247"/>
      <c r="AS41" s="719">
        <f>VLOOKUP(AQ41,'Прайс-лист'!$B:$K,10,0)</f>
        <v>810</v>
      </c>
      <c r="AT41" s="715"/>
      <c r="AU41" s="715"/>
      <c r="AV41" s="715"/>
      <c r="AW41" s="715"/>
      <c r="AX41" s="715"/>
      <c r="AY41" s="715"/>
      <c r="AZ41" s="715"/>
      <c r="BA41" s="716"/>
      <c r="BB41" s="708"/>
      <c r="BC41" s="709"/>
      <c r="BD41" s="713"/>
      <c r="BE41" s="137" t="s">
        <v>905</v>
      </c>
      <c r="BF41" s="164"/>
      <c r="BG41" s="714">
        <f>VLOOKUP(BE41,'Прайс-лист'!$B:$K,10,0)</f>
        <v>570</v>
      </c>
      <c r="BH41" s="715"/>
      <c r="BI41" s="715"/>
      <c r="BJ41" s="715"/>
      <c r="BK41" s="715"/>
      <c r="BL41" s="715"/>
      <c r="BM41" s="715"/>
      <c r="BN41" s="715"/>
      <c r="BO41" s="716"/>
      <c r="BP41" s="708"/>
      <c r="BQ41" s="761"/>
      <c r="BR41" s="761"/>
      <c r="BS41" s="137" t="s">
        <v>614</v>
      </c>
      <c r="BT41" s="160"/>
      <c r="BU41" s="719">
        <f>VLOOKUP(BS41,'Прайс-лист'!$B:$K,10,0)</f>
        <v>540</v>
      </c>
      <c r="BV41" s="715"/>
      <c r="BW41" s="715"/>
      <c r="BX41" s="715"/>
      <c r="BY41" s="715"/>
      <c r="BZ41" s="715"/>
      <c r="CA41" s="715"/>
      <c r="CB41" s="715"/>
      <c r="CC41" s="716"/>
      <c r="CD41" s="708"/>
      <c r="CE41" s="761"/>
      <c r="CF41" s="761"/>
      <c r="CG41" s="137" t="s">
        <v>701</v>
      </c>
      <c r="CH41" s="160"/>
      <c r="CI41" s="719">
        <f>VLOOKUP(CG41,'Прайс-лист'!$B:$K,10,0)</f>
        <v>750</v>
      </c>
      <c r="CJ41" s="715"/>
      <c r="CK41" s="715"/>
      <c r="CL41" s="715"/>
      <c r="CM41" s="715"/>
      <c r="CN41" s="715"/>
      <c r="CO41" s="715"/>
      <c r="CP41" s="715"/>
      <c r="CQ41" s="716"/>
      <c r="CR41" s="708"/>
      <c r="CS41" s="761"/>
      <c r="CT41" s="761"/>
      <c r="CU41" s="137" t="s">
        <v>658</v>
      </c>
      <c r="CV41" s="160"/>
      <c r="CW41" s="719">
        <f>VLOOKUP(CU41,'Прайс-лист'!$B:$K,10,0)</f>
        <v>640</v>
      </c>
      <c r="CX41" s="715"/>
      <c r="CY41" s="715"/>
      <c r="CZ41" s="715"/>
      <c r="DA41" s="715"/>
      <c r="DB41" s="715"/>
      <c r="DC41" s="715"/>
      <c r="DD41" s="715"/>
      <c r="DE41" s="716"/>
      <c r="DF41" s="708"/>
      <c r="DG41" s="761"/>
      <c r="DH41" s="713"/>
      <c r="DI41" s="137" t="s">
        <v>908</v>
      </c>
      <c r="DJ41" s="160"/>
      <c r="DK41" s="714">
        <f>VLOOKUP(DI41,'Прайс-лист'!$B:$K,10,0)</f>
        <v>610</v>
      </c>
      <c r="DL41" s="715"/>
      <c r="DM41" s="715"/>
      <c r="DN41" s="715"/>
      <c r="DO41" s="715"/>
      <c r="DP41" s="715"/>
      <c r="DQ41" s="715"/>
      <c r="DR41" s="715"/>
      <c r="DS41" s="716"/>
      <c r="DT41" s="708"/>
      <c r="DU41" s="709"/>
      <c r="DV41" s="709"/>
      <c r="DW41" s="137" t="s">
        <v>704</v>
      </c>
      <c r="DX41" s="160"/>
      <c r="DY41" s="819">
        <f>VLOOKUP(DW41,'Прайс-лист'!$B:$K,10,0)</f>
        <v>910</v>
      </c>
      <c r="DZ41" s="820"/>
      <c r="EA41" s="820"/>
      <c r="EB41" s="820"/>
      <c r="EC41" s="820"/>
      <c r="ED41" s="820"/>
      <c r="EE41" s="820"/>
      <c r="EF41" s="820"/>
      <c r="EG41" s="716"/>
      <c r="EH41" s="708"/>
      <c r="EI41" s="709"/>
      <c r="EJ41" s="713"/>
    </row>
    <row r="42" spans="1:140" ht="15" thickBot="1">
      <c r="A42" s="139" t="s">
        <v>819</v>
      </c>
      <c r="B42" s="245"/>
      <c r="C42" s="753">
        <f>VLOOKUP(A42,'Прайс-лист'!$B:$K,10,0)</f>
        <v>1350</v>
      </c>
      <c r="D42" s="723"/>
      <c r="E42" s="723"/>
      <c r="F42" s="723"/>
      <c r="G42" s="723"/>
      <c r="H42" s="723"/>
      <c r="I42" s="723"/>
      <c r="J42" s="723"/>
      <c r="K42" s="724"/>
      <c r="L42" s="725"/>
      <c r="M42" s="726"/>
      <c r="N42" s="727"/>
      <c r="O42" s="138" t="s">
        <v>1099</v>
      </c>
      <c r="Q42" s="753">
        <f>VLOOKUP(O42,'Прайс-лист'!$B:$K,10,0)</f>
        <v>690</v>
      </c>
      <c r="R42" s="723"/>
      <c r="S42" s="723"/>
      <c r="T42" s="723"/>
      <c r="U42" s="723"/>
      <c r="V42" s="723"/>
      <c r="W42" s="723"/>
      <c r="X42" s="723"/>
      <c r="Y42" s="724"/>
      <c r="Z42" s="725"/>
      <c r="AA42" s="726"/>
      <c r="AB42" s="726"/>
      <c r="AC42" s="139" t="s">
        <v>771</v>
      </c>
      <c r="AD42" s="245"/>
      <c r="AE42" s="722">
        <f>VLOOKUP(AC42,'Прайс-лист'!$B:$K,10,0)</f>
        <v>500</v>
      </c>
      <c r="AF42" s="723"/>
      <c r="AG42" s="723"/>
      <c r="AH42" s="723"/>
      <c r="AI42" s="723"/>
      <c r="AJ42" s="723"/>
      <c r="AK42" s="723"/>
      <c r="AL42" s="723"/>
      <c r="AM42" s="724"/>
      <c r="AN42" s="725"/>
      <c r="AO42" s="726"/>
      <c r="AP42" s="726"/>
      <c r="AQ42" s="139" t="s">
        <v>793</v>
      </c>
      <c r="AR42" s="248"/>
      <c r="AS42" s="722">
        <f>VLOOKUP(AQ42,'Прайс-лист'!$B:$K,10,0)</f>
        <v>810</v>
      </c>
      <c r="AT42" s="723"/>
      <c r="AU42" s="723"/>
      <c r="AV42" s="723"/>
      <c r="AW42" s="723"/>
      <c r="AX42" s="723"/>
      <c r="AY42" s="723"/>
      <c r="AZ42" s="723"/>
      <c r="BA42" s="724"/>
      <c r="BB42" s="725"/>
      <c r="BC42" s="726"/>
      <c r="BD42" s="727"/>
      <c r="BE42" s="138" t="s">
        <v>1101</v>
      </c>
      <c r="BF42" s="164"/>
      <c r="BG42" s="753">
        <f>VLOOKUP(BE42,'Прайс-лист'!$B:$K,10,0)</f>
        <v>630</v>
      </c>
      <c r="BH42" s="723"/>
      <c r="BI42" s="723"/>
      <c r="BJ42" s="723"/>
      <c r="BK42" s="723"/>
      <c r="BL42" s="723"/>
      <c r="BM42" s="723"/>
      <c r="BN42" s="723"/>
      <c r="BO42" s="724"/>
      <c r="BP42" s="725"/>
      <c r="BQ42" s="726"/>
      <c r="BR42" s="726"/>
      <c r="BS42" s="139" t="s">
        <v>773</v>
      </c>
      <c r="BT42" s="245"/>
      <c r="BU42" s="722">
        <f>VLOOKUP(BS42,'Прайс-лист'!$B:$K,10,0)</f>
        <v>540</v>
      </c>
      <c r="BV42" s="723"/>
      <c r="BW42" s="723"/>
      <c r="BX42" s="723"/>
      <c r="BY42" s="723"/>
      <c r="BZ42" s="723"/>
      <c r="CA42" s="723"/>
      <c r="CB42" s="723"/>
      <c r="CC42" s="724"/>
      <c r="CD42" s="725"/>
      <c r="CE42" s="726"/>
      <c r="CF42" s="726"/>
      <c r="CG42" s="139" t="s">
        <v>821</v>
      </c>
      <c r="CH42" s="245"/>
      <c r="CI42" s="722">
        <f>VLOOKUP(CG42,'Прайс-лист'!$B:$K,10,0)</f>
        <v>750</v>
      </c>
      <c r="CJ42" s="723"/>
      <c r="CK42" s="723"/>
      <c r="CL42" s="723"/>
      <c r="CM42" s="723"/>
      <c r="CN42" s="723"/>
      <c r="CO42" s="723"/>
      <c r="CP42" s="723"/>
      <c r="CQ42" s="724"/>
      <c r="CR42" s="725"/>
      <c r="CS42" s="726"/>
      <c r="CT42" s="726"/>
      <c r="CU42" s="139" t="s">
        <v>795</v>
      </c>
      <c r="CV42" s="245"/>
      <c r="CW42" s="722">
        <f>VLOOKUP(CU42,'Прайс-лист'!$B:$K,10,0)</f>
        <v>640</v>
      </c>
      <c r="CX42" s="723"/>
      <c r="CY42" s="723"/>
      <c r="CZ42" s="723"/>
      <c r="DA42" s="723"/>
      <c r="DB42" s="723"/>
      <c r="DC42" s="723"/>
      <c r="DD42" s="723"/>
      <c r="DE42" s="724"/>
      <c r="DF42" s="725"/>
      <c r="DG42" s="726"/>
      <c r="DH42" s="727"/>
      <c r="DI42" s="138" t="s">
        <v>1103</v>
      </c>
      <c r="DJ42" s="160"/>
      <c r="DK42" s="753">
        <f>VLOOKUP(DI42,'Прайс-лист'!$B:$K,10,0)</f>
        <v>670</v>
      </c>
      <c r="DL42" s="723"/>
      <c r="DM42" s="723"/>
      <c r="DN42" s="723"/>
      <c r="DO42" s="723"/>
      <c r="DP42" s="723"/>
      <c r="DQ42" s="723"/>
      <c r="DR42" s="723"/>
      <c r="DS42" s="724"/>
      <c r="DT42" s="725"/>
      <c r="DU42" s="726"/>
      <c r="DV42" s="726"/>
      <c r="DW42" s="138" t="s">
        <v>823</v>
      </c>
      <c r="DX42" s="245"/>
      <c r="DY42" s="722">
        <f>VLOOKUP(DW42,'Прайс-лист'!$B:$K,10,0)</f>
        <v>910</v>
      </c>
      <c r="DZ42" s="723"/>
      <c r="EA42" s="723"/>
      <c r="EB42" s="723"/>
      <c r="EC42" s="723"/>
      <c r="ED42" s="723"/>
      <c r="EE42" s="723"/>
      <c r="EF42" s="723"/>
      <c r="EG42" s="724"/>
      <c r="EH42" s="725"/>
      <c r="EI42" s="726"/>
      <c r="EJ42" s="727"/>
    </row>
    <row r="43" spans="1:140" ht="14.25" customHeight="1" thickBot="1">
      <c r="B43" s="221"/>
      <c r="C43" s="160"/>
      <c r="D43" s="160"/>
      <c r="E43" s="160"/>
      <c r="F43" s="160"/>
      <c r="G43" s="160"/>
      <c r="H43" s="160"/>
      <c r="I43" s="160"/>
      <c r="J43" s="160"/>
      <c r="K43" s="160"/>
      <c r="L43" s="160"/>
      <c r="M43" s="160"/>
      <c r="N43" s="158"/>
      <c r="O43" s="158"/>
      <c r="P43" s="158"/>
      <c r="Q43" s="158"/>
      <c r="R43" s="158"/>
      <c r="S43" s="158"/>
      <c r="T43" s="158"/>
      <c r="U43" s="158"/>
      <c r="V43" s="158"/>
      <c r="W43" s="158"/>
      <c r="X43" s="158"/>
      <c r="Y43" s="158"/>
      <c r="Z43" s="140"/>
      <c r="AA43" s="158"/>
      <c r="AB43" s="158"/>
      <c r="AC43" s="158"/>
      <c r="AD43" s="158"/>
      <c r="AE43" s="158"/>
      <c r="AF43" s="158"/>
      <c r="AG43" s="158"/>
      <c r="AH43" s="158"/>
      <c r="AI43" s="158"/>
      <c r="AJ43" s="158"/>
      <c r="AK43" s="158"/>
      <c r="AL43" s="158"/>
      <c r="AM43" s="140"/>
      <c r="AN43" s="158"/>
      <c r="AO43" s="158"/>
      <c r="AP43" s="158"/>
      <c r="AQ43" s="158"/>
      <c r="AR43" s="158"/>
      <c r="AS43" s="158"/>
      <c r="AT43" s="158"/>
      <c r="AU43" s="158"/>
      <c r="AV43" s="158"/>
      <c r="AW43" s="158"/>
      <c r="AX43" s="158"/>
      <c r="AY43" s="158"/>
      <c r="AZ43" s="160"/>
      <c r="BA43" s="160"/>
      <c r="BB43" s="160"/>
      <c r="BC43" s="160"/>
      <c r="BD43" s="158"/>
      <c r="BE43" s="158"/>
      <c r="BF43" s="158"/>
      <c r="BG43" s="158"/>
      <c r="BH43" s="158"/>
      <c r="BI43" s="158"/>
      <c r="BJ43" s="158"/>
      <c r="BK43" s="158"/>
      <c r="BL43" s="158"/>
      <c r="BM43" s="158"/>
      <c r="BN43" s="158"/>
      <c r="BO43" s="158"/>
      <c r="BP43" s="158"/>
      <c r="BQ43" s="158"/>
      <c r="BR43" s="158"/>
      <c r="BS43" s="158"/>
      <c r="BT43" s="164"/>
      <c r="BU43" s="142"/>
      <c r="BV43" s="142"/>
      <c r="BW43" s="142"/>
      <c r="BX43" s="142"/>
      <c r="BY43" s="142"/>
      <c r="BZ43" s="142"/>
      <c r="CA43" s="142"/>
      <c r="CB43" s="142"/>
      <c r="CC43" s="142"/>
      <c r="CD43" s="142"/>
      <c r="CE43" s="142"/>
      <c r="CF43" s="142"/>
      <c r="CG43" s="142"/>
      <c r="CH43" s="142"/>
      <c r="CI43" s="142"/>
      <c r="CJ43" s="142"/>
      <c r="CK43" s="142"/>
      <c r="CL43" s="142"/>
      <c r="CM43" s="142"/>
      <c r="CN43" s="142"/>
      <c r="CO43" s="142"/>
      <c r="CP43" s="142"/>
      <c r="CQ43" s="142"/>
      <c r="CR43" s="142"/>
      <c r="CS43" s="142"/>
      <c r="CT43" s="142"/>
      <c r="CU43" s="142"/>
      <c r="CV43" s="142"/>
      <c r="CW43" s="142"/>
      <c r="CX43" s="142"/>
      <c r="CY43" s="142"/>
      <c r="CZ43" s="142"/>
      <c r="DA43" s="142"/>
      <c r="DB43" s="142"/>
      <c r="DC43" s="142"/>
      <c r="DD43" s="142"/>
      <c r="DE43" s="142"/>
      <c r="DF43" s="142"/>
      <c r="DG43" s="142"/>
      <c r="DH43" s="142"/>
      <c r="DI43" s="142"/>
      <c r="DJ43" s="142"/>
      <c r="DK43" s="142"/>
      <c r="DL43" s="142"/>
      <c r="DM43" s="142"/>
      <c r="DN43" s="142"/>
      <c r="DO43" s="142"/>
      <c r="DP43" s="142"/>
      <c r="DQ43" s="142"/>
      <c r="DR43" s="142"/>
      <c r="DS43" s="142"/>
      <c r="DT43" s="142"/>
      <c r="DU43" s="142"/>
      <c r="DV43" s="142"/>
      <c r="DW43" s="142"/>
    </row>
    <row r="44" spans="1:140" ht="15.75" customHeight="1" thickBot="1">
      <c r="C44" s="754" t="s">
        <v>4284</v>
      </c>
      <c r="D44" s="755"/>
      <c r="E44" s="755"/>
      <c r="F44" s="755"/>
      <c r="G44" s="755"/>
      <c r="H44" s="755"/>
      <c r="I44" s="755"/>
      <c r="J44" s="755"/>
      <c r="K44" s="755"/>
      <c r="L44" s="755"/>
      <c r="M44" s="755"/>
      <c r="N44" s="755"/>
      <c r="O44" s="755"/>
      <c r="P44" s="755"/>
      <c r="Q44" s="755"/>
      <c r="R44" s="755"/>
      <c r="S44" s="755"/>
      <c r="T44" s="755"/>
      <c r="U44" s="755"/>
      <c r="V44" s="755"/>
      <c r="W44" s="755"/>
      <c r="X44" s="755"/>
      <c r="Y44" s="755"/>
      <c r="Z44" s="755"/>
      <c r="AA44" s="755"/>
      <c r="AB44" s="756"/>
      <c r="AC44" s="158"/>
      <c r="AD44" s="158"/>
      <c r="AE44" s="754" t="s">
        <v>4285</v>
      </c>
      <c r="AF44" s="755"/>
      <c r="AG44" s="755"/>
      <c r="AH44" s="755"/>
      <c r="AI44" s="755"/>
      <c r="AJ44" s="755"/>
      <c r="AK44" s="755"/>
      <c r="AL44" s="755"/>
      <c r="AM44" s="755"/>
      <c r="AN44" s="755"/>
      <c r="AO44" s="755"/>
      <c r="AP44" s="755"/>
      <c r="AQ44" s="755"/>
      <c r="AR44" s="755"/>
      <c r="AS44" s="755"/>
      <c r="AT44" s="755"/>
      <c r="AU44" s="755"/>
      <c r="AV44" s="755"/>
      <c r="AW44" s="755"/>
      <c r="AX44" s="755"/>
      <c r="AY44" s="755"/>
      <c r="AZ44" s="755"/>
      <c r="BA44" s="755"/>
      <c r="BB44" s="755"/>
      <c r="BC44" s="755"/>
      <c r="BD44" s="756"/>
      <c r="BE44" s="158"/>
      <c r="BF44" s="158"/>
      <c r="BG44" s="754" t="s">
        <v>4286</v>
      </c>
      <c r="BH44" s="755"/>
      <c r="BI44" s="755"/>
      <c r="BJ44" s="755"/>
      <c r="BK44" s="755"/>
      <c r="BL44" s="755"/>
      <c r="BM44" s="755"/>
      <c r="BN44" s="755"/>
      <c r="BO44" s="755"/>
      <c r="BP44" s="755"/>
      <c r="BQ44" s="755"/>
      <c r="BR44" s="755"/>
      <c r="BS44" s="755"/>
      <c r="BT44" s="755"/>
      <c r="BU44" s="755"/>
      <c r="BV44" s="755"/>
      <c r="BW44" s="755"/>
      <c r="BX44" s="755"/>
      <c r="BY44" s="755"/>
      <c r="BZ44" s="755"/>
      <c r="CA44" s="755"/>
      <c r="CB44" s="755"/>
      <c r="CC44" s="755"/>
      <c r="CD44" s="755"/>
      <c r="CE44" s="755"/>
      <c r="CF44" s="756"/>
      <c r="CG44" s="142"/>
      <c r="CH44" s="142"/>
      <c r="CI44" s="754" t="s">
        <v>4287</v>
      </c>
      <c r="CJ44" s="755"/>
      <c r="CK44" s="755"/>
      <c r="CL44" s="755"/>
      <c r="CM44" s="755"/>
      <c r="CN44" s="755"/>
      <c r="CO44" s="755"/>
      <c r="CP44" s="755"/>
      <c r="CQ44" s="755"/>
      <c r="CR44" s="755"/>
      <c r="CS44" s="755"/>
      <c r="CT44" s="755"/>
      <c r="CU44" s="755"/>
      <c r="CV44" s="755"/>
      <c r="CW44" s="755"/>
      <c r="CX44" s="755"/>
      <c r="CY44" s="755"/>
      <c r="CZ44" s="755"/>
      <c r="DA44" s="755"/>
      <c r="DB44" s="755"/>
      <c r="DC44" s="755"/>
      <c r="DD44" s="755"/>
      <c r="DE44" s="755"/>
      <c r="DF44" s="755"/>
      <c r="DG44" s="755"/>
      <c r="DH44" s="756"/>
      <c r="DI44" s="142"/>
      <c r="DJ44" s="142"/>
      <c r="DK44" s="754" t="s">
        <v>4288</v>
      </c>
      <c r="DL44" s="755"/>
      <c r="DM44" s="755"/>
      <c r="DN44" s="755"/>
      <c r="DO44" s="755"/>
      <c r="DP44" s="755"/>
      <c r="DQ44" s="755"/>
      <c r="DR44" s="755"/>
      <c r="DS44" s="755"/>
      <c r="DT44" s="755"/>
      <c r="DU44" s="755"/>
      <c r="DV44" s="755"/>
      <c r="DW44" s="755"/>
      <c r="DX44" s="755"/>
      <c r="DY44" s="755"/>
      <c r="DZ44" s="755"/>
      <c r="EA44" s="755"/>
      <c r="EB44" s="755"/>
      <c r="EC44" s="755"/>
      <c r="ED44" s="755"/>
      <c r="EE44" s="755"/>
      <c r="EF44" s="755"/>
      <c r="EG44" s="755"/>
      <c r="EH44" s="755"/>
      <c r="EI44" s="755"/>
      <c r="EJ44" s="756"/>
    </row>
    <row r="45" spans="1:140" ht="15.75">
      <c r="A45" s="135"/>
      <c r="B45" s="160"/>
      <c r="C45" s="810" t="s">
        <v>6351</v>
      </c>
      <c r="D45" s="759"/>
      <c r="E45" s="759"/>
      <c r="F45" s="759"/>
      <c r="G45" s="759"/>
      <c r="H45" s="759"/>
      <c r="I45" s="759"/>
      <c r="J45" s="759"/>
      <c r="K45" s="759"/>
      <c r="L45" s="759"/>
      <c r="M45" s="759"/>
      <c r="N45" s="759"/>
      <c r="O45" s="341"/>
      <c r="P45" s="382"/>
      <c r="Q45" s="759" t="s">
        <v>6352</v>
      </c>
      <c r="R45" s="759"/>
      <c r="S45" s="759"/>
      <c r="T45" s="759"/>
      <c r="U45" s="759"/>
      <c r="V45" s="759"/>
      <c r="W45" s="759"/>
      <c r="X45" s="759"/>
      <c r="Y45" s="759"/>
      <c r="Z45" s="759"/>
      <c r="AA45" s="759"/>
      <c r="AB45" s="760"/>
      <c r="AC45" s="135"/>
      <c r="AE45" s="810" t="s">
        <v>4247</v>
      </c>
      <c r="AF45" s="759"/>
      <c r="AG45" s="759"/>
      <c r="AH45" s="759"/>
      <c r="AI45" s="759"/>
      <c r="AJ45" s="759"/>
      <c r="AK45" s="759"/>
      <c r="AL45" s="759"/>
      <c r="AM45" s="759"/>
      <c r="AN45" s="759"/>
      <c r="AO45" s="759"/>
      <c r="AP45" s="759"/>
      <c r="AQ45" s="341"/>
      <c r="AR45" s="382"/>
      <c r="AS45" s="759" t="s">
        <v>708</v>
      </c>
      <c r="AT45" s="759"/>
      <c r="AU45" s="759"/>
      <c r="AV45" s="759"/>
      <c r="AW45" s="759"/>
      <c r="AX45" s="759"/>
      <c r="AY45" s="759"/>
      <c r="AZ45" s="759"/>
      <c r="BA45" s="759"/>
      <c r="BB45" s="759"/>
      <c r="BC45" s="759"/>
      <c r="BD45" s="760"/>
      <c r="BE45" s="135"/>
      <c r="BF45" s="158"/>
      <c r="BG45" s="740" t="s">
        <v>6353</v>
      </c>
      <c r="BH45" s="741"/>
      <c r="BI45" s="741"/>
      <c r="BJ45" s="741"/>
      <c r="BK45" s="741"/>
      <c r="BL45" s="741"/>
      <c r="BM45" s="741"/>
      <c r="BN45" s="741"/>
      <c r="BO45" s="741"/>
      <c r="BP45" s="741"/>
      <c r="BQ45" s="741"/>
      <c r="BR45" s="741"/>
      <c r="BS45" s="135"/>
      <c r="BT45" s="164"/>
      <c r="BU45" s="741" t="s">
        <v>6354</v>
      </c>
      <c r="BV45" s="741"/>
      <c r="BW45" s="741"/>
      <c r="BX45" s="741"/>
      <c r="BY45" s="741"/>
      <c r="BZ45" s="741"/>
      <c r="CA45" s="741"/>
      <c r="CB45" s="741"/>
      <c r="CC45" s="741"/>
      <c r="CD45" s="741"/>
      <c r="CE45" s="741"/>
      <c r="CF45" s="742"/>
      <c r="CG45" s="135"/>
      <c r="CI45" s="740" t="s">
        <v>4249</v>
      </c>
      <c r="CJ45" s="741"/>
      <c r="CK45" s="741"/>
      <c r="CL45" s="741"/>
      <c r="CM45" s="741"/>
      <c r="CN45" s="741"/>
      <c r="CO45" s="741"/>
      <c r="CP45" s="741"/>
      <c r="CQ45" s="741"/>
      <c r="CR45" s="741"/>
      <c r="CS45" s="741"/>
      <c r="CT45" s="741"/>
      <c r="CU45" s="135"/>
      <c r="CV45" s="164"/>
      <c r="CW45" s="741" t="s">
        <v>611</v>
      </c>
      <c r="CX45" s="741"/>
      <c r="CY45" s="741"/>
      <c r="CZ45" s="741"/>
      <c r="DA45" s="741"/>
      <c r="DB45" s="741"/>
      <c r="DC45" s="741"/>
      <c r="DD45" s="741"/>
      <c r="DE45" s="741"/>
      <c r="DF45" s="741"/>
      <c r="DG45" s="741"/>
      <c r="DH45" s="742"/>
      <c r="DI45" s="135"/>
      <c r="DJ45" s="164"/>
      <c r="DK45" s="740" t="s">
        <v>4251</v>
      </c>
      <c r="DL45" s="741"/>
      <c r="DM45" s="741"/>
      <c r="DN45" s="741"/>
      <c r="DO45" s="741"/>
      <c r="DP45" s="741"/>
      <c r="DQ45" s="741"/>
      <c r="DR45" s="741"/>
      <c r="DS45" s="741"/>
      <c r="DT45" s="741"/>
      <c r="DU45" s="741"/>
      <c r="DV45" s="741"/>
      <c r="DW45" s="367"/>
      <c r="DX45" s="250"/>
      <c r="DY45" s="741" t="s">
        <v>615</v>
      </c>
      <c r="DZ45" s="741"/>
      <c r="EA45" s="741"/>
      <c r="EB45" s="741"/>
      <c r="EC45" s="741"/>
      <c r="ED45" s="741"/>
      <c r="EE45" s="741"/>
      <c r="EF45" s="741"/>
      <c r="EG45" s="741"/>
      <c r="EH45" s="741"/>
      <c r="EI45" s="741"/>
      <c r="EJ45" s="742"/>
    </row>
    <row r="46" spans="1:140" ht="48.75" customHeight="1">
      <c r="A46" s="142"/>
      <c r="B46" s="160"/>
      <c r="C46" s="734" t="s">
        <v>4245</v>
      </c>
      <c r="D46" s="763"/>
      <c r="E46" s="763"/>
      <c r="F46" s="763"/>
      <c r="G46" s="763"/>
      <c r="H46" s="763"/>
      <c r="I46" s="763"/>
      <c r="J46" s="763"/>
      <c r="K46" s="763"/>
      <c r="L46" s="763"/>
      <c r="M46" s="763"/>
      <c r="N46" s="763"/>
      <c r="O46" s="142"/>
      <c r="P46" s="164"/>
      <c r="Q46" s="763" t="s">
        <v>4271</v>
      </c>
      <c r="R46" s="763"/>
      <c r="S46" s="763"/>
      <c r="T46" s="763"/>
      <c r="U46" s="763"/>
      <c r="V46" s="763"/>
      <c r="W46" s="763"/>
      <c r="X46" s="763"/>
      <c r="Y46" s="763"/>
      <c r="Z46" s="763"/>
      <c r="AA46" s="763"/>
      <c r="AB46" s="744"/>
      <c r="AC46" s="142"/>
      <c r="AD46" s="160"/>
      <c r="AE46" s="734" t="s">
        <v>4246</v>
      </c>
      <c r="AF46" s="763"/>
      <c r="AG46" s="763"/>
      <c r="AH46" s="763"/>
      <c r="AI46" s="763"/>
      <c r="AJ46" s="763"/>
      <c r="AK46" s="763"/>
      <c r="AL46" s="763"/>
      <c r="AM46" s="763"/>
      <c r="AN46" s="763"/>
      <c r="AO46" s="763"/>
      <c r="AP46" s="763"/>
      <c r="AQ46" s="142"/>
      <c r="AR46" s="164"/>
      <c r="AS46" s="763" t="s">
        <v>4272</v>
      </c>
      <c r="AT46" s="763"/>
      <c r="AU46" s="763"/>
      <c r="AV46" s="763"/>
      <c r="AW46" s="763"/>
      <c r="AX46" s="763"/>
      <c r="AY46" s="763"/>
      <c r="AZ46" s="763"/>
      <c r="BA46" s="763"/>
      <c r="BB46" s="763"/>
      <c r="BC46" s="763"/>
      <c r="BD46" s="744"/>
      <c r="BE46" s="142"/>
      <c r="BF46" s="164"/>
      <c r="BG46" s="734" t="s">
        <v>4248</v>
      </c>
      <c r="BH46" s="735"/>
      <c r="BI46" s="735"/>
      <c r="BJ46" s="735"/>
      <c r="BK46" s="735"/>
      <c r="BL46" s="735"/>
      <c r="BM46" s="735"/>
      <c r="BN46" s="735"/>
      <c r="BO46" s="735"/>
      <c r="BP46" s="735"/>
      <c r="BQ46" s="735"/>
      <c r="BR46" s="735"/>
      <c r="BS46" s="142"/>
      <c r="BT46" s="164"/>
      <c r="BU46" s="735" t="s">
        <v>4273</v>
      </c>
      <c r="BV46" s="735"/>
      <c r="BW46" s="735"/>
      <c r="BX46" s="735"/>
      <c r="BY46" s="735"/>
      <c r="BZ46" s="735"/>
      <c r="CA46" s="735"/>
      <c r="CB46" s="735"/>
      <c r="CC46" s="735"/>
      <c r="CD46" s="735"/>
      <c r="CE46" s="735"/>
      <c r="CF46" s="744"/>
      <c r="CG46" s="142"/>
      <c r="CH46" s="160"/>
      <c r="CI46" s="734" t="s">
        <v>4325</v>
      </c>
      <c r="CJ46" s="735"/>
      <c r="CK46" s="735"/>
      <c r="CL46" s="735"/>
      <c r="CM46" s="735"/>
      <c r="CN46" s="735"/>
      <c r="CO46" s="735"/>
      <c r="CP46" s="735"/>
      <c r="CQ46" s="735"/>
      <c r="CR46" s="735"/>
      <c r="CS46" s="735"/>
      <c r="CT46" s="735"/>
      <c r="CU46" s="142"/>
      <c r="CV46" s="164"/>
      <c r="CW46" s="735" t="s">
        <v>4262</v>
      </c>
      <c r="CX46" s="735"/>
      <c r="CY46" s="735"/>
      <c r="CZ46" s="735"/>
      <c r="DA46" s="735"/>
      <c r="DB46" s="735"/>
      <c r="DC46" s="735"/>
      <c r="DD46" s="735"/>
      <c r="DE46" s="735"/>
      <c r="DF46" s="735"/>
      <c r="DG46" s="735"/>
      <c r="DH46" s="744"/>
      <c r="DI46" s="142"/>
      <c r="DJ46" s="160"/>
      <c r="DK46" s="734" t="s">
        <v>4250</v>
      </c>
      <c r="DL46" s="763"/>
      <c r="DM46" s="763"/>
      <c r="DN46" s="763"/>
      <c r="DO46" s="763"/>
      <c r="DP46" s="763"/>
      <c r="DQ46" s="763"/>
      <c r="DR46" s="763"/>
      <c r="DS46" s="763"/>
      <c r="DT46" s="763"/>
      <c r="DU46" s="763"/>
      <c r="DV46" s="763"/>
      <c r="DW46" s="370"/>
      <c r="DX46" s="383"/>
      <c r="DY46" s="763" t="s">
        <v>4262</v>
      </c>
      <c r="DZ46" s="763"/>
      <c r="EA46" s="763"/>
      <c r="EB46" s="763"/>
      <c r="EC46" s="763"/>
      <c r="ED46" s="763"/>
      <c r="EE46" s="763"/>
      <c r="EF46" s="763"/>
      <c r="EG46" s="763"/>
      <c r="EH46" s="763"/>
      <c r="EI46" s="763"/>
      <c r="EJ46" s="744"/>
    </row>
    <row r="47" spans="1:140" ht="15" customHeight="1">
      <c r="A47" s="373"/>
      <c r="B47" s="164"/>
      <c r="C47" s="736"/>
      <c r="D47" s="762"/>
      <c r="E47" s="762"/>
      <c r="F47" s="762"/>
      <c r="G47" s="762"/>
      <c r="H47" s="762"/>
      <c r="I47" s="762"/>
      <c r="J47" s="762"/>
      <c r="K47" s="762"/>
      <c r="L47" s="762"/>
      <c r="M47" s="762"/>
      <c r="N47" s="762"/>
      <c r="O47" s="373"/>
      <c r="P47" s="164"/>
      <c r="Q47" s="762" t="s">
        <v>657</v>
      </c>
      <c r="R47" s="762"/>
      <c r="S47" s="762"/>
      <c r="T47" s="762"/>
      <c r="U47" s="762"/>
      <c r="V47" s="762"/>
      <c r="W47" s="762"/>
      <c r="X47" s="762"/>
      <c r="Y47" s="762"/>
      <c r="Z47" s="762"/>
      <c r="AA47" s="762"/>
      <c r="AB47" s="718"/>
      <c r="AC47" s="373"/>
      <c r="AD47" s="164"/>
      <c r="AE47" s="736"/>
      <c r="AF47" s="762"/>
      <c r="AG47" s="762"/>
      <c r="AH47" s="762"/>
      <c r="AI47" s="762"/>
      <c r="AJ47" s="762"/>
      <c r="AK47" s="762"/>
      <c r="AL47" s="762"/>
      <c r="AM47" s="762"/>
      <c r="AN47" s="762"/>
      <c r="AO47" s="762"/>
      <c r="AP47" s="762"/>
      <c r="AQ47" s="373"/>
      <c r="AR47" s="164"/>
      <c r="AS47" s="762" t="s">
        <v>657</v>
      </c>
      <c r="AT47" s="762"/>
      <c r="AU47" s="762"/>
      <c r="AV47" s="762"/>
      <c r="AW47" s="762"/>
      <c r="AX47" s="762"/>
      <c r="AY47" s="762"/>
      <c r="AZ47" s="762"/>
      <c r="BA47" s="762"/>
      <c r="BB47" s="762"/>
      <c r="BC47" s="762"/>
      <c r="BD47" s="718"/>
      <c r="BE47" s="373"/>
      <c r="BF47" s="164"/>
      <c r="BG47" s="736"/>
      <c r="BH47" s="717"/>
      <c r="BI47" s="717"/>
      <c r="BJ47" s="717"/>
      <c r="BK47" s="717"/>
      <c r="BL47" s="717"/>
      <c r="BM47" s="717"/>
      <c r="BN47" s="717"/>
      <c r="BO47" s="717"/>
      <c r="BP47" s="717"/>
      <c r="BQ47" s="717"/>
      <c r="BR47" s="717"/>
      <c r="BS47" s="373"/>
      <c r="BT47" s="164"/>
      <c r="BU47" s="717" t="s">
        <v>657</v>
      </c>
      <c r="BV47" s="717"/>
      <c r="BW47" s="717"/>
      <c r="BX47" s="717"/>
      <c r="BY47" s="717"/>
      <c r="BZ47" s="717"/>
      <c r="CA47" s="717"/>
      <c r="CB47" s="717"/>
      <c r="CC47" s="717"/>
      <c r="CD47" s="717"/>
      <c r="CE47" s="717"/>
      <c r="CF47" s="718"/>
      <c r="CG47" s="373"/>
      <c r="CH47" s="160"/>
      <c r="CI47" s="736"/>
      <c r="CJ47" s="717"/>
      <c r="CK47" s="717"/>
      <c r="CL47" s="717"/>
      <c r="CM47" s="717"/>
      <c r="CN47" s="717"/>
      <c r="CO47" s="717"/>
      <c r="CP47" s="717"/>
      <c r="CQ47" s="717"/>
      <c r="CR47" s="717"/>
      <c r="CS47" s="717"/>
      <c r="CT47" s="717"/>
      <c r="CU47" s="373"/>
      <c r="CV47" s="164"/>
      <c r="CW47" s="717" t="s">
        <v>613</v>
      </c>
      <c r="CX47" s="717"/>
      <c r="CY47" s="717"/>
      <c r="CZ47" s="717"/>
      <c r="DA47" s="717"/>
      <c r="DB47" s="717"/>
      <c r="DC47" s="717"/>
      <c r="DD47" s="717"/>
      <c r="DE47" s="717"/>
      <c r="DF47" s="717"/>
      <c r="DG47" s="717"/>
      <c r="DH47" s="718"/>
      <c r="DI47" s="373"/>
      <c r="DJ47" s="160"/>
      <c r="DK47" s="736"/>
      <c r="DL47" s="762"/>
      <c r="DM47" s="762"/>
      <c r="DN47" s="762"/>
      <c r="DO47" s="762"/>
      <c r="DP47" s="762"/>
      <c r="DQ47" s="762"/>
      <c r="DR47" s="762"/>
      <c r="DS47" s="762"/>
      <c r="DT47" s="762"/>
      <c r="DU47" s="762"/>
      <c r="DV47" s="762"/>
      <c r="DW47" s="369"/>
      <c r="DX47" s="383"/>
      <c r="DY47" s="762" t="s">
        <v>617</v>
      </c>
      <c r="DZ47" s="762"/>
      <c r="EA47" s="762"/>
      <c r="EB47" s="762"/>
      <c r="EC47" s="762"/>
      <c r="ED47" s="762"/>
      <c r="EE47" s="762"/>
      <c r="EF47" s="762"/>
      <c r="EG47" s="762"/>
      <c r="EH47" s="762"/>
      <c r="EI47" s="762"/>
      <c r="EJ47" s="718"/>
    </row>
    <row r="48" spans="1:140" ht="106.5" customHeight="1">
      <c r="A48" s="135"/>
      <c r="B48" s="160"/>
      <c r="C48" s="720"/>
      <c r="D48" s="711"/>
      <c r="E48" s="711"/>
      <c r="F48" s="711"/>
      <c r="G48" s="711"/>
      <c r="H48" s="711"/>
      <c r="I48" s="711"/>
      <c r="J48" s="711"/>
      <c r="K48" s="711"/>
      <c r="L48" s="711"/>
      <c r="M48" s="711"/>
      <c r="N48" s="721"/>
      <c r="O48" s="135"/>
      <c r="P48" s="164"/>
      <c r="Q48" s="710"/>
      <c r="R48" s="711"/>
      <c r="S48" s="711"/>
      <c r="T48" s="711"/>
      <c r="U48" s="711"/>
      <c r="V48" s="711"/>
      <c r="W48" s="711"/>
      <c r="X48" s="711"/>
      <c r="Y48" s="711"/>
      <c r="Z48" s="711"/>
      <c r="AA48" s="711"/>
      <c r="AB48" s="712"/>
      <c r="AC48" s="135"/>
      <c r="AD48" s="160"/>
      <c r="AE48" s="720"/>
      <c r="AF48" s="711"/>
      <c r="AG48" s="711"/>
      <c r="AH48" s="711"/>
      <c r="AI48" s="711"/>
      <c r="AJ48" s="711"/>
      <c r="AK48" s="711"/>
      <c r="AL48" s="711"/>
      <c r="AM48" s="711"/>
      <c r="AN48" s="711"/>
      <c r="AO48" s="711"/>
      <c r="AP48" s="721"/>
      <c r="AQ48" s="135"/>
      <c r="AR48" s="164"/>
      <c r="AS48" s="710"/>
      <c r="AT48" s="711"/>
      <c r="AU48" s="711"/>
      <c r="AV48" s="711"/>
      <c r="AW48" s="711"/>
      <c r="AX48" s="711"/>
      <c r="AY48" s="711"/>
      <c r="AZ48" s="711"/>
      <c r="BA48" s="711"/>
      <c r="BB48" s="711"/>
      <c r="BC48" s="711"/>
      <c r="BD48" s="712"/>
      <c r="BE48" s="135"/>
      <c r="BF48" s="164"/>
      <c r="BG48" s="720"/>
      <c r="BH48" s="711"/>
      <c r="BI48" s="711"/>
      <c r="BJ48" s="711"/>
      <c r="BK48" s="711"/>
      <c r="BL48" s="711"/>
      <c r="BM48" s="711"/>
      <c r="BN48" s="711"/>
      <c r="BO48" s="711"/>
      <c r="BP48" s="711"/>
      <c r="BQ48" s="711"/>
      <c r="BR48" s="721"/>
      <c r="BS48" s="135"/>
      <c r="BT48" s="164"/>
      <c r="BU48" s="710"/>
      <c r="BV48" s="711"/>
      <c r="BW48" s="711"/>
      <c r="BX48" s="711"/>
      <c r="BY48" s="711"/>
      <c r="BZ48" s="711"/>
      <c r="CA48" s="711"/>
      <c r="CB48" s="711"/>
      <c r="CC48" s="711"/>
      <c r="CD48" s="711"/>
      <c r="CE48" s="711"/>
      <c r="CF48" s="712"/>
      <c r="CG48" s="135"/>
      <c r="CH48" s="160"/>
      <c r="CI48" s="720"/>
      <c r="CJ48" s="711"/>
      <c r="CK48" s="711"/>
      <c r="CL48" s="711"/>
      <c r="CM48" s="711"/>
      <c r="CN48" s="711"/>
      <c r="CO48" s="711"/>
      <c r="CP48" s="711"/>
      <c r="CQ48" s="711"/>
      <c r="CR48" s="711"/>
      <c r="CS48" s="711"/>
      <c r="CT48" s="721"/>
      <c r="CU48" s="135"/>
      <c r="CV48" s="164"/>
      <c r="CW48" s="710"/>
      <c r="CX48" s="711"/>
      <c r="CY48" s="711"/>
      <c r="CZ48" s="711"/>
      <c r="DA48" s="711"/>
      <c r="DB48" s="711"/>
      <c r="DC48" s="711"/>
      <c r="DD48" s="711"/>
      <c r="DE48" s="711"/>
      <c r="DF48" s="711"/>
      <c r="DG48" s="711"/>
      <c r="DH48" s="712"/>
      <c r="DI48" s="135"/>
      <c r="DJ48" s="160"/>
      <c r="DK48" s="720"/>
      <c r="DL48" s="711"/>
      <c r="DM48" s="711"/>
      <c r="DN48" s="711"/>
      <c r="DO48" s="711"/>
      <c r="DP48" s="711"/>
      <c r="DQ48" s="711"/>
      <c r="DR48" s="711"/>
      <c r="DS48" s="711"/>
      <c r="DT48" s="711"/>
      <c r="DU48" s="711"/>
      <c r="DV48" s="721"/>
      <c r="DW48" s="371"/>
      <c r="DX48" s="383"/>
      <c r="DY48" s="710"/>
      <c r="DZ48" s="711"/>
      <c r="EA48" s="711"/>
      <c r="EB48" s="711"/>
      <c r="EC48" s="711"/>
      <c r="ED48" s="711"/>
      <c r="EE48" s="711"/>
      <c r="EF48" s="711"/>
      <c r="EG48" s="711"/>
      <c r="EH48" s="711"/>
      <c r="EI48" s="711"/>
      <c r="EJ48" s="712"/>
    </row>
    <row r="49" spans="1:140">
      <c r="A49" s="137" t="s">
        <v>911</v>
      </c>
      <c r="B49" s="160"/>
      <c r="C49" s="714">
        <f>VLOOKUP(A49,'Прайс-лист'!$B:$K,10,0)</f>
        <v>640</v>
      </c>
      <c r="D49" s="715"/>
      <c r="E49" s="715"/>
      <c r="F49" s="715"/>
      <c r="G49" s="715"/>
      <c r="H49" s="715"/>
      <c r="I49" s="715"/>
      <c r="J49" s="715"/>
      <c r="K49" s="716"/>
      <c r="L49" s="708"/>
      <c r="M49" s="761"/>
      <c r="N49" s="761"/>
      <c r="O49" s="137" t="s">
        <v>707</v>
      </c>
      <c r="P49" s="160"/>
      <c r="Q49" s="719">
        <f>VLOOKUP(O49,'Прайс-лист'!$B:$K,10,0)</f>
        <v>1190</v>
      </c>
      <c r="R49" s="715"/>
      <c r="S49" s="715"/>
      <c r="T49" s="715"/>
      <c r="U49" s="715"/>
      <c r="V49" s="715"/>
      <c r="W49" s="715"/>
      <c r="X49" s="715"/>
      <c r="Y49" s="716"/>
      <c r="Z49" s="708"/>
      <c r="AA49" s="761"/>
      <c r="AB49" s="713"/>
      <c r="AC49" s="137" t="s">
        <v>914</v>
      </c>
      <c r="AD49" s="160"/>
      <c r="AE49" s="714">
        <f>VLOOKUP(AC49,'Прайс-лист'!$B:$K,10,0)</f>
        <v>680</v>
      </c>
      <c r="AF49" s="715"/>
      <c r="AG49" s="715"/>
      <c r="AH49" s="715"/>
      <c r="AI49" s="715"/>
      <c r="AJ49" s="715"/>
      <c r="AK49" s="715"/>
      <c r="AL49" s="715"/>
      <c r="AM49" s="716"/>
      <c r="AN49" s="708"/>
      <c r="AO49" s="761"/>
      <c r="AP49" s="761"/>
      <c r="AQ49" s="137" t="s">
        <v>710</v>
      </c>
      <c r="AR49" s="160"/>
      <c r="AS49" s="719">
        <f>VLOOKUP(AQ49,'Прайс-лист'!$B:$K,10,0)</f>
        <v>1290</v>
      </c>
      <c r="AT49" s="715"/>
      <c r="AU49" s="715"/>
      <c r="AV49" s="715"/>
      <c r="AW49" s="715"/>
      <c r="AX49" s="715"/>
      <c r="AY49" s="715"/>
      <c r="AZ49" s="715"/>
      <c r="BA49" s="716"/>
      <c r="BB49" s="708"/>
      <c r="BC49" s="761"/>
      <c r="BD49" s="713"/>
      <c r="BE49" s="137" t="s">
        <v>917</v>
      </c>
      <c r="BF49" s="164"/>
      <c r="BG49" s="714">
        <f>VLOOKUP(BE49,'Прайс-лист'!$B:$K,10,0)</f>
        <v>670</v>
      </c>
      <c r="BH49" s="715"/>
      <c r="BI49" s="715"/>
      <c r="BJ49" s="715"/>
      <c r="BK49" s="715"/>
      <c r="BL49" s="715"/>
      <c r="BM49" s="715"/>
      <c r="BN49" s="715"/>
      <c r="BO49" s="716"/>
      <c r="BP49" s="708"/>
      <c r="BQ49" s="709"/>
      <c r="BR49" s="709"/>
      <c r="BS49" s="137" t="s">
        <v>713</v>
      </c>
      <c r="BT49" s="164"/>
      <c r="BU49" s="719">
        <f>VLOOKUP(BS49,'Прайс-лист'!$B:$K,10,0)</f>
        <v>1440</v>
      </c>
      <c r="BV49" s="715"/>
      <c r="BW49" s="715"/>
      <c r="BX49" s="715"/>
      <c r="BY49" s="715"/>
      <c r="BZ49" s="715"/>
      <c r="CA49" s="715"/>
      <c r="CB49" s="715"/>
      <c r="CC49" s="716"/>
      <c r="CD49" s="708"/>
      <c r="CE49" s="709"/>
      <c r="CF49" s="713"/>
      <c r="CG49" s="137" t="s">
        <v>920</v>
      </c>
      <c r="CH49" s="160"/>
      <c r="CI49" s="714">
        <f>VLOOKUP(CG49,'Прайс-лист'!$B:$K,10,0)</f>
        <v>800</v>
      </c>
      <c r="CJ49" s="715"/>
      <c r="CK49" s="715"/>
      <c r="CL49" s="715"/>
      <c r="CM49" s="715"/>
      <c r="CN49" s="715"/>
      <c r="CO49" s="715"/>
      <c r="CP49" s="715"/>
      <c r="CQ49" s="716"/>
      <c r="CR49" s="708"/>
      <c r="CS49" s="709"/>
      <c r="CT49" s="709"/>
      <c r="CU49" s="137" t="s">
        <v>614</v>
      </c>
      <c r="CV49" s="164"/>
      <c r="CW49" s="719">
        <f>VLOOKUP(CU49,'Прайс-лист'!$B:$K,10,0)</f>
        <v>540</v>
      </c>
      <c r="CX49" s="715"/>
      <c r="CY49" s="715"/>
      <c r="CZ49" s="715"/>
      <c r="DA49" s="715"/>
      <c r="DB49" s="715"/>
      <c r="DC49" s="715"/>
      <c r="DD49" s="715"/>
      <c r="DE49" s="716"/>
      <c r="DF49" s="708"/>
      <c r="DG49" s="709"/>
      <c r="DH49" s="713"/>
      <c r="DI49" s="137" t="s">
        <v>923</v>
      </c>
      <c r="DJ49" s="160"/>
      <c r="DK49" s="714">
        <f>VLOOKUP(DI49,'Прайс-лист'!$B:$K,10,0)</f>
        <v>630</v>
      </c>
      <c r="DL49" s="715"/>
      <c r="DM49" s="715"/>
      <c r="DN49" s="715"/>
      <c r="DO49" s="715"/>
      <c r="DP49" s="715"/>
      <c r="DQ49" s="715"/>
      <c r="DR49" s="715"/>
      <c r="DS49" s="716"/>
      <c r="DT49" s="708"/>
      <c r="DU49" s="761"/>
      <c r="DV49" s="761"/>
      <c r="DW49" s="349" t="s">
        <v>618</v>
      </c>
      <c r="DX49" s="383"/>
      <c r="DY49" s="719">
        <f>VLOOKUP(DW49,'Прайс-лист'!$B:$K,10,0)</f>
        <v>620</v>
      </c>
      <c r="DZ49" s="715"/>
      <c r="EA49" s="715"/>
      <c r="EB49" s="715"/>
      <c r="EC49" s="715"/>
      <c r="ED49" s="715"/>
      <c r="EE49" s="715"/>
      <c r="EF49" s="715"/>
      <c r="EG49" s="716"/>
      <c r="EH49" s="708"/>
      <c r="EI49" s="761"/>
      <c r="EJ49" s="713"/>
    </row>
    <row r="50" spans="1:140" ht="15" thickBot="1">
      <c r="A50" s="138" t="s">
        <v>911</v>
      </c>
      <c r="C50" s="753">
        <f>VLOOKUP(A50,'Прайс-лист'!$B:$K,10,0)</f>
        <v>640</v>
      </c>
      <c r="D50" s="723"/>
      <c r="E50" s="723"/>
      <c r="F50" s="723"/>
      <c r="G50" s="723"/>
      <c r="H50" s="723"/>
      <c r="I50" s="723"/>
      <c r="J50" s="723"/>
      <c r="K50" s="724"/>
      <c r="L50" s="725"/>
      <c r="M50" s="726"/>
      <c r="N50" s="726"/>
      <c r="O50" s="139" t="s">
        <v>825</v>
      </c>
      <c r="P50" s="244"/>
      <c r="Q50" s="722">
        <f>VLOOKUP(O50,'Прайс-лист'!$B:$K,10,0)</f>
        <v>1190</v>
      </c>
      <c r="R50" s="723"/>
      <c r="S50" s="723"/>
      <c r="T50" s="723"/>
      <c r="U50" s="723"/>
      <c r="V50" s="723"/>
      <c r="W50" s="723"/>
      <c r="X50" s="723"/>
      <c r="Y50" s="724"/>
      <c r="Z50" s="725"/>
      <c r="AA50" s="726"/>
      <c r="AB50" s="727"/>
      <c r="AC50" s="138" t="s">
        <v>1107</v>
      </c>
      <c r="AD50" s="160"/>
      <c r="AE50" s="753">
        <f>VLOOKUP(AC50,'Прайс-лист'!$B:$K,10,0)</f>
        <v>740</v>
      </c>
      <c r="AF50" s="723"/>
      <c r="AG50" s="723"/>
      <c r="AH50" s="723"/>
      <c r="AI50" s="723"/>
      <c r="AJ50" s="723"/>
      <c r="AK50" s="723"/>
      <c r="AL50" s="723"/>
      <c r="AM50" s="724"/>
      <c r="AN50" s="725"/>
      <c r="AO50" s="726"/>
      <c r="AP50" s="727"/>
      <c r="AQ50" s="139" t="s">
        <v>827</v>
      </c>
      <c r="AR50" s="244"/>
      <c r="AS50" s="722">
        <f>VLOOKUP(AQ50,'Прайс-лист'!$B:$K,10,0)</f>
        <v>1290</v>
      </c>
      <c r="AT50" s="723"/>
      <c r="AU50" s="723"/>
      <c r="AV50" s="723"/>
      <c r="AW50" s="723"/>
      <c r="AX50" s="723"/>
      <c r="AY50" s="723"/>
      <c r="AZ50" s="723"/>
      <c r="BA50" s="724"/>
      <c r="BB50" s="725"/>
      <c r="BC50" s="726"/>
      <c r="BD50" s="727"/>
      <c r="BE50" s="138" t="s">
        <v>1109</v>
      </c>
      <c r="BF50" s="164"/>
      <c r="BG50" s="753">
        <f>VLOOKUP(BE50,'Прайс-лист'!$B:$K,10,0)</f>
        <v>730</v>
      </c>
      <c r="BH50" s="723"/>
      <c r="BI50" s="723"/>
      <c r="BJ50" s="723"/>
      <c r="BK50" s="723"/>
      <c r="BL50" s="723"/>
      <c r="BM50" s="723"/>
      <c r="BN50" s="723"/>
      <c r="BO50" s="724"/>
      <c r="BP50" s="725"/>
      <c r="BQ50" s="726"/>
      <c r="BR50" s="726"/>
      <c r="BS50" s="139" t="s">
        <v>829</v>
      </c>
      <c r="BT50" s="244"/>
      <c r="BU50" s="722">
        <f>VLOOKUP(BS50,'Прайс-лист'!$B:$K,10,0)</f>
        <v>1440</v>
      </c>
      <c r="BV50" s="723"/>
      <c r="BW50" s="723"/>
      <c r="BX50" s="723"/>
      <c r="BY50" s="723"/>
      <c r="BZ50" s="723"/>
      <c r="CA50" s="723"/>
      <c r="CB50" s="723"/>
      <c r="CC50" s="724"/>
      <c r="CD50" s="725"/>
      <c r="CE50" s="726"/>
      <c r="CF50" s="727"/>
      <c r="CG50" s="138" t="s">
        <v>1111</v>
      </c>
      <c r="CH50" s="245"/>
      <c r="CI50" s="753">
        <f>VLOOKUP(CG50,'Прайс-лист'!$B:$K,10,0)</f>
        <v>870</v>
      </c>
      <c r="CJ50" s="723"/>
      <c r="CK50" s="723"/>
      <c r="CL50" s="723"/>
      <c r="CM50" s="723"/>
      <c r="CN50" s="723"/>
      <c r="CO50" s="723"/>
      <c r="CP50" s="723"/>
      <c r="CQ50" s="724"/>
      <c r="CR50" s="725"/>
      <c r="CS50" s="726"/>
      <c r="CT50" s="726"/>
      <c r="CU50" s="139" t="s">
        <v>773</v>
      </c>
      <c r="CV50" s="244"/>
      <c r="CW50" s="722">
        <f>VLOOKUP(CU50,'Прайс-лист'!$B:$K,10,0)</f>
        <v>540</v>
      </c>
      <c r="CX50" s="723"/>
      <c r="CY50" s="723"/>
      <c r="CZ50" s="723"/>
      <c r="DA50" s="723"/>
      <c r="DB50" s="723"/>
      <c r="DC50" s="723"/>
      <c r="DD50" s="723"/>
      <c r="DE50" s="724"/>
      <c r="DF50" s="725"/>
      <c r="DG50" s="726"/>
      <c r="DH50" s="727"/>
      <c r="DI50" s="138" t="s">
        <v>1113</v>
      </c>
      <c r="DJ50" s="160"/>
      <c r="DK50" s="753">
        <f>VLOOKUP(DI50,'Прайс-лист'!$B:$K,10,0)</f>
        <v>690</v>
      </c>
      <c r="DL50" s="723"/>
      <c r="DM50" s="723"/>
      <c r="DN50" s="723"/>
      <c r="DO50" s="723"/>
      <c r="DP50" s="723"/>
      <c r="DQ50" s="723"/>
      <c r="DR50" s="723"/>
      <c r="DS50" s="724"/>
      <c r="DT50" s="725"/>
      <c r="DU50" s="726"/>
      <c r="DV50" s="726"/>
      <c r="DW50" s="144" t="s">
        <v>775</v>
      </c>
      <c r="DX50" s="253"/>
      <c r="DY50" s="722">
        <f>VLOOKUP(DW50,'Прайс-лист'!$B:$K,10,0)</f>
        <v>620</v>
      </c>
      <c r="DZ50" s="723"/>
      <c r="EA50" s="723"/>
      <c r="EB50" s="723"/>
      <c r="EC50" s="723"/>
      <c r="ED50" s="723"/>
      <c r="EE50" s="723"/>
      <c r="EF50" s="723"/>
      <c r="EG50" s="724"/>
      <c r="EH50" s="725"/>
      <c r="EI50" s="726"/>
      <c r="EJ50" s="727"/>
    </row>
    <row r="51" spans="1:140" ht="10.5" customHeight="1" thickBot="1">
      <c r="DJ51" s="142"/>
    </row>
    <row r="52" spans="1:140" ht="21" thickBot="1">
      <c r="C52" s="750" t="s">
        <v>5002</v>
      </c>
      <c r="D52" s="751"/>
      <c r="E52" s="751"/>
      <c r="F52" s="751"/>
      <c r="G52" s="751"/>
      <c r="H52" s="751"/>
      <c r="I52" s="751"/>
      <c r="J52" s="751"/>
      <c r="K52" s="751"/>
      <c r="L52" s="751"/>
      <c r="M52" s="751"/>
      <c r="N52" s="751"/>
      <c r="O52" s="751"/>
      <c r="P52" s="751"/>
      <c r="Q52" s="751"/>
      <c r="R52" s="751"/>
      <c r="S52" s="751"/>
      <c r="T52" s="751"/>
      <c r="U52" s="751"/>
      <c r="V52" s="751"/>
      <c r="W52" s="751"/>
      <c r="X52" s="751"/>
      <c r="Y52" s="751"/>
      <c r="Z52" s="751"/>
      <c r="AA52" s="751"/>
      <c r="AB52" s="751"/>
      <c r="AC52" s="751"/>
      <c r="AD52" s="751"/>
      <c r="AE52" s="751"/>
      <c r="AF52" s="751"/>
      <c r="AG52" s="751"/>
      <c r="AH52" s="751"/>
      <c r="AI52" s="751"/>
      <c r="AJ52" s="751"/>
      <c r="AK52" s="751"/>
      <c r="AL52" s="751"/>
      <c r="AM52" s="751"/>
      <c r="AN52" s="751"/>
      <c r="AO52" s="751"/>
      <c r="AP52" s="751"/>
      <c r="AQ52" s="751"/>
      <c r="AR52" s="751"/>
      <c r="AS52" s="751"/>
      <c r="AT52" s="751"/>
      <c r="AU52" s="751"/>
      <c r="AV52" s="751"/>
      <c r="AW52" s="751"/>
      <c r="AX52" s="751"/>
      <c r="AY52" s="751"/>
      <c r="AZ52" s="751"/>
      <c r="BA52" s="751"/>
      <c r="BB52" s="751"/>
      <c r="BC52" s="751"/>
      <c r="BD52" s="751"/>
      <c r="BE52" s="751"/>
      <c r="BF52" s="751"/>
      <c r="BG52" s="751"/>
      <c r="BH52" s="751"/>
      <c r="BI52" s="751"/>
      <c r="BJ52" s="751"/>
      <c r="BK52" s="751"/>
      <c r="BL52" s="751"/>
      <c r="BM52" s="751"/>
      <c r="BN52" s="751"/>
      <c r="BO52" s="751"/>
      <c r="BP52" s="751"/>
      <c r="BQ52" s="751"/>
      <c r="BR52" s="751"/>
      <c r="BS52" s="751"/>
      <c r="BT52" s="751"/>
      <c r="BU52" s="751"/>
      <c r="BV52" s="751"/>
      <c r="BW52" s="751"/>
      <c r="BX52" s="751"/>
      <c r="BY52" s="751"/>
      <c r="BZ52" s="751"/>
      <c r="CA52" s="751"/>
      <c r="CB52" s="751"/>
      <c r="CC52" s="751"/>
      <c r="CD52" s="751"/>
      <c r="CE52" s="751"/>
      <c r="CF52" s="751"/>
      <c r="CG52" s="751"/>
      <c r="CH52" s="751"/>
      <c r="CI52" s="751"/>
      <c r="CJ52" s="751"/>
      <c r="CK52" s="751"/>
      <c r="CL52" s="751"/>
      <c r="CM52" s="751"/>
      <c r="CN52" s="751"/>
      <c r="CO52" s="751"/>
      <c r="CP52" s="751"/>
      <c r="CQ52" s="751"/>
      <c r="CR52" s="751"/>
      <c r="CS52" s="751"/>
      <c r="CT52" s="751"/>
      <c r="CU52" s="751"/>
      <c r="CV52" s="751"/>
      <c r="CW52" s="751"/>
      <c r="CX52" s="751"/>
      <c r="CY52" s="751"/>
      <c r="CZ52" s="751"/>
      <c r="DA52" s="751"/>
      <c r="DB52" s="751"/>
      <c r="DC52" s="751"/>
      <c r="DD52" s="751"/>
      <c r="DE52" s="751"/>
      <c r="DF52" s="751"/>
      <c r="DG52" s="751"/>
      <c r="DH52" s="751"/>
      <c r="DI52" s="751"/>
      <c r="DJ52" s="751"/>
      <c r="DK52" s="751"/>
      <c r="DL52" s="751"/>
      <c r="DM52" s="751"/>
      <c r="DN52" s="751"/>
      <c r="DO52" s="751"/>
      <c r="DP52" s="751"/>
      <c r="DQ52" s="751"/>
      <c r="DR52" s="751"/>
      <c r="DS52" s="751"/>
      <c r="DT52" s="751"/>
      <c r="DU52" s="751"/>
      <c r="DV52" s="751"/>
      <c r="DW52" s="751"/>
      <c r="DX52" s="751"/>
      <c r="DY52" s="751"/>
      <c r="DZ52" s="751"/>
      <c r="EA52" s="751"/>
      <c r="EB52" s="751"/>
      <c r="EC52" s="751"/>
      <c r="ED52" s="751"/>
      <c r="EE52" s="751"/>
      <c r="EF52" s="751"/>
      <c r="EG52" s="751"/>
      <c r="EH52" s="751"/>
      <c r="EI52" s="751"/>
      <c r="EJ52" s="752"/>
    </row>
    <row r="53" spans="1:140" ht="15.75" customHeight="1" thickBot="1">
      <c r="C53" s="754" t="s">
        <v>4288</v>
      </c>
      <c r="D53" s="755"/>
      <c r="E53" s="755"/>
      <c r="F53" s="755"/>
      <c r="G53" s="755"/>
      <c r="H53" s="755"/>
      <c r="I53" s="755"/>
      <c r="J53" s="755"/>
      <c r="K53" s="755"/>
      <c r="L53" s="755"/>
      <c r="M53" s="755"/>
      <c r="N53" s="755"/>
      <c r="O53" s="755"/>
      <c r="P53" s="755"/>
      <c r="Q53" s="755"/>
      <c r="R53" s="755"/>
      <c r="S53" s="755"/>
      <c r="T53" s="755"/>
      <c r="U53" s="755"/>
      <c r="V53" s="755"/>
      <c r="W53" s="755"/>
      <c r="X53" s="755"/>
      <c r="Y53" s="755"/>
      <c r="Z53" s="755"/>
      <c r="AA53" s="755"/>
      <c r="AB53" s="756"/>
      <c r="AE53" s="754" t="s">
        <v>4190</v>
      </c>
      <c r="AF53" s="755"/>
      <c r="AG53" s="755"/>
      <c r="AH53" s="755"/>
      <c r="AI53" s="755"/>
      <c r="AJ53" s="755"/>
      <c r="AK53" s="755"/>
      <c r="AL53" s="755"/>
      <c r="AM53" s="755"/>
      <c r="AN53" s="755"/>
      <c r="AO53" s="755"/>
      <c r="AP53" s="755"/>
      <c r="AQ53" s="755"/>
      <c r="AR53" s="755"/>
      <c r="AS53" s="755"/>
      <c r="AT53" s="755"/>
      <c r="AU53" s="755"/>
      <c r="AV53" s="755"/>
      <c r="AW53" s="755"/>
      <c r="AX53" s="755"/>
      <c r="AY53" s="755"/>
      <c r="AZ53" s="755"/>
      <c r="BA53" s="755"/>
      <c r="BB53" s="755"/>
      <c r="BC53" s="755"/>
      <c r="BD53" s="755"/>
      <c r="BE53" s="755"/>
      <c r="BF53" s="755"/>
      <c r="BG53" s="755"/>
      <c r="BH53" s="755"/>
      <c r="BI53" s="755"/>
      <c r="BJ53" s="755"/>
      <c r="BK53" s="755"/>
      <c r="BL53" s="755"/>
      <c r="BM53" s="755"/>
      <c r="BN53" s="755"/>
      <c r="BO53" s="755"/>
      <c r="BP53" s="755"/>
      <c r="BQ53" s="755"/>
      <c r="BR53" s="756"/>
      <c r="BS53" s="134"/>
      <c r="BT53" s="164"/>
      <c r="BU53" s="754" t="s">
        <v>4191</v>
      </c>
      <c r="BV53" s="755"/>
      <c r="BW53" s="755"/>
      <c r="BX53" s="755"/>
      <c r="BY53" s="755"/>
      <c r="BZ53" s="755"/>
      <c r="CA53" s="755"/>
      <c r="CB53" s="755"/>
      <c r="CC53" s="755"/>
      <c r="CD53" s="755"/>
      <c r="CE53" s="755"/>
      <c r="CF53" s="755"/>
      <c r="CG53" s="755"/>
      <c r="CH53" s="755"/>
      <c r="CI53" s="755"/>
      <c r="CJ53" s="755"/>
      <c r="CK53" s="755"/>
      <c r="CL53" s="755"/>
      <c r="CM53" s="755"/>
      <c r="CN53" s="755"/>
      <c r="CO53" s="755"/>
      <c r="CP53" s="755"/>
      <c r="CQ53" s="755"/>
      <c r="CR53" s="755"/>
      <c r="CS53" s="755"/>
      <c r="CT53" s="755"/>
      <c r="CU53" s="755"/>
      <c r="CV53" s="755"/>
      <c r="CW53" s="755"/>
      <c r="CX53" s="755"/>
      <c r="CY53" s="755"/>
      <c r="CZ53" s="755"/>
      <c r="DA53" s="755"/>
      <c r="DB53" s="755"/>
      <c r="DC53" s="755"/>
      <c r="DD53" s="755"/>
      <c r="DE53" s="755"/>
      <c r="DF53" s="755"/>
      <c r="DG53" s="755"/>
      <c r="DH53" s="756"/>
      <c r="DJ53" s="142"/>
      <c r="DK53" s="754" t="s">
        <v>4290</v>
      </c>
      <c r="DL53" s="755"/>
      <c r="DM53" s="755"/>
      <c r="DN53" s="755"/>
      <c r="DO53" s="755"/>
      <c r="DP53" s="755"/>
      <c r="DQ53" s="755"/>
      <c r="DR53" s="755"/>
      <c r="DS53" s="755"/>
      <c r="DT53" s="755"/>
      <c r="DU53" s="755"/>
      <c r="DV53" s="755"/>
      <c r="DW53" s="755"/>
      <c r="DX53" s="755"/>
      <c r="DY53" s="755"/>
      <c r="DZ53" s="755"/>
      <c r="EA53" s="755"/>
      <c r="EB53" s="755"/>
      <c r="EC53" s="755"/>
      <c r="ED53" s="755"/>
      <c r="EE53" s="755"/>
      <c r="EF53" s="755"/>
      <c r="EG53" s="755"/>
      <c r="EH53" s="755"/>
      <c r="EI53" s="755"/>
      <c r="EJ53" s="756"/>
    </row>
    <row r="54" spans="1:140" ht="15.75">
      <c r="A54" s="135"/>
      <c r="B54" s="160"/>
      <c r="C54" s="810" t="s">
        <v>714</v>
      </c>
      <c r="D54" s="759"/>
      <c r="E54" s="759"/>
      <c r="F54" s="759"/>
      <c r="G54" s="759"/>
      <c r="H54" s="759"/>
      <c r="I54" s="759"/>
      <c r="J54" s="759"/>
      <c r="K54" s="759"/>
      <c r="L54" s="759"/>
      <c r="M54" s="759"/>
      <c r="N54" s="759"/>
      <c r="O54" s="341"/>
      <c r="P54" s="382"/>
      <c r="Q54" s="759" t="s">
        <v>4289</v>
      </c>
      <c r="R54" s="759"/>
      <c r="S54" s="759"/>
      <c r="T54" s="759"/>
      <c r="U54" s="759"/>
      <c r="V54" s="759"/>
      <c r="W54" s="759"/>
      <c r="X54" s="759"/>
      <c r="Y54" s="759"/>
      <c r="Z54" s="759"/>
      <c r="AA54" s="759"/>
      <c r="AB54" s="760"/>
      <c r="AE54" s="810" t="s">
        <v>5888</v>
      </c>
      <c r="AF54" s="759"/>
      <c r="AG54" s="759"/>
      <c r="AH54" s="759"/>
      <c r="AI54" s="759"/>
      <c r="AJ54" s="759"/>
      <c r="AK54" s="759"/>
      <c r="AL54" s="759"/>
      <c r="AM54" s="759"/>
      <c r="AN54" s="759"/>
      <c r="AO54" s="759"/>
      <c r="AP54" s="759"/>
      <c r="AQ54" s="384"/>
      <c r="AR54" s="384"/>
      <c r="AS54" s="759" t="s">
        <v>5877</v>
      </c>
      <c r="AT54" s="759"/>
      <c r="AU54" s="759"/>
      <c r="AV54" s="759"/>
      <c r="AW54" s="759"/>
      <c r="AX54" s="759"/>
      <c r="AY54" s="759"/>
      <c r="AZ54" s="759"/>
      <c r="BA54" s="759"/>
      <c r="BB54" s="759"/>
      <c r="BC54" s="759"/>
      <c r="BD54" s="759"/>
      <c r="BE54" s="341"/>
      <c r="BF54" s="382"/>
      <c r="BG54" s="759" t="s">
        <v>5875</v>
      </c>
      <c r="BH54" s="759"/>
      <c r="BI54" s="759"/>
      <c r="BJ54" s="759"/>
      <c r="BK54" s="759"/>
      <c r="BL54" s="759"/>
      <c r="BM54" s="759"/>
      <c r="BN54" s="759"/>
      <c r="BO54" s="759"/>
      <c r="BP54" s="759"/>
      <c r="BQ54" s="759"/>
      <c r="BR54" s="760"/>
      <c r="BS54" s="135"/>
      <c r="BT54" s="158"/>
      <c r="BU54" s="810" t="s">
        <v>6355</v>
      </c>
      <c r="BV54" s="759"/>
      <c r="BW54" s="759"/>
      <c r="BX54" s="759"/>
      <c r="BY54" s="759"/>
      <c r="BZ54" s="759"/>
      <c r="CA54" s="759"/>
      <c r="CB54" s="759"/>
      <c r="CC54" s="759"/>
      <c r="CD54" s="759"/>
      <c r="CE54" s="759"/>
      <c r="CF54" s="759"/>
      <c r="CG54" s="384"/>
      <c r="CH54" s="384"/>
      <c r="CI54" s="759" t="s">
        <v>6356</v>
      </c>
      <c r="CJ54" s="759"/>
      <c r="CK54" s="759"/>
      <c r="CL54" s="759"/>
      <c r="CM54" s="759"/>
      <c r="CN54" s="759"/>
      <c r="CO54" s="759"/>
      <c r="CP54" s="759"/>
      <c r="CQ54" s="759"/>
      <c r="CR54" s="759"/>
      <c r="CS54" s="759"/>
      <c r="CT54" s="759"/>
      <c r="CU54" s="341"/>
      <c r="CV54" s="382"/>
      <c r="CW54" s="759" t="s">
        <v>6365</v>
      </c>
      <c r="CX54" s="759"/>
      <c r="CY54" s="759"/>
      <c r="CZ54" s="759"/>
      <c r="DA54" s="759"/>
      <c r="DB54" s="759"/>
      <c r="DC54" s="759"/>
      <c r="DD54" s="759"/>
      <c r="DE54" s="759"/>
      <c r="DF54" s="759"/>
      <c r="DG54" s="759"/>
      <c r="DH54" s="760"/>
      <c r="DI54" s="135"/>
      <c r="DK54" s="740" t="s">
        <v>4253</v>
      </c>
      <c r="DL54" s="741"/>
      <c r="DM54" s="741"/>
      <c r="DN54" s="741"/>
      <c r="DO54" s="741"/>
      <c r="DP54" s="741"/>
      <c r="DQ54" s="741"/>
      <c r="DR54" s="741"/>
      <c r="DS54" s="741"/>
      <c r="DT54" s="741"/>
      <c r="DU54" s="741"/>
      <c r="DV54" s="741"/>
      <c r="DW54" s="135"/>
      <c r="DX54" s="164"/>
      <c r="DY54" s="733" t="s">
        <v>723</v>
      </c>
      <c r="DZ54" s="733"/>
      <c r="EA54" s="733"/>
      <c r="EB54" s="733"/>
      <c r="EC54" s="733"/>
      <c r="ED54" s="733"/>
      <c r="EE54" s="733"/>
      <c r="EF54" s="733"/>
      <c r="EG54" s="733"/>
      <c r="EH54" s="733"/>
      <c r="EI54" s="733"/>
      <c r="EJ54" s="743"/>
    </row>
    <row r="55" spans="1:140" ht="48.75" customHeight="1">
      <c r="A55" s="142"/>
      <c r="B55" s="160"/>
      <c r="C55" s="734" t="s">
        <v>4263</v>
      </c>
      <c r="D55" s="763"/>
      <c r="E55" s="763"/>
      <c r="F55" s="763"/>
      <c r="G55" s="763"/>
      <c r="H55" s="763"/>
      <c r="I55" s="763"/>
      <c r="J55" s="763"/>
      <c r="K55" s="763"/>
      <c r="L55" s="763"/>
      <c r="M55" s="763"/>
      <c r="N55" s="763"/>
      <c r="O55" s="142"/>
      <c r="P55" s="164"/>
      <c r="Q55" s="763" t="s">
        <v>4282</v>
      </c>
      <c r="R55" s="763"/>
      <c r="S55" s="763"/>
      <c r="T55" s="763"/>
      <c r="U55" s="763"/>
      <c r="V55" s="763"/>
      <c r="W55" s="763"/>
      <c r="X55" s="763"/>
      <c r="Y55" s="763"/>
      <c r="Z55" s="763"/>
      <c r="AA55" s="763"/>
      <c r="AB55" s="744"/>
      <c r="AE55" s="734" t="s">
        <v>5898</v>
      </c>
      <c r="AF55" s="763"/>
      <c r="AG55" s="763"/>
      <c r="AH55" s="763"/>
      <c r="AI55" s="763"/>
      <c r="AJ55" s="763"/>
      <c r="AK55" s="763"/>
      <c r="AL55" s="763"/>
      <c r="AM55" s="763"/>
      <c r="AN55" s="763"/>
      <c r="AO55" s="763"/>
      <c r="AP55" s="763"/>
      <c r="AQ55" s="247"/>
      <c r="AR55" s="247"/>
      <c r="AS55" s="763" t="s">
        <v>4268</v>
      </c>
      <c r="AT55" s="763"/>
      <c r="AU55" s="763"/>
      <c r="AV55" s="763"/>
      <c r="AW55" s="763"/>
      <c r="AX55" s="763"/>
      <c r="AY55" s="763"/>
      <c r="AZ55" s="763"/>
      <c r="BA55" s="763"/>
      <c r="BB55" s="763"/>
      <c r="BC55" s="763"/>
      <c r="BD55" s="763"/>
      <c r="BE55" s="142"/>
      <c r="BF55" s="164"/>
      <c r="BG55" s="763" t="s">
        <v>5884</v>
      </c>
      <c r="BH55" s="763"/>
      <c r="BI55" s="763"/>
      <c r="BJ55" s="763"/>
      <c r="BK55" s="763"/>
      <c r="BL55" s="763"/>
      <c r="BM55" s="763"/>
      <c r="BN55" s="763"/>
      <c r="BO55" s="763"/>
      <c r="BP55" s="763"/>
      <c r="BQ55" s="763"/>
      <c r="BR55" s="744"/>
      <c r="BS55" s="142"/>
      <c r="BT55" s="164"/>
      <c r="BU55" s="734" t="s">
        <v>5889</v>
      </c>
      <c r="BV55" s="763"/>
      <c r="BW55" s="763"/>
      <c r="BX55" s="763"/>
      <c r="BY55" s="763"/>
      <c r="BZ55" s="763"/>
      <c r="CA55" s="763"/>
      <c r="CB55" s="763"/>
      <c r="CC55" s="763"/>
      <c r="CD55" s="763"/>
      <c r="CE55" s="763"/>
      <c r="CF55" s="763"/>
      <c r="CG55" s="247"/>
      <c r="CH55" s="247"/>
      <c r="CI55" s="763" t="s">
        <v>4271</v>
      </c>
      <c r="CJ55" s="763"/>
      <c r="CK55" s="763"/>
      <c r="CL55" s="763"/>
      <c r="CM55" s="763"/>
      <c r="CN55" s="763"/>
      <c r="CO55" s="763"/>
      <c r="CP55" s="763"/>
      <c r="CQ55" s="763"/>
      <c r="CR55" s="763"/>
      <c r="CS55" s="763"/>
      <c r="CT55" s="763"/>
      <c r="CU55" s="142"/>
      <c r="CV55" s="164"/>
      <c r="CW55" s="763" t="s">
        <v>5885</v>
      </c>
      <c r="CX55" s="763"/>
      <c r="CY55" s="763"/>
      <c r="CZ55" s="763"/>
      <c r="DA55" s="763"/>
      <c r="DB55" s="763"/>
      <c r="DC55" s="763"/>
      <c r="DD55" s="763"/>
      <c r="DE55" s="763"/>
      <c r="DF55" s="763"/>
      <c r="DG55" s="763"/>
      <c r="DH55" s="744"/>
      <c r="DI55" s="142"/>
      <c r="DJ55" s="160"/>
      <c r="DK55" s="734" t="s">
        <v>4252</v>
      </c>
      <c r="DL55" s="735"/>
      <c r="DM55" s="735"/>
      <c r="DN55" s="735"/>
      <c r="DO55" s="735"/>
      <c r="DP55" s="735"/>
      <c r="DQ55" s="735"/>
      <c r="DR55" s="735"/>
      <c r="DS55" s="735"/>
      <c r="DT55" s="735"/>
      <c r="DU55" s="735"/>
      <c r="DV55" s="735"/>
      <c r="DW55" s="142"/>
      <c r="DX55" s="164"/>
      <c r="DY55" s="735" t="s">
        <v>4272</v>
      </c>
      <c r="DZ55" s="735"/>
      <c r="EA55" s="735"/>
      <c r="EB55" s="735"/>
      <c r="EC55" s="735"/>
      <c r="ED55" s="735"/>
      <c r="EE55" s="735"/>
      <c r="EF55" s="735"/>
      <c r="EG55" s="735"/>
      <c r="EH55" s="735"/>
      <c r="EI55" s="735"/>
      <c r="EJ55" s="744"/>
    </row>
    <row r="56" spans="1:140" ht="15" customHeight="1">
      <c r="A56" s="373"/>
      <c r="B56" s="164"/>
      <c r="C56" s="736" t="s">
        <v>661</v>
      </c>
      <c r="D56" s="762"/>
      <c r="E56" s="762"/>
      <c r="F56" s="762"/>
      <c r="G56" s="762"/>
      <c r="H56" s="762"/>
      <c r="I56" s="762"/>
      <c r="J56" s="762"/>
      <c r="K56" s="762"/>
      <c r="L56" s="762"/>
      <c r="M56" s="762"/>
      <c r="N56" s="762"/>
      <c r="O56" s="373"/>
      <c r="P56" s="164"/>
      <c r="Q56" s="762" t="s">
        <v>661</v>
      </c>
      <c r="R56" s="762"/>
      <c r="S56" s="762"/>
      <c r="T56" s="762"/>
      <c r="U56" s="762"/>
      <c r="V56" s="762"/>
      <c r="W56" s="762"/>
      <c r="X56" s="762"/>
      <c r="Y56" s="762"/>
      <c r="Z56" s="762"/>
      <c r="AA56" s="762"/>
      <c r="AB56" s="718"/>
      <c r="AE56" s="736"/>
      <c r="AF56" s="762"/>
      <c r="AG56" s="762"/>
      <c r="AH56" s="762"/>
      <c r="AI56" s="762"/>
      <c r="AJ56" s="762"/>
      <c r="AK56" s="762"/>
      <c r="AL56" s="762"/>
      <c r="AM56" s="762"/>
      <c r="AN56" s="762"/>
      <c r="AO56" s="762"/>
      <c r="AP56" s="762"/>
      <c r="AQ56" s="247"/>
      <c r="AR56" s="247"/>
      <c r="AS56" s="762" t="s">
        <v>661</v>
      </c>
      <c r="AT56" s="762"/>
      <c r="AU56" s="762"/>
      <c r="AV56" s="762"/>
      <c r="AW56" s="762"/>
      <c r="AX56" s="762"/>
      <c r="AY56" s="762"/>
      <c r="AZ56" s="762"/>
      <c r="BA56" s="762"/>
      <c r="BB56" s="762"/>
      <c r="BC56" s="762"/>
      <c r="BD56" s="762"/>
      <c r="BE56" s="373"/>
      <c r="BF56" s="164"/>
      <c r="BG56" s="762" t="s">
        <v>5879</v>
      </c>
      <c r="BH56" s="762"/>
      <c r="BI56" s="762"/>
      <c r="BJ56" s="762"/>
      <c r="BK56" s="762"/>
      <c r="BL56" s="762"/>
      <c r="BM56" s="762"/>
      <c r="BN56" s="762"/>
      <c r="BO56" s="762"/>
      <c r="BP56" s="762"/>
      <c r="BQ56" s="762"/>
      <c r="BR56" s="718"/>
      <c r="BS56" s="373"/>
      <c r="BT56" s="164"/>
      <c r="BU56" s="736"/>
      <c r="BV56" s="762"/>
      <c r="BW56" s="762"/>
      <c r="BX56" s="762"/>
      <c r="BY56" s="762"/>
      <c r="BZ56" s="762"/>
      <c r="CA56" s="762"/>
      <c r="CB56" s="762"/>
      <c r="CC56" s="762"/>
      <c r="CD56" s="762"/>
      <c r="CE56" s="762"/>
      <c r="CF56" s="762"/>
      <c r="CG56" s="247"/>
      <c r="CH56" s="247"/>
      <c r="CI56" s="762" t="s">
        <v>661</v>
      </c>
      <c r="CJ56" s="762"/>
      <c r="CK56" s="762"/>
      <c r="CL56" s="762"/>
      <c r="CM56" s="762"/>
      <c r="CN56" s="762"/>
      <c r="CO56" s="762"/>
      <c r="CP56" s="762"/>
      <c r="CQ56" s="762"/>
      <c r="CR56" s="762"/>
      <c r="CS56" s="762"/>
      <c r="CT56" s="762"/>
      <c r="CU56" s="373"/>
      <c r="CV56" s="164"/>
      <c r="CW56" s="762" t="s">
        <v>5879</v>
      </c>
      <c r="CX56" s="762"/>
      <c r="CY56" s="762"/>
      <c r="CZ56" s="762"/>
      <c r="DA56" s="762"/>
      <c r="DB56" s="762"/>
      <c r="DC56" s="762"/>
      <c r="DD56" s="762"/>
      <c r="DE56" s="762"/>
      <c r="DF56" s="762"/>
      <c r="DG56" s="762"/>
      <c r="DH56" s="718"/>
      <c r="DI56" s="373"/>
      <c r="DJ56" s="160"/>
      <c r="DK56" s="736"/>
      <c r="DL56" s="717"/>
      <c r="DM56" s="717"/>
      <c r="DN56" s="717"/>
      <c r="DO56" s="717"/>
      <c r="DP56" s="717"/>
      <c r="DQ56" s="717"/>
      <c r="DR56" s="717"/>
      <c r="DS56" s="717"/>
      <c r="DT56" s="717"/>
      <c r="DU56" s="717"/>
      <c r="DV56" s="717"/>
      <c r="DW56" s="373"/>
      <c r="DX56" s="164"/>
      <c r="DY56" s="717" t="s">
        <v>661</v>
      </c>
      <c r="DZ56" s="717"/>
      <c r="EA56" s="717"/>
      <c r="EB56" s="717"/>
      <c r="EC56" s="717"/>
      <c r="ED56" s="717"/>
      <c r="EE56" s="717"/>
      <c r="EF56" s="717"/>
      <c r="EG56" s="717"/>
      <c r="EH56" s="717"/>
      <c r="EI56" s="717"/>
      <c r="EJ56" s="718"/>
    </row>
    <row r="57" spans="1:140" ht="106.5" customHeight="1">
      <c r="A57" s="135"/>
      <c r="B57" s="160"/>
      <c r="C57" s="720"/>
      <c r="D57" s="711"/>
      <c r="E57" s="711"/>
      <c r="F57" s="711"/>
      <c r="G57" s="711"/>
      <c r="H57" s="711"/>
      <c r="I57" s="711"/>
      <c r="J57" s="711"/>
      <c r="K57" s="711"/>
      <c r="L57" s="711"/>
      <c r="M57" s="711"/>
      <c r="N57" s="721"/>
      <c r="O57" s="135"/>
      <c r="P57" s="164"/>
      <c r="Q57" s="710"/>
      <c r="R57" s="711"/>
      <c r="S57" s="711"/>
      <c r="T57" s="711"/>
      <c r="U57" s="711"/>
      <c r="V57" s="711"/>
      <c r="W57" s="711"/>
      <c r="X57" s="711"/>
      <c r="Y57" s="711"/>
      <c r="Z57" s="711"/>
      <c r="AA57" s="711"/>
      <c r="AB57" s="712"/>
      <c r="AC57" s="135"/>
      <c r="AD57" s="160"/>
      <c r="AE57" s="720"/>
      <c r="AF57" s="711"/>
      <c r="AG57" s="711"/>
      <c r="AH57" s="711"/>
      <c r="AI57" s="711"/>
      <c r="AJ57" s="711"/>
      <c r="AK57" s="711"/>
      <c r="AL57" s="711"/>
      <c r="AM57" s="711"/>
      <c r="AN57" s="711"/>
      <c r="AO57" s="711"/>
      <c r="AP57" s="721"/>
      <c r="AQ57" s="247"/>
      <c r="AR57" s="247"/>
      <c r="AS57" s="710"/>
      <c r="AT57" s="711"/>
      <c r="AU57" s="711"/>
      <c r="AV57" s="711"/>
      <c r="AW57" s="711"/>
      <c r="AX57" s="711"/>
      <c r="AY57" s="711"/>
      <c r="AZ57" s="711"/>
      <c r="BA57" s="711"/>
      <c r="BB57" s="711"/>
      <c r="BC57" s="711"/>
      <c r="BD57" s="721"/>
      <c r="BE57" s="135"/>
      <c r="BF57" s="164"/>
      <c r="BG57" s="710"/>
      <c r="BH57" s="711"/>
      <c r="BI57" s="711"/>
      <c r="BJ57" s="711"/>
      <c r="BK57" s="711"/>
      <c r="BL57" s="711"/>
      <c r="BM57" s="711"/>
      <c r="BN57" s="711"/>
      <c r="BO57" s="711"/>
      <c r="BP57" s="711"/>
      <c r="BQ57" s="711"/>
      <c r="BR57" s="712"/>
      <c r="BS57" s="135"/>
      <c r="BT57" s="164"/>
      <c r="BU57" s="720"/>
      <c r="BV57" s="711"/>
      <c r="BW57" s="711"/>
      <c r="BX57" s="711"/>
      <c r="BY57" s="711"/>
      <c r="BZ57" s="711"/>
      <c r="CA57" s="711"/>
      <c r="CB57" s="711"/>
      <c r="CC57" s="711"/>
      <c r="CD57" s="711"/>
      <c r="CE57" s="711"/>
      <c r="CF57" s="721"/>
      <c r="CG57" s="247"/>
      <c r="CH57" s="247"/>
      <c r="CI57" s="710"/>
      <c r="CJ57" s="711"/>
      <c r="CK57" s="711"/>
      <c r="CL57" s="711"/>
      <c r="CM57" s="711"/>
      <c r="CN57" s="711"/>
      <c r="CO57" s="711"/>
      <c r="CP57" s="711"/>
      <c r="CQ57" s="711"/>
      <c r="CR57" s="711"/>
      <c r="CS57" s="711"/>
      <c r="CT57" s="721"/>
      <c r="CU57" s="135"/>
      <c r="CV57" s="164"/>
      <c r="CW57" s="710"/>
      <c r="CX57" s="711"/>
      <c r="CY57" s="711"/>
      <c r="CZ57" s="711"/>
      <c r="DA57" s="711"/>
      <c r="DB57" s="711"/>
      <c r="DC57" s="711"/>
      <c r="DD57" s="711"/>
      <c r="DE57" s="711"/>
      <c r="DF57" s="711"/>
      <c r="DG57" s="711"/>
      <c r="DH57" s="712"/>
      <c r="DI57" s="135"/>
      <c r="DJ57" s="160"/>
      <c r="DK57" s="720"/>
      <c r="DL57" s="711"/>
      <c r="DM57" s="711"/>
      <c r="DN57" s="711"/>
      <c r="DO57" s="711"/>
      <c r="DP57" s="711"/>
      <c r="DQ57" s="711"/>
      <c r="DR57" s="711"/>
      <c r="DS57" s="711"/>
      <c r="DT57" s="711"/>
      <c r="DU57" s="711"/>
      <c r="DV57" s="721"/>
      <c r="DW57" s="135"/>
      <c r="DX57" s="164"/>
      <c r="DY57" s="710"/>
      <c r="DZ57" s="711"/>
      <c r="EA57" s="711"/>
      <c r="EB57" s="711"/>
      <c r="EC57" s="711"/>
      <c r="ED57" s="711"/>
      <c r="EE57" s="711"/>
      <c r="EF57" s="711"/>
      <c r="EG57" s="711"/>
      <c r="EH57" s="711"/>
      <c r="EI57" s="711"/>
      <c r="EJ57" s="712"/>
    </row>
    <row r="58" spans="1:140">
      <c r="A58" s="137" t="s">
        <v>716</v>
      </c>
      <c r="B58" s="160"/>
      <c r="C58" s="714">
        <f>VLOOKUP(A58,'Прайс-лист'!$B:$K,10,0)</f>
        <v>860</v>
      </c>
      <c r="D58" s="715"/>
      <c r="E58" s="715"/>
      <c r="F58" s="715"/>
      <c r="G58" s="715"/>
      <c r="H58" s="715"/>
      <c r="I58" s="715"/>
      <c r="J58" s="715"/>
      <c r="K58" s="716"/>
      <c r="L58" s="708"/>
      <c r="M58" s="761"/>
      <c r="N58" s="761"/>
      <c r="O58" s="137" t="s">
        <v>662</v>
      </c>
      <c r="P58" s="160"/>
      <c r="Q58" s="719">
        <f>VLOOKUP(O58,'Прайс-лист'!$B:$K,10,0)</f>
        <v>720</v>
      </c>
      <c r="R58" s="715"/>
      <c r="S58" s="715"/>
      <c r="T58" s="715"/>
      <c r="U58" s="715"/>
      <c r="V58" s="715"/>
      <c r="W58" s="715"/>
      <c r="X58" s="715"/>
      <c r="Y58" s="716"/>
      <c r="Z58" s="708"/>
      <c r="AA58" s="761"/>
      <c r="AB58" s="713"/>
      <c r="AC58" s="137" t="s">
        <v>5685</v>
      </c>
      <c r="AD58" s="160"/>
      <c r="AE58" s="714">
        <f>VLOOKUP(AC58,'Прайс-лист'!$B:$K,10,0)</f>
        <v>720</v>
      </c>
      <c r="AF58" s="715"/>
      <c r="AG58" s="715"/>
      <c r="AH58" s="715"/>
      <c r="AI58" s="715"/>
      <c r="AJ58" s="715"/>
      <c r="AK58" s="715"/>
      <c r="AL58" s="715"/>
      <c r="AM58" s="716"/>
      <c r="AN58" s="708"/>
      <c r="AO58" s="761"/>
      <c r="AP58" s="761"/>
      <c r="AQ58" s="137" t="s">
        <v>5869</v>
      </c>
      <c r="AR58" s="247"/>
      <c r="AS58" s="719">
        <f>VLOOKUP(AQ58,'Прайс-лист'!$B:$K,10,0)</f>
        <v>1050</v>
      </c>
      <c r="AT58" s="715"/>
      <c r="AU58" s="715"/>
      <c r="AV58" s="715"/>
      <c r="AW58" s="715"/>
      <c r="AX58" s="715"/>
      <c r="AY58" s="715"/>
      <c r="AZ58" s="715"/>
      <c r="BA58" s="716"/>
      <c r="BB58" s="708"/>
      <c r="BC58" s="761"/>
      <c r="BD58" s="761"/>
      <c r="BE58" s="137" t="s">
        <v>5865</v>
      </c>
      <c r="BF58" s="160"/>
      <c r="BG58" s="719">
        <f>VLOOKUP(BE58,'Прайс-лист'!$B:$K,10,0)</f>
        <v>2460</v>
      </c>
      <c r="BH58" s="715"/>
      <c r="BI58" s="715"/>
      <c r="BJ58" s="715"/>
      <c r="BK58" s="715"/>
      <c r="BL58" s="715"/>
      <c r="BM58" s="715"/>
      <c r="BN58" s="715"/>
      <c r="BO58" s="716"/>
      <c r="BP58" s="708"/>
      <c r="BQ58" s="761"/>
      <c r="BR58" s="713"/>
      <c r="BS58" s="137" t="s">
        <v>929</v>
      </c>
      <c r="BT58" s="164"/>
      <c r="BU58" s="714">
        <f>VLOOKUP(BS58,'Прайс-лист'!$B:$K,10,0)</f>
        <v>740</v>
      </c>
      <c r="BV58" s="715"/>
      <c r="BW58" s="715"/>
      <c r="BX58" s="715"/>
      <c r="BY58" s="715"/>
      <c r="BZ58" s="715"/>
      <c r="CA58" s="715"/>
      <c r="CB58" s="715"/>
      <c r="CC58" s="716"/>
      <c r="CD58" s="708"/>
      <c r="CE58" s="761"/>
      <c r="CF58" s="761"/>
      <c r="CG58" s="137" t="s">
        <v>722</v>
      </c>
      <c r="CH58" s="247"/>
      <c r="CI58" s="719">
        <f>VLOOKUP(CG58,'Прайс-лист'!$B:$K,10,0)</f>
        <v>1260</v>
      </c>
      <c r="CJ58" s="715"/>
      <c r="CK58" s="715"/>
      <c r="CL58" s="715"/>
      <c r="CM58" s="715"/>
      <c r="CN58" s="715"/>
      <c r="CO58" s="715"/>
      <c r="CP58" s="715"/>
      <c r="CQ58" s="716"/>
      <c r="CR58" s="708"/>
      <c r="CS58" s="761"/>
      <c r="CT58" s="761"/>
      <c r="CU58" s="137" t="s">
        <v>5867</v>
      </c>
      <c r="CV58" s="160"/>
      <c r="CW58" s="719">
        <f>VLOOKUP(CU58,'Прайс-лист'!$B:$K,10,0)</f>
        <v>2750</v>
      </c>
      <c r="CX58" s="715"/>
      <c r="CY58" s="715"/>
      <c r="CZ58" s="715"/>
      <c r="DA58" s="715"/>
      <c r="DB58" s="715"/>
      <c r="DC58" s="715"/>
      <c r="DD58" s="715"/>
      <c r="DE58" s="716"/>
      <c r="DF58" s="708"/>
      <c r="DG58" s="761"/>
      <c r="DH58" s="713"/>
      <c r="DI58" s="137" t="s">
        <v>932</v>
      </c>
      <c r="DJ58" s="160"/>
      <c r="DK58" s="714">
        <f>VLOOKUP(DI58,'Прайс-лист'!$B:$K,10,0)</f>
        <v>790</v>
      </c>
      <c r="DL58" s="715"/>
      <c r="DM58" s="715"/>
      <c r="DN58" s="715"/>
      <c r="DO58" s="715"/>
      <c r="DP58" s="715"/>
      <c r="DQ58" s="715"/>
      <c r="DR58" s="715"/>
      <c r="DS58" s="716"/>
      <c r="DT58" s="708"/>
      <c r="DU58" s="709"/>
      <c r="DV58" s="709"/>
      <c r="DW58" s="137" t="s">
        <v>725</v>
      </c>
      <c r="DX58" s="160"/>
      <c r="DY58" s="819">
        <f>VLOOKUP(DW58,'Прайс-лист'!$B:$K,10,0)</f>
        <v>1370</v>
      </c>
      <c r="DZ58" s="820"/>
      <c r="EA58" s="820"/>
      <c r="EB58" s="820"/>
      <c r="EC58" s="820"/>
      <c r="ED58" s="820"/>
      <c r="EE58" s="820"/>
      <c r="EF58" s="820"/>
      <c r="EG58" s="716"/>
      <c r="EH58" s="708"/>
      <c r="EI58" s="709"/>
      <c r="EJ58" s="713"/>
    </row>
    <row r="59" spans="1:140" ht="15" thickBot="1">
      <c r="A59" s="138" t="s">
        <v>831</v>
      </c>
      <c r="C59" s="753">
        <f>VLOOKUP(A59,'Прайс-лист'!$B:$K,10,0)</f>
        <v>860</v>
      </c>
      <c r="D59" s="723"/>
      <c r="E59" s="723"/>
      <c r="F59" s="723"/>
      <c r="G59" s="723"/>
      <c r="H59" s="723"/>
      <c r="I59" s="723"/>
      <c r="J59" s="723"/>
      <c r="K59" s="724"/>
      <c r="L59" s="725"/>
      <c r="M59" s="726"/>
      <c r="N59" s="726"/>
      <c r="O59" s="139" t="s">
        <v>797</v>
      </c>
      <c r="P59" s="244"/>
      <c r="Q59" s="722">
        <f>VLOOKUP(O59,'Прайс-лист'!$B:$K,10,0)</f>
        <v>720</v>
      </c>
      <c r="R59" s="723"/>
      <c r="S59" s="723"/>
      <c r="T59" s="723"/>
      <c r="U59" s="723"/>
      <c r="V59" s="723"/>
      <c r="W59" s="723"/>
      <c r="X59" s="723"/>
      <c r="Y59" s="724"/>
      <c r="Z59" s="725"/>
      <c r="AA59" s="726"/>
      <c r="AB59" s="727"/>
      <c r="AC59" s="138" t="s">
        <v>5693</v>
      </c>
      <c r="AD59" s="160"/>
      <c r="AE59" s="753">
        <f>VLOOKUP(AC59,'Прайс-лист'!$B:$K,10,0)</f>
        <v>790</v>
      </c>
      <c r="AF59" s="723"/>
      <c r="AG59" s="723"/>
      <c r="AH59" s="723"/>
      <c r="AI59" s="723"/>
      <c r="AJ59" s="723"/>
      <c r="AK59" s="723"/>
      <c r="AL59" s="723"/>
      <c r="AM59" s="724"/>
      <c r="AN59" s="725"/>
      <c r="AO59" s="726"/>
      <c r="AP59" s="726"/>
      <c r="AQ59" s="139" t="s">
        <v>5870</v>
      </c>
      <c r="AR59" s="248"/>
      <c r="AS59" s="722">
        <f>VLOOKUP(AQ59,'Прайс-лист'!$B:$K,10,0)</f>
        <v>1050</v>
      </c>
      <c r="AT59" s="723"/>
      <c r="AU59" s="723"/>
      <c r="AV59" s="723"/>
      <c r="AW59" s="723"/>
      <c r="AX59" s="723"/>
      <c r="AY59" s="723"/>
      <c r="AZ59" s="723"/>
      <c r="BA59" s="724"/>
      <c r="BB59" s="725"/>
      <c r="BC59" s="726"/>
      <c r="BD59" s="726"/>
      <c r="BE59" s="139" t="s">
        <v>5866</v>
      </c>
      <c r="BF59" s="245"/>
      <c r="BG59" s="722">
        <f>VLOOKUP(BE59,'Прайс-лист'!$B:$K,10,0)</f>
        <v>2460</v>
      </c>
      <c r="BH59" s="723"/>
      <c r="BI59" s="723"/>
      <c r="BJ59" s="723"/>
      <c r="BK59" s="723"/>
      <c r="BL59" s="723"/>
      <c r="BM59" s="723"/>
      <c r="BN59" s="723"/>
      <c r="BO59" s="724"/>
      <c r="BP59" s="725"/>
      <c r="BQ59" s="726"/>
      <c r="BR59" s="727"/>
      <c r="BS59" s="138" t="s">
        <v>1117</v>
      </c>
      <c r="BT59" s="164"/>
      <c r="BU59" s="753">
        <f>VLOOKUP(BS59,'Прайс-лист'!$B:$K,10,0)</f>
        <v>810</v>
      </c>
      <c r="BV59" s="723"/>
      <c r="BW59" s="723"/>
      <c r="BX59" s="723"/>
      <c r="BY59" s="723"/>
      <c r="BZ59" s="723"/>
      <c r="CA59" s="723"/>
      <c r="CB59" s="723"/>
      <c r="CC59" s="724"/>
      <c r="CD59" s="725"/>
      <c r="CE59" s="726"/>
      <c r="CF59" s="726"/>
      <c r="CG59" s="139" t="s">
        <v>835</v>
      </c>
      <c r="CH59" s="248"/>
      <c r="CI59" s="722">
        <f>VLOOKUP(CG59,'Прайс-лист'!$B:$K,10,0)</f>
        <v>1260</v>
      </c>
      <c r="CJ59" s="723"/>
      <c r="CK59" s="723"/>
      <c r="CL59" s="723"/>
      <c r="CM59" s="723"/>
      <c r="CN59" s="723"/>
      <c r="CO59" s="723"/>
      <c r="CP59" s="723"/>
      <c r="CQ59" s="724"/>
      <c r="CR59" s="725"/>
      <c r="CS59" s="726"/>
      <c r="CT59" s="726"/>
      <c r="CU59" s="139" t="s">
        <v>5868</v>
      </c>
      <c r="CV59" s="245"/>
      <c r="CW59" s="722">
        <f>VLOOKUP(CU59,'Прайс-лист'!$B:$K,10,0)</f>
        <v>2750</v>
      </c>
      <c r="CX59" s="723"/>
      <c r="CY59" s="723"/>
      <c r="CZ59" s="723"/>
      <c r="DA59" s="723"/>
      <c r="DB59" s="723"/>
      <c r="DC59" s="723"/>
      <c r="DD59" s="723"/>
      <c r="DE59" s="724"/>
      <c r="DF59" s="725"/>
      <c r="DG59" s="726"/>
      <c r="DH59" s="727"/>
      <c r="DI59" s="138" t="s">
        <v>1119</v>
      </c>
      <c r="DJ59" s="245"/>
      <c r="DK59" s="753">
        <f>VLOOKUP(DI59,'Прайс-лист'!$B:$K,10,0)</f>
        <v>860</v>
      </c>
      <c r="DL59" s="723"/>
      <c r="DM59" s="723"/>
      <c r="DN59" s="723"/>
      <c r="DO59" s="723"/>
      <c r="DP59" s="723"/>
      <c r="DQ59" s="723"/>
      <c r="DR59" s="723"/>
      <c r="DS59" s="724"/>
      <c r="DT59" s="725"/>
      <c r="DU59" s="726"/>
      <c r="DV59" s="726"/>
      <c r="DW59" s="138" t="s">
        <v>837</v>
      </c>
      <c r="DX59" s="245"/>
      <c r="DY59" s="722">
        <f>VLOOKUP(DW59,'Прайс-лист'!$B:$K,10,0)</f>
        <v>1370</v>
      </c>
      <c r="DZ59" s="723"/>
      <c r="EA59" s="723"/>
      <c r="EB59" s="723"/>
      <c r="EC59" s="723"/>
      <c r="ED59" s="723"/>
      <c r="EE59" s="723"/>
      <c r="EF59" s="723"/>
      <c r="EG59" s="724"/>
      <c r="EH59" s="725"/>
      <c r="EI59" s="726"/>
      <c r="EJ59" s="727"/>
    </row>
    <row r="60" spans="1:140" ht="12" customHeight="1" thickBot="1">
      <c r="DJ60" s="142"/>
    </row>
    <row r="61" spans="1:140" ht="15.75" customHeight="1" thickBot="1">
      <c r="A61" s="134"/>
      <c r="B61" s="164"/>
      <c r="C61" s="754" t="s">
        <v>4291</v>
      </c>
      <c r="D61" s="755"/>
      <c r="E61" s="755"/>
      <c r="F61" s="755"/>
      <c r="G61" s="755"/>
      <c r="H61" s="755"/>
      <c r="I61" s="755"/>
      <c r="J61" s="755"/>
      <c r="K61" s="755"/>
      <c r="L61" s="755"/>
      <c r="M61" s="755"/>
      <c r="N61" s="755"/>
      <c r="O61" s="755"/>
      <c r="P61" s="755"/>
      <c r="Q61" s="755"/>
      <c r="R61" s="755"/>
      <c r="S61" s="755"/>
      <c r="T61" s="755"/>
      <c r="U61" s="755"/>
      <c r="V61" s="755"/>
      <c r="W61" s="755"/>
      <c r="X61" s="755"/>
      <c r="Y61" s="755"/>
      <c r="Z61" s="755"/>
      <c r="AA61" s="755"/>
      <c r="AB61" s="756"/>
      <c r="AC61" s="134"/>
      <c r="AE61" s="754" t="s">
        <v>4293</v>
      </c>
      <c r="AF61" s="755"/>
      <c r="AG61" s="755"/>
      <c r="AH61" s="755"/>
      <c r="AI61" s="755"/>
      <c r="AJ61" s="755"/>
      <c r="AK61" s="755"/>
      <c r="AL61" s="755"/>
      <c r="AM61" s="755"/>
      <c r="AN61" s="755"/>
      <c r="AO61" s="755"/>
      <c r="AP61" s="755"/>
      <c r="AQ61" s="755"/>
      <c r="AR61" s="755"/>
      <c r="AS61" s="755"/>
      <c r="AT61" s="755"/>
      <c r="AU61" s="755"/>
      <c r="AV61" s="755"/>
      <c r="AW61" s="755"/>
      <c r="AX61" s="755"/>
      <c r="AY61" s="755"/>
      <c r="AZ61" s="755"/>
      <c r="BA61" s="755"/>
      <c r="BB61" s="755"/>
      <c r="BC61" s="755"/>
      <c r="BD61" s="756"/>
      <c r="BG61" s="754" t="s">
        <v>4294</v>
      </c>
      <c r="BH61" s="755"/>
      <c r="BI61" s="755"/>
      <c r="BJ61" s="755"/>
      <c r="BK61" s="755"/>
      <c r="BL61" s="755"/>
      <c r="BM61" s="755"/>
      <c r="BN61" s="755"/>
      <c r="BO61" s="755"/>
      <c r="BP61" s="755"/>
      <c r="BQ61" s="755"/>
      <c r="BR61" s="755"/>
      <c r="BS61" s="755"/>
      <c r="BT61" s="755"/>
      <c r="BU61" s="755"/>
      <c r="BV61" s="755"/>
      <c r="BW61" s="755"/>
      <c r="BX61" s="755"/>
      <c r="BY61" s="755"/>
      <c r="BZ61" s="755"/>
      <c r="CA61" s="755"/>
      <c r="CB61" s="755"/>
      <c r="CC61" s="755"/>
      <c r="CD61" s="755"/>
      <c r="CE61" s="755"/>
      <c r="CF61" s="755"/>
      <c r="CG61" s="755"/>
      <c r="CH61" s="755"/>
      <c r="CI61" s="755"/>
      <c r="CJ61" s="755"/>
      <c r="CK61" s="755"/>
      <c r="CL61" s="755"/>
      <c r="CM61" s="755"/>
      <c r="CN61" s="755"/>
      <c r="CO61" s="755"/>
      <c r="CP61" s="755"/>
      <c r="CQ61" s="755"/>
      <c r="CR61" s="755"/>
      <c r="CS61" s="755"/>
      <c r="CT61" s="756"/>
      <c r="CU61" s="134"/>
      <c r="CW61" s="754" t="s">
        <v>4192</v>
      </c>
      <c r="CX61" s="755"/>
      <c r="CY61" s="755"/>
      <c r="CZ61" s="755"/>
      <c r="DA61" s="755"/>
      <c r="DB61" s="755"/>
      <c r="DC61" s="755"/>
      <c r="DD61" s="755"/>
      <c r="DE61" s="755"/>
      <c r="DF61" s="755"/>
      <c r="DG61" s="755"/>
      <c r="DH61" s="755"/>
      <c r="DI61" s="755"/>
      <c r="DJ61" s="755"/>
      <c r="DK61" s="755"/>
      <c r="DL61" s="755"/>
      <c r="DM61" s="755"/>
      <c r="DN61" s="755"/>
      <c r="DO61" s="755"/>
      <c r="DP61" s="755"/>
      <c r="DQ61" s="755"/>
      <c r="DR61" s="755"/>
      <c r="DS61" s="755"/>
      <c r="DT61" s="755"/>
      <c r="DU61" s="755"/>
      <c r="DV61" s="756"/>
      <c r="DW61" s="134"/>
      <c r="DY61" s="754" t="s">
        <v>4193</v>
      </c>
      <c r="DZ61" s="755"/>
      <c r="EA61" s="755"/>
      <c r="EB61" s="755"/>
      <c r="EC61" s="755"/>
      <c r="ED61" s="755"/>
      <c r="EE61" s="755"/>
      <c r="EF61" s="755"/>
      <c r="EG61" s="755"/>
      <c r="EH61" s="755"/>
      <c r="EI61" s="755"/>
      <c r="EJ61" s="756"/>
    </row>
    <row r="62" spans="1:140" ht="15.75">
      <c r="A62" s="135"/>
      <c r="B62" s="164"/>
      <c r="C62" s="740" t="s">
        <v>6357</v>
      </c>
      <c r="D62" s="741"/>
      <c r="E62" s="741"/>
      <c r="F62" s="741"/>
      <c r="G62" s="741"/>
      <c r="H62" s="741"/>
      <c r="I62" s="741"/>
      <c r="J62" s="741"/>
      <c r="K62" s="741"/>
      <c r="L62" s="741"/>
      <c r="M62" s="741"/>
      <c r="N62" s="741"/>
      <c r="O62" s="135"/>
      <c r="P62" s="164"/>
      <c r="Q62" s="733" t="s">
        <v>6358</v>
      </c>
      <c r="R62" s="733"/>
      <c r="S62" s="733"/>
      <c r="T62" s="733"/>
      <c r="U62" s="733"/>
      <c r="V62" s="733"/>
      <c r="W62" s="733"/>
      <c r="X62" s="733"/>
      <c r="Y62" s="733"/>
      <c r="Z62" s="733"/>
      <c r="AA62" s="733"/>
      <c r="AB62" s="743"/>
      <c r="AC62" s="135"/>
      <c r="AE62" s="740" t="s">
        <v>4255</v>
      </c>
      <c r="AF62" s="741"/>
      <c r="AG62" s="741"/>
      <c r="AH62" s="741"/>
      <c r="AI62" s="741"/>
      <c r="AJ62" s="741"/>
      <c r="AK62" s="741"/>
      <c r="AL62" s="741"/>
      <c r="AM62" s="741"/>
      <c r="AN62" s="741"/>
      <c r="AO62" s="741"/>
      <c r="AP62" s="741"/>
      <c r="AQ62" s="135"/>
      <c r="AR62" s="164"/>
      <c r="AS62" s="733" t="s">
        <v>615</v>
      </c>
      <c r="AT62" s="733"/>
      <c r="AU62" s="733"/>
      <c r="AV62" s="733"/>
      <c r="AW62" s="733"/>
      <c r="AX62" s="733"/>
      <c r="AY62" s="733"/>
      <c r="AZ62" s="733"/>
      <c r="BA62" s="733"/>
      <c r="BB62" s="733"/>
      <c r="BC62" s="733"/>
      <c r="BD62" s="743"/>
      <c r="BG62" s="740" t="s">
        <v>5890</v>
      </c>
      <c r="BH62" s="741"/>
      <c r="BI62" s="741"/>
      <c r="BJ62" s="741"/>
      <c r="BK62" s="741"/>
      <c r="BL62" s="741"/>
      <c r="BM62" s="741"/>
      <c r="BN62" s="741"/>
      <c r="BO62" s="741"/>
      <c r="BP62" s="741"/>
      <c r="BQ62" s="741"/>
      <c r="BR62" s="741"/>
      <c r="BS62" s="341"/>
      <c r="BT62" s="382"/>
      <c r="BU62" s="759" t="s">
        <v>5875</v>
      </c>
      <c r="BV62" s="759"/>
      <c r="BW62" s="759"/>
      <c r="BX62" s="759"/>
      <c r="BY62" s="759"/>
      <c r="BZ62" s="759"/>
      <c r="CA62" s="759"/>
      <c r="CB62" s="759"/>
      <c r="CC62" s="759"/>
      <c r="CD62" s="759"/>
      <c r="CE62" s="759"/>
      <c r="CF62" s="760"/>
      <c r="CG62" s="341"/>
      <c r="CH62" s="382"/>
      <c r="CI62" s="759" t="s">
        <v>6365</v>
      </c>
      <c r="CJ62" s="759"/>
      <c r="CK62" s="759"/>
      <c r="CL62" s="759"/>
      <c r="CM62" s="759"/>
      <c r="CN62" s="759"/>
      <c r="CO62" s="759"/>
      <c r="CP62" s="759"/>
      <c r="CQ62" s="759"/>
      <c r="CR62" s="759"/>
      <c r="CS62" s="759"/>
      <c r="CT62" s="760"/>
      <c r="CU62" s="135"/>
      <c r="CW62" s="740" t="s">
        <v>5892</v>
      </c>
      <c r="CX62" s="741"/>
      <c r="CY62" s="741"/>
      <c r="CZ62" s="741"/>
      <c r="DA62" s="741"/>
      <c r="DB62" s="741"/>
      <c r="DC62" s="741"/>
      <c r="DD62" s="741"/>
      <c r="DE62" s="741"/>
      <c r="DF62" s="741"/>
      <c r="DG62" s="741"/>
      <c r="DH62" s="741"/>
      <c r="DI62" s="135"/>
      <c r="DJ62" s="164"/>
      <c r="DK62" s="759" t="s">
        <v>5874</v>
      </c>
      <c r="DL62" s="759"/>
      <c r="DM62" s="759"/>
      <c r="DN62" s="759"/>
      <c r="DO62" s="759"/>
      <c r="DP62" s="759"/>
      <c r="DQ62" s="759"/>
      <c r="DR62" s="759"/>
      <c r="DS62" s="759"/>
      <c r="DT62" s="759"/>
      <c r="DU62" s="759"/>
      <c r="DV62" s="760"/>
      <c r="DW62" s="135"/>
      <c r="DY62" s="740" t="s">
        <v>4257</v>
      </c>
      <c r="DZ62" s="741"/>
      <c r="EA62" s="741"/>
      <c r="EB62" s="741"/>
      <c r="EC62" s="741"/>
      <c r="ED62" s="741"/>
      <c r="EE62" s="741"/>
      <c r="EF62" s="741"/>
      <c r="EG62" s="741"/>
      <c r="EH62" s="741"/>
      <c r="EI62" s="741"/>
      <c r="EJ62" s="742"/>
    </row>
    <row r="63" spans="1:140" ht="48.75" customHeight="1">
      <c r="A63" s="142"/>
      <c r="B63" s="160"/>
      <c r="C63" s="734" t="s">
        <v>4254</v>
      </c>
      <c r="D63" s="735"/>
      <c r="E63" s="735"/>
      <c r="F63" s="735"/>
      <c r="G63" s="735"/>
      <c r="H63" s="735"/>
      <c r="I63" s="735"/>
      <c r="J63" s="735"/>
      <c r="K63" s="735"/>
      <c r="L63" s="735"/>
      <c r="M63" s="735"/>
      <c r="N63" s="735"/>
      <c r="O63" s="142"/>
      <c r="P63" s="164"/>
      <c r="Q63" s="735" t="s">
        <v>4273</v>
      </c>
      <c r="R63" s="735"/>
      <c r="S63" s="735"/>
      <c r="T63" s="735"/>
      <c r="U63" s="735"/>
      <c r="V63" s="735"/>
      <c r="W63" s="735"/>
      <c r="X63" s="735"/>
      <c r="Y63" s="735"/>
      <c r="Z63" s="735"/>
      <c r="AA63" s="735"/>
      <c r="AB63" s="744"/>
      <c r="AC63" s="142"/>
      <c r="AD63" s="160"/>
      <c r="AE63" s="734" t="s">
        <v>4292</v>
      </c>
      <c r="AF63" s="735"/>
      <c r="AG63" s="735"/>
      <c r="AH63" s="735"/>
      <c r="AI63" s="735"/>
      <c r="AJ63" s="735"/>
      <c r="AK63" s="735"/>
      <c r="AL63" s="735"/>
      <c r="AM63" s="735"/>
      <c r="AN63" s="735"/>
      <c r="AO63" s="735"/>
      <c r="AP63" s="735"/>
      <c r="AQ63" s="142"/>
      <c r="AR63" s="164"/>
      <c r="AS63" s="735" t="s">
        <v>4262</v>
      </c>
      <c r="AT63" s="735"/>
      <c r="AU63" s="735"/>
      <c r="AV63" s="735"/>
      <c r="AW63" s="735"/>
      <c r="AX63" s="735"/>
      <c r="AY63" s="735"/>
      <c r="AZ63" s="735"/>
      <c r="BA63" s="735"/>
      <c r="BB63" s="735"/>
      <c r="BC63" s="735"/>
      <c r="BD63" s="744"/>
      <c r="BG63" s="734" t="s">
        <v>5891</v>
      </c>
      <c r="BH63" s="763"/>
      <c r="BI63" s="763"/>
      <c r="BJ63" s="763"/>
      <c r="BK63" s="763"/>
      <c r="BL63" s="763"/>
      <c r="BM63" s="763"/>
      <c r="BN63" s="763"/>
      <c r="BO63" s="763"/>
      <c r="BP63" s="763"/>
      <c r="BQ63" s="763"/>
      <c r="BR63" s="763"/>
      <c r="BS63" s="142"/>
      <c r="BT63" s="164"/>
      <c r="BU63" s="763" t="s">
        <v>5884</v>
      </c>
      <c r="BV63" s="763"/>
      <c r="BW63" s="763"/>
      <c r="BX63" s="763"/>
      <c r="BY63" s="763"/>
      <c r="BZ63" s="763"/>
      <c r="CA63" s="763"/>
      <c r="CB63" s="763"/>
      <c r="CC63" s="763"/>
      <c r="CD63" s="763"/>
      <c r="CE63" s="763"/>
      <c r="CF63" s="744"/>
      <c r="CG63" s="142"/>
      <c r="CH63" s="164"/>
      <c r="CI63" s="763" t="s">
        <v>5885</v>
      </c>
      <c r="CJ63" s="763"/>
      <c r="CK63" s="763"/>
      <c r="CL63" s="763"/>
      <c r="CM63" s="763"/>
      <c r="CN63" s="763"/>
      <c r="CO63" s="763"/>
      <c r="CP63" s="763"/>
      <c r="CQ63" s="763"/>
      <c r="CR63" s="763"/>
      <c r="CS63" s="763"/>
      <c r="CT63" s="744"/>
      <c r="CU63" s="142"/>
      <c r="CV63" s="160"/>
      <c r="CW63" s="734" t="s">
        <v>5900</v>
      </c>
      <c r="CX63" s="735"/>
      <c r="CY63" s="735"/>
      <c r="CZ63" s="735"/>
      <c r="DA63" s="735"/>
      <c r="DB63" s="735"/>
      <c r="DC63" s="735"/>
      <c r="DD63" s="735"/>
      <c r="DE63" s="735"/>
      <c r="DF63" s="735"/>
      <c r="DG63" s="735"/>
      <c r="DH63" s="735"/>
      <c r="DI63" s="142"/>
      <c r="DJ63" s="164"/>
      <c r="DK63" s="763" t="s">
        <v>5883</v>
      </c>
      <c r="DL63" s="763"/>
      <c r="DM63" s="763"/>
      <c r="DN63" s="763"/>
      <c r="DO63" s="763"/>
      <c r="DP63" s="763"/>
      <c r="DQ63" s="763"/>
      <c r="DR63" s="763"/>
      <c r="DS63" s="763"/>
      <c r="DT63" s="763"/>
      <c r="DU63" s="763"/>
      <c r="DV63" s="744"/>
      <c r="DW63" s="142"/>
      <c r="DX63" s="160"/>
      <c r="DY63" s="734" t="s">
        <v>4256</v>
      </c>
      <c r="DZ63" s="821"/>
      <c r="EA63" s="821"/>
      <c r="EB63" s="821"/>
      <c r="EC63" s="821"/>
      <c r="ED63" s="821"/>
      <c r="EE63" s="821"/>
      <c r="EF63" s="821"/>
      <c r="EG63" s="821"/>
      <c r="EH63" s="821"/>
      <c r="EI63" s="821"/>
      <c r="EJ63" s="744"/>
    </row>
    <row r="64" spans="1:140" ht="15" customHeight="1">
      <c r="A64" s="373"/>
      <c r="B64" s="160"/>
      <c r="C64" s="736"/>
      <c r="D64" s="717"/>
      <c r="E64" s="717"/>
      <c r="F64" s="717"/>
      <c r="G64" s="717"/>
      <c r="H64" s="717"/>
      <c r="I64" s="717"/>
      <c r="J64" s="717"/>
      <c r="K64" s="717"/>
      <c r="L64" s="717"/>
      <c r="M64" s="717"/>
      <c r="N64" s="717"/>
      <c r="O64" s="373"/>
      <c r="P64" s="164"/>
      <c r="Q64" s="717" t="s">
        <v>661</v>
      </c>
      <c r="R64" s="717"/>
      <c r="S64" s="717"/>
      <c r="T64" s="717"/>
      <c r="U64" s="717"/>
      <c r="V64" s="717"/>
      <c r="W64" s="717"/>
      <c r="X64" s="717"/>
      <c r="Y64" s="717"/>
      <c r="Z64" s="717"/>
      <c r="AA64" s="717"/>
      <c r="AB64" s="718"/>
      <c r="AC64" s="373"/>
      <c r="AD64" s="160"/>
      <c r="AE64" s="736"/>
      <c r="AF64" s="717"/>
      <c r="AG64" s="717"/>
      <c r="AH64" s="717"/>
      <c r="AI64" s="717"/>
      <c r="AJ64" s="717"/>
      <c r="AK64" s="717"/>
      <c r="AL64" s="717"/>
      <c r="AM64" s="717"/>
      <c r="AN64" s="717"/>
      <c r="AO64" s="717"/>
      <c r="AP64" s="717"/>
      <c r="AQ64" s="373"/>
      <c r="AR64" s="164"/>
      <c r="AS64" s="717" t="s">
        <v>617</v>
      </c>
      <c r="AT64" s="717"/>
      <c r="AU64" s="717"/>
      <c r="AV64" s="717"/>
      <c r="AW64" s="717"/>
      <c r="AX64" s="717"/>
      <c r="AY64" s="717"/>
      <c r="AZ64" s="717"/>
      <c r="BA64" s="717"/>
      <c r="BB64" s="717"/>
      <c r="BC64" s="717"/>
      <c r="BD64" s="718"/>
      <c r="BG64" s="736"/>
      <c r="BH64" s="762"/>
      <c r="BI64" s="762"/>
      <c r="BJ64" s="762"/>
      <c r="BK64" s="762"/>
      <c r="BL64" s="762"/>
      <c r="BM64" s="762"/>
      <c r="BN64" s="762"/>
      <c r="BO64" s="762"/>
      <c r="BP64" s="762"/>
      <c r="BQ64" s="762"/>
      <c r="BR64" s="762"/>
      <c r="BS64" s="373"/>
      <c r="BT64" s="164"/>
      <c r="BU64" s="762" t="s">
        <v>5879</v>
      </c>
      <c r="BV64" s="762"/>
      <c r="BW64" s="762"/>
      <c r="BX64" s="762"/>
      <c r="BY64" s="762"/>
      <c r="BZ64" s="762"/>
      <c r="CA64" s="762"/>
      <c r="CB64" s="762"/>
      <c r="CC64" s="762"/>
      <c r="CD64" s="762"/>
      <c r="CE64" s="762"/>
      <c r="CF64" s="718"/>
      <c r="CG64" s="373"/>
      <c r="CH64" s="164"/>
      <c r="CI64" s="762" t="s">
        <v>5879</v>
      </c>
      <c r="CJ64" s="762"/>
      <c r="CK64" s="762"/>
      <c r="CL64" s="762"/>
      <c r="CM64" s="762"/>
      <c r="CN64" s="762"/>
      <c r="CO64" s="762"/>
      <c r="CP64" s="762"/>
      <c r="CQ64" s="762"/>
      <c r="CR64" s="762"/>
      <c r="CS64" s="762"/>
      <c r="CT64" s="718"/>
      <c r="CU64" s="227"/>
      <c r="CV64" s="160"/>
      <c r="CW64" s="736"/>
      <c r="CX64" s="717"/>
      <c r="CY64" s="717"/>
      <c r="CZ64" s="717"/>
      <c r="DA64" s="717"/>
      <c r="DB64" s="717"/>
      <c r="DC64" s="717"/>
      <c r="DD64" s="717"/>
      <c r="DE64" s="717"/>
      <c r="DF64" s="717"/>
      <c r="DG64" s="717"/>
      <c r="DH64" s="717"/>
      <c r="DI64" s="227"/>
      <c r="DJ64" s="164"/>
      <c r="DK64" s="762" t="s">
        <v>5879</v>
      </c>
      <c r="DL64" s="762"/>
      <c r="DM64" s="762"/>
      <c r="DN64" s="762"/>
      <c r="DO64" s="762"/>
      <c r="DP64" s="762"/>
      <c r="DQ64" s="762"/>
      <c r="DR64" s="762"/>
      <c r="DS64" s="762"/>
      <c r="DT64" s="762"/>
      <c r="DU64" s="762"/>
      <c r="DV64" s="718"/>
      <c r="DW64" s="227"/>
      <c r="DX64" s="164"/>
      <c r="DY64" s="736"/>
      <c r="DZ64" s="822"/>
      <c r="EA64" s="822"/>
      <c r="EB64" s="822"/>
      <c r="EC64" s="822"/>
      <c r="ED64" s="822"/>
      <c r="EE64" s="822"/>
      <c r="EF64" s="822"/>
      <c r="EG64" s="822"/>
      <c r="EH64" s="822"/>
      <c r="EI64" s="822"/>
      <c r="EJ64" s="718"/>
    </row>
    <row r="65" spans="1:140" ht="106.5" customHeight="1">
      <c r="A65" s="135"/>
      <c r="B65" s="160"/>
      <c r="C65" s="720"/>
      <c r="D65" s="711"/>
      <c r="E65" s="711"/>
      <c r="F65" s="711"/>
      <c r="G65" s="711"/>
      <c r="H65" s="711"/>
      <c r="I65" s="711"/>
      <c r="J65" s="711"/>
      <c r="K65" s="711"/>
      <c r="L65" s="711"/>
      <c r="M65" s="711"/>
      <c r="N65" s="721"/>
      <c r="O65" s="135"/>
      <c r="P65" s="164"/>
      <c r="Q65" s="710"/>
      <c r="R65" s="711"/>
      <c r="S65" s="711"/>
      <c r="T65" s="711"/>
      <c r="U65" s="711"/>
      <c r="V65" s="711"/>
      <c r="W65" s="711"/>
      <c r="X65" s="711"/>
      <c r="Y65" s="711"/>
      <c r="Z65" s="711"/>
      <c r="AA65" s="711"/>
      <c r="AB65" s="712"/>
      <c r="AC65" s="135"/>
      <c r="AD65" s="160"/>
      <c r="AE65" s="720"/>
      <c r="AF65" s="711"/>
      <c r="AG65" s="711"/>
      <c r="AH65" s="711"/>
      <c r="AI65" s="711"/>
      <c r="AJ65" s="711"/>
      <c r="AK65" s="711"/>
      <c r="AL65" s="711"/>
      <c r="AM65" s="711"/>
      <c r="AN65" s="711"/>
      <c r="AO65" s="711"/>
      <c r="AP65" s="721"/>
      <c r="AQ65" s="135"/>
      <c r="AR65" s="164"/>
      <c r="AS65" s="710"/>
      <c r="AT65" s="711"/>
      <c r="AU65" s="711"/>
      <c r="AV65" s="711"/>
      <c r="AW65" s="711"/>
      <c r="AX65" s="711"/>
      <c r="AY65" s="711"/>
      <c r="AZ65" s="711"/>
      <c r="BA65" s="711"/>
      <c r="BB65" s="711"/>
      <c r="BC65" s="711"/>
      <c r="BD65" s="712"/>
      <c r="BG65" s="720"/>
      <c r="BH65" s="711"/>
      <c r="BI65" s="711"/>
      <c r="BJ65" s="711"/>
      <c r="BK65" s="711"/>
      <c r="BL65" s="711"/>
      <c r="BM65" s="711"/>
      <c r="BN65" s="711"/>
      <c r="BO65" s="711"/>
      <c r="BP65" s="711"/>
      <c r="BQ65" s="711"/>
      <c r="BR65" s="721"/>
      <c r="BS65" s="135"/>
      <c r="BT65" s="164"/>
      <c r="BU65" s="710"/>
      <c r="BV65" s="711"/>
      <c r="BW65" s="711"/>
      <c r="BX65" s="711"/>
      <c r="BY65" s="711"/>
      <c r="BZ65" s="711"/>
      <c r="CA65" s="711"/>
      <c r="CB65" s="711"/>
      <c r="CC65" s="711"/>
      <c r="CD65" s="711"/>
      <c r="CE65" s="711"/>
      <c r="CF65" s="712"/>
      <c r="CG65" s="135"/>
      <c r="CH65" s="164"/>
      <c r="CI65" s="710"/>
      <c r="CJ65" s="711"/>
      <c r="CK65" s="711"/>
      <c r="CL65" s="711"/>
      <c r="CM65" s="711"/>
      <c r="CN65" s="711"/>
      <c r="CO65" s="711"/>
      <c r="CP65" s="711"/>
      <c r="CQ65" s="711"/>
      <c r="CR65" s="711"/>
      <c r="CS65" s="711"/>
      <c r="CT65" s="712"/>
      <c r="CU65" s="135"/>
      <c r="CV65" s="160"/>
      <c r="CW65" s="720"/>
      <c r="CX65" s="711"/>
      <c r="CY65" s="711"/>
      <c r="CZ65" s="711"/>
      <c r="DA65" s="711"/>
      <c r="DB65" s="711"/>
      <c r="DC65" s="711"/>
      <c r="DD65" s="711"/>
      <c r="DE65" s="711"/>
      <c r="DF65" s="711"/>
      <c r="DG65" s="711"/>
      <c r="DH65" s="721"/>
      <c r="DI65" s="135"/>
      <c r="DJ65" s="164"/>
      <c r="DK65" s="710"/>
      <c r="DL65" s="711"/>
      <c r="DM65" s="711"/>
      <c r="DN65" s="711"/>
      <c r="DO65" s="711"/>
      <c r="DP65" s="711"/>
      <c r="DQ65" s="711"/>
      <c r="DR65" s="711"/>
      <c r="DS65" s="711"/>
      <c r="DT65" s="711"/>
      <c r="DU65" s="711"/>
      <c r="DV65" s="712"/>
      <c r="DW65" s="135"/>
      <c r="DX65" s="160"/>
      <c r="DY65" s="720"/>
      <c r="DZ65" s="824"/>
      <c r="EA65" s="824"/>
      <c r="EB65" s="824"/>
      <c r="EC65" s="824"/>
      <c r="ED65" s="824"/>
      <c r="EE65" s="824"/>
      <c r="EF65" s="824"/>
      <c r="EG65" s="824"/>
      <c r="EH65" s="824"/>
      <c r="EI65" s="824"/>
      <c r="EJ65" s="712"/>
    </row>
    <row r="66" spans="1:140">
      <c r="A66" s="137" t="s">
        <v>935</v>
      </c>
      <c r="B66" s="160"/>
      <c r="C66" s="714">
        <f>VLOOKUP(A66,'Прайс-лист'!$B:$K,10,0)</f>
        <v>780</v>
      </c>
      <c r="D66" s="715"/>
      <c r="E66" s="715"/>
      <c r="F66" s="715"/>
      <c r="G66" s="715"/>
      <c r="H66" s="715"/>
      <c r="I66" s="715"/>
      <c r="J66" s="715"/>
      <c r="K66" s="716"/>
      <c r="L66" s="708"/>
      <c r="M66" s="709"/>
      <c r="N66" s="709"/>
      <c r="O66" s="143" t="s">
        <v>728</v>
      </c>
      <c r="P66" s="251"/>
      <c r="Q66" s="719">
        <f>VLOOKUP(O66,'Прайс-лист'!$B:$K,10,0)</f>
        <v>1520</v>
      </c>
      <c r="R66" s="715"/>
      <c r="S66" s="715"/>
      <c r="T66" s="715"/>
      <c r="U66" s="715"/>
      <c r="V66" s="715"/>
      <c r="W66" s="715"/>
      <c r="X66" s="715"/>
      <c r="Y66" s="716"/>
      <c r="Z66" s="708"/>
      <c r="AA66" s="709"/>
      <c r="AB66" s="713"/>
      <c r="AC66" s="273" t="s">
        <v>938</v>
      </c>
      <c r="AD66" s="275"/>
      <c r="AE66" s="714">
        <f>VLOOKUP(AC66,'Прайс-лист'!$B:$K,10,0)</f>
        <v>900</v>
      </c>
      <c r="AF66" s="715"/>
      <c r="AG66" s="715"/>
      <c r="AH66" s="715"/>
      <c r="AI66" s="715"/>
      <c r="AJ66" s="715"/>
      <c r="AK66" s="715"/>
      <c r="AL66" s="715"/>
      <c r="AM66" s="716"/>
      <c r="AN66" s="708"/>
      <c r="AO66" s="709"/>
      <c r="AP66" s="709"/>
      <c r="AQ66" s="143" t="s">
        <v>618</v>
      </c>
      <c r="AR66" s="252"/>
      <c r="AS66" s="719">
        <f>VLOOKUP(AQ66,'Прайс-лист'!$B:$K,10,0)</f>
        <v>620</v>
      </c>
      <c r="AT66" s="715"/>
      <c r="AU66" s="715"/>
      <c r="AV66" s="715"/>
      <c r="AW66" s="715"/>
      <c r="AX66" s="715"/>
      <c r="AY66" s="715"/>
      <c r="AZ66" s="715"/>
      <c r="BA66" s="716"/>
      <c r="BB66" s="708"/>
      <c r="BC66" s="709"/>
      <c r="BD66" s="713"/>
      <c r="BE66" s="137" t="s">
        <v>5698</v>
      </c>
      <c r="BG66" s="714">
        <f>VLOOKUP(BE66,'Прайс-лист'!$B:$K,10,0)</f>
        <v>660</v>
      </c>
      <c r="BH66" s="715"/>
      <c r="BI66" s="715"/>
      <c r="BJ66" s="715"/>
      <c r="BK66" s="715"/>
      <c r="BL66" s="715"/>
      <c r="BM66" s="715"/>
      <c r="BN66" s="715"/>
      <c r="BO66" s="716"/>
      <c r="BP66" s="708"/>
      <c r="BQ66" s="761"/>
      <c r="BR66" s="761"/>
      <c r="BS66" s="137" t="s">
        <v>5865</v>
      </c>
      <c r="BT66" s="160"/>
      <c r="BU66" s="719">
        <f>VLOOKUP(BS66,'Прайс-лист'!$B:$K,10,0)</f>
        <v>2460</v>
      </c>
      <c r="BV66" s="715"/>
      <c r="BW66" s="715"/>
      <c r="BX66" s="715"/>
      <c r="BY66" s="715"/>
      <c r="BZ66" s="715"/>
      <c r="CA66" s="715"/>
      <c r="CB66" s="715"/>
      <c r="CC66" s="716"/>
      <c r="CD66" s="708"/>
      <c r="CE66" s="761"/>
      <c r="CF66" s="713"/>
      <c r="CG66" s="137" t="s">
        <v>5867</v>
      </c>
      <c r="CH66" s="160"/>
      <c r="CI66" s="719">
        <f>VLOOKUP(CG66,'Прайс-лист'!$B:$K,10,0)</f>
        <v>2750</v>
      </c>
      <c r="CJ66" s="715"/>
      <c r="CK66" s="715"/>
      <c r="CL66" s="715"/>
      <c r="CM66" s="715"/>
      <c r="CN66" s="715"/>
      <c r="CO66" s="715"/>
      <c r="CP66" s="715"/>
      <c r="CQ66" s="716"/>
      <c r="CR66" s="708"/>
      <c r="CS66" s="761"/>
      <c r="CT66" s="713"/>
      <c r="CU66" s="137" t="s">
        <v>5711</v>
      </c>
      <c r="CV66" s="160"/>
      <c r="CW66" s="714">
        <f>VLOOKUP(CU66,'Прайс-лист'!$B:$K,10,0)</f>
        <v>1290</v>
      </c>
      <c r="CX66" s="715"/>
      <c r="CY66" s="715"/>
      <c r="CZ66" s="715"/>
      <c r="DA66" s="715"/>
      <c r="DB66" s="715"/>
      <c r="DC66" s="715"/>
      <c r="DD66" s="715"/>
      <c r="DE66" s="716"/>
      <c r="DF66" s="708"/>
      <c r="DG66" s="709"/>
      <c r="DH66" s="709"/>
      <c r="DI66" s="143" t="s">
        <v>5863</v>
      </c>
      <c r="DJ66" s="252"/>
      <c r="DK66" s="719">
        <f>VLOOKUP(DI66,'Прайс-лист'!$B:$K,10,0)</f>
        <v>2190</v>
      </c>
      <c r="DL66" s="715"/>
      <c r="DM66" s="715"/>
      <c r="DN66" s="715"/>
      <c r="DO66" s="715"/>
      <c r="DP66" s="715"/>
      <c r="DQ66" s="715"/>
      <c r="DR66" s="715"/>
      <c r="DS66" s="716"/>
      <c r="DT66" s="708"/>
      <c r="DU66" s="709"/>
      <c r="DV66" s="713"/>
      <c r="DW66" s="137" t="s">
        <v>941</v>
      </c>
      <c r="DX66" s="160"/>
      <c r="DY66" s="714">
        <f>VLOOKUP(DW66,'Прайс-лист'!$B:$K,10,0)</f>
        <v>810</v>
      </c>
      <c r="DZ66" s="820"/>
      <c r="EA66" s="820"/>
      <c r="EB66" s="820"/>
      <c r="EC66" s="820"/>
      <c r="ED66" s="820"/>
      <c r="EE66" s="820"/>
      <c r="EF66" s="820"/>
      <c r="EG66" s="716"/>
      <c r="EH66" s="708"/>
      <c r="EI66" s="709"/>
      <c r="EJ66" s="713"/>
    </row>
    <row r="67" spans="1:140" ht="15" thickBot="1">
      <c r="A67" s="138" t="s">
        <v>1121</v>
      </c>
      <c r="B67" s="160"/>
      <c r="C67" s="753">
        <f>VLOOKUP(A67,'Прайс-лист'!$B:$K,10,0)</f>
        <v>840</v>
      </c>
      <c r="D67" s="723"/>
      <c r="E67" s="723"/>
      <c r="F67" s="723"/>
      <c r="G67" s="723"/>
      <c r="H67" s="723"/>
      <c r="I67" s="723"/>
      <c r="J67" s="723"/>
      <c r="K67" s="724"/>
      <c r="L67" s="725"/>
      <c r="M67" s="726"/>
      <c r="N67" s="726"/>
      <c r="O67" s="144" t="s">
        <v>839</v>
      </c>
      <c r="P67" s="253"/>
      <c r="Q67" s="722">
        <f>VLOOKUP(O67,'Прайс-лист'!$B:$K,10,0)</f>
        <v>1520</v>
      </c>
      <c r="R67" s="723"/>
      <c r="S67" s="723"/>
      <c r="T67" s="723"/>
      <c r="U67" s="723"/>
      <c r="V67" s="723"/>
      <c r="W67" s="723"/>
      <c r="X67" s="723"/>
      <c r="Y67" s="724"/>
      <c r="Z67" s="725"/>
      <c r="AA67" s="726"/>
      <c r="AB67" s="727"/>
      <c r="AC67" s="274" t="s">
        <v>1123</v>
      </c>
      <c r="AD67" s="276"/>
      <c r="AE67" s="753">
        <f>VLOOKUP(AC67,'Прайс-лист'!$B:$K,10,0)</f>
        <v>980</v>
      </c>
      <c r="AF67" s="723"/>
      <c r="AG67" s="723"/>
      <c r="AH67" s="723"/>
      <c r="AI67" s="723"/>
      <c r="AJ67" s="723"/>
      <c r="AK67" s="723"/>
      <c r="AL67" s="723"/>
      <c r="AM67" s="724"/>
      <c r="AN67" s="725"/>
      <c r="AO67" s="726"/>
      <c r="AP67" s="726"/>
      <c r="AQ67" s="144" t="s">
        <v>775</v>
      </c>
      <c r="AR67" s="254"/>
      <c r="AS67" s="722">
        <f>VLOOKUP(AQ67,'Прайс-лист'!$B:$K,10,0)</f>
        <v>620</v>
      </c>
      <c r="AT67" s="723"/>
      <c r="AU67" s="723"/>
      <c r="AV67" s="723"/>
      <c r="AW67" s="723"/>
      <c r="AX67" s="723"/>
      <c r="AY67" s="723"/>
      <c r="AZ67" s="723"/>
      <c r="BA67" s="724"/>
      <c r="BB67" s="725"/>
      <c r="BC67" s="726"/>
      <c r="BD67" s="727"/>
      <c r="BE67" s="138" t="s">
        <v>5707</v>
      </c>
      <c r="BG67" s="753">
        <f>VLOOKUP(BE67,'Прайс-лист'!$B:$K,10,0)</f>
        <v>740</v>
      </c>
      <c r="BH67" s="723"/>
      <c r="BI67" s="723"/>
      <c r="BJ67" s="723"/>
      <c r="BK67" s="723"/>
      <c r="BL67" s="723"/>
      <c r="BM67" s="723"/>
      <c r="BN67" s="723"/>
      <c r="BO67" s="724"/>
      <c r="BP67" s="725"/>
      <c r="BQ67" s="726"/>
      <c r="BR67" s="726"/>
      <c r="BS67" s="139" t="s">
        <v>5866</v>
      </c>
      <c r="BT67" s="245"/>
      <c r="BU67" s="722">
        <f>VLOOKUP(BS67,'Прайс-лист'!$B:$K,10,0)</f>
        <v>2460</v>
      </c>
      <c r="BV67" s="723"/>
      <c r="BW67" s="723"/>
      <c r="BX67" s="723"/>
      <c r="BY67" s="723"/>
      <c r="BZ67" s="723"/>
      <c r="CA67" s="723"/>
      <c r="CB67" s="723"/>
      <c r="CC67" s="724"/>
      <c r="CD67" s="725"/>
      <c r="CE67" s="726"/>
      <c r="CF67" s="727"/>
      <c r="CG67" s="139" t="s">
        <v>5868</v>
      </c>
      <c r="CH67" s="245"/>
      <c r="CI67" s="722">
        <f>VLOOKUP(CG67,'Прайс-лист'!$B:$K,10,0)</f>
        <v>2750</v>
      </c>
      <c r="CJ67" s="723"/>
      <c r="CK67" s="723"/>
      <c r="CL67" s="723"/>
      <c r="CM67" s="723"/>
      <c r="CN67" s="723"/>
      <c r="CO67" s="723"/>
      <c r="CP67" s="723"/>
      <c r="CQ67" s="724"/>
      <c r="CR67" s="725"/>
      <c r="CS67" s="726"/>
      <c r="CT67" s="727"/>
      <c r="CU67" s="138" t="s">
        <v>5720</v>
      </c>
      <c r="CV67" s="160"/>
      <c r="CW67" s="753">
        <f>VLOOKUP(CU67,'Прайс-лист'!$B:$K,10,0)</f>
        <v>1370</v>
      </c>
      <c r="CX67" s="723"/>
      <c r="CY67" s="723"/>
      <c r="CZ67" s="723"/>
      <c r="DA67" s="723"/>
      <c r="DB67" s="723"/>
      <c r="DC67" s="723"/>
      <c r="DD67" s="723"/>
      <c r="DE67" s="724"/>
      <c r="DF67" s="725"/>
      <c r="DG67" s="726"/>
      <c r="DH67" s="726"/>
      <c r="DI67" s="144" t="s">
        <v>5864</v>
      </c>
      <c r="DJ67" s="254"/>
      <c r="DK67" s="722">
        <f>VLOOKUP(DI67,'Прайс-лист'!$B:$K,10,0)</f>
        <v>2190</v>
      </c>
      <c r="DL67" s="723"/>
      <c r="DM67" s="723"/>
      <c r="DN67" s="723"/>
      <c r="DO67" s="723"/>
      <c r="DP67" s="723"/>
      <c r="DQ67" s="723"/>
      <c r="DR67" s="723"/>
      <c r="DS67" s="724"/>
      <c r="DT67" s="725"/>
      <c r="DU67" s="726"/>
      <c r="DV67" s="727"/>
      <c r="DW67" s="138" t="s">
        <v>1125</v>
      </c>
      <c r="DX67" s="160"/>
      <c r="DY67" s="753">
        <f>VLOOKUP(DW67,'Прайс-лист'!$B:$K,10,0)</f>
        <v>850</v>
      </c>
      <c r="DZ67" s="723"/>
      <c r="EA67" s="723"/>
      <c r="EB67" s="723"/>
      <c r="EC67" s="723"/>
      <c r="ED67" s="723"/>
      <c r="EE67" s="723"/>
      <c r="EF67" s="723"/>
      <c r="EG67" s="724"/>
      <c r="EH67" s="725"/>
      <c r="EI67" s="726"/>
      <c r="EJ67" s="727"/>
    </row>
    <row r="68" spans="1:140" ht="15" thickBot="1">
      <c r="CU68" s="135"/>
      <c r="CV68" s="160"/>
    </row>
    <row r="69" spans="1:140" ht="15" thickBot="1">
      <c r="C69" s="754" t="s">
        <v>4193</v>
      </c>
      <c r="D69" s="755"/>
      <c r="E69" s="755"/>
      <c r="F69" s="755"/>
      <c r="G69" s="755"/>
      <c r="H69" s="755"/>
      <c r="I69" s="755"/>
      <c r="J69" s="755"/>
      <c r="K69" s="755"/>
      <c r="L69" s="755"/>
      <c r="M69" s="755"/>
      <c r="N69" s="755"/>
      <c r="O69" s="755"/>
      <c r="P69" s="755"/>
      <c r="Q69" s="755"/>
      <c r="R69" s="755"/>
      <c r="S69" s="755"/>
      <c r="T69" s="755"/>
      <c r="U69" s="755"/>
      <c r="V69" s="755"/>
      <c r="W69" s="755"/>
      <c r="X69" s="755"/>
      <c r="Y69" s="755"/>
      <c r="Z69" s="755"/>
      <c r="AA69" s="755"/>
      <c r="AB69" s="755"/>
      <c r="AC69" s="755"/>
      <c r="AD69" s="755"/>
      <c r="AE69" s="755"/>
      <c r="AF69" s="755"/>
      <c r="AG69" s="755"/>
      <c r="AH69" s="755"/>
      <c r="AI69" s="755"/>
      <c r="AJ69" s="755"/>
      <c r="AK69" s="755"/>
      <c r="AL69" s="755"/>
      <c r="AM69" s="755"/>
      <c r="AN69" s="755"/>
      <c r="AO69" s="755"/>
      <c r="AP69" s="756"/>
      <c r="AQ69" s="134"/>
      <c r="AS69" s="754" t="s">
        <v>4296</v>
      </c>
      <c r="AT69" s="755"/>
      <c r="AU69" s="755"/>
      <c r="AV69" s="755"/>
      <c r="AW69" s="755"/>
      <c r="AX69" s="755"/>
      <c r="AY69" s="755"/>
      <c r="AZ69" s="755"/>
      <c r="BA69" s="755"/>
      <c r="BB69" s="755"/>
      <c r="BC69" s="755"/>
      <c r="BD69" s="755"/>
      <c r="BE69" s="755"/>
      <c r="BF69" s="755"/>
      <c r="BG69" s="755"/>
      <c r="BH69" s="755"/>
      <c r="BI69" s="755"/>
      <c r="BJ69" s="755"/>
      <c r="BK69" s="755"/>
      <c r="BL69" s="755"/>
      <c r="BM69" s="755"/>
      <c r="BN69" s="755"/>
      <c r="BO69" s="755"/>
      <c r="BP69" s="755"/>
      <c r="BQ69" s="755"/>
      <c r="BR69" s="756"/>
      <c r="BS69" s="134"/>
      <c r="BT69" s="164"/>
      <c r="BU69" s="754" t="s">
        <v>4194</v>
      </c>
      <c r="BV69" s="755"/>
      <c r="BW69" s="755"/>
      <c r="BX69" s="755"/>
      <c r="BY69" s="755"/>
      <c r="BZ69" s="755"/>
      <c r="CA69" s="755"/>
      <c r="CB69" s="755"/>
      <c r="CC69" s="755"/>
      <c r="CD69" s="755"/>
      <c r="CE69" s="755"/>
      <c r="CF69" s="755"/>
      <c r="CG69" s="755"/>
      <c r="CH69" s="755"/>
      <c r="CI69" s="755"/>
      <c r="CJ69" s="755"/>
      <c r="CK69" s="755"/>
      <c r="CL69" s="755"/>
      <c r="CM69" s="755"/>
      <c r="CN69" s="755"/>
      <c r="CO69" s="755"/>
      <c r="CP69" s="755"/>
      <c r="CQ69" s="755"/>
      <c r="CR69" s="755"/>
      <c r="CS69" s="755"/>
      <c r="CT69" s="756"/>
      <c r="CU69" s="135"/>
      <c r="CV69" s="160"/>
      <c r="CW69" s="754" t="s">
        <v>4195</v>
      </c>
      <c r="CX69" s="755"/>
      <c r="CY69" s="755"/>
      <c r="CZ69" s="755"/>
      <c r="DA69" s="755"/>
      <c r="DB69" s="755"/>
      <c r="DC69" s="755"/>
      <c r="DD69" s="755"/>
      <c r="DE69" s="755"/>
      <c r="DF69" s="755"/>
      <c r="DG69" s="755"/>
      <c r="DH69" s="755"/>
      <c r="DI69" s="755"/>
      <c r="DJ69" s="755"/>
      <c r="DK69" s="755"/>
      <c r="DL69" s="755"/>
      <c r="DM69" s="755"/>
      <c r="DN69" s="755"/>
      <c r="DO69" s="755"/>
      <c r="DP69" s="755"/>
      <c r="DQ69" s="755"/>
      <c r="DR69" s="755"/>
      <c r="DS69" s="755"/>
      <c r="DT69" s="755"/>
      <c r="DU69" s="755"/>
      <c r="DV69" s="756"/>
      <c r="DW69" s="134"/>
      <c r="DY69" s="754" t="s">
        <v>4196</v>
      </c>
      <c r="DZ69" s="755"/>
      <c r="EA69" s="755"/>
      <c r="EB69" s="755"/>
      <c r="EC69" s="755"/>
      <c r="ED69" s="755"/>
      <c r="EE69" s="755"/>
      <c r="EF69" s="755"/>
      <c r="EG69" s="755"/>
      <c r="EH69" s="755"/>
      <c r="EI69" s="755"/>
      <c r="EJ69" s="756"/>
    </row>
    <row r="70" spans="1:140" ht="18">
      <c r="C70" s="740" t="s">
        <v>619</v>
      </c>
      <c r="D70" s="741"/>
      <c r="E70" s="741"/>
      <c r="F70" s="741"/>
      <c r="G70" s="741"/>
      <c r="H70" s="741"/>
      <c r="I70" s="741"/>
      <c r="J70" s="741"/>
      <c r="K70" s="741"/>
      <c r="L70" s="741"/>
      <c r="M70" s="741"/>
      <c r="N70" s="741"/>
      <c r="O70" s="135"/>
      <c r="P70" s="158"/>
      <c r="Q70" s="741" t="s">
        <v>729</v>
      </c>
      <c r="R70" s="741"/>
      <c r="S70" s="741"/>
      <c r="T70" s="741"/>
      <c r="U70" s="741"/>
      <c r="V70" s="741"/>
      <c r="W70" s="741"/>
      <c r="X70" s="741"/>
      <c r="Y70" s="741"/>
      <c r="Z70" s="741"/>
      <c r="AA70" s="741"/>
      <c r="AB70" s="741"/>
      <c r="AC70" s="135"/>
      <c r="AD70" s="160"/>
      <c r="AE70" s="733" t="s">
        <v>4295</v>
      </c>
      <c r="AF70" s="733"/>
      <c r="AG70" s="733"/>
      <c r="AH70" s="733"/>
      <c r="AI70" s="733"/>
      <c r="AJ70" s="733"/>
      <c r="AK70" s="733"/>
      <c r="AL70" s="733"/>
      <c r="AM70" s="733"/>
      <c r="AN70" s="733"/>
      <c r="AO70" s="733"/>
      <c r="AP70" s="743"/>
      <c r="AQ70" s="135"/>
      <c r="AS70" s="740" t="s">
        <v>4259</v>
      </c>
      <c r="AT70" s="741"/>
      <c r="AU70" s="741"/>
      <c r="AV70" s="741"/>
      <c r="AW70" s="741"/>
      <c r="AX70" s="741"/>
      <c r="AY70" s="741"/>
      <c r="AZ70" s="741"/>
      <c r="BA70" s="741"/>
      <c r="BB70" s="741"/>
      <c r="BC70" s="741"/>
      <c r="BD70" s="741"/>
      <c r="BE70" s="135"/>
      <c r="BF70" s="164"/>
      <c r="BG70" s="733" t="s">
        <v>732</v>
      </c>
      <c r="BH70" s="733"/>
      <c r="BI70" s="733"/>
      <c r="BJ70" s="733"/>
      <c r="BK70" s="733"/>
      <c r="BL70" s="733"/>
      <c r="BM70" s="733"/>
      <c r="BN70" s="733"/>
      <c r="BO70" s="733"/>
      <c r="BP70" s="733"/>
      <c r="BQ70" s="733"/>
      <c r="BR70" s="743"/>
      <c r="BS70" s="135"/>
      <c r="BT70" s="164"/>
      <c r="BU70" s="740" t="s">
        <v>6359</v>
      </c>
      <c r="BV70" s="741"/>
      <c r="BW70" s="741"/>
      <c r="BX70" s="741"/>
      <c r="BY70" s="741"/>
      <c r="BZ70" s="741"/>
      <c r="CA70" s="741"/>
      <c r="CB70" s="741"/>
      <c r="CC70" s="741"/>
      <c r="CD70" s="741"/>
      <c r="CE70" s="741"/>
      <c r="CF70" s="741"/>
      <c r="CG70" s="135"/>
      <c r="CH70" s="164"/>
      <c r="CI70" s="733" t="s">
        <v>6360</v>
      </c>
      <c r="CJ70" s="733"/>
      <c r="CK70" s="733"/>
      <c r="CL70" s="733"/>
      <c r="CM70" s="733"/>
      <c r="CN70" s="733"/>
      <c r="CO70" s="733"/>
      <c r="CP70" s="733"/>
      <c r="CQ70" s="733"/>
      <c r="CR70" s="733"/>
      <c r="CS70" s="733"/>
      <c r="CT70" s="743"/>
      <c r="CU70" s="135"/>
      <c r="CW70" s="740" t="s">
        <v>4298</v>
      </c>
      <c r="CX70" s="741"/>
      <c r="CY70" s="741"/>
      <c r="CZ70" s="741"/>
      <c r="DA70" s="741"/>
      <c r="DB70" s="741"/>
      <c r="DC70" s="741"/>
      <c r="DD70" s="741"/>
      <c r="DE70" s="741"/>
      <c r="DF70" s="741"/>
      <c r="DG70" s="741"/>
      <c r="DH70" s="741"/>
      <c r="DI70" s="135"/>
      <c r="DJ70" s="164"/>
      <c r="DK70" s="733" t="s">
        <v>738</v>
      </c>
      <c r="DL70" s="733"/>
      <c r="DM70" s="733"/>
      <c r="DN70" s="733"/>
      <c r="DO70" s="733"/>
      <c r="DP70" s="733"/>
      <c r="DQ70" s="733"/>
      <c r="DR70" s="733"/>
      <c r="DS70" s="733"/>
      <c r="DT70" s="733"/>
      <c r="DU70" s="733"/>
      <c r="DV70" s="743"/>
      <c r="DW70" s="135"/>
      <c r="DY70" s="740" t="s">
        <v>6361</v>
      </c>
      <c r="DZ70" s="741"/>
      <c r="EA70" s="741"/>
      <c r="EB70" s="741"/>
      <c r="EC70" s="741"/>
      <c r="ED70" s="741"/>
      <c r="EE70" s="741"/>
      <c r="EF70" s="741"/>
      <c r="EG70" s="741"/>
      <c r="EH70" s="741"/>
      <c r="EI70" s="741"/>
      <c r="EJ70" s="742"/>
    </row>
    <row r="71" spans="1:140" ht="48.75" customHeight="1">
      <c r="C71" s="734" t="s">
        <v>4262</v>
      </c>
      <c r="D71" s="735"/>
      <c r="E71" s="735"/>
      <c r="F71" s="735"/>
      <c r="G71" s="735"/>
      <c r="H71" s="735"/>
      <c r="I71" s="735"/>
      <c r="J71" s="735"/>
      <c r="K71" s="735"/>
      <c r="L71" s="735"/>
      <c r="M71" s="735"/>
      <c r="N71" s="735"/>
      <c r="O71" s="142"/>
      <c r="P71" s="164"/>
      <c r="Q71" s="821" t="s">
        <v>4263</v>
      </c>
      <c r="R71" s="821"/>
      <c r="S71" s="821"/>
      <c r="T71" s="821"/>
      <c r="U71" s="821"/>
      <c r="V71" s="821"/>
      <c r="W71" s="821"/>
      <c r="X71" s="821"/>
      <c r="Y71" s="821"/>
      <c r="Z71" s="821"/>
      <c r="AA71" s="821"/>
      <c r="AB71" s="821"/>
      <c r="AC71" s="142"/>
      <c r="AD71" s="160"/>
      <c r="AE71" s="735" t="s">
        <v>4282</v>
      </c>
      <c r="AF71" s="735"/>
      <c r="AG71" s="735"/>
      <c r="AH71" s="735"/>
      <c r="AI71" s="735"/>
      <c r="AJ71" s="735"/>
      <c r="AK71" s="735"/>
      <c r="AL71" s="735"/>
      <c r="AM71" s="735"/>
      <c r="AN71" s="735"/>
      <c r="AO71" s="735"/>
      <c r="AP71" s="744"/>
      <c r="AQ71" s="142"/>
      <c r="AR71" s="160"/>
      <c r="AS71" s="734" t="s">
        <v>4258</v>
      </c>
      <c r="AT71" s="735"/>
      <c r="AU71" s="735"/>
      <c r="AV71" s="735"/>
      <c r="AW71" s="735"/>
      <c r="AX71" s="735"/>
      <c r="AY71" s="735"/>
      <c r="AZ71" s="735"/>
      <c r="BA71" s="735"/>
      <c r="BB71" s="735"/>
      <c r="BC71" s="735"/>
      <c r="BD71" s="735"/>
      <c r="BE71" s="142"/>
      <c r="BF71" s="164"/>
      <c r="BG71" s="735" t="s">
        <v>4268</v>
      </c>
      <c r="BH71" s="735"/>
      <c r="BI71" s="735"/>
      <c r="BJ71" s="735"/>
      <c r="BK71" s="735"/>
      <c r="BL71" s="735"/>
      <c r="BM71" s="735"/>
      <c r="BN71" s="735"/>
      <c r="BO71" s="735"/>
      <c r="BP71" s="735"/>
      <c r="BQ71" s="735"/>
      <c r="BR71" s="744"/>
      <c r="BS71" s="142"/>
      <c r="BT71" s="160"/>
      <c r="BU71" s="734" t="s">
        <v>4260</v>
      </c>
      <c r="BV71" s="735"/>
      <c r="BW71" s="735"/>
      <c r="BX71" s="735"/>
      <c r="BY71" s="735"/>
      <c r="BZ71" s="735"/>
      <c r="CA71" s="735"/>
      <c r="CB71" s="735"/>
      <c r="CC71" s="735"/>
      <c r="CD71" s="735"/>
      <c r="CE71" s="735"/>
      <c r="CF71" s="735"/>
      <c r="CG71" s="142"/>
      <c r="CH71" s="164"/>
      <c r="CI71" s="735" t="s">
        <v>4271</v>
      </c>
      <c r="CJ71" s="735"/>
      <c r="CK71" s="735"/>
      <c r="CL71" s="735"/>
      <c r="CM71" s="735"/>
      <c r="CN71" s="735"/>
      <c r="CO71" s="735"/>
      <c r="CP71" s="735"/>
      <c r="CQ71" s="735"/>
      <c r="CR71" s="735"/>
      <c r="CS71" s="735"/>
      <c r="CT71" s="744"/>
      <c r="CU71" s="142"/>
      <c r="CV71" s="160"/>
      <c r="CW71" s="734" t="s">
        <v>4297</v>
      </c>
      <c r="CX71" s="735"/>
      <c r="CY71" s="735"/>
      <c r="CZ71" s="735"/>
      <c r="DA71" s="735"/>
      <c r="DB71" s="735"/>
      <c r="DC71" s="735"/>
      <c r="DD71" s="735"/>
      <c r="DE71" s="735"/>
      <c r="DF71" s="735"/>
      <c r="DG71" s="735"/>
      <c r="DH71" s="735"/>
      <c r="DI71" s="142"/>
      <c r="DJ71" s="164"/>
      <c r="DK71" s="735" t="s">
        <v>4272</v>
      </c>
      <c r="DL71" s="735"/>
      <c r="DM71" s="735"/>
      <c r="DN71" s="735"/>
      <c r="DO71" s="735"/>
      <c r="DP71" s="735"/>
      <c r="DQ71" s="735"/>
      <c r="DR71" s="735"/>
      <c r="DS71" s="735"/>
      <c r="DT71" s="735"/>
      <c r="DU71" s="735"/>
      <c r="DV71" s="744"/>
      <c r="DW71" s="142"/>
      <c r="DX71" s="160"/>
      <c r="DY71" s="734" t="s">
        <v>4299</v>
      </c>
      <c r="DZ71" s="821"/>
      <c r="EA71" s="821"/>
      <c r="EB71" s="821"/>
      <c r="EC71" s="821"/>
      <c r="ED71" s="821"/>
      <c r="EE71" s="821"/>
      <c r="EF71" s="821"/>
      <c r="EG71" s="821"/>
      <c r="EH71" s="821"/>
      <c r="EI71" s="821"/>
      <c r="EJ71" s="744"/>
    </row>
    <row r="72" spans="1:140" ht="15" customHeight="1">
      <c r="C72" s="736" t="s">
        <v>621</v>
      </c>
      <c r="D72" s="717"/>
      <c r="E72" s="717"/>
      <c r="F72" s="717"/>
      <c r="G72" s="717"/>
      <c r="H72" s="717"/>
      <c r="I72" s="717"/>
      <c r="J72" s="717"/>
      <c r="K72" s="717"/>
      <c r="L72" s="717"/>
      <c r="M72" s="717"/>
      <c r="N72" s="717"/>
      <c r="O72" s="227"/>
      <c r="P72" s="164"/>
      <c r="Q72" s="822" t="s">
        <v>665</v>
      </c>
      <c r="R72" s="822"/>
      <c r="S72" s="822"/>
      <c r="T72" s="822"/>
      <c r="U72" s="822"/>
      <c r="V72" s="822"/>
      <c r="W72" s="822"/>
      <c r="X72" s="822"/>
      <c r="Y72" s="822"/>
      <c r="Z72" s="822"/>
      <c r="AA72" s="822"/>
      <c r="AB72" s="822"/>
      <c r="AC72" s="227"/>
      <c r="AD72" s="160"/>
      <c r="AE72" s="717" t="s">
        <v>665</v>
      </c>
      <c r="AF72" s="717"/>
      <c r="AG72" s="717"/>
      <c r="AH72" s="717"/>
      <c r="AI72" s="717"/>
      <c r="AJ72" s="717"/>
      <c r="AK72" s="717"/>
      <c r="AL72" s="717"/>
      <c r="AM72" s="717"/>
      <c r="AN72" s="717"/>
      <c r="AO72" s="717"/>
      <c r="AP72" s="718"/>
      <c r="AQ72" s="227"/>
      <c r="AR72" s="160"/>
      <c r="AS72" s="736"/>
      <c r="AT72" s="717"/>
      <c r="AU72" s="717"/>
      <c r="AV72" s="717"/>
      <c r="AW72" s="717"/>
      <c r="AX72" s="717"/>
      <c r="AY72" s="717"/>
      <c r="AZ72" s="717"/>
      <c r="BA72" s="717"/>
      <c r="BB72" s="717"/>
      <c r="BC72" s="717"/>
      <c r="BD72" s="717"/>
      <c r="BE72" s="227"/>
      <c r="BF72" s="164"/>
      <c r="BG72" s="717" t="s">
        <v>665</v>
      </c>
      <c r="BH72" s="717"/>
      <c r="BI72" s="717"/>
      <c r="BJ72" s="717"/>
      <c r="BK72" s="717"/>
      <c r="BL72" s="717"/>
      <c r="BM72" s="717"/>
      <c r="BN72" s="717"/>
      <c r="BO72" s="717"/>
      <c r="BP72" s="717"/>
      <c r="BQ72" s="717"/>
      <c r="BR72" s="718"/>
      <c r="BS72" s="227"/>
      <c r="BT72" s="160"/>
      <c r="BU72" s="736"/>
      <c r="BV72" s="717"/>
      <c r="BW72" s="717"/>
      <c r="BX72" s="717"/>
      <c r="BY72" s="717"/>
      <c r="BZ72" s="717"/>
      <c r="CA72" s="717"/>
      <c r="CB72" s="717"/>
      <c r="CC72" s="717"/>
      <c r="CD72" s="717"/>
      <c r="CE72" s="717"/>
      <c r="CF72" s="717"/>
      <c r="CG72" s="227"/>
      <c r="CH72" s="164"/>
      <c r="CI72" s="717" t="s">
        <v>665</v>
      </c>
      <c r="CJ72" s="717"/>
      <c r="CK72" s="717"/>
      <c r="CL72" s="717"/>
      <c r="CM72" s="717"/>
      <c r="CN72" s="717"/>
      <c r="CO72" s="717"/>
      <c r="CP72" s="717"/>
      <c r="CQ72" s="717"/>
      <c r="CR72" s="717"/>
      <c r="CS72" s="717"/>
      <c r="CT72" s="718"/>
      <c r="CU72" s="227"/>
      <c r="CV72" s="160"/>
      <c r="CW72" s="736"/>
      <c r="CX72" s="717"/>
      <c r="CY72" s="717"/>
      <c r="CZ72" s="717"/>
      <c r="DA72" s="717"/>
      <c r="DB72" s="717"/>
      <c r="DC72" s="717"/>
      <c r="DD72" s="717"/>
      <c r="DE72" s="717"/>
      <c r="DF72" s="717"/>
      <c r="DG72" s="717"/>
      <c r="DH72" s="717"/>
      <c r="DI72" s="227"/>
      <c r="DJ72" s="164"/>
      <c r="DK72" s="717" t="s">
        <v>665</v>
      </c>
      <c r="DL72" s="717"/>
      <c r="DM72" s="717"/>
      <c r="DN72" s="717"/>
      <c r="DO72" s="717"/>
      <c r="DP72" s="717"/>
      <c r="DQ72" s="717"/>
      <c r="DR72" s="717"/>
      <c r="DS72" s="717"/>
      <c r="DT72" s="717"/>
      <c r="DU72" s="717"/>
      <c r="DV72" s="718"/>
      <c r="DW72" s="227"/>
      <c r="DX72" s="164"/>
      <c r="DY72" s="736"/>
      <c r="DZ72" s="822"/>
      <c r="EA72" s="822"/>
      <c r="EB72" s="822"/>
      <c r="EC72" s="822"/>
      <c r="ED72" s="822"/>
      <c r="EE72" s="822"/>
      <c r="EF72" s="822"/>
      <c r="EG72" s="822"/>
      <c r="EH72" s="822"/>
      <c r="EI72" s="822"/>
      <c r="EJ72" s="718"/>
    </row>
    <row r="73" spans="1:140" ht="106.5" customHeight="1">
      <c r="C73" s="720"/>
      <c r="D73" s="711"/>
      <c r="E73" s="711"/>
      <c r="F73" s="711"/>
      <c r="G73" s="711"/>
      <c r="H73" s="711"/>
      <c r="I73" s="711"/>
      <c r="J73" s="711"/>
      <c r="K73" s="711"/>
      <c r="L73" s="711"/>
      <c r="M73" s="711"/>
      <c r="N73" s="721"/>
      <c r="O73" s="135"/>
      <c r="P73" s="164"/>
      <c r="Q73" s="823"/>
      <c r="R73" s="824"/>
      <c r="S73" s="824"/>
      <c r="T73" s="824"/>
      <c r="U73" s="824"/>
      <c r="V73" s="824"/>
      <c r="W73" s="824"/>
      <c r="X73" s="824"/>
      <c r="Y73" s="824"/>
      <c r="Z73" s="824"/>
      <c r="AA73" s="824"/>
      <c r="AB73" s="825"/>
      <c r="AC73" s="135"/>
      <c r="AD73" s="160"/>
      <c r="AE73" s="710"/>
      <c r="AF73" s="711"/>
      <c r="AG73" s="711"/>
      <c r="AH73" s="711"/>
      <c r="AI73" s="711"/>
      <c r="AJ73" s="711"/>
      <c r="AK73" s="711"/>
      <c r="AL73" s="711"/>
      <c r="AM73" s="711"/>
      <c r="AN73" s="711"/>
      <c r="AO73" s="711"/>
      <c r="AP73" s="712"/>
      <c r="AQ73" s="135"/>
      <c r="AR73" s="160"/>
      <c r="AS73" s="720"/>
      <c r="AT73" s="711"/>
      <c r="AU73" s="711"/>
      <c r="AV73" s="711"/>
      <c r="AW73" s="711"/>
      <c r="AX73" s="711"/>
      <c r="AY73" s="711"/>
      <c r="AZ73" s="711"/>
      <c r="BA73" s="711"/>
      <c r="BB73" s="711"/>
      <c r="BC73" s="711"/>
      <c r="BD73" s="721"/>
      <c r="BE73" s="135"/>
      <c r="BF73" s="164"/>
      <c r="BG73" s="710"/>
      <c r="BH73" s="711"/>
      <c r="BI73" s="711"/>
      <c r="BJ73" s="711"/>
      <c r="BK73" s="711"/>
      <c r="BL73" s="711"/>
      <c r="BM73" s="711"/>
      <c r="BN73" s="711"/>
      <c r="BO73" s="711"/>
      <c r="BP73" s="711"/>
      <c r="BQ73" s="711"/>
      <c r="BR73" s="712"/>
      <c r="BS73" s="135"/>
      <c r="BT73" s="160"/>
      <c r="BU73" s="720"/>
      <c r="BV73" s="711"/>
      <c r="BW73" s="711"/>
      <c r="BX73" s="711"/>
      <c r="BY73" s="711"/>
      <c r="BZ73" s="711"/>
      <c r="CA73" s="711"/>
      <c r="CB73" s="711"/>
      <c r="CC73" s="711"/>
      <c r="CD73" s="711"/>
      <c r="CE73" s="711"/>
      <c r="CF73" s="721"/>
      <c r="CG73" s="135"/>
      <c r="CH73" s="164"/>
      <c r="CI73" s="710"/>
      <c r="CJ73" s="711"/>
      <c r="CK73" s="711"/>
      <c r="CL73" s="711"/>
      <c r="CM73" s="711"/>
      <c r="CN73" s="711"/>
      <c r="CO73" s="711"/>
      <c r="CP73" s="711"/>
      <c r="CQ73" s="711"/>
      <c r="CR73" s="711"/>
      <c r="CS73" s="711"/>
      <c r="CT73" s="712"/>
      <c r="CU73" s="135"/>
      <c r="CV73" s="160"/>
      <c r="CW73" s="720"/>
      <c r="CX73" s="711"/>
      <c r="CY73" s="711"/>
      <c r="CZ73" s="711"/>
      <c r="DA73" s="711"/>
      <c r="DB73" s="711"/>
      <c r="DC73" s="711"/>
      <c r="DD73" s="711"/>
      <c r="DE73" s="711"/>
      <c r="DF73" s="711"/>
      <c r="DG73" s="711"/>
      <c r="DH73" s="721"/>
      <c r="DI73" s="135"/>
      <c r="DJ73" s="164"/>
      <c r="DK73" s="710"/>
      <c r="DL73" s="711"/>
      <c r="DM73" s="711"/>
      <c r="DN73" s="711"/>
      <c r="DO73" s="711"/>
      <c r="DP73" s="711"/>
      <c r="DQ73" s="711"/>
      <c r="DR73" s="711"/>
      <c r="DS73" s="711"/>
      <c r="DT73" s="711"/>
      <c r="DU73" s="711"/>
      <c r="DV73" s="712"/>
      <c r="DW73" s="135"/>
      <c r="DX73" s="160"/>
      <c r="DY73" s="720"/>
      <c r="DZ73" s="824"/>
      <c r="EA73" s="824"/>
      <c r="EB73" s="824"/>
      <c r="EC73" s="824"/>
      <c r="ED73" s="824"/>
      <c r="EE73" s="824"/>
      <c r="EF73" s="824"/>
      <c r="EG73" s="824"/>
      <c r="EH73" s="824"/>
      <c r="EI73" s="824"/>
      <c r="EJ73" s="712"/>
    </row>
    <row r="74" spans="1:140">
      <c r="A74" s="137" t="s">
        <v>622</v>
      </c>
      <c r="C74" s="714">
        <f>VLOOKUP(A74,'Прайс-лист'!$B:$K,10,0)</f>
        <v>690</v>
      </c>
      <c r="D74" s="715"/>
      <c r="E74" s="715"/>
      <c r="F74" s="715"/>
      <c r="G74" s="715"/>
      <c r="H74" s="715"/>
      <c r="I74" s="715"/>
      <c r="J74" s="715"/>
      <c r="K74" s="716"/>
      <c r="L74" s="708"/>
      <c r="M74" s="709"/>
      <c r="N74" s="709"/>
      <c r="O74" s="137" t="s">
        <v>731</v>
      </c>
      <c r="P74" s="164"/>
      <c r="Q74" s="819">
        <f>VLOOKUP(O74,'Прайс-лист'!$B:$K,10,0)</f>
        <v>970</v>
      </c>
      <c r="R74" s="820"/>
      <c r="S74" s="820"/>
      <c r="T74" s="820"/>
      <c r="U74" s="820"/>
      <c r="V74" s="820"/>
      <c r="W74" s="820"/>
      <c r="X74" s="820"/>
      <c r="Y74" s="716"/>
      <c r="Z74" s="708"/>
      <c r="AA74" s="709"/>
      <c r="AB74" s="709"/>
      <c r="AC74" s="137" t="s">
        <v>666</v>
      </c>
      <c r="AD74" s="160"/>
      <c r="AE74" s="719">
        <f>VLOOKUP(AC74,'Прайс-лист'!$B:$K,10,0)</f>
        <v>770</v>
      </c>
      <c r="AF74" s="715"/>
      <c r="AG74" s="715"/>
      <c r="AH74" s="715"/>
      <c r="AI74" s="715"/>
      <c r="AJ74" s="715"/>
      <c r="AK74" s="715"/>
      <c r="AL74" s="715"/>
      <c r="AM74" s="716"/>
      <c r="AN74" s="708"/>
      <c r="AO74" s="709"/>
      <c r="AP74" s="713"/>
      <c r="AQ74" s="137" t="s">
        <v>944</v>
      </c>
      <c r="AR74" s="160"/>
      <c r="AS74" s="714">
        <f>VLOOKUP(AQ74,'Прайс-лист'!$B:$K,10,0)</f>
        <v>970</v>
      </c>
      <c r="AT74" s="715"/>
      <c r="AU74" s="715"/>
      <c r="AV74" s="715"/>
      <c r="AW74" s="715"/>
      <c r="AX74" s="715"/>
      <c r="AY74" s="715"/>
      <c r="AZ74" s="715"/>
      <c r="BA74" s="716"/>
      <c r="BB74" s="708"/>
      <c r="BC74" s="709"/>
      <c r="BD74" s="709"/>
      <c r="BE74" s="137" t="s">
        <v>734</v>
      </c>
      <c r="BF74" s="160"/>
      <c r="BG74" s="719">
        <f>VLOOKUP(BE74,'Прайс-лист'!$B:$K,10,0)</f>
        <v>1430</v>
      </c>
      <c r="BH74" s="715"/>
      <c r="BI74" s="715"/>
      <c r="BJ74" s="715"/>
      <c r="BK74" s="715"/>
      <c r="BL74" s="715"/>
      <c r="BM74" s="715"/>
      <c r="BN74" s="715"/>
      <c r="BO74" s="716"/>
      <c r="BP74" s="708"/>
      <c r="BQ74" s="709"/>
      <c r="BR74" s="713"/>
      <c r="BS74" s="137" t="s">
        <v>947</v>
      </c>
      <c r="BT74" s="160"/>
      <c r="BU74" s="714">
        <f>VLOOKUP(BS74,'Прайс-лист'!$B:$K,10,0)</f>
        <v>970</v>
      </c>
      <c r="BV74" s="715"/>
      <c r="BW74" s="715"/>
      <c r="BX74" s="715"/>
      <c r="BY74" s="715"/>
      <c r="BZ74" s="715"/>
      <c r="CA74" s="715"/>
      <c r="CB74" s="715"/>
      <c r="CC74" s="716"/>
      <c r="CD74" s="708"/>
      <c r="CE74" s="709"/>
      <c r="CF74" s="709"/>
      <c r="CG74" s="137" t="s">
        <v>737</v>
      </c>
      <c r="CH74" s="160"/>
      <c r="CI74" s="719">
        <f>VLOOKUP(CG74,'Прайс-лист'!$B:$K,10,0)</f>
        <v>1460</v>
      </c>
      <c r="CJ74" s="715"/>
      <c r="CK74" s="715"/>
      <c r="CL74" s="715"/>
      <c r="CM74" s="715"/>
      <c r="CN74" s="715"/>
      <c r="CO74" s="715"/>
      <c r="CP74" s="715"/>
      <c r="CQ74" s="716"/>
      <c r="CR74" s="708"/>
      <c r="CS74" s="709"/>
      <c r="CT74" s="713"/>
      <c r="CU74" s="137" t="s">
        <v>950</v>
      </c>
      <c r="CV74" s="160"/>
      <c r="CW74" s="714">
        <f>VLOOKUP(CU74,'Прайс-лист'!$B:$K,10,0)</f>
        <v>1000</v>
      </c>
      <c r="CX74" s="715"/>
      <c r="CY74" s="715"/>
      <c r="CZ74" s="715"/>
      <c r="DA74" s="715"/>
      <c r="DB74" s="715"/>
      <c r="DC74" s="715"/>
      <c r="DD74" s="715"/>
      <c r="DE74" s="716"/>
      <c r="DF74" s="708"/>
      <c r="DG74" s="709"/>
      <c r="DH74" s="709"/>
      <c r="DI74" s="137" t="s">
        <v>740</v>
      </c>
      <c r="DJ74" s="160"/>
      <c r="DK74" s="719">
        <f>VLOOKUP(DI74,'Прайс-лист'!$B:$K,10,0)</f>
        <v>1580</v>
      </c>
      <c r="DL74" s="715"/>
      <c r="DM74" s="715"/>
      <c r="DN74" s="715"/>
      <c r="DO74" s="715"/>
      <c r="DP74" s="715"/>
      <c r="DQ74" s="715"/>
      <c r="DR74" s="715"/>
      <c r="DS74" s="716"/>
      <c r="DT74" s="708"/>
      <c r="DU74" s="709"/>
      <c r="DV74" s="713"/>
      <c r="DW74" s="137" t="s">
        <v>953</v>
      </c>
      <c r="DX74" s="160"/>
      <c r="DY74" s="714">
        <f>VLOOKUP(DW74,'Прайс-лист'!$B:$K,10,0)</f>
        <v>980</v>
      </c>
      <c r="DZ74" s="820"/>
      <c r="EA74" s="820"/>
      <c r="EB74" s="820"/>
      <c r="EC74" s="820"/>
      <c r="ED74" s="820"/>
      <c r="EE74" s="820"/>
      <c r="EF74" s="820"/>
      <c r="EG74" s="716"/>
      <c r="EH74" s="708"/>
      <c r="EI74" s="709"/>
      <c r="EJ74" s="713"/>
    </row>
    <row r="75" spans="1:140" ht="15" thickBot="1">
      <c r="A75" s="138" t="s">
        <v>777</v>
      </c>
      <c r="C75" s="753">
        <f>VLOOKUP(A75,'Прайс-лист'!$B:$K,10,0)</f>
        <v>690</v>
      </c>
      <c r="D75" s="723"/>
      <c r="E75" s="723"/>
      <c r="F75" s="723"/>
      <c r="G75" s="723"/>
      <c r="H75" s="723"/>
      <c r="I75" s="723"/>
      <c r="J75" s="723"/>
      <c r="K75" s="724"/>
      <c r="L75" s="725"/>
      <c r="M75" s="726"/>
      <c r="N75" s="726"/>
      <c r="O75" s="138" t="s">
        <v>841</v>
      </c>
      <c r="P75" s="244"/>
      <c r="Q75" s="722">
        <f>VLOOKUP(O75,'Прайс-лист'!$B:$K,10,0)</f>
        <v>970</v>
      </c>
      <c r="R75" s="723"/>
      <c r="S75" s="723"/>
      <c r="T75" s="723"/>
      <c r="U75" s="723"/>
      <c r="V75" s="723"/>
      <c r="W75" s="723"/>
      <c r="X75" s="723"/>
      <c r="Y75" s="724"/>
      <c r="Z75" s="725"/>
      <c r="AA75" s="726"/>
      <c r="AB75" s="726"/>
      <c r="AC75" s="138" t="s">
        <v>799</v>
      </c>
      <c r="AD75" s="245"/>
      <c r="AE75" s="722">
        <f>VLOOKUP(AC75,'Прайс-лист'!$B:$K,10,0)</f>
        <v>770</v>
      </c>
      <c r="AF75" s="723"/>
      <c r="AG75" s="723"/>
      <c r="AH75" s="723"/>
      <c r="AI75" s="723"/>
      <c r="AJ75" s="723"/>
      <c r="AK75" s="723"/>
      <c r="AL75" s="723"/>
      <c r="AM75" s="724"/>
      <c r="AN75" s="725"/>
      <c r="AO75" s="726"/>
      <c r="AP75" s="727"/>
      <c r="AQ75" s="138" t="s">
        <v>1127</v>
      </c>
      <c r="AR75" s="245"/>
      <c r="AS75" s="753">
        <f>VLOOKUP(AQ75,'Прайс-лист'!$B:$K,10,0)</f>
        <v>1070</v>
      </c>
      <c r="AT75" s="723"/>
      <c r="AU75" s="723"/>
      <c r="AV75" s="723"/>
      <c r="AW75" s="723"/>
      <c r="AX75" s="723"/>
      <c r="AY75" s="723"/>
      <c r="AZ75" s="723"/>
      <c r="BA75" s="724"/>
      <c r="BB75" s="725"/>
      <c r="BC75" s="726"/>
      <c r="BD75" s="726"/>
      <c r="BE75" s="138" t="s">
        <v>843</v>
      </c>
      <c r="BF75" s="245"/>
      <c r="BG75" s="722">
        <f>VLOOKUP(BE75,'Прайс-лист'!$B:$K,10,0)</f>
        <v>1430</v>
      </c>
      <c r="BH75" s="723"/>
      <c r="BI75" s="723"/>
      <c r="BJ75" s="723"/>
      <c r="BK75" s="723"/>
      <c r="BL75" s="723"/>
      <c r="BM75" s="723"/>
      <c r="BN75" s="723"/>
      <c r="BO75" s="724"/>
      <c r="BP75" s="725"/>
      <c r="BQ75" s="726"/>
      <c r="BR75" s="727"/>
      <c r="BS75" s="138" t="s">
        <v>1129</v>
      </c>
      <c r="BT75" s="160"/>
      <c r="BU75" s="753">
        <f>VLOOKUP(BS75,'Прайс-лист'!$B:$K,10,0)</f>
        <v>1060</v>
      </c>
      <c r="BV75" s="723"/>
      <c r="BW75" s="723"/>
      <c r="BX75" s="723"/>
      <c r="BY75" s="723"/>
      <c r="BZ75" s="723"/>
      <c r="CA75" s="723"/>
      <c r="CB75" s="723"/>
      <c r="CC75" s="724"/>
      <c r="CD75" s="725"/>
      <c r="CE75" s="726"/>
      <c r="CF75" s="726"/>
      <c r="CG75" s="138" t="s">
        <v>845</v>
      </c>
      <c r="CH75" s="245"/>
      <c r="CI75" s="722">
        <f>VLOOKUP(CG75,'Прайс-лист'!$B:$K,10,0)</f>
        <v>1460</v>
      </c>
      <c r="CJ75" s="723"/>
      <c r="CK75" s="723"/>
      <c r="CL75" s="723"/>
      <c r="CM75" s="723"/>
      <c r="CN75" s="723"/>
      <c r="CO75" s="723"/>
      <c r="CP75" s="723"/>
      <c r="CQ75" s="724"/>
      <c r="CR75" s="725"/>
      <c r="CS75" s="726"/>
      <c r="CT75" s="727"/>
      <c r="CU75" s="138" t="s">
        <v>1131</v>
      </c>
      <c r="CV75" s="245"/>
      <c r="CW75" s="753">
        <f>VLOOKUP(CU75,'Прайс-лист'!$B:$K,10,0)</f>
        <v>1100</v>
      </c>
      <c r="CX75" s="723"/>
      <c r="CY75" s="723"/>
      <c r="CZ75" s="723"/>
      <c r="DA75" s="723"/>
      <c r="DB75" s="723"/>
      <c r="DC75" s="723"/>
      <c r="DD75" s="723"/>
      <c r="DE75" s="724"/>
      <c r="DF75" s="725"/>
      <c r="DG75" s="726"/>
      <c r="DH75" s="726"/>
      <c r="DI75" s="138" t="s">
        <v>847</v>
      </c>
      <c r="DJ75" s="245"/>
      <c r="DK75" s="722">
        <f>VLOOKUP(DI75,'Прайс-лист'!$B:$K,10,0)</f>
        <v>1580</v>
      </c>
      <c r="DL75" s="723"/>
      <c r="DM75" s="723"/>
      <c r="DN75" s="723"/>
      <c r="DO75" s="723"/>
      <c r="DP75" s="723"/>
      <c r="DQ75" s="723"/>
      <c r="DR75" s="723"/>
      <c r="DS75" s="724"/>
      <c r="DT75" s="725"/>
      <c r="DU75" s="726"/>
      <c r="DV75" s="727"/>
      <c r="DW75" s="138" t="s">
        <v>1133</v>
      </c>
      <c r="DX75" s="160"/>
      <c r="DY75" s="753">
        <f>VLOOKUP(DW75,'Прайс-лист'!$B:$K,10,0)</f>
        <v>1070</v>
      </c>
      <c r="DZ75" s="723"/>
      <c r="EA75" s="723"/>
      <c r="EB75" s="723"/>
      <c r="EC75" s="723"/>
      <c r="ED75" s="723"/>
      <c r="EE75" s="723"/>
      <c r="EF75" s="723"/>
      <c r="EG75" s="724"/>
      <c r="EH75" s="725"/>
      <c r="EI75" s="726"/>
      <c r="EJ75" s="727"/>
    </row>
    <row r="76" spans="1:140" ht="15" thickBot="1"/>
    <row r="77" spans="1:140" ht="15" thickBot="1">
      <c r="C77" s="754" t="s">
        <v>4196</v>
      </c>
      <c r="D77" s="755"/>
      <c r="E77" s="755"/>
      <c r="F77" s="755"/>
      <c r="G77" s="755"/>
      <c r="H77" s="755"/>
      <c r="I77" s="755"/>
      <c r="J77" s="755"/>
      <c r="K77" s="755"/>
      <c r="L77" s="755"/>
      <c r="M77" s="755"/>
      <c r="N77" s="756"/>
      <c r="O77" s="134"/>
      <c r="P77" s="158"/>
      <c r="Q77" s="754" t="s">
        <v>4197</v>
      </c>
      <c r="R77" s="755"/>
      <c r="S77" s="755"/>
      <c r="T77" s="755"/>
      <c r="U77" s="755"/>
      <c r="V77" s="755"/>
      <c r="W77" s="755"/>
      <c r="X77" s="755"/>
      <c r="Y77" s="755"/>
      <c r="Z77" s="755"/>
      <c r="AA77" s="755"/>
      <c r="AB77" s="755"/>
      <c r="AC77" s="755"/>
      <c r="AD77" s="755"/>
      <c r="AE77" s="755"/>
      <c r="AF77" s="755"/>
      <c r="AG77" s="755"/>
      <c r="AH77" s="755"/>
      <c r="AI77" s="755"/>
      <c r="AJ77" s="755"/>
      <c r="AK77" s="755"/>
      <c r="AL77" s="755"/>
      <c r="AM77" s="755"/>
      <c r="AN77" s="755"/>
      <c r="AO77" s="755"/>
      <c r="AP77" s="756"/>
      <c r="AQ77" s="134"/>
      <c r="AS77" s="754" t="s">
        <v>4198</v>
      </c>
      <c r="AT77" s="755"/>
      <c r="AU77" s="755"/>
      <c r="AV77" s="755"/>
      <c r="AW77" s="755"/>
      <c r="AX77" s="755"/>
      <c r="AY77" s="755"/>
      <c r="AZ77" s="755"/>
      <c r="BA77" s="755"/>
      <c r="BB77" s="755"/>
      <c r="BC77" s="755"/>
      <c r="BD77" s="755"/>
      <c r="BE77" s="755"/>
      <c r="BF77" s="755"/>
      <c r="BG77" s="755"/>
      <c r="BH77" s="755"/>
      <c r="BI77" s="755"/>
      <c r="BJ77" s="755"/>
      <c r="BK77" s="755"/>
      <c r="BL77" s="755"/>
      <c r="BM77" s="755"/>
      <c r="BN77" s="755"/>
      <c r="BO77" s="755"/>
      <c r="BP77" s="755"/>
      <c r="BQ77" s="755"/>
      <c r="BR77" s="756"/>
      <c r="BS77" s="134"/>
      <c r="BT77" s="164"/>
      <c r="BU77" s="754" t="s">
        <v>4199</v>
      </c>
      <c r="BV77" s="755"/>
      <c r="BW77" s="755"/>
      <c r="BX77" s="755"/>
      <c r="BY77" s="755"/>
      <c r="BZ77" s="755"/>
      <c r="CA77" s="755"/>
      <c r="CB77" s="755"/>
      <c r="CC77" s="755"/>
      <c r="CD77" s="755"/>
      <c r="CE77" s="755"/>
      <c r="CF77" s="755"/>
      <c r="CG77" s="755"/>
      <c r="CH77" s="755"/>
      <c r="CI77" s="755"/>
      <c r="CJ77" s="755"/>
      <c r="CK77" s="755"/>
      <c r="CL77" s="755"/>
      <c r="CM77" s="755"/>
      <c r="CN77" s="755"/>
      <c r="CO77" s="755"/>
      <c r="CP77" s="755"/>
      <c r="CQ77" s="755"/>
      <c r="CR77" s="755"/>
      <c r="CS77" s="755"/>
      <c r="CT77" s="756"/>
      <c r="CU77" s="134"/>
      <c r="CW77" s="754" t="s">
        <v>4200</v>
      </c>
      <c r="CX77" s="755"/>
      <c r="CY77" s="755"/>
      <c r="CZ77" s="755"/>
      <c r="DA77" s="755"/>
      <c r="DB77" s="755"/>
      <c r="DC77" s="755"/>
      <c r="DD77" s="755"/>
      <c r="DE77" s="755"/>
      <c r="DF77" s="755"/>
      <c r="DG77" s="755"/>
      <c r="DH77" s="755"/>
      <c r="DI77" s="755"/>
      <c r="DJ77" s="755"/>
      <c r="DK77" s="755"/>
      <c r="DL77" s="755"/>
      <c r="DM77" s="755"/>
      <c r="DN77" s="755"/>
      <c r="DO77" s="755"/>
      <c r="DP77" s="755"/>
      <c r="DQ77" s="755"/>
      <c r="DR77" s="755"/>
      <c r="DS77" s="755"/>
      <c r="DT77" s="755"/>
      <c r="DU77" s="755"/>
      <c r="DV77" s="756"/>
      <c r="DW77" s="134"/>
      <c r="DY77" s="754" t="s">
        <v>4327</v>
      </c>
      <c r="DZ77" s="755"/>
      <c r="EA77" s="755"/>
      <c r="EB77" s="755"/>
      <c r="EC77" s="755"/>
      <c r="ED77" s="755"/>
      <c r="EE77" s="755"/>
      <c r="EF77" s="755"/>
      <c r="EG77" s="755"/>
      <c r="EH77" s="755"/>
      <c r="EI77" s="755"/>
      <c r="EJ77" s="756"/>
    </row>
    <row r="78" spans="1:140" ht="15.75">
      <c r="C78" s="740" t="s">
        <v>6362</v>
      </c>
      <c r="D78" s="741"/>
      <c r="E78" s="741"/>
      <c r="F78" s="741"/>
      <c r="G78" s="741"/>
      <c r="H78" s="741"/>
      <c r="I78" s="741"/>
      <c r="J78" s="741"/>
      <c r="K78" s="741"/>
      <c r="L78" s="741"/>
      <c r="M78" s="741"/>
      <c r="N78" s="742"/>
      <c r="O78" s="135"/>
      <c r="P78" s="158"/>
      <c r="Q78" s="740" t="s">
        <v>4300</v>
      </c>
      <c r="R78" s="741"/>
      <c r="S78" s="741"/>
      <c r="T78" s="741"/>
      <c r="U78" s="741"/>
      <c r="V78" s="741"/>
      <c r="W78" s="741"/>
      <c r="X78" s="741"/>
      <c r="Y78" s="741"/>
      <c r="Z78" s="741"/>
      <c r="AA78" s="741"/>
      <c r="AB78" s="741"/>
      <c r="AC78" s="135"/>
      <c r="AD78" s="164"/>
      <c r="AE78" s="733" t="s">
        <v>619</v>
      </c>
      <c r="AF78" s="733"/>
      <c r="AG78" s="733"/>
      <c r="AH78" s="733"/>
      <c r="AI78" s="733"/>
      <c r="AJ78" s="733"/>
      <c r="AK78" s="733"/>
      <c r="AL78" s="733"/>
      <c r="AM78" s="733"/>
      <c r="AN78" s="733"/>
      <c r="AO78" s="733"/>
      <c r="AP78" s="743"/>
      <c r="AQ78" s="135"/>
      <c r="AS78" s="740" t="s">
        <v>4302</v>
      </c>
      <c r="AT78" s="741"/>
      <c r="AU78" s="741"/>
      <c r="AV78" s="741"/>
      <c r="AW78" s="741"/>
      <c r="AX78" s="741"/>
      <c r="AY78" s="741"/>
      <c r="AZ78" s="741"/>
      <c r="BA78" s="741"/>
      <c r="BB78" s="741"/>
      <c r="BC78" s="741"/>
      <c r="BD78" s="741"/>
      <c r="BE78" s="135"/>
      <c r="BF78" s="164"/>
      <c r="BG78" s="733" t="s">
        <v>759</v>
      </c>
      <c r="BH78" s="733"/>
      <c r="BI78" s="733"/>
      <c r="BJ78" s="733"/>
      <c r="BK78" s="733"/>
      <c r="BL78" s="733"/>
      <c r="BM78" s="733"/>
      <c r="BN78" s="733"/>
      <c r="BO78" s="733"/>
      <c r="BP78" s="733"/>
      <c r="BQ78" s="733"/>
      <c r="BR78" s="743"/>
      <c r="BS78" s="135"/>
      <c r="BT78" s="164"/>
      <c r="BU78" s="740" t="s">
        <v>4304</v>
      </c>
      <c r="BV78" s="741"/>
      <c r="BW78" s="741"/>
      <c r="BX78" s="741"/>
      <c r="BY78" s="741"/>
      <c r="BZ78" s="741"/>
      <c r="CA78" s="741"/>
      <c r="CB78" s="741"/>
      <c r="CC78" s="741"/>
      <c r="CD78" s="741"/>
      <c r="CE78" s="741"/>
      <c r="CF78" s="741"/>
      <c r="CG78" s="135"/>
      <c r="CH78" s="164"/>
      <c r="CI78" s="733" t="s">
        <v>748</v>
      </c>
      <c r="CJ78" s="733"/>
      <c r="CK78" s="733"/>
      <c r="CL78" s="733"/>
      <c r="CM78" s="733"/>
      <c r="CN78" s="733"/>
      <c r="CO78" s="733"/>
      <c r="CP78" s="733"/>
      <c r="CQ78" s="733"/>
      <c r="CR78" s="733"/>
      <c r="CS78" s="733"/>
      <c r="CT78" s="743"/>
      <c r="CU78" s="135"/>
      <c r="CW78" s="740" t="s">
        <v>4306</v>
      </c>
      <c r="CX78" s="741"/>
      <c r="CY78" s="741"/>
      <c r="CZ78" s="741"/>
      <c r="DA78" s="741"/>
      <c r="DB78" s="741"/>
      <c r="DC78" s="741"/>
      <c r="DD78" s="741"/>
      <c r="DE78" s="741"/>
      <c r="DF78" s="741"/>
      <c r="DG78" s="741"/>
      <c r="DH78" s="741"/>
      <c r="DI78" s="135"/>
      <c r="DJ78" s="164"/>
      <c r="DK78" s="733" t="s">
        <v>744</v>
      </c>
      <c r="DL78" s="733"/>
      <c r="DM78" s="733"/>
      <c r="DN78" s="733"/>
      <c r="DO78" s="733"/>
      <c r="DP78" s="733"/>
      <c r="DQ78" s="733"/>
      <c r="DR78" s="733"/>
      <c r="DS78" s="733"/>
      <c r="DT78" s="733"/>
      <c r="DU78" s="733"/>
      <c r="DV78" s="743"/>
      <c r="DW78" s="135"/>
      <c r="DY78" s="740" t="s">
        <v>643</v>
      </c>
      <c r="DZ78" s="741"/>
      <c r="EA78" s="741"/>
      <c r="EB78" s="741"/>
      <c r="EC78" s="741"/>
      <c r="ED78" s="741"/>
      <c r="EE78" s="741"/>
      <c r="EF78" s="741"/>
      <c r="EG78" s="741"/>
      <c r="EH78" s="741"/>
      <c r="EI78" s="741"/>
      <c r="EJ78" s="742"/>
    </row>
    <row r="79" spans="1:140" ht="48.75" customHeight="1">
      <c r="C79" s="734" t="s">
        <v>4273</v>
      </c>
      <c r="D79" s="821"/>
      <c r="E79" s="821"/>
      <c r="F79" s="821"/>
      <c r="G79" s="821"/>
      <c r="H79" s="821"/>
      <c r="I79" s="821"/>
      <c r="J79" s="821"/>
      <c r="K79" s="821"/>
      <c r="L79" s="821"/>
      <c r="M79" s="821"/>
      <c r="N79" s="744"/>
      <c r="O79" s="142"/>
      <c r="P79" s="164"/>
      <c r="Q79" s="734" t="s">
        <v>4317</v>
      </c>
      <c r="R79" s="735"/>
      <c r="S79" s="735"/>
      <c r="T79" s="735"/>
      <c r="U79" s="735"/>
      <c r="V79" s="735"/>
      <c r="W79" s="735"/>
      <c r="X79" s="735"/>
      <c r="Y79" s="735"/>
      <c r="Z79" s="735"/>
      <c r="AA79" s="735"/>
      <c r="AB79" s="735"/>
      <c r="AC79" s="142"/>
      <c r="AD79" s="164"/>
      <c r="AE79" s="735" t="s">
        <v>4262</v>
      </c>
      <c r="AF79" s="735"/>
      <c r="AG79" s="735"/>
      <c r="AH79" s="735"/>
      <c r="AI79" s="735"/>
      <c r="AJ79" s="735"/>
      <c r="AK79" s="735"/>
      <c r="AL79" s="735"/>
      <c r="AM79" s="735"/>
      <c r="AN79" s="735"/>
      <c r="AO79" s="735"/>
      <c r="AP79" s="744"/>
      <c r="AQ79" s="142"/>
      <c r="AR79" s="160"/>
      <c r="AS79" s="734" t="s">
        <v>4301</v>
      </c>
      <c r="AT79" s="735"/>
      <c r="AU79" s="735"/>
      <c r="AV79" s="735"/>
      <c r="AW79" s="735"/>
      <c r="AX79" s="735"/>
      <c r="AY79" s="735"/>
      <c r="AZ79" s="735"/>
      <c r="BA79" s="735"/>
      <c r="BB79" s="735"/>
      <c r="BC79" s="735"/>
      <c r="BD79" s="735"/>
      <c r="BE79" s="142"/>
      <c r="BF79" s="164"/>
      <c r="BG79" s="735" t="s">
        <v>4318</v>
      </c>
      <c r="BH79" s="735"/>
      <c r="BI79" s="735"/>
      <c r="BJ79" s="735"/>
      <c r="BK79" s="735"/>
      <c r="BL79" s="735"/>
      <c r="BM79" s="735"/>
      <c r="BN79" s="735"/>
      <c r="BO79" s="735"/>
      <c r="BP79" s="735"/>
      <c r="BQ79" s="735"/>
      <c r="BR79" s="744"/>
      <c r="BS79" s="142"/>
      <c r="BT79" s="160"/>
      <c r="BU79" s="734" t="s">
        <v>4303</v>
      </c>
      <c r="BV79" s="735"/>
      <c r="BW79" s="735"/>
      <c r="BX79" s="735"/>
      <c r="BY79" s="735"/>
      <c r="BZ79" s="735"/>
      <c r="CA79" s="735"/>
      <c r="CB79" s="735"/>
      <c r="CC79" s="735"/>
      <c r="CD79" s="735"/>
      <c r="CE79" s="735"/>
      <c r="CF79" s="735"/>
      <c r="CG79" s="142"/>
      <c r="CH79" s="164"/>
      <c r="CI79" s="735" t="s">
        <v>4319</v>
      </c>
      <c r="CJ79" s="735"/>
      <c r="CK79" s="735"/>
      <c r="CL79" s="735"/>
      <c r="CM79" s="735"/>
      <c r="CN79" s="735"/>
      <c r="CO79" s="735"/>
      <c r="CP79" s="735"/>
      <c r="CQ79" s="735"/>
      <c r="CR79" s="735"/>
      <c r="CS79" s="735"/>
      <c r="CT79" s="744"/>
      <c r="CU79" s="142"/>
      <c r="CV79" s="160"/>
      <c r="CW79" s="734" t="s">
        <v>4305</v>
      </c>
      <c r="CX79" s="735"/>
      <c r="CY79" s="735"/>
      <c r="CZ79" s="735"/>
      <c r="DA79" s="735"/>
      <c r="DB79" s="735"/>
      <c r="DC79" s="735"/>
      <c r="DD79" s="735"/>
      <c r="DE79" s="735"/>
      <c r="DF79" s="735"/>
      <c r="DG79" s="735"/>
      <c r="DH79" s="735"/>
      <c r="DI79" s="142"/>
      <c r="DJ79" s="164"/>
      <c r="DK79" s="735" t="s">
        <v>4404</v>
      </c>
      <c r="DL79" s="735"/>
      <c r="DM79" s="735"/>
      <c r="DN79" s="735"/>
      <c r="DO79" s="735"/>
      <c r="DP79" s="735"/>
      <c r="DQ79" s="735"/>
      <c r="DR79" s="735"/>
      <c r="DS79" s="735"/>
      <c r="DT79" s="735"/>
      <c r="DU79" s="735"/>
      <c r="DV79" s="744"/>
      <c r="DW79" s="134"/>
      <c r="DX79" s="160"/>
      <c r="DY79" s="734" t="s">
        <v>4396</v>
      </c>
      <c r="DZ79" s="821"/>
      <c r="EA79" s="821"/>
      <c r="EB79" s="821"/>
      <c r="EC79" s="821"/>
      <c r="ED79" s="821"/>
      <c r="EE79" s="821"/>
      <c r="EF79" s="821"/>
      <c r="EG79" s="821"/>
      <c r="EH79" s="821"/>
      <c r="EI79" s="821"/>
      <c r="EJ79" s="744"/>
    </row>
    <row r="80" spans="1:140" ht="15" customHeight="1">
      <c r="C80" s="736" t="s">
        <v>665</v>
      </c>
      <c r="D80" s="822"/>
      <c r="E80" s="822"/>
      <c r="F80" s="822"/>
      <c r="G80" s="822"/>
      <c r="H80" s="822"/>
      <c r="I80" s="822"/>
      <c r="J80" s="822"/>
      <c r="K80" s="822"/>
      <c r="L80" s="822"/>
      <c r="M80" s="822"/>
      <c r="N80" s="718"/>
      <c r="O80" s="227"/>
      <c r="P80" s="164"/>
      <c r="Q80" s="736"/>
      <c r="R80" s="717"/>
      <c r="S80" s="717"/>
      <c r="T80" s="717"/>
      <c r="U80" s="717"/>
      <c r="V80" s="717"/>
      <c r="W80" s="717"/>
      <c r="X80" s="717"/>
      <c r="Y80" s="717"/>
      <c r="Z80" s="717"/>
      <c r="AA80" s="717"/>
      <c r="AB80" s="717"/>
      <c r="AC80" s="227"/>
      <c r="AD80" s="164"/>
      <c r="AE80" s="717" t="s">
        <v>621</v>
      </c>
      <c r="AF80" s="717"/>
      <c r="AG80" s="717"/>
      <c r="AH80" s="717"/>
      <c r="AI80" s="717"/>
      <c r="AJ80" s="717"/>
      <c r="AK80" s="717"/>
      <c r="AL80" s="717"/>
      <c r="AM80" s="717"/>
      <c r="AN80" s="717"/>
      <c r="AO80" s="717"/>
      <c r="AP80" s="718"/>
      <c r="AQ80" s="227"/>
      <c r="AR80" s="160"/>
      <c r="AS80" s="736"/>
      <c r="AT80" s="717"/>
      <c r="AU80" s="717"/>
      <c r="AV80" s="717"/>
      <c r="AW80" s="717"/>
      <c r="AX80" s="717"/>
      <c r="AY80" s="717"/>
      <c r="AZ80" s="717"/>
      <c r="BA80" s="717"/>
      <c r="BB80" s="717"/>
      <c r="BC80" s="717"/>
      <c r="BD80" s="717"/>
      <c r="BE80" s="227"/>
      <c r="BF80" s="164"/>
      <c r="BG80" s="717" t="s">
        <v>761</v>
      </c>
      <c r="BH80" s="717"/>
      <c r="BI80" s="717"/>
      <c r="BJ80" s="717"/>
      <c r="BK80" s="717"/>
      <c r="BL80" s="717"/>
      <c r="BM80" s="717"/>
      <c r="BN80" s="717"/>
      <c r="BO80" s="717"/>
      <c r="BP80" s="717"/>
      <c r="BQ80" s="717"/>
      <c r="BR80" s="718"/>
      <c r="BS80" s="227"/>
      <c r="BT80" s="160"/>
      <c r="BU80" s="736"/>
      <c r="BV80" s="717"/>
      <c r="BW80" s="717"/>
      <c r="BX80" s="717"/>
      <c r="BY80" s="717"/>
      <c r="BZ80" s="717"/>
      <c r="CA80" s="717"/>
      <c r="CB80" s="717"/>
      <c r="CC80" s="717"/>
      <c r="CD80" s="717"/>
      <c r="CE80" s="717"/>
      <c r="CF80" s="717"/>
      <c r="CG80" s="227"/>
      <c r="CH80" s="164"/>
      <c r="CI80" s="717" t="s">
        <v>661</v>
      </c>
      <c r="CJ80" s="717"/>
      <c r="CK80" s="717"/>
      <c r="CL80" s="717"/>
      <c r="CM80" s="717"/>
      <c r="CN80" s="717"/>
      <c r="CO80" s="717"/>
      <c r="CP80" s="717"/>
      <c r="CQ80" s="717"/>
      <c r="CR80" s="717"/>
      <c r="CS80" s="717"/>
      <c r="CT80" s="718"/>
      <c r="CU80" s="227"/>
      <c r="CV80" s="160"/>
      <c r="CW80" s="736"/>
      <c r="CX80" s="717"/>
      <c r="CY80" s="717"/>
      <c r="CZ80" s="717"/>
      <c r="DA80" s="717"/>
      <c r="DB80" s="717"/>
      <c r="DC80" s="717"/>
      <c r="DD80" s="717"/>
      <c r="DE80" s="717"/>
      <c r="DF80" s="717"/>
      <c r="DG80" s="717"/>
      <c r="DH80" s="717"/>
      <c r="DI80" s="227"/>
      <c r="DJ80" s="164"/>
      <c r="DK80" s="717" t="s">
        <v>746</v>
      </c>
      <c r="DL80" s="717"/>
      <c r="DM80" s="717"/>
      <c r="DN80" s="717"/>
      <c r="DO80" s="717"/>
      <c r="DP80" s="717"/>
      <c r="DQ80" s="717"/>
      <c r="DR80" s="717"/>
      <c r="DS80" s="717"/>
      <c r="DT80" s="717"/>
      <c r="DU80" s="717"/>
      <c r="DV80" s="718"/>
      <c r="DW80" s="135"/>
      <c r="DX80" s="164"/>
      <c r="DY80" s="736" t="s">
        <v>645</v>
      </c>
      <c r="DZ80" s="822"/>
      <c r="EA80" s="822"/>
      <c r="EB80" s="822"/>
      <c r="EC80" s="822"/>
      <c r="ED80" s="822"/>
      <c r="EE80" s="822"/>
      <c r="EF80" s="822"/>
      <c r="EG80" s="822"/>
      <c r="EH80" s="822"/>
      <c r="EI80" s="822"/>
      <c r="EJ80" s="718"/>
    </row>
    <row r="81" spans="1:140" ht="106.5" customHeight="1">
      <c r="C81" s="720"/>
      <c r="D81" s="824"/>
      <c r="E81" s="824"/>
      <c r="F81" s="824"/>
      <c r="G81" s="824"/>
      <c r="H81" s="824"/>
      <c r="I81" s="824"/>
      <c r="J81" s="824"/>
      <c r="K81" s="824"/>
      <c r="L81" s="824"/>
      <c r="M81" s="824"/>
      <c r="N81" s="712"/>
      <c r="O81" s="135"/>
      <c r="P81" s="164"/>
      <c r="Q81" s="720"/>
      <c r="R81" s="711"/>
      <c r="S81" s="711"/>
      <c r="T81" s="711"/>
      <c r="U81" s="711"/>
      <c r="V81" s="711"/>
      <c r="W81" s="711"/>
      <c r="X81" s="711"/>
      <c r="Y81" s="711"/>
      <c r="Z81" s="711"/>
      <c r="AA81" s="711"/>
      <c r="AB81" s="721"/>
      <c r="AC81" s="135"/>
      <c r="AD81" s="164"/>
      <c r="AE81" s="710"/>
      <c r="AF81" s="711"/>
      <c r="AG81" s="711"/>
      <c r="AH81" s="711"/>
      <c r="AI81" s="711"/>
      <c r="AJ81" s="711"/>
      <c r="AK81" s="711"/>
      <c r="AL81" s="711"/>
      <c r="AM81" s="711"/>
      <c r="AN81" s="711"/>
      <c r="AO81" s="711"/>
      <c r="AP81" s="712"/>
      <c r="AQ81" s="135"/>
      <c r="AR81" s="160"/>
      <c r="AS81" s="720"/>
      <c r="AT81" s="711"/>
      <c r="AU81" s="711"/>
      <c r="AV81" s="711"/>
      <c r="AW81" s="711"/>
      <c r="AX81" s="711"/>
      <c r="AY81" s="711"/>
      <c r="AZ81" s="711"/>
      <c r="BA81" s="711"/>
      <c r="BB81" s="711"/>
      <c r="BC81" s="711"/>
      <c r="BD81" s="721"/>
      <c r="BE81" s="135"/>
      <c r="BF81" s="164"/>
      <c r="BG81" s="710"/>
      <c r="BH81" s="711"/>
      <c r="BI81" s="711"/>
      <c r="BJ81" s="711"/>
      <c r="BK81" s="711"/>
      <c r="BL81" s="711"/>
      <c r="BM81" s="711"/>
      <c r="BN81" s="711"/>
      <c r="BO81" s="711"/>
      <c r="BP81" s="711"/>
      <c r="BQ81" s="711"/>
      <c r="BR81" s="712"/>
      <c r="BS81" s="135"/>
      <c r="BT81" s="160"/>
      <c r="BU81" s="720"/>
      <c r="BV81" s="711"/>
      <c r="BW81" s="711"/>
      <c r="BX81" s="711"/>
      <c r="BY81" s="711"/>
      <c r="BZ81" s="711"/>
      <c r="CA81" s="711"/>
      <c r="CB81" s="711"/>
      <c r="CC81" s="711"/>
      <c r="CD81" s="711"/>
      <c r="CE81" s="711"/>
      <c r="CF81" s="721"/>
      <c r="CG81" s="135"/>
      <c r="CH81" s="164"/>
      <c r="CI81" s="710"/>
      <c r="CJ81" s="711"/>
      <c r="CK81" s="711"/>
      <c r="CL81" s="711"/>
      <c r="CM81" s="711"/>
      <c r="CN81" s="711"/>
      <c r="CO81" s="711"/>
      <c r="CP81" s="711"/>
      <c r="CQ81" s="711"/>
      <c r="CR81" s="711"/>
      <c r="CS81" s="711"/>
      <c r="CT81" s="712"/>
      <c r="CU81" s="135"/>
      <c r="CV81" s="160"/>
      <c r="CW81" s="720"/>
      <c r="CX81" s="711"/>
      <c r="CY81" s="711"/>
      <c r="CZ81" s="711"/>
      <c r="DA81" s="711"/>
      <c r="DB81" s="711"/>
      <c r="DC81" s="711"/>
      <c r="DD81" s="711"/>
      <c r="DE81" s="711"/>
      <c r="DF81" s="711"/>
      <c r="DG81" s="711"/>
      <c r="DH81" s="721"/>
      <c r="DI81" s="135"/>
      <c r="DJ81" s="164"/>
      <c r="DK81" s="710"/>
      <c r="DL81" s="711"/>
      <c r="DM81" s="711"/>
      <c r="DN81" s="711"/>
      <c r="DO81" s="711"/>
      <c r="DP81" s="711"/>
      <c r="DQ81" s="711"/>
      <c r="DR81" s="711"/>
      <c r="DS81" s="711"/>
      <c r="DT81" s="711"/>
      <c r="DU81" s="711"/>
      <c r="DV81" s="712"/>
      <c r="DW81" s="134"/>
      <c r="DX81" s="160"/>
      <c r="DY81" s="720"/>
      <c r="DZ81" s="824"/>
      <c r="EA81" s="824"/>
      <c r="EB81" s="824"/>
      <c r="EC81" s="824"/>
      <c r="ED81" s="824"/>
      <c r="EE81" s="824"/>
      <c r="EF81" s="824"/>
      <c r="EG81" s="824"/>
      <c r="EH81" s="824"/>
      <c r="EI81" s="824"/>
      <c r="EJ81" s="712"/>
    </row>
    <row r="82" spans="1:140">
      <c r="A82" s="137" t="s">
        <v>743</v>
      </c>
      <c r="C82" s="714">
        <f>VLOOKUP(A82,'Прайс-лист'!$B:$K,10,0)</f>
        <v>1750</v>
      </c>
      <c r="D82" s="820"/>
      <c r="E82" s="820"/>
      <c r="F82" s="820"/>
      <c r="G82" s="820"/>
      <c r="H82" s="820"/>
      <c r="I82" s="820"/>
      <c r="J82" s="820"/>
      <c r="K82" s="716"/>
      <c r="L82" s="708"/>
      <c r="M82" s="709"/>
      <c r="N82" s="713"/>
      <c r="O82" s="137" t="s">
        <v>956</v>
      </c>
      <c r="P82" s="164"/>
      <c r="Q82" s="714">
        <f>VLOOKUP(O82,'Прайс-лист'!$B:$K,10,0)</f>
        <v>1250</v>
      </c>
      <c r="R82" s="715"/>
      <c r="S82" s="715"/>
      <c r="T82" s="715"/>
      <c r="U82" s="715"/>
      <c r="V82" s="715"/>
      <c r="W82" s="715"/>
      <c r="X82" s="715"/>
      <c r="Y82" s="716"/>
      <c r="Z82" s="708"/>
      <c r="AA82" s="709"/>
      <c r="AB82" s="709"/>
      <c r="AC82" s="137" t="s">
        <v>622</v>
      </c>
      <c r="AD82" s="164"/>
      <c r="AE82" s="719">
        <f>VLOOKUP(AC82,'Прайс-лист'!$B:$K,10,0)</f>
        <v>690</v>
      </c>
      <c r="AF82" s="715"/>
      <c r="AG82" s="715"/>
      <c r="AH82" s="715"/>
      <c r="AI82" s="715"/>
      <c r="AJ82" s="715"/>
      <c r="AK82" s="715"/>
      <c r="AL82" s="715"/>
      <c r="AM82" s="716"/>
      <c r="AN82" s="708"/>
      <c r="AO82" s="709"/>
      <c r="AP82" s="713"/>
      <c r="AQ82" s="137" t="s">
        <v>959</v>
      </c>
      <c r="AR82" s="160"/>
      <c r="AS82" s="714">
        <f>VLOOKUP(AQ82,'Прайс-лист'!$B:$K,10,0)</f>
        <v>520</v>
      </c>
      <c r="AT82" s="715"/>
      <c r="AU82" s="715"/>
      <c r="AV82" s="715"/>
      <c r="AW82" s="715"/>
      <c r="AX82" s="715"/>
      <c r="AY82" s="715"/>
      <c r="AZ82" s="715"/>
      <c r="BA82" s="716"/>
      <c r="BB82" s="708"/>
      <c r="BC82" s="709"/>
      <c r="BD82" s="709"/>
      <c r="BE82" s="137" t="s">
        <v>762</v>
      </c>
      <c r="BF82" s="164"/>
      <c r="BG82" s="719">
        <f>VLOOKUP(BE82,'Прайс-лист'!$B:$K,10,0)</f>
        <v>1140</v>
      </c>
      <c r="BH82" s="715"/>
      <c r="BI82" s="715"/>
      <c r="BJ82" s="715"/>
      <c r="BK82" s="715"/>
      <c r="BL82" s="715"/>
      <c r="BM82" s="715"/>
      <c r="BN82" s="715"/>
      <c r="BO82" s="716"/>
      <c r="BP82" s="708"/>
      <c r="BQ82" s="709"/>
      <c r="BR82" s="713"/>
      <c r="BS82" s="137" t="s">
        <v>962</v>
      </c>
      <c r="BT82" s="160"/>
      <c r="BU82" s="714">
        <f>VLOOKUP(BS82,'Прайс-лист'!$B:$K,10,0)</f>
        <v>160</v>
      </c>
      <c r="BV82" s="715"/>
      <c r="BW82" s="715"/>
      <c r="BX82" s="715"/>
      <c r="BY82" s="715"/>
      <c r="BZ82" s="715"/>
      <c r="CA82" s="715"/>
      <c r="CB82" s="715"/>
      <c r="CC82" s="716"/>
      <c r="CD82" s="708"/>
      <c r="CE82" s="709"/>
      <c r="CF82" s="709"/>
      <c r="CG82" s="143" t="s">
        <v>750</v>
      </c>
      <c r="CH82" s="251"/>
      <c r="CI82" s="719">
        <f>VLOOKUP(CG82,'Прайс-лист'!$B:$K,10,0)</f>
        <v>950</v>
      </c>
      <c r="CJ82" s="715"/>
      <c r="CK82" s="715"/>
      <c r="CL82" s="715"/>
      <c r="CM82" s="715"/>
      <c r="CN82" s="715"/>
      <c r="CO82" s="715"/>
      <c r="CP82" s="715"/>
      <c r="CQ82" s="716"/>
      <c r="CR82" s="708"/>
      <c r="CS82" s="709"/>
      <c r="CT82" s="713"/>
      <c r="CU82" s="273" t="s">
        <v>965</v>
      </c>
      <c r="CV82" s="275"/>
      <c r="CW82" s="714">
        <f>VLOOKUP(CU82,'Прайс-лист'!$B:$K,10,0)</f>
        <v>200</v>
      </c>
      <c r="CX82" s="715"/>
      <c r="CY82" s="715"/>
      <c r="CZ82" s="715"/>
      <c r="DA82" s="715"/>
      <c r="DB82" s="715"/>
      <c r="DC82" s="715"/>
      <c r="DD82" s="715"/>
      <c r="DE82" s="716"/>
      <c r="DF82" s="708"/>
      <c r="DG82" s="709"/>
      <c r="DH82" s="709"/>
      <c r="DI82" s="143" t="s">
        <v>747</v>
      </c>
      <c r="DJ82" s="252"/>
      <c r="DK82" s="719">
        <f>VLOOKUP(DI82,'Прайс-лист'!$B:$K,10,0)</f>
        <v>1720</v>
      </c>
      <c r="DL82" s="715"/>
      <c r="DM82" s="715"/>
      <c r="DN82" s="715"/>
      <c r="DO82" s="715"/>
      <c r="DP82" s="715"/>
      <c r="DQ82" s="715"/>
      <c r="DR82" s="715"/>
      <c r="DS82" s="716"/>
      <c r="DT82" s="708"/>
      <c r="DU82" s="709"/>
      <c r="DV82" s="713"/>
      <c r="DW82" s="137" t="s">
        <v>646</v>
      </c>
      <c r="DX82" s="160"/>
      <c r="DY82" s="714">
        <f>VLOOKUP(DW82,'Прайс-лист'!$B:$K,10,0)</f>
        <v>340</v>
      </c>
      <c r="DZ82" s="820"/>
      <c r="EA82" s="820"/>
      <c r="EB82" s="820"/>
      <c r="EC82" s="820"/>
      <c r="ED82" s="820"/>
      <c r="EE82" s="820"/>
      <c r="EF82" s="820"/>
      <c r="EG82" s="716"/>
      <c r="EH82" s="708"/>
      <c r="EI82" s="709"/>
      <c r="EJ82" s="713"/>
    </row>
    <row r="83" spans="1:140" ht="15" thickBot="1">
      <c r="A83" s="138" t="s">
        <v>849</v>
      </c>
      <c r="C83" s="753">
        <f>VLOOKUP(A83,'Прайс-лист'!$B:$K,10,0)</f>
        <v>1750</v>
      </c>
      <c r="D83" s="723"/>
      <c r="E83" s="723"/>
      <c r="F83" s="723"/>
      <c r="G83" s="723"/>
      <c r="H83" s="723"/>
      <c r="I83" s="723"/>
      <c r="J83" s="723"/>
      <c r="K83" s="724"/>
      <c r="L83" s="725"/>
      <c r="M83" s="726"/>
      <c r="N83" s="727"/>
      <c r="O83" s="138" t="s">
        <v>1135</v>
      </c>
      <c r="P83" s="164"/>
      <c r="Q83" s="753">
        <f>VLOOKUP(O83,'Прайс-лист'!$B:$K,10,0)</f>
        <v>1350</v>
      </c>
      <c r="R83" s="723"/>
      <c r="S83" s="723"/>
      <c r="T83" s="723"/>
      <c r="U83" s="723"/>
      <c r="V83" s="723"/>
      <c r="W83" s="723"/>
      <c r="X83" s="723"/>
      <c r="Y83" s="724"/>
      <c r="Z83" s="725"/>
      <c r="AA83" s="726"/>
      <c r="AB83" s="726"/>
      <c r="AC83" s="139" t="s">
        <v>777</v>
      </c>
      <c r="AD83" s="244"/>
      <c r="AE83" s="722">
        <f>VLOOKUP(AC83,'Прайс-лист'!$B:$K,10,0)</f>
        <v>690</v>
      </c>
      <c r="AF83" s="723"/>
      <c r="AG83" s="723"/>
      <c r="AH83" s="723"/>
      <c r="AI83" s="723"/>
      <c r="AJ83" s="723"/>
      <c r="AK83" s="723"/>
      <c r="AL83" s="723"/>
      <c r="AM83" s="724"/>
      <c r="AN83" s="725"/>
      <c r="AO83" s="726"/>
      <c r="AP83" s="727"/>
      <c r="AQ83" s="138" t="s">
        <v>1137</v>
      </c>
      <c r="AR83" s="245"/>
      <c r="AS83" s="753">
        <f>VLOOKUP(AQ83,'Прайс-лист'!$B:$K,10,0)</f>
        <v>570</v>
      </c>
      <c r="AT83" s="723"/>
      <c r="AU83" s="723"/>
      <c r="AV83" s="723"/>
      <c r="AW83" s="723"/>
      <c r="AX83" s="723"/>
      <c r="AY83" s="723"/>
      <c r="AZ83" s="723"/>
      <c r="BA83" s="724"/>
      <c r="BB83" s="725"/>
      <c r="BC83" s="726"/>
      <c r="BD83" s="726"/>
      <c r="BE83" s="139" t="s">
        <v>859</v>
      </c>
      <c r="BF83" s="244"/>
      <c r="BG83" s="722">
        <f>VLOOKUP(BE83,'Прайс-лист'!$B:$K,10,0)</f>
        <v>1140</v>
      </c>
      <c r="BH83" s="723"/>
      <c r="BI83" s="723"/>
      <c r="BJ83" s="723"/>
      <c r="BK83" s="723"/>
      <c r="BL83" s="723"/>
      <c r="BM83" s="723"/>
      <c r="BN83" s="723"/>
      <c r="BO83" s="724"/>
      <c r="BP83" s="725"/>
      <c r="BQ83" s="726"/>
      <c r="BR83" s="727"/>
      <c r="BS83" s="138" t="s">
        <v>1139</v>
      </c>
      <c r="BT83" s="160"/>
      <c r="BU83" s="753">
        <f>VLOOKUP(BS83,'Прайс-лист'!$B:$K,10,0)</f>
        <v>170</v>
      </c>
      <c r="BV83" s="723"/>
      <c r="BW83" s="723"/>
      <c r="BX83" s="723"/>
      <c r="BY83" s="723"/>
      <c r="BZ83" s="723"/>
      <c r="CA83" s="723"/>
      <c r="CB83" s="723"/>
      <c r="CC83" s="724"/>
      <c r="CD83" s="725"/>
      <c r="CE83" s="726"/>
      <c r="CF83" s="726"/>
      <c r="CG83" s="144" t="s">
        <v>853</v>
      </c>
      <c r="CH83" s="253"/>
      <c r="CI83" s="722">
        <f>VLOOKUP(CG83,'Прайс-лист'!$B:$K,10,0)</f>
        <v>950</v>
      </c>
      <c r="CJ83" s="723"/>
      <c r="CK83" s="723"/>
      <c r="CL83" s="723"/>
      <c r="CM83" s="723"/>
      <c r="CN83" s="723"/>
      <c r="CO83" s="723"/>
      <c r="CP83" s="723"/>
      <c r="CQ83" s="724"/>
      <c r="CR83" s="725"/>
      <c r="CS83" s="726"/>
      <c r="CT83" s="727"/>
      <c r="CU83" s="274" t="s">
        <v>1141</v>
      </c>
      <c r="CV83" s="276"/>
      <c r="CW83" s="753">
        <f>VLOOKUP(CU83,'Прайс-лист'!$B:$K,10,0)</f>
        <v>220</v>
      </c>
      <c r="CX83" s="723"/>
      <c r="CY83" s="723"/>
      <c r="CZ83" s="723"/>
      <c r="DA83" s="723"/>
      <c r="DB83" s="723"/>
      <c r="DC83" s="723"/>
      <c r="DD83" s="723"/>
      <c r="DE83" s="724"/>
      <c r="DF83" s="725"/>
      <c r="DG83" s="726"/>
      <c r="DH83" s="726"/>
      <c r="DI83" s="144" t="s">
        <v>851</v>
      </c>
      <c r="DJ83" s="254"/>
      <c r="DK83" s="722">
        <f>VLOOKUP(DI83,'Прайс-лист'!$B:$K,10,0)</f>
        <v>1720</v>
      </c>
      <c r="DL83" s="723"/>
      <c r="DM83" s="723"/>
      <c r="DN83" s="723"/>
      <c r="DO83" s="723"/>
      <c r="DP83" s="723"/>
      <c r="DQ83" s="723"/>
      <c r="DR83" s="723"/>
      <c r="DS83" s="724"/>
      <c r="DT83" s="725"/>
      <c r="DU83" s="726"/>
      <c r="DV83" s="727"/>
      <c r="DW83" s="138" t="s">
        <v>789</v>
      </c>
      <c r="DX83" s="160"/>
      <c r="DY83" s="753">
        <f>VLOOKUP(DW83,'Прайс-лист'!$B:$K,10,0)</f>
        <v>340</v>
      </c>
      <c r="DZ83" s="723"/>
      <c r="EA83" s="723"/>
      <c r="EB83" s="723"/>
      <c r="EC83" s="723"/>
      <c r="ED83" s="723"/>
      <c r="EE83" s="723"/>
      <c r="EF83" s="723"/>
      <c r="EG83" s="724"/>
      <c r="EH83" s="725"/>
      <c r="EI83" s="726"/>
      <c r="EJ83" s="727"/>
    </row>
    <row r="84" spans="1:140" ht="15" thickBot="1">
      <c r="DW84" s="135"/>
    </row>
    <row r="85" spans="1:140" ht="15" thickBot="1">
      <c r="C85" s="754" t="s">
        <v>4201</v>
      </c>
      <c r="D85" s="755"/>
      <c r="E85" s="755"/>
      <c r="F85" s="755"/>
      <c r="G85" s="755"/>
      <c r="H85" s="755"/>
      <c r="I85" s="755"/>
      <c r="J85" s="755"/>
      <c r="K85" s="755"/>
      <c r="L85" s="755"/>
      <c r="M85" s="755"/>
      <c r="N85" s="755"/>
      <c r="O85" s="755"/>
      <c r="P85" s="755"/>
      <c r="Q85" s="755"/>
      <c r="R85" s="755"/>
      <c r="S85" s="755"/>
      <c r="T85" s="755"/>
      <c r="U85" s="755"/>
      <c r="V85" s="755"/>
      <c r="W85" s="755"/>
      <c r="X85" s="755"/>
      <c r="Y85" s="755"/>
      <c r="Z85" s="755"/>
      <c r="AA85" s="755"/>
      <c r="AB85" s="755"/>
      <c r="AC85" s="755"/>
      <c r="AD85" s="755"/>
      <c r="AE85" s="755"/>
      <c r="AF85" s="755"/>
      <c r="AG85" s="755"/>
      <c r="AH85" s="755"/>
      <c r="AI85" s="755"/>
      <c r="AJ85" s="755"/>
      <c r="AK85" s="755"/>
      <c r="AL85" s="755"/>
      <c r="AM85" s="755"/>
      <c r="AN85" s="755"/>
      <c r="AO85" s="755"/>
      <c r="AP85" s="756"/>
      <c r="AQ85" s="134"/>
      <c r="AS85" s="754" t="s">
        <v>4394</v>
      </c>
      <c r="AT85" s="755"/>
      <c r="AU85" s="755"/>
      <c r="AV85" s="755"/>
      <c r="AW85" s="755"/>
      <c r="AX85" s="755"/>
      <c r="AY85" s="755"/>
      <c r="AZ85" s="755"/>
      <c r="BA85" s="755"/>
      <c r="BB85" s="755"/>
      <c r="BC85" s="755"/>
      <c r="BD85" s="755"/>
      <c r="BE85" s="755"/>
      <c r="BF85" s="755"/>
      <c r="BG85" s="755"/>
      <c r="BH85" s="755"/>
      <c r="BI85" s="755"/>
      <c r="BJ85" s="755"/>
      <c r="BK85" s="755"/>
      <c r="BL85" s="755"/>
      <c r="BM85" s="755"/>
      <c r="BN85" s="755"/>
      <c r="BO85" s="755"/>
      <c r="BP85" s="755"/>
      <c r="BQ85" s="755"/>
      <c r="BR85" s="755"/>
      <c r="BS85" s="755"/>
      <c r="BT85" s="755"/>
      <c r="BU85" s="755"/>
      <c r="BV85" s="755"/>
      <c r="BW85" s="755"/>
      <c r="BX85" s="755"/>
      <c r="BY85" s="755"/>
      <c r="BZ85" s="755"/>
      <c r="CA85" s="755"/>
      <c r="CB85" s="755"/>
      <c r="CC85" s="755"/>
      <c r="CD85" s="755"/>
      <c r="CE85" s="755"/>
      <c r="CF85" s="756"/>
      <c r="CG85" s="134"/>
      <c r="CI85" s="754" t="s">
        <v>4395</v>
      </c>
      <c r="CJ85" s="755"/>
      <c r="CK85" s="755"/>
      <c r="CL85" s="755"/>
      <c r="CM85" s="755"/>
      <c r="CN85" s="755"/>
      <c r="CO85" s="755"/>
      <c r="CP85" s="755"/>
      <c r="CQ85" s="755"/>
      <c r="CR85" s="755"/>
      <c r="CS85" s="755"/>
      <c r="CT85" s="755"/>
      <c r="CU85" s="755"/>
      <c r="CV85" s="755"/>
      <c r="CW85" s="755"/>
      <c r="CX85" s="755"/>
      <c r="CY85" s="755"/>
      <c r="CZ85" s="755"/>
      <c r="DA85" s="755"/>
      <c r="DB85" s="755"/>
      <c r="DC85" s="755"/>
      <c r="DD85" s="755"/>
      <c r="DE85" s="755"/>
      <c r="DF85" s="755"/>
      <c r="DG85" s="755"/>
      <c r="DH85" s="755"/>
      <c r="DI85" s="755"/>
      <c r="DJ85" s="755"/>
      <c r="DK85" s="755"/>
      <c r="DL85" s="755"/>
      <c r="DM85" s="755"/>
      <c r="DN85" s="755"/>
      <c r="DO85" s="755"/>
      <c r="DP85" s="755"/>
      <c r="DQ85" s="755"/>
      <c r="DR85" s="755"/>
      <c r="DS85" s="755"/>
      <c r="DT85" s="755"/>
      <c r="DU85" s="755"/>
      <c r="DV85" s="756"/>
      <c r="DW85" s="134"/>
      <c r="DY85" s="754" t="s">
        <v>4405</v>
      </c>
      <c r="DZ85" s="755"/>
      <c r="EA85" s="755"/>
      <c r="EB85" s="755"/>
      <c r="EC85" s="755"/>
      <c r="ED85" s="755"/>
      <c r="EE85" s="755"/>
      <c r="EF85" s="755"/>
      <c r="EG85" s="755"/>
      <c r="EH85" s="755"/>
      <c r="EI85" s="755"/>
      <c r="EJ85" s="756"/>
    </row>
    <row r="86" spans="1:140">
      <c r="C86" s="740" t="s">
        <v>4308</v>
      </c>
      <c r="D86" s="741"/>
      <c r="E86" s="741"/>
      <c r="F86" s="741"/>
      <c r="G86" s="741"/>
      <c r="H86" s="741"/>
      <c r="I86" s="741"/>
      <c r="J86" s="741"/>
      <c r="K86" s="741"/>
      <c r="L86" s="741"/>
      <c r="M86" s="741"/>
      <c r="N86" s="741"/>
      <c r="O86" s="135"/>
      <c r="P86" s="158"/>
      <c r="Q86" s="741" t="s">
        <v>4309</v>
      </c>
      <c r="R86" s="741"/>
      <c r="S86" s="741"/>
      <c r="T86" s="741"/>
      <c r="U86" s="741"/>
      <c r="V86" s="741"/>
      <c r="W86" s="741"/>
      <c r="X86" s="741"/>
      <c r="Y86" s="741"/>
      <c r="Z86" s="741"/>
      <c r="AA86" s="741"/>
      <c r="AB86" s="741"/>
      <c r="AC86" s="135"/>
      <c r="AD86" s="160"/>
      <c r="AE86" s="733" t="s">
        <v>627</v>
      </c>
      <c r="AF86" s="733"/>
      <c r="AG86" s="733"/>
      <c r="AH86" s="733"/>
      <c r="AI86" s="733"/>
      <c r="AJ86" s="733"/>
      <c r="AK86" s="733"/>
      <c r="AL86" s="733"/>
      <c r="AM86" s="733"/>
      <c r="AN86" s="733"/>
      <c r="AO86" s="733"/>
      <c r="AP86" s="743"/>
      <c r="AQ86" s="135"/>
      <c r="AS86" s="740" t="s">
        <v>4311</v>
      </c>
      <c r="AT86" s="741"/>
      <c r="AU86" s="741"/>
      <c r="AV86" s="741"/>
      <c r="AW86" s="741"/>
      <c r="AX86" s="741"/>
      <c r="AY86" s="741"/>
      <c r="AZ86" s="741"/>
      <c r="BA86" s="741"/>
      <c r="BB86" s="741"/>
      <c r="BC86" s="741"/>
      <c r="BD86" s="741"/>
      <c r="BE86" s="135"/>
      <c r="BF86" s="158"/>
      <c r="BG86" s="741" t="s">
        <v>4312</v>
      </c>
      <c r="BH86" s="741"/>
      <c r="BI86" s="741"/>
      <c r="BJ86" s="741"/>
      <c r="BK86" s="741"/>
      <c r="BL86" s="741"/>
      <c r="BM86" s="741"/>
      <c r="BN86" s="741"/>
      <c r="BO86" s="741"/>
      <c r="BP86" s="741"/>
      <c r="BQ86" s="741"/>
      <c r="BR86" s="741"/>
      <c r="BS86" s="135"/>
      <c r="BT86" s="160"/>
      <c r="BU86" s="733" t="s">
        <v>631</v>
      </c>
      <c r="BV86" s="733"/>
      <c r="BW86" s="733"/>
      <c r="BX86" s="733"/>
      <c r="BY86" s="733"/>
      <c r="BZ86" s="733"/>
      <c r="CA86" s="733"/>
      <c r="CB86" s="733"/>
      <c r="CC86" s="733"/>
      <c r="CD86" s="733"/>
      <c r="CE86" s="733"/>
      <c r="CF86" s="743"/>
      <c r="CG86" s="135"/>
      <c r="CH86" s="160"/>
      <c r="CI86" s="740" t="s">
        <v>4314</v>
      </c>
      <c r="CJ86" s="741"/>
      <c r="CK86" s="741"/>
      <c r="CL86" s="741"/>
      <c r="CM86" s="741"/>
      <c r="CN86" s="741"/>
      <c r="CO86" s="741"/>
      <c r="CP86" s="741"/>
      <c r="CQ86" s="741"/>
      <c r="CR86" s="741"/>
      <c r="CS86" s="741"/>
      <c r="CT86" s="741"/>
      <c r="CU86" s="135"/>
      <c r="CV86" s="158"/>
      <c r="CW86" s="741" t="s">
        <v>4316</v>
      </c>
      <c r="CX86" s="741"/>
      <c r="CY86" s="741"/>
      <c r="CZ86" s="741"/>
      <c r="DA86" s="741"/>
      <c r="DB86" s="741"/>
      <c r="DC86" s="741"/>
      <c r="DD86" s="741"/>
      <c r="DE86" s="741"/>
      <c r="DF86" s="741"/>
      <c r="DG86" s="741"/>
      <c r="DH86" s="741"/>
      <c r="DI86" s="135"/>
      <c r="DJ86" s="160"/>
      <c r="DK86" s="733" t="s">
        <v>635</v>
      </c>
      <c r="DL86" s="733"/>
      <c r="DM86" s="733"/>
      <c r="DN86" s="733"/>
      <c r="DO86" s="733"/>
      <c r="DP86" s="733"/>
      <c r="DQ86" s="733"/>
      <c r="DR86" s="733"/>
      <c r="DS86" s="733"/>
      <c r="DT86" s="733"/>
      <c r="DU86" s="733"/>
      <c r="DV86" s="743"/>
      <c r="DW86" s="135"/>
      <c r="DY86" s="740" t="s">
        <v>751</v>
      </c>
      <c r="DZ86" s="741"/>
      <c r="EA86" s="741"/>
      <c r="EB86" s="741"/>
      <c r="EC86" s="741"/>
      <c r="ED86" s="741"/>
      <c r="EE86" s="741"/>
      <c r="EF86" s="741"/>
      <c r="EG86" s="741"/>
      <c r="EH86" s="741"/>
      <c r="EI86" s="741"/>
      <c r="EJ86" s="742"/>
    </row>
    <row r="87" spans="1:140" ht="48.75" customHeight="1">
      <c r="C87" s="734" t="s">
        <v>4307</v>
      </c>
      <c r="D87" s="735"/>
      <c r="E87" s="735"/>
      <c r="F87" s="735"/>
      <c r="G87" s="735"/>
      <c r="H87" s="735"/>
      <c r="I87" s="735"/>
      <c r="J87" s="735"/>
      <c r="K87" s="735"/>
      <c r="L87" s="735"/>
      <c r="M87" s="735"/>
      <c r="N87" s="735"/>
      <c r="O87" s="142"/>
      <c r="P87" s="164"/>
      <c r="Q87" s="821" t="s">
        <v>4321</v>
      </c>
      <c r="R87" s="821"/>
      <c r="S87" s="821"/>
      <c r="T87" s="821"/>
      <c r="U87" s="821"/>
      <c r="V87" s="821"/>
      <c r="W87" s="821"/>
      <c r="X87" s="821"/>
      <c r="Y87" s="821"/>
      <c r="Z87" s="821"/>
      <c r="AA87" s="821"/>
      <c r="AB87" s="821"/>
      <c r="AC87" s="142"/>
      <c r="AD87" s="160"/>
      <c r="AE87" s="735" t="s">
        <v>4320</v>
      </c>
      <c r="AF87" s="735"/>
      <c r="AG87" s="735"/>
      <c r="AH87" s="735"/>
      <c r="AI87" s="735"/>
      <c r="AJ87" s="735"/>
      <c r="AK87" s="735"/>
      <c r="AL87" s="735"/>
      <c r="AM87" s="735"/>
      <c r="AN87" s="735"/>
      <c r="AO87" s="735"/>
      <c r="AP87" s="744"/>
      <c r="AQ87" s="142"/>
      <c r="AR87" s="160"/>
      <c r="AS87" s="734" t="s">
        <v>4310</v>
      </c>
      <c r="AT87" s="735"/>
      <c r="AU87" s="735"/>
      <c r="AV87" s="735"/>
      <c r="AW87" s="735"/>
      <c r="AX87" s="735"/>
      <c r="AY87" s="735"/>
      <c r="AZ87" s="735"/>
      <c r="BA87" s="735"/>
      <c r="BB87" s="735"/>
      <c r="BC87" s="735"/>
      <c r="BD87" s="735"/>
      <c r="BE87" s="142"/>
      <c r="BF87" s="164"/>
      <c r="BG87" s="735" t="s">
        <v>4326</v>
      </c>
      <c r="BH87" s="735"/>
      <c r="BI87" s="735"/>
      <c r="BJ87" s="735"/>
      <c r="BK87" s="735"/>
      <c r="BL87" s="735"/>
      <c r="BM87" s="735"/>
      <c r="BN87" s="735"/>
      <c r="BO87" s="735"/>
      <c r="BP87" s="735"/>
      <c r="BQ87" s="735"/>
      <c r="BR87" s="735"/>
      <c r="BS87" s="142"/>
      <c r="BT87" s="160"/>
      <c r="BU87" s="735" t="s">
        <v>4320</v>
      </c>
      <c r="BV87" s="735"/>
      <c r="BW87" s="735"/>
      <c r="BX87" s="735"/>
      <c r="BY87" s="735"/>
      <c r="BZ87" s="735"/>
      <c r="CA87" s="735"/>
      <c r="CB87" s="735"/>
      <c r="CC87" s="735"/>
      <c r="CD87" s="735"/>
      <c r="CE87" s="735"/>
      <c r="CF87" s="744"/>
      <c r="CG87" s="142"/>
      <c r="CH87" s="160"/>
      <c r="CI87" s="734" t="s">
        <v>4313</v>
      </c>
      <c r="CJ87" s="735"/>
      <c r="CK87" s="735"/>
      <c r="CL87" s="735"/>
      <c r="CM87" s="735"/>
      <c r="CN87" s="735"/>
      <c r="CO87" s="735"/>
      <c r="CP87" s="735"/>
      <c r="CQ87" s="735"/>
      <c r="CR87" s="735"/>
      <c r="CS87" s="735"/>
      <c r="CT87" s="735"/>
      <c r="CU87" s="142"/>
      <c r="CV87" s="164"/>
      <c r="CW87" s="821" t="s">
        <v>4315</v>
      </c>
      <c r="CX87" s="821"/>
      <c r="CY87" s="821"/>
      <c r="CZ87" s="821"/>
      <c r="DA87" s="821"/>
      <c r="DB87" s="821"/>
      <c r="DC87" s="821"/>
      <c r="DD87" s="821"/>
      <c r="DE87" s="821"/>
      <c r="DF87" s="821"/>
      <c r="DG87" s="821"/>
      <c r="DH87" s="821"/>
      <c r="DI87" s="142"/>
      <c r="DJ87" s="160"/>
      <c r="DK87" s="735" t="s">
        <v>4320</v>
      </c>
      <c r="DL87" s="735"/>
      <c r="DM87" s="735"/>
      <c r="DN87" s="735"/>
      <c r="DO87" s="735"/>
      <c r="DP87" s="735"/>
      <c r="DQ87" s="735"/>
      <c r="DR87" s="735"/>
      <c r="DS87" s="735"/>
      <c r="DT87" s="735"/>
      <c r="DU87" s="735"/>
      <c r="DV87" s="744"/>
      <c r="DW87" s="134"/>
      <c r="DX87" s="160"/>
      <c r="DY87" s="734" t="s">
        <v>4406</v>
      </c>
      <c r="DZ87" s="821"/>
      <c r="EA87" s="821"/>
      <c r="EB87" s="821"/>
      <c r="EC87" s="821"/>
      <c r="ED87" s="821"/>
      <c r="EE87" s="821"/>
      <c r="EF87" s="821"/>
      <c r="EG87" s="821"/>
      <c r="EH87" s="821"/>
      <c r="EI87" s="821"/>
      <c r="EJ87" s="744"/>
    </row>
    <row r="88" spans="1:140" ht="15" customHeight="1">
      <c r="C88" s="736"/>
      <c r="D88" s="717"/>
      <c r="E88" s="717"/>
      <c r="F88" s="717"/>
      <c r="G88" s="717"/>
      <c r="H88" s="717"/>
      <c r="I88" s="717"/>
      <c r="J88" s="717"/>
      <c r="K88" s="717"/>
      <c r="L88" s="717"/>
      <c r="M88" s="717"/>
      <c r="N88" s="717"/>
      <c r="O88" s="227"/>
      <c r="P88" s="164"/>
      <c r="Q88" s="822"/>
      <c r="R88" s="822"/>
      <c r="S88" s="822"/>
      <c r="T88" s="822"/>
      <c r="U88" s="822"/>
      <c r="V88" s="822"/>
      <c r="W88" s="822"/>
      <c r="X88" s="822"/>
      <c r="Y88" s="822"/>
      <c r="Z88" s="822"/>
      <c r="AA88" s="822"/>
      <c r="AB88" s="822"/>
      <c r="AC88" s="227"/>
      <c r="AD88" s="160"/>
      <c r="AE88" s="717" t="s">
        <v>629</v>
      </c>
      <c r="AF88" s="717"/>
      <c r="AG88" s="717"/>
      <c r="AH88" s="717"/>
      <c r="AI88" s="717"/>
      <c r="AJ88" s="717"/>
      <c r="AK88" s="717"/>
      <c r="AL88" s="717"/>
      <c r="AM88" s="717"/>
      <c r="AN88" s="717"/>
      <c r="AO88" s="717"/>
      <c r="AP88" s="718"/>
      <c r="AQ88" s="227"/>
      <c r="AR88" s="160"/>
      <c r="AS88" s="736"/>
      <c r="AT88" s="717"/>
      <c r="AU88" s="717"/>
      <c r="AV88" s="717"/>
      <c r="AW88" s="717"/>
      <c r="AX88" s="717"/>
      <c r="AY88" s="717"/>
      <c r="AZ88" s="717"/>
      <c r="BA88" s="717"/>
      <c r="BB88" s="717"/>
      <c r="BC88" s="717"/>
      <c r="BD88" s="717"/>
      <c r="BE88" s="227"/>
      <c r="BF88" s="164"/>
      <c r="BG88" s="717"/>
      <c r="BH88" s="717"/>
      <c r="BI88" s="717"/>
      <c r="BJ88" s="717"/>
      <c r="BK88" s="717"/>
      <c r="BL88" s="717"/>
      <c r="BM88" s="717"/>
      <c r="BN88" s="717"/>
      <c r="BO88" s="717"/>
      <c r="BP88" s="717"/>
      <c r="BQ88" s="717"/>
      <c r="BR88" s="717"/>
      <c r="BS88" s="227"/>
      <c r="BT88" s="160"/>
      <c r="BU88" s="717" t="s">
        <v>633</v>
      </c>
      <c r="BV88" s="717"/>
      <c r="BW88" s="717"/>
      <c r="BX88" s="717"/>
      <c r="BY88" s="717"/>
      <c r="BZ88" s="717"/>
      <c r="CA88" s="717"/>
      <c r="CB88" s="717"/>
      <c r="CC88" s="717"/>
      <c r="CD88" s="717"/>
      <c r="CE88" s="717"/>
      <c r="CF88" s="718"/>
      <c r="CG88" s="227"/>
      <c r="CH88" s="160"/>
      <c r="CI88" s="736"/>
      <c r="CJ88" s="717"/>
      <c r="CK88" s="717"/>
      <c r="CL88" s="717"/>
      <c r="CM88" s="717"/>
      <c r="CN88" s="717"/>
      <c r="CO88" s="717"/>
      <c r="CP88" s="717"/>
      <c r="CQ88" s="717"/>
      <c r="CR88" s="717"/>
      <c r="CS88" s="717"/>
      <c r="CT88" s="717"/>
      <c r="CU88" s="227"/>
      <c r="CV88" s="164"/>
      <c r="CW88" s="822"/>
      <c r="CX88" s="822"/>
      <c r="CY88" s="822"/>
      <c r="CZ88" s="822"/>
      <c r="DA88" s="822"/>
      <c r="DB88" s="822"/>
      <c r="DC88" s="822"/>
      <c r="DD88" s="822"/>
      <c r="DE88" s="822"/>
      <c r="DF88" s="822"/>
      <c r="DG88" s="822"/>
      <c r="DH88" s="822"/>
      <c r="DI88" s="227"/>
      <c r="DJ88" s="160"/>
      <c r="DK88" s="717" t="s">
        <v>637</v>
      </c>
      <c r="DL88" s="717"/>
      <c r="DM88" s="717"/>
      <c r="DN88" s="717"/>
      <c r="DO88" s="717"/>
      <c r="DP88" s="717"/>
      <c r="DQ88" s="717"/>
      <c r="DR88" s="717"/>
      <c r="DS88" s="717"/>
      <c r="DT88" s="717"/>
      <c r="DU88" s="717"/>
      <c r="DV88" s="718"/>
      <c r="DW88" s="135"/>
      <c r="DX88" s="164"/>
      <c r="DY88" s="736" t="s">
        <v>753</v>
      </c>
      <c r="DZ88" s="822"/>
      <c r="EA88" s="822"/>
      <c r="EB88" s="822"/>
      <c r="EC88" s="822"/>
      <c r="ED88" s="822"/>
      <c r="EE88" s="822"/>
      <c r="EF88" s="822"/>
      <c r="EG88" s="822"/>
      <c r="EH88" s="822"/>
      <c r="EI88" s="822"/>
      <c r="EJ88" s="718"/>
    </row>
    <row r="89" spans="1:140" ht="106.5" customHeight="1">
      <c r="C89" s="720"/>
      <c r="D89" s="711"/>
      <c r="E89" s="711"/>
      <c r="F89" s="711"/>
      <c r="G89" s="711"/>
      <c r="H89" s="711"/>
      <c r="I89" s="711"/>
      <c r="J89" s="711"/>
      <c r="K89" s="711"/>
      <c r="L89" s="711"/>
      <c r="M89" s="711"/>
      <c r="N89" s="721"/>
      <c r="O89" s="135"/>
      <c r="P89" s="164"/>
      <c r="Q89" s="823"/>
      <c r="R89" s="824"/>
      <c r="S89" s="824"/>
      <c r="T89" s="824"/>
      <c r="U89" s="824"/>
      <c r="V89" s="824"/>
      <c r="W89" s="824"/>
      <c r="X89" s="824"/>
      <c r="Y89" s="824"/>
      <c r="Z89" s="824"/>
      <c r="AA89" s="824"/>
      <c r="AB89" s="825"/>
      <c r="AC89" s="135"/>
      <c r="AD89" s="160"/>
      <c r="AE89" s="710"/>
      <c r="AF89" s="711"/>
      <c r="AG89" s="711"/>
      <c r="AH89" s="711"/>
      <c r="AI89" s="711"/>
      <c r="AJ89" s="711"/>
      <c r="AK89" s="711"/>
      <c r="AL89" s="711"/>
      <c r="AM89" s="711"/>
      <c r="AN89" s="711"/>
      <c r="AO89" s="711"/>
      <c r="AP89" s="712"/>
      <c r="AQ89" s="135"/>
      <c r="AR89" s="160"/>
      <c r="AS89" s="720"/>
      <c r="AT89" s="711"/>
      <c r="AU89" s="711"/>
      <c r="AV89" s="711"/>
      <c r="AW89" s="711"/>
      <c r="AX89" s="711"/>
      <c r="AY89" s="711"/>
      <c r="AZ89" s="711"/>
      <c r="BA89" s="711"/>
      <c r="BB89" s="711"/>
      <c r="BC89" s="711"/>
      <c r="BD89" s="721"/>
      <c r="BE89" s="135"/>
      <c r="BF89" s="164"/>
      <c r="BG89" s="710"/>
      <c r="BH89" s="711"/>
      <c r="BI89" s="711"/>
      <c r="BJ89" s="711"/>
      <c r="BK89" s="711"/>
      <c r="BL89" s="711"/>
      <c r="BM89" s="711"/>
      <c r="BN89" s="711"/>
      <c r="BO89" s="711"/>
      <c r="BP89" s="711"/>
      <c r="BQ89" s="711"/>
      <c r="BR89" s="721"/>
      <c r="BS89" s="135"/>
      <c r="BT89" s="160"/>
      <c r="BU89" s="710"/>
      <c r="BV89" s="711"/>
      <c r="BW89" s="711"/>
      <c r="BX89" s="711"/>
      <c r="BY89" s="711"/>
      <c r="BZ89" s="711"/>
      <c r="CA89" s="711"/>
      <c r="CB89" s="711"/>
      <c r="CC89" s="711"/>
      <c r="CD89" s="711"/>
      <c r="CE89" s="711"/>
      <c r="CF89" s="712"/>
      <c r="CG89" s="135"/>
      <c r="CH89" s="160"/>
      <c r="CI89" s="720"/>
      <c r="CJ89" s="711"/>
      <c r="CK89" s="711"/>
      <c r="CL89" s="711"/>
      <c r="CM89" s="711"/>
      <c r="CN89" s="711"/>
      <c r="CO89" s="711"/>
      <c r="CP89" s="711"/>
      <c r="CQ89" s="711"/>
      <c r="CR89" s="711"/>
      <c r="CS89" s="711"/>
      <c r="CT89" s="721"/>
      <c r="CU89" s="135"/>
      <c r="CV89" s="164"/>
      <c r="CW89" s="823"/>
      <c r="CX89" s="824"/>
      <c r="CY89" s="824"/>
      <c r="CZ89" s="824"/>
      <c r="DA89" s="824"/>
      <c r="DB89" s="824"/>
      <c r="DC89" s="824"/>
      <c r="DD89" s="824"/>
      <c r="DE89" s="824"/>
      <c r="DF89" s="824"/>
      <c r="DG89" s="824"/>
      <c r="DH89" s="825"/>
      <c r="DI89" s="135"/>
      <c r="DJ89" s="160"/>
      <c r="DK89" s="710"/>
      <c r="DL89" s="711"/>
      <c r="DM89" s="711"/>
      <c r="DN89" s="711"/>
      <c r="DO89" s="711"/>
      <c r="DP89" s="711"/>
      <c r="DQ89" s="711"/>
      <c r="DR89" s="711"/>
      <c r="DS89" s="711"/>
      <c r="DT89" s="711"/>
      <c r="DU89" s="711"/>
      <c r="DV89" s="712"/>
      <c r="DW89" s="134"/>
      <c r="DX89" s="160"/>
      <c r="DY89" s="720"/>
      <c r="DZ89" s="824"/>
      <c r="EA89" s="824"/>
      <c r="EB89" s="824"/>
      <c r="EC89" s="824"/>
      <c r="ED89" s="824"/>
      <c r="EE89" s="824"/>
      <c r="EF89" s="824"/>
      <c r="EG89" s="824"/>
      <c r="EH89" s="824"/>
      <c r="EI89" s="824"/>
      <c r="EJ89" s="712"/>
    </row>
    <row r="90" spans="1:140">
      <c r="A90" s="137" t="s">
        <v>968</v>
      </c>
      <c r="C90" s="714">
        <f>VLOOKUP(A90,'Прайс-лист'!$B:$K,10,0)</f>
        <v>330</v>
      </c>
      <c r="D90" s="715"/>
      <c r="E90" s="715"/>
      <c r="F90" s="715"/>
      <c r="G90" s="715"/>
      <c r="H90" s="715"/>
      <c r="I90" s="715"/>
      <c r="J90" s="715"/>
      <c r="K90" s="716"/>
      <c r="L90" s="708"/>
      <c r="M90" s="709"/>
      <c r="N90" s="709"/>
      <c r="O90" s="137" t="s">
        <v>971</v>
      </c>
      <c r="P90" s="164"/>
      <c r="Q90" s="819">
        <f>VLOOKUP(O90,'Прайс-лист'!$B:$K,10,0)</f>
        <v>410</v>
      </c>
      <c r="R90" s="820"/>
      <c r="S90" s="820"/>
      <c r="T90" s="820"/>
      <c r="U90" s="820"/>
      <c r="V90" s="820"/>
      <c r="W90" s="820"/>
      <c r="X90" s="820"/>
      <c r="Y90" s="716"/>
      <c r="Z90" s="708"/>
      <c r="AA90" s="709"/>
      <c r="AB90" s="709"/>
      <c r="AC90" s="137" t="s">
        <v>630</v>
      </c>
      <c r="AD90" s="160"/>
      <c r="AE90" s="719">
        <f>VLOOKUP(AC90,'Прайс-лист'!$B:$K,10,0)</f>
        <v>370</v>
      </c>
      <c r="AF90" s="715"/>
      <c r="AG90" s="715"/>
      <c r="AH90" s="715"/>
      <c r="AI90" s="715"/>
      <c r="AJ90" s="715"/>
      <c r="AK90" s="715"/>
      <c r="AL90" s="715"/>
      <c r="AM90" s="716"/>
      <c r="AN90" s="708"/>
      <c r="AO90" s="709"/>
      <c r="AP90" s="713"/>
      <c r="AQ90" s="137" t="s">
        <v>974</v>
      </c>
      <c r="AR90" s="160"/>
      <c r="AS90" s="714">
        <f>VLOOKUP(AQ90,'Прайс-лист'!$B:$K,10,0)</f>
        <v>380</v>
      </c>
      <c r="AT90" s="715"/>
      <c r="AU90" s="715"/>
      <c r="AV90" s="715"/>
      <c r="AW90" s="715"/>
      <c r="AX90" s="715"/>
      <c r="AY90" s="715"/>
      <c r="AZ90" s="715"/>
      <c r="BA90" s="716"/>
      <c r="BB90" s="708"/>
      <c r="BC90" s="709"/>
      <c r="BD90" s="709"/>
      <c r="BE90" s="137" t="s">
        <v>977</v>
      </c>
      <c r="BF90" s="160"/>
      <c r="BG90" s="719">
        <f>VLOOKUP(BE90,'Прайс-лист'!$B:$K,10,0)</f>
        <v>490</v>
      </c>
      <c r="BH90" s="715"/>
      <c r="BI90" s="715"/>
      <c r="BJ90" s="715"/>
      <c r="BK90" s="715"/>
      <c r="BL90" s="715"/>
      <c r="BM90" s="715"/>
      <c r="BN90" s="715"/>
      <c r="BO90" s="716"/>
      <c r="BP90" s="708"/>
      <c r="BQ90" s="709"/>
      <c r="BR90" s="709"/>
      <c r="BS90" s="137" t="s">
        <v>634</v>
      </c>
      <c r="BT90" s="160"/>
      <c r="BU90" s="719">
        <f>VLOOKUP(BS90,'Прайс-лист'!$B:$K,10,0)</f>
        <v>450</v>
      </c>
      <c r="BV90" s="715"/>
      <c r="BW90" s="715"/>
      <c r="BX90" s="715"/>
      <c r="BY90" s="715"/>
      <c r="BZ90" s="715"/>
      <c r="CA90" s="715"/>
      <c r="CB90" s="715"/>
      <c r="CC90" s="716"/>
      <c r="CD90" s="708"/>
      <c r="CE90" s="709"/>
      <c r="CF90" s="713"/>
      <c r="CG90" s="137" t="s">
        <v>980</v>
      </c>
      <c r="CH90" s="160"/>
      <c r="CI90" s="714">
        <f>VLOOKUP(CG90,'Прайс-лист'!$B:$K,10,0)</f>
        <v>490</v>
      </c>
      <c r="CJ90" s="715"/>
      <c r="CK90" s="715"/>
      <c r="CL90" s="715"/>
      <c r="CM90" s="715"/>
      <c r="CN90" s="715"/>
      <c r="CO90" s="715"/>
      <c r="CP90" s="715"/>
      <c r="CQ90" s="716"/>
      <c r="CR90" s="708"/>
      <c r="CS90" s="709"/>
      <c r="CT90" s="709"/>
      <c r="CU90" s="137" t="s">
        <v>983</v>
      </c>
      <c r="CV90" s="160"/>
      <c r="CW90" s="719">
        <f>VLOOKUP(CU90,'Прайс-лист'!$B:$K,10,0)</f>
        <v>640</v>
      </c>
      <c r="CX90" s="715"/>
      <c r="CY90" s="715"/>
      <c r="CZ90" s="715"/>
      <c r="DA90" s="715"/>
      <c r="DB90" s="715"/>
      <c r="DC90" s="715"/>
      <c r="DD90" s="715"/>
      <c r="DE90" s="716"/>
      <c r="DF90" s="708"/>
      <c r="DG90" s="709"/>
      <c r="DH90" s="709"/>
      <c r="DI90" s="137" t="s">
        <v>638</v>
      </c>
      <c r="DJ90" s="160"/>
      <c r="DK90" s="719">
        <f>VLOOKUP(DI90,'Прайс-лист'!$B:$K,10,0)</f>
        <v>510</v>
      </c>
      <c r="DL90" s="715"/>
      <c r="DM90" s="715"/>
      <c r="DN90" s="715"/>
      <c r="DO90" s="715"/>
      <c r="DP90" s="715"/>
      <c r="DQ90" s="715"/>
      <c r="DR90" s="715"/>
      <c r="DS90" s="716"/>
      <c r="DT90" s="708"/>
      <c r="DU90" s="709"/>
      <c r="DV90" s="713"/>
      <c r="DW90" s="137" t="s">
        <v>754</v>
      </c>
      <c r="DX90" s="160"/>
      <c r="DY90" s="714">
        <f>VLOOKUP(DW90,'Прайс-лист'!$B:$K,10,0)</f>
        <v>560</v>
      </c>
      <c r="DZ90" s="820"/>
      <c r="EA90" s="820"/>
      <c r="EB90" s="820"/>
      <c r="EC90" s="820"/>
      <c r="ED90" s="820"/>
      <c r="EE90" s="820"/>
      <c r="EF90" s="820"/>
      <c r="EG90" s="716"/>
      <c r="EH90" s="708"/>
      <c r="EI90" s="709"/>
      <c r="EJ90" s="713"/>
    </row>
    <row r="91" spans="1:140" ht="15" thickBot="1">
      <c r="A91" s="138" t="s">
        <v>1143</v>
      </c>
      <c r="C91" s="753">
        <f>VLOOKUP(A91,'Прайс-лист'!$B:$K,10,0)</f>
        <v>360</v>
      </c>
      <c r="D91" s="723"/>
      <c r="E91" s="723"/>
      <c r="F91" s="723"/>
      <c r="G91" s="723"/>
      <c r="H91" s="723"/>
      <c r="I91" s="723"/>
      <c r="J91" s="723"/>
      <c r="K91" s="724"/>
      <c r="L91" s="725"/>
      <c r="M91" s="726"/>
      <c r="N91" s="726"/>
      <c r="O91" s="138" t="s">
        <v>1145</v>
      </c>
      <c r="P91" s="244"/>
      <c r="Q91" s="722">
        <f>VLOOKUP(O91,'Прайс-лист'!$B:$K,10,0)</f>
        <v>450</v>
      </c>
      <c r="R91" s="723"/>
      <c r="S91" s="723"/>
      <c r="T91" s="723"/>
      <c r="U91" s="723"/>
      <c r="V91" s="723"/>
      <c r="W91" s="723"/>
      <c r="X91" s="723"/>
      <c r="Y91" s="724"/>
      <c r="Z91" s="725"/>
      <c r="AA91" s="726"/>
      <c r="AB91" s="726"/>
      <c r="AC91" s="138" t="s">
        <v>781</v>
      </c>
      <c r="AD91" s="245"/>
      <c r="AE91" s="722">
        <f>VLOOKUP(AC91,'Прайс-лист'!$B:$K,10,0)</f>
        <v>370</v>
      </c>
      <c r="AF91" s="723"/>
      <c r="AG91" s="723"/>
      <c r="AH91" s="723"/>
      <c r="AI91" s="723"/>
      <c r="AJ91" s="723"/>
      <c r="AK91" s="723"/>
      <c r="AL91" s="723"/>
      <c r="AM91" s="724"/>
      <c r="AN91" s="725"/>
      <c r="AO91" s="726"/>
      <c r="AP91" s="727"/>
      <c r="AQ91" s="138" t="s">
        <v>1147</v>
      </c>
      <c r="AR91" s="245"/>
      <c r="AS91" s="753">
        <f>VLOOKUP(AQ91,'Прайс-лист'!$B:$K,10,0)</f>
        <v>420</v>
      </c>
      <c r="AT91" s="723"/>
      <c r="AU91" s="723"/>
      <c r="AV91" s="723"/>
      <c r="AW91" s="723"/>
      <c r="AX91" s="723"/>
      <c r="AY91" s="723"/>
      <c r="AZ91" s="723"/>
      <c r="BA91" s="724"/>
      <c r="BB91" s="725"/>
      <c r="BC91" s="726"/>
      <c r="BD91" s="726"/>
      <c r="BE91" s="139" t="s">
        <v>1149</v>
      </c>
      <c r="BF91" s="245"/>
      <c r="BG91" s="722">
        <f>VLOOKUP(BE91,'Прайс-лист'!$B:$K,10,0)</f>
        <v>530</v>
      </c>
      <c r="BH91" s="723"/>
      <c r="BI91" s="723"/>
      <c r="BJ91" s="723"/>
      <c r="BK91" s="723"/>
      <c r="BL91" s="723"/>
      <c r="BM91" s="723"/>
      <c r="BN91" s="723"/>
      <c r="BO91" s="724"/>
      <c r="BP91" s="725"/>
      <c r="BQ91" s="726"/>
      <c r="BR91" s="726"/>
      <c r="BS91" s="139" t="s">
        <v>783</v>
      </c>
      <c r="BT91" s="245"/>
      <c r="BU91" s="722">
        <f>VLOOKUP(BS91,'Прайс-лист'!$B:$K,10,0)</f>
        <v>450</v>
      </c>
      <c r="BV91" s="723"/>
      <c r="BW91" s="723"/>
      <c r="BX91" s="723"/>
      <c r="BY91" s="723"/>
      <c r="BZ91" s="723"/>
      <c r="CA91" s="723"/>
      <c r="CB91" s="723"/>
      <c r="CC91" s="724"/>
      <c r="CD91" s="725"/>
      <c r="CE91" s="726"/>
      <c r="CF91" s="727"/>
      <c r="CG91" s="138" t="s">
        <v>1151</v>
      </c>
      <c r="CH91" s="245"/>
      <c r="CI91" s="753">
        <f>VLOOKUP(CG91,'Прайс-лист'!$B:$K,10,0)</f>
        <v>540</v>
      </c>
      <c r="CJ91" s="723"/>
      <c r="CK91" s="723"/>
      <c r="CL91" s="723"/>
      <c r="CM91" s="723"/>
      <c r="CN91" s="723"/>
      <c r="CO91" s="723"/>
      <c r="CP91" s="723"/>
      <c r="CQ91" s="724"/>
      <c r="CR91" s="725"/>
      <c r="CS91" s="726"/>
      <c r="CT91" s="726"/>
      <c r="CU91" s="139" t="s">
        <v>1153</v>
      </c>
      <c r="CV91" s="245"/>
      <c r="CW91" s="722">
        <f>VLOOKUP(CU91,'Прайс-лист'!$B:$K,10,0)</f>
        <v>690</v>
      </c>
      <c r="CX91" s="723"/>
      <c r="CY91" s="723"/>
      <c r="CZ91" s="723"/>
      <c r="DA91" s="723"/>
      <c r="DB91" s="723"/>
      <c r="DC91" s="723"/>
      <c r="DD91" s="723"/>
      <c r="DE91" s="724"/>
      <c r="DF91" s="725"/>
      <c r="DG91" s="726"/>
      <c r="DH91" s="726"/>
      <c r="DI91" s="139" t="s">
        <v>785</v>
      </c>
      <c r="DJ91" s="245"/>
      <c r="DK91" s="722">
        <f>VLOOKUP(DI91,'Прайс-лист'!$B:$K,10,0)</f>
        <v>510</v>
      </c>
      <c r="DL91" s="723"/>
      <c r="DM91" s="723"/>
      <c r="DN91" s="723"/>
      <c r="DO91" s="723"/>
      <c r="DP91" s="723"/>
      <c r="DQ91" s="723"/>
      <c r="DR91" s="723"/>
      <c r="DS91" s="724"/>
      <c r="DT91" s="725"/>
      <c r="DU91" s="726"/>
      <c r="DV91" s="727"/>
      <c r="DW91" s="138" t="s">
        <v>855</v>
      </c>
      <c r="DX91" s="160"/>
      <c r="DY91" s="753">
        <f>VLOOKUP(DW91,'Прайс-лист'!$B:$K,10,0)</f>
        <v>560</v>
      </c>
      <c r="DZ91" s="723"/>
      <c r="EA91" s="723"/>
      <c r="EB91" s="723"/>
      <c r="EC91" s="723"/>
      <c r="ED91" s="723"/>
      <c r="EE91" s="723"/>
      <c r="EF91" s="723"/>
      <c r="EG91" s="724"/>
      <c r="EH91" s="725"/>
      <c r="EI91" s="726"/>
      <c r="EJ91" s="727"/>
    </row>
    <row r="92" spans="1:140" ht="15" thickBot="1">
      <c r="DW92" s="135"/>
    </row>
    <row r="93" spans="1:140" ht="15.75" customHeight="1" thickBot="1">
      <c r="C93" s="754" t="s">
        <v>5894</v>
      </c>
      <c r="D93" s="755"/>
      <c r="E93" s="755"/>
      <c r="F93" s="755"/>
      <c r="G93" s="755"/>
      <c r="H93" s="755"/>
      <c r="I93" s="755"/>
      <c r="J93" s="755"/>
      <c r="K93" s="755"/>
      <c r="L93" s="755"/>
      <c r="M93" s="755"/>
      <c r="N93" s="755"/>
      <c r="O93" s="755"/>
      <c r="P93" s="755"/>
      <c r="Q93" s="755"/>
      <c r="R93" s="755"/>
      <c r="S93" s="755"/>
      <c r="T93" s="755"/>
      <c r="U93" s="755"/>
      <c r="V93" s="755"/>
      <c r="W93" s="755"/>
      <c r="X93" s="755"/>
      <c r="Y93" s="755"/>
      <c r="Z93" s="755"/>
      <c r="AA93" s="755"/>
      <c r="AB93" s="755"/>
      <c r="AC93" s="755"/>
      <c r="AD93" s="755"/>
      <c r="AE93" s="755"/>
      <c r="AF93" s="755"/>
      <c r="AG93" s="755"/>
      <c r="AH93" s="755"/>
      <c r="AI93" s="755"/>
      <c r="AJ93" s="755"/>
      <c r="AK93" s="755"/>
      <c r="AL93" s="755"/>
      <c r="AM93" s="755"/>
      <c r="AN93" s="755"/>
      <c r="AO93" s="755"/>
      <c r="AP93" s="755"/>
      <c r="AQ93" s="755"/>
      <c r="AR93" s="755"/>
      <c r="AS93" s="755"/>
      <c r="AT93" s="755"/>
      <c r="AU93" s="755"/>
      <c r="AV93" s="755"/>
      <c r="AW93" s="755"/>
      <c r="AX93" s="755"/>
      <c r="AY93" s="755"/>
      <c r="AZ93" s="755"/>
      <c r="BA93" s="755"/>
      <c r="BB93" s="755"/>
      <c r="BC93" s="755"/>
      <c r="BD93" s="756"/>
      <c r="BE93" s="134"/>
      <c r="BG93" s="754" t="s">
        <v>5895</v>
      </c>
      <c r="BH93" s="755"/>
      <c r="BI93" s="755"/>
      <c r="BJ93" s="755"/>
      <c r="BK93" s="755"/>
      <c r="BL93" s="755"/>
      <c r="BM93" s="755"/>
      <c r="BN93" s="755"/>
      <c r="BO93" s="755"/>
      <c r="BP93" s="755"/>
      <c r="BQ93" s="755"/>
      <c r="BR93" s="756"/>
      <c r="BS93" s="134"/>
      <c r="DW93" s="134"/>
    </row>
    <row r="94" spans="1:140" ht="16.5" thickBot="1">
      <c r="C94" s="830" t="s">
        <v>5901</v>
      </c>
      <c r="D94" s="831"/>
      <c r="E94" s="831"/>
      <c r="F94" s="831"/>
      <c r="G94" s="831"/>
      <c r="H94" s="831"/>
      <c r="I94" s="831"/>
      <c r="J94" s="831"/>
      <c r="K94" s="831"/>
      <c r="L94" s="831"/>
      <c r="M94" s="831"/>
      <c r="N94" s="831"/>
      <c r="Q94" s="827" t="s">
        <v>5871</v>
      </c>
      <c r="R94" s="827"/>
      <c r="S94" s="827"/>
      <c r="T94" s="827"/>
      <c r="U94" s="827"/>
      <c r="V94" s="827"/>
      <c r="W94" s="827"/>
      <c r="X94" s="827"/>
      <c r="Y94" s="827"/>
      <c r="Z94" s="827"/>
      <c r="AA94" s="827"/>
      <c r="AB94" s="827"/>
      <c r="AC94" s="135"/>
      <c r="AD94" s="164"/>
      <c r="AE94" s="827" t="s">
        <v>5872</v>
      </c>
      <c r="AF94" s="827"/>
      <c r="AG94" s="827"/>
      <c r="AH94" s="827"/>
      <c r="AI94" s="827"/>
      <c r="AJ94" s="827"/>
      <c r="AK94" s="827"/>
      <c r="AL94" s="827"/>
      <c r="AM94" s="827"/>
      <c r="AN94" s="827"/>
      <c r="AO94" s="827"/>
      <c r="AP94" s="827"/>
      <c r="AQ94" s="135"/>
      <c r="AR94" s="164"/>
      <c r="AS94" s="827" t="s">
        <v>6363</v>
      </c>
      <c r="AT94" s="827"/>
      <c r="AU94" s="827"/>
      <c r="AV94" s="827"/>
      <c r="AW94" s="827"/>
      <c r="AX94" s="827"/>
      <c r="AY94" s="827"/>
      <c r="AZ94" s="827"/>
      <c r="BA94" s="827"/>
      <c r="BB94" s="827"/>
      <c r="BC94" s="827"/>
      <c r="BD94" s="828"/>
      <c r="BE94" s="135"/>
      <c r="BF94" s="160"/>
      <c r="BG94" s="740" t="s">
        <v>623</v>
      </c>
      <c r="BH94" s="741"/>
      <c r="BI94" s="741"/>
      <c r="BJ94" s="741"/>
      <c r="BK94" s="741"/>
      <c r="BL94" s="741"/>
      <c r="BM94" s="741"/>
      <c r="BN94" s="741"/>
      <c r="BO94" s="741"/>
      <c r="BP94" s="741"/>
      <c r="BQ94" s="741"/>
      <c r="BR94" s="742"/>
      <c r="BS94" s="135"/>
      <c r="BT94" s="160"/>
      <c r="DW94" s="135"/>
    </row>
    <row r="95" spans="1:140" ht="51" customHeight="1">
      <c r="C95" s="832" t="s">
        <v>5897</v>
      </c>
      <c r="D95" s="826"/>
      <c r="E95" s="826"/>
      <c r="F95" s="826"/>
      <c r="G95" s="826"/>
      <c r="H95" s="826"/>
      <c r="I95" s="826"/>
      <c r="J95" s="826"/>
      <c r="K95" s="826"/>
      <c r="L95" s="826"/>
      <c r="M95" s="826"/>
      <c r="N95" s="826"/>
      <c r="O95" s="384"/>
      <c r="P95" s="384"/>
      <c r="Q95" s="826" t="s">
        <v>5883</v>
      </c>
      <c r="R95" s="826"/>
      <c r="S95" s="826"/>
      <c r="T95" s="826"/>
      <c r="U95" s="826"/>
      <c r="V95" s="826"/>
      <c r="W95" s="826"/>
      <c r="X95" s="826"/>
      <c r="Y95" s="826"/>
      <c r="Z95" s="826"/>
      <c r="AA95" s="826"/>
      <c r="AB95" s="826"/>
      <c r="AC95" s="390"/>
      <c r="AD95" s="382"/>
      <c r="AE95" s="826" t="s">
        <v>5884</v>
      </c>
      <c r="AF95" s="826"/>
      <c r="AG95" s="826"/>
      <c r="AH95" s="826"/>
      <c r="AI95" s="826"/>
      <c r="AJ95" s="826"/>
      <c r="AK95" s="826"/>
      <c r="AL95" s="826"/>
      <c r="AM95" s="826"/>
      <c r="AN95" s="826"/>
      <c r="AO95" s="826"/>
      <c r="AP95" s="826"/>
      <c r="AQ95" s="390"/>
      <c r="AR95" s="382"/>
      <c r="AS95" s="826" t="s">
        <v>5885</v>
      </c>
      <c r="AT95" s="826"/>
      <c r="AU95" s="826"/>
      <c r="AV95" s="826"/>
      <c r="AW95" s="826"/>
      <c r="AX95" s="826"/>
      <c r="AY95" s="826"/>
      <c r="AZ95" s="826"/>
      <c r="BA95" s="826"/>
      <c r="BB95" s="826"/>
      <c r="BC95" s="826"/>
      <c r="BD95" s="829"/>
      <c r="BE95" s="142"/>
      <c r="BF95" s="160"/>
      <c r="BG95" s="734" t="s">
        <v>4399</v>
      </c>
      <c r="BH95" s="821"/>
      <c r="BI95" s="821"/>
      <c r="BJ95" s="821"/>
      <c r="BK95" s="821"/>
      <c r="BL95" s="821"/>
      <c r="BM95" s="821"/>
      <c r="BN95" s="821"/>
      <c r="BO95" s="821"/>
      <c r="BP95" s="821"/>
      <c r="BQ95" s="821"/>
      <c r="BR95" s="744"/>
      <c r="BS95" s="142"/>
      <c r="BT95" s="160"/>
      <c r="DW95" s="134"/>
    </row>
    <row r="96" spans="1:140" ht="15" customHeight="1">
      <c r="C96" s="736"/>
      <c r="D96" s="762"/>
      <c r="E96" s="762"/>
      <c r="F96" s="762"/>
      <c r="G96" s="762"/>
      <c r="H96" s="762"/>
      <c r="I96" s="762"/>
      <c r="J96" s="762"/>
      <c r="K96" s="762"/>
      <c r="L96" s="762"/>
      <c r="M96" s="762"/>
      <c r="N96" s="762"/>
      <c r="O96" s="247"/>
      <c r="P96" s="247"/>
      <c r="Q96" s="762" t="s">
        <v>5878</v>
      </c>
      <c r="R96" s="762"/>
      <c r="S96" s="762"/>
      <c r="T96" s="762"/>
      <c r="U96" s="762"/>
      <c r="V96" s="762"/>
      <c r="W96" s="762"/>
      <c r="X96" s="762"/>
      <c r="Y96" s="762"/>
      <c r="Z96" s="762"/>
      <c r="AA96" s="762"/>
      <c r="AB96" s="762"/>
      <c r="AC96" s="373"/>
      <c r="AD96" s="164"/>
      <c r="AE96" s="762" t="s">
        <v>5878</v>
      </c>
      <c r="AF96" s="762"/>
      <c r="AG96" s="762"/>
      <c r="AH96" s="762"/>
      <c r="AI96" s="762"/>
      <c r="AJ96" s="762"/>
      <c r="AK96" s="762"/>
      <c r="AL96" s="762"/>
      <c r="AM96" s="762"/>
      <c r="AN96" s="762"/>
      <c r="AO96" s="762"/>
      <c r="AP96" s="762"/>
      <c r="AQ96" s="373"/>
      <c r="AR96" s="164"/>
      <c r="AS96" s="762" t="s">
        <v>5878</v>
      </c>
      <c r="AT96" s="762"/>
      <c r="AU96" s="762"/>
      <c r="AV96" s="762"/>
      <c r="AW96" s="762"/>
      <c r="AX96" s="762"/>
      <c r="AY96" s="762"/>
      <c r="AZ96" s="762"/>
      <c r="BA96" s="762"/>
      <c r="BB96" s="762"/>
      <c r="BC96" s="762"/>
      <c r="BD96" s="718"/>
      <c r="BE96" s="227"/>
      <c r="BF96" s="160"/>
      <c r="BG96" s="736" t="s">
        <v>625</v>
      </c>
      <c r="BH96" s="822"/>
      <c r="BI96" s="822"/>
      <c r="BJ96" s="822"/>
      <c r="BK96" s="822"/>
      <c r="BL96" s="822"/>
      <c r="BM96" s="822"/>
      <c r="BN96" s="822"/>
      <c r="BO96" s="822"/>
      <c r="BP96" s="822"/>
      <c r="BQ96" s="822"/>
      <c r="BR96" s="718"/>
      <c r="BS96" s="227"/>
      <c r="BT96" s="160"/>
      <c r="DW96" s="135"/>
    </row>
    <row r="97" spans="1:127" ht="106.5" customHeight="1">
      <c r="C97" s="720"/>
      <c r="D97" s="711"/>
      <c r="E97" s="711"/>
      <c r="F97" s="711"/>
      <c r="G97" s="711"/>
      <c r="H97" s="711"/>
      <c r="I97" s="711"/>
      <c r="J97" s="711"/>
      <c r="K97" s="711"/>
      <c r="L97" s="711"/>
      <c r="M97" s="711"/>
      <c r="N97" s="721"/>
      <c r="O97" s="247"/>
      <c r="P97" s="247"/>
      <c r="Q97" s="710"/>
      <c r="R97" s="711"/>
      <c r="S97" s="711"/>
      <c r="T97" s="711"/>
      <c r="U97" s="711"/>
      <c r="V97" s="711"/>
      <c r="W97" s="711"/>
      <c r="X97" s="711"/>
      <c r="Y97" s="711"/>
      <c r="Z97" s="711"/>
      <c r="AA97" s="711"/>
      <c r="AB97" s="721"/>
      <c r="AC97" s="135"/>
      <c r="AD97" s="164"/>
      <c r="AE97" s="710"/>
      <c r="AF97" s="711"/>
      <c r="AG97" s="711"/>
      <c r="AH97" s="711"/>
      <c r="AI97" s="711"/>
      <c r="AJ97" s="711"/>
      <c r="AK97" s="711"/>
      <c r="AL97" s="711"/>
      <c r="AM97" s="711"/>
      <c r="AN97" s="711"/>
      <c r="AO97" s="711"/>
      <c r="AP97" s="721"/>
      <c r="AQ97" s="135"/>
      <c r="AR97" s="164"/>
      <c r="AS97" s="710"/>
      <c r="AT97" s="711"/>
      <c r="AU97" s="711"/>
      <c r="AV97" s="711"/>
      <c r="AW97" s="711"/>
      <c r="AX97" s="711"/>
      <c r="AY97" s="711"/>
      <c r="AZ97" s="711"/>
      <c r="BA97" s="711"/>
      <c r="BB97" s="711"/>
      <c r="BC97" s="711"/>
      <c r="BD97" s="712"/>
      <c r="BE97" s="135"/>
      <c r="BF97" s="160"/>
      <c r="BG97" s="720"/>
      <c r="BH97" s="824"/>
      <c r="BI97" s="824"/>
      <c r="BJ97" s="824"/>
      <c r="BK97" s="824"/>
      <c r="BL97" s="824"/>
      <c r="BM97" s="824"/>
      <c r="BN97" s="824"/>
      <c r="BO97" s="824"/>
      <c r="BP97" s="824"/>
      <c r="BQ97" s="824"/>
      <c r="BR97" s="712"/>
      <c r="BS97" s="135"/>
      <c r="BT97" s="160"/>
      <c r="DW97" s="134"/>
    </row>
    <row r="98" spans="1:127">
      <c r="A98" s="137" t="s">
        <v>5724</v>
      </c>
      <c r="C98" s="714">
        <f>VLOOKUP(A98,'Прайс-лист'!$B:$K,10,0)</f>
        <v>800</v>
      </c>
      <c r="D98" s="715"/>
      <c r="E98" s="715"/>
      <c r="F98" s="715"/>
      <c r="G98" s="715"/>
      <c r="H98" s="715"/>
      <c r="I98" s="715"/>
      <c r="J98" s="715"/>
      <c r="K98" s="716"/>
      <c r="L98" s="708"/>
      <c r="M98" s="761"/>
      <c r="N98" s="761"/>
      <c r="O98" s="137" t="s">
        <v>5857</v>
      </c>
      <c r="P98" s="247"/>
      <c r="Q98" s="719">
        <f>VLOOKUP(O98,'Прайс-лист'!$B:$K,10,0)</f>
        <v>1920</v>
      </c>
      <c r="R98" s="715"/>
      <c r="S98" s="715"/>
      <c r="T98" s="715"/>
      <c r="U98" s="715"/>
      <c r="V98" s="715"/>
      <c r="W98" s="715"/>
      <c r="X98" s="715"/>
      <c r="Y98" s="716"/>
      <c r="Z98" s="708"/>
      <c r="AA98" s="761"/>
      <c r="AB98" s="761"/>
      <c r="AC98" s="137" t="s">
        <v>5859</v>
      </c>
      <c r="AD98" s="160"/>
      <c r="AE98" s="719">
        <f>VLOOKUP(AC98,'Прайс-лист'!$B:$K,10,0)</f>
        <v>2120</v>
      </c>
      <c r="AF98" s="715"/>
      <c r="AG98" s="715"/>
      <c r="AH98" s="715"/>
      <c r="AI98" s="715"/>
      <c r="AJ98" s="715"/>
      <c r="AK98" s="715"/>
      <c r="AL98" s="715"/>
      <c r="AM98" s="716"/>
      <c r="AN98" s="708"/>
      <c r="AO98" s="761"/>
      <c r="AP98" s="761"/>
      <c r="AQ98" s="137" t="s">
        <v>5861</v>
      </c>
      <c r="AR98" s="160"/>
      <c r="AS98" s="719">
        <f>VLOOKUP(AQ98,'Прайс-лист'!$B:$K,10,0)</f>
        <v>2420</v>
      </c>
      <c r="AT98" s="715"/>
      <c r="AU98" s="715"/>
      <c r="AV98" s="715"/>
      <c r="AW98" s="715"/>
      <c r="AX98" s="715"/>
      <c r="AY98" s="715"/>
      <c r="AZ98" s="715"/>
      <c r="BA98" s="716"/>
      <c r="BB98" s="708"/>
      <c r="BC98" s="761"/>
      <c r="BD98" s="713"/>
      <c r="BE98" s="137" t="s">
        <v>626</v>
      </c>
      <c r="BF98" s="160"/>
      <c r="BG98" s="714">
        <f>VLOOKUP(BE98,'Прайс-лист'!$B:$K,10,0)</f>
        <v>290</v>
      </c>
      <c r="BH98" s="820"/>
      <c r="BI98" s="820"/>
      <c r="BJ98" s="820"/>
      <c r="BK98" s="820"/>
      <c r="BL98" s="820"/>
      <c r="BM98" s="820"/>
      <c r="BN98" s="820"/>
      <c r="BO98" s="716"/>
      <c r="BP98" s="708"/>
      <c r="BQ98" s="709"/>
      <c r="BR98" s="713"/>
      <c r="BT98" s="160"/>
      <c r="DW98" s="135"/>
    </row>
    <row r="99" spans="1:127" ht="15" thickBot="1">
      <c r="A99" s="138" t="s">
        <v>5732</v>
      </c>
      <c r="C99" s="753">
        <f>VLOOKUP(A99,'Прайс-лист'!$B:$K,10,0)</f>
        <v>880</v>
      </c>
      <c r="D99" s="723"/>
      <c r="E99" s="723"/>
      <c r="F99" s="723"/>
      <c r="G99" s="723"/>
      <c r="H99" s="723"/>
      <c r="I99" s="723"/>
      <c r="J99" s="723"/>
      <c r="K99" s="724"/>
      <c r="L99" s="725"/>
      <c r="M99" s="726"/>
      <c r="N99" s="726"/>
      <c r="O99" s="139" t="s">
        <v>5858</v>
      </c>
      <c r="P99" s="248"/>
      <c r="Q99" s="722">
        <f>VLOOKUP(O99,'Прайс-лист'!$B:$K,10,0)</f>
        <v>1920</v>
      </c>
      <c r="R99" s="723"/>
      <c r="S99" s="723"/>
      <c r="T99" s="723"/>
      <c r="U99" s="723"/>
      <c r="V99" s="723"/>
      <c r="W99" s="723"/>
      <c r="X99" s="723"/>
      <c r="Y99" s="724"/>
      <c r="Z99" s="725"/>
      <c r="AA99" s="726"/>
      <c r="AB99" s="726"/>
      <c r="AC99" s="139" t="s">
        <v>5860</v>
      </c>
      <c r="AD99" s="245"/>
      <c r="AE99" s="722">
        <f>VLOOKUP(AC99,'Прайс-лист'!$B:$K,10,0)</f>
        <v>2120</v>
      </c>
      <c r="AF99" s="723"/>
      <c r="AG99" s="723"/>
      <c r="AH99" s="723"/>
      <c r="AI99" s="723"/>
      <c r="AJ99" s="723"/>
      <c r="AK99" s="723"/>
      <c r="AL99" s="723"/>
      <c r="AM99" s="724"/>
      <c r="AN99" s="725"/>
      <c r="AO99" s="726"/>
      <c r="AP99" s="726"/>
      <c r="AQ99" s="139" t="s">
        <v>5862</v>
      </c>
      <c r="AR99" s="245"/>
      <c r="AS99" s="722">
        <f>VLOOKUP(AQ99,'Прайс-лист'!$B:$K,10,0)</f>
        <v>2420</v>
      </c>
      <c r="AT99" s="723"/>
      <c r="AU99" s="723"/>
      <c r="AV99" s="723"/>
      <c r="AW99" s="723"/>
      <c r="AX99" s="723"/>
      <c r="AY99" s="723"/>
      <c r="AZ99" s="723"/>
      <c r="BA99" s="724"/>
      <c r="BB99" s="725"/>
      <c r="BC99" s="726"/>
      <c r="BD99" s="727"/>
      <c r="BE99" s="138" t="s">
        <v>779</v>
      </c>
      <c r="BF99" s="245"/>
      <c r="BG99" s="753">
        <f>VLOOKUP(BE99,'Прайс-лист'!$B:$K,10,0)</f>
        <v>290</v>
      </c>
      <c r="BH99" s="723"/>
      <c r="BI99" s="723"/>
      <c r="BJ99" s="723"/>
      <c r="BK99" s="723"/>
      <c r="BL99" s="723"/>
      <c r="BM99" s="723"/>
      <c r="BN99" s="723"/>
      <c r="BO99" s="724"/>
      <c r="BP99" s="725"/>
      <c r="BQ99" s="726"/>
      <c r="BR99" s="727"/>
      <c r="BT99" s="160"/>
      <c r="DW99" s="134"/>
    </row>
    <row r="100" spans="1:127">
      <c r="AQ100" s="142"/>
      <c r="AR100" s="160"/>
      <c r="BF100" s="160"/>
      <c r="BT100" s="160"/>
      <c r="DW100" s="135"/>
    </row>
    <row r="101" spans="1:127">
      <c r="AQ101" s="142"/>
      <c r="AR101" s="160"/>
      <c r="BF101" s="160"/>
      <c r="BT101" s="160"/>
    </row>
    <row r="102" spans="1:127">
      <c r="AQ102" s="142"/>
      <c r="AR102" s="160"/>
      <c r="BF102" s="160"/>
    </row>
    <row r="103" spans="1:127">
      <c r="AQ103" s="142"/>
      <c r="AR103" s="160"/>
    </row>
    <row r="104" spans="1:127">
      <c r="AQ104" s="142"/>
      <c r="AR104" s="160"/>
    </row>
    <row r="105" spans="1:127">
      <c r="AQ105" s="142"/>
    </row>
    <row r="106" spans="1:127">
      <c r="AQ106" s="142"/>
    </row>
    <row r="107" spans="1:127">
      <c r="AQ107" s="142"/>
    </row>
    <row r="108" spans="1:127">
      <c r="AQ108" s="142"/>
    </row>
  </sheetData>
  <sheetProtection algorithmName="SHA-512" hashValue="PxxfMIRMBOvnXR4OLiSZp3gETUC6jiyeJDGQTvDV2v10rL4RlH68/b7BK/o09U2PgO7TcDbBMqysxt8xxRalQQ==" saltValue="cQIUIjLFYxSbx1QYVeqO0g==" spinCount="100000" sheet="1" objects="1" scenarios="1"/>
  <mergeCells count="926">
    <mergeCell ref="C44:AB44"/>
    <mergeCell ref="AE44:BD44"/>
    <mergeCell ref="AS98:BA98"/>
    <mergeCell ref="BB98:BD98"/>
    <mergeCell ref="C93:BD93"/>
    <mergeCell ref="AS99:BA99"/>
    <mergeCell ref="BB99:BD99"/>
    <mergeCell ref="C99:K99"/>
    <mergeCell ref="L99:N99"/>
    <mergeCell ref="Q99:Y99"/>
    <mergeCell ref="Z99:AB99"/>
    <mergeCell ref="C98:K98"/>
    <mergeCell ref="L98:N98"/>
    <mergeCell ref="Q98:Y98"/>
    <mergeCell ref="Z98:AB98"/>
    <mergeCell ref="C97:N97"/>
    <mergeCell ref="Q97:AB97"/>
    <mergeCell ref="C96:N96"/>
    <mergeCell ref="Q96:AB96"/>
    <mergeCell ref="C94:N94"/>
    <mergeCell ref="Q94:AB94"/>
    <mergeCell ref="C95:N95"/>
    <mergeCell ref="Q95:AB95"/>
    <mergeCell ref="AS66:BA66"/>
    <mergeCell ref="BG44:CF44"/>
    <mergeCell ref="CI44:DH44"/>
    <mergeCell ref="DK44:EJ44"/>
    <mergeCell ref="C53:AB53"/>
    <mergeCell ref="AE53:BR53"/>
    <mergeCell ref="BU53:DH53"/>
    <mergeCell ref="DK53:EJ53"/>
    <mergeCell ref="DY45:EJ45"/>
    <mergeCell ref="DY46:EJ46"/>
    <mergeCell ref="DY47:EJ47"/>
    <mergeCell ref="DY48:EJ48"/>
    <mergeCell ref="DY49:EG49"/>
    <mergeCell ref="EH49:EJ49"/>
    <mergeCell ref="DY50:EG50"/>
    <mergeCell ref="EH50:EJ50"/>
    <mergeCell ref="C45:N45"/>
    <mergeCell ref="Q45:AB45"/>
    <mergeCell ref="AE45:AP45"/>
    <mergeCell ref="AS45:BD45"/>
    <mergeCell ref="BG45:BR45"/>
    <mergeCell ref="BU45:CF45"/>
    <mergeCell ref="CI45:CT45"/>
    <mergeCell ref="C52:EJ52"/>
    <mergeCell ref="CW45:DH45"/>
    <mergeCell ref="DY34:EG34"/>
    <mergeCell ref="EH34:EJ34"/>
    <mergeCell ref="C28:N28"/>
    <mergeCell ref="Q28:BD28"/>
    <mergeCell ref="BG28:CT28"/>
    <mergeCell ref="CW28:DV28"/>
    <mergeCell ref="DY28:EJ28"/>
    <mergeCell ref="C36:N36"/>
    <mergeCell ref="Q36:BD36"/>
    <mergeCell ref="BG36:DH36"/>
    <mergeCell ref="BP34:BR34"/>
    <mergeCell ref="BU34:CC34"/>
    <mergeCell ref="CD34:CF34"/>
    <mergeCell ref="CI34:CQ34"/>
    <mergeCell ref="CR34:CT34"/>
    <mergeCell ref="CW34:DE34"/>
    <mergeCell ref="DF34:DH34"/>
    <mergeCell ref="DK34:DS34"/>
    <mergeCell ref="DT34:DV34"/>
    <mergeCell ref="C34:K34"/>
    <mergeCell ref="L34:N34"/>
    <mergeCell ref="Q34:Y34"/>
    <mergeCell ref="Z34:AB34"/>
    <mergeCell ref="AE34:AM34"/>
    <mergeCell ref="AN34:AP34"/>
    <mergeCell ref="AS34:BA34"/>
    <mergeCell ref="BB34:BD34"/>
    <mergeCell ref="BG34:BO34"/>
    <mergeCell ref="DY32:EJ32"/>
    <mergeCell ref="C33:K33"/>
    <mergeCell ref="L33:N33"/>
    <mergeCell ref="Q33:Y33"/>
    <mergeCell ref="Z33:AB33"/>
    <mergeCell ref="AE33:AM33"/>
    <mergeCell ref="AN33:AP33"/>
    <mergeCell ref="AS33:BA33"/>
    <mergeCell ref="BB33:BD33"/>
    <mergeCell ref="BG33:BO33"/>
    <mergeCell ref="BP33:BR33"/>
    <mergeCell ref="BU33:CC33"/>
    <mergeCell ref="CD33:CF33"/>
    <mergeCell ref="CI33:CQ33"/>
    <mergeCell ref="CR33:CT33"/>
    <mergeCell ref="CW33:DE33"/>
    <mergeCell ref="DF33:DH33"/>
    <mergeCell ref="DK33:DS33"/>
    <mergeCell ref="DT33:DV33"/>
    <mergeCell ref="DY33:EG33"/>
    <mergeCell ref="EH33:EJ33"/>
    <mergeCell ref="C32:N32"/>
    <mergeCell ref="Q32:AB32"/>
    <mergeCell ref="AE32:AP32"/>
    <mergeCell ref="AS32:BD32"/>
    <mergeCell ref="BG32:BR32"/>
    <mergeCell ref="BU32:CF32"/>
    <mergeCell ref="CI32:CT32"/>
    <mergeCell ref="CW32:DH32"/>
    <mergeCell ref="DK32:DV32"/>
    <mergeCell ref="DY30:EJ30"/>
    <mergeCell ref="C31:N31"/>
    <mergeCell ref="Q31:AB31"/>
    <mergeCell ref="AE31:AP31"/>
    <mergeCell ref="AS31:BD31"/>
    <mergeCell ref="BG31:BR31"/>
    <mergeCell ref="BU31:CF31"/>
    <mergeCell ref="CI31:CT31"/>
    <mergeCell ref="CW31:DH31"/>
    <mergeCell ref="DK31:DV31"/>
    <mergeCell ref="DY31:EJ31"/>
    <mergeCell ref="C30:N30"/>
    <mergeCell ref="Q30:AB30"/>
    <mergeCell ref="AE30:AP30"/>
    <mergeCell ref="AS30:BD30"/>
    <mergeCell ref="BG30:BR30"/>
    <mergeCell ref="BU30:CF30"/>
    <mergeCell ref="CI30:CT30"/>
    <mergeCell ref="CW30:DH30"/>
    <mergeCell ref="DK30:DV30"/>
    <mergeCell ref="C29:N29"/>
    <mergeCell ref="Q29:AB29"/>
    <mergeCell ref="AE29:AP29"/>
    <mergeCell ref="AS29:BD29"/>
    <mergeCell ref="BG29:BR29"/>
    <mergeCell ref="BU29:CF29"/>
    <mergeCell ref="CI29:CT29"/>
    <mergeCell ref="CW29:DH29"/>
    <mergeCell ref="DK29:DV29"/>
    <mergeCell ref="DY29:EJ29"/>
    <mergeCell ref="C61:AB61"/>
    <mergeCell ref="AE61:BD61"/>
    <mergeCell ref="BG61:CT61"/>
    <mergeCell ref="BP67:BR67"/>
    <mergeCell ref="BU67:CC67"/>
    <mergeCell ref="CD67:CF67"/>
    <mergeCell ref="CI67:CQ67"/>
    <mergeCell ref="CR67:CT67"/>
    <mergeCell ref="C67:K67"/>
    <mergeCell ref="L67:N67"/>
    <mergeCell ref="Q67:Y67"/>
    <mergeCell ref="Z67:AB67"/>
    <mergeCell ref="AE67:AM67"/>
    <mergeCell ref="AN67:AP67"/>
    <mergeCell ref="AS67:BA67"/>
    <mergeCell ref="BB67:BD67"/>
    <mergeCell ref="BG67:BO67"/>
    <mergeCell ref="C66:K66"/>
    <mergeCell ref="L66:N66"/>
    <mergeCell ref="Q66:Y66"/>
    <mergeCell ref="Z66:AB66"/>
    <mergeCell ref="AE66:AM66"/>
    <mergeCell ref="AN66:AP66"/>
    <mergeCell ref="BB66:BD66"/>
    <mergeCell ref="BG66:BO66"/>
    <mergeCell ref="BP66:BR66"/>
    <mergeCell ref="BU66:CC66"/>
    <mergeCell ref="CD66:CF66"/>
    <mergeCell ref="CI66:CQ66"/>
    <mergeCell ref="CR66:CT66"/>
    <mergeCell ref="C65:N65"/>
    <mergeCell ref="Q65:AB65"/>
    <mergeCell ref="AE65:AP65"/>
    <mergeCell ref="AS65:BD65"/>
    <mergeCell ref="BG65:BR65"/>
    <mergeCell ref="BU65:CF65"/>
    <mergeCell ref="CI65:CT65"/>
    <mergeCell ref="DK65:DV65"/>
    <mergeCell ref="C64:N64"/>
    <mergeCell ref="Q64:AB64"/>
    <mergeCell ref="AE64:AP64"/>
    <mergeCell ref="AS64:BD64"/>
    <mergeCell ref="BG64:BR64"/>
    <mergeCell ref="BU64:CF64"/>
    <mergeCell ref="CI64:CT64"/>
    <mergeCell ref="DK64:DV64"/>
    <mergeCell ref="DK63:DV63"/>
    <mergeCell ref="C54:N54"/>
    <mergeCell ref="C55:N55"/>
    <mergeCell ref="C56:N56"/>
    <mergeCell ref="Q56:AB56"/>
    <mergeCell ref="AE56:AP56"/>
    <mergeCell ref="AS56:BD56"/>
    <mergeCell ref="BG56:BR56"/>
    <mergeCell ref="BU56:CF56"/>
    <mergeCell ref="CI56:CT56"/>
    <mergeCell ref="CW56:DH56"/>
    <mergeCell ref="DK56:DV56"/>
    <mergeCell ref="C57:N57"/>
    <mergeCell ref="Q57:AB57"/>
    <mergeCell ref="AE57:AP57"/>
    <mergeCell ref="AS57:BD57"/>
    <mergeCell ref="BG57:BR57"/>
    <mergeCell ref="DK57:DV57"/>
    <mergeCell ref="C58:K58"/>
    <mergeCell ref="L58:N58"/>
    <mergeCell ref="Q58:Y58"/>
    <mergeCell ref="Z58:AB58"/>
    <mergeCell ref="AE58:AM58"/>
    <mergeCell ref="AN58:AP58"/>
    <mergeCell ref="DY88:EJ88"/>
    <mergeCell ref="DY77:EJ77"/>
    <mergeCell ref="DY78:EJ78"/>
    <mergeCell ref="DY79:EJ79"/>
    <mergeCell ref="DY80:EJ80"/>
    <mergeCell ref="DY81:EJ81"/>
    <mergeCell ref="DY82:EG82"/>
    <mergeCell ref="EH82:EJ82"/>
    <mergeCell ref="DY83:EG83"/>
    <mergeCell ref="EH83:EJ83"/>
    <mergeCell ref="DY85:EJ85"/>
    <mergeCell ref="DY86:EJ86"/>
    <mergeCell ref="DY87:EJ87"/>
    <mergeCell ref="C85:AP85"/>
    <mergeCell ref="AS85:CF85"/>
    <mergeCell ref="CI85:DV85"/>
    <mergeCell ref="C88:N88"/>
    <mergeCell ref="Q88:AB88"/>
    <mergeCell ref="AE88:AP88"/>
    <mergeCell ref="C63:N63"/>
    <mergeCell ref="Q63:AB63"/>
    <mergeCell ref="AE63:AP63"/>
    <mergeCell ref="AS63:BD63"/>
    <mergeCell ref="DK88:DV88"/>
    <mergeCell ref="CI87:CT87"/>
    <mergeCell ref="CW87:DH87"/>
    <mergeCell ref="DK87:DV87"/>
    <mergeCell ref="CI88:CT88"/>
    <mergeCell ref="DK86:DV86"/>
    <mergeCell ref="BP83:BR83"/>
    <mergeCell ref="BU83:CC83"/>
    <mergeCell ref="CD83:CF83"/>
    <mergeCell ref="CI83:CQ83"/>
    <mergeCell ref="CR83:CT83"/>
    <mergeCell ref="CW83:DE83"/>
    <mergeCell ref="DF83:DH83"/>
    <mergeCell ref="DK83:DS83"/>
    <mergeCell ref="C89:N89"/>
    <mergeCell ref="Q89:AB89"/>
    <mergeCell ref="AE89:AP89"/>
    <mergeCell ref="AS89:BD89"/>
    <mergeCell ref="BG89:BR89"/>
    <mergeCell ref="BU88:CF88"/>
    <mergeCell ref="C86:N86"/>
    <mergeCell ref="BU90:CC90"/>
    <mergeCell ref="CD90:CF90"/>
    <mergeCell ref="BU89:CF89"/>
    <mergeCell ref="C87:N87"/>
    <mergeCell ref="Q87:AB87"/>
    <mergeCell ref="AE87:AP87"/>
    <mergeCell ref="AS87:BD87"/>
    <mergeCell ref="BG87:BR87"/>
    <mergeCell ref="BU87:CF87"/>
    <mergeCell ref="AS88:BD88"/>
    <mergeCell ref="BG88:BR88"/>
    <mergeCell ref="BG98:BO98"/>
    <mergeCell ref="BP98:BR98"/>
    <mergeCell ref="BG99:BO99"/>
    <mergeCell ref="BP99:BR99"/>
    <mergeCell ref="AE95:AP95"/>
    <mergeCell ref="BG95:BR95"/>
    <mergeCell ref="BP91:BR91"/>
    <mergeCell ref="AE91:AM91"/>
    <mergeCell ref="AN91:AP91"/>
    <mergeCell ref="AS91:BA91"/>
    <mergeCell ref="BB91:BD91"/>
    <mergeCell ref="BG94:BR94"/>
    <mergeCell ref="BG93:BR93"/>
    <mergeCell ref="BG91:BO91"/>
    <mergeCell ref="AE99:AM99"/>
    <mergeCell ref="AN99:AP99"/>
    <mergeCell ref="AE98:AM98"/>
    <mergeCell ref="AN98:AP98"/>
    <mergeCell ref="AE97:AP97"/>
    <mergeCell ref="AE94:AP94"/>
    <mergeCell ref="AE96:AP96"/>
    <mergeCell ref="AS94:BD94"/>
    <mergeCell ref="AS95:BD95"/>
    <mergeCell ref="AS96:BD96"/>
    <mergeCell ref="DY89:EJ89"/>
    <mergeCell ref="DY90:EG90"/>
    <mergeCell ref="EH90:EJ90"/>
    <mergeCell ref="DY91:EG91"/>
    <mergeCell ref="EH91:EJ91"/>
    <mergeCell ref="CW91:DE91"/>
    <mergeCell ref="DF91:DH91"/>
    <mergeCell ref="DK91:DS91"/>
    <mergeCell ref="DT91:DV91"/>
    <mergeCell ref="DT90:DV90"/>
    <mergeCell ref="CW89:DH89"/>
    <mergeCell ref="DK89:DV89"/>
    <mergeCell ref="CW90:DE90"/>
    <mergeCell ref="DF90:DH90"/>
    <mergeCell ref="DK90:DS90"/>
    <mergeCell ref="BG96:BR96"/>
    <mergeCell ref="BG97:BR97"/>
    <mergeCell ref="BU91:CC91"/>
    <mergeCell ref="CD91:CF91"/>
    <mergeCell ref="CI91:CQ91"/>
    <mergeCell ref="CR91:CT91"/>
    <mergeCell ref="C90:K90"/>
    <mergeCell ref="L90:N90"/>
    <mergeCell ref="CI90:CQ90"/>
    <mergeCell ref="CR90:CT90"/>
    <mergeCell ref="AN90:AP90"/>
    <mergeCell ref="AS90:BA90"/>
    <mergeCell ref="BB90:BD90"/>
    <mergeCell ref="C91:K91"/>
    <mergeCell ref="L91:N91"/>
    <mergeCell ref="Q91:Y91"/>
    <mergeCell ref="Z91:AB91"/>
    <mergeCell ref="BG90:BO90"/>
    <mergeCell ref="BP90:BR90"/>
    <mergeCell ref="Q90:Y90"/>
    <mergeCell ref="Z90:AB90"/>
    <mergeCell ref="AE90:AM90"/>
    <mergeCell ref="AS97:BD97"/>
    <mergeCell ref="CI89:CT89"/>
    <mergeCell ref="Q86:AB86"/>
    <mergeCell ref="AE86:AP86"/>
    <mergeCell ref="AS86:BD86"/>
    <mergeCell ref="BG86:BR86"/>
    <mergeCell ref="BU86:CF86"/>
    <mergeCell ref="CI86:CT86"/>
    <mergeCell ref="CW86:DH86"/>
    <mergeCell ref="CW88:DH88"/>
    <mergeCell ref="DT83:DV83"/>
    <mergeCell ref="C83:K83"/>
    <mergeCell ref="L83:N83"/>
    <mergeCell ref="Q83:Y83"/>
    <mergeCell ref="Z83:AB83"/>
    <mergeCell ref="AE83:AM83"/>
    <mergeCell ref="AN83:AP83"/>
    <mergeCell ref="AS83:BA83"/>
    <mergeCell ref="BB83:BD83"/>
    <mergeCell ref="BG83:BO83"/>
    <mergeCell ref="C82:K82"/>
    <mergeCell ref="L82:N82"/>
    <mergeCell ref="Q82:Y82"/>
    <mergeCell ref="Z82:AB82"/>
    <mergeCell ref="AE82:AM82"/>
    <mergeCell ref="AN82:AP82"/>
    <mergeCell ref="AS82:BA82"/>
    <mergeCell ref="BB82:BD82"/>
    <mergeCell ref="BG82:BO82"/>
    <mergeCell ref="BP82:BR82"/>
    <mergeCell ref="BU82:CC82"/>
    <mergeCell ref="CD82:CF82"/>
    <mergeCell ref="CI82:CQ82"/>
    <mergeCell ref="CR82:CT82"/>
    <mergeCell ref="CW82:DE82"/>
    <mergeCell ref="DF82:DH82"/>
    <mergeCell ref="DK82:DS82"/>
    <mergeCell ref="DT82:DV82"/>
    <mergeCell ref="C81:N81"/>
    <mergeCell ref="Q81:AB81"/>
    <mergeCell ref="AE81:AP81"/>
    <mergeCell ref="AS81:BD81"/>
    <mergeCell ref="BG81:BR81"/>
    <mergeCell ref="BU81:CF81"/>
    <mergeCell ref="CI81:CT81"/>
    <mergeCell ref="CW81:DH81"/>
    <mergeCell ref="DK81:DV81"/>
    <mergeCell ref="C80:N80"/>
    <mergeCell ref="Q80:AB80"/>
    <mergeCell ref="AE80:AP80"/>
    <mergeCell ref="AS80:BD80"/>
    <mergeCell ref="BG80:BR80"/>
    <mergeCell ref="BU80:CF80"/>
    <mergeCell ref="CI80:CT80"/>
    <mergeCell ref="CW80:DH80"/>
    <mergeCell ref="DK80:DV80"/>
    <mergeCell ref="C79:N79"/>
    <mergeCell ref="Q79:AB79"/>
    <mergeCell ref="AE79:AP79"/>
    <mergeCell ref="AS79:BD79"/>
    <mergeCell ref="BG79:BR79"/>
    <mergeCell ref="BU79:CF79"/>
    <mergeCell ref="CI79:CT79"/>
    <mergeCell ref="CW79:DH79"/>
    <mergeCell ref="DK79:DV79"/>
    <mergeCell ref="C77:N77"/>
    <mergeCell ref="Q77:AP77"/>
    <mergeCell ref="AS77:BR77"/>
    <mergeCell ref="BU77:CT77"/>
    <mergeCell ref="CW77:DV77"/>
    <mergeCell ref="C78:N78"/>
    <mergeCell ref="Q78:AB78"/>
    <mergeCell ref="AE78:AP78"/>
    <mergeCell ref="AS78:BD78"/>
    <mergeCell ref="BG78:BR78"/>
    <mergeCell ref="BU78:CF78"/>
    <mergeCell ref="CI78:CT78"/>
    <mergeCell ref="CW78:DH78"/>
    <mergeCell ref="DK78:DV78"/>
    <mergeCell ref="DY70:EJ70"/>
    <mergeCell ref="DY71:EJ71"/>
    <mergeCell ref="DY72:EJ72"/>
    <mergeCell ref="DY73:EJ73"/>
    <mergeCell ref="DY74:EG74"/>
    <mergeCell ref="EH74:EJ74"/>
    <mergeCell ref="DY75:EG75"/>
    <mergeCell ref="EH75:EJ75"/>
    <mergeCell ref="C69:AP69"/>
    <mergeCell ref="BP75:BR75"/>
    <mergeCell ref="BU75:CC75"/>
    <mergeCell ref="CD75:CF75"/>
    <mergeCell ref="CI75:CQ75"/>
    <mergeCell ref="CR75:CT75"/>
    <mergeCell ref="CW75:DE75"/>
    <mergeCell ref="DF75:DH75"/>
    <mergeCell ref="DK75:DS75"/>
    <mergeCell ref="DT75:DV75"/>
    <mergeCell ref="C75:K75"/>
    <mergeCell ref="L75:N75"/>
    <mergeCell ref="Q75:Y75"/>
    <mergeCell ref="Z75:AB75"/>
    <mergeCell ref="AE75:AM75"/>
    <mergeCell ref="AN75:AP75"/>
    <mergeCell ref="DY65:EJ65"/>
    <mergeCell ref="DY66:EG66"/>
    <mergeCell ref="EH66:EJ66"/>
    <mergeCell ref="DY67:EG67"/>
    <mergeCell ref="EH67:EJ67"/>
    <mergeCell ref="CW61:DV61"/>
    <mergeCell ref="AS69:BR69"/>
    <mergeCell ref="BU69:CT69"/>
    <mergeCell ref="CW69:DV69"/>
    <mergeCell ref="DY69:EJ69"/>
    <mergeCell ref="CW66:DE66"/>
    <mergeCell ref="DF66:DH66"/>
    <mergeCell ref="DK66:DS66"/>
    <mergeCell ref="DT66:DV66"/>
    <mergeCell ref="CW65:DH65"/>
    <mergeCell ref="DY61:EJ61"/>
    <mergeCell ref="DY62:EJ62"/>
    <mergeCell ref="DY63:EJ63"/>
    <mergeCell ref="DY64:EJ64"/>
    <mergeCell ref="CW63:DH63"/>
    <mergeCell ref="CW64:DH64"/>
    <mergeCell ref="BG63:BR63"/>
    <mergeCell ref="BU63:CF63"/>
    <mergeCell ref="CI63:CT63"/>
    <mergeCell ref="AS75:BA75"/>
    <mergeCell ref="BB75:BD75"/>
    <mergeCell ref="BG75:BO75"/>
    <mergeCell ref="BP74:BR74"/>
    <mergeCell ref="BU74:CC74"/>
    <mergeCell ref="CD74:CF74"/>
    <mergeCell ref="CI74:CQ74"/>
    <mergeCell ref="CR74:CT74"/>
    <mergeCell ref="CW74:DE74"/>
    <mergeCell ref="DF74:DH74"/>
    <mergeCell ref="DK74:DS74"/>
    <mergeCell ref="DT74:DV74"/>
    <mergeCell ref="C74:K74"/>
    <mergeCell ref="L74:N74"/>
    <mergeCell ref="Q74:Y74"/>
    <mergeCell ref="Z74:AB74"/>
    <mergeCell ref="AE74:AM74"/>
    <mergeCell ref="AN74:AP74"/>
    <mergeCell ref="AS74:BA74"/>
    <mergeCell ref="BB74:BD74"/>
    <mergeCell ref="BG74:BO74"/>
    <mergeCell ref="C73:N73"/>
    <mergeCell ref="Q73:AB73"/>
    <mergeCell ref="AE73:AP73"/>
    <mergeCell ref="AS73:BD73"/>
    <mergeCell ref="BG73:BR73"/>
    <mergeCell ref="BU73:CF73"/>
    <mergeCell ref="CI73:CT73"/>
    <mergeCell ref="CW73:DH73"/>
    <mergeCell ref="DK73:DV73"/>
    <mergeCell ref="C72:N72"/>
    <mergeCell ref="Q72:AB72"/>
    <mergeCell ref="AE72:AP72"/>
    <mergeCell ref="AS72:BD72"/>
    <mergeCell ref="BG72:BR72"/>
    <mergeCell ref="BU72:CF72"/>
    <mergeCell ref="CI72:CT72"/>
    <mergeCell ref="CW72:DH72"/>
    <mergeCell ref="DK72:DV72"/>
    <mergeCell ref="Q70:AB70"/>
    <mergeCell ref="AE70:AP70"/>
    <mergeCell ref="AS70:BD70"/>
    <mergeCell ref="BG70:BR70"/>
    <mergeCell ref="BU70:CF70"/>
    <mergeCell ref="CI70:CT70"/>
    <mergeCell ref="CW70:DH70"/>
    <mergeCell ref="DK70:DV70"/>
    <mergeCell ref="C71:N71"/>
    <mergeCell ref="Q71:AB71"/>
    <mergeCell ref="AE71:AP71"/>
    <mergeCell ref="AS71:BD71"/>
    <mergeCell ref="BG71:BR71"/>
    <mergeCell ref="BU71:CF71"/>
    <mergeCell ref="CI71:CT71"/>
    <mergeCell ref="CW71:DH71"/>
    <mergeCell ref="DK71:DV71"/>
    <mergeCell ref="C70:N70"/>
    <mergeCell ref="DY54:EJ54"/>
    <mergeCell ref="DY55:EJ55"/>
    <mergeCell ref="DY56:EJ56"/>
    <mergeCell ref="DY57:EJ57"/>
    <mergeCell ref="DY58:EG58"/>
    <mergeCell ref="EH58:EJ58"/>
    <mergeCell ref="DY59:EG59"/>
    <mergeCell ref="EH59:EJ59"/>
    <mergeCell ref="Q54:AB54"/>
    <mergeCell ref="AE54:AP54"/>
    <mergeCell ref="AS54:BD54"/>
    <mergeCell ref="BG54:BR54"/>
    <mergeCell ref="BU54:CF54"/>
    <mergeCell ref="CI54:CT54"/>
    <mergeCell ref="CW54:DH54"/>
    <mergeCell ref="DK54:DV54"/>
    <mergeCell ref="Q55:AB55"/>
    <mergeCell ref="AE55:AP55"/>
    <mergeCell ref="AS55:BD55"/>
    <mergeCell ref="BG55:BR55"/>
    <mergeCell ref="BU55:CF55"/>
    <mergeCell ref="CI55:CT55"/>
    <mergeCell ref="CW55:DH55"/>
    <mergeCell ref="DK55:DV55"/>
    <mergeCell ref="DY41:EG41"/>
    <mergeCell ref="EH41:EJ41"/>
    <mergeCell ref="DY42:EG42"/>
    <mergeCell ref="EH42:EJ42"/>
    <mergeCell ref="BG20:EJ20"/>
    <mergeCell ref="DK36:EJ36"/>
    <mergeCell ref="DY37:EJ37"/>
    <mergeCell ref="DY38:EJ38"/>
    <mergeCell ref="DY39:EJ39"/>
    <mergeCell ref="DY40:EJ40"/>
    <mergeCell ref="BP42:BR42"/>
    <mergeCell ref="BU42:CC42"/>
    <mergeCell ref="CD42:CF42"/>
    <mergeCell ref="CI42:CQ42"/>
    <mergeCell ref="CR42:CT42"/>
    <mergeCell ref="CW42:DE42"/>
    <mergeCell ref="DF42:DH42"/>
    <mergeCell ref="DK42:DS42"/>
    <mergeCell ref="DT42:DV42"/>
    <mergeCell ref="BP41:BR41"/>
    <mergeCell ref="BU41:CC41"/>
    <mergeCell ref="CD41:CF41"/>
    <mergeCell ref="CI41:CQ41"/>
    <mergeCell ref="CR41:CT41"/>
    <mergeCell ref="C42:K42"/>
    <mergeCell ref="L42:N42"/>
    <mergeCell ref="Q42:Y42"/>
    <mergeCell ref="Z42:AB42"/>
    <mergeCell ref="AE42:AM42"/>
    <mergeCell ref="AN42:AP42"/>
    <mergeCell ref="AS42:BA42"/>
    <mergeCell ref="BB42:BD42"/>
    <mergeCell ref="BG42:BO42"/>
    <mergeCell ref="CW41:DE41"/>
    <mergeCell ref="DF41:DH41"/>
    <mergeCell ref="DK41:DS41"/>
    <mergeCell ref="DT41:DV41"/>
    <mergeCell ref="C41:K41"/>
    <mergeCell ref="L41:N41"/>
    <mergeCell ref="Q41:Y41"/>
    <mergeCell ref="Z41:AB41"/>
    <mergeCell ref="AE41:AM41"/>
    <mergeCell ref="AN41:AP41"/>
    <mergeCell ref="AS41:BA41"/>
    <mergeCell ref="BB41:BD41"/>
    <mergeCell ref="BG41:BO41"/>
    <mergeCell ref="C40:N40"/>
    <mergeCell ref="Q40:AB40"/>
    <mergeCell ref="AE40:AP40"/>
    <mergeCell ref="AS40:BD40"/>
    <mergeCell ref="BG40:BR40"/>
    <mergeCell ref="BU40:CF40"/>
    <mergeCell ref="CI40:CT40"/>
    <mergeCell ref="CW40:DH40"/>
    <mergeCell ref="DK40:DV40"/>
    <mergeCell ref="C39:N39"/>
    <mergeCell ref="Q39:AB39"/>
    <mergeCell ref="AE39:AP39"/>
    <mergeCell ref="AS39:BD39"/>
    <mergeCell ref="BG39:BR39"/>
    <mergeCell ref="BU39:CF39"/>
    <mergeCell ref="CI39:CT39"/>
    <mergeCell ref="CW39:DH39"/>
    <mergeCell ref="DK39:DV39"/>
    <mergeCell ref="C38:N38"/>
    <mergeCell ref="Q38:AB38"/>
    <mergeCell ref="AE38:AP38"/>
    <mergeCell ref="AS38:BD38"/>
    <mergeCell ref="BG38:BR38"/>
    <mergeCell ref="BU38:CF38"/>
    <mergeCell ref="CI38:CT38"/>
    <mergeCell ref="CW38:DH38"/>
    <mergeCell ref="DK38:DV38"/>
    <mergeCell ref="C37:N37"/>
    <mergeCell ref="Q37:AB37"/>
    <mergeCell ref="AE37:AP37"/>
    <mergeCell ref="AS37:BD37"/>
    <mergeCell ref="BG37:BR37"/>
    <mergeCell ref="BU37:CF37"/>
    <mergeCell ref="CI37:CT37"/>
    <mergeCell ref="CW37:DH37"/>
    <mergeCell ref="DK37:DV37"/>
    <mergeCell ref="BP26:BR26"/>
    <mergeCell ref="BU26:CC26"/>
    <mergeCell ref="CD26:CF26"/>
    <mergeCell ref="CI26:CQ26"/>
    <mergeCell ref="CR26:CT26"/>
    <mergeCell ref="CW26:DE26"/>
    <mergeCell ref="DF26:DH26"/>
    <mergeCell ref="DK26:DS26"/>
    <mergeCell ref="DT26:DV26"/>
    <mergeCell ref="C26:K26"/>
    <mergeCell ref="L26:N26"/>
    <mergeCell ref="Q26:Y26"/>
    <mergeCell ref="Z26:AB26"/>
    <mergeCell ref="AE26:AM26"/>
    <mergeCell ref="AN26:AP26"/>
    <mergeCell ref="AS26:BA26"/>
    <mergeCell ref="BB26:BD26"/>
    <mergeCell ref="BG26:BO26"/>
    <mergeCell ref="BP25:BR25"/>
    <mergeCell ref="BU25:CC25"/>
    <mergeCell ref="CD25:CF25"/>
    <mergeCell ref="CI25:CQ25"/>
    <mergeCell ref="CR25:CT25"/>
    <mergeCell ref="CW25:DE25"/>
    <mergeCell ref="DF25:DH25"/>
    <mergeCell ref="DK25:DS25"/>
    <mergeCell ref="DT25:DV25"/>
    <mergeCell ref="C25:K25"/>
    <mergeCell ref="L25:N25"/>
    <mergeCell ref="Q25:Y25"/>
    <mergeCell ref="Z25:AB25"/>
    <mergeCell ref="AE25:AM25"/>
    <mergeCell ref="AN25:AP25"/>
    <mergeCell ref="AS25:BA25"/>
    <mergeCell ref="BB25:BD25"/>
    <mergeCell ref="BG25:BO25"/>
    <mergeCell ref="BU23:CF23"/>
    <mergeCell ref="CI23:CT23"/>
    <mergeCell ref="CW24:DH24"/>
    <mergeCell ref="DK24:DV24"/>
    <mergeCell ref="C24:N24"/>
    <mergeCell ref="Q24:AB24"/>
    <mergeCell ref="AE24:AP24"/>
    <mergeCell ref="AS24:BD24"/>
    <mergeCell ref="C22:N22"/>
    <mergeCell ref="Q22:AB22"/>
    <mergeCell ref="AE22:AP22"/>
    <mergeCell ref="AS22:BD22"/>
    <mergeCell ref="BG24:BR24"/>
    <mergeCell ref="C23:N23"/>
    <mergeCell ref="Q23:AB23"/>
    <mergeCell ref="AE23:AP23"/>
    <mergeCell ref="AS23:BD23"/>
    <mergeCell ref="BG23:BR23"/>
    <mergeCell ref="BG22:BR22"/>
    <mergeCell ref="BG18:BO18"/>
    <mergeCell ref="BP18:BR18"/>
    <mergeCell ref="BG21:BR21"/>
    <mergeCell ref="BB17:BD17"/>
    <mergeCell ref="C21:N21"/>
    <mergeCell ref="Q21:AB21"/>
    <mergeCell ref="AE21:AP21"/>
    <mergeCell ref="AS21:BD21"/>
    <mergeCell ref="C17:K17"/>
    <mergeCell ref="AS14:BD14"/>
    <mergeCell ref="AS17:BA17"/>
    <mergeCell ref="C20:AB20"/>
    <mergeCell ref="L17:N17"/>
    <mergeCell ref="Q17:Y17"/>
    <mergeCell ref="Z17:AB17"/>
    <mergeCell ref="AE17:AM17"/>
    <mergeCell ref="AN17:AP17"/>
    <mergeCell ref="C18:K18"/>
    <mergeCell ref="L18:N18"/>
    <mergeCell ref="Q18:Y18"/>
    <mergeCell ref="Z18:AB18"/>
    <mergeCell ref="AE18:AM18"/>
    <mergeCell ref="AN18:AP18"/>
    <mergeCell ref="BB18:BD18"/>
    <mergeCell ref="AE20:BD20"/>
    <mergeCell ref="AS18:BA18"/>
    <mergeCell ref="C16:N16"/>
    <mergeCell ref="Q16:AB16"/>
    <mergeCell ref="AE16:AP16"/>
    <mergeCell ref="AS16:BD16"/>
    <mergeCell ref="C12:BD12"/>
    <mergeCell ref="BG12:CF12"/>
    <mergeCell ref="CI12:DH12"/>
    <mergeCell ref="C3:L5"/>
    <mergeCell ref="C15:N15"/>
    <mergeCell ref="Q15:AB15"/>
    <mergeCell ref="AE15:AP15"/>
    <mergeCell ref="AS15:BD15"/>
    <mergeCell ref="BG15:BR15"/>
    <mergeCell ref="BU15:CF15"/>
    <mergeCell ref="CI15:CT15"/>
    <mergeCell ref="C14:N14"/>
    <mergeCell ref="AS13:BD13"/>
    <mergeCell ref="BG14:BR14"/>
    <mergeCell ref="BU14:CF14"/>
    <mergeCell ref="CW3:DD3"/>
    <mergeCell ref="CW4:DD4"/>
    <mergeCell ref="DE4:DL4"/>
    <mergeCell ref="CW5:DL5"/>
    <mergeCell ref="CL3:CT3"/>
    <mergeCell ref="CI14:CT14"/>
    <mergeCell ref="AP7:CI9"/>
    <mergeCell ref="Q14:AB14"/>
    <mergeCell ref="AE14:AP14"/>
    <mergeCell ref="DN4:DX4"/>
    <mergeCell ref="DN5:EH5"/>
    <mergeCell ref="CW2:DL2"/>
    <mergeCell ref="DE3:DL3"/>
    <mergeCell ref="DY13:EJ13"/>
    <mergeCell ref="B11:EJ11"/>
    <mergeCell ref="AP5:AX5"/>
    <mergeCell ref="AP3:AX4"/>
    <mergeCell ref="N2:AX2"/>
    <mergeCell ref="AZ4:BI5"/>
    <mergeCell ref="BJ4:BR5"/>
    <mergeCell ref="BT4:CB5"/>
    <mergeCell ref="N3:V3"/>
    <mergeCell ref="N4:V4"/>
    <mergeCell ref="N5:V5"/>
    <mergeCell ref="W3:AF3"/>
    <mergeCell ref="W4:AF4"/>
    <mergeCell ref="W5:AF5"/>
    <mergeCell ref="AG3:AO3"/>
    <mergeCell ref="AG4:AO4"/>
    <mergeCell ref="C2:L2"/>
    <mergeCell ref="C13:N13"/>
    <mergeCell ref="Q13:AB13"/>
    <mergeCell ref="AE13:AP13"/>
    <mergeCell ref="DK45:DV45"/>
    <mergeCell ref="DK17:DS17"/>
    <mergeCell ref="DT17:DV17"/>
    <mergeCell ref="DK18:DS18"/>
    <mergeCell ref="DT18:DV18"/>
    <mergeCell ref="CD18:CF18"/>
    <mergeCell ref="CI18:CQ18"/>
    <mergeCell ref="BU17:CC17"/>
    <mergeCell ref="BU18:CC18"/>
    <mergeCell ref="BU22:CF22"/>
    <mergeCell ref="CI22:CT22"/>
    <mergeCell ref="CW22:DH22"/>
    <mergeCell ref="DK22:DV22"/>
    <mergeCell ref="BU21:CF21"/>
    <mergeCell ref="CI21:CT21"/>
    <mergeCell ref="BU24:CF24"/>
    <mergeCell ref="CI24:CT24"/>
    <mergeCell ref="DK21:DV21"/>
    <mergeCell ref="CR18:CT18"/>
    <mergeCell ref="CW18:DE18"/>
    <mergeCell ref="DF18:DH18"/>
    <mergeCell ref="CW23:DH23"/>
    <mergeCell ref="DK23:DV23"/>
    <mergeCell ref="CW21:DH21"/>
    <mergeCell ref="C46:N46"/>
    <mergeCell ref="Q46:AB46"/>
    <mergeCell ref="AE46:AP46"/>
    <mergeCell ref="AS46:BD46"/>
    <mergeCell ref="BG46:BR46"/>
    <mergeCell ref="BU46:CF46"/>
    <mergeCell ref="CI46:CT46"/>
    <mergeCell ref="CW46:DH46"/>
    <mergeCell ref="DK46:DV46"/>
    <mergeCell ref="C47:N47"/>
    <mergeCell ref="Q47:AB47"/>
    <mergeCell ref="AE47:AP47"/>
    <mergeCell ref="AS47:BD47"/>
    <mergeCell ref="BG47:BR47"/>
    <mergeCell ref="BU47:CF47"/>
    <mergeCell ref="CI47:CT47"/>
    <mergeCell ref="CW47:DH47"/>
    <mergeCell ref="DK47:DV47"/>
    <mergeCell ref="C48:N48"/>
    <mergeCell ref="Q48:AB48"/>
    <mergeCell ref="AE48:AP48"/>
    <mergeCell ref="AS48:BD48"/>
    <mergeCell ref="BG48:BR48"/>
    <mergeCell ref="BU48:CF48"/>
    <mergeCell ref="CI48:CT48"/>
    <mergeCell ref="CW48:DH48"/>
    <mergeCell ref="DK48:DV48"/>
    <mergeCell ref="C49:K49"/>
    <mergeCell ref="L49:N49"/>
    <mergeCell ref="Q49:Y49"/>
    <mergeCell ref="Z49:AB49"/>
    <mergeCell ref="AE49:AM49"/>
    <mergeCell ref="AN49:AP49"/>
    <mergeCell ref="AS49:BA49"/>
    <mergeCell ref="BB49:BD49"/>
    <mergeCell ref="BG49:BO49"/>
    <mergeCell ref="BP49:BR49"/>
    <mergeCell ref="BU49:CC49"/>
    <mergeCell ref="CD49:CF49"/>
    <mergeCell ref="CI49:CQ49"/>
    <mergeCell ref="CR49:CT49"/>
    <mergeCell ref="CW49:DE49"/>
    <mergeCell ref="DF49:DH49"/>
    <mergeCell ref="DK49:DS49"/>
    <mergeCell ref="DT49:DV49"/>
    <mergeCell ref="CI50:CQ50"/>
    <mergeCell ref="CR50:CT50"/>
    <mergeCell ref="CW50:DE50"/>
    <mergeCell ref="DF50:DH50"/>
    <mergeCell ref="DK50:DS50"/>
    <mergeCell ref="DT50:DV50"/>
    <mergeCell ref="C50:K50"/>
    <mergeCell ref="L50:N50"/>
    <mergeCell ref="Q50:Y50"/>
    <mergeCell ref="Z50:AB50"/>
    <mergeCell ref="AE50:AM50"/>
    <mergeCell ref="AN50:AP50"/>
    <mergeCell ref="AS50:BA50"/>
    <mergeCell ref="BB50:BD50"/>
    <mergeCell ref="BG50:BO50"/>
    <mergeCell ref="AS58:BA58"/>
    <mergeCell ref="BB58:BD58"/>
    <mergeCell ref="BG58:BO58"/>
    <mergeCell ref="BP58:BR58"/>
    <mergeCell ref="BU58:CC58"/>
    <mergeCell ref="CD58:CF58"/>
    <mergeCell ref="CI58:CQ58"/>
    <mergeCell ref="CR58:CT58"/>
    <mergeCell ref="CW58:DE58"/>
    <mergeCell ref="DF58:DH58"/>
    <mergeCell ref="DK58:DS58"/>
    <mergeCell ref="DT58:DV58"/>
    <mergeCell ref="DK62:DV62"/>
    <mergeCell ref="BP59:BR59"/>
    <mergeCell ref="BU59:CC59"/>
    <mergeCell ref="CD59:CF59"/>
    <mergeCell ref="CI59:CQ59"/>
    <mergeCell ref="CR59:CT59"/>
    <mergeCell ref="CW59:DE59"/>
    <mergeCell ref="DF59:DH59"/>
    <mergeCell ref="DK59:DS59"/>
    <mergeCell ref="DT59:DV59"/>
    <mergeCell ref="C62:N62"/>
    <mergeCell ref="Q62:AB62"/>
    <mergeCell ref="AE62:AP62"/>
    <mergeCell ref="AS62:BD62"/>
    <mergeCell ref="BG62:BR62"/>
    <mergeCell ref="BU62:CF62"/>
    <mergeCell ref="CI62:CT62"/>
    <mergeCell ref="CW62:DH62"/>
    <mergeCell ref="C59:K59"/>
    <mergeCell ref="L59:N59"/>
    <mergeCell ref="Q59:Y59"/>
    <mergeCell ref="Z59:AB59"/>
    <mergeCell ref="AE59:AM59"/>
    <mergeCell ref="AN59:AP59"/>
    <mergeCell ref="AS59:BA59"/>
    <mergeCell ref="BB59:BD59"/>
    <mergeCell ref="BG59:BO59"/>
    <mergeCell ref="BU57:CF57"/>
    <mergeCell ref="CI57:CT57"/>
    <mergeCell ref="CW57:DH57"/>
    <mergeCell ref="BP50:BR50"/>
    <mergeCell ref="BU50:CC50"/>
    <mergeCell ref="CD50:CF50"/>
    <mergeCell ref="BU16:CF16"/>
    <mergeCell ref="C1:EJ1"/>
    <mergeCell ref="CW67:DE67"/>
    <mergeCell ref="DF67:DH67"/>
    <mergeCell ref="DK67:DS67"/>
    <mergeCell ref="DT67:DV67"/>
    <mergeCell ref="DK12:EJ12"/>
    <mergeCell ref="DY22:EJ22"/>
    <mergeCell ref="CL4:CT4"/>
    <mergeCell ref="CL5:CT5"/>
    <mergeCell ref="DY24:EJ24"/>
    <mergeCell ref="DY25:EG25"/>
    <mergeCell ref="EH25:EJ25"/>
    <mergeCell ref="DY26:EG26"/>
    <mergeCell ref="EH26:EJ26"/>
    <mergeCell ref="DY21:EJ21"/>
    <mergeCell ref="DY23:EJ23"/>
    <mergeCell ref="DY14:EJ14"/>
    <mergeCell ref="DY18:EG18"/>
    <mergeCell ref="EH18:EJ18"/>
    <mergeCell ref="CI16:CT16"/>
    <mergeCell ref="AG5:AO5"/>
    <mergeCell ref="AZ2:CB2"/>
    <mergeCell ref="CW17:DE17"/>
    <mergeCell ref="DF17:DH17"/>
    <mergeCell ref="DK13:DV13"/>
    <mergeCell ref="DK14:DV14"/>
    <mergeCell ref="DK15:DV15"/>
    <mergeCell ref="DK16:DV16"/>
    <mergeCell ref="CW15:DH15"/>
    <mergeCell ref="AZ3:BM3"/>
    <mergeCell ref="BN3:CB3"/>
    <mergeCell ref="BG13:BR13"/>
    <mergeCell ref="BU13:CF13"/>
    <mergeCell ref="CI13:CT13"/>
    <mergeCell ref="CW13:DH13"/>
    <mergeCell ref="CW14:DH14"/>
    <mergeCell ref="BG17:BO17"/>
    <mergeCell ref="DN2:EH2"/>
    <mergeCell ref="DN3:DX3"/>
    <mergeCell ref="DY3:EH3"/>
    <mergeCell ref="DY4:EH4"/>
    <mergeCell ref="CR17:CT17"/>
    <mergeCell ref="CW16:DH16"/>
    <mergeCell ref="CD17:CF17"/>
    <mergeCell ref="CI17:CQ17"/>
    <mergeCell ref="BP17:BR17"/>
    <mergeCell ref="DY15:EJ15"/>
    <mergeCell ref="DY16:EJ16"/>
    <mergeCell ref="DY17:EG17"/>
    <mergeCell ref="EH17:EJ17"/>
    <mergeCell ref="BG16:BR16"/>
  </mergeCells>
  <conditionalFormatting sqref="L17:N18">
    <cfRule type="cellIs" dxfId="1920" priority="192" operator="greaterThan">
      <formula>0</formula>
    </cfRule>
  </conditionalFormatting>
  <conditionalFormatting sqref="Z17:AB18">
    <cfRule type="cellIs" dxfId="1919" priority="191" operator="greaterThan">
      <formula>0</formula>
    </cfRule>
  </conditionalFormatting>
  <conditionalFormatting sqref="AN17:AP18">
    <cfRule type="cellIs" dxfId="1918" priority="190" operator="greaterThan">
      <formula>0</formula>
    </cfRule>
  </conditionalFormatting>
  <conditionalFormatting sqref="BB17:BD18">
    <cfRule type="cellIs" dxfId="1917" priority="189" operator="greaterThan">
      <formula>0</formula>
    </cfRule>
  </conditionalFormatting>
  <conditionalFormatting sqref="BP17:BR18">
    <cfRule type="cellIs" dxfId="1916" priority="188" operator="greaterThan">
      <formula>0</formula>
    </cfRule>
  </conditionalFormatting>
  <conditionalFormatting sqref="CD17:CF18">
    <cfRule type="cellIs" dxfId="1915" priority="187" operator="greaterThan">
      <formula>0</formula>
    </cfRule>
  </conditionalFormatting>
  <conditionalFormatting sqref="CR17:CT18">
    <cfRule type="cellIs" dxfId="1914" priority="186" operator="greaterThan">
      <formula>0</formula>
    </cfRule>
  </conditionalFormatting>
  <conditionalFormatting sqref="DF17:DH18">
    <cfRule type="cellIs" dxfId="1913" priority="185" operator="greaterThan">
      <formula>0</formula>
    </cfRule>
  </conditionalFormatting>
  <conditionalFormatting sqref="DT17:DV18">
    <cfRule type="cellIs" dxfId="1912" priority="184" operator="greaterThan">
      <formula>0</formula>
    </cfRule>
  </conditionalFormatting>
  <conditionalFormatting sqref="EH17:EJ18">
    <cfRule type="cellIs" dxfId="1911" priority="183" operator="greaterThan">
      <formula>0</formula>
    </cfRule>
  </conditionalFormatting>
  <conditionalFormatting sqref="L25:N26">
    <cfRule type="cellIs" dxfId="1910" priority="182" operator="greaterThan">
      <formula>0</formula>
    </cfRule>
  </conditionalFormatting>
  <conditionalFormatting sqref="Z25:AB26">
    <cfRule type="cellIs" dxfId="1909" priority="181" operator="greaterThan">
      <formula>0</formula>
    </cfRule>
  </conditionalFormatting>
  <conditionalFormatting sqref="AN25:AP26">
    <cfRule type="cellIs" dxfId="1908" priority="180" operator="greaterThan">
      <formula>0</formula>
    </cfRule>
  </conditionalFormatting>
  <conditionalFormatting sqref="BB25:BD26">
    <cfRule type="cellIs" dxfId="1907" priority="179" operator="greaterThan">
      <formula>0</formula>
    </cfRule>
  </conditionalFormatting>
  <conditionalFormatting sqref="BP25:BR26">
    <cfRule type="cellIs" dxfId="1906" priority="178" operator="greaterThan">
      <formula>0</formula>
    </cfRule>
  </conditionalFormatting>
  <conditionalFormatting sqref="CD25:CF26">
    <cfRule type="cellIs" dxfId="1905" priority="177" operator="greaterThan">
      <formula>0</formula>
    </cfRule>
  </conditionalFormatting>
  <conditionalFormatting sqref="CR25:CT26">
    <cfRule type="cellIs" dxfId="1904" priority="176" operator="greaterThan">
      <formula>0</formula>
    </cfRule>
  </conditionalFormatting>
  <conditionalFormatting sqref="DF25:DH26">
    <cfRule type="cellIs" dxfId="1903" priority="175" operator="greaterThan">
      <formula>0</formula>
    </cfRule>
  </conditionalFormatting>
  <conditionalFormatting sqref="DT25:DV26">
    <cfRule type="cellIs" dxfId="1902" priority="174" operator="greaterThan">
      <formula>0</formula>
    </cfRule>
  </conditionalFormatting>
  <conditionalFormatting sqref="EH25:EJ26 A27:EJ27 CU28:CV28 DW28:DX28">
    <cfRule type="cellIs" dxfId="1901" priority="173" operator="greaterThan">
      <formula>0</formula>
    </cfRule>
  </conditionalFormatting>
  <conditionalFormatting sqref="DF66:DH67">
    <cfRule type="cellIs" dxfId="1900" priority="135" operator="greaterThan">
      <formula>0</formula>
    </cfRule>
  </conditionalFormatting>
  <conditionalFormatting sqref="DT82:DV83">
    <cfRule type="cellIs" dxfId="1899" priority="114" operator="greaterThan">
      <formula>0</formula>
    </cfRule>
  </conditionalFormatting>
  <conditionalFormatting sqref="L74:N75">
    <cfRule type="cellIs" dxfId="1898" priority="132" operator="greaterThan">
      <formula>0</formula>
    </cfRule>
  </conditionalFormatting>
  <conditionalFormatting sqref="EH90:EJ91">
    <cfRule type="cellIs" dxfId="1897" priority="107" operator="greaterThan">
      <formula>0</formula>
    </cfRule>
  </conditionalFormatting>
  <conditionalFormatting sqref="DT66:DV67">
    <cfRule type="cellIs" dxfId="1896" priority="134" operator="greaterThan">
      <formula>0</formula>
    </cfRule>
  </conditionalFormatting>
  <conditionalFormatting sqref="EH66:EJ67">
    <cfRule type="cellIs" dxfId="1895" priority="133" operator="greaterThan">
      <formula>0</formula>
    </cfRule>
  </conditionalFormatting>
  <conditionalFormatting sqref="EH82:EJ83">
    <cfRule type="cellIs" dxfId="1894" priority="113" operator="greaterThan">
      <formula>0</formula>
    </cfRule>
  </conditionalFormatting>
  <conditionalFormatting sqref="CR82:CT83">
    <cfRule type="cellIs" dxfId="1893" priority="116" operator="greaterThan">
      <formula>0</formula>
    </cfRule>
  </conditionalFormatting>
  <conditionalFormatting sqref="DF82:DH83">
    <cfRule type="cellIs" dxfId="1892" priority="115" operator="greaterThan">
      <formula>0</formula>
    </cfRule>
  </conditionalFormatting>
  <conditionalFormatting sqref="BP74:BR75">
    <cfRule type="cellIs" dxfId="1891" priority="128" operator="greaterThan">
      <formula>0</formula>
    </cfRule>
  </conditionalFormatting>
  <conditionalFormatting sqref="Z74:AB75">
    <cfRule type="cellIs" dxfId="1890" priority="131" operator="greaterThan">
      <formula>0</formula>
    </cfRule>
  </conditionalFormatting>
  <conditionalFormatting sqref="BB82:BD83">
    <cfRule type="cellIs" dxfId="1889" priority="119" operator="greaterThan">
      <formula>0</formula>
    </cfRule>
  </conditionalFormatting>
  <conditionalFormatting sqref="L90:N91">
    <cfRule type="cellIs" dxfId="1888" priority="112" operator="greaterThan">
      <formula>0</formula>
    </cfRule>
  </conditionalFormatting>
  <conditionalFormatting sqref="Z82:AB83">
    <cfRule type="cellIs" dxfId="1887" priority="121" operator="greaterThan">
      <formula>0</formula>
    </cfRule>
  </conditionalFormatting>
  <conditionalFormatting sqref="DT74:DV75">
    <cfRule type="cellIs" dxfId="1886" priority="124" operator="greaterThan">
      <formula>0</formula>
    </cfRule>
  </conditionalFormatting>
  <conditionalFormatting sqref="EH74:EJ75">
    <cfRule type="cellIs" dxfId="1885" priority="123" operator="greaterThan">
      <formula>0</formula>
    </cfRule>
  </conditionalFormatting>
  <conditionalFormatting sqref="CD82:CF83">
    <cfRule type="cellIs" dxfId="1884" priority="117" operator="greaterThan">
      <formula>0</formula>
    </cfRule>
  </conditionalFormatting>
  <conditionalFormatting sqref="AN74:AP75">
    <cfRule type="cellIs" dxfId="1883" priority="130" operator="greaterThan">
      <formula>0</formula>
    </cfRule>
  </conditionalFormatting>
  <conditionalFormatting sqref="CR74:CT75">
    <cfRule type="cellIs" dxfId="1882" priority="126" operator="greaterThan">
      <formula>0</formula>
    </cfRule>
  </conditionalFormatting>
  <conditionalFormatting sqref="CD74:CF75">
    <cfRule type="cellIs" dxfId="1881" priority="127" operator="greaterThan">
      <formula>0</formula>
    </cfRule>
  </conditionalFormatting>
  <conditionalFormatting sqref="DF74:DH75">
    <cfRule type="cellIs" dxfId="1880" priority="125" operator="greaterThan">
      <formula>0</formula>
    </cfRule>
  </conditionalFormatting>
  <conditionalFormatting sqref="L82:N83">
    <cfRule type="cellIs" dxfId="1879" priority="122" operator="greaterThan">
      <formula>0</formula>
    </cfRule>
  </conditionalFormatting>
  <conditionalFormatting sqref="BB90:BD91">
    <cfRule type="cellIs" dxfId="1878" priority="109" operator="greaterThan">
      <formula>0</formula>
    </cfRule>
  </conditionalFormatting>
  <conditionalFormatting sqref="CD90:CF91">
    <cfRule type="cellIs" dxfId="1877" priority="108" operator="greaterThan">
      <formula>0</formula>
    </cfRule>
  </conditionalFormatting>
  <conditionalFormatting sqref="BP90:BR91">
    <cfRule type="cellIs" dxfId="1876" priority="106" operator="greaterThan">
      <formula>0</formula>
    </cfRule>
  </conditionalFormatting>
  <conditionalFormatting sqref="BB74:BD75">
    <cfRule type="cellIs" dxfId="1875" priority="129" operator="greaterThan">
      <formula>0</formula>
    </cfRule>
  </conditionalFormatting>
  <conditionalFormatting sqref="AN82:AP83">
    <cfRule type="cellIs" dxfId="1874" priority="120" operator="greaterThan">
      <formula>0</formula>
    </cfRule>
  </conditionalFormatting>
  <conditionalFormatting sqref="BP82:BR83">
    <cfRule type="cellIs" dxfId="1873" priority="118" operator="greaterThan">
      <formula>0</formula>
    </cfRule>
  </conditionalFormatting>
  <conditionalFormatting sqref="Z90:AB91">
    <cfRule type="cellIs" dxfId="1872" priority="111" operator="greaterThan">
      <formula>0</formula>
    </cfRule>
  </conditionalFormatting>
  <conditionalFormatting sqref="AN90:AP91">
    <cfRule type="cellIs" dxfId="1871" priority="110" operator="greaterThan">
      <formula>0</formula>
    </cfRule>
  </conditionalFormatting>
  <conditionalFormatting sqref="CR90:CT91">
    <cfRule type="cellIs" dxfId="1870" priority="105" operator="greaterThan">
      <formula>0</formula>
    </cfRule>
  </conditionalFormatting>
  <conditionalFormatting sqref="DT90:DV91">
    <cfRule type="cellIs" dxfId="1869" priority="104" operator="greaterThan">
      <formula>0</formula>
    </cfRule>
  </conditionalFormatting>
  <conditionalFormatting sqref="DF90:DH91">
    <cfRule type="cellIs" dxfId="1868" priority="103" operator="greaterThan">
      <formula>0</formula>
    </cfRule>
  </conditionalFormatting>
  <conditionalFormatting sqref="L98:N99">
    <cfRule type="cellIs" dxfId="1867" priority="102" operator="greaterThan">
      <formula>0</formula>
    </cfRule>
  </conditionalFormatting>
  <conditionalFormatting sqref="BP98:BR99">
    <cfRule type="cellIs" dxfId="1866" priority="99" operator="greaterThan">
      <formula>0</formula>
    </cfRule>
  </conditionalFormatting>
  <conditionalFormatting sqref="DT33:DV34">
    <cfRule type="cellIs" dxfId="1865" priority="68" operator="greaterThan">
      <formula>0</formula>
    </cfRule>
  </conditionalFormatting>
  <conditionalFormatting sqref="AN33:AP34">
    <cfRule type="cellIs" dxfId="1864" priority="74" operator="greaterThan">
      <formula>0</formula>
    </cfRule>
  </conditionalFormatting>
  <conditionalFormatting sqref="BP33:BR34">
    <cfRule type="cellIs" dxfId="1863" priority="73" operator="greaterThan">
      <formula>0</formula>
    </cfRule>
  </conditionalFormatting>
  <conditionalFormatting sqref="DT49:DV50">
    <cfRule type="cellIs" dxfId="1862" priority="38" operator="greaterThan">
      <formula>0</formula>
    </cfRule>
  </conditionalFormatting>
  <conditionalFormatting sqref="L41:N42">
    <cfRule type="cellIs" dxfId="1861" priority="66" operator="greaterThan">
      <formula>0</formula>
    </cfRule>
  </conditionalFormatting>
  <conditionalFormatting sqref="Z41:AB42">
    <cfRule type="cellIs" dxfId="1860" priority="65" operator="greaterThan">
      <formula>0</formula>
    </cfRule>
  </conditionalFormatting>
  <conditionalFormatting sqref="CR33:CT34">
    <cfRule type="cellIs" dxfId="1859" priority="71" operator="greaterThan">
      <formula>0</formula>
    </cfRule>
  </conditionalFormatting>
  <conditionalFormatting sqref="CD33:CF34">
    <cfRule type="cellIs" dxfId="1858" priority="70" operator="greaterThan">
      <formula>0</formula>
    </cfRule>
  </conditionalFormatting>
  <conditionalFormatting sqref="DF33:DH34">
    <cfRule type="cellIs" dxfId="1857" priority="69" operator="greaterThan">
      <formula>0</formula>
    </cfRule>
  </conditionalFormatting>
  <conditionalFormatting sqref="BP58:BR59">
    <cfRule type="cellIs" dxfId="1856" priority="10" operator="greaterThan">
      <formula>0</formula>
    </cfRule>
  </conditionalFormatting>
  <conditionalFormatting sqref="EH33:EJ34">
    <cfRule type="cellIs" dxfId="1855" priority="67" operator="greaterThan">
      <formula>0</formula>
    </cfRule>
  </conditionalFormatting>
  <conditionalFormatting sqref="AN58:AP59">
    <cfRule type="cellIs" dxfId="1854" priority="28" operator="greaterThan">
      <formula>0</formula>
    </cfRule>
  </conditionalFormatting>
  <conditionalFormatting sqref="L33:N34">
    <cfRule type="cellIs" dxfId="1853" priority="86" operator="greaterThan">
      <formula>0</formula>
    </cfRule>
  </conditionalFormatting>
  <conditionalFormatting sqref="L66:N67">
    <cfRule type="cellIs" dxfId="1852" priority="17" operator="greaterThan">
      <formula>0</formula>
    </cfRule>
  </conditionalFormatting>
  <conditionalFormatting sqref="BB33:BD34">
    <cfRule type="cellIs" dxfId="1851" priority="83" operator="greaterThan">
      <formula>0</formula>
    </cfRule>
  </conditionalFormatting>
  <conditionalFormatting sqref="EH49:EJ50">
    <cfRule type="cellIs" dxfId="1850" priority="37" operator="greaterThan">
      <formula>0</formula>
    </cfRule>
  </conditionalFormatting>
  <conditionalFormatting sqref="DF49:DH50">
    <cfRule type="cellIs" dxfId="1849" priority="39" operator="greaterThan">
      <formula>0</formula>
    </cfRule>
  </conditionalFormatting>
  <conditionalFormatting sqref="EH58:EJ59">
    <cfRule type="cellIs" dxfId="1848" priority="18" operator="greaterThan">
      <formula>0</formula>
    </cfRule>
  </conditionalFormatting>
  <conditionalFormatting sqref="Z33:AB34">
    <cfRule type="cellIs" dxfId="1847" priority="76" operator="greaterThan">
      <formula>0</formula>
    </cfRule>
  </conditionalFormatting>
  <conditionalFormatting sqref="CR66:CT67">
    <cfRule type="cellIs" dxfId="1846" priority="11" operator="greaterThan">
      <formula>0</formula>
    </cfRule>
  </conditionalFormatting>
  <conditionalFormatting sqref="AN98:AP99">
    <cfRule type="cellIs" dxfId="1845" priority="2" operator="greaterThan">
      <formula>0</formula>
    </cfRule>
  </conditionalFormatting>
  <conditionalFormatting sqref="Z66:AB67">
    <cfRule type="cellIs" dxfId="1844" priority="16" operator="greaterThan">
      <formula>0</formula>
    </cfRule>
  </conditionalFormatting>
  <conditionalFormatting sqref="AN41:AP42">
    <cfRule type="cellIs" dxfId="1843" priority="62" operator="greaterThan">
      <formula>0</formula>
    </cfRule>
  </conditionalFormatting>
  <conditionalFormatting sqref="BP41:BR42">
    <cfRule type="cellIs" dxfId="1842" priority="60" operator="greaterThan">
      <formula>0</formula>
    </cfRule>
  </conditionalFormatting>
  <conditionalFormatting sqref="CD49:CF50">
    <cfRule type="cellIs" dxfId="1841" priority="41" operator="greaterThan">
      <formula>0</formula>
    </cfRule>
  </conditionalFormatting>
  <conditionalFormatting sqref="BB66:BD67">
    <cfRule type="cellIs" dxfId="1840" priority="14" operator="greaterThan">
      <formula>0</formula>
    </cfRule>
  </conditionalFormatting>
  <conditionalFormatting sqref="CR41:CT42">
    <cfRule type="cellIs" dxfId="1839" priority="58" operator="greaterThan">
      <formula>0</formula>
    </cfRule>
  </conditionalFormatting>
  <conditionalFormatting sqref="DF41:DH42">
    <cfRule type="cellIs" dxfId="1838" priority="57" operator="greaterThan">
      <formula>0</formula>
    </cfRule>
  </conditionalFormatting>
  <conditionalFormatting sqref="DT41:DV42">
    <cfRule type="cellIs" dxfId="1837" priority="56" operator="greaterThan">
      <formula>0</formula>
    </cfRule>
  </conditionalFormatting>
  <conditionalFormatting sqref="EH41:EJ42">
    <cfRule type="cellIs" dxfId="1836" priority="55" operator="greaterThan">
      <formula>0</formula>
    </cfRule>
  </conditionalFormatting>
  <conditionalFormatting sqref="CD41:CF42">
    <cfRule type="cellIs" dxfId="1835" priority="54" operator="greaterThan">
      <formula>0</formula>
    </cfRule>
  </conditionalFormatting>
  <conditionalFormatting sqref="Z98:AB99">
    <cfRule type="cellIs" dxfId="1834" priority="3" operator="greaterThan">
      <formula>0</formula>
    </cfRule>
  </conditionalFormatting>
  <conditionalFormatting sqref="BB41:BD42">
    <cfRule type="cellIs" dxfId="1833" priority="51" operator="greaterThan">
      <formula>0</formula>
    </cfRule>
  </conditionalFormatting>
  <conditionalFormatting sqref="Z49:AB50">
    <cfRule type="cellIs" dxfId="1832" priority="50" operator="greaterThan">
      <formula>0</formula>
    </cfRule>
  </conditionalFormatting>
  <conditionalFormatting sqref="AN50:AP50">
    <cfRule type="cellIs" dxfId="1831" priority="47" operator="greaterThan">
      <formula>0</formula>
    </cfRule>
  </conditionalFormatting>
  <conditionalFormatting sqref="L58:N59">
    <cfRule type="cellIs" dxfId="1830" priority="32" operator="greaterThan">
      <formula>0</formula>
    </cfRule>
  </conditionalFormatting>
  <conditionalFormatting sqref="BB49:BD50">
    <cfRule type="cellIs" dxfId="1829" priority="45" operator="greaterThan">
      <formula>0</formula>
    </cfRule>
  </conditionalFormatting>
  <conditionalFormatting sqref="L49:N50">
    <cfRule type="cellIs" dxfId="1828" priority="44" operator="greaterThan">
      <formula>0</formula>
    </cfRule>
  </conditionalFormatting>
  <conditionalFormatting sqref="AN49:AP49">
    <cfRule type="cellIs" dxfId="1827" priority="43" operator="greaterThan">
      <formula>0</formula>
    </cfRule>
  </conditionalFormatting>
  <conditionalFormatting sqref="BP49:BR50">
    <cfRule type="cellIs" dxfId="1826" priority="42" operator="greaterThan">
      <formula>0</formula>
    </cfRule>
  </conditionalFormatting>
  <conditionalFormatting sqref="CR49:CT50">
    <cfRule type="cellIs" dxfId="1825" priority="40" operator="greaterThan">
      <formula>0</formula>
    </cfRule>
  </conditionalFormatting>
  <conditionalFormatting sqref="Z58:AB59">
    <cfRule type="cellIs" dxfId="1824" priority="33" operator="greaterThan">
      <formula>0</formula>
    </cfRule>
  </conditionalFormatting>
  <conditionalFormatting sqref="BB98:BD99">
    <cfRule type="cellIs" dxfId="1823" priority="4" operator="greaterThan">
      <formula>0</formula>
    </cfRule>
  </conditionalFormatting>
  <conditionalFormatting sqref="BB58:BD59">
    <cfRule type="cellIs" dxfId="1822" priority="29" operator="greaterThan">
      <formula>0</formula>
    </cfRule>
  </conditionalFormatting>
  <conditionalFormatting sqref="DF58:DH59">
    <cfRule type="cellIs" dxfId="1821" priority="24" operator="greaterThan">
      <formula>0</formula>
    </cfRule>
  </conditionalFormatting>
  <conditionalFormatting sqref="CR58:CT59">
    <cfRule type="cellIs" dxfId="1820" priority="23" operator="greaterThan">
      <formula>0</formula>
    </cfRule>
  </conditionalFormatting>
  <conditionalFormatting sqref="CD58:CF59">
    <cfRule type="cellIs" dxfId="1819" priority="22" operator="greaterThan">
      <formula>0</formula>
    </cfRule>
  </conditionalFormatting>
  <conditionalFormatting sqref="DT58:DV59">
    <cfRule type="cellIs" dxfId="1818" priority="19" operator="greaterThan">
      <formula>0</formula>
    </cfRule>
  </conditionalFormatting>
  <conditionalFormatting sqref="AN66:AP67">
    <cfRule type="cellIs" dxfId="1817" priority="15" operator="greaterThan">
      <formula>0</formula>
    </cfRule>
  </conditionalFormatting>
  <conditionalFormatting sqref="BP66:BR67">
    <cfRule type="cellIs" dxfId="1816" priority="12" operator="greaterThan">
      <formula>0</formula>
    </cfRule>
  </conditionalFormatting>
  <conditionalFormatting sqref="CD66:CF67">
    <cfRule type="cellIs" dxfId="1815" priority="1" operator="greaterThan">
      <formula>0</formula>
    </cfRule>
  </conditionalFormatting>
  <pageMargins left="0.23622047244094491" right="0.23622047244094491" top="0.74803149606299213" bottom="0.74803149606299213" header="0.31496062992125984" footer="0.31496062992125984"/>
  <pageSetup paperSize="9" scale="49" fitToHeight="0" orientation="portrait" r:id="rId1"/>
  <headerFooter>
    <oddFooter>&amp;R&amp;"Arial,обычный"&amp;22Стр.&amp;P</oddFooter>
  </headerFooter>
  <rowBreaks count="1" manualBreakCount="1">
    <brk id="51" max="16383" man="1"/>
  </rowBreaks>
  <drawing r:id="rId2"/>
</worksheet>
</file>

<file path=xl/worksheets/sheet4.xml><?xml version="1.0" encoding="utf-8"?>
<worksheet xmlns="http://schemas.openxmlformats.org/spreadsheetml/2006/main" xmlns:r="http://schemas.openxmlformats.org/officeDocument/2006/relationships">
  <sheetPr>
    <tabColor theme="5"/>
  </sheetPr>
  <dimension ref="A1:EK22"/>
  <sheetViews>
    <sheetView zoomScale="90" zoomScaleNormal="90" zoomScaleSheetLayoutView="70" workbookViewId="0">
      <pane ySplit="5" topLeftCell="A6" activePane="bottomLeft" state="frozen"/>
      <selection activeCell="DR102" sqref="DR102"/>
      <selection pane="bottomLeft" activeCell="AA3" sqref="AA3:AL3"/>
    </sheetView>
  </sheetViews>
  <sheetFormatPr defaultRowHeight="14.25"/>
  <cols>
    <col min="1" max="1" width="18" style="163" hidden="1" customWidth="1"/>
    <col min="2" max="2" width="1.7109375" style="163" customWidth="1"/>
    <col min="3" max="11" width="1.42578125" style="464" customWidth="1"/>
    <col min="12" max="12" width="2.5703125" style="464" customWidth="1"/>
    <col min="13" max="14" width="1.42578125" style="464" customWidth="1"/>
    <col min="15" max="15" width="12.7109375" style="464" hidden="1" customWidth="1"/>
    <col min="16" max="28" width="1.42578125" style="464" customWidth="1"/>
    <col min="29" max="29" width="13" style="464" hidden="1" customWidth="1"/>
    <col min="30" max="42" width="1.42578125" style="464" customWidth="1"/>
    <col min="43" max="43" width="12.7109375" style="464" hidden="1" customWidth="1"/>
    <col min="44" max="56" width="1.42578125" style="464" customWidth="1"/>
    <col min="57" max="57" width="13.5703125" style="464" hidden="1" customWidth="1"/>
    <col min="58" max="58" width="1.85546875" style="464" customWidth="1"/>
    <col min="59" max="64" width="1.42578125" style="464" customWidth="1"/>
    <col min="65" max="65" width="2.28515625" style="464" customWidth="1"/>
    <col min="66" max="66" width="1.42578125" style="464" customWidth="1"/>
    <col min="67" max="67" width="3.28515625" style="464" customWidth="1"/>
    <col min="68" max="70" width="1.42578125" style="464" customWidth="1"/>
    <col min="71" max="71" width="12.7109375" style="464" hidden="1" customWidth="1"/>
    <col min="72" max="84" width="1.42578125" style="464" customWidth="1"/>
    <col min="85" max="85" width="14.140625" style="464" hidden="1" customWidth="1"/>
    <col min="86" max="86" width="2.42578125" style="464" customWidth="1"/>
    <col min="87" max="97" width="1.42578125" style="464" customWidth="1"/>
    <col min="98" max="98" width="2.140625" style="464" customWidth="1"/>
    <col min="99" max="99" width="12.7109375" style="464" hidden="1" customWidth="1"/>
    <col min="100" max="106" width="1.42578125" style="464" customWidth="1"/>
    <col min="107" max="107" width="2.85546875" style="464" customWidth="1"/>
    <col min="108" max="112" width="1.42578125" style="464" customWidth="1"/>
    <col min="113" max="113" width="13.28515625" style="464" hidden="1" customWidth="1"/>
    <col min="114" max="114" width="1.85546875" style="464" customWidth="1"/>
    <col min="115" max="116" width="1.42578125" style="464" customWidth="1"/>
    <col min="117" max="117" width="2.140625" style="464" customWidth="1"/>
    <col min="118" max="126" width="1.42578125" style="464" customWidth="1"/>
    <col min="127" max="127" width="12.7109375" style="464" hidden="1" customWidth="1"/>
    <col min="128" max="140" width="1.42578125" style="464" customWidth="1"/>
    <col min="141" max="16384" width="9.140625" style="163"/>
  </cols>
  <sheetData>
    <row r="1" spans="1:141" ht="21" thickBot="1">
      <c r="A1" s="257"/>
      <c r="B1" s="257"/>
      <c r="C1" s="750"/>
      <c r="D1" s="751"/>
      <c r="E1" s="751"/>
      <c r="F1" s="751"/>
      <c r="G1" s="751"/>
      <c r="H1" s="751"/>
      <c r="I1" s="751"/>
      <c r="J1" s="751"/>
      <c r="K1" s="751"/>
      <c r="L1" s="751"/>
      <c r="M1" s="751"/>
      <c r="N1" s="751"/>
      <c r="O1" s="751"/>
      <c r="P1" s="751"/>
      <c r="Q1" s="751"/>
      <c r="R1" s="751"/>
      <c r="S1" s="751"/>
      <c r="T1" s="751"/>
      <c r="U1" s="751"/>
      <c r="V1" s="751"/>
      <c r="W1" s="751"/>
      <c r="X1" s="751"/>
      <c r="Y1" s="751"/>
      <c r="Z1" s="751"/>
      <c r="AA1" s="751"/>
      <c r="AB1" s="751"/>
      <c r="AC1" s="751"/>
      <c r="AD1" s="751"/>
      <c r="AE1" s="751"/>
      <c r="AF1" s="751"/>
      <c r="AG1" s="751"/>
      <c r="AH1" s="751"/>
      <c r="AI1" s="751"/>
      <c r="AJ1" s="751"/>
      <c r="AK1" s="751"/>
      <c r="AL1" s="751"/>
      <c r="AM1" s="751"/>
      <c r="AN1" s="833"/>
      <c r="AO1" s="833"/>
      <c r="AP1" s="833"/>
      <c r="AQ1" s="833"/>
      <c r="AR1" s="833"/>
      <c r="AS1" s="833"/>
      <c r="AT1" s="833"/>
      <c r="AU1" s="833"/>
      <c r="AV1" s="833"/>
      <c r="AW1" s="833"/>
      <c r="AX1" s="833"/>
      <c r="AY1" s="833"/>
      <c r="AZ1" s="833"/>
      <c r="BA1" s="833"/>
      <c r="BB1" s="833"/>
      <c r="BC1" s="833"/>
      <c r="BD1" s="833"/>
      <c r="BE1" s="833"/>
      <c r="BF1" s="833"/>
      <c r="BG1" s="833"/>
      <c r="BH1" s="833"/>
      <c r="BI1" s="833"/>
      <c r="BJ1" s="833"/>
      <c r="BK1" s="833"/>
      <c r="BL1" s="833"/>
      <c r="BM1" s="833"/>
      <c r="BN1" s="833"/>
      <c r="BO1" s="833"/>
      <c r="BP1" s="833"/>
      <c r="BQ1" s="833"/>
      <c r="BR1" s="833"/>
      <c r="BS1" s="833"/>
      <c r="BT1" s="833"/>
      <c r="BU1" s="833"/>
      <c r="BV1" s="833"/>
      <c r="BW1" s="833"/>
      <c r="BX1" s="833"/>
      <c r="BY1" s="833"/>
      <c r="BZ1" s="833"/>
      <c r="CA1" s="833"/>
      <c r="CB1" s="833"/>
      <c r="CC1" s="833"/>
      <c r="CD1" s="833"/>
      <c r="CE1" s="833"/>
      <c r="CF1" s="833"/>
      <c r="CG1" s="833"/>
      <c r="CH1" s="751"/>
      <c r="CI1" s="751"/>
      <c r="CJ1" s="751"/>
      <c r="CK1" s="751"/>
      <c r="CL1" s="751"/>
      <c r="CM1" s="751"/>
      <c r="CN1" s="751"/>
      <c r="CO1" s="751"/>
      <c r="CP1" s="751"/>
      <c r="CQ1" s="751"/>
      <c r="CR1" s="751"/>
      <c r="CS1" s="751"/>
      <c r="CT1" s="751"/>
      <c r="CU1" s="751"/>
      <c r="CV1" s="751"/>
      <c r="CW1" s="751"/>
      <c r="CX1" s="751"/>
      <c r="CY1" s="751"/>
      <c r="CZ1" s="751"/>
      <c r="DA1" s="751"/>
      <c r="DB1" s="751"/>
      <c r="DC1" s="751"/>
      <c r="DD1" s="751"/>
      <c r="DE1" s="751"/>
      <c r="DF1" s="751"/>
      <c r="DG1" s="751"/>
      <c r="DH1" s="751"/>
      <c r="DI1" s="751"/>
      <c r="DJ1" s="751"/>
      <c r="DK1" s="751"/>
      <c r="DL1" s="751"/>
      <c r="DM1" s="751"/>
      <c r="DN1" s="751"/>
      <c r="DO1" s="751"/>
      <c r="DP1" s="751"/>
      <c r="DQ1" s="751"/>
      <c r="DR1" s="751"/>
      <c r="DS1" s="751"/>
      <c r="DT1" s="751"/>
      <c r="DU1" s="751"/>
      <c r="DV1" s="751"/>
      <c r="DW1" s="751"/>
      <c r="DX1" s="751"/>
      <c r="DY1" s="751"/>
      <c r="DZ1" s="751"/>
      <c r="EA1" s="751"/>
      <c r="EB1" s="751"/>
      <c r="EC1" s="751"/>
      <c r="ED1" s="751"/>
      <c r="EE1" s="751"/>
      <c r="EF1" s="751"/>
      <c r="EG1" s="751"/>
      <c r="EH1" s="751"/>
      <c r="EI1" s="751"/>
      <c r="EJ1" s="752"/>
    </row>
    <row r="2" spans="1:141" ht="15.75" customHeight="1" thickBot="1">
      <c r="C2" s="462"/>
      <c r="D2" s="462"/>
      <c r="E2" s="462"/>
      <c r="F2" s="462"/>
      <c r="G2" s="462"/>
      <c r="H2" s="462"/>
      <c r="I2" s="462"/>
      <c r="J2" s="462"/>
      <c r="K2" s="462"/>
      <c r="L2" s="462"/>
      <c r="M2" s="135"/>
      <c r="N2" s="834" t="s">
        <v>5003</v>
      </c>
      <c r="O2" s="835"/>
      <c r="P2" s="835"/>
      <c r="Q2" s="835"/>
      <c r="R2" s="835"/>
      <c r="S2" s="835"/>
      <c r="T2" s="835"/>
      <c r="U2" s="835"/>
      <c r="V2" s="835"/>
      <c r="W2" s="835"/>
      <c r="X2" s="835"/>
      <c r="Y2" s="835"/>
      <c r="Z2" s="835"/>
      <c r="AA2" s="835"/>
      <c r="AB2" s="835"/>
      <c r="AC2" s="835"/>
      <c r="AD2" s="835"/>
      <c r="AE2" s="835"/>
      <c r="AF2" s="835"/>
      <c r="AG2" s="835"/>
      <c r="AH2" s="835"/>
      <c r="AI2" s="835"/>
      <c r="AJ2" s="835"/>
      <c r="AK2" s="835"/>
      <c r="AL2" s="836"/>
      <c r="AM2" s="158"/>
      <c r="AN2" s="762" t="s">
        <v>6744</v>
      </c>
      <c r="AO2" s="762"/>
      <c r="AP2" s="762"/>
      <c r="AQ2" s="762"/>
      <c r="AR2" s="762"/>
      <c r="AS2" s="762"/>
      <c r="AT2" s="762"/>
      <c r="AU2" s="762"/>
      <c r="AV2" s="762"/>
      <c r="AW2" s="762"/>
      <c r="AX2" s="762"/>
      <c r="AY2" s="762"/>
      <c r="AZ2" s="762"/>
      <c r="BA2" s="762"/>
      <c r="BB2" s="762"/>
      <c r="BC2" s="762"/>
      <c r="BD2" s="762"/>
      <c r="BE2" s="762"/>
      <c r="BF2" s="762"/>
      <c r="BG2" s="762"/>
      <c r="BH2" s="762"/>
      <c r="BI2" s="762"/>
      <c r="BJ2" s="762"/>
      <c r="BK2" s="762"/>
      <c r="BL2" s="762"/>
      <c r="BM2" s="762"/>
      <c r="BN2" s="762"/>
      <c r="BO2" s="762"/>
      <c r="BP2" s="762"/>
      <c r="BQ2" s="762"/>
      <c r="BR2" s="762"/>
      <c r="BS2" s="762"/>
      <c r="BT2" s="762"/>
      <c r="BU2" s="762"/>
      <c r="BV2" s="762"/>
      <c r="BW2" s="762"/>
      <c r="BX2" s="762"/>
      <c r="BY2" s="762"/>
      <c r="BZ2" s="762"/>
      <c r="CA2" s="762"/>
      <c r="CB2" s="762"/>
      <c r="CC2" s="762"/>
      <c r="CD2" s="762"/>
      <c r="CE2" s="762"/>
      <c r="CF2" s="762"/>
      <c r="CG2" s="762"/>
      <c r="CH2" s="142"/>
      <c r="CI2" s="142"/>
      <c r="CJ2" s="142"/>
      <c r="CK2" s="142"/>
      <c r="CL2" s="142"/>
      <c r="CM2" s="142"/>
      <c r="CN2" s="142"/>
      <c r="CO2" s="142"/>
      <c r="CP2" s="142"/>
      <c r="CQ2" s="142"/>
      <c r="CR2" s="142"/>
      <c r="CS2" s="837" t="s">
        <v>4999</v>
      </c>
      <c r="CT2" s="837"/>
      <c r="CU2" s="837"/>
      <c r="CV2" s="837"/>
      <c r="CW2" s="837"/>
      <c r="CX2" s="837"/>
      <c r="CY2" s="837"/>
      <c r="CZ2" s="837"/>
      <c r="DA2" s="837"/>
      <c r="DB2" s="837"/>
      <c r="DC2" s="837"/>
      <c r="DD2" s="837"/>
      <c r="DE2" s="837"/>
      <c r="DF2" s="837"/>
      <c r="DG2" s="837"/>
      <c r="DH2" s="837"/>
      <c r="DI2" s="837"/>
      <c r="DJ2" s="837"/>
      <c r="DK2" s="837"/>
      <c r="DL2" s="837"/>
      <c r="DN2" s="837" t="s">
        <v>5000</v>
      </c>
      <c r="DO2" s="837"/>
      <c r="DP2" s="837"/>
      <c r="DQ2" s="837"/>
      <c r="DR2" s="837"/>
      <c r="DS2" s="837"/>
      <c r="DT2" s="837"/>
      <c r="DU2" s="837"/>
      <c r="DV2" s="837"/>
      <c r="DW2" s="837"/>
      <c r="DX2" s="837"/>
      <c r="DY2" s="837"/>
      <c r="DZ2" s="837"/>
      <c r="EA2" s="837"/>
      <c r="EB2" s="837"/>
      <c r="EC2" s="837"/>
      <c r="ED2" s="837"/>
      <c r="EE2" s="837"/>
      <c r="EF2" s="837"/>
      <c r="EG2" s="837"/>
      <c r="EH2" s="837"/>
      <c r="EI2" s="142"/>
      <c r="EJ2" s="142"/>
    </row>
    <row r="3" spans="1:141" s="243" customFormat="1" ht="25.5" customHeight="1" thickBot="1">
      <c r="A3" s="258"/>
      <c r="B3" s="258"/>
      <c r="C3" s="838" t="s">
        <v>4266</v>
      </c>
      <c r="D3" s="839"/>
      <c r="E3" s="839"/>
      <c r="F3" s="839"/>
      <c r="G3" s="839"/>
      <c r="H3" s="839"/>
      <c r="I3" s="839"/>
      <c r="J3" s="839"/>
      <c r="K3" s="839"/>
      <c r="L3" s="840"/>
      <c r="M3" s="158"/>
      <c r="N3" s="841" t="s">
        <v>602</v>
      </c>
      <c r="O3" s="842"/>
      <c r="P3" s="842"/>
      <c r="Q3" s="842"/>
      <c r="R3" s="842"/>
      <c r="S3" s="842"/>
      <c r="T3" s="842"/>
      <c r="U3" s="842"/>
      <c r="V3" s="842"/>
      <c r="W3" s="842"/>
      <c r="X3" s="842"/>
      <c r="Y3" s="843"/>
      <c r="Z3" s="158"/>
      <c r="AA3" s="844" t="s">
        <v>15</v>
      </c>
      <c r="AB3" s="845"/>
      <c r="AC3" s="845"/>
      <c r="AD3" s="845"/>
      <c r="AE3" s="845"/>
      <c r="AF3" s="845"/>
      <c r="AG3" s="845"/>
      <c r="AH3" s="845"/>
      <c r="AI3" s="845"/>
      <c r="AJ3" s="845"/>
      <c r="AK3" s="845"/>
      <c r="AL3" s="846"/>
      <c r="AM3" s="158"/>
      <c r="AN3" s="762"/>
      <c r="AO3" s="762"/>
      <c r="AP3" s="762"/>
      <c r="AQ3" s="762"/>
      <c r="AR3" s="762"/>
      <c r="AS3" s="762"/>
      <c r="AT3" s="762"/>
      <c r="AU3" s="762"/>
      <c r="AV3" s="762"/>
      <c r="AW3" s="762"/>
      <c r="AX3" s="762"/>
      <c r="AY3" s="762"/>
      <c r="AZ3" s="762"/>
      <c r="BA3" s="762"/>
      <c r="BB3" s="762"/>
      <c r="BC3" s="762"/>
      <c r="BD3" s="762"/>
      <c r="BE3" s="762"/>
      <c r="BF3" s="762"/>
      <c r="BG3" s="762"/>
      <c r="BH3" s="762"/>
      <c r="BI3" s="762"/>
      <c r="BJ3" s="762"/>
      <c r="BK3" s="762"/>
      <c r="BL3" s="762"/>
      <c r="BM3" s="762"/>
      <c r="BN3" s="762"/>
      <c r="BO3" s="762"/>
      <c r="BP3" s="762"/>
      <c r="BQ3" s="762"/>
      <c r="BR3" s="762"/>
      <c r="BS3" s="762"/>
      <c r="BT3" s="762"/>
      <c r="BU3" s="762"/>
      <c r="BV3" s="762"/>
      <c r="BW3" s="762"/>
      <c r="BX3" s="762"/>
      <c r="BY3" s="762"/>
      <c r="BZ3" s="762"/>
      <c r="CA3" s="762"/>
      <c r="CB3" s="762"/>
      <c r="CC3" s="762"/>
      <c r="CD3" s="762"/>
      <c r="CE3" s="762"/>
      <c r="CF3" s="762"/>
      <c r="CG3" s="762"/>
      <c r="CH3" s="142"/>
      <c r="CI3" s="758" t="s">
        <v>4266</v>
      </c>
      <c r="CJ3" s="758"/>
      <c r="CK3" s="758"/>
      <c r="CL3" s="758"/>
      <c r="CM3" s="758"/>
      <c r="CN3" s="758"/>
      <c r="CO3" s="758"/>
      <c r="CP3" s="758"/>
      <c r="CQ3" s="758"/>
      <c r="CR3" s="142"/>
      <c r="CS3" s="847">
        <f>AN12+BB12+DT12+EH12+CD21+CR21</f>
        <v>0</v>
      </c>
      <c r="CT3" s="847"/>
      <c r="CU3" s="847"/>
      <c r="CV3" s="847"/>
      <c r="CW3" s="847"/>
      <c r="CX3" s="847"/>
      <c r="CY3" s="847"/>
      <c r="CZ3" s="847"/>
      <c r="DA3" s="847"/>
      <c r="DB3" s="847"/>
      <c r="DC3" s="848">
        <f>AN13+BB13+DT13+EH13+CD22+CR22</f>
        <v>0</v>
      </c>
      <c r="DD3" s="848"/>
      <c r="DE3" s="848"/>
      <c r="DF3" s="848"/>
      <c r="DG3" s="848"/>
      <c r="DH3" s="848"/>
      <c r="DI3" s="848"/>
      <c r="DJ3" s="848"/>
      <c r="DK3" s="848"/>
      <c r="DL3" s="848"/>
      <c r="DM3" s="473"/>
      <c r="DN3" s="847">
        <f>AE12*AN12+AS12*BB12+DK12*DT12+DY12*EH12+BU21*CD21+CI21*CR21</f>
        <v>0</v>
      </c>
      <c r="DO3" s="847"/>
      <c r="DP3" s="847"/>
      <c r="DQ3" s="847"/>
      <c r="DR3" s="847"/>
      <c r="DS3" s="847"/>
      <c r="DT3" s="847"/>
      <c r="DU3" s="847"/>
      <c r="DV3" s="847"/>
      <c r="DW3" s="847"/>
      <c r="DX3" s="847"/>
      <c r="DY3" s="849">
        <f>AE13*AN13+AS13*BB13+DK13*DT13+DY13*EH13+BU22*CD22+CI22*CR22</f>
        <v>0</v>
      </c>
      <c r="DZ3" s="850"/>
      <c r="EA3" s="850"/>
      <c r="EB3" s="850"/>
      <c r="EC3" s="850"/>
      <c r="ED3" s="850"/>
      <c r="EE3" s="850"/>
      <c r="EF3" s="850"/>
      <c r="EG3" s="850"/>
      <c r="EH3" s="851"/>
      <c r="EI3" s="142"/>
      <c r="EJ3" s="142"/>
      <c r="EK3" s="163"/>
    </row>
    <row r="4" spans="1:141" s="243" customFormat="1" ht="33" customHeight="1" thickBot="1">
      <c r="A4" s="258"/>
      <c r="B4" s="258"/>
      <c r="C4" s="838" t="s">
        <v>6745</v>
      </c>
      <c r="D4" s="839"/>
      <c r="E4" s="839"/>
      <c r="F4" s="839"/>
      <c r="G4" s="839"/>
      <c r="H4" s="839"/>
      <c r="I4" s="839"/>
      <c r="J4" s="839"/>
      <c r="K4" s="839"/>
      <c r="L4" s="840"/>
      <c r="M4" s="134"/>
      <c r="N4" s="852" t="s">
        <v>6746</v>
      </c>
      <c r="O4" s="853"/>
      <c r="P4" s="853"/>
      <c r="Q4" s="853"/>
      <c r="R4" s="853"/>
      <c r="S4" s="853"/>
      <c r="T4" s="853"/>
      <c r="U4" s="853"/>
      <c r="V4" s="853"/>
      <c r="W4" s="854" t="s">
        <v>6747</v>
      </c>
      <c r="X4" s="855"/>
      <c r="Y4" s="855"/>
      <c r="Z4" s="855"/>
      <c r="AA4" s="855"/>
      <c r="AB4" s="855"/>
      <c r="AC4" s="855"/>
      <c r="AD4" s="856"/>
      <c r="AE4" s="857" t="s">
        <v>6748</v>
      </c>
      <c r="AF4" s="858"/>
      <c r="AG4" s="858"/>
      <c r="AH4" s="858"/>
      <c r="AI4" s="858"/>
      <c r="AJ4" s="858"/>
      <c r="AK4" s="858"/>
      <c r="AL4" s="859"/>
      <c r="AM4" s="158"/>
      <c r="AN4" s="762"/>
      <c r="AO4" s="762"/>
      <c r="AP4" s="762"/>
      <c r="AQ4" s="762"/>
      <c r="AR4" s="762"/>
      <c r="AS4" s="762"/>
      <c r="AT4" s="762"/>
      <c r="AU4" s="762"/>
      <c r="AV4" s="762"/>
      <c r="AW4" s="762"/>
      <c r="AX4" s="762"/>
      <c r="AY4" s="762"/>
      <c r="AZ4" s="762"/>
      <c r="BA4" s="762"/>
      <c r="BB4" s="762"/>
      <c r="BC4" s="762"/>
      <c r="BD4" s="762"/>
      <c r="BE4" s="762"/>
      <c r="BF4" s="762"/>
      <c r="BG4" s="762"/>
      <c r="BH4" s="762"/>
      <c r="BI4" s="762"/>
      <c r="BJ4" s="762"/>
      <c r="BK4" s="762"/>
      <c r="BL4" s="762"/>
      <c r="BM4" s="762"/>
      <c r="BN4" s="762"/>
      <c r="BO4" s="762"/>
      <c r="BP4" s="762"/>
      <c r="BQ4" s="762"/>
      <c r="BR4" s="762"/>
      <c r="BS4" s="762"/>
      <c r="BT4" s="762"/>
      <c r="BU4" s="762"/>
      <c r="BV4" s="762"/>
      <c r="BW4" s="762"/>
      <c r="BX4" s="762"/>
      <c r="BY4" s="762"/>
      <c r="BZ4" s="762"/>
      <c r="CA4" s="762"/>
      <c r="CB4" s="762"/>
      <c r="CC4" s="762"/>
      <c r="CD4" s="762"/>
      <c r="CE4" s="762"/>
      <c r="CF4" s="762"/>
      <c r="CG4" s="762"/>
      <c r="CH4" s="142"/>
      <c r="CI4" s="758" t="s">
        <v>4183</v>
      </c>
      <c r="CJ4" s="758"/>
      <c r="CK4" s="758"/>
      <c r="CL4" s="758"/>
      <c r="CM4" s="758"/>
      <c r="CN4" s="758"/>
      <c r="CO4" s="758"/>
      <c r="CP4" s="758"/>
      <c r="CQ4" s="758"/>
      <c r="CR4" s="142"/>
      <c r="CS4" s="860">
        <f>V12</f>
        <v>0</v>
      </c>
      <c r="CT4" s="861"/>
      <c r="CU4" s="861"/>
      <c r="CV4" s="861"/>
      <c r="CW4" s="861"/>
      <c r="CX4" s="861"/>
      <c r="CY4" s="861"/>
      <c r="CZ4" s="862">
        <f>DB12</f>
        <v>0</v>
      </c>
      <c r="DA4" s="862"/>
      <c r="DB4" s="862"/>
      <c r="DC4" s="862"/>
      <c r="DD4" s="862"/>
      <c r="DE4" s="862"/>
      <c r="DF4" s="863">
        <f>BL21</f>
        <v>0</v>
      </c>
      <c r="DG4" s="864"/>
      <c r="DH4" s="864"/>
      <c r="DI4" s="864"/>
      <c r="DJ4" s="864"/>
      <c r="DK4" s="864"/>
      <c r="DL4" s="865"/>
      <c r="DM4" s="473"/>
      <c r="DN4" s="866">
        <f>C12*V12</f>
        <v>0</v>
      </c>
      <c r="DO4" s="866"/>
      <c r="DP4" s="866"/>
      <c r="DQ4" s="866"/>
      <c r="DR4" s="866"/>
      <c r="DS4" s="866"/>
      <c r="DT4" s="862">
        <f>CI12*DB12</f>
        <v>0</v>
      </c>
      <c r="DU4" s="862"/>
      <c r="DV4" s="862"/>
      <c r="DW4" s="862"/>
      <c r="DX4" s="862"/>
      <c r="DY4" s="862"/>
      <c r="DZ4" s="862"/>
      <c r="EA4" s="862"/>
      <c r="EB4" s="867">
        <f>AS21*BL21</f>
        <v>0</v>
      </c>
      <c r="EC4" s="867"/>
      <c r="ED4" s="867"/>
      <c r="EE4" s="867"/>
      <c r="EF4" s="867"/>
      <c r="EG4" s="867"/>
      <c r="EH4" s="867"/>
      <c r="EI4" s="142"/>
      <c r="EJ4" s="142"/>
    </row>
    <row r="5" spans="1:141" s="238" customFormat="1" ht="21" customHeight="1">
      <c r="C5" s="462"/>
      <c r="D5" s="462"/>
      <c r="E5" s="462"/>
      <c r="F5" s="462"/>
      <c r="G5" s="462"/>
      <c r="H5" s="462"/>
      <c r="I5" s="462"/>
      <c r="J5" s="462"/>
      <c r="K5" s="462"/>
      <c r="L5" s="462"/>
      <c r="M5" s="134"/>
      <c r="N5" s="462"/>
      <c r="O5" s="462"/>
      <c r="P5" s="462"/>
      <c r="Q5" s="462"/>
      <c r="R5" s="462"/>
      <c r="S5" s="462"/>
      <c r="T5" s="462"/>
      <c r="U5" s="462"/>
      <c r="V5" s="462"/>
      <c r="W5" s="462"/>
      <c r="X5" s="462"/>
      <c r="Y5" s="462"/>
      <c r="Z5" s="462"/>
      <c r="AA5" s="462"/>
      <c r="AB5" s="462"/>
      <c r="AC5" s="462"/>
      <c r="AD5" s="462"/>
      <c r="AE5" s="462"/>
      <c r="AF5" s="462"/>
      <c r="AG5" s="462"/>
      <c r="AH5" s="462"/>
      <c r="AI5" s="462"/>
      <c r="AJ5" s="462"/>
      <c r="AK5" s="462"/>
      <c r="AL5" s="462"/>
      <c r="AM5" s="462"/>
      <c r="AN5" s="762"/>
      <c r="AO5" s="762"/>
      <c r="AP5" s="762"/>
      <c r="AQ5" s="762"/>
      <c r="AR5" s="762"/>
      <c r="AS5" s="762"/>
      <c r="AT5" s="762"/>
      <c r="AU5" s="762"/>
      <c r="AV5" s="762"/>
      <c r="AW5" s="762"/>
      <c r="AX5" s="762"/>
      <c r="AY5" s="762"/>
      <c r="AZ5" s="762"/>
      <c r="BA5" s="762"/>
      <c r="BB5" s="762"/>
      <c r="BC5" s="762"/>
      <c r="BD5" s="762"/>
      <c r="BE5" s="762"/>
      <c r="BF5" s="762"/>
      <c r="BG5" s="762"/>
      <c r="BH5" s="762"/>
      <c r="BI5" s="762"/>
      <c r="BJ5" s="762"/>
      <c r="BK5" s="762"/>
      <c r="BL5" s="762"/>
      <c r="BM5" s="762"/>
      <c r="BN5" s="762"/>
      <c r="BO5" s="762"/>
      <c r="BP5" s="762"/>
      <c r="BQ5" s="762"/>
      <c r="BR5" s="762"/>
      <c r="BS5" s="762"/>
      <c r="BT5" s="762"/>
      <c r="BU5" s="762"/>
      <c r="BV5" s="762"/>
      <c r="BW5" s="762"/>
      <c r="BX5" s="762"/>
      <c r="BY5" s="762"/>
      <c r="BZ5" s="762"/>
      <c r="CA5" s="762"/>
      <c r="CB5" s="762"/>
      <c r="CC5" s="762"/>
      <c r="CD5" s="762"/>
      <c r="CE5" s="762"/>
      <c r="CF5" s="762"/>
      <c r="CG5" s="762"/>
      <c r="CH5" s="142"/>
      <c r="CI5" s="758" t="s">
        <v>5001</v>
      </c>
      <c r="CJ5" s="758"/>
      <c r="CK5" s="758"/>
      <c r="CL5" s="758"/>
      <c r="CM5" s="758"/>
      <c r="CN5" s="758"/>
      <c r="CO5" s="758"/>
      <c r="CP5" s="758"/>
      <c r="CQ5" s="758"/>
      <c r="CR5" s="142"/>
      <c r="CS5" s="868">
        <f>CS3+DC3+CS4+CZ4+DF4</f>
        <v>0</v>
      </c>
      <c r="CT5" s="868"/>
      <c r="CU5" s="868"/>
      <c r="CV5" s="868"/>
      <c r="CW5" s="868"/>
      <c r="CX5" s="868"/>
      <c r="CY5" s="868"/>
      <c r="CZ5" s="868"/>
      <c r="DA5" s="868"/>
      <c r="DB5" s="868"/>
      <c r="DC5" s="868"/>
      <c r="DD5" s="868"/>
      <c r="DE5" s="868"/>
      <c r="DF5" s="868"/>
      <c r="DG5" s="868"/>
      <c r="DH5" s="868"/>
      <c r="DI5" s="868"/>
      <c r="DJ5" s="868"/>
      <c r="DK5" s="868"/>
      <c r="DL5" s="868"/>
      <c r="DN5" s="869">
        <f>DN3+DY3+DN4+DT4+EB4</f>
        <v>0</v>
      </c>
      <c r="DO5" s="869"/>
      <c r="DP5" s="869"/>
      <c r="DQ5" s="869"/>
      <c r="DR5" s="869"/>
      <c r="DS5" s="869"/>
      <c r="DT5" s="869"/>
      <c r="DU5" s="869"/>
      <c r="DV5" s="869"/>
      <c r="DW5" s="869"/>
      <c r="DX5" s="869"/>
      <c r="DY5" s="869"/>
      <c r="DZ5" s="869"/>
      <c r="EA5" s="869"/>
      <c r="EB5" s="869"/>
      <c r="EC5" s="869"/>
      <c r="ED5" s="869"/>
      <c r="EE5" s="869"/>
      <c r="EF5" s="869"/>
      <c r="EG5" s="869"/>
      <c r="EH5" s="869"/>
      <c r="EI5" s="142"/>
      <c r="EJ5" s="142"/>
    </row>
    <row r="6" spans="1:141" ht="9" customHeight="1" thickBot="1">
      <c r="A6" s="766"/>
      <c r="B6" s="766"/>
      <c r="C6" s="766"/>
      <c r="D6" s="766"/>
      <c r="E6" s="766"/>
      <c r="F6" s="766"/>
      <c r="G6" s="766"/>
      <c r="H6" s="766"/>
      <c r="I6" s="766"/>
      <c r="J6" s="766"/>
      <c r="K6" s="766"/>
      <c r="L6" s="766"/>
      <c r="M6" s="766"/>
      <c r="N6" s="766"/>
      <c r="O6" s="766"/>
      <c r="P6" s="766"/>
      <c r="Q6" s="766"/>
      <c r="R6" s="766"/>
      <c r="S6" s="766"/>
      <c r="T6" s="766"/>
      <c r="U6" s="766"/>
      <c r="V6" s="766"/>
      <c r="W6" s="766"/>
      <c r="X6" s="766"/>
      <c r="Y6" s="766"/>
      <c r="Z6" s="766"/>
      <c r="AA6" s="766"/>
      <c r="AB6" s="766"/>
      <c r="AC6" s="766"/>
      <c r="AD6" s="766"/>
      <c r="AE6" s="766"/>
      <c r="AF6" s="766"/>
      <c r="AG6" s="766"/>
      <c r="AH6" s="766"/>
      <c r="AI6" s="766"/>
      <c r="AJ6" s="766"/>
      <c r="AK6" s="766"/>
      <c r="AL6" s="766"/>
      <c r="AM6" s="766"/>
      <c r="AN6" s="766"/>
      <c r="AO6" s="766"/>
      <c r="AP6" s="766"/>
      <c r="AQ6" s="766"/>
      <c r="AR6" s="766"/>
      <c r="AS6" s="766"/>
      <c r="AT6" s="766"/>
      <c r="AU6" s="766"/>
      <c r="AV6" s="766"/>
      <c r="AW6" s="766"/>
      <c r="AX6" s="766"/>
      <c r="AY6" s="766"/>
      <c r="AZ6" s="766"/>
      <c r="BA6" s="766"/>
      <c r="BB6" s="766"/>
      <c r="BC6" s="766"/>
      <c r="BD6" s="766"/>
      <c r="BE6" s="766"/>
      <c r="BF6" s="766"/>
      <c r="BG6" s="766"/>
      <c r="BH6" s="766"/>
      <c r="BI6" s="766"/>
      <c r="BJ6" s="766"/>
      <c r="BK6" s="766"/>
      <c r="BL6" s="766"/>
      <c r="BM6" s="766"/>
      <c r="BN6" s="766"/>
      <c r="BO6" s="766"/>
      <c r="BP6" s="766"/>
      <c r="BQ6" s="766"/>
      <c r="BR6" s="766"/>
      <c r="BS6" s="766"/>
      <c r="BT6" s="766"/>
      <c r="BU6" s="766"/>
      <c r="BV6" s="766"/>
      <c r="BW6" s="766"/>
      <c r="BX6" s="766"/>
      <c r="BY6" s="766"/>
      <c r="BZ6" s="766"/>
      <c r="CA6" s="766"/>
      <c r="CB6" s="766"/>
      <c r="CC6" s="766"/>
      <c r="CD6" s="766"/>
      <c r="CE6" s="766"/>
      <c r="CF6" s="766"/>
      <c r="CG6" s="766"/>
      <c r="CH6" s="766"/>
      <c r="CI6" s="766"/>
      <c r="CJ6" s="766"/>
      <c r="CK6" s="766"/>
      <c r="CL6" s="766"/>
      <c r="CM6" s="766"/>
      <c r="CN6" s="766"/>
      <c r="CO6" s="766"/>
      <c r="CP6" s="766"/>
      <c r="CQ6" s="766"/>
      <c r="CR6" s="766"/>
      <c r="CS6" s="766"/>
      <c r="CT6" s="766"/>
      <c r="CU6" s="766"/>
      <c r="CV6" s="766"/>
      <c r="CW6" s="766"/>
      <c r="CX6" s="766"/>
      <c r="CY6" s="766"/>
      <c r="CZ6" s="766"/>
      <c r="DA6" s="766"/>
      <c r="DB6" s="766"/>
      <c r="DC6" s="766"/>
      <c r="DD6" s="766"/>
      <c r="DE6" s="766"/>
      <c r="DF6" s="766"/>
      <c r="DG6" s="766"/>
      <c r="DH6" s="766"/>
      <c r="DI6" s="766"/>
      <c r="DJ6" s="766"/>
      <c r="DK6" s="766"/>
      <c r="DL6" s="766"/>
      <c r="DM6" s="766"/>
      <c r="DN6" s="766"/>
      <c r="DO6" s="766"/>
      <c r="DP6" s="766"/>
      <c r="DQ6" s="766"/>
      <c r="DR6" s="766"/>
      <c r="DS6" s="766"/>
      <c r="DT6" s="766"/>
      <c r="DU6" s="766"/>
      <c r="DV6" s="766"/>
      <c r="DW6" s="766"/>
      <c r="DX6" s="766"/>
      <c r="DY6" s="766"/>
      <c r="DZ6" s="766"/>
      <c r="EA6" s="766"/>
      <c r="EB6" s="766"/>
      <c r="EC6" s="766"/>
      <c r="ED6" s="766"/>
      <c r="EE6" s="766"/>
      <c r="EF6" s="766"/>
      <c r="EG6" s="766"/>
      <c r="EH6" s="766"/>
      <c r="EI6" s="766"/>
      <c r="EJ6" s="766"/>
    </row>
    <row r="7" spans="1:141" ht="15.75" customHeight="1">
      <c r="C7" s="870" t="s">
        <v>4261</v>
      </c>
      <c r="D7" s="871"/>
      <c r="E7" s="871"/>
      <c r="F7" s="871"/>
      <c r="G7" s="871"/>
      <c r="H7" s="871"/>
      <c r="I7" s="871"/>
      <c r="J7" s="871"/>
      <c r="K7" s="871"/>
      <c r="L7" s="871"/>
      <c r="M7" s="871"/>
      <c r="N7" s="871"/>
      <c r="O7" s="871"/>
      <c r="P7" s="871"/>
      <c r="Q7" s="871"/>
      <c r="R7" s="871"/>
      <c r="S7" s="871"/>
      <c r="T7" s="871"/>
      <c r="U7" s="871"/>
      <c r="V7" s="871"/>
      <c r="W7" s="871"/>
      <c r="X7" s="871"/>
      <c r="Y7" s="871"/>
      <c r="Z7" s="871"/>
      <c r="AA7" s="871"/>
      <c r="AB7" s="871"/>
      <c r="AC7" s="871"/>
      <c r="AD7" s="871"/>
      <c r="AE7" s="871"/>
      <c r="AF7" s="871"/>
      <c r="AG7" s="871"/>
      <c r="AH7" s="871"/>
      <c r="AI7" s="871"/>
      <c r="AJ7" s="871"/>
      <c r="AK7" s="871"/>
      <c r="AL7" s="871"/>
      <c r="AM7" s="871"/>
      <c r="AN7" s="871"/>
      <c r="AO7" s="871"/>
      <c r="AP7" s="871"/>
      <c r="AQ7" s="871"/>
      <c r="AR7" s="871"/>
      <c r="AS7" s="871"/>
      <c r="AT7" s="871"/>
      <c r="AU7" s="871"/>
      <c r="AV7" s="871"/>
      <c r="AW7" s="871"/>
      <c r="AX7" s="871"/>
      <c r="AY7" s="871"/>
      <c r="AZ7" s="871"/>
      <c r="BA7" s="871"/>
      <c r="BB7" s="871"/>
      <c r="BC7" s="871"/>
      <c r="BD7" s="872"/>
      <c r="CG7" s="163"/>
      <c r="CH7" s="163"/>
      <c r="CI7" s="873" t="s">
        <v>4267</v>
      </c>
      <c r="CJ7" s="874"/>
      <c r="CK7" s="874"/>
      <c r="CL7" s="874"/>
      <c r="CM7" s="874"/>
      <c r="CN7" s="874"/>
      <c r="CO7" s="874"/>
      <c r="CP7" s="874"/>
      <c r="CQ7" s="874"/>
      <c r="CR7" s="874"/>
      <c r="CS7" s="874"/>
      <c r="CT7" s="874"/>
      <c r="CU7" s="874"/>
      <c r="CV7" s="874"/>
      <c r="CW7" s="874"/>
      <c r="CX7" s="874"/>
      <c r="CY7" s="874"/>
      <c r="CZ7" s="874"/>
      <c r="DA7" s="874"/>
      <c r="DB7" s="874"/>
      <c r="DC7" s="874"/>
      <c r="DD7" s="874"/>
      <c r="DE7" s="874"/>
      <c r="DF7" s="874"/>
      <c r="DG7" s="874"/>
      <c r="DH7" s="874"/>
      <c r="DI7" s="874"/>
      <c r="DJ7" s="874"/>
      <c r="DK7" s="874"/>
      <c r="DL7" s="874"/>
      <c r="DM7" s="874"/>
      <c r="DN7" s="874"/>
      <c r="DO7" s="874"/>
      <c r="DP7" s="874"/>
      <c r="DQ7" s="874"/>
      <c r="DR7" s="874"/>
      <c r="DS7" s="874"/>
      <c r="DT7" s="874"/>
      <c r="DU7" s="874"/>
      <c r="DV7" s="874"/>
      <c r="DW7" s="874"/>
      <c r="DX7" s="874"/>
      <c r="DY7" s="874"/>
      <c r="DZ7" s="874"/>
      <c r="EA7" s="874"/>
      <c r="EB7" s="874"/>
      <c r="EC7" s="874"/>
      <c r="ED7" s="874"/>
      <c r="EE7" s="874"/>
      <c r="EF7" s="874"/>
      <c r="EG7" s="874"/>
      <c r="EH7" s="874"/>
      <c r="EI7" s="874"/>
      <c r="EJ7" s="875"/>
    </row>
    <row r="8" spans="1:141" ht="15" customHeight="1">
      <c r="C8" s="876" t="s">
        <v>6736</v>
      </c>
      <c r="D8" s="877"/>
      <c r="E8" s="877"/>
      <c r="F8" s="877"/>
      <c r="G8" s="877"/>
      <c r="H8" s="877"/>
      <c r="I8" s="877"/>
      <c r="J8" s="877"/>
      <c r="K8" s="877"/>
      <c r="L8" s="877"/>
      <c r="M8" s="877"/>
      <c r="N8" s="877"/>
      <c r="O8" s="877"/>
      <c r="P8" s="877"/>
      <c r="Q8" s="877"/>
      <c r="R8" s="877"/>
      <c r="S8" s="877"/>
      <c r="T8" s="877"/>
      <c r="U8" s="877"/>
      <c r="V8" s="877"/>
      <c r="W8" s="877"/>
      <c r="X8" s="877"/>
      <c r="Y8" s="877"/>
      <c r="Z8" s="877"/>
      <c r="AA8" s="877"/>
      <c r="AB8" s="878"/>
      <c r="AC8" s="135"/>
      <c r="AD8" s="160"/>
      <c r="AE8" s="741" t="s">
        <v>619</v>
      </c>
      <c r="AF8" s="741"/>
      <c r="AG8" s="741"/>
      <c r="AH8" s="741"/>
      <c r="AI8" s="741"/>
      <c r="AJ8" s="741"/>
      <c r="AK8" s="741"/>
      <c r="AL8" s="741"/>
      <c r="AM8" s="741"/>
      <c r="AN8" s="741"/>
      <c r="AO8" s="741"/>
      <c r="AP8" s="741"/>
      <c r="AQ8" s="135"/>
      <c r="AR8" s="160"/>
      <c r="AS8" s="741" t="s">
        <v>607</v>
      </c>
      <c r="AT8" s="741"/>
      <c r="AU8" s="741"/>
      <c r="AV8" s="741"/>
      <c r="AW8" s="741"/>
      <c r="AX8" s="741"/>
      <c r="AY8" s="741"/>
      <c r="AZ8" s="741"/>
      <c r="BA8" s="741"/>
      <c r="BB8" s="741"/>
      <c r="BC8" s="741"/>
      <c r="BD8" s="742"/>
      <c r="CG8" s="163"/>
      <c r="CH8" s="163"/>
      <c r="CI8" s="720" t="s">
        <v>6739</v>
      </c>
      <c r="CJ8" s="711"/>
      <c r="CK8" s="711"/>
      <c r="CL8" s="711"/>
      <c r="CM8" s="711"/>
      <c r="CN8" s="711"/>
      <c r="CO8" s="711"/>
      <c r="CP8" s="711"/>
      <c r="CQ8" s="711"/>
      <c r="CR8" s="711"/>
      <c r="CS8" s="711"/>
      <c r="CT8" s="711"/>
      <c r="CU8" s="711"/>
      <c r="CV8" s="711"/>
      <c r="CW8" s="711"/>
      <c r="CX8" s="711"/>
      <c r="CY8" s="711"/>
      <c r="CZ8" s="711"/>
      <c r="DA8" s="711"/>
      <c r="DB8" s="711"/>
      <c r="DC8" s="711"/>
      <c r="DD8" s="711"/>
      <c r="DE8" s="711"/>
      <c r="DF8" s="711"/>
      <c r="DG8" s="711"/>
      <c r="DH8" s="721"/>
      <c r="DI8" s="135"/>
      <c r="DJ8" s="160"/>
      <c r="DK8" s="710" t="s">
        <v>619</v>
      </c>
      <c r="DL8" s="711"/>
      <c r="DM8" s="711"/>
      <c r="DN8" s="711"/>
      <c r="DO8" s="711"/>
      <c r="DP8" s="711"/>
      <c r="DQ8" s="711"/>
      <c r="DR8" s="711"/>
      <c r="DS8" s="711"/>
      <c r="DT8" s="711"/>
      <c r="DU8" s="711"/>
      <c r="DV8" s="721"/>
      <c r="DW8" s="135"/>
      <c r="DX8" s="160"/>
      <c r="DY8" s="710" t="s">
        <v>607</v>
      </c>
      <c r="DZ8" s="711"/>
      <c r="EA8" s="711"/>
      <c r="EB8" s="711"/>
      <c r="EC8" s="711"/>
      <c r="ED8" s="711"/>
      <c r="EE8" s="711"/>
      <c r="EF8" s="711"/>
      <c r="EG8" s="711"/>
      <c r="EH8" s="711"/>
      <c r="EI8" s="711"/>
      <c r="EJ8" s="712"/>
    </row>
    <row r="9" spans="1:141" ht="53.25" customHeight="1">
      <c r="C9" s="879" t="s">
        <v>6749</v>
      </c>
      <c r="D9" s="815"/>
      <c r="E9" s="815"/>
      <c r="F9" s="815"/>
      <c r="G9" s="815"/>
      <c r="H9" s="815"/>
      <c r="I9" s="815"/>
      <c r="J9" s="815"/>
      <c r="K9" s="815"/>
      <c r="L9" s="815"/>
      <c r="M9" s="815"/>
      <c r="N9" s="815"/>
      <c r="O9" s="815"/>
      <c r="P9" s="815"/>
      <c r="Q9" s="815"/>
      <c r="R9" s="815"/>
      <c r="S9" s="815"/>
      <c r="T9" s="815"/>
      <c r="U9" s="815"/>
      <c r="V9" s="815"/>
      <c r="W9" s="815"/>
      <c r="X9" s="815"/>
      <c r="Y9" s="815"/>
      <c r="Z9" s="815"/>
      <c r="AA9" s="815"/>
      <c r="AB9" s="880"/>
      <c r="AC9" s="142"/>
      <c r="AD9" s="160"/>
      <c r="AE9" s="763" t="s">
        <v>4262</v>
      </c>
      <c r="AF9" s="763"/>
      <c r="AG9" s="763"/>
      <c r="AH9" s="763"/>
      <c r="AI9" s="763"/>
      <c r="AJ9" s="763"/>
      <c r="AK9" s="763"/>
      <c r="AL9" s="763"/>
      <c r="AM9" s="763"/>
      <c r="AN9" s="763"/>
      <c r="AO9" s="763"/>
      <c r="AP9" s="763"/>
      <c r="AQ9" s="142"/>
      <c r="AR9" s="160"/>
      <c r="AS9" s="763" t="s">
        <v>4262</v>
      </c>
      <c r="AT9" s="763"/>
      <c r="AU9" s="763"/>
      <c r="AV9" s="763"/>
      <c r="AW9" s="763"/>
      <c r="AX9" s="763"/>
      <c r="AY9" s="763"/>
      <c r="AZ9" s="763"/>
      <c r="BA9" s="763"/>
      <c r="BB9" s="763"/>
      <c r="BC9" s="763"/>
      <c r="BD9" s="744"/>
      <c r="CG9" s="163"/>
      <c r="CH9" s="163"/>
      <c r="CI9" s="879" t="s">
        <v>6750</v>
      </c>
      <c r="CJ9" s="815"/>
      <c r="CK9" s="815"/>
      <c r="CL9" s="815"/>
      <c r="CM9" s="815"/>
      <c r="CN9" s="815"/>
      <c r="CO9" s="815"/>
      <c r="CP9" s="815"/>
      <c r="CQ9" s="815"/>
      <c r="CR9" s="815"/>
      <c r="CS9" s="815"/>
      <c r="CT9" s="815"/>
      <c r="CU9" s="815"/>
      <c r="CV9" s="815"/>
      <c r="CW9" s="815"/>
      <c r="CX9" s="815"/>
      <c r="CY9" s="815"/>
      <c r="CZ9" s="815"/>
      <c r="DA9" s="815"/>
      <c r="DB9" s="815"/>
      <c r="DC9" s="815"/>
      <c r="DD9" s="815"/>
      <c r="DE9" s="815"/>
      <c r="DF9" s="815"/>
      <c r="DG9" s="815"/>
      <c r="DH9" s="880"/>
      <c r="DI9" s="142"/>
      <c r="DJ9" s="160"/>
      <c r="DK9" s="814" t="s">
        <v>4262</v>
      </c>
      <c r="DL9" s="815"/>
      <c r="DM9" s="815"/>
      <c r="DN9" s="815"/>
      <c r="DO9" s="815"/>
      <c r="DP9" s="815"/>
      <c r="DQ9" s="815"/>
      <c r="DR9" s="815"/>
      <c r="DS9" s="815"/>
      <c r="DT9" s="815"/>
      <c r="DU9" s="815"/>
      <c r="DV9" s="880"/>
      <c r="DW9" s="142"/>
      <c r="DX9" s="160"/>
      <c r="DY9" s="814" t="s">
        <v>4262</v>
      </c>
      <c r="DZ9" s="815"/>
      <c r="EA9" s="815"/>
      <c r="EB9" s="815"/>
      <c r="EC9" s="815"/>
      <c r="ED9" s="815"/>
      <c r="EE9" s="815"/>
      <c r="EF9" s="815"/>
      <c r="EG9" s="815"/>
      <c r="EH9" s="815"/>
      <c r="EI9" s="815"/>
      <c r="EJ9" s="816"/>
    </row>
    <row r="10" spans="1:141" ht="15" customHeight="1">
      <c r="C10" s="806"/>
      <c r="D10" s="807"/>
      <c r="E10" s="807"/>
      <c r="F10" s="807"/>
      <c r="G10" s="807"/>
      <c r="H10" s="807"/>
      <c r="I10" s="807"/>
      <c r="J10" s="807"/>
      <c r="K10" s="807"/>
      <c r="L10" s="807"/>
      <c r="M10" s="807"/>
      <c r="N10" s="807"/>
      <c r="O10" s="807"/>
      <c r="P10" s="807"/>
      <c r="Q10" s="807"/>
      <c r="R10" s="807"/>
      <c r="S10" s="807"/>
      <c r="T10" s="807"/>
      <c r="U10" s="807"/>
      <c r="V10" s="807"/>
      <c r="W10" s="807"/>
      <c r="X10" s="807"/>
      <c r="Y10" s="807"/>
      <c r="Z10" s="807"/>
      <c r="AA10" s="807"/>
      <c r="AB10" s="808"/>
      <c r="AC10" s="463"/>
      <c r="AD10" s="160"/>
      <c r="AE10" s="762" t="s">
        <v>621</v>
      </c>
      <c r="AF10" s="762"/>
      <c r="AG10" s="762"/>
      <c r="AH10" s="762"/>
      <c r="AI10" s="762"/>
      <c r="AJ10" s="762"/>
      <c r="AK10" s="762"/>
      <c r="AL10" s="762"/>
      <c r="AM10" s="762"/>
      <c r="AN10" s="762"/>
      <c r="AO10" s="762"/>
      <c r="AP10" s="762"/>
      <c r="AQ10" s="463"/>
      <c r="AR10" s="160"/>
      <c r="AS10" s="762" t="s">
        <v>609</v>
      </c>
      <c r="AT10" s="762"/>
      <c r="AU10" s="762"/>
      <c r="AV10" s="762"/>
      <c r="AW10" s="762"/>
      <c r="AX10" s="762"/>
      <c r="AY10" s="762"/>
      <c r="AZ10" s="762"/>
      <c r="BA10" s="762"/>
      <c r="BB10" s="762"/>
      <c r="BC10" s="762"/>
      <c r="BD10" s="718"/>
      <c r="CG10" s="163"/>
      <c r="CH10" s="163"/>
      <c r="CI10" s="806"/>
      <c r="CJ10" s="807"/>
      <c r="CK10" s="807"/>
      <c r="CL10" s="807"/>
      <c r="CM10" s="807"/>
      <c r="CN10" s="807"/>
      <c r="CO10" s="807"/>
      <c r="CP10" s="807"/>
      <c r="CQ10" s="807"/>
      <c r="CR10" s="807"/>
      <c r="CS10" s="807"/>
      <c r="CT10" s="807"/>
      <c r="CU10" s="807"/>
      <c r="CV10" s="807"/>
      <c r="CW10" s="807"/>
      <c r="CX10" s="807"/>
      <c r="CY10" s="807"/>
      <c r="CZ10" s="807"/>
      <c r="DA10" s="807"/>
      <c r="DB10" s="807"/>
      <c r="DC10" s="807"/>
      <c r="DD10" s="807"/>
      <c r="DE10" s="807"/>
      <c r="DF10" s="807"/>
      <c r="DG10" s="807"/>
      <c r="DH10" s="808"/>
      <c r="DI10" s="463"/>
      <c r="DJ10" s="160"/>
      <c r="DK10" s="817" t="s">
        <v>621</v>
      </c>
      <c r="DL10" s="807"/>
      <c r="DM10" s="807"/>
      <c r="DN10" s="807"/>
      <c r="DO10" s="807"/>
      <c r="DP10" s="807"/>
      <c r="DQ10" s="807"/>
      <c r="DR10" s="807"/>
      <c r="DS10" s="807"/>
      <c r="DT10" s="807"/>
      <c r="DU10" s="807"/>
      <c r="DV10" s="808"/>
      <c r="DW10" s="463"/>
      <c r="DX10" s="160"/>
      <c r="DY10" s="817" t="s">
        <v>609</v>
      </c>
      <c r="DZ10" s="807"/>
      <c r="EA10" s="807"/>
      <c r="EB10" s="807"/>
      <c r="EC10" s="807"/>
      <c r="ED10" s="807"/>
      <c r="EE10" s="807"/>
      <c r="EF10" s="807"/>
      <c r="EG10" s="807"/>
      <c r="EH10" s="807"/>
      <c r="EI10" s="807"/>
      <c r="EJ10" s="818"/>
    </row>
    <row r="11" spans="1:141" ht="106.5" customHeight="1">
      <c r="C11" s="720"/>
      <c r="D11" s="711"/>
      <c r="E11" s="711"/>
      <c r="F11" s="711"/>
      <c r="G11" s="711"/>
      <c r="H11" s="711"/>
      <c r="I11" s="711"/>
      <c r="J11" s="711"/>
      <c r="K11" s="711"/>
      <c r="L11" s="711"/>
      <c r="M11" s="711"/>
      <c r="N11" s="711"/>
      <c r="O11" s="711"/>
      <c r="P11" s="711"/>
      <c r="Q11" s="711"/>
      <c r="R11" s="711"/>
      <c r="S11" s="711"/>
      <c r="T11" s="711"/>
      <c r="U11" s="711"/>
      <c r="V11" s="711"/>
      <c r="W11" s="711"/>
      <c r="X11" s="711"/>
      <c r="Y11" s="711"/>
      <c r="Z11" s="711"/>
      <c r="AA11" s="711"/>
      <c r="AB11" s="721"/>
      <c r="AC11" s="135"/>
      <c r="AD11" s="160"/>
      <c r="AE11" s="710"/>
      <c r="AF11" s="711"/>
      <c r="AG11" s="711"/>
      <c r="AH11" s="711"/>
      <c r="AI11" s="711"/>
      <c r="AJ11" s="711"/>
      <c r="AK11" s="711"/>
      <c r="AL11" s="711"/>
      <c r="AM11" s="711"/>
      <c r="AN11" s="711"/>
      <c r="AO11" s="711"/>
      <c r="AP11" s="721"/>
      <c r="AQ11" s="135"/>
      <c r="AR11" s="160"/>
      <c r="AS11" s="710"/>
      <c r="AT11" s="711"/>
      <c r="AU11" s="711"/>
      <c r="AV11" s="711"/>
      <c r="AW11" s="711"/>
      <c r="AX11" s="711"/>
      <c r="AY11" s="711"/>
      <c r="AZ11" s="711"/>
      <c r="BA11" s="711"/>
      <c r="BB11" s="711"/>
      <c r="BC11" s="711"/>
      <c r="BD11" s="712"/>
      <c r="CG11" s="163"/>
      <c r="CH11" s="163"/>
      <c r="CI11" s="720"/>
      <c r="CJ11" s="711"/>
      <c r="CK11" s="711"/>
      <c r="CL11" s="711"/>
      <c r="CM11" s="711"/>
      <c r="CN11" s="711"/>
      <c r="CO11" s="711"/>
      <c r="CP11" s="711"/>
      <c r="CQ11" s="711"/>
      <c r="CR11" s="711"/>
      <c r="CS11" s="711"/>
      <c r="CT11" s="711"/>
      <c r="CU11" s="711"/>
      <c r="CV11" s="711"/>
      <c r="CW11" s="711"/>
      <c r="CX11" s="711"/>
      <c r="CY11" s="711"/>
      <c r="CZ11" s="711"/>
      <c r="DA11" s="711"/>
      <c r="DB11" s="711"/>
      <c r="DC11" s="711"/>
      <c r="DD11" s="711"/>
      <c r="DE11" s="711"/>
      <c r="DF11" s="711"/>
      <c r="DG11" s="711"/>
      <c r="DH11" s="721"/>
      <c r="DI11" s="135"/>
      <c r="DJ11" s="160"/>
      <c r="DK11" s="710"/>
      <c r="DL11" s="711"/>
      <c r="DM11" s="711"/>
      <c r="DN11" s="711"/>
      <c r="DO11" s="711"/>
      <c r="DP11" s="711"/>
      <c r="DQ11" s="711"/>
      <c r="DR11" s="711"/>
      <c r="DS11" s="711"/>
      <c r="DT11" s="711"/>
      <c r="DU11" s="711"/>
      <c r="DV11" s="721"/>
      <c r="DW11" s="135"/>
      <c r="DX11" s="160"/>
      <c r="DY11" s="710"/>
      <c r="DZ11" s="711"/>
      <c r="EA11" s="711"/>
      <c r="EB11" s="711"/>
      <c r="EC11" s="711"/>
      <c r="ED11" s="711"/>
      <c r="EE11" s="711"/>
      <c r="EF11" s="711"/>
      <c r="EG11" s="711"/>
      <c r="EH11" s="711"/>
      <c r="EI11" s="711"/>
      <c r="EJ11" s="712"/>
    </row>
    <row r="12" spans="1:141" ht="15" customHeight="1">
      <c r="A12" s="137" t="s">
        <v>6734</v>
      </c>
      <c r="C12" s="881">
        <f>VLOOKUP(A12,'Прайс-лист'!$B:$K,10,0)</f>
        <v>1790</v>
      </c>
      <c r="D12" s="882"/>
      <c r="E12" s="882"/>
      <c r="F12" s="882"/>
      <c r="G12" s="882"/>
      <c r="H12" s="882"/>
      <c r="I12" s="882"/>
      <c r="J12" s="882"/>
      <c r="K12" s="882"/>
      <c r="L12" s="882"/>
      <c r="M12" s="882"/>
      <c r="N12" s="882"/>
      <c r="O12" s="882"/>
      <c r="P12" s="882"/>
      <c r="Q12" s="882"/>
      <c r="R12" s="882"/>
      <c r="S12" s="882"/>
      <c r="T12" s="882"/>
      <c r="U12" s="883"/>
      <c r="V12" s="887"/>
      <c r="W12" s="761"/>
      <c r="X12" s="761"/>
      <c r="Y12" s="761"/>
      <c r="Z12" s="761"/>
      <c r="AA12" s="761"/>
      <c r="AB12" s="761"/>
      <c r="AC12" s="137" t="s">
        <v>622</v>
      </c>
      <c r="AD12" s="160"/>
      <c r="AE12" s="719">
        <f>VLOOKUP(AC12,'Прайс-лист'!$B:$K,10,0)</f>
        <v>690</v>
      </c>
      <c r="AF12" s="715"/>
      <c r="AG12" s="715"/>
      <c r="AH12" s="715"/>
      <c r="AI12" s="715"/>
      <c r="AJ12" s="715"/>
      <c r="AK12" s="715"/>
      <c r="AL12" s="715"/>
      <c r="AM12" s="716"/>
      <c r="AN12" s="708"/>
      <c r="AO12" s="761"/>
      <c r="AP12" s="761"/>
      <c r="AQ12" s="137" t="s">
        <v>610</v>
      </c>
      <c r="AR12" s="160"/>
      <c r="AS12" s="719">
        <f>VLOOKUP(AQ12,'Прайс-лист'!$B:$K,10,0)</f>
        <v>500</v>
      </c>
      <c r="AT12" s="715"/>
      <c r="AU12" s="715"/>
      <c r="AV12" s="715"/>
      <c r="AW12" s="715"/>
      <c r="AX12" s="715"/>
      <c r="AY12" s="715"/>
      <c r="AZ12" s="715"/>
      <c r="BA12" s="716"/>
      <c r="BB12" s="708"/>
      <c r="BC12" s="761"/>
      <c r="BD12" s="713"/>
      <c r="CG12" s="137" t="s">
        <v>6738</v>
      </c>
      <c r="CH12" s="163"/>
      <c r="CI12" s="881">
        <f>VLOOKUP(CG12,'Прайс-лист'!$B:$K,10,0)</f>
        <v>1790</v>
      </c>
      <c r="CJ12" s="882"/>
      <c r="CK12" s="882"/>
      <c r="CL12" s="882"/>
      <c r="CM12" s="882"/>
      <c r="CN12" s="882"/>
      <c r="CO12" s="882"/>
      <c r="CP12" s="882"/>
      <c r="CQ12" s="882"/>
      <c r="CR12" s="882"/>
      <c r="CS12" s="882"/>
      <c r="CT12" s="882"/>
      <c r="CU12" s="882"/>
      <c r="CV12" s="882"/>
      <c r="CW12" s="882"/>
      <c r="CX12" s="882"/>
      <c r="CY12" s="882"/>
      <c r="CZ12" s="882"/>
      <c r="DA12" s="883"/>
      <c r="DB12" s="887"/>
      <c r="DC12" s="761"/>
      <c r="DD12" s="761"/>
      <c r="DE12" s="761"/>
      <c r="DF12" s="761"/>
      <c r="DG12" s="761"/>
      <c r="DH12" s="761"/>
      <c r="DI12" s="137" t="s">
        <v>622</v>
      </c>
      <c r="DJ12" s="160"/>
      <c r="DK12" s="719">
        <f>VLOOKUP(DI12,'Прайс-лист'!$B:$K,10,0)</f>
        <v>690</v>
      </c>
      <c r="DL12" s="715"/>
      <c r="DM12" s="715"/>
      <c r="DN12" s="715"/>
      <c r="DO12" s="715"/>
      <c r="DP12" s="715"/>
      <c r="DQ12" s="715"/>
      <c r="DR12" s="715"/>
      <c r="DS12" s="716"/>
      <c r="DT12" s="889"/>
      <c r="DU12" s="890"/>
      <c r="DV12" s="887"/>
      <c r="DW12" s="137" t="s">
        <v>610</v>
      </c>
      <c r="DX12" s="160"/>
      <c r="DY12" s="719">
        <f>VLOOKUP(DW12,'Прайс-лист'!$B:$K,10,0)</f>
        <v>500</v>
      </c>
      <c r="DZ12" s="715"/>
      <c r="EA12" s="715"/>
      <c r="EB12" s="715"/>
      <c r="EC12" s="715"/>
      <c r="ED12" s="715"/>
      <c r="EE12" s="715"/>
      <c r="EF12" s="715"/>
      <c r="EG12" s="716"/>
      <c r="EH12" s="889"/>
      <c r="EI12" s="890"/>
      <c r="EJ12" s="891"/>
    </row>
    <row r="13" spans="1:141" ht="15.75" customHeight="1" thickBot="1">
      <c r="A13" s="138"/>
      <c r="C13" s="884"/>
      <c r="D13" s="885"/>
      <c r="E13" s="885"/>
      <c r="F13" s="885"/>
      <c r="G13" s="885"/>
      <c r="H13" s="885"/>
      <c r="I13" s="885"/>
      <c r="J13" s="885"/>
      <c r="K13" s="885"/>
      <c r="L13" s="885"/>
      <c r="M13" s="885"/>
      <c r="N13" s="885"/>
      <c r="O13" s="885"/>
      <c r="P13" s="885"/>
      <c r="Q13" s="885"/>
      <c r="R13" s="885"/>
      <c r="S13" s="885"/>
      <c r="T13" s="885"/>
      <c r="U13" s="886"/>
      <c r="V13" s="888"/>
      <c r="W13" s="726"/>
      <c r="X13" s="726"/>
      <c r="Y13" s="726"/>
      <c r="Z13" s="726"/>
      <c r="AA13" s="726"/>
      <c r="AB13" s="726"/>
      <c r="AC13" s="139" t="s">
        <v>777</v>
      </c>
      <c r="AD13" s="245"/>
      <c r="AE13" s="722">
        <f>VLOOKUP(AC13,'Прайс-лист'!$B:$K,10,0)</f>
        <v>690</v>
      </c>
      <c r="AF13" s="723"/>
      <c r="AG13" s="723"/>
      <c r="AH13" s="723"/>
      <c r="AI13" s="723"/>
      <c r="AJ13" s="723"/>
      <c r="AK13" s="723"/>
      <c r="AL13" s="723"/>
      <c r="AM13" s="724"/>
      <c r="AN13" s="725"/>
      <c r="AO13" s="726"/>
      <c r="AP13" s="726"/>
      <c r="AQ13" s="139" t="s">
        <v>771</v>
      </c>
      <c r="AR13" s="245"/>
      <c r="AS13" s="722">
        <f>VLOOKUP(AQ13,'Прайс-лист'!$B:$K,10,0)</f>
        <v>500</v>
      </c>
      <c r="AT13" s="723"/>
      <c r="AU13" s="723"/>
      <c r="AV13" s="723"/>
      <c r="AW13" s="723"/>
      <c r="AX13" s="723"/>
      <c r="AY13" s="723"/>
      <c r="AZ13" s="723"/>
      <c r="BA13" s="724"/>
      <c r="BB13" s="725"/>
      <c r="BC13" s="726"/>
      <c r="BD13" s="727"/>
      <c r="CG13" s="138"/>
      <c r="CH13" s="163"/>
      <c r="CI13" s="884"/>
      <c r="CJ13" s="885"/>
      <c r="CK13" s="885"/>
      <c r="CL13" s="885"/>
      <c r="CM13" s="885"/>
      <c r="CN13" s="885"/>
      <c r="CO13" s="885"/>
      <c r="CP13" s="885"/>
      <c r="CQ13" s="885"/>
      <c r="CR13" s="885"/>
      <c r="CS13" s="885"/>
      <c r="CT13" s="885"/>
      <c r="CU13" s="885"/>
      <c r="CV13" s="885"/>
      <c r="CW13" s="885"/>
      <c r="CX13" s="885"/>
      <c r="CY13" s="885"/>
      <c r="CZ13" s="885"/>
      <c r="DA13" s="886"/>
      <c r="DB13" s="888"/>
      <c r="DC13" s="726"/>
      <c r="DD13" s="726"/>
      <c r="DE13" s="726"/>
      <c r="DF13" s="726"/>
      <c r="DG13" s="726"/>
      <c r="DH13" s="726"/>
      <c r="DI13" s="139" t="s">
        <v>777</v>
      </c>
      <c r="DJ13" s="245"/>
      <c r="DK13" s="722">
        <f>VLOOKUP(DI13,'Прайс-лист'!$B:$K,10,0)</f>
        <v>690</v>
      </c>
      <c r="DL13" s="723"/>
      <c r="DM13" s="723"/>
      <c r="DN13" s="723"/>
      <c r="DO13" s="723"/>
      <c r="DP13" s="723"/>
      <c r="DQ13" s="723"/>
      <c r="DR13" s="723"/>
      <c r="DS13" s="724"/>
      <c r="DT13" s="892"/>
      <c r="DU13" s="893"/>
      <c r="DV13" s="888"/>
      <c r="DW13" s="139" t="s">
        <v>771</v>
      </c>
      <c r="DX13" s="245"/>
      <c r="DY13" s="722">
        <f>VLOOKUP(DW13,'Прайс-лист'!$B:$K,10,0)</f>
        <v>500</v>
      </c>
      <c r="DZ13" s="723"/>
      <c r="EA13" s="723"/>
      <c r="EB13" s="723"/>
      <c r="EC13" s="723"/>
      <c r="ED13" s="723"/>
      <c r="EE13" s="723"/>
      <c r="EF13" s="723"/>
      <c r="EG13" s="724"/>
      <c r="EH13" s="892"/>
      <c r="EI13" s="893"/>
      <c r="EJ13" s="894"/>
    </row>
    <row r="15" spans="1:141" ht="15" thickBot="1"/>
    <row r="16" spans="1:141">
      <c r="AQ16" s="163"/>
      <c r="AR16" s="163"/>
      <c r="AS16" s="873" t="s">
        <v>4269</v>
      </c>
      <c r="AT16" s="874"/>
      <c r="AU16" s="874"/>
      <c r="AV16" s="874"/>
      <c r="AW16" s="874"/>
      <c r="AX16" s="874"/>
      <c r="AY16" s="874"/>
      <c r="AZ16" s="874"/>
      <c r="BA16" s="874"/>
      <c r="BB16" s="874"/>
      <c r="BC16" s="874"/>
      <c r="BD16" s="874"/>
      <c r="BE16" s="874"/>
      <c r="BF16" s="874"/>
      <c r="BG16" s="874"/>
      <c r="BH16" s="874"/>
      <c r="BI16" s="874"/>
      <c r="BJ16" s="874"/>
      <c r="BK16" s="874"/>
      <c r="BL16" s="874"/>
      <c r="BM16" s="874"/>
      <c r="BN16" s="874"/>
      <c r="BO16" s="874"/>
      <c r="BP16" s="874"/>
      <c r="BQ16" s="874"/>
      <c r="BR16" s="874"/>
      <c r="BS16" s="874"/>
      <c r="BT16" s="874"/>
      <c r="BU16" s="874"/>
      <c r="BV16" s="874"/>
      <c r="BW16" s="874"/>
      <c r="BX16" s="874"/>
      <c r="BY16" s="874"/>
      <c r="BZ16" s="874"/>
      <c r="CA16" s="874"/>
      <c r="CB16" s="874"/>
      <c r="CC16" s="874"/>
      <c r="CD16" s="874"/>
      <c r="CE16" s="874"/>
      <c r="CF16" s="874"/>
      <c r="CG16" s="874"/>
      <c r="CH16" s="874"/>
      <c r="CI16" s="874"/>
      <c r="CJ16" s="874"/>
      <c r="CK16" s="874"/>
      <c r="CL16" s="874"/>
      <c r="CM16" s="874"/>
      <c r="CN16" s="874"/>
      <c r="CO16" s="874"/>
      <c r="CP16" s="874"/>
      <c r="CQ16" s="874"/>
      <c r="CR16" s="874"/>
      <c r="CS16" s="874"/>
      <c r="CT16" s="875"/>
    </row>
    <row r="17" spans="43:98">
      <c r="AQ17" s="163"/>
      <c r="AR17" s="163"/>
      <c r="AS17" s="720" t="s">
        <v>6742</v>
      </c>
      <c r="AT17" s="711"/>
      <c r="AU17" s="711"/>
      <c r="AV17" s="711"/>
      <c r="AW17" s="711"/>
      <c r="AX17" s="711"/>
      <c r="AY17" s="711"/>
      <c r="AZ17" s="711"/>
      <c r="BA17" s="711"/>
      <c r="BB17" s="711"/>
      <c r="BC17" s="711"/>
      <c r="BD17" s="711"/>
      <c r="BE17" s="711"/>
      <c r="BF17" s="711"/>
      <c r="BG17" s="711"/>
      <c r="BH17" s="711"/>
      <c r="BI17" s="711"/>
      <c r="BJ17" s="711"/>
      <c r="BK17" s="711"/>
      <c r="BL17" s="711"/>
      <c r="BM17" s="711"/>
      <c r="BN17" s="711"/>
      <c r="BO17" s="711"/>
      <c r="BP17" s="711"/>
      <c r="BQ17" s="711"/>
      <c r="BR17" s="721"/>
      <c r="BS17" s="135"/>
      <c r="BT17" s="160"/>
      <c r="BU17" s="710" t="s">
        <v>619</v>
      </c>
      <c r="BV17" s="711"/>
      <c r="BW17" s="711"/>
      <c r="BX17" s="711"/>
      <c r="BY17" s="711"/>
      <c r="BZ17" s="711"/>
      <c r="CA17" s="711"/>
      <c r="CB17" s="711"/>
      <c r="CC17" s="711"/>
      <c r="CD17" s="711"/>
      <c r="CE17" s="711"/>
      <c r="CF17" s="721"/>
      <c r="CG17" s="135"/>
      <c r="CH17" s="160"/>
      <c r="CI17" s="710" t="s">
        <v>607</v>
      </c>
      <c r="CJ17" s="711"/>
      <c r="CK17" s="711"/>
      <c r="CL17" s="711"/>
      <c r="CM17" s="711"/>
      <c r="CN17" s="711"/>
      <c r="CO17" s="711"/>
      <c r="CP17" s="711"/>
      <c r="CQ17" s="711"/>
      <c r="CR17" s="711"/>
      <c r="CS17" s="711"/>
      <c r="CT17" s="712"/>
    </row>
    <row r="18" spans="43:98" ht="69.75" customHeight="1">
      <c r="AQ18" s="163"/>
      <c r="AR18" s="163"/>
      <c r="AS18" s="879" t="s">
        <v>6751</v>
      </c>
      <c r="AT18" s="815"/>
      <c r="AU18" s="815"/>
      <c r="AV18" s="815"/>
      <c r="AW18" s="815"/>
      <c r="AX18" s="815"/>
      <c r="AY18" s="815"/>
      <c r="AZ18" s="815"/>
      <c r="BA18" s="815"/>
      <c r="BB18" s="815"/>
      <c r="BC18" s="815"/>
      <c r="BD18" s="815"/>
      <c r="BE18" s="815"/>
      <c r="BF18" s="815"/>
      <c r="BG18" s="815"/>
      <c r="BH18" s="815"/>
      <c r="BI18" s="815"/>
      <c r="BJ18" s="815"/>
      <c r="BK18" s="815"/>
      <c r="BL18" s="815"/>
      <c r="BM18" s="815"/>
      <c r="BN18" s="815"/>
      <c r="BO18" s="815"/>
      <c r="BP18" s="815"/>
      <c r="BQ18" s="815"/>
      <c r="BR18" s="880"/>
      <c r="BS18" s="142"/>
      <c r="BT18" s="160"/>
      <c r="BU18" s="814" t="s">
        <v>4262</v>
      </c>
      <c r="BV18" s="815"/>
      <c r="BW18" s="815"/>
      <c r="BX18" s="815"/>
      <c r="BY18" s="815"/>
      <c r="BZ18" s="815"/>
      <c r="CA18" s="815"/>
      <c r="CB18" s="815"/>
      <c r="CC18" s="815"/>
      <c r="CD18" s="815"/>
      <c r="CE18" s="815"/>
      <c r="CF18" s="880"/>
      <c r="CG18" s="142"/>
      <c r="CH18" s="160"/>
      <c r="CI18" s="814" t="s">
        <v>4262</v>
      </c>
      <c r="CJ18" s="815"/>
      <c r="CK18" s="815"/>
      <c r="CL18" s="815"/>
      <c r="CM18" s="815"/>
      <c r="CN18" s="815"/>
      <c r="CO18" s="815"/>
      <c r="CP18" s="815"/>
      <c r="CQ18" s="815"/>
      <c r="CR18" s="815"/>
      <c r="CS18" s="815"/>
      <c r="CT18" s="816"/>
    </row>
    <row r="19" spans="43:98">
      <c r="AQ19" s="163"/>
      <c r="AR19" s="163"/>
      <c r="AS19" s="806"/>
      <c r="AT19" s="807"/>
      <c r="AU19" s="807"/>
      <c r="AV19" s="807"/>
      <c r="AW19" s="807"/>
      <c r="AX19" s="807"/>
      <c r="AY19" s="807"/>
      <c r="AZ19" s="807"/>
      <c r="BA19" s="807"/>
      <c r="BB19" s="807"/>
      <c r="BC19" s="807"/>
      <c r="BD19" s="807"/>
      <c r="BE19" s="807"/>
      <c r="BF19" s="807"/>
      <c r="BG19" s="807"/>
      <c r="BH19" s="807"/>
      <c r="BI19" s="807"/>
      <c r="BJ19" s="807"/>
      <c r="BK19" s="807"/>
      <c r="BL19" s="807"/>
      <c r="BM19" s="807"/>
      <c r="BN19" s="807"/>
      <c r="BO19" s="807"/>
      <c r="BP19" s="807"/>
      <c r="BQ19" s="807"/>
      <c r="BR19" s="808"/>
      <c r="BS19" s="463"/>
      <c r="BT19" s="160"/>
      <c r="BU19" s="817" t="s">
        <v>621</v>
      </c>
      <c r="BV19" s="807"/>
      <c r="BW19" s="807"/>
      <c r="BX19" s="807"/>
      <c r="BY19" s="807"/>
      <c r="BZ19" s="807"/>
      <c r="CA19" s="807"/>
      <c r="CB19" s="807"/>
      <c r="CC19" s="807"/>
      <c r="CD19" s="807"/>
      <c r="CE19" s="807"/>
      <c r="CF19" s="808"/>
      <c r="CG19" s="463"/>
      <c r="CH19" s="160"/>
      <c r="CI19" s="817" t="s">
        <v>609</v>
      </c>
      <c r="CJ19" s="807"/>
      <c r="CK19" s="807"/>
      <c r="CL19" s="807"/>
      <c r="CM19" s="807"/>
      <c r="CN19" s="807"/>
      <c r="CO19" s="807"/>
      <c r="CP19" s="807"/>
      <c r="CQ19" s="807"/>
      <c r="CR19" s="807"/>
      <c r="CS19" s="807"/>
      <c r="CT19" s="818"/>
    </row>
    <row r="20" spans="43:98" ht="111.75" customHeight="1">
      <c r="AQ20" s="163"/>
      <c r="AR20" s="163"/>
      <c r="AS20" s="720"/>
      <c r="AT20" s="711"/>
      <c r="AU20" s="711"/>
      <c r="AV20" s="711"/>
      <c r="AW20" s="711"/>
      <c r="AX20" s="711"/>
      <c r="AY20" s="711"/>
      <c r="AZ20" s="711"/>
      <c r="BA20" s="711"/>
      <c r="BB20" s="711"/>
      <c r="BC20" s="711"/>
      <c r="BD20" s="711"/>
      <c r="BE20" s="711"/>
      <c r="BF20" s="711"/>
      <c r="BG20" s="711"/>
      <c r="BH20" s="711"/>
      <c r="BI20" s="711"/>
      <c r="BJ20" s="711"/>
      <c r="BK20" s="711"/>
      <c r="BL20" s="711"/>
      <c r="BM20" s="711"/>
      <c r="BN20" s="711"/>
      <c r="BO20" s="711"/>
      <c r="BP20" s="711"/>
      <c r="BQ20" s="711"/>
      <c r="BR20" s="721"/>
      <c r="BS20" s="135"/>
      <c r="BT20" s="160"/>
      <c r="BU20" s="710"/>
      <c r="BV20" s="711"/>
      <c r="BW20" s="711"/>
      <c r="BX20" s="711"/>
      <c r="BY20" s="711"/>
      <c r="BZ20" s="711"/>
      <c r="CA20" s="711"/>
      <c r="CB20" s="711"/>
      <c r="CC20" s="711"/>
      <c r="CD20" s="711"/>
      <c r="CE20" s="711"/>
      <c r="CF20" s="721"/>
      <c r="CG20" s="135"/>
      <c r="CH20" s="160"/>
      <c r="CI20" s="710"/>
      <c r="CJ20" s="711"/>
      <c r="CK20" s="711"/>
      <c r="CL20" s="711"/>
      <c r="CM20" s="711"/>
      <c r="CN20" s="711"/>
      <c r="CO20" s="711"/>
      <c r="CP20" s="711"/>
      <c r="CQ20" s="711"/>
      <c r="CR20" s="711"/>
      <c r="CS20" s="711"/>
      <c r="CT20" s="712"/>
    </row>
    <row r="21" spans="43:98">
      <c r="AQ21" s="137" t="s">
        <v>6741</v>
      </c>
      <c r="AR21" s="163"/>
      <c r="AS21" s="881">
        <f>VLOOKUP(AQ21,'Прайс-лист'!$B:$K,10,0)</f>
        <v>1790</v>
      </c>
      <c r="AT21" s="882"/>
      <c r="AU21" s="882"/>
      <c r="AV21" s="882"/>
      <c r="AW21" s="882"/>
      <c r="AX21" s="882"/>
      <c r="AY21" s="882"/>
      <c r="AZ21" s="882"/>
      <c r="BA21" s="882"/>
      <c r="BB21" s="882"/>
      <c r="BC21" s="882"/>
      <c r="BD21" s="882"/>
      <c r="BE21" s="882"/>
      <c r="BF21" s="882"/>
      <c r="BG21" s="882"/>
      <c r="BH21" s="882"/>
      <c r="BI21" s="882"/>
      <c r="BJ21" s="882"/>
      <c r="BK21" s="883"/>
      <c r="BL21" s="887"/>
      <c r="BM21" s="761"/>
      <c r="BN21" s="761"/>
      <c r="BO21" s="761"/>
      <c r="BP21" s="761"/>
      <c r="BQ21" s="761"/>
      <c r="BR21" s="761"/>
      <c r="BS21" s="137" t="s">
        <v>622</v>
      </c>
      <c r="BT21" s="160"/>
      <c r="BU21" s="719">
        <f>VLOOKUP(BS21,'Прайс-лист'!$B:$K,10,0)</f>
        <v>690</v>
      </c>
      <c r="BV21" s="715"/>
      <c r="BW21" s="715"/>
      <c r="BX21" s="715"/>
      <c r="BY21" s="715"/>
      <c r="BZ21" s="715"/>
      <c r="CA21" s="715"/>
      <c r="CB21" s="715"/>
      <c r="CC21" s="716"/>
      <c r="CD21" s="889"/>
      <c r="CE21" s="890"/>
      <c r="CF21" s="887"/>
      <c r="CG21" s="137" t="s">
        <v>610</v>
      </c>
      <c r="CH21" s="160"/>
      <c r="CI21" s="719">
        <f>VLOOKUP(CG21,'Прайс-лист'!$B:$K,10,0)</f>
        <v>500</v>
      </c>
      <c r="CJ21" s="715"/>
      <c r="CK21" s="715"/>
      <c r="CL21" s="715"/>
      <c r="CM21" s="715"/>
      <c r="CN21" s="715"/>
      <c r="CO21" s="715"/>
      <c r="CP21" s="715"/>
      <c r="CQ21" s="716"/>
      <c r="CR21" s="889"/>
      <c r="CS21" s="890"/>
      <c r="CT21" s="891"/>
    </row>
    <row r="22" spans="43:98" ht="15" thickBot="1">
      <c r="AQ22" s="138"/>
      <c r="AR22" s="163"/>
      <c r="AS22" s="884"/>
      <c r="AT22" s="885"/>
      <c r="AU22" s="885"/>
      <c r="AV22" s="885"/>
      <c r="AW22" s="885"/>
      <c r="AX22" s="885"/>
      <c r="AY22" s="885"/>
      <c r="AZ22" s="885"/>
      <c r="BA22" s="885"/>
      <c r="BB22" s="885"/>
      <c r="BC22" s="885"/>
      <c r="BD22" s="885"/>
      <c r="BE22" s="885"/>
      <c r="BF22" s="885"/>
      <c r="BG22" s="885"/>
      <c r="BH22" s="885"/>
      <c r="BI22" s="885"/>
      <c r="BJ22" s="885"/>
      <c r="BK22" s="886"/>
      <c r="BL22" s="888"/>
      <c r="BM22" s="726"/>
      <c r="BN22" s="726"/>
      <c r="BO22" s="726"/>
      <c r="BP22" s="726"/>
      <c r="BQ22" s="726"/>
      <c r="BR22" s="726"/>
      <c r="BS22" s="139" t="s">
        <v>777</v>
      </c>
      <c r="BT22" s="245"/>
      <c r="BU22" s="722">
        <f>VLOOKUP(BS22,'Прайс-лист'!$B:$K,10,0)</f>
        <v>690</v>
      </c>
      <c r="BV22" s="723"/>
      <c r="BW22" s="723"/>
      <c r="BX22" s="723"/>
      <c r="BY22" s="723"/>
      <c r="BZ22" s="723"/>
      <c r="CA22" s="723"/>
      <c r="CB22" s="723"/>
      <c r="CC22" s="724"/>
      <c r="CD22" s="892"/>
      <c r="CE22" s="893"/>
      <c r="CF22" s="888"/>
      <c r="CG22" s="139" t="s">
        <v>771</v>
      </c>
      <c r="CH22" s="245"/>
      <c r="CI22" s="722">
        <f>VLOOKUP(CG22,'Прайс-лист'!$B:$K,10,0)</f>
        <v>500</v>
      </c>
      <c r="CJ22" s="723"/>
      <c r="CK22" s="723"/>
      <c r="CL22" s="723"/>
      <c r="CM22" s="723"/>
      <c r="CN22" s="723"/>
      <c r="CO22" s="723"/>
      <c r="CP22" s="723"/>
      <c r="CQ22" s="724"/>
      <c r="CR22" s="892"/>
      <c r="CS22" s="893"/>
      <c r="CT22" s="894"/>
    </row>
  </sheetData>
  <sheetProtection algorithmName="SHA-512" hashValue="UHC40z6PVp633roUPoaBj7at88TlV5DGAB8wbkhUCbrFA2OZPl83leIwVEeZJw+z/gsoSNwK0HPj1PfPH3dRZA==" saltValue="+3BYqrgeRnxH6BaMXoKpBQ==" spinCount="100000" sheet="1" objects="1" scenarios="1"/>
  <mergeCells count="97">
    <mergeCell ref="AS21:BK22"/>
    <mergeCell ref="BL21:BR22"/>
    <mergeCell ref="BU21:CC21"/>
    <mergeCell ref="CD21:CF21"/>
    <mergeCell ref="CI21:CQ21"/>
    <mergeCell ref="CR21:CT21"/>
    <mergeCell ref="BU22:CC22"/>
    <mergeCell ref="CD22:CF22"/>
    <mergeCell ref="CI22:CQ22"/>
    <mergeCell ref="CR22:CT22"/>
    <mergeCell ref="AS19:BR19"/>
    <mergeCell ref="BU19:CF19"/>
    <mergeCell ref="CI19:CT19"/>
    <mergeCell ref="AS20:BR20"/>
    <mergeCell ref="BU20:CF20"/>
    <mergeCell ref="CI20:CT20"/>
    <mergeCell ref="AS16:CT16"/>
    <mergeCell ref="AS17:BR17"/>
    <mergeCell ref="BU17:CF17"/>
    <mergeCell ref="CI17:CT17"/>
    <mergeCell ref="AS18:BR18"/>
    <mergeCell ref="BU18:CF18"/>
    <mergeCell ref="CI18:CT18"/>
    <mergeCell ref="CI12:DA13"/>
    <mergeCell ref="DB12:DH13"/>
    <mergeCell ref="DK12:DS12"/>
    <mergeCell ref="DT12:DV12"/>
    <mergeCell ref="DY12:EG12"/>
    <mergeCell ref="EH12:EJ12"/>
    <mergeCell ref="DK13:DS13"/>
    <mergeCell ref="DT13:DV13"/>
    <mergeCell ref="DY13:EG13"/>
    <mergeCell ref="EH13:EJ13"/>
    <mergeCell ref="C12:U13"/>
    <mergeCell ref="V12:AB13"/>
    <mergeCell ref="AE12:AM12"/>
    <mergeCell ref="AN12:AP12"/>
    <mergeCell ref="AS12:BA12"/>
    <mergeCell ref="BB12:BD12"/>
    <mergeCell ref="AE13:AM13"/>
    <mergeCell ref="AN13:AP13"/>
    <mergeCell ref="AS13:BA13"/>
    <mergeCell ref="BB13:BD13"/>
    <mergeCell ref="DY11:EJ11"/>
    <mergeCell ref="C10:AB10"/>
    <mergeCell ref="AE10:AP10"/>
    <mergeCell ref="AS10:BD10"/>
    <mergeCell ref="CI10:DH10"/>
    <mergeCell ref="DK10:DV10"/>
    <mergeCell ref="DY10:EJ10"/>
    <mergeCell ref="C11:AB11"/>
    <mergeCell ref="AE11:AP11"/>
    <mergeCell ref="AS11:BD11"/>
    <mergeCell ref="CI11:DH11"/>
    <mergeCell ref="DK11:DV11"/>
    <mergeCell ref="DY9:EJ9"/>
    <mergeCell ref="A6:EJ6"/>
    <mergeCell ref="C7:BD7"/>
    <mergeCell ref="CI7:EJ7"/>
    <mergeCell ref="C8:AB8"/>
    <mergeCell ref="AE8:AP8"/>
    <mergeCell ref="AS8:BD8"/>
    <mergeCell ref="CI8:DH8"/>
    <mergeCell ref="DK8:DV8"/>
    <mergeCell ref="DY8:EJ8"/>
    <mergeCell ref="C9:AB9"/>
    <mergeCell ref="AE9:AP9"/>
    <mergeCell ref="AS9:BD9"/>
    <mergeCell ref="CI9:DH9"/>
    <mergeCell ref="DK9:DV9"/>
    <mergeCell ref="DN4:DS4"/>
    <mergeCell ref="DT4:EA4"/>
    <mergeCell ref="EB4:EH4"/>
    <mergeCell ref="CI5:CQ5"/>
    <mergeCell ref="CS5:DL5"/>
    <mergeCell ref="DN5:EH5"/>
    <mergeCell ref="AE4:AL4"/>
    <mergeCell ref="CI4:CQ4"/>
    <mergeCell ref="CS4:CY4"/>
    <mergeCell ref="CZ4:DE4"/>
    <mergeCell ref="DF4:DL4"/>
    <mergeCell ref="C1:EJ1"/>
    <mergeCell ref="N2:AL2"/>
    <mergeCell ref="AN2:CG5"/>
    <mergeCell ref="CS2:DL2"/>
    <mergeCell ref="DN2:EH2"/>
    <mergeCell ref="C3:L3"/>
    <mergeCell ref="N3:Y3"/>
    <mergeCell ref="AA3:AL3"/>
    <mergeCell ref="CI3:CQ3"/>
    <mergeCell ref="CS3:DB3"/>
    <mergeCell ref="DC3:DL3"/>
    <mergeCell ref="DN3:DX3"/>
    <mergeCell ref="DY3:EH3"/>
    <mergeCell ref="C4:L4"/>
    <mergeCell ref="N4:V4"/>
    <mergeCell ref="W4:AD4"/>
  </mergeCells>
  <conditionalFormatting sqref="DB12">
    <cfRule type="cellIs" dxfId="1814" priority="2" operator="greaterThan">
      <formula>0</formula>
    </cfRule>
  </conditionalFormatting>
  <conditionalFormatting sqref="BB12:BD13">
    <cfRule type="cellIs" dxfId="1813" priority="9" operator="greaterThan">
      <formula>0</formula>
    </cfRule>
  </conditionalFormatting>
  <conditionalFormatting sqref="BL21">
    <cfRule type="cellIs" dxfId="1812" priority="1" operator="greaterThan">
      <formula>0</formula>
    </cfRule>
  </conditionalFormatting>
  <conditionalFormatting sqref="AN12:AP13">
    <cfRule type="cellIs" dxfId="1811" priority="8" operator="greaterThan">
      <formula>0</formula>
    </cfRule>
  </conditionalFormatting>
  <conditionalFormatting sqref="EH12:EJ13">
    <cfRule type="cellIs" dxfId="1810" priority="7" operator="greaterThan">
      <formula>0</formula>
    </cfRule>
  </conditionalFormatting>
  <conditionalFormatting sqref="DT12:DV13">
    <cfRule type="cellIs" dxfId="1809" priority="6" operator="greaterThan">
      <formula>0</formula>
    </cfRule>
  </conditionalFormatting>
  <conditionalFormatting sqref="CR21:CT22">
    <cfRule type="cellIs" dxfId="1808" priority="5" operator="greaterThan">
      <formula>0</formula>
    </cfRule>
  </conditionalFormatting>
  <conditionalFormatting sqref="CD21:CF22">
    <cfRule type="cellIs" dxfId="1807" priority="4" operator="greaterThan">
      <formula>0</formula>
    </cfRule>
  </conditionalFormatting>
  <conditionalFormatting sqref="V12">
    <cfRule type="cellIs" dxfId="1806" priority="3" operator="greaterThan">
      <formula>0</formula>
    </cfRule>
  </conditionalFormatting>
  <pageMargins left="0.23622047244094491" right="0.23622047244094491" top="0.74803149606299213" bottom="0.74803149606299213" header="0.31496062992125984" footer="0.31496062992125984"/>
  <pageSetup paperSize="9" scale="49" fitToHeight="0" orientation="portrait" r:id="rId1"/>
  <headerFooter>
    <oddFooter>&amp;R&amp;"Arial,обычный"&amp;24Стр.&amp;P</oddFooter>
  </headerFooter>
  <drawing r:id="rId2"/>
</worksheet>
</file>

<file path=xl/worksheets/sheet5.xml><?xml version="1.0" encoding="utf-8"?>
<worksheet xmlns="http://schemas.openxmlformats.org/spreadsheetml/2006/main" xmlns:r="http://schemas.openxmlformats.org/officeDocument/2006/relationships">
  <sheetPr>
    <tabColor theme="5"/>
  </sheetPr>
  <dimension ref="A1:EK103"/>
  <sheetViews>
    <sheetView zoomScale="80" zoomScaleNormal="80" zoomScaleSheetLayoutView="70" workbookViewId="0">
      <pane ySplit="5" topLeftCell="A6" activePane="bottomLeft" state="frozen"/>
      <selection activeCell="DR102" sqref="DR102"/>
      <selection pane="bottomLeft" activeCell="AA3" sqref="AA3:AL3"/>
    </sheetView>
  </sheetViews>
  <sheetFormatPr defaultRowHeight="14.25"/>
  <cols>
    <col min="1" max="1" width="12.85546875" style="163" hidden="1" customWidth="1"/>
    <col min="2" max="2" width="1.7109375" style="163" customWidth="1"/>
    <col min="3" max="11" width="1.42578125" style="225" customWidth="1"/>
    <col min="12" max="12" width="2.5703125" style="225" customWidth="1"/>
    <col min="13" max="14" width="1.42578125" style="225" customWidth="1"/>
    <col min="15" max="15" width="12.7109375" style="225" hidden="1" customWidth="1"/>
    <col min="16" max="28" width="1.42578125" style="225" customWidth="1"/>
    <col min="29" max="29" width="13" style="225" hidden="1" customWidth="1"/>
    <col min="30" max="42" width="1.42578125" style="225" customWidth="1"/>
    <col min="43" max="43" width="12.7109375" style="225" hidden="1" customWidth="1"/>
    <col min="44" max="56" width="1.42578125" style="225" customWidth="1"/>
    <col min="57" max="57" width="13.5703125" style="225" hidden="1" customWidth="1"/>
    <col min="58" max="58" width="1.85546875" style="225" customWidth="1"/>
    <col min="59" max="64" width="1.42578125" style="225" customWidth="1"/>
    <col min="65" max="65" width="2.28515625" style="225" customWidth="1"/>
    <col min="66" max="66" width="1.42578125" style="225" customWidth="1"/>
    <col min="67" max="67" width="3.28515625" style="225" customWidth="1"/>
    <col min="68" max="70" width="1.42578125" style="225" customWidth="1"/>
    <col min="71" max="71" width="12.7109375" style="225" hidden="1" customWidth="1"/>
    <col min="72" max="84" width="1.42578125" style="225" customWidth="1"/>
    <col min="85" max="85" width="14.140625" style="225" hidden="1" customWidth="1"/>
    <col min="86" max="86" width="2.42578125" style="225" customWidth="1"/>
    <col min="87" max="97" width="1.42578125" style="225" customWidth="1"/>
    <col min="98" max="98" width="2.140625" style="225" customWidth="1"/>
    <col min="99" max="99" width="12.7109375" style="225" hidden="1" customWidth="1"/>
    <col min="100" max="112" width="1.42578125" style="225" customWidth="1"/>
    <col min="113" max="113" width="13.28515625" style="225" hidden="1" customWidth="1"/>
    <col min="114" max="114" width="1.85546875" style="225" customWidth="1"/>
    <col min="115" max="116" width="1.42578125" style="225" customWidth="1"/>
    <col min="117" max="117" width="2.140625" style="225" customWidth="1"/>
    <col min="118" max="126" width="1.42578125" style="225" customWidth="1"/>
    <col min="127" max="127" width="12.7109375" style="225" hidden="1" customWidth="1"/>
    <col min="128" max="140" width="1.42578125" style="225" customWidth="1"/>
    <col min="141" max="16384" width="9.140625" style="163"/>
  </cols>
  <sheetData>
    <row r="1" spans="1:141" ht="21" thickBot="1">
      <c r="A1" s="257"/>
      <c r="B1" s="257"/>
      <c r="C1" s="750" t="s">
        <v>4328</v>
      </c>
      <c r="D1" s="751"/>
      <c r="E1" s="751"/>
      <c r="F1" s="751"/>
      <c r="G1" s="751"/>
      <c r="H1" s="751"/>
      <c r="I1" s="751"/>
      <c r="J1" s="751"/>
      <c r="K1" s="751"/>
      <c r="L1" s="751"/>
      <c r="M1" s="751"/>
      <c r="N1" s="751"/>
      <c r="O1" s="751"/>
      <c r="P1" s="751"/>
      <c r="Q1" s="751"/>
      <c r="R1" s="751"/>
      <c r="S1" s="751"/>
      <c r="T1" s="751"/>
      <c r="U1" s="751"/>
      <c r="V1" s="751"/>
      <c r="W1" s="751"/>
      <c r="X1" s="751"/>
      <c r="Y1" s="751"/>
      <c r="Z1" s="751"/>
      <c r="AA1" s="751"/>
      <c r="AB1" s="751"/>
      <c r="AC1" s="751"/>
      <c r="AD1" s="751"/>
      <c r="AE1" s="751"/>
      <c r="AF1" s="751"/>
      <c r="AG1" s="751"/>
      <c r="AH1" s="751"/>
      <c r="AI1" s="751"/>
      <c r="AJ1" s="751"/>
      <c r="AK1" s="751"/>
      <c r="AL1" s="751"/>
      <c r="AM1" s="751"/>
      <c r="AN1" s="833"/>
      <c r="AO1" s="833"/>
      <c r="AP1" s="833"/>
      <c r="AQ1" s="833"/>
      <c r="AR1" s="833"/>
      <c r="AS1" s="833"/>
      <c r="AT1" s="833"/>
      <c r="AU1" s="833"/>
      <c r="AV1" s="833"/>
      <c r="AW1" s="833"/>
      <c r="AX1" s="833"/>
      <c r="AY1" s="833"/>
      <c r="AZ1" s="833"/>
      <c r="BA1" s="833"/>
      <c r="BB1" s="833"/>
      <c r="BC1" s="833"/>
      <c r="BD1" s="833"/>
      <c r="BE1" s="833"/>
      <c r="BF1" s="833"/>
      <c r="BG1" s="833"/>
      <c r="BH1" s="833"/>
      <c r="BI1" s="833"/>
      <c r="BJ1" s="833"/>
      <c r="BK1" s="833"/>
      <c r="BL1" s="833"/>
      <c r="BM1" s="833"/>
      <c r="BN1" s="833"/>
      <c r="BO1" s="833"/>
      <c r="BP1" s="833"/>
      <c r="BQ1" s="833"/>
      <c r="BR1" s="833"/>
      <c r="BS1" s="833"/>
      <c r="BT1" s="833"/>
      <c r="BU1" s="833"/>
      <c r="BV1" s="833"/>
      <c r="BW1" s="833"/>
      <c r="BX1" s="833"/>
      <c r="BY1" s="833"/>
      <c r="BZ1" s="833"/>
      <c r="CA1" s="833"/>
      <c r="CB1" s="833"/>
      <c r="CC1" s="833"/>
      <c r="CD1" s="833"/>
      <c r="CE1" s="833"/>
      <c r="CF1" s="833"/>
      <c r="CG1" s="833"/>
      <c r="CH1" s="751"/>
      <c r="CI1" s="751"/>
      <c r="CJ1" s="751"/>
      <c r="CK1" s="751"/>
      <c r="CL1" s="751"/>
      <c r="CM1" s="751"/>
      <c r="CN1" s="751"/>
      <c r="CO1" s="751"/>
      <c r="CP1" s="751"/>
      <c r="CQ1" s="751"/>
      <c r="CR1" s="751"/>
      <c r="CS1" s="751"/>
      <c r="CT1" s="751"/>
      <c r="CU1" s="751"/>
      <c r="CV1" s="751"/>
      <c r="CW1" s="751"/>
      <c r="CX1" s="751"/>
      <c r="CY1" s="751"/>
      <c r="CZ1" s="751"/>
      <c r="DA1" s="751"/>
      <c r="DB1" s="751"/>
      <c r="DC1" s="751"/>
      <c r="DD1" s="751"/>
      <c r="DE1" s="751"/>
      <c r="DF1" s="751"/>
      <c r="DG1" s="751"/>
      <c r="DH1" s="751"/>
      <c r="DI1" s="751"/>
      <c r="DJ1" s="751"/>
      <c r="DK1" s="751"/>
      <c r="DL1" s="751"/>
      <c r="DM1" s="751"/>
      <c r="DN1" s="751"/>
      <c r="DO1" s="751"/>
      <c r="DP1" s="751"/>
      <c r="DQ1" s="751"/>
      <c r="DR1" s="751"/>
      <c r="DS1" s="751"/>
      <c r="DT1" s="751"/>
      <c r="DU1" s="751"/>
      <c r="DV1" s="751"/>
      <c r="DW1" s="751"/>
      <c r="DX1" s="751"/>
      <c r="DY1" s="751"/>
      <c r="DZ1" s="751"/>
      <c r="EA1" s="751"/>
      <c r="EB1" s="751"/>
      <c r="EC1" s="751"/>
      <c r="ED1" s="751"/>
      <c r="EE1" s="751"/>
      <c r="EF1" s="751"/>
      <c r="EG1" s="751"/>
      <c r="EH1" s="751"/>
      <c r="EI1" s="751"/>
      <c r="EJ1" s="752"/>
    </row>
    <row r="2" spans="1:141" ht="15.75" customHeight="1" thickBot="1">
      <c r="C2" s="221"/>
      <c r="D2" s="221"/>
      <c r="E2" s="221"/>
      <c r="F2" s="221"/>
      <c r="G2" s="221"/>
      <c r="H2" s="221"/>
      <c r="I2" s="221"/>
      <c r="J2" s="221"/>
      <c r="K2" s="221"/>
      <c r="L2" s="221"/>
      <c r="M2" s="135"/>
      <c r="N2" s="834" t="s">
        <v>5003</v>
      </c>
      <c r="O2" s="835"/>
      <c r="P2" s="835"/>
      <c r="Q2" s="835"/>
      <c r="R2" s="835"/>
      <c r="S2" s="835"/>
      <c r="T2" s="835"/>
      <c r="U2" s="835"/>
      <c r="V2" s="835"/>
      <c r="W2" s="835"/>
      <c r="X2" s="835"/>
      <c r="Y2" s="835"/>
      <c r="Z2" s="835"/>
      <c r="AA2" s="835"/>
      <c r="AB2" s="835"/>
      <c r="AC2" s="835"/>
      <c r="AD2" s="835"/>
      <c r="AE2" s="835"/>
      <c r="AF2" s="835"/>
      <c r="AG2" s="835"/>
      <c r="AH2" s="835"/>
      <c r="AI2" s="835"/>
      <c r="AJ2" s="835"/>
      <c r="AK2" s="835"/>
      <c r="AL2" s="836"/>
      <c r="AM2" s="158"/>
      <c r="AN2" s="797" t="s">
        <v>6364</v>
      </c>
      <c r="AO2" s="798"/>
      <c r="AP2" s="798"/>
      <c r="AQ2" s="798"/>
      <c r="AR2" s="798"/>
      <c r="AS2" s="798"/>
      <c r="AT2" s="798"/>
      <c r="AU2" s="798"/>
      <c r="AV2" s="798"/>
      <c r="AW2" s="798"/>
      <c r="AX2" s="798"/>
      <c r="AY2" s="798"/>
      <c r="AZ2" s="798"/>
      <c r="BA2" s="798"/>
      <c r="BB2" s="798"/>
      <c r="BC2" s="798"/>
      <c r="BD2" s="798"/>
      <c r="BE2" s="798"/>
      <c r="BF2" s="798"/>
      <c r="BG2" s="798"/>
      <c r="BH2" s="798"/>
      <c r="BI2" s="798"/>
      <c r="BJ2" s="798"/>
      <c r="BK2" s="798"/>
      <c r="BL2" s="798"/>
      <c r="BM2" s="798"/>
      <c r="BN2" s="798"/>
      <c r="BO2" s="798"/>
      <c r="BP2" s="798"/>
      <c r="BQ2" s="798"/>
      <c r="BR2" s="798"/>
      <c r="BS2" s="798"/>
      <c r="BT2" s="798"/>
      <c r="BU2" s="798"/>
      <c r="BV2" s="798"/>
      <c r="BW2" s="798"/>
      <c r="BX2" s="798"/>
      <c r="BY2" s="798"/>
      <c r="BZ2" s="798"/>
      <c r="CA2" s="798"/>
      <c r="CB2" s="798"/>
      <c r="CC2" s="798"/>
      <c r="CD2" s="798"/>
      <c r="CE2" s="798"/>
      <c r="CF2" s="798"/>
      <c r="CG2" s="799"/>
      <c r="CH2" s="142"/>
      <c r="CI2" s="142"/>
      <c r="CJ2" s="142"/>
      <c r="CK2" s="142"/>
      <c r="CL2" s="142"/>
      <c r="CM2" s="142"/>
      <c r="CN2" s="142"/>
      <c r="CO2" s="142"/>
      <c r="CP2" s="142"/>
      <c r="CQ2" s="142"/>
      <c r="CR2" s="142"/>
      <c r="CS2" s="837" t="s">
        <v>4999</v>
      </c>
      <c r="CT2" s="837"/>
      <c r="CU2" s="837"/>
      <c r="CV2" s="837"/>
      <c r="CW2" s="837"/>
      <c r="CX2" s="837"/>
      <c r="CY2" s="837"/>
      <c r="CZ2" s="837"/>
      <c r="DA2" s="837"/>
      <c r="DB2" s="837"/>
      <c r="DC2" s="837"/>
      <c r="DD2" s="837"/>
      <c r="DE2" s="837"/>
      <c r="DF2" s="837"/>
      <c r="DG2" s="837"/>
      <c r="DH2" s="837"/>
      <c r="DI2" s="837"/>
      <c r="DJ2" s="837"/>
      <c r="DK2" s="837"/>
      <c r="DL2" s="837"/>
      <c r="DN2" s="837" t="s">
        <v>5000</v>
      </c>
      <c r="DO2" s="837"/>
      <c r="DP2" s="837"/>
      <c r="DQ2" s="837"/>
      <c r="DR2" s="837"/>
      <c r="DS2" s="837"/>
      <c r="DT2" s="837"/>
      <c r="DU2" s="837"/>
      <c r="DV2" s="837"/>
      <c r="DW2" s="837"/>
      <c r="DX2" s="837"/>
      <c r="DY2" s="837"/>
      <c r="DZ2" s="837"/>
      <c r="EA2" s="837"/>
      <c r="EB2" s="837"/>
      <c r="EC2" s="837"/>
      <c r="ED2" s="837"/>
      <c r="EE2" s="837"/>
      <c r="EF2" s="837"/>
      <c r="EG2" s="837"/>
      <c r="EH2" s="837"/>
      <c r="EI2" s="142"/>
      <c r="EJ2" s="142"/>
    </row>
    <row r="3" spans="1:141" s="243" customFormat="1" ht="25.5" customHeight="1" thickBot="1">
      <c r="A3" s="258"/>
      <c r="B3" s="258"/>
      <c r="C3" s="838" t="s">
        <v>4266</v>
      </c>
      <c r="D3" s="839"/>
      <c r="E3" s="839"/>
      <c r="F3" s="839"/>
      <c r="G3" s="839"/>
      <c r="H3" s="839"/>
      <c r="I3" s="839"/>
      <c r="J3" s="839"/>
      <c r="K3" s="839"/>
      <c r="L3" s="840"/>
      <c r="M3" s="158"/>
      <c r="N3" s="841" t="s">
        <v>602</v>
      </c>
      <c r="O3" s="842"/>
      <c r="P3" s="842"/>
      <c r="Q3" s="842"/>
      <c r="R3" s="842"/>
      <c r="S3" s="842"/>
      <c r="T3" s="842"/>
      <c r="U3" s="842"/>
      <c r="V3" s="842"/>
      <c r="W3" s="842"/>
      <c r="X3" s="842"/>
      <c r="Y3" s="843"/>
      <c r="Z3" s="235"/>
      <c r="AA3" s="844" t="s">
        <v>15</v>
      </c>
      <c r="AB3" s="845"/>
      <c r="AC3" s="845"/>
      <c r="AD3" s="845"/>
      <c r="AE3" s="845"/>
      <c r="AF3" s="845"/>
      <c r="AG3" s="845"/>
      <c r="AH3" s="845"/>
      <c r="AI3" s="845"/>
      <c r="AJ3" s="845"/>
      <c r="AK3" s="845"/>
      <c r="AL3" s="846"/>
      <c r="AM3" s="158"/>
      <c r="AN3" s="800"/>
      <c r="AO3" s="801"/>
      <c r="AP3" s="801"/>
      <c r="AQ3" s="801"/>
      <c r="AR3" s="801"/>
      <c r="AS3" s="801"/>
      <c r="AT3" s="801"/>
      <c r="AU3" s="801"/>
      <c r="AV3" s="801"/>
      <c r="AW3" s="801"/>
      <c r="AX3" s="801"/>
      <c r="AY3" s="801"/>
      <c r="AZ3" s="801"/>
      <c r="BA3" s="801"/>
      <c r="BB3" s="801"/>
      <c r="BC3" s="801"/>
      <c r="BD3" s="801"/>
      <c r="BE3" s="801"/>
      <c r="BF3" s="801"/>
      <c r="BG3" s="801"/>
      <c r="BH3" s="801"/>
      <c r="BI3" s="801"/>
      <c r="BJ3" s="801"/>
      <c r="BK3" s="801"/>
      <c r="BL3" s="801"/>
      <c r="BM3" s="801"/>
      <c r="BN3" s="801"/>
      <c r="BO3" s="801"/>
      <c r="BP3" s="801"/>
      <c r="BQ3" s="801"/>
      <c r="BR3" s="801"/>
      <c r="BS3" s="801"/>
      <c r="BT3" s="801"/>
      <c r="BU3" s="801"/>
      <c r="BV3" s="801"/>
      <c r="BW3" s="801"/>
      <c r="BX3" s="801"/>
      <c r="BY3" s="801"/>
      <c r="BZ3" s="801"/>
      <c r="CA3" s="801"/>
      <c r="CB3" s="801"/>
      <c r="CC3" s="801"/>
      <c r="CD3" s="801"/>
      <c r="CE3" s="801"/>
      <c r="CF3" s="801"/>
      <c r="CG3" s="802"/>
      <c r="CH3" s="142"/>
      <c r="CI3" s="757" t="s">
        <v>4266</v>
      </c>
      <c r="CJ3" s="757"/>
      <c r="CK3" s="757"/>
      <c r="CL3" s="757"/>
      <c r="CM3" s="757"/>
      <c r="CN3" s="757"/>
      <c r="CO3" s="757"/>
      <c r="CP3" s="757"/>
      <c r="CQ3" s="757"/>
      <c r="CR3" s="142"/>
      <c r="CS3" s="909">
        <f>Z12+AN12+BB12+CD12+DF12+L28+AN28+BB28+CD28+CR28+DT28+EH12+Z20+BB20+CD20+CR20+DF20+DT20+EH20+L36+BB36+CD36+DF36+EH36+Z44+CD44+BB44+DF44+BB53+EH44+L53+Z53+BP53+CR53+DF53+EH53+Z61+BB61+CD61+CR61+DT61+L69+Z69+AN69+BP69+CR69+DT69+L77+AN77+BP77+CR77+DT77+AN85+CD85+DT85+AN93+BP93+EH77+EH85+AN36+CR36+Z93+BB93</f>
        <v>0</v>
      </c>
      <c r="CT3" s="909"/>
      <c r="CU3" s="909"/>
      <c r="CV3" s="909"/>
      <c r="CW3" s="909"/>
      <c r="CX3" s="909"/>
      <c r="CY3" s="909"/>
      <c r="CZ3" s="909"/>
      <c r="DA3" s="909"/>
      <c r="DB3" s="909"/>
      <c r="DC3" s="910">
        <f>Z13+AN13+BB13+CD13+DF13+L29+AN29+BB29+CD29+CR29+DT29+EH13+Z21+BB21+CD21+CR21+DF21+DT21+EH21+L37+BB37+CD37+DF37+EH37+Z45+CD45+BB45+DF45+BB54+EH45+L54+Z54+BP54+CR54+DF54+EH54+Z62+BB62+CD62+CR62+DT62+L70+Z70+AN70+BP70+CR70+DT70+L78+AN78+BP78+CR78+DT78+AN86+CD86+DT86+AN94+BP94+EH78+EH86+AN37+CR37+Z94+BB94</f>
        <v>0</v>
      </c>
      <c r="DD3" s="910"/>
      <c r="DE3" s="910"/>
      <c r="DF3" s="910"/>
      <c r="DG3" s="910"/>
      <c r="DH3" s="910"/>
      <c r="DI3" s="910"/>
      <c r="DJ3" s="910"/>
      <c r="DK3" s="910"/>
      <c r="DL3" s="910"/>
      <c r="DM3" s="163"/>
      <c r="DN3" s="895">
        <f>Q12*Z12+AE12*AN12+BU12*CD12+AS12*BB12+CW12*DF12+DY12*EH12+Q20*Z20+AS20*BB20+BU20*CD20+CI20*CR20+CW20*DF20+DK20*DT20+DY20*EH20+C36*L36+AS36*BB36+BU36*CD36+CW36*DF36+DY36*EH36+Q44*Z44+AE36*AN36+AS44*BB44+BU44*CD44+CW44*DF44+DY44*EH44+C53*L53+Q53*Z53+BG53*BP53+CI53*CR53+CW53*DF53+DY53*EH53+Q61*Z61+AS61*BB61+BU61*CD61+CI61*CR61+DK61*DT61+C69*L69+Q69*Z69+AE69*AN69+BG69*BP69+CI69*CR69+DK69*DT69+C77*L77+AE77*AN77+BG77*BP77+CI77*CR77+DK77*DT77+AE85*AN85+BU85*CD85+DK85*DT85+AE93*AN93+BG93*BP93+DY77*EH77+DY85*EH85+C28*L28+AE28*AN28+AS28*BB28+BU28*CD28+CI28*CR28+DK28*DT28+CI36*CR36+AS53*BB53+Q93*Z93</f>
        <v>0</v>
      </c>
      <c r="DO3" s="895"/>
      <c r="DP3" s="895"/>
      <c r="DQ3" s="895"/>
      <c r="DR3" s="895"/>
      <c r="DS3" s="895"/>
      <c r="DT3" s="895"/>
      <c r="DU3" s="895"/>
      <c r="DV3" s="895"/>
      <c r="DW3" s="895"/>
      <c r="DX3" s="895"/>
      <c r="DY3" s="896">
        <f>Q13*Z13+AE13*AN13+BU13*CD13+AS13*BB13+CW13*DF13+DY13*EH13+Q21*Z21+AS21*BB21+BU21*CD21+CI21*CR21+CW21*DF21+DK21*DT21+DY21*EH21+C37*L37+AS37*BB37+BU37*CD37+CW37*DF37+DY37*EH37+Q45*Z45+AE37*AN37+AS45*BB45+BU45*CD45+CW45*DF45+DY45*EH45+C54*L54+Q54*Z54+BG54*BP54+CI54*CR54+CW54*DF54+DY54*EH54+Q62*Z62+AS62*BB62+BU62*CD62+CI62*CR62+DK62*DT62+C70*L70+Q70*Z70+AE70*AN70+BG70*BP70+CI70*CR70+DK70*DT70+C78*L78+AE78*AN78+BG78*BP78+CI78*CR78+DK78*DT78+AE86*AN86+BU86*CD86+DK86*DT86+AE94*AN94+BG94*BP94+DY78*EH78+DY86*EH86+C29*L29+AE29*AN29+AS29*BB29+BU29*CD29+CI29*CR29+DK29*DT29+CI37*CR37+AS54*BB54+Q94*Z94</f>
        <v>0</v>
      </c>
      <c r="DZ3" s="897"/>
      <c r="EA3" s="897"/>
      <c r="EB3" s="897"/>
      <c r="EC3" s="897"/>
      <c r="ED3" s="897"/>
      <c r="EE3" s="897"/>
      <c r="EF3" s="897"/>
      <c r="EG3" s="897"/>
      <c r="EH3" s="898"/>
      <c r="EI3" s="142"/>
      <c r="EJ3" s="142"/>
      <c r="EK3" s="163"/>
    </row>
    <row r="4" spans="1:141" s="243" customFormat="1" ht="33" customHeight="1" thickBot="1">
      <c r="A4" s="258"/>
      <c r="B4" s="258"/>
      <c r="C4" s="899" t="s">
        <v>4183</v>
      </c>
      <c r="D4" s="900"/>
      <c r="E4" s="900"/>
      <c r="F4" s="900"/>
      <c r="G4" s="900"/>
      <c r="H4" s="900"/>
      <c r="I4" s="900"/>
      <c r="J4" s="900"/>
      <c r="K4" s="900"/>
      <c r="L4" s="901"/>
      <c r="M4" s="158"/>
      <c r="N4" s="902" t="s">
        <v>6338</v>
      </c>
      <c r="O4" s="903"/>
      <c r="P4" s="903"/>
      <c r="Q4" s="903"/>
      <c r="R4" s="903"/>
      <c r="S4" s="903"/>
      <c r="T4" s="903"/>
      <c r="U4" s="903"/>
      <c r="V4" s="903"/>
      <c r="W4" s="903"/>
      <c r="X4" s="903"/>
      <c r="Y4" s="904"/>
      <c r="Z4" s="222"/>
      <c r="AA4" s="905" t="s">
        <v>6337</v>
      </c>
      <c r="AB4" s="906"/>
      <c r="AC4" s="906"/>
      <c r="AD4" s="906"/>
      <c r="AE4" s="906"/>
      <c r="AF4" s="906"/>
      <c r="AG4" s="906"/>
      <c r="AH4" s="906"/>
      <c r="AI4" s="906"/>
      <c r="AJ4" s="906"/>
      <c r="AK4" s="906"/>
      <c r="AL4" s="907"/>
      <c r="AM4" s="158"/>
      <c r="AN4" s="803"/>
      <c r="AO4" s="804"/>
      <c r="AP4" s="804"/>
      <c r="AQ4" s="804"/>
      <c r="AR4" s="804"/>
      <c r="AS4" s="804"/>
      <c r="AT4" s="804"/>
      <c r="AU4" s="804"/>
      <c r="AV4" s="804"/>
      <c r="AW4" s="804"/>
      <c r="AX4" s="804"/>
      <c r="AY4" s="804"/>
      <c r="AZ4" s="804"/>
      <c r="BA4" s="804"/>
      <c r="BB4" s="804"/>
      <c r="BC4" s="804"/>
      <c r="BD4" s="804"/>
      <c r="BE4" s="804"/>
      <c r="BF4" s="804"/>
      <c r="BG4" s="804"/>
      <c r="BH4" s="804"/>
      <c r="BI4" s="804"/>
      <c r="BJ4" s="804"/>
      <c r="BK4" s="804"/>
      <c r="BL4" s="804"/>
      <c r="BM4" s="804"/>
      <c r="BN4" s="804"/>
      <c r="BO4" s="804"/>
      <c r="BP4" s="804"/>
      <c r="BQ4" s="804"/>
      <c r="BR4" s="804"/>
      <c r="BS4" s="804"/>
      <c r="BT4" s="804"/>
      <c r="BU4" s="804"/>
      <c r="BV4" s="804"/>
      <c r="BW4" s="804"/>
      <c r="BX4" s="804"/>
      <c r="BY4" s="804"/>
      <c r="BZ4" s="804"/>
      <c r="CA4" s="804"/>
      <c r="CB4" s="804"/>
      <c r="CC4" s="804"/>
      <c r="CD4" s="804"/>
      <c r="CE4" s="804"/>
      <c r="CF4" s="804"/>
      <c r="CG4" s="805"/>
      <c r="CH4" s="142"/>
      <c r="CI4" s="757" t="s">
        <v>4183</v>
      </c>
      <c r="CJ4" s="757"/>
      <c r="CK4" s="757"/>
      <c r="CL4" s="757"/>
      <c r="CM4" s="757"/>
      <c r="CN4" s="757"/>
      <c r="CO4" s="757"/>
      <c r="CP4" s="757"/>
      <c r="CQ4" s="757"/>
      <c r="CR4" s="142"/>
      <c r="CS4" s="909">
        <f>L12+BP12+CR12+DT12+L20+AN20+BP20+Z36+L44+BP36+CR44+DT36+AN44+BP44+DT44+AN53+DT53+CD53+L61+AN61+BP61+DF61+EH61+BB69+CD69+DF69+EH69+Z77+BB77+CD77+DF77+L85+Z85+BB85+BP85+CR85+DF85+L93+Z28+BP28+DF28+EH28</f>
        <v>0</v>
      </c>
      <c r="CT4" s="909"/>
      <c r="CU4" s="909"/>
      <c r="CV4" s="909"/>
      <c r="CW4" s="909"/>
      <c r="CX4" s="909"/>
      <c r="CY4" s="909"/>
      <c r="CZ4" s="909"/>
      <c r="DA4" s="909"/>
      <c r="DB4" s="909"/>
      <c r="DC4" s="910">
        <f>L13+BP13+CR13+DT13+L21+AN21+BP21+Z37+L45+BP37+CR45+DT37+AN45+BP45+DT45+AN54+DT54+CD54+L62+AN62+BP62+DF62+EH62+BB70+CD70+DF70+EH70+Z78+BB78+CD78+DF78+L86+Z86+BB86+BP86+CR86+DF86+L94+Z29+BP29+DF29+EH29</f>
        <v>0</v>
      </c>
      <c r="DD4" s="910"/>
      <c r="DE4" s="910"/>
      <c r="DF4" s="910"/>
      <c r="DG4" s="910"/>
      <c r="DH4" s="910"/>
      <c r="DI4" s="910"/>
      <c r="DJ4" s="910"/>
      <c r="DK4" s="910"/>
      <c r="DL4" s="910"/>
      <c r="DM4" s="163"/>
      <c r="DN4" s="895">
        <f>C12*L12+AE20*AN20+BG20*BP20+CW61*DF61+DY61*EH61+Q77*Z77+C85*L85+Q85*Z85+AS85*BB85+BG85*BP85+CI85*CR85+CW85*DF85+C93*L93+Q36*Z36+BG36*BP36+CI44*CR44+DK44*DT44+AE61*AN61+BG61*BP61</f>
        <v>0</v>
      </c>
      <c r="DO4" s="895"/>
      <c r="DP4" s="895"/>
      <c r="DQ4" s="895"/>
      <c r="DR4" s="895"/>
      <c r="DS4" s="895"/>
      <c r="DT4" s="895"/>
      <c r="DU4" s="895"/>
      <c r="DV4" s="895"/>
      <c r="DW4" s="895"/>
      <c r="DX4" s="895"/>
      <c r="DY4" s="896">
        <f>C13*L13+AE21*AN21+BG21*BP21+DK37*DT37+C45*L45+AE54*AN54+BU54*CD54+CW62*DF62+DY62*EH62+Q78*Z78+C86*L86+Q86*Z86+AS86*BB86+BG86*BP86+CI86*CR86+CW86*DF86+C94*L94+BG13*BP13+CI13*CR13+DK13*DT13+C21*L21+Q29*Z29+BG29*BP29+CW29*DF29+DY29*EH29+Q37*Z37+BG37*BP37+AE45*AN45+BG45*BP45+CI45*CR45+DK45*DT45+DK54*DT54+AE62*AN62+C62*L62+BG62*BP62+AS70*BB70+BU70*CD70+CW70*DF70+DY70*EH70+AS78*BB78+BU78*CD78+CW78*DF78</f>
        <v>0</v>
      </c>
      <c r="DZ4" s="897"/>
      <c r="EA4" s="897"/>
      <c r="EB4" s="897"/>
      <c r="EC4" s="897"/>
      <c r="ED4" s="897"/>
      <c r="EE4" s="897"/>
      <c r="EF4" s="897"/>
      <c r="EG4" s="897"/>
      <c r="EH4" s="898"/>
      <c r="EI4" s="142"/>
      <c r="EJ4" s="142"/>
    </row>
    <row r="5" spans="1:141" s="238" customFormat="1" ht="21" customHeight="1">
      <c r="C5" s="221"/>
      <c r="D5" s="221"/>
      <c r="E5" s="221"/>
      <c r="F5" s="221"/>
      <c r="G5" s="221"/>
      <c r="H5" s="221"/>
      <c r="I5" s="221"/>
      <c r="J5" s="221"/>
      <c r="K5" s="221"/>
      <c r="L5" s="221"/>
      <c r="M5" s="134"/>
      <c r="N5" s="221"/>
      <c r="O5" s="221"/>
      <c r="P5" s="221"/>
      <c r="Q5" s="221"/>
      <c r="R5" s="221"/>
      <c r="S5" s="221"/>
      <c r="T5" s="221"/>
      <c r="U5" s="221"/>
      <c r="V5" s="221"/>
      <c r="W5" s="221"/>
      <c r="X5" s="221"/>
      <c r="Y5" s="221"/>
      <c r="Z5" s="221"/>
      <c r="AA5" s="221"/>
      <c r="AB5" s="221"/>
      <c r="AC5" s="221"/>
      <c r="AD5" s="221"/>
      <c r="AE5" s="221"/>
      <c r="AF5" s="221"/>
      <c r="AG5" s="221"/>
      <c r="AH5" s="221"/>
      <c r="AI5" s="221"/>
      <c r="AJ5" s="221"/>
      <c r="AK5" s="221"/>
      <c r="AL5" s="221"/>
      <c r="AM5" s="221"/>
      <c r="AN5" s="158"/>
      <c r="AO5" s="158"/>
      <c r="AP5" s="158"/>
      <c r="AQ5" s="158"/>
      <c r="AR5" s="158"/>
      <c r="AS5" s="158"/>
      <c r="AT5" s="158"/>
      <c r="AU5" s="158"/>
      <c r="AV5" s="158"/>
      <c r="AW5" s="158"/>
      <c r="AX5" s="158"/>
      <c r="AY5" s="158"/>
      <c r="AZ5" s="135"/>
      <c r="BA5" s="135"/>
      <c r="BB5" s="135"/>
      <c r="BC5" s="135"/>
      <c r="BD5" s="158"/>
      <c r="BE5" s="158"/>
      <c r="BF5" s="158"/>
      <c r="BG5" s="158"/>
      <c r="BH5" s="158"/>
      <c r="BI5" s="158"/>
      <c r="BJ5" s="158"/>
      <c r="BK5" s="158"/>
      <c r="BL5" s="158"/>
      <c r="BM5" s="158"/>
      <c r="BN5" s="158"/>
      <c r="BO5" s="158"/>
      <c r="BP5" s="158"/>
      <c r="BQ5" s="158"/>
      <c r="BR5" s="158"/>
      <c r="BS5" s="158"/>
      <c r="BT5" s="135"/>
      <c r="BU5" s="142"/>
      <c r="BV5" s="142"/>
      <c r="BW5" s="142"/>
      <c r="BX5" s="142"/>
      <c r="BY5" s="142"/>
      <c r="BZ5" s="142"/>
      <c r="CA5" s="142"/>
      <c r="CB5" s="142"/>
      <c r="CC5" s="142"/>
      <c r="CD5" s="142"/>
      <c r="CE5" s="142"/>
      <c r="CF5" s="142"/>
      <c r="CG5" s="142"/>
      <c r="CH5" s="142"/>
      <c r="CI5" s="757" t="s">
        <v>5001</v>
      </c>
      <c r="CJ5" s="757"/>
      <c r="CK5" s="757"/>
      <c r="CL5" s="757"/>
      <c r="CM5" s="757"/>
      <c r="CN5" s="757"/>
      <c r="CO5" s="757"/>
      <c r="CP5" s="757"/>
      <c r="CQ5" s="757"/>
      <c r="CR5" s="142"/>
      <c r="CS5" s="911">
        <f>CS3+CS4+DC3+DC4</f>
        <v>0</v>
      </c>
      <c r="CT5" s="911"/>
      <c r="CU5" s="911"/>
      <c r="CV5" s="911"/>
      <c r="CW5" s="911"/>
      <c r="CX5" s="911"/>
      <c r="CY5" s="911"/>
      <c r="CZ5" s="911"/>
      <c r="DA5" s="911"/>
      <c r="DB5" s="911"/>
      <c r="DC5" s="911"/>
      <c r="DD5" s="911"/>
      <c r="DE5" s="911"/>
      <c r="DF5" s="911"/>
      <c r="DG5" s="911"/>
      <c r="DH5" s="911"/>
      <c r="DI5" s="911"/>
      <c r="DJ5" s="911"/>
      <c r="DK5" s="911"/>
      <c r="DL5" s="911"/>
      <c r="DN5" s="908">
        <f>DZ3+DZ4+DN3+DN4</f>
        <v>0</v>
      </c>
      <c r="DO5" s="908"/>
      <c r="DP5" s="908"/>
      <c r="DQ5" s="908"/>
      <c r="DR5" s="908"/>
      <c r="DS5" s="908"/>
      <c r="DT5" s="908"/>
      <c r="DU5" s="908"/>
      <c r="DV5" s="908"/>
      <c r="DW5" s="908"/>
      <c r="DX5" s="908"/>
      <c r="DY5" s="908"/>
      <c r="DZ5" s="908"/>
      <c r="EA5" s="908"/>
      <c r="EB5" s="908"/>
      <c r="EC5" s="908"/>
      <c r="ED5" s="908"/>
      <c r="EE5" s="908"/>
      <c r="EF5" s="908"/>
      <c r="EG5" s="908"/>
      <c r="EH5" s="908"/>
      <c r="EI5" s="142"/>
      <c r="EJ5" s="142"/>
    </row>
    <row r="6" spans="1:141" ht="9" customHeight="1" thickBot="1">
      <c r="A6" s="766"/>
      <c r="B6" s="766"/>
      <c r="C6" s="766"/>
      <c r="D6" s="766"/>
      <c r="E6" s="766"/>
      <c r="F6" s="766"/>
      <c r="G6" s="766"/>
      <c r="H6" s="766"/>
      <c r="I6" s="766"/>
      <c r="J6" s="766"/>
      <c r="K6" s="766"/>
      <c r="L6" s="766"/>
      <c r="M6" s="766"/>
      <c r="N6" s="766"/>
      <c r="O6" s="766"/>
      <c r="P6" s="766"/>
      <c r="Q6" s="766"/>
      <c r="R6" s="766"/>
      <c r="S6" s="766"/>
      <c r="T6" s="766"/>
      <c r="U6" s="766"/>
      <c r="V6" s="766"/>
      <c r="W6" s="766"/>
      <c r="X6" s="766"/>
      <c r="Y6" s="766"/>
      <c r="Z6" s="766"/>
      <c r="AA6" s="766"/>
      <c r="AB6" s="766"/>
      <c r="AC6" s="766"/>
      <c r="AD6" s="766"/>
      <c r="AE6" s="766"/>
      <c r="AF6" s="766"/>
      <c r="AG6" s="766"/>
      <c r="AH6" s="766"/>
      <c r="AI6" s="766"/>
      <c r="AJ6" s="766"/>
      <c r="AK6" s="766"/>
      <c r="AL6" s="766"/>
      <c r="AM6" s="766"/>
      <c r="AN6" s="766"/>
      <c r="AO6" s="766"/>
      <c r="AP6" s="766"/>
      <c r="AQ6" s="766"/>
      <c r="AR6" s="766"/>
      <c r="AS6" s="766"/>
      <c r="AT6" s="766"/>
      <c r="AU6" s="766"/>
      <c r="AV6" s="766"/>
      <c r="AW6" s="766"/>
      <c r="AX6" s="766"/>
      <c r="AY6" s="766"/>
      <c r="AZ6" s="766"/>
      <c r="BA6" s="766"/>
      <c r="BB6" s="766"/>
      <c r="BC6" s="766"/>
      <c r="BD6" s="766"/>
      <c r="BE6" s="766"/>
      <c r="BF6" s="766"/>
      <c r="BG6" s="766"/>
      <c r="BH6" s="766"/>
      <c r="BI6" s="766"/>
      <c r="BJ6" s="766"/>
      <c r="BK6" s="766"/>
      <c r="BL6" s="766"/>
      <c r="BM6" s="766"/>
      <c r="BN6" s="766"/>
      <c r="BO6" s="766"/>
      <c r="BP6" s="766"/>
      <c r="BQ6" s="766"/>
      <c r="BR6" s="766"/>
      <c r="BS6" s="766"/>
      <c r="BT6" s="766"/>
      <c r="BU6" s="766"/>
      <c r="BV6" s="766"/>
      <c r="BW6" s="766"/>
      <c r="BX6" s="766"/>
      <c r="BY6" s="766"/>
      <c r="BZ6" s="766"/>
      <c r="CA6" s="766"/>
      <c r="CB6" s="766"/>
      <c r="CC6" s="766"/>
      <c r="CD6" s="766"/>
      <c r="CE6" s="766"/>
      <c r="CF6" s="766"/>
      <c r="CG6" s="766"/>
      <c r="CH6" s="766"/>
      <c r="CI6" s="766"/>
      <c r="CJ6" s="766"/>
      <c r="CK6" s="766"/>
      <c r="CL6" s="766"/>
      <c r="CM6" s="766"/>
      <c r="CN6" s="766"/>
      <c r="CO6" s="766"/>
      <c r="CP6" s="766"/>
      <c r="CQ6" s="766"/>
      <c r="CR6" s="766"/>
      <c r="CS6" s="766"/>
      <c r="CT6" s="766"/>
      <c r="CU6" s="766"/>
      <c r="CV6" s="766"/>
      <c r="CW6" s="766"/>
      <c r="CX6" s="766"/>
      <c r="CY6" s="766"/>
      <c r="CZ6" s="766"/>
      <c r="DA6" s="766"/>
      <c r="DB6" s="766"/>
      <c r="DC6" s="766"/>
      <c r="DD6" s="766"/>
      <c r="DE6" s="766"/>
      <c r="DF6" s="766"/>
      <c r="DG6" s="766"/>
      <c r="DH6" s="766"/>
      <c r="DI6" s="766"/>
      <c r="DJ6" s="766"/>
      <c r="DK6" s="766"/>
      <c r="DL6" s="766"/>
      <c r="DM6" s="766"/>
      <c r="DN6" s="766"/>
      <c r="DO6" s="766"/>
      <c r="DP6" s="766"/>
      <c r="DQ6" s="766"/>
      <c r="DR6" s="766"/>
      <c r="DS6" s="766"/>
      <c r="DT6" s="766"/>
      <c r="DU6" s="766"/>
      <c r="DV6" s="766"/>
      <c r="DW6" s="766"/>
      <c r="DX6" s="766"/>
      <c r="DY6" s="766"/>
      <c r="DZ6" s="766"/>
      <c r="EA6" s="766"/>
      <c r="EB6" s="766"/>
      <c r="EC6" s="766"/>
      <c r="ED6" s="766"/>
      <c r="EE6" s="766"/>
      <c r="EF6" s="766"/>
      <c r="EG6" s="766"/>
      <c r="EH6" s="766"/>
      <c r="EI6" s="766"/>
      <c r="EJ6" s="766"/>
    </row>
    <row r="7" spans="1:141" ht="15" thickBot="1">
      <c r="C7" s="784" t="s">
        <v>4261</v>
      </c>
      <c r="D7" s="785"/>
      <c r="E7" s="785"/>
      <c r="F7" s="785"/>
      <c r="G7" s="785"/>
      <c r="H7" s="785"/>
      <c r="I7" s="785"/>
      <c r="J7" s="785"/>
      <c r="K7" s="785"/>
      <c r="L7" s="785"/>
      <c r="M7" s="785"/>
      <c r="N7" s="785"/>
      <c r="O7" s="785"/>
      <c r="P7" s="785"/>
      <c r="Q7" s="785"/>
      <c r="R7" s="785"/>
      <c r="S7" s="785"/>
      <c r="T7" s="785"/>
      <c r="U7" s="785"/>
      <c r="V7" s="785"/>
      <c r="W7" s="785"/>
      <c r="X7" s="785"/>
      <c r="Y7" s="785"/>
      <c r="Z7" s="785"/>
      <c r="AA7" s="785"/>
      <c r="AB7" s="785"/>
      <c r="AC7" s="785"/>
      <c r="AD7" s="785"/>
      <c r="AE7" s="785"/>
      <c r="AF7" s="785"/>
      <c r="AG7" s="785"/>
      <c r="AH7" s="785"/>
      <c r="AI7" s="785"/>
      <c r="AJ7" s="785"/>
      <c r="AK7" s="785"/>
      <c r="AL7" s="785"/>
      <c r="AM7" s="785"/>
      <c r="AN7" s="785"/>
      <c r="AO7" s="785"/>
      <c r="AP7" s="785"/>
      <c r="AQ7" s="785"/>
      <c r="AR7" s="785"/>
      <c r="AS7" s="785"/>
      <c r="AT7" s="785"/>
      <c r="AU7" s="785"/>
      <c r="AV7" s="785"/>
      <c r="AW7" s="785"/>
      <c r="AX7" s="785"/>
      <c r="AY7" s="785"/>
      <c r="AZ7" s="785"/>
      <c r="BA7" s="785"/>
      <c r="BB7" s="785"/>
      <c r="BC7" s="785"/>
      <c r="BD7" s="786"/>
      <c r="BE7" s="134"/>
      <c r="BF7" s="160"/>
      <c r="BG7" s="754" t="s">
        <v>4267</v>
      </c>
      <c r="BH7" s="755"/>
      <c r="BI7" s="755"/>
      <c r="BJ7" s="755"/>
      <c r="BK7" s="755"/>
      <c r="BL7" s="755"/>
      <c r="BM7" s="755"/>
      <c r="BN7" s="755"/>
      <c r="BO7" s="755"/>
      <c r="BP7" s="755"/>
      <c r="BQ7" s="755"/>
      <c r="BR7" s="755"/>
      <c r="BS7" s="755"/>
      <c r="BT7" s="755"/>
      <c r="BU7" s="755"/>
      <c r="BV7" s="755"/>
      <c r="BW7" s="755"/>
      <c r="BX7" s="755"/>
      <c r="BY7" s="755"/>
      <c r="BZ7" s="755"/>
      <c r="CA7" s="755"/>
      <c r="CB7" s="755"/>
      <c r="CC7" s="755"/>
      <c r="CD7" s="755"/>
      <c r="CE7" s="755"/>
      <c r="CF7" s="756"/>
      <c r="CG7" s="134"/>
      <c r="CH7" s="160"/>
      <c r="CI7" s="754" t="s">
        <v>4269</v>
      </c>
      <c r="CJ7" s="755"/>
      <c r="CK7" s="755"/>
      <c r="CL7" s="755"/>
      <c r="CM7" s="755"/>
      <c r="CN7" s="755"/>
      <c r="CO7" s="755"/>
      <c r="CP7" s="755"/>
      <c r="CQ7" s="755"/>
      <c r="CR7" s="755"/>
      <c r="CS7" s="755"/>
      <c r="CT7" s="755"/>
      <c r="CU7" s="755"/>
      <c r="CV7" s="755"/>
      <c r="CW7" s="755"/>
      <c r="CX7" s="755"/>
      <c r="CY7" s="755"/>
      <c r="CZ7" s="755"/>
      <c r="DA7" s="755"/>
      <c r="DB7" s="755"/>
      <c r="DC7" s="755"/>
      <c r="DD7" s="755"/>
      <c r="DE7" s="755"/>
      <c r="DF7" s="755"/>
      <c r="DG7" s="755"/>
      <c r="DH7" s="756"/>
      <c r="DI7" s="134"/>
      <c r="DJ7" s="160"/>
      <c r="DK7" s="754" t="s">
        <v>4270</v>
      </c>
      <c r="DL7" s="755"/>
      <c r="DM7" s="755"/>
      <c r="DN7" s="755"/>
      <c r="DO7" s="755"/>
      <c r="DP7" s="755"/>
      <c r="DQ7" s="755"/>
      <c r="DR7" s="755"/>
      <c r="DS7" s="755"/>
      <c r="DT7" s="755"/>
      <c r="DU7" s="755"/>
      <c r="DV7" s="755"/>
      <c r="DW7" s="755"/>
      <c r="DX7" s="755"/>
      <c r="DY7" s="755"/>
      <c r="DZ7" s="755"/>
      <c r="EA7" s="755"/>
      <c r="EB7" s="755"/>
      <c r="EC7" s="755"/>
      <c r="ED7" s="755"/>
      <c r="EE7" s="755"/>
      <c r="EF7" s="755"/>
      <c r="EG7" s="755"/>
      <c r="EH7" s="755"/>
      <c r="EI7" s="755"/>
      <c r="EJ7" s="756"/>
    </row>
    <row r="8" spans="1:141" ht="15.75">
      <c r="C8" s="740" t="s">
        <v>4226</v>
      </c>
      <c r="D8" s="741"/>
      <c r="E8" s="741"/>
      <c r="F8" s="741"/>
      <c r="G8" s="741"/>
      <c r="H8" s="741"/>
      <c r="I8" s="741"/>
      <c r="J8" s="741"/>
      <c r="K8" s="741"/>
      <c r="L8" s="741"/>
      <c r="M8" s="741"/>
      <c r="N8" s="741"/>
      <c r="O8" s="135"/>
      <c r="P8" s="164"/>
      <c r="Q8" s="741" t="s">
        <v>601</v>
      </c>
      <c r="R8" s="741"/>
      <c r="S8" s="741"/>
      <c r="T8" s="741"/>
      <c r="U8" s="741"/>
      <c r="V8" s="741"/>
      <c r="W8" s="741"/>
      <c r="X8" s="741"/>
      <c r="Y8" s="741"/>
      <c r="Z8" s="741"/>
      <c r="AA8" s="741"/>
      <c r="AB8" s="741"/>
      <c r="AC8" s="135"/>
      <c r="AD8" s="160"/>
      <c r="AE8" s="741" t="s">
        <v>667</v>
      </c>
      <c r="AF8" s="741"/>
      <c r="AG8" s="741"/>
      <c r="AH8" s="741"/>
      <c r="AI8" s="741"/>
      <c r="AJ8" s="741"/>
      <c r="AK8" s="741"/>
      <c r="AL8" s="741"/>
      <c r="AM8" s="741"/>
      <c r="AN8" s="741"/>
      <c r="AO8" s="741"/>
      <c r="AP8" s="741"/>
      <c r="AQ8" s="135"/>
      <c r="AR8" s="160"/>
      <c r="AS8" s="741" t="s">
        <v>4264</v>
      </c>
      <c r="AT8" s="741"/>
      <c r="AU8" s="741"/>
      <c r="AV8" s="741"/>
      <c r="AW8" s="741"/>
      <c r="AX8" s="741"/>
      <c r="AY8" s="741"/>
      <c r="AZ8" s="741"/>
      <c r="BA8" s="741"/>
      <c r="BB8" s="741"/>
      <c r="BC8" s="741"/>
      <c r="BD8" s="742"/>
      <c r="BE8" s="135"/>
      <c r="BF8" s="160"/>
      <c r="BG8" s="740" t="s">
        <v>4228</v>
      </c>
      <c r="BH8" s="741"/>
      <c r="BI8" s="741"/>
      <c r="BJ8" s="741"/>
      <c r="BK8" s="741"/>
      <c r="BL8" s="741"/>
      <c r="BM8" s="741"/>
      <c r="BN8" s="741"/>
      <c r="BO8" s="741"/>
      <c r="BP8" s="741"/>
      <c r="BQ8" s="741"/>
      <c r="BR8" s="741"/>
      <c r="BS8" s="135"/>
      <c r="BT8" s="160"/>
      <c r="BU8" s="741" t="s">
        <v>671</v>
      </c>
      <c r="BV8" s="741"/>
      <c r="BW8" s="741"/>
      <c r="BX8" s="741"/>
      <c r="BY8" s="741"/>
      <c r="BZ8" s="741"/>
      <c r="CA8" s="741"/>
      <c r="CB8" s="741"/>
      <c r="CC8" s="741"/>
      <c r="CD8" s="741"/>
      <c r="CE8" s="741"/>
      <c r="CF8" s="742"/>
      <c r="CG8" s="135"/>
      <c r="CH8" s="160"/>
      <c r="CI8" s="732" t="s">
        <v>6343</v>
      </c>
      <c r="CJ8" s="733"/>
      <c r="CK8" s="733"/>
      <c r="CL8" s="733"/>
      <c r="CM8" s="733"/>
      <c r="CN8" s="733"/>
      <c r="CO8" s="733"/>
      <c r="CP8" s="733"/>
      <c r="CQ8" s="733"/>
      <c r="CR8" s="733"/>
      <c r="CS8" s="733"/>
      <c r="CT8" s="733"/>
      <c r="CU8" s="135"/>
      <c r="CV8" s="160"/>
      <c r="CW8" s="733" t="s">
        <v>6345</v>
      </c>
      <c r="CX8" s="733"/>
      <c r="CY8" s="733"/>
      <c r="CZ8" s="733"/>
      <c r="DA8" s="733"/>
      <c r="DB8" s="733"/>
      <c r="DC8" s="733"/>
      <c r="DD8" s="733"/>
      <c r="DE8" s="733"/>
      <c r="DF8" s="733"/>
      <c r="DG8" s="733"/>
      <c r="DH8" s="743"/>
      <c r="DI8" s="135"/>
      <c r="DJ8" s="160"/>
      <c r="DK8" s="732" t="s">
        <v>4232</v>
      </c>
      <c r="DL8" s="733"/>
      <c r="DM8" s="733"/>
      <c r="DN8" s="733"/>
      <c r="DO8" s="733"/>
      <c r="DP8" s="733"/>
      <c r="DQ8" s="733"/>
      <c r="DR8" s="733"/>
      <c r="DS8" s="733"/>
      <c r="DT8" s="733"/>
      <c r="DU8" s="733"/>
      <c r="DV8" s="733"/>
      <c r="DW8" s="135"/>
      <c r="DX8" s="160"/>
      <c r="DY8" s="733" t="s">
        <v>677</v>
      </c>
      <c r="DZ8" s="733"/>
      <c r="EA8" s="733"/>
      <c r="EB8" s="733"/>
      <c r="EC8" s="733"/>
      <c r="ED8" s="733"/>
      <c r="EE8" s="733"/>
      <c r="EF8" s="733"/>
      <c r="EG8" s="733"/>
      <c r="EH8" s="733"/>
      <c r="EI8" s="733"/>
      <c r="EJ8" s="743"/>
    </row>
    <row r="9" spans="1:141" ht="53.25" customHeight="1">
      <c r="C9" s="734" t="s">
        <v>4227</v>
      </c>
      <c r="D9" s="735"/>
      <c r="E9" s="735"/>
      <c r="F9" s="735"/>
      <c r="G9" s="735"/>
      <c r="H9" s="735"/>
      <c r="I9" s="735"/>
      <c r="J9" s="735"/>
      <c r="K9" s="735"/>
      <c r="L9" s="735"/>
      <c r="M9" s="735"/>
      <c r="N9" s="735"/>
      <c r="O9" s="142"/>
      <c r="P9" s="164"/>
      <c r="Q9" s="735" t="s">
        <v>4262</v>
      </c>
      <c r="R9" s="735"/>
      <c r="S9" s="735"/>
      <c r="T9" s="735"/>
      <c r="U9" s="735"/>
      <c r="V9" s="735"/>
      <c r="W9" s="735"/>
      <c r="X9" s="735"/>
      <c r="Y9" s="735"/>
      <c r="Z9" s="735"/>
      <c r="AA9" s="735"/>
      <c r="AB9" s="735"/>
      <c r="AC9" s="142"/>
      <c r="AD9" s="160"/>
      <c r="AE9" s="735" t="s">
        <v>4263</v>
      </c>
      <c r="AF9" s="735"/>
      <c r="AG9" s="735"/>
      <c r="AH9" s="735"/>
      <c r="AI9" s="735"/>
      <c r="AJ9" s="735"/>
      <c r="AK9" s="735"/>
      <c r="AL9" s="735"/>
      <c r="AM9" s="735"/>
      <c r="AN9" s="735"/>
      <c r="AO9" s="735"/>
      <c r="AP9" s="735"/>
      <c r="AQ9" s="142"/>
      <c r="AR9" s="160"/>
      <c r="AS9" s="735" t="s">
        <v>4265</v>
      </c>
      <c r="AT9" s="735"/>
      <c r="AU9" s="735"/>
      <c r="AV9" s="735"/>
      <c r="AW9" s="735"/>
      <c r="AX9" s="735"/>
      <c r="AY9" s="735"/>
      <c r="AZ9" s="735"/>
      <c r="BA9" s="735"/>
      <c r="BB9" s="735"/>
      <c r="BC9" s="735"/>
      <c r="BD9" s="744"/>
      <c r="BE9" s="142"/>
      <c r="BF9" s="160"/>
      <c r="BG9" s="734" t="s">
        <v>4229</v>
      </c>
      <c r="BH9" s="735"/>
      <c r="BI9" s="735"/>
      <c r="BJ9" s="735"/>
      <c r="BK9" s="735"/>
      <c r="BL9" s="735"/>
      <c r="BM9" s="735"/>
      <c r="BN9" s="735"/>
      <c r="BO9" s="735"/>
      <c r="BP9" s="735"/>
      <c r="BQ9" s="735"/>
      <c r="BR9" s="735"/>
      <c r="BS9" s="142"/>
      <c r="BT9" s="160"/>
      <c r="BU9" s="735" t="s">
        <v>4268</v>
      </c>
      <c r="BV9" s="735"/>
      <c r="BW9" s="735"/>
      <c r="BX9" s="735"/>
      <c r="BY9" s="735"/>
      <c r="BZ9" s="735"/>
      <c r="CA9" s="735"/>
      <c r="CB9" s="735"/>
      <c r="CC9" s="735"/>
      <c r="CD9" s="735"/>
      <c r="CE9" s="735"/>
      <c r="CF9" s="744"/>
      <c r="CG9" s="142"/>
      <c r="CH9" s="160"/>
      <c r="CI9" s="734" t="s">
        <v>4230</v>
      </c>
      <c r="CJ9" s="735"/>
      <c r="CK9" s="735"/>
      <c r="CL9" s="735"/>
      <c r="CM9" s="735"/>
      <c r="CN9" s="735"/>
      <c r="CO9" s="735"/>
      <c r="CP9" s="735"/>
      <c r="CQ9" s="735"/>
      <c r="CR9" s="735"/>
      <c r="CS9" s="735"/>
      <c r="CT9" s="735"/>
      <c r="CU9" s="142"/>
      <c r="CV9" s="160"/>
      <c r="CW9" s="735" t="s">
        <v>4271</v>
      </c>
      <c r="CX9" s="735"/>
      <c r="CY9" s="735"/>
      <c r="CZ9" s="735"/>
      <c r="DA9" s="735"/>
      <c r="DB9" s="735"/>
      <c r="DC9" s="735"/>
      <c r="DD9" s="735"/>
      <c r="DE9" s="735"/>
      <c r="DF9" s="735"/>
      <c r="DG9" s="735"/>
      <c r="DH9" s="744"/>
      <c r="DI9" s="142"/>
      <c r="DJ9" s="160"/>
      <c r="DK9" s="734" t="s">
        <v>4231</v>
      </c>
      <c r="DL9" s="735"/>
      <c r="DM9" s="735"/>
      <c r="DN9" s="735"/>
      <c r="DO9" s="735"/>
      <c r="DP9" s="735"/>
      <c r="DQ9" s="735"/>
      <c r="DR9" s="735"/>
      <c r="DS9" s="735"/>
      <c r="DT9" s="735"/>
      <c r="DU9" s="735"/>
      <c r="DV9" s="735"/>
      <c r="DW9" s="142"/>
      <c r="DX9" s="160"/>
      <c r="DY9" s="735" t="s">
        <v>4272</v>
      </c>
      <c r="DZ9" s="735"/>
      <c r="EA9" s="735"/>
      <c r="EB9" s="735"/>
      <c r="EC9" s="735"/>
      <c r="ED9" s="735"/>
      <c r="EE9" s="735"/>
      <c r="EF9" s="735"/>
      <c r="EG9" s="735"/>
      <c r="EH9" s="735"/>
      <c r="EI9" s="735"/>
      <c r="EJ9" s="744"/>
    </row>
    <row r="10" spans="1:141" ht="15" customHeight="1">
      <c r="C10" s="736"/>
      <c r="D10" s="717"/>
      <c r="E10" s="717"/>
      <c r="F10" s="717"/>
      <c r="G10" s="717"/>
      <c r="H10" s="717"/>
      <c r="I10" s="717"/>
      <c r="J10" s="717"/>
      <c r="K10" s="717"/>
      <c r="L10" s="717"/>
      <c r="M10" s="717"/>
      <c r="N10" s="717"/>
      <c r="O10" s="227"/>
      <c r="P10" s="164"/>
      <c r="Q10" s="717" t="s">
        <v>604</v>
      </c>
      <c r="R10" s="717"/>
      <c r="S10" s="717"/>
      <c r="T10" s="717"/>
      <c r="U10" s="717"/>
      <c r="V10" s="717"/>
      <c r="W10" s="717"/>
      <c r="X10" s="717"/>
      <c r="Y10" s="717"/>
      <c r="Z10" s="717"/>
      <c r="AA10" s="717"/>
      <c r="AB10" s="717"/>
      <c r="AC10" s="227"/>
      <c r="AD10" s="160"/>
      <c r="AE10" s="717" t="s">
        <v>669</v>
      </c>
      <c r="AF10" s="717"/>
      <c r="AG10" s="717"/>
      <c r="AH10" s="717"/>
      <c r="AI10" s="717"/>
      <c r="AJ10" s="717"/>
      <c r="AK10" s="717"/>
      <c r="AL10" s="717"/>
      <c r="AM10" s="717"/>
      <c r="AN10" s="717"/>
      <c r="AO10" s="717"/>
      <c r="AP10" s="717"/>
      <c r="AQ10" s="227"/>
      <c r="AR10" s="160"/>
      <c r="AS10" s="717" t="s">
        <v>649</v>
      </c>
      <c r="AT10" s="717"/>
      <c r="AU10" s="717"/>
      <c r="AV10" s="717"/>
      <c r="AW10" s="717"/>
      <c r="AX10" s="717"/>
      <c r="AY10" s="717"/>
      <c r="AZ10" s="717"/>
      <c r="BA10" s="717"/>
      <c r="BB10" s="717"/>
      <c r="BC10" s="717"/>
      <c r="BD10" s="718"/>
      <c r="BE10" s="227"/>
      <c r="BF10" s="160"/>
      <c r="BG10" s="736"/>
      <c r="BH10" s="717"/>
      <c r="BI10" s="717"/>
      <c r="BJ10" s="717"/>
      <c r="BK10" s="717"/>
      <c r="BL10" s="717"/>
      <c r="BM10" s="717"/>
      <c r="BN10" s="717"/>
      <c r="BO10" s="717"/>
      <c r="BP10" s="717"/>
      <c r="BQ10" s="717"/>
      <c r="BR10" s="717"/>
      <c r="BS10" s="227"/>
      <c r="BT10" s="160"/>
      <c r="BU10" s="717" t="s">
        <v>669</v>
      </c>
      <c r="BV10" s="717"/>
      <c r="BW10" s="717"/>
      <c r="BX10" s="717"/>
      <c r="BY10" s="717"/>
      <c r="BZ10" s="717"/>
      <c r="CA10" s="717"/>
      <c r="CB10" s="717"/>
      <c r="CC10" s="717"/>
      <c r="CD10" s="717"/>
      <c r="CE10" s="717"/>
      <c r="CF10" s="718"/>
      <c r="CG10" s="227"/>
      <c r="CH10" s="160"/>
      <c r="CI10" s="736"/>
      <c r="CJ10" s="717"/>
      <c r="CK10" s="717"/>
      <c r="CL10" s="717"/>
      <c r="CM10" s="717"/>
      <c r="CN10" s="717"/>
      <c r="CO10" s="717"/>
      <c r="CP10" s="717"/>
      <c r="CQ10" s="717"/>
      <c r="CR10" s="717"/>
      <c r="CS10" s="717"/>
      <c r="CT10" s="717"/>
      <c r="CU10" s="136"/>
      <c r="CV10" s="246"/>
      <c r="CW10" s="717" t="s">
        <v>669</v>
      </c>
      <c r="CX10" s="717"/>
      <c r="CY10" s="717"/>
      <c r="CZ10" s="717"/>
      <c r="DA10" s="717"/>
      <c r="DB10" s="717"/>
      <c r="DC10" s="717"/>
      <c r="DD10" s="717"/>
      <c r="DE10" s="717"/>
      <c r="DF10" s="717"/>
      <c r="DG10" s="717"/>
      <c r="DH10" s="718"/>
      <c r="DI10" s="227"/>
      <c r="DJ10" s="160"/>
      <c r="DK10" s="736"/>
      <c r="DL10" s="717"/>
      <c r="DM10" s="717"/>
      <c r="DN10" s="717"/>
      <c r="DO10" s="717"/>
      <c r="DP10" s="717"/>
      <c r="DQ10" s="717"/>
      <c r="DR10" s="717"/>
      <c r="DS10" s="717"/>
      <c r="DT10" s="717"/>
      <c r="DU10" s="717"/>
      <c r="DV10" s="717"/>
      <c r="DW10" s="136"/>
      <c r="DX10" s="246"/>
      <c r="DY10" s="717" t="s">
        <v>669</v>
      </c>
      <c r="DZ10" s="717"/>
      <c r="EA10" s="717"/>
      <c r="EB10" s="717"/>
      <c r="EC10" s="717"/>
      <c r="ED10" s="717"/>
      <c r="EE10" s="717"/>
      <c r="EF10" s="717"/>
      <c r="EG10" s="717"/>
      <c r="EH10" s="717"/>
      <c r="EI10" s="717"/>
      <c r="EJ10" s="718"/>
    </row>
    <row r="11" spans="1:141" ht="106.5" customHeight="1">
      <c r="C11" s="720"/>
      <c r="D11" s="711"/>
      <c r="E11" s="711"/>
      <c r="F11" s="711"/>
      <c r="G11" s="711"/>
      <c r="H11" s="711"/>
      <c r="I11" s="711"/>
      <c r="J11" s="711"/>
      <c r="K11" s="711"/>
      <c r="L11" s="711"/>
      <c r="M11" s="711"/>
      <c r="N11" s="721"/>
      <c r="O11" s="135"/>
      <c r="P11" s="164"/>
      <c r="Q11" s="710"/>
      <c r="R11" s="711"/>
      <c r="S11" s="711"/>
      <c r="T11" s="711"/>
      <c r="U11" s="711"/>
      <c r="V11" s="711"/>
      <c r="W11" s="711"/>
      <c r="X11" s="711"/>
      <c r="Y11" s="711"/>
      <c r="Z11" s="711"/>
      <c r="AA11" s="711"/>
      <c r="AB11" s="721"/>
      <c r="AC11" s="135"/>
      <c r="AD11" s="160"/>
      <c r="AE11" s="710"/>
      <c r="AF11" s="711"/>
      <c r="AG11" s="711"/>
      <c r="AH11" s="711"/>
      <c r="AI11" s="711"/>
      <c r="AJ11" s="711"/>
      <c r="AK11" s="711"/>
      <c r="AL11" s="711"/>
      <c r="AM11" s="711"/>
      <c r="AN11" s="711"/>
      <c r="AO11" s="711"/>
      <c r="AP11" s="721"/>
      <c r="AQ11" s="135"/>
      <c r="AR11" s="160"/>
      <c r="AS11" s="710"/>
      <c r="AT11" s="711"/>
      <c r="AU11" s="711"/>
      <c r="AV11" s="711"/>
      <c r="AW11" s="711"/>
      <c r="AX11" s="711"/>
      <c r="AY11" s="711"/>
      <c r="AZ11" s="711"/>
      <c r="BA11" s="711"/>
      <c r="BB11" s="711"/>
      <c r="BC11" s="711"/>
      <c r="BD11" s="712"/>
      <c r="BE11" s="135"/>
      <c r="BF11" s="160"/>
      <c r="BG11" s="720"/>
      <c r="BH11" s="711"/>
      <c r="BI11" s="711"/>
      <c r="BJ11" s="711"/>
      <c r="BK11" s="711"/>
      <c r="BL11" s="711"/>
      <c r="BM11" s="711"/>
      <c r="BN11" s="711"/>
      <c r="BO11" s="711"/>
      <c r="BP11" s="711"/>
      <c r="BQ11" s="711"/>
      <c r="BR11" s="721"/>
      <c r="BS11" s="135"/>
      <c r="BT11" s="160"/>
      <c r="BU11" s="710"/>
      <c r="BV11" s="711"/>
      <c r="BW11" s="711"/>
      <c r="BX11" s="711"/>
      <c r="BY11" s="711"/>
      <c r="BZ11" s="711"/>
      <c r="CA11" s="711"/>
      <c r="CB11" s="711"/>
      <c r="CC11" s="711"/>
      <c r="CD11" s="711"/>
      <c r="CE11" s="711"/>
      <c r="CF11" s="712"/>
      <c r="CG11" s="135"/>
      <c r="CH11" s="160"/>
      <c r="CI11" s="720"/>
      <c r="CJ11" s="711"/>
      <c r="CK11" s="711"/>
      <c r="CL11" s="711"/>
      <c r="CM11" s="711"/>
      <c r="CN11" s="711"/>
      <c r="CO11" s="711"/>
      <c r="CP11" s="711"/>
      <c r="CQ11" s="711"/>
      <c r="CR11" s="711"/>
      <c r="CS11" s="711"/>
      <c r="CT11" s="721"/>
      <c r="CU11" s="135"/>
      <c r="CV11" s="160"/>
      <c r="CW11" s="710"/>
      <c r="CX11" s="711"/>
      <c r="CY11" s="711"/>
      <c r="CZ11" s="711"/>
      <c r="DA11" s="711"/>
      <c r="DB11" s="711"/>
      <c r="DC11" s="711"/>
      <c r="DD11" s="711"/>
      <c r="DE11" s="711"/>
      <c r="DF11" s="711"/>
      <c r="DG11" s="711"/>
      <c r="DH11" s="712"/>
      <c r="DI11" s="135"/>
      <c r="DJ11" s="163"/>
      <c r="DK11" s="720"/>
      <c r="DL11" s="711"/>
      <c r="DM11" s="711"/>
      <c r="DN11" s="711"/>
      <c r="DO11" s="711"/>
      <c r="DP11" s="711"/>
      <c r="DQ11" s="711"/>
      <c r="DR11" s="711"/>
      <c r="DS11" s="711"/>
      <c r="DT11" s="711"/>
      <c r="DU11" s="711"/>
      <c r="DV11" s="721"/>
      <c r="DW11" s="135"/>
      <c r="DX11" s="160"/>
      <c r="DY11" s="710"/>
      <c r="DZ11" s="711"/>
      <c r="EA11" s="711"/>
      <c r="EB11" s="711"/>
      <c r="EC11" s="711"/>
      <c r="ED11" s="711"/>
      <c r="EE11" s="711"/>
      <c r="EF11" s="711"/>
      <c r="EG11" s="711"/>
      <c r="EH11" s="711"/>
      <c r="EI11" s="711"/>
      <c r="EJ11" s="712"/>
    </row>
    <row r="12" spans="1:141">
      <c r="A12" s="137" t="s">
        <v>2252</v>
      </c>
      <c r="C12" s="714">
        <f>VLOOKUP(A12,'Прайс-лист'!$B:$K,10,0)</f>
        <v>390</v>
      </c>
      <c r="D12" s="715"/>
      <c r="E12" s="715"/>
      <c r="F12" s="715"/>
      <c r="G12" s="715"/>
      <c r="H12" s="715"/>
      <c r="I12" s="715"/>
      <c r="J12" s="715"/>
      <c r="K12" s="716"/>
      <c r="L12" s="708"/>
      <c r="M12" s="709"/>
      <c r="N12" s="709"/>
      <c r="O12" s="137" t="s">
        <v>606</v>
      </c>
      <c r="P12" s="164"/>
      <c r="Q12" s="719">
        <f>VLOOKUP(O12,'Прайс-лист'!$B:$K,10,0)</f>
        <v>440</v>
      </c>
      <c r="R12" s="715"/>
      <c r="S12" s="715"/>
      <c r="T12" s="715"/>
      <c r="U12" s="715"/>
      <c r="V12" s="715"/>
      <c r="W12" s="715"/>
      <c r="X12" s="715"/>
      <c r="Y12" s="716"/>
      <c r="Z12" s="708"/>
      <c r="AA12" s="709"/>
      <c r="AB12" s="709"/>
      <c r="AC12" s="137" t="s">
        <v>670</v>
      </c>
      <c r="AD12" s="160"/>
      <c r="AE12" s="719">
        <f>VLOOKUP(AC12,'Прайс-лист'!$B:$K,10,0)</f>
        <v>640</v>
      </c>
      <c r="AF12" s="715"/>
      <c r="AG12" s="715"/>
      <c r="AH12" s="715"/>
      <c r="AI12" s="715"/>
      <c r="AJ12" s="715"/>
      <c r="AK12" s="715"/>
      <c r="AL12" s="715"/>
      <c r="AM12" s="716"/>
      <c r="AN12" s="708"/>
      <c r="AO12" s="709"/>
      <c r="AP12" s="709"/>
      <c r="AQ12" s="137" t="s">
        <v>650</v>
      </c>
      <c r="AR12" s="160"/>
      <c r="AS12" s="719">
        <f>VLOOKUP(AQ12,'Прайс-лист'!$B:$K,10,0)</f>
        <v>320</v>
      </c>
      <c r="AT12" s="715"/>
      <c r="AU12" s="715"/>
      <c r="AV12" s="715"/>
      <c r="AW12" s="715"/>
      <c r="AX12" s="715"/>
      <c r="AY12" s="715"/>
      <c r="AZ12" s="715"/>
      <c r="BA12" s="716"/>
      <c r="BB12" s="708"/>
      <c r="BC12" s="709"/>
      <c r="BD12" s="713"/>
      <c r="BE12" s="137"/>
      <c r="BF12" s="160"/>
      <c r="BG12" s="714" t="s">
        <v>4187</v>
      </c>
      <c r="BH12" s="715"/>
      <c r="BI12" s="715"/>
      <c r="BJ12" s="715"/>
      <c r="BK12" s="715"/>
      <c r="BL12" s="715"/>
      <c r="BM12" s="715"/>
      <c r="BN12" s="715"/>
      <c r="BO12" s="716"/>
      <c r="BP12" s="708"/>
      <c r="BQ12" s="709"/>
      <c r="BR12" s="709"/>
      <c r="BS12" s="137" t="s">
        <v>673</v>
      </c>
      <c r="BT12" s="160"/>
      <c r="BU12" s="719">
        <f>VLOOKUP(BS12,'Прайс-лист'!$B:$K,10,0)</f>
        <v>780</v>
      </c>
      <c r="BV12" s="715"/>
      <c r="BW12" s="715"/>
      <c r="BX12" s="715"/>
      <c r="BY12" s="715"/>
      <c r="BZ12" s="715"/>
      <c r="CA12" s="715"/>
      <c r="CB12" s="715"/>
      <c r="CC12" s="716"/>
      <c r="CD12" s="708"/>
      <c r="CE12" s="709"/>
      <c r="CF12" s="713"/>
      <c r="CG12" s="137"/>
      <c r="CH12" s="160"/>
      <c r="CI12" s="714" t="s">
        <v>4187</v>
      </c>
      <c r="CJ12" s="715"/>
      <c r="CK12" s="715"/>
      <c r="CL12" s="715"/>
      <c r="CM12" s="715"/>
      <c r="CN12" s="715"/>
      <c r="CO12" s="715"/>
      <c r="CP12" s="715"/>
      <c r="CQ12" s="716"/>
      <c r="CR12" s="708"/>
      <c r="CS12" s="709"/>
      <c r="CT12" s="709"/>
      <c r="CU12" s="137" t="s">
        <v>676</v>
      </c>
      <c r="CV12" s="160"/>
      <c r="CW12" s="719">
        <f>VLOOKUP(CU12,'Прайс-лист'!$B:$K,10,0)</f>
        <v>1040</v>
      </c>
      <c r="CX12" s="715"/>
      <c r="CY12" s="715"/>
      <c r="CZ12" s="715"/>
      <c r="DA12" s="715"/>
      <c r="DB12" s="715"/>
      <c r="DC12" s="715"/>
      <c r="DD12" s="715"/>
      <c r="DE12" s="716"/>
      <c r="DF12" s="708"/>
      <c r="DG12" s="709"/>
      <c r="DH12" s="713"/>
      <c r="DI12" s="137"/>
      <c r="DJ12" s="163"/>
      <c r="DK12" s="714" t="s">
        <v>4187</v>
      </c>
      <c r="DL12" s="715"/>
      <c r="DM12" s="715"/>
      <c r="DN12" s="715"/>
      <c r="DO12" s="715"/>
      <c r="DP12" s="715"/>
      <c r="DQ12" s="715"/>
      <c r="DR12" s="715"/>
      <c r="DS12" s="716"/>
      <c r="DT12" s="708"/>
      <c r="DU12" s="709"/>
      <c r="DV12" s="709"/>
      <c r="DW12" s="137" t="s">
        <v>679</v>
      </c>
      <c r="DX12" s="160"/>
      <c r="DY12" s="719">
        <f>VLOOKUP(DW12,'Прайс-лист'!$B:$K,10,0)</f>
        <v>1100</v>
      </c>
      <c r="DZ12" s="715"/>
      <c r="EA12" s="715"/>
      <c r="EB12" s="715"/>
      <c r="EC12" s="715"/>
      <c r="ED12" s="715"/>
      <c r="EE12" s="715"/>
      <c r="EF12" s="715"/>
      <c r="EG12" s="716"/>
      <c r="EH12" s="708"/>
      <c r="EI12" s="709"/>
      <c r="EJ12" s="713"/>
    </row>
    <row r="13" spans="1:141" ht="15" thickBot="1">
      <c r="A13" s="138" t="s">
        <v>2292</v>
      </c>
      <c r="C13" s="753">
        <f>VLOOKUP(A13,'Прайс-лист'!$B:$K,10,0)</f>
        <v>390</v>
      </c>
      <c r="D13" s="723"/>
      <c r="E13" s="723"/>
      <c r="F13" s="723"/>
      <c r="G13" s="723"/>
      <c r="H13" s="723"/>
      <c r="I13" s="723"/>
      <c r="J13" s="723"/>
      <c r="K13" s="724"/>
      <c r="L13" s="725"/>
      <c r="M13" s="726"/>
      <c r="N13" s="726"/>
      <c r="O13" s="139" t="s">
        <v>769</v>
      </c>
      <c r="P13" s="244"/>
      <c r="Q13" s="722">
        <f>VLOOKUP(O13,'Прайс-лист'!$B:$K,10,0)</f>
        <v>440</v>
      </c>
      <c r="R13" s="723"/>
      <c r="S13" s="723"/>
      <c r="T13" s="723"/>
      <c r="U13" s="723"/>
      <c r="V13" s="723"/>
      <c r="W13" s="723"/>
      <c r="X13" s="723"/>
      <c r="Y13" s="724"/>
      <c r="Z13" s="725"/>
      <c r="AA13" s="726"/>
      <c r="AB13" s="726"/>
      <c r="AC13" s="139" t="s">
        <v>801</v>
      </c>
      <c r="AD13" s="245"/>
      <c r="AE13" s="722">
        <f>VLOOKUP(AC13,'Прайс-лист'!$B:$K,10,0)</f>
        <v>640</v>
      </c>
      <c r="AF13" s="723"/>
      <c r="AG13" s="723"/>
      <c r="AH13" s="723"/>
      <c r="AI13" s="723"/>
      <c r="AJ13" s="723"/>
      <c r="AK13" s="723"/>
      <c r="AL13" s="723"/>
      <c r="AM13" s="724"/>
      <c r="AN13" s="725"/>
      <c r="AO13" s="726"/>
      <c r="AP13" s="726"/>
      <c r="AQ13" s="139" t="s">
        <v>791</v>
      </c>
      <c r="AR13" s="245"/>
      <c r="AS13" s="722">
        <f>VLOOKUP(AQ13,'Прайс-лист'!$B:$K,10,0)</f>
        <v>320</v>
      </c>
      <c r="AT13" s="723"/>
      <c r="AU13" s="723"/>
      <c r="AV13" s="723"/>
      <c r="AW13" s="723"/>
      <c r="AX13" s="723"/>
      <c r="AY13" s="723"/>
      <c r="AZ13" s="723"/>
      <c r="BA13" s="724"/>
      <c r="BB13" s="725"/>
      <c r="BC13" s="726"/>
      <c r="BD13" s="727"/>
      <c r="BE13" s="138" t="s">
        <v>2294</v>
      </c>
      <c r="BF13" s="160"/>
      <c r="BG13" s="753">
        <f>VLOOKUP(BE13,'Прайс-лист'!$B:$K,10,0)</f>
        <v>430</v>
      </c>
      <c r="BH13" s="723"/>
      <c r="BI13" s="723"/>
      <c r="BJ13" s="723"/>
      <c r="BK13" s="723"/>
      <c r="BL13" s="723"/>
      <c r="BM13" s="723"/>
      <c r="BN13" s="723"/>
      <c r="BO13" s="724"/>
      <c r="BP13" s="725"/>
      <c r="BQ13" s="726"/>
      <c r="BR13" s="726"/>
      <c r="BS13" s="139" t="s">
        <v>803</v>
      </c>
      <c r="BT13" s="245"/>
      <c r="BU13" s="722">
        <f>VLOOKUP(BS13,'Прайс-лист'!$B:$K,10,0)</f>
        <v>780</v>
      </c>
      <c r="BV13" s="723"/>
      <c r="BW13" s="723"/>
      <c r="BX13" s="723"/>
      <c r="BY13" s="723"/>
      <c r="BZ13" s="723"/>
      <c r="CA13" s="723"/>
      <c r="CB13" s="723"/>
      <c r="CC13" s="724"/>
      <c r="CD13" s="725"/>
      <c r="CE13" s="726"/>
      <c r="CF13" s="727"/>
      <c r="CG13" s="138" t="s">
        <v>2296</v>
      </c>
      <c r="CH13" s="160"/>
      <c r="CI13" s="753">
        <f>VLOOKUP(CG13,'Прайс-лист'!$B:$K,10,0)</f>
        <v>450</v>
      </c>
      <c r="CJ13" s="723"/>
      <c r="CK13" s="723"/>
      <c r="CL13" s="723"/>
      <c r="CM13" s="723"/>
      <c r="CN13" s="723"/>
      <c r="CO13" s="723"/>
      <c r="CP13" s="723"/>
      <c r="CQ13" s="724"/>
      <c r="CR13" s="725"/>
      <c r="CS13" s="726"/>
      <c r="CT13" s="726"/>
      <c r="CU13" s="139" t="s">
        <v>805</v>
      </c>
      <c r="CV13" s="245"/>
      <c r="CW13" s="722">
        <f>VLOOKUP(CU13,'Прайс-лист'!$B:$K,10,0)</f>
        <v>1040</v>
      </c>
      <c r="CX13" s="723"/>
      <c r="CY13" s="723"/>
      <c r="CZ13" s="723"/>
      <c r="DA13" s="723"/>
      <c r="DB13" s="723"/>
      <c r="DC13" s="723"/>
      <c r="DD13" s="723"/>
      <c r="DE13" s="724"/>
      <c r="DF13" s="725"/>
      <c r="DG13" s="726"/>
      <c r="DH13" s="727"/>
      <c r="DI13" s="138" t="s">
        <v>2298</v>
      </c>
      <c r="DJ13" s="163"/>
      <c r="DK13" s="753">
        <f>VLOOKUP(DI13,'Прайс-лист'!$B:$K,10,0)</f>
        <v>500</v>
      </c>
      <c r="DL13" s="723"/>
      <c r="DM13" s="723"/>
      <c r="DN13" s="723"/>
      <c r="DO13" s="723"/>
      <c r="DP13" s="723"/>
      <c r="DQ13" s="723"/>
      <c r="DR13" s="723"/>
      <c r="DS13" s="724"/>
      <c r="DT13" s="725"/>
      <c r="DU13" s="726"/>
      <c r="DV13" s="726"/>
      <c r="DW13" s="139" t="s">
        <v>807</v>
      </c>
      <c r="DX13" s="245"/>
      <c r="DY13" s="722">
        <f>VLOOKUP(DW13,'Прайс-лист'!$B:$K,10,0)</f>
        <v>1100</v>
      </c>
      <c r="DZ13" s="723"/>
      <c r="EA13" s="723"/>
      <c r="EB13" s="723"/>
      <c r="EC13" s="723"/>
      <c r="ED13" s="723"/>
      <c r="EE13" s="723"/>
      <c r="EF13" s="723"/>
      <c r="EG13" s="724"/>
      <c r="EH13" s="725"/>
      <c r="EI13" s="726"/>
      <c r="EJ13" s="727"/>
    </row>
    <row r="14" spans="1:141" ht="14.25" customHeight="1" thickBot="1">
      <c r="B14" s="221"/>
      <c r="C14" s="221"/>
      <c r="D14" s="221"/>
      <c r="E14" s="221"/>
      <c r="F14" s="221"/>
      <c r="G14" s="221"/>
      <c r="H14" s="221"/>
      <c r="I14" s="221"/>
      <c r="J14" s="221"/>
      <c r="K14" s="221"/>
      <c r="L14" s="221"/>
      <c r="M14" s="160"/>
      <c r="N14" s="158"/>
      <c r="O14" s="158"/>
      <c r="P14" s="158"/>
      <c r="Q14" s="158"/>
      <c r="R14" s="158"/>
      <c r="S14" s="158"/>
      <c r="T14" s="158"/>
      <c r="U14" s="158"/>
      <c r="V14" s="158"/>
      <c r="W14" s="158"/>
      <c r="X14" s="158"/>
      <c r="Y14" s="158"/>
      <c r="Z14" s="140"/>
      <c r="AA14" s="158"/>
      <c r="AB14" s="158"/>
      <c r="AC14" s="158"/>
      <c r="AD14" s="158"/>
      <c r="AE14" s="158"/>
      <c r="AF14" s="158"/>
      <c r="AG14" s="158"/>
      <c r="AH14" s="158"/>
      <c r="AI14" s="158"/>
      <c r="AJ14" s="158"/>
      <c r="AK14" s="158"/>
      <c r="AL14" s="158"/>
      <c r="AM14" s="140"/>
      <c r="AN14" s="158"/>
      <c r="AO14" s="158"/>
      <c r="AP14" s="158"/>
      <c r="AQ14" s="158"/>
      <c r="AR14" s="158"/>
      <c r="AS14" s="158"/>
      <c r="AT14" s="158"/>
      <c r="AU14" s="158"/>
      <c r="AV14" s="158"/>
      <c r="AW14" s="158"/>
      <c r="AX14" s="158"/>
      <c r="AY14" s="158"/>
      <c r="AZ14" s="160"/>
      <c r="BA14" s="160"/>
      <c r="BB14" s="160"/>
      <c r="BC14" s="160"/>
      <c r="BD14" s="158"/>
      <c r="BE14" s="158"/>
      <c r="BF14" s="158"/>
      <c r="BG14" s="158"/>
      <c r="BH14" s="158"/>
      <c r="BI14" s="158"/>
      <c r="BJ14" s="158"/>
      <c r="BK14" s="158"/>
      <c r="BL14" s="158"/>
      <c r="BM14" s="158"/>
      <c r="BN14" s="158"/>
      <c r="BO14" s="158"/>
      <c r="BP14" s="158"/>
      <c r="BQ14" s="158"/>
      <c r="BR14" s="158"/>
      <c r="BS14" s="158"/>
      <c r="BT14" s="164"/>
      <c r="BU14" s="142"/>
      <c r="BV14" s="142"/>
      <c r="BW14" s="142"/>
      <c r="BX14" s="142"/>
      <c r="BY14" s="142"/>
      <c r="BZ14" s="142"/>
      <c r="CA14" s="142"/>
      <c r="CB14" s="142"/>
      <c r="CC14" s="142"/>
      <c r="CD14" s="142"/>
      <c r="CE14" s="142"/>
      <c r="CF14" s="142"/>
      <c r="CG14" s="142"/>
      <c r="CH14" s="142"/>
      <c r="CI14" s="142"/>
      <c r="CJ14" s="142"/>
      <c r="CK14" s="142"/>
      <c r="CL14" s="142"/>
      <c r="CM14" s="142"/>
      <c r="CN14" s="142"/>
      <c r="CO14" s="142"/>
      <c r="CP14" s="142"/>
      <c r="CQ14" s="142"/>
      <c r="CR14" s="142"/>
      <c r="CS14" s="142"/>
      <c r="CT14" s="142"/>
      <c r="CU14" s="142"/>
      <c r="CV14" s="142"/>
      <c r="CW14" s="142"/>
      <c r="CX14" s="142"/>
      <c r="CY14" s="142"/>
      <c r="CZ14" s="142"/>
      <c r="DA14" s="142"/>
      <c r="DB14" s="142"/>
      <c r="DC14" s="142"/>
      <c r="DD14" s="142"/>
      <c r="DE14" s="142"/>
      <c r="DF14" s="142"/>
      <c r="DG14" s="142"/>
      <c r="DH14" s="142"/>
      <c r="DI14" s="142"/>
      <c r="DJ14" s="142"/>
      <c r="DK14" s="142"/>
      <c r="DL14" s="142"/>
      <c r="DM14" s="142"/>
      <c r="DN14" s="142"/>
      <c r="DO14" s="142"/>
      <c r="DP14" s="142"/>
      <c r="DQ14" s="142"/>
      <c r="DR14" s="142"/>
      <c r="DS14" s="142"/>
      <c r="DT14" s="142"/>
      <c r="DU14" s="142"/>
      <c r="DV14" s="142"/>
      <c r="DW14" s="142"/>
      <c r="DX14" s="163"/>
      <c r="DY14" s="163"/>
      <c r="DZ14" s="163"/>
      <c r="EA14" s="163"/>
      <c r="EB14" s="163"/>
      <c r="EC14" s="163"/>
      <c r="ED14" s="163"/>
      <c r="EE14" s="163"/>
      <c r="EF14" s="163"/>
      <c r="EG14" s="163"/>
      <c r="EH14" s="163"/>
      <c r="EI14" s="163"/>
      <c r="EJ14" s="163"/>
    </row>
    <row r="15" spans="1:141" ht="15" thickBot="1">
      <c r="C15" s="754" t="s">
        <v>4184</v>
      </c>
      <c r="D15" s="755"/>
      <c r="E15" s="755"/>
      <c r="F15" s="755"/>
      <c r="G15" s="755"/>
      <c r="H15" s="755"/>
      <c r="I15" s="755"/>
      <c r="J15" s="755"/>
      <c r="K15" s="755"/>
      <c r="L15" s="755"/>
      <c r="M15" s="755"/>
      <c r="N15" s="755"/>
      <c r="O15" s="755"/>
      <c r="P15" s="755"/>
      <c r="Q15" s="755"/>
      <c r="R15" s="755"/>
      <c r="S15" s="755"/>
      <c r="T15" s="755"/>
      <c r="U15" s="755"/>
      <c r="V15" s="755"/>
      <c r="W15" s="755"/>
      <c r="X15" s="755"/>
      <c r="Y15" s="755"/>
      <c r="Z15" s="755"/>
      <c r="AA15" s="755"/>
      <c r="AB15" s="756"/>
      <c r="AC15" s="134"/>
      <c r="AD15" s="158"/>
      <c r="AE15" s="754" t="s">
        <v>4185</v>
      </c>
      <c r="AF15" s="755"/>
      <c r="AG15" s="755"/>
      <c r="AH15" s="755"/>
      <c r="AI15" s="755"/>
      <c r="AJ15" s="755"/>
      <c r="AK15" s="755"/>
      <c r="AL15" s="755"/>
      <c r="AM15" s="755"/>
      <c r="AN15" s="755"/>
      <c r="AO15" s="755"/>
      <c r="AP15" s="755"/>
      <c r="AQ15" s="755"/>
      <c r="AR15" s="755"/>
      <c r="AS15" s="755"/>
      <c r="AT15" s="755"/>
      <c r="AU15" s="755"/>
      <c r="AV15" s="755"/>
      <c r="AW15" s="755"/>
      <c r="AX15" s="755"/>
      <c r="AY15" s="755"/>
      <c r="AZ15" s="755"/>
      <c r="BA15" s="755"/>
      <c r="BB15" s="755"/>
      <c r="BC15" s="755"/>
      <c r="BD15" s="756"/>
      <c r="BE15" s="134"/>
      <c r="BF15" s="160"/>
      <c r="BG15" s="754" t="s">
        <v>4274</v>
      </c>
      <c r="BH15" s="755"/>
      <c r="BI15" s="755"/>
      <c r="BJ15" s="755"/>
      <c r="BK15" s="755"/>
      <c r="BL15" s="755"/>
      <c r="BM15" s="755"/>
      <c r="BN15" s="755"/>
      <c r="BO15" s="755"/>
      <c r="BP15" s="755"/>
      <c r="BQ15" s="755"/>
      <c r="BR15" s="755"/>
      <c r="BS15" s="755"/>
      <c r="BT15" s="755"/>
      <c r="BU15" s="755"/>
      <c r="BV15" s="755"/>
      <c r="BW15" s="755"/>
      <c r="BX15" s="755"/>
      <c r="BY15" s="755"/>
      <c r="BZ15" s="755"/>
      <c r="CA15" s="755"/>
      <c r="CB15" s="755"/>
      <c r="CC15" s="755"/>
      <c r="CD15" s="755"/>
      <c r="CE15" s="755"/>
      <c r="CF15" s="755"/>
      <c r="CG15" s="755"/>
      <c r="CH15" s="755"/>
      <c r="CI15" s="755"/>
      <c r="CJ15" s="755"/>
      <c r="CK15" s="755"/>
      <c r="CL15" s="755"/>
      <c r="CM15" s="755"/>
      <c r="CN15" s="755"/>
      <c r="CO15" s="755"/>
      <c r="CP15" s="755"/>
      <c r="CQ15" s="755"/>
      <c r="CR15" s="755"/>
      <c r="CS15" s="755"/>
      <c r="CT15" s="755"/>
      <c r="CU15" s="755"/>
      <c r="CV15" s="755"/>
      <c r="CW15" s="755"/>
      <c r="CX15" s="755"/>
      <c r="CY15" s="755"/>
      <c r="CZ15" s="755"/>
      <c r="DA15" s="755"/>
      <c r="DB15" s="755"/>
      <c r="DC15" s="755"/>
      <c r="DD15" s="755"/>
      <c r="DE15" s="755"/>
      <c r="DF15" s="755"/>
      <c r="DG15" s="755"/>
      <c r="DH15" s="755"/>
      <c r="DI15" s="755"/>
      <c r="DJ15" s="755"/>
      <c r="DK15" s="755"/>
      <c r="DL15" s="755"/>
      <c r="DM15" s="755"/>
      <c r="DN15" s="755"/>
      <c r="DO15" s="755"/>
      <c r="DP15" s="755"/>
      <c r="DQ15" s="755"/>
      <c r="DR15" s="755"/>
      <c r="DS15" s="755"/>
      <c r="DT15" s="755"/>
      <c r="DU15" s="755"/>
      <c r="DV15" s="755"/>
      <c r="DW15" s="755"/>
      <c r="DX15" s="755"/>
      <c r="DY15" s="755"/>
      <c r="DZ15" s="755"/>
      <c r="EA15" s="755"/>
      <c r="EB15" s="755"/>
      <c r="EC15" s="755"/>
      <c r="ED15" s="755"/>
      <c r="EE15" s="755"/>
      <c r="EF15" s="755"/>
      <c r="EG15" s="755"/>
      <c r="EH15" s="755"/>
      <c r="EI15" s="755"/>
      <c r="EJ15" s="756"/>
    </row>
    <row r="16" spans="1:141" ht="15.75">
      <c r="C16" s="740" t="s">
        <v>6344</v>
      </c>
      <c r="D16" s="741"/>
      <c r="E16" s="741"/>
      <c r="F16" s="741"/>
      <c r="G16" s="741"/>
      <c r="H16" s="741"/>
      <c r="I16" s="741"/>
      <c r="J16" s="741"/>
      <c r="K16" s="741"/>
      <c r="L16" s="741"/>
      <c r="M16" s="741"/>
      <c r="N16" s="741"/>
      <c r="O16" s="135"/>
      <c r="P16" s="164"/>
      <c r="Q16" s="733" t="s">
        <v>6346</v>
      </c>
      <c r="R16" s="733"/>
      <c r="S16" s="733"/>
      <c r="T16" s="733"/>
      <c r="U16" s="733"/>
      <c r="V16" s="733"/>
      <c r="W16" s="733"/>
      <c r="X16" s="733"/>
      <c r="Y16" s="733"/>
      <c r="Z16" s="733"/>
      <c r="AA16" s="733"/>
      <c r="AB16" s="743"/>
      <c r="AC16" s="135"/>
      <c r="AD16" s="160"/>
      <c r="AE16" s="740" t="s">
        <v>4234</v>
      </c>
      <c r="AF16" s="741"/>
      <c r="AG16" s="741"/>
      <c r="AH16" s="741"/>
      <c r="AI16" s="741"/>
      <c r="AJ16" s="741"/>
      <c r="AK16" s="741"/>
      <c r="AL16" s="741"/>
      <c r="AM16" s="741"/>
      <c r="AN16" s="741"/>
      <c r="AO16" s="741"/>
      <c r="AP16" s="741"/>
      <c r="AQ16" s="135"/>
      <c r="AR16" s="164"/>
      <c r="AS16" s="733" t="s">
        <v>601</v>
      </c>
      <c r="AT16" s="733"/>
      <c r="AU16" s="733"/>
      <c r="AV16" s="733"/>
      <c r="AW16" s="733"/>
      <c r="AX16" s="733"/>
      <c r="AY16" s="733"/>
      <c r="AZ16" s="733"/>
      <c r="BA16" s="733"/>
      <c r="BB16" s="733"/>
      <c r="BC16" s="733"/>
      <c r="BD16" s="743"/>
      <c r="BE16" s="135"/>
      <c r="BF16" s="160"/>
      <c r="BG16" s="740" t="s">
        <v>4235</v>
      </c>
      <c r="BH16" s="741"/>
      <c r="BI16" s="741"/>
      <c r="BJ16" s="741"/>
      <c r="BK16" s="741"/>
      <c r="BL16" s="741"/>
      <c r="BM16" s="741"/>
      <c r="BN16" s="741"/>
      <c r="BO16" s="741"/>
      <c r="BP16" s="741"/>
      <c r="BQ16" s="741"/>
      <c r="BR16" s="741"/>
      <c r="BS16" s="135"/>
      <c r="BT16" s="160"/>
      <c r="BU16" s="741" t="s">
        <v>607</v>
      </c>
      <c r="BV16" s="741"/>
      <c r="BW16" s="741"/>
      <c r="BX16" s="741"/>
      <c r="BY16" s="741"/>
      <c r="BZ16" s="741"/>
      <c r="CA16" s="741"/>
      <c r="CB16" s="741"/>
      <c r="CC16" s="741"/>
      <c r="CD16" s="741"/>
      <c r="CE16" s="741"/>
      <c r="CF16" s="741"/>
      <c r="CG16" s="135"/>
      <c r="CH16" s="160"/>
      <c r="CI16" s="741" t="s">
        <v>651</v>
      </c>
      <c r="CJ16" s="741"/>
      <c r="CK16" s="741"/>
      <c r="CL16" s="741"/>
      <c r="CM16" s="741"/>
      <c r="CN16" s="741"/>
      <c r="CO16" s="741"/>
      <c r="CP16" s="741"/>
      <c r="CQ16" s="741"/>
      <c r="CR16" s="741"/>
      <c r="CS16" s="741"/>
      <c r="CT16" s="741"/>
      <c r="CU16" s="135"/>
      <c r="CV16" s="160"/>
      <c r="CW16" s="741" t="s">
        <v>683</v>
      </c>
      <c r="CX16" s="741"/>
      <c r="CY16" s="741"/>
      <c r="CZ16" s="741"/>
      <c r="DA16" s="741"/>
      <c r="DB16" s="741"/>
      <c r="DC16" s="741"/>
      <c r="DD16" s="741"/>
      <c r="DE16" s="741"/>
      <c r="DF16" s="741"/>
      <c r="DG16" s="741"/>
      <c r="DH16" s="741"/>
      <c r="DI16" s="135"/>
      <c r="DJ16" s="160"/>
      <c r="DK16" s="741" t="s">
        <v>755</v>
      </c>
      <c r="DL16" s="741"/>
      <c r="DM16" s="741"/>
      <c r="DN16" s="741"/>
      <c r="DO16" s="741"/>
      <c r="DP16" s="741"/>
      <c r="DQ16" s="741"/>
      <c r="DR16" s="741"/>
      <c r="DS16" s="741"/>
      <c r="DT16" s="741"/>
      <c r="DU16" s="741"/>
      <c r="DV16" s="741"/>
      <c r="DW16" s="135"/>
      <c r="DX16" s="160"/>
      <c r="DY16" s="741" t="s">
        <v>763</v>
      </c>
      <c r="DZ16" s="741"/>
      <c r="EA16" s="741"/>
      <c r="EB16" s="741"/>
      <c r="EC16" s="741"/>
      <c r="ED16" s="741"/>
      <c r="EE16" s="741"/>
      <c r="EF16" s="741"/>
      <c r="EG16" s="741"/>
      <c r="EH16" s="741"/>
      <c r="EI16" s="741"/>
      <c r="EJ16" s="742"/>
    </row>
    <row r="17" spans="1:140" ht="53.25" customHeight="1">
      <c r="C17" s="734" t="s">
        <v>4233</v>
      </c>
      <c r="D17" s="735"/>
      <c r="E17" s="735"/>
      <c r="F17" s="735"/>
      <c r="G17" s="735"/>
      <c r="H17" s="735"/>
      <c r="I17" s="735"/>
      <c r="J17" s="735"/>
      <c r="K17" s="735"/>
      <c r="L17" s="735"/>
      <c r="M17" s="735"/>
      <c r="N17" s="735"/>
      <c r="O17" s="142"/>
      <c r="P17" s="164"/>
      <c r="Q17" s="735" t="s">
        <v>4273</v>
      </c>
      <c r="R17" s="735"/>
      <c r="S17" s="735"/>
      <c r="T17" s="735"/>
      <c r="U17" s="735"/>
      <c r="V17" s="735"/>
      <c r="W17" s="735"/>
      <c r="X17" s="735"/>
      <c r="Y17" s="735"/>
      <c r="Z17" s="735"/>
      <c r="AA17" s="735"/>
      <c r="AB17" s="744"/>
      <c r="AC17" s="142"/>
      <c r="AD17" s="160"/>
      <c r="AE17" s="734" t="s">
        <v>4323</v>
      </c>
      <c r="AF17" s="735"/>
      <c r="AG17" s="735"/>
      <c r="AH17" s="735"/>
      <c r="AI17" s="735"/>
      <c r="AJ17" s="735"/>
      <c r="AK17" s="735"/>
      <c r="AL17" s="735"/>
      <c r="AM17" s="735"/>
      <c r="AN17" s="735"/>
      <c r="AO17" s="735"/>
      <c r="AP17" s="735"/>
      <c r="AQ17" s="142"/>
      <c r="AR17" s="164"/>
      <c r="AS17" s="735" t="s">
        <v>4262</v>
      </c>
      <c r="AT17" s="735"/>
      <c r="AU17" s="735"/>
      <c r="AV17" s="735"/>
      <c r="AW17" s="735"/>
      <c r="AX17" s="735"/>
      <c r="AY17" s="735"/>
      <c r="AZ17" s="735"/>
      <c r="BA17" s="735"/>
      <c r="BB17" s="735"/>
      <c r="BC17" s="735"/>
      <c r="BD17" s="744"/>
      <c r="BE17" s="142"/>
      <c r="BF17" s="160"/>
      <c r="BG17" s="734" t="s">
        <v>5886</v>
      </c>
      <c r="BH17" s="735"/>
      <c r="BI17" s="735"/>
      <c r="BJ17" s="735"/>
      <c r="BK17" s="735"/>
      <c r="BL17" s="735"/>
      <c r="BM17" s="735"/>
      <c r="BN17" s="735"/>
      <c r="BO17" s="735"/>
      <c r="BP17" s="735"/>
      <c r="BQ17" s="735"/>
      <c r="BR17" s="735"/>
      <c r="BS17" s="142"/>
      <c r="BT17" s="160"/>
      <c r="BU17" s="735" t="s">
        <v>4262</v>
      </c>
      <c r="BV17" s="735"/>
      <c r="BW17" s="735"/>
      <c r="BX17" s="735"/>
      <c r="BY17" s="735"/>
      <c r="BZ17" s="735"/>
      <c r="CA17" s="735"/>
      <c r="CB17" s="735"/>
      <c r="CC17" s="735"/>
      <c r="CD17" s="735"/>
      <c r="CE17" s="735"/>
      <c r="CF17" s="735"/>
      <c r="CG17" s="142"/>
      <c r="CH17" s="160"/>
      <c r="CI17" s="735" t="s">
        <v>4275</v>
      </c>
      <c r="CJ17" s="735"/>
      <c r="CK17" s="735"/>
      <c r="CL17" s="735"/>
      <c r="CM17" s="735"/>
      <c r="CN17" s="735"/>
      <c r="CO17" s="735"/>
      <c r="CP17" s="735"/>
      <c r="CQ17" s="735"/>
      <c r="CR17" s="735"/>
      <c r="CS17" s="735"/>
      <c r="CT17" s="735"/>
      <c r="CU17" s="142"/>
      <c r="CV17" s="160"/>
      <c r="CW17" s="735" t="s">
        <v>4263</v>
      </c>
      <c r="CX17" s="735"/>
      <c r="CY17" s="735"/>
      <c r="CZ17" s="735"/>
      <c r="DA17" s="735"/>
      <c r="DB17" s="735"/>
      <c r="DC17" s="735"/>
      <c r="DD17" s="735"/>
      <c r="DE17" s="735"/>
      <c r="DF17" s="735"/>
      <c r="DG17" s="735"/>
      <c r="DH17" s="735"/>
      <c r="DI17" s="142"/>
      <c r="DJ17" s="160"/>
      <c r="DK17" s="735" t="s">
        <v>4276</v>
      </c>
      <c r="DL17" s="735"/>
      <c r="DM17" s="735"/>
      <c r="DN17" s="735"/>
      <c r="DO17" s="735"/>
      <c r="DP17" s="735"/>
      <c r="DQ17" s="735"/>
      <c r="DR17" s="735"/>
      <c r="DS17" s="735"/>
      <c r="DT17" s="735"/>
      <c r="DU17" s="735"/>
      <c r="DV17" s="735"/>
      <c r="DW17" s="142"/>
      <c r="DX17" s="160"/>
      <c r="DY17" s="735" t="s">
        <v>4277</v>
      </c>
      <c r="DZ17" s="735"/>
      <c r="EA17" s="735"/>
      <c r="EB17" s="735"/>
      <c r="EC17" s="735"/>
      <c r="ED17" s="735"/>
      <c r="EE17" s="735"/>
      <c r="EF17" s="735"/>
      <c r="EG17" s="735"/>
      <c r="EH17" s="735"/>
      <c r="EI17" s="735"/>
      <c r="EJ17" s="744"/>
    </row>
    <row r="18" spans="1:140" ht="15" customHeight="1">
      <c r="C18" s="736"/>
      <c r="D18" s="717"/>
      <c r="E18" s="717"/>
      <c r="F18" s="717"/>
      <c r="G18" s="717"/>
      <c r="H18" s="717"/>
      <c r="I18" s="717"/>
      <c r="J18" s="717"/>
      <c r="K18" s="717"/>
      <c r="L18" s="717"/>
      <c r="M18" s="717"/>
      <c r="N18" s="717"/>
      <c r="O18" s="227"/>
      <c r="P18" s="164"/>
      <c r="Q18" s="717" t="s">
        <v>669</v>
      </c>
      <c r="R18" s="717"/>
      <c r="S18" s="717"/>
      <c r="T18" s="717"/>
      <c r="U18" s="717"/>
      <c r="V18" s="717"/>
      <c r="W18" s="717"/>
      <c r="X18" s="717"/>
      <c r="Y18" s="717"/>
      <c r="Z18" s="717"/>
      <c r="AA18" s="717"/>
      <c r="AB18" s="718"/>
      <c r="AC18" s="227"/>
      <c r="AD18" s="160"/>
      <c r="AE18" s="736"/>
      <c r="AF18" s="717"/>
      <c r="AG18" s="717"/>
      <c r="AH18" s="717"/>
      <c r="AI18" s="717"/>
      <c r="AJ18" s="717"/>
      <c r="AK18" s="717"/>
      <c r="AL18" s="717"/>
      <c r="AM18" s="717"/>
      <c r="AN18" s="717"/>
      <c r="AO18" s="717"/>
      <c r="AP18" s="717"/>
      <c r="AQ18" s="227"/>
      <c r="AR18" s="164"/>
      <c r="AS18" s="717" t="s">
        <v>604</v>
      </c>
      <c r="AT18" s="717"/>
      <c r="AU18" s="717"/>
      <c r="AV18" s="717"/>
      <c r="AW18" s="717"/>
      <c r="AX18" s="717"/>
      <c r="AY18" s="717"/>
      <c r="AZ18" s="717"/>
      <c r="BA18" s="717"/>
      <c r="BB18" s="717"/>
      <c r="BC18" s="717"/>
      <c r="BD18" s="718"/>
      <c r="BE18" s="227"/>
      <c r="BF18" s="160"/>
      <c r="BG18" s="806"/>
      <c r="BH18" s="807"/>
      <c r="BI18" s="807"/>
      <c r="BJ18" s="807"/>
      <c r="BK18" s="807"/>
      <c r="BL18" s="807"/>
      <c r="BM18" s="807"/>
      <c r="BN18" s="807"/>
      <c r="BO18" s="807"/>
      <c r="BP18" s="807"/>
      <c r="BQ18" s="807"/>
      <c r="BR18" s="808"/>
      <c r="BS18" s="227"/>
      <c r="BT18" s="160"/>
      <c r="BU18" s="717" t="s">
        <v>609</v>
      </c>
      <c r="BV18" s="717"/>
      <c r="BW18" s="717"/>
      <c r="BX18" s="717"/>
      <c r="BY18" s="717"/>
      <c r="BZ18" s="717"/>
      <c r="CA18" s="717"/>
      <c r="CB18" s="717"/>
      <c r="CC18" s="717"/>
      <c r="CD18" s="717"/>
      <c r="CE18" s="717"/>
      <c r="CF18" s="717"/>
      <c r="CG18" s="227"/>
      <c r="CH18" s="160"/>
      <c r="CI18" s="717" t="s">
        <v>653</v>
      </c>
      <c r="CJ18" s="717"/>
      <c r="CK18" s="717"/>
      <c r="CL18" s="717"/>
      <c r="CM18" s="717"/>
      <c r="CN18" s="717"/>
      <c r="CO18" s="717"/>
      <c r="CP18" s="717"/>
      <c r="CQ18" s="717"/>
      <c r="CR18" s="717"/>
      <c r="CS18" s="717"/>
      <c r="CT18" s="717"/>
      <c r="CU18" s="136"/>
      <c r="CV18" s="246"/>
      <c r="CW18" s="717" t="s">
        <v>685</v>
      </c>
      <c r="CX18" s="717"/>
      <c r="CY18" s="717"/>
      <c r="CZ18" s="717"/>
      <c r="DA18" s="717"/>
      <c r="DB18" s="717"/>
      <c r="DC18" s="717"/>
      <c r="DD18" s="717"/>
      <c r="DE18" s="717"/>
      <c r="DF18" s="717"/>
      <c r="DG18" s="717"/>
      <c r="DH18" s="717"/>
      <c r="DI18" s="227"/>
      <c r="DJ18" s="160"/>
      <c r="DK18" s="717" t="s">
        <v>757</v>
      </c>
      <c r="DL18" s="717"/>
      <c r="DM18" s="717"/>
      <c r="DN18" s="717"/>
      <c r="DO18" s="717"/>
      <c r="DP18" s="717"/>
      <c r="DQ18" s="717"/>
      <c r="DR18" s="717"/>
      <c r="DS18" s="717"/>
      <c r="DT18" s="717"/>
      <c r="DU18" s="717"/>
      <c r="DV18" s="717"/>
      <c r="DW18" s="136"/>
      <c r="DX18" s="246"/>
      <c r="DY18" s="717" t="s">
        <v>765</v>
      </c>
      <c r="DZ18" s="717"/>
      <c r="EA18" s="717"/>
      <c r="EB18" s="717"/>
      <c r="EC18" s="717"/>
      <c r="ED18" s="717"/>
      <c r="EE18" s="717"/>
      <c r="EF18" s="717"/>
      <c r="EG18" s="717"/>
      <c r="EH18" s="717"/>
      <c r="EI18" s="717"/>
      <c r="EJ18" s="718"/>
    </row>
    <row r="19" spans="1:140" ht="106.5" customHeight="1">
      <c r="C19" s="720"/>
      <c r="D19" s="711"/>
      <c r="E19" s="711"/>
      <c r="F19" s="711"/>
      <c r="G19" s="711"/>
      <c r="H19" s="711"/>
      <c r="I19" s="711"/>
      <c r="J19" s="711"/>
      <c r="K19" s="711"/>
      <c r="L19" s="711"/>
      <c r="M19" s="711"/>
      <c r="N19" s="721"/>
      <c r="O19" s="135"/>
      <c r="P19" s="164"/>
      <c r="Q19" s="710"/>
      <c r="R19" s="711"/>
      <c r="S19" s="711"/>
      <c r="T19" s="711"/>
      <c r="U19" s="711"/>
      <c r="V19" s="711"/>
      <c r="W19" s="711"/>
      <c r="X19" s="711"/>
      <c r="Y19" s="711"/>
      <c r="Z19" s="711"/>
      <c r="AA19" s="711"/>
      <c r="AB19" s="712"/>
      <c r="AC19" s="135"/>
      <c r="AD19" s="160"/>
      <c r="AE19" s="720"/>
      <c r="AF19" s="711"/>
      <c r="AG19" s="711"/>
      <c r="AH19" s="711"/>
      <c r="AI19" s="711"/>
      <c r="AJ19" s="711"/>
      <c r="AK19" s="711"/>
      <c r="AL19" s="711"/>
      <c r="AM19" s="711"/>
      <c r="AN19" s="711"/>
      <c r="AO19" s="711"/>
      <c r="AP19" s="721"/>
      <c r="AQ19" s="135"/>
      <c r="AR19" s="164"/>
      <c r="AS19" s="710"/>
      <c r="AT19" s="711"/>
      <c r="AU19" s="711"/>
      <c r="AV19" s="711"/>
      <c r="AW19" s="711"/>
      <c r="AX19" s="711"/>
      <c r="AY19" s="711"/>
      <c r="AZ19" s="711"/>
      <c r="BA19" s="711"/>
      <c r="BB19" s="711"/>
      <c r="BC19" s="711"/>
      <c r="BD19" s="712"/>
      <c r="BE19" s="135"/>
      <c r="BF19" s="160"/>
      <c r="BG19" s="720"/>
      <c r="BH19" s="711"/>
      <c r="BI19" s="711"/>
      <c r="BJ19" s="711"/>
      <c r="BK19" s="711"/>
      <c r="BL19" s="711"/>
      <c r="BM19" s="711"/>
      <c r="BN19" s="711"/>
      <c r="BO19" s="711"/>
      <c r="BP19" s="711"/>
      <c r="BQ19" s="711"/>
      <c r="BR19" s="721"/>
      <c r="BS19" s="135"/>
      <c r="BT19" s="160"/>
      <c r="BU19" s="710"/>
      <c r="BV19" s="711"/>
      <c r="BW19" s="711"/>
      <c r="BX19" s="711"/>
      <c r="BY19" s="711"/>
      <c r="BZ19" s="711"/>
      <c r="CA19" s="711"/>
      <c r="CB19" s="711"/>
      <c r="CC19" s="711"/>
      <c r="CD19" s="711"/>
      <c r="CE19" s="711"/>
      <c r="CF19" s="721"/>
      <c r="CG19" s="135"/>
      <c r="CH19" s="160"/>
      <c r="CI19" s="710"/>
      <c r="CJ19" s="711"/>
      <c r="CK19" s="711"/>
      <c r="CL19" s="711"/>
      <c r="CM19" s="711"/>
      <c r="CN19" s="711"/>
      <c r="CO19" s="711"/>
      <c r="CP19" s="711"/>
      <c r="CQ19" s="711"/>
      <c r="CR19" s="711"/>
      <c r="CS19" s="711"/>
      <c r="CT19" s="721"/>
      <c r="CU19" s="135"/>
      <c r="CV19" s="160"/>
      <c r="CW19" s="710"/>
      <c r="CX19" s="711"/>
      <c r="CY19" s="711"/>
      <c r="CZ19" s="711"/>
      <c r="DA19" s="711"/>
      <c r="DB19" s="711"/>
      <c r="DC19" s="711"/>
      <c r="DD19" s="711"/>
      <c r="DE19" s="711"/>
      <c r="DF19" s="711"/>
      <c r="DG19" s="711"/>
      <c r="DH19" s="721"/>
      <c r="DI19" s="135"/>
      <c r="DJ19" s="247"/>
      <c r="DK19" s="710"/>
      <c r="DL19" s="711"/>
      <c r="DM19" s="711"/>
      <c r="DN19" s="711"/>
      <c r="DO19" s="711"/>
      <c r="DP19" s="711"/>
      <c r="DQ19" s="711"/>
      <c r="DR19" s="711"/>
      <c r="DS19" s="711"/>
      <c r="DT19" s="711"/>
      <c r="DU19" s="711"/>
      <c r="DV19" s="721"/>
      <c r="DW19" s="135"/>
      <c r="DX19" s="160"/>
      <c r="DY19" s="710"/>
      <c r="DZ19" s="711"/>
      <c r="EA19" s="711"/>
      <c r="EB19" s="711"/>
      <c r="EC19" s="711"/>
      <c r="ED19" s="711"/>
      <c r="EE19" s="711"/>
      <c r="EF19" s="711"/>
      <c r="EG19" s="711"/>
      <c r="EH19" s="711"/>
      <c r="EI19" s="711"/>
      <c r="EJ19" s="712"/>
    </row>
    <row r="20" spans="1:140">
      <c r="A20" s="137"/>
      <c r="C20" s="714" t="s">
        <v>4187</v>
      </c>
      <c r="D20" s="715"/>
      <c r="E20" s="715"/>
      <c r="F20" s="715"/>
      <c r="G20" s="715"/>
      <c r="H20" s="715"/>
      <c r="I20" s="715"/>
      <c r="J20" s="715"/>
      <c r="K20" s="716"/>
      <c r="L20" s="708"/>
      <c r="M20" s="709"/>
      <c r="N20" s="709"/>
      <c r="O20" s="137" t="s">
        <v>682</v>
      </c>
      <c r="P20" s="160"/>
      <c r="Q20" s="719">
        <f>VLOOKUP(O20,'Прайс-лист'!$B:$K,10,0)</f>
        <v>1310</v>
      </c>
      <c r="R20" s="715"/>
      <c r="S20" s="715"/>
      <c r="T20" s="715"/>
      <c r="U20" s="715"/>
      <c r="V20" s="715"/>
      <c r="W20" s="715"/>
      <c r="X20" s="715"/>
      <c r="Y20" s="716"/>
      <c r="Z20" s="708"/>
      <c r="AA20" s="709"/>
      <c r="AB20" s="713"/>
      <c r="AC20" s="137" t="s">
        <v>2255</v>
      </c>
      <c r="AD20" s="160"/>
      <c r="AE20" s="714">
        <f>VLOOKUP(AC20,'Прайс-лист'!$B:$K,10,0)</f>
        <v>500</v>
      </c>
      <c r="AF20" s="715"/>
      <c r="AG20" s="715"/>
      <c r="AH20" s="715"/>
      <c r="AI20" s="715"/>
      <c r="AJ20" s="715"/>
      <c r="AK20" s="715"/>
      <c r="AL20" s="715"/>
      <c r="AM20" s="716"/>
      <c r="AN20" s="708"/>
      <c r="AO20" s="709"/>
      <c r="AP20" s="709"/>
      <c r="AQ20" s="137" t="s">
        <v>606</v>
      </c>
      <c r="AR20" s="160"/>
      <c r="AS20" s="719">
        <f>VLOOKUP(AQ20,'Прайс-лист'!$B:$K,10,0)</f>
        <v>440</v>
      </c>
      <c r="AT20" s="715"/>
      <c r="AU20" s="715"/>
      <c r="AV20" s="715"/>
      <c r="AW20" s="715"/>
      <c r="AX20" s="715"/>
      <c r="AY20" s="715"/>
      <c r="AZ20" s="715"/>
      <c r="BA20" s="716"/>
      <c r="BB20" s="708"/>
      <c r="BC20" s="709"/>
      <c r="BD20" s="713"/>
      <c r="BE20" s="137" t="s">
        <v>2257</v>
      </c>
      <c r="BF20" s="160"/>
      <c r="BG20" s="714">
        <f>VLOOKUP(BE20,'Прайс-лист'!$B:$K,10,0)</f>
        <v>510</v>
      </c>
      <c r="BH20" s="715"/>
      <c r="BI20" s="715"/>
      <c r="BJ20" s="715"/>
      <c r="BK20" s="715"/>
      <c r="BL20" s="715"/>
      <c r="BM20" s="715"/>
      <c r="BN20" s="715"/>
      <c r="BO20" s="716"/>
      <c r="BP20" s="708"/>
      <c r="BQ20" s="709"/>
      <c r="BR20" s="709"/>
      <c r="BS20" s="137" t="s">
        <v>610</v>
      </c>
      <c r="BT20" s="160"/>
      <c r="BU20" s="719">
        <f>VLOOKUP(BS20,'Прайс-лист'!$B:$K,10,0)</f>
        <v>500</v>
      </c>
      <c r="BV20" s="715"/>
      <c r="BW20" s="715"/>
      <c r="BX20" s="715"/>
      <c r="BY20" s="715"/>
      <c r="BZ20" s="715"/>
      <c r="CA20" s="715"/>
      <c r="CB20" s="715"/>
      <c r="CC20" s="716"/>
      <c r="CD20" s="708"/>
      <c r="CE20" s="709"/>
      <c r="CF20" s="709"/>
      <c r="CG20" s="137" t="s">
        <v>654</v>
      </c>
      <c r="CH20" s="160"/>
      <c r="CI20" s="719">
        <f>VLOOKUP(CG20,'Прайс-лист'!$B:$K,10,0)</f>
        <v>810</v>
      </c>
      <c r="CJ20" s="715"/>
      <c r="CK20" s="715"/>
      <c r="CL20" s="715"/>
      <c r="CM20" s="715"/>
      <c r="CN20" s="715"/>
      <c r="CO20" s="715"/>
      <c r="CP20" s="715"/>
      <c r="CQ20" s="716"/>
      <c r="CR20" s="708"/>
      <c r="CS20" s="709"/>
      <c r="CT20" s="709"/>
      <c r="CU20" s="137" t="s">
        <v>686</v>
      </c>
      <c r="CV20" s="160"/>
      <c r="CW20" s="719">
        <f>VLOOKUP(CU20,'Прайс-лист'!$B:$K,10,0)</f>
        <v>690</v>
      </c>
      <c r="CX20" s="715"/>
      <c r="CY20" s="715"/>
      <c r="CZ20" s="715"/>
      <c r="DA20" s="715"/>
      <c r="DB20" s="715"/>
      <c r="DC20" s="715"/>
      <c r="DD20" s="715"/>
      <c r="DE20" s="716"/>
      <c r="DF20" s="708"/>
      <c r="DG20" s="709"/>
      <c r="DH20" s="709"/>
      <c r="DI20" s="137" t="s">
        <v>758</v>
      </c>
      <c r="DJ20" s="247"/>
      <c r="DK20" s="719">
        <f>VLOOKUP(DI20,'Прайс-лист'!$B:$K,10,0)</f>
        <v>650</v>
      </c>
      <c r="DL20" s="715"/>
      <c r="DM20" s="715"/>
      <c r="DN20" s="715"/>
      <c r="DO20" s="715"/>
      <c r="DP20" s="715"/>
      <c r="DQ20" s="715"/>
      <c r="DR20" s="715"/>
      <c r="DS20" s="716"/>
      <c r="DT20" s="708"/>
      <c r="DU20" s="709"/>
      <c r="DV20" s="709"/>
      <c r="DW20" s="137" t="s">
        <v>766</v>
      </c>
      <c r="DX20" s="160"/>
      <c r="DY20" s="719">
        <f>VLOOKUP(DW20,'Прайс-лист'!$B:$K,10,0)</f>
        <v>1300</v>
      </c>
      <c r="DZ20" s="715"/>
      <c r="EA20" s="715"/>
      <c r="EB20" s="715"/>
      <c r="EC20" s="715"/>
      <c r="ED20" s="715"/>
      <c r="EE20" s="715"/>
      <c r="EF20" s="715"/>
      <c r="EG20" s="716"/>
      <c r="EH20" s="708"/>
      <c r="EI20" s="709"/>
      <c r="EJ20" s="713"/>
    </row>
    <row r="21" spans="1:140" ht="15" thickBot="1">
      <c r="A21" s="138" t="s">
        <v>2300</v>
      </c>
      <c r="C21" s="753">
        <f>VLOOKUP(A21,'Прайс-лист'!$B:$K,10,0)</f>
        <v>510</v>
      </c>
      <c r="D21" s="723"/>
      <c r="E21" s="723"/>
      <c r="F21" s="723"/>
      <c r="G21" s="723"/>
      <c r="H21" s="723"/>
      <c r="I21" s="723"/>
      <c r="J21" s="723"/>
      <c r="K21" s="724"/>
      <c r="L21" s="725"/>
      <c r="M21" s="726"/>
      <c r="N21" s="726"/>
      <c r="O21" s="139" t="s">
        <v>809</v>
      </c>
      <c r="P21" s="245"/>
      <c r="Q21" s="722">
        <f>VLOOKUP(O21,'Прайс-лист'!$B:$K,10,0)</f>
        <v>1310</v>
      </c>
      <c r="R21" s="723"/>
      <c r="S21" s="723"/>
      <c r="T21" s="723"/>
      <c r="U21" s="723"/>
      <c r="V21" s="723"/>
      <c r="W21" s="723"/>
      <c r="X21" s="723"/>
      <c r="Y21" s="724"/>
      <c r="Z21" s="725"/>
      <c r="AA21" s="726"/>
      <c r="AB21" s="727"/>
      <c r="AC21" s="138" t="s">
        <v>2302</v>
      </c>
      <c r="AD21" s="160"/>
      <c r="AE21" s="753">
        <f>VLOOKUP(AC21,'Прайс-лист'!$B:$K,10,0)</f>
        <v>500</v>
      </c>
      <c r="AF21" s="723"/>
      <c r="AG21" s="723"/>
      <c r="AH21" s="723"/>
      <c r="AI21" s="723"/>
      <c r="AJ21" s="723"/>
      <c r="AK21" s="723"/>
      <c r="AL21" s="723"/>
      <c r="AM21" s="724"/>
      <c r="AN21" s="725"/>
      <c r="AO21" s="726"/>
      <c r="AP21" s="726"/>
      <c r="AQ21" s="139" t="s">
        <v>769</v>
      </c>
      <c r="AR21" s="245"/>
      <c r="AS21" s="722">
        <f>VLOOKUP(AQ21,'Прайс-лист'!$B:$K,10,0)</f>
        <v>440</v>
      </c>
      <c r="AT21" s="723"/>
      <c r="AU21" s="723"/>
      <c r="AV21" s="723"/>
      <c r="AW21" s="723"/>
      <c r="AX21" s="723"/>
      <c r="AY21" s="723"/>
      <c r="AZ21" s="723"/>
      <c r="BA21" s="724"/>
      <c r="BB21" s="725"/>
      <c r="BC21" s="726"/>
      <c r="BD21" s="727"/>
      <c r="BE21" s="138" t="s">
        <v>2304</v>
      </c>
      <c r="BF21" s="160"/>
      <c r="BG21" s="753">
        <f>VLOOKUP(BE21,'Прайс-лист'!$B:$K,10,0)</f>
        <v>510</v>
      </c>
      <c r="BH21" s="723"/>
      <c r="BI21" s="723"/>
      <c r="BJ21" s="723"/>
      <c r="BK21" s="723"/>
      <c r="BL21" s="723"/>
      <c r="BM21" s="723"/>
      <c r="BN21" s="723"/>
      <c r="BO21" s="724"/>
      <c r="BP21" s="725"/>
      <c r="BQ21" s="726"/>
      <c r="BR21" s="726"/>
      <c r="BS21" s="139" t="s">
        <v>771</v>
      </c>
      <c r="BT21" s="245"/>
      <c r="BU21" s="722">
        <f>VLOOKUP(BS21,'Прайс-лист'!$B:$K,10,0)</f>
        <v>500</v>
      </c>
      <c r="BV21" s="723"/>
      <c r="BW21" s="723"/>
      <c r="BX21" s="723"/>
      <c r="BY21" s="723"/>
      <c r="BZ21" s="723"/>
      <c r="CA21" s="723"/>
      <c r="CB21" s="723"/>
      <c r="CC21" s="724"/>
      <c r="CD21" s="725"/>
      <c r="CE21" s="726"/>
      <c r="CF21" s="726"/>
      <c r="CG21" s="139" t="s">
        <v>793</v>
      </c>
      <c r="CH21" s="245"/>
      <c r="CI21" s="722">
        <f>VLOOKUP(CG21,'Прайс-лист'!$B:$K,10,0)</f>
        <v>810</v>
      </c>
      <c r="CJ21" s="723"/>
      <c r="CK21" s="723"/>
      <c r="CL21" s="723"/>
      <c r="CM21" s="723"/>
      <c r="CN21" s="723"/>
      <c r="CO21" s="723"/>
      <c r="CP21" s="723"/>
      <c r="CQ21" s="724"/>
      <c r="CR21" s="725"/>
      <c r="CS21" s="726"/>
      <c r="CT21" s="726"/>
      <c r="CU21" s="139" t="s">
        <v>811</v>
      </c>
      <c r="CV21" s="245"/>
      <c r="CW21" s="722">
        <f>VLOOKUP(CU21,'Прайс-лист'!$B:$K,10,0)</f>
        <v>690</v>
      </c>
      <c r="CX21" s="723"/>
      <c r="CY21" s="723"/>
      <c r="CZ21" s="723"/>
      <c r="DA21" s="723"/>
      <c r="DB21" s="723"/>
      <c r="DC21" s="723"/>
      <c r="DD21" s="723"/>
      <c r="DE21" s="724"/>
      <c r="DF21" s="725"/>
      <c r="DG21" s="726"/>
      <c r="DH21" s="726"/>
      <c r="DI21" s="139" t="s">
        <v>857</v>
      </c>
      <c r="DJ21" s="248"/>
      <c r="DK21" s="722">
        <f>VLOOKUP(DI21,'Прайс-лист'!$B:$K,10,0)</f>
        <v>650</v>
      </c>
      <c r="DL21" s="723"/>
      <c r="DM21" s="723"/>
      <c r="DN21" s="723"/>
      <c r="DO21" s="723"/>
      <c r="DP21" s="723"/>
      <c r="DQ21" s="723"/>
      <c r="DR21" s="723"/>
      <c r="DS21" s="724"/>
      <c r="DT21" s="725"/>
      <c r="DU21" s="726"/>
      <c r="DV21" s="726"/>
      <c r="DW21" s="139" t="s">
        <v>861</v>
      </c>
      <c r="DX21" s="245"/>
      <c r="DY21" s="722">
        <f>VLOOKUP(DW21,'Прайс-лист'!$B:$K,10,0)</f>
        <v>1300</v>
      </c>
      <c r="DZ21" s="723"/>
      <c r="EA21" s="723"/>
      <c r="EB21" s="723"/>
      <c r="EC21" s="723"/>
      <c r="ED21" s="723"/>
      <c r="EE21" s="723"/>
      <c r="EF21" s="723"/>
      <c r="EG21" s="724"/>
      <c r="EH21" s="725"/>
      <c r="EI21" s="726"/>
      <c r="EJ21" s="727"/>
    </row>
    <row r="22" spans="1:140" ht="14.25" customHeight="1" thickBot="1">
      <c r="B22" s="221"/>
      <c r="C22" s="221"/>
      <c r="D22" s="221"/>
      <c r="E22" s="221"/>
      <c r="F22" s="221"/>
      <c r="G22" s="221"/>
      <c r="H22" s="221"/>
      <c r="I22" s="221"/>
      <c r="J22" s="221"/>
      <c r="K22" s="221"/>
      <c r="L22" s="221"/>
      <c r="M22" s="160"/>
      <c r="N22" s="158"/>
      <c r="O22" s="158"/>
      <c r="P22" s="158"/>
      <c r="Q22" s="158"/>
      <c r="R22" s="158"/>
      <c r="S22" s="158"/>
      <c r="T22" s="158"/>
      <c r="U22" s="158"/>
      <c r="V22" s="158"/>
      <c r="W22" s="158"/>
      <c r="X22" s="158"/>
      <c r="Y22" s="158"/>
      <c r="Z22" s="140"/>
      <c r="AA22" s="158"/>
      <c r="AB22" s="158"/>
      <c r="AC22" s="158"/>
      <c r="AD22" s="158"/>
      <c r="AE22" s="158"/>
      <c r="AF22" s="158"/>
      <c r="AG22" s="158"/>
      <c r="AH22" s="158"/>
      <c r="AI22" s="158"/>
      <c r="AJ22" s="158"/>
      <c r="AK22" s="158"/>
      <c r="AL22" s="158"/>
      <c r="AM22" s="140"/>
      <c r="AN22" s="158"/>
      <c r="AO22" s="158"/>
      <c r="AP22" s="158"/>
      <c r="AQ22" s="158"/>
      <c r="AR22" s="158"/>
      <c r="AS22" s="158"/>
      <c r="AT22" s="158"/>
      <c r="AU22" s="158"/>
      <c r="AV22" s="158"/>
      <c r="AW22" s="158"/>
      <c r="AX22" s="158"/>
      <c r="AY22" s="158"/>
      <c r="AZ22" s="160"/>
      <c r="BA22" s="160"/>
      <c r="BB22" s="160"/>
      <c r="BC22" s="160"/>
      <c r="BD22" s="158"/>
      <c r="BE22" s="158"/>
      <c r="BF22" s="158"/>
      <c r="BG22" s="158"/>
      <c r="BH22" s="158"/>
      <c r="BI22" s="158"/>
      <c r="BJ22" s="158"/>
      <c r="BK22" s="158"/>
      <c r="BL22" s="158"/>
      <c r="BM22" s="158"/>
      <c r="BN22" s="158"/>
      <c r="BO22" s="158"/>
      <c r="BP22" s="158"/>
      <c r="BQ22" s="158"/>
      <c r="BR22" s="158"/>
      <c r="BS22" s="158"/>
      <c r="BT22" s="164"/>
      <c r="BU22" s="142"/>
      <c r="BV22" s="142"/>
      <c r="BW22" s="142"/>
      <c r="BX22" s="142"/>
      <c r="BY22" s="142"/>
      <c r="BZ22" s="142"/>
      <c r="CA22" s="142"/>
      <c r="CB22" s="142"/>
      <c r="CC22" s="142"/>
      <c r="CD22" s="142"/>
      <c r="CE22" s="142"/>
      <c r="CF22" s="142"/>
      <c r="CG22" s="142"/>
      <c r="CH22" s="142"/>
      <c r="CI22" s="142"/>
      <c r="CJ22" s="142"/>
      <c r="CK22" s="142"/>
      <c r="CL22" s="142"/>
      <c r="CM22" s="142"/>
      <c r="CN22" s="142"/>
      <c r="CO22" s="142"/>
      <c r="CP22" s="142"/>
      <c r="CQ22" s="142"/>
      <c r="CR22" s="142"/>
      <c r="CS22" s="142"/>
      <c r="CT22" s="142"/>
      <c r="CU22" s="142"/>
      <c r="CV22" s="142"/>
      <c r="CW22" s="142"/>
      <c r="CX22" s="142"/>
      <c r="CY22" s="142"/>
      <c r="CZ22" s="142"/>
      <c r="DA22" s="142"/>
      <c r="DB22" s="142"/>
      <c r="DC22" s="142"/>
      <c r="DD22" s="142"/>
      <c r="DE22" s="142"/>
      <c r="DF22" s="142"/>
      <c r="DG22" s="142"/>
      <c r="DH22" s="142"/>
      <c r="DI22" s="142"/>
      <c r="DJ22" s="142"/>
      <c r="DK22" s="142"/>
      <c r="DL22" s="142"/>
      <c r="DM22" s="142"/>
      <c r="DN22" s="142"/>
      <c r="DO22" s="142"/>
      <c r="DP22" s="142"/>
      <c r="DQ22" s="142"/>
      <c r="DR22" s="142"/>
      <c r="DS22" s="142"/>
      <c r="DT22" s="142"/>
      <c r="DU22" s="142"/>
      <c r="DV22" s="142"/>
      <c r="DW22" s="142"/>
      <c r="DX22" s="163"/>
      <c r="DY22" s="163"/>
      <c r="DZ22" s="163"/>
      <c r="EA22" s="163"/>
      <c r="EB22" s="163"/>
      <c r="EC22" s="163"/>
      <c r="ED22" s="163"/>
      <c r="EE22" s="163"/>
      <c r="EF22" s="163"/>
      <c r="EG22" s="163"/>
      <c r="EH22" s="163"/>
      <c r="EI22" s="163"/>
      <c r="EJ22" s="163"/>
    </row>
    <row r="23" spans="1:140" ht="15.75" customHeight="1" thickBot="1">
      <c r="C23" s="754" t="s">
        <v>4274</v>
      </c>
      <c r="D23" s="755"/>
      <c r="E23" s="755"/>
      <c r="F23" s="755"/>
      <c r="G23" s="755"/>
      <c r="H23" s="755"/>
      <c r="I23" s="755"/>
      <c r="J23" s="755"/>
      <c r="K23" s="755"/>
      <c r="L23" s="755"/>
      <c r="M23" s="755"/>
      <c r="N23" s="756"/>
      <c r="O23" s="158"/>
      <c r="P23" s="158"/>
      <c r="Q23" s="754" t="s">
        <v>4278</v>
      </c>
      <c r="R23" s="755"/>
      <c r="S23" s="755"/>
      <c r="T23" s="755"/>
      <c r="U23" s="755"/>
      <c r="V23" s="755"/>
      <c r="W23" s="755"/>
      <c r="X23" s="755"/>
      <c r="Y23" s="755"/>
      <c r="Z23" s="755"/>
      <c r="AA23" s="755"/>
      <c r="AB23" s="755"/>
      <c r="AC23" s="755"/>
      <c r="AD23" s="755"/>
      <c r="AE23" s="755"/>
      <c r="AF23" s="755"/>
      <c r="AG23" s="755"/>
      <c r="AH23" s="755"/>
      <c r="AI23" s="755"/>
      <c r="AJ23" s="755"/>
      <c r="AK23" s="755"/>
      <c r="AL23" s="755"/>
      <c r="AM23" s="755"/>
      <c r="AN23" s="755"/>
      <c r="AO23" s="755"/>
      <c r="AP23" s="755"/>
      <c r="AQ23" s="755"/>
      <c r="AR23" s="755"/>
      <c r="AS23" s="755"/>
      <c r="AT23" s="755"/>
      <c r="AU23" s="755"/>
      <c r="AV23" s="755"/>
      <c r="AW23" s="755"/>
      <c r="AX23" s="755"/>
      <c r="AY23" s="755"/>
      <c r="AZ23" s="755"/>
      <c r="BA23" s="755"/>
      <c r="BB23" s="755"/>
      <c r="BC23" s="755"/>
      <c r="BD23" s="756"/>
      <c r="BE23" s="134"/>
      <c r="BF23" s="160"/>
      <c r="BG23" s="754" t="s">
        <v>4186</v>
      </c>
      <c r="BH23" s="755"/>
      <c r="BI23" s="755"/>
      <c r="BJ23" s="755"/>
      <c r="BK23" s="755"/>
      <c r="BL23" s="755"/>
      <c r="BM23" s="755"/>
      <c r="BN23" s="755"/>
      <c r="BO23" s="755"/>
      <c r="BP23" s="755"/>
      <c r="BQ23" s="755"/>
      <c r="BR23" s="755"/>
      <c r="BS23" s="755"/>
      <c r="BT23" s="755"/>
      <c r="BU23" s="755"/>
      <c r="BV23" s="755"/>
      <c r="BW23" s="755"/>
      <c r="BX23" s="755"/>
      <c r="BY23" s="755"/>
      <c r="BZ23" s="755"/>
      <c r="CA23" s="755"/>
      <c r="CB23" s="755"/>
      <c r="CC23" s="755"/>
      <c r="CD23" s="755"/>
      <c r="CE23" s="755"/>
      <c r="CF23" s="755"/>
      <c r="CG23" s="755"/>
      <c r="CH23" s="755"/>
      <c r="CI23" s="755"/>
      <c r="CJ23" s="755"/>
      <c r="CK23" s="755"/>
      <c r="CL23" s="755"/>
      <c r="CM23" s="755"/>
      <c r="CN23" s="755"/>
      <c r="CO23" s="755"/>
      <c r="CP23" s="755"/>
      <c r="CQ23" s="755"/>
      <c r="CR23" s="755"/>
      <c r="CS23" s="755"/>
      <c r="CT23" s="756"/>
      <c r="CU23" s="142"/>
      <c r="CV23" s="142"/>
      <c r="CW23" s="754" t="s">
        <v>4279</v>
      </c>
      <c r="CX23" s="755"/>
      <c r="CY23" s="755"/>
      <c r="CZ23" s="755"/>
      <c r="DA23" s="755"/>
      <c r="DB23" s="755"/>
      <c r="DC23" s="755"/>
      <c r="DD23" s="755"/>
      <c r="DE23" s="755"/>
      <c r="DF23" s="755"/>
      <c r="DG23" s="755"/>
      <c r="DH23" s="755"/>
      <c r="DI23" s="755"/>
      <c r="DJ23" s="755"/>
      <c r="DK23" s="755"/>
      <c r="DL23" s="755"/>
      <c r="DM23" s="755"/>
      <c r="DN23" s="755"/>
      <c r="DO23" s="755"/>
      <c r="DP23" s="755"/>
      <c r="DQ23" s="755"/>
      <c r="DR23" s="755"/>
      <c r="DS23" s="755"/>
      <c r="DT23" s="755"/>
      <c r="DU23" s="755"/>
      <c r="DV23" s="756"/>
      <c r="DW23" s="142"/>
      <c r="DX23" s="163"/>
      <c r="DY23" s="754" t="s">
        <v>4280</v>
      </c>
      <c r="DZ23" s="755"/>
      <c r="EA23" s="755"/>
      <c r="EB23" s="755"/>
      <c r="EC23" s="755"/>
      <c r="ED23" s="755"/>
      <c r="EE23" s="755"/>
      <c r="EF23" s="755"/>
      <c r="EG23" s="755"/>
      <c r="EH23" s="755"/>
      <c r="EI23" s="755"/>
      <c r="EJ23" s="756"/>
    </row>
    <row r="24" spans="1:140" ht="15.75">
      <c r="C24" s="740" t="s">
        <v>5871</v>
      </c>
      <c r="D24" s="741"/>
      <c r="E24" s="741"/>
      <c r="F24" s="741"/>
      <c r="G24" s="741"/>
      <c r="H24" s="741"/>
      <c r="I24" s="741"/>
      <c r="J24" s="741"/>
      <c r="K24" s="741"/>
      <c r="L24" s="741"/>
      <c r="M24" s="741"/>
      <c r="N24" s="742"/>
      <c r="O24" s="163"/>
      <c r="P24" s="163"/>
      <c r="Q24" s="740" t="s">
        <v>4236</v>
      </c>
      <c r="R24" s="741"/>
      <c r="S24" s="741"/>
      <c r="T24" s="741"/>
      <c r="U24" s="741"/>
      <c r="V24" s="741"/>
      <c r="W24" s="741"/>
      <c r="X24" s="741"/>
      <c r="Y24" s="741"/>
      <c r="Z24" s="741"/>
      <c r="AA24" s="741"/>
      <c r="AB24" s="741"/>
      <c r="AC24" s="135"/>
      <c r="AD24" s="164"/>
      <c r="AE24" s="741" t="s">
        <v>687</v>
      </c>
      <c r="AF24" s="741"/>
      <c r="AG24" s="741"/>
      <c r="AH24" s="741"/>
      <c r="AI24" s="741"/>
      <c r="AJ24" s="741"/>
      <c r="AK24" s="741"/>
      <c r="AL24" s="741"/>
      <c r="AM24" s="741"/>
      <c r="AN24" s="741"/>
      <c r="AO24" s="741"/>
      <c r="AP24" s="741"/>
      <c r="AQ24" s="135"/>
      <c r="AR24" s="164"/>
      <c r="AS24" s="741" t="s">
        <v>5872</v>
      </c>
      <c r="AT24" s="741"/>
      <c r="AU24" s="741"/>
      <c r="AV24" s="741"/>
      <c r="AW24" s="741"/>
      <c r="AX24" s="741"/>
      <c r="AY24" s="741"/>
      <c r="AZ24" s="741"/>
      <c r="BA24" s="741"/>
      <c r="BB24" s="741"/>
      <c r="BC24" s="741"/>
      <c r="BD24" s="742"/>
      <c r="BE24" s="135"/>
      <c r="BF24" s="160"/>
      <c r="BG24" s="740" t="s">
        <v>6347</v>
      </c>
      <c r="BH24" s="741"/>
      <c r="BI24" s="741"/>
      <c r="BJ24" s="741"/>
      <c r="BK24" s="741"/>
      <c r="BL24" s="741"/>
      <c r="BM24" s="741"/>
      <c r="BN24" s="741"/>
      <c r="BO24" s="741"/>
      <c r="BP24" s="741"/>
      <c r="BQ24" s="741"/>
      <c r="BR24" s="741"/>
      <c r="BS24" s="135"/>
      <c r="BT24" s="164"/>
      <c r="BU24" s="741" t="s">
        <v>6348</v>
      </c>
      <c r="BV24" s="741"/>
      <c r="BW24" s="741"/>
      <c r="BX24" s="741"/>
      <c r="BY24" s="741"/>
      <c r="BZ24" s="741"/>
      <c r="CA24" s="741"/>
      <c r="CB24" s="741"/>
      <c r="CC24" s="741"/>
      <c r="CD24" s="741"/>
      <c r="CE24" s="741"/>
      <c r="CF24" s="741"/>
      <c r="CG24" s="135"/>
      <c r="CH24" s="164"/>
      <c r="CI24" s="741" t="s">
        <v>6363</v>
      </c>
      <c r="CJ24" s="741"/>
      <c r="CK24" s="741"/>
      <c r="CL24" s="741"/>
      <c r="CM24" s="741"/>
      <c r="CN24" s="741"/>
      <c r="CO24" s="741"/>
      <c r="CP24" s="741"/>
      <c r="CQ24" s="741"/>
      <c r="CR24" s="741"/>
      <c r="CS24" s="741"/>
      <c r="CT24" s="742"/>
      <c r="CU24" s="135"/>
      <c r="CV24" s="160"/>
      <c r="CW24" s="740" t="s">
        <v>4238</v>
      </c>
      <c r="CX24" s="741"/>
      <c r="CY24" s="741"/>
      <c r="CZ24" s="741"/>
      <c r="DA24" s="741"/>
      <c r="DB24" s="741"/>
      <c r="DC24" s="741"/>
      <c r="DD24" s="741"/>
      <c r="DE24" s="741"/>
      <c r="DF24" s="741"/>
      <c r="DG24" s="741"/>
      <c r="DH24" s="741"/>
      <c r="DI24" s="135"/>
      <c r="DJ24" s="164"/>
      <c r="DK24" s="741" t="s">
        <v>693</v>
      </c>
      <c r="DL24" s="741"/>
      <c r="DM24" s="741"/>
      <c r="DN24" s="741"/>
      <c r="DO24" s="741"/>
      <c r="DP24" s="741"/>
      <c r="DQ24" s="741"/>
      <c r="DR24" s="741"/>
      <c r="DS24" s="741"/>
      <c r="DT24" s="741"/>
      <c r="DU24" s="741"/>
      <c r="DV24" s="742"/>
      <c r="DW24" s="135"/>
      <c r="DX24" s="160"/>
      <c r="DY24" s="740" t="s">
        <v>6349</v>
      </c>
      <c r="DZ24" s="741"/>
      <c r="EA24" s="741"/>
      <c r="EB24" s="741"/>
      <c r="EC24" s="741"/>
      <c r="ED24" s="741"/>
      <c r="EE24" s="741"/>
      <c r="EF24" s="741"/>
      <c r="EG24" s="741"/>
      <c r="EH24" s="741"/>
      <c r="EI24" s="741"/>
      <c r="EJ24" s="742"/>
    </row>
    <row r="25" spans="1:140" ht="52.5" customHeight="1">
      <c r="C25" s="734" t="s">
        <v>5883</v>
      </c>
      <c r="D25" s="763"/>
      <c r="E25" s="763"/>
      <c r="F25" s="763"/>
      <c r="G25" s="763"/>
      <c r="H25" s="763"/>
      <c r="I25" s="763"/>
      <c r="J25" s="763"/>
      <c r="K25" s="763"/>
      <c r="L25" s="763"/>
      <c r="M25" s="763"/>
      <c r="N25" s="744"/>
      <c r="O25" s="163"/>
      <c r="P25" s="163"/>
      <c r="Q25" s="734" t="s">
        <v>5882</v>
      </c>
      <c r="R25" s="735"/>
      <c r="S25" s="735"/>
      <c r="T25" s="735"/>
      <c r="U25" s="735"/>
      <c r="V25" s="735"/>
      <c r="W25" s="735"/>
      <c r="X25" s="735"/>
      <c r="Y25" s="735"/>
      <c r="Z25" s="735"/>
      <c r="AA25" s="735"/>
      <c r="AB25" s="735"/>
      <c r="AC25" s="142"/>
      <c r="AD25" s="164"/>
      <c r="AE25" s="735" t="s">
        <v>4268</v>
      </c>
      <c r="AF25" s="735"/>
      <c r="AG25" s="735"/>
      <c r="AH25" s="735"/>
      <c r="AI25" s="735"/>
      <c r="AJ25" s="735"/>
      <c r="AK25" s="735"/>
      <c r="AL25" s="735"/>
      <c r="AM25" s="735"/>
      <c r="AN25" s="735"/>
      <c r="AO25" s="735"/>
      <c r="AP25" s="735"/>
      <c r="AQ25" s="142"/>
      <c r="AR25" s="164"/>
      <c r="AS25" s="735" t="s">
        <v>5884</v>
      </c>
      <c r="AT25" s="735"/>
      <c r="AU25" s="735"/>
      <c r="AV25" s="735"/>
      <c r="AW25" s="735"/>
      <c r="AX25" s="735"/>
      <c r="AY25" s="735"/>
      <c r="AZ25" s="735"/>
      <c r="BA25" s="735"/>
      <c r="BB25" s="735"/>
      <c r="BC25" s="735"/>
      <c r="BD25" s="744"/>
      <c r="BE25" s="142"/>
      <c r="BF25" s="160"/>
      <c r="BG25" s="879" t="s">
        <v>5899</v>
      </c>
      <c r="BH25" s="815"/>
      <c r="BI25" s="815"/>
      <c r="BJ25" s="815"/>
      <c r="BK25" s="815"/>
      <c r="BL25" s="815"/>
      <c r="BM25" s="815"/>
      <c r="BN25" s="815"/>
      <c r="BO25" s="815"/>
      <c r="BP25" s="815"/>
      <c r="BQ25" s="815"/>
      <c r="BR25" s="880"/>
      <c r="BS25" s="142"/>
      <c r="BT25" s="164"/>
      <c r="BU25" s="763" t="s">
        <v>4271</v>
      </c>
      <c r="BV25" s="763"/>
      <c r="BW25" s="763"/>
      <c r="BX25" s="763"/>
      <c r="BY25" s="763"/>
      <c r="BZ25" s="763"/>
      <c r="CA25" s="763"/>
      <c r="CB25" s="763"/>
      <c r="CC25" s="763"/>
      <c r="CD25" s="763"/>
      <c r="CE25" s="763"/>
      <c r="CF25" s="763"/>
      <c r="CG25" s="142"/>
      <c r="CH25" s="160"/>
      <c r="CI25" s="763" t="s">
        <v>5885</v>
      </c>
      <c r="CJ25" s="763"/>
      <c r="CK25" s="763"/>
      <c r="CL25" s="763"/>
      <c r="CM25" s="763"/>
      <c r="CN25" s="763"/>
      <c r="CO25" s="763"/>
      <c r="CP25" s="763"/>
      <c r="CQ25" s="763"/>
      <c r="CR25" s="763"/>
      <c r="CS25" s="763"/>
      <c r="CT25" s="744"/>
      <c r="CU25" s="142"/>
      <c r="CV25" s="142"/>
      <c r="CW25" s="734" t="s">
        <v>4237</v>
      </c>
      <c r="CX25" s="735"/>
      <c r="CY25" s="735"/>
      <c r="CZ25" s="735"/>
      <c r="DA25" s="735"/>
      <c r="DB25" s="735"/>
      <c r="DC25" s="735"/>
      <c r="DD25" s="735"/>
      <c r="DE25" s="735"/>
      <c r="DF25" s="735"/>
      <c r="DG25" s="735"/>
      <c r="DH25" s="735"/>
      <c r="DI25" s="142"/>
      <c r="DJ25" s="164"/>
      <c r="DK25" s="735" t="s">
        <v>4272</v>
      </c>
      <c r="DL25" s="735"/>
      <c r="DM25" s="735"/>
      <c r="DN25" s="735"/>
      <c r="DO25" s="735"/>
      <c r="DP25" s="735"/>
      <c r="DQ25" s="735"/>
      <c r="DR25" s="735"/>
      <c r="DS25" s="735"/>
      <c r="DT25" s="735"/>
      <c r="DU25" s="735"/>
      <c r="DV25" s="744"/>
      <c r="DW25" s="142"/>
      <c r="DX25" s="163"/>
      <c r="DY25" s="734" t="s">
        <v>4239</v>
      </c>
      <c r="DZ25" s="763"/>
      <c r="EA25" s="763"/>
      <c r="EB25" s="763"/>
      <c r="EC25" s="763"/>
      <c r="ED25" s="763"/>
      <c r="EE25" s="763"/>
      <c r="EF25" s="763"/>
      <c r="EG25" s="763"/>
      <c r="EH25" s="763"/>
      <c r="EI25" s="763"/>
      <c r="EJ25" s="744"/>
    </row>
    <row r="26" spans="1:140" ht="15" customHeight="1">
      <c r="C26" s="736" t="s">
        <v>5878</v>
      </c>
      <c r="D26" s="762"/>
      <c r="E26" s="762"/>
      <c r="F26" s="762"/>
      <c r="G26" s="762"/>
      <c r="H26" s="762"/>
      <c r="I26" s="762"/>
      <c r="J26" s="762"/>
      <c r="K26" s="762"/>
      <c r="L26" s="762"/>
      <c r="M26" s="762"/>
      <c r="N26" s="718"/>
      <c r="O26" s="163"/>
      <c r="P26" s="163"/>
      <c r="Q26" s="736"/>
      <c r="R26" s="717"/>
      <c r="S26" s="717"/>
      <c r="T26" s="717"/>
      <c r="U26" s="717"/>
      <c r="V26" s="717"/>
      <c r="W26" s="717"/>
      <c r="X26" s="717"/>
      <c r="Y26" s="717"/>
      <c r="Z26" s="717"/>
      <c r="AA26" s="717"/>
      <c r="AB26" s="717"/>
      <c r="AC26" s="379"/>
      <c r="AD26" s="164"/>
      <c r="AE26" s="717" t="s">
        <v>685</v>
      </c>
      <c r="AF26" s="717"/>
      <c r="AG26" s="717"/>
      <c r="AH26" s="717"/>
      <c r="AI26" s="717"/>
      <c r="AJ26" s="717"/>
      <c r="AK26" s="717"/>
      <c r="AL26" s="717"/>
      <c r="AM26" s="717"/>
      <c r="AN26" s="717"/>
      <c r="AO26" s="717"/>
      <c r="AP26" s="717"/>
      <c r="AQ26" s="379"/>
      <c r="AR26" s="164"/>
      <c r="AS26" s="717" t="s">
        <v>5878</v>
      </c>
      <c r="AT26" s="717"/>
      <c r="AU26" s="717"/>
      <c r="AV26" s="717"/>
      <c r="AW26" s="717"/>
      <c r="AX26" s="717"/>
      <c r="AY26" s="717"/>
      <c r="AZ26" s="717"/>
      <c r="BA26" s="717"/>
      <c r="BB26" s="717"/>
      <c r="BC26" s="717"/>
      <c r="BD26" s="718"/>
      <c r="BE26" s="379"/>
      <c r="BF26" s="160"/>
      <c r="BG26" s="806"/>
      <c r="BH26" s="807"/>
      <c r="BI26" s="807"/>
      <c r="BJ26" s="807"/>
      <c r="BK26" s="807"/>
      <c r="BL26" s="807"/>
      <c r="BM26" s="807"/>
      <c r="BN26" s="807"/>
      <c r="BO26" s="807"/>
      <c r="BP26" s="807"/>
      <c r="BQ26" s="807"/>
      <c r="BR26" s="808"/>
      <c r="BS26" s="379"/>
      <c r="BT26" s="164"/>
      <c r="BU26" s="762" t="s">
        <v>685</v>
      </c>
      <c r="BV26" s="762"/>
      <c r="BW26" s="762"/>
      <c r="BX26" s="762"/>
      <c r="BY26" s="762"/>
      <c r="BZ26" s="762"/>
      <c r="CA26" s="762"/>
      <c r="CB26" s="762"/>
      <c r="CC26" s="762"/>
      <c r="CD26" s="762"/>
      <c r="CE26" s="762"/>
      <c r="CF26" s="762"/>
      <c r="CG26" s="379"/>
      <c r="CH26" s="160"/>
      <c r="CI26" s="762" t="s">
        <v>5878</v>
      </c>
      <c r="CJ26" s="762"/>
      <c r="CK26" s="762"/>
      <c r="CL26" s="762"/>
      <c r="CM26" s="762"/>
      <c r="CN26" s="762"/>
      <c r="CO26" s="762"/>
      <c r="CP26" s="762"/>
      <c r="CQ26" s="762"/>
      <c r="CR26" s="762"/>
      <c r="CS26" s="762"/>
      <c r="CT26" s="718"/>
      <c r="CU26" s="142"/>
      <c r="CV26" s="142"/>
      <c r="CW26" s="736"/>
      <c r="CX26" s="717"/>
      <c r="CY26" s="717"/>
      <c r="CZ26" s="717"/>
      <c r="DA26" s="717"/>
      <c r="DB26" s="717"/>
      <c r="DC26" s="717"/>
      <c r="DD26" s="717"/>
      <c r="DE26" s="717"/>
      <c r="DF26" s="717"/>
      <c r="DG26" s="717"/>
      <c r="DH26" s="717"/>
      <c r="DI26" s="379"/>
      <c r="DJ26" s="164"/>
      <c r="DK26" s="717" t="s">
        <v>685</v>
      </c>
      <c r="DL26" s="717"/>
      <c r="DM26" s="717"/>
      <c r="DN26" s="717"/>
      <c r="DO26" s="717"/>
      <c r="DP26" s="717"/>
      <c r="DQ26" s="717"/>
      <c r="DR26" s="717"/>
      <c r="DS26" s="717"/>
      <c r="DT26" s="717"/>
      <c r="DU26" s="717"/>
      <c r="DV26" s="718"/>
      <c r="DW26" s="142"/>
      <c r="DX26" s="163"/>
      <c r="DY26" s="736"/>
      <c r="DZ26" s="762"/>
      <c r="EA26" s="762"/>
      <c r="EB26" s="762"/>
      <c r="EC26" s="762"/>
      <c r="ED26" s="762"/>
      <c r="EE26" s="762"/>
      <c r="EF26" s="762"/>
      <c r="EG26" s="762"/>
      <c r="EH26" s="762"/>
      <c r="EI26" s="762"/>
      <c r="EJ26" s="718"/>
    </row>
    <row r="27" spans="1:140" ht="106.5" customHeight="1">
      <c r="C27" s="720"/>
      <c r="D27" s="711"/>
      <c r="E27" s="711"/>
      <c r="F27" s="711"/>
      <c r="G27" s="711"/>
      <c r="H27" s="711"/>
      <c r="I27" s="711"/>
      <c r="J27" s="711"/>
      <c r="K27" s="711"/>
      <c r="L27" s="711"/>
      <c r="M27" s="711"/>
      <c r="N27" s="712"/>
      <c r="O27" s="163"/>
      <c r="P27" s="163"/>
      <c r="Q27" s="720"/>
      <c r="R27" s="711"/>
      <c r="S27" s="711"/>
      <c r="T27" s="711"/>
      <c r="U27" s="711"/>
      <c r="V27" s="711"/>
      <c r="W27" s="711"/>
      <c r="X27" s="711"/>
      <c r="Y27" s="711"/>
      <c r="Z27" s="711"/>
      <c r="AA27" s="711"/>
      <c r="AB27" s="721"/>
      <c r="AC27" s="135"/>
      <c r="AD27" s="164"/>
      <c r="AE27" s="710"/>
      <c r="AF27" s="711"/>
      <c r="AG27" s="711"/>
      <c r="AH27" s="711"/>
      <c r="AI27" s="711"/>
      <c r="AJ27" s="711"/>
      <c r="AK27" s="711"/>
      <c r="AL27" s="711"/>
      <c r="AM27" s="711"/>
      <c r="AN27" s="711"/>
      <c r="AO27" s="711"/>
      <c r="AP27" s="721"/>
      <c r="AQ27" s="135"/>
      <c r="AR27" s="164"/>
      <c r="AS27" s="710"/>
      <c r="AT27" s="711"/>
      <c r="AU27" s="711"/>
      <c r="AV27" s="711"/>
      <c r="AW27" s="711"/>
      <c r="AX27" s="711"/>
      <c r="AY27" s="711"/>
      <c r="AZ27" s="711"/>
      <c r="BA27" s="711"/>
      <c r="BB27" s="711"/>
      <c r="BC27" s="711"/>
      <c r="BD27" s="712"/>
      <c r="BE27" s="135"/>
      <c r="BF27" s="160"/>
      <c r="BG27" s="720"/>
      <c r="BH27" s="711"/>
      <c r="BI27" s="711"/>
      <c r="BJ27" s="711"/>
      <c r="BK27" s="711"/>
      <c r="BL27" s="711"/>
      <c r="BM27" s="711"/>
      <c r="BN27" s="711"/>
      <c r="BO27" s="711"/>
      <c r="BP27" s="711"/>
      <c r="BQ27" s="711"/>
      <c r="BR27" s="721"/>
      <c r="BS27" s="135"/>
      <c r="BT27" s="164"/>
      <c r="BU27" s="710"/>
      <c r="BV27" s="711"/>
      <c r="BW27" s="711"/>
      <c r="BX27" s="711"/>
      <c r="BY27" s="711"/>
      <c r="BZ27" s="711"/>
      <c r="CA27" s="711"/>
      <c r="CB27" s="711"/>
      <c r="CC27" s="711"/>
      <c r="CD27" s="711"/>
      <c r="CE27" s="711"/>
      <c r="CF27" s="721"/>
      <c r="CG27" s="135"/>
      <c r="CH27" s="160"/>
      <c r="CI27" s="710"/>
      <c r="CJ27" s="711"/>
      <c r="CK27" s="711"/>
      <c r="CL27" s="711"/>
      <c r="CM27" s="711"/>
      <c r="CN27" s="711"/>
      <c r="CO27" s="711"/>
      <c r="CP27" s="711"/>
      <c r="CQ27" s="711"/>
      <c r="CR27" s="711"/>
      <c r="CS27" s="711"/>
      <c r="CT27" s="712"/>
      <c r="CU27" s="142"/>
      <c r="CV27" s="142"/>
      <c r="CW27" s="720"/>
      <c r="CX27" s="711"/>
      <c r="CY27" s="711"/>
      <c r="CZ27" s="711"/>
      <c r="DA27" s="711"/>
      <c r="DB27" s="711"/>
      <c r="DC27" s="711"/>
      <c r="DD27" s="711"/>
      <c r="DE27" s="711"/>
      <c r="DF27" s="711"/>
      <c r="DG27" s="711"/>
      <c r="DH27" s="721"/>
      <c r="DI27" s="135"/>
      <c r="DJ27" s="164"/>
      <c r="DK27" s="710"/>
      <c r="DL27" s="711"/>
      <c r="DM27" s="711"/>
      <c r="DN27" s="711"/>
      <c r="DO27" s="711"/>
      <c r="DP27" s="711"/>
      <c r="DQ27" s="711"/>
      <c r="DR27" s="711"/>
      <c r="DS27" s="711"/>
      <c r="DT27" s="711"/>
      <c r="DU27" s="711"/>
      <c r="DV27" s="712"/>
      <c r="DW27" s="142"/>
      <c r="DX27" s="163"/>
      <c r="DY27" s="720"/>
      <c r="DZ27" s="711"/>
      <c r="EA27" s="711"/>
      <c r="EB27" s="711"/>
      <c r="EC27" s="711"/>
      <c r="ED27" s="711"/>
      <c r="EE27" s="711"/>
      <c r="EF27" s="711"/>
      <c r="EG27" s="711"/>
      <c r="EH27" s="711"/>
      <c r="EI27" s="711"/>
      <c r="EJ27" s="712"/>
    </row>
    <row r="28" spans="1:140">
      <c r="A28" s="137" t="s">
        <v>5857</v>
      </c>
      <c r="C28" s="714">
        <f>VLOOKUP(A28,'Прайс-лист'!$B:$K,10,0)</f>
        <v>1920</v>
      </c>
      <c r="D28" s="715"/>
      <c r="E28" s="715"/>
      <c r="F28" s="715"/>
      <c r="G28" s="715"/>
      <c r="H28" s="715"/>
      <c r="I28" s="715"/>
      <c r="J28" s="715"/>
      <c r="K28" s="716"/>
      <c r="L28" s="708"/>
      <c r="M28" s="761"/>
      <c r="N28" s="713"/>
      <c r="O28" s="137"/>
      <c r="P28" s="163"/>
      <c r="Q28" s="714" t="s">
        <v>4187</v>
      </c>
      <c r="R28" s="715"/>
      <c r="S28" s="715"/>
      <c r="T28" s="715"/>
      <c r="U28" s="715"/>
      <c r="V28" s="715"/>
      <c r="W28" s="715"/>
      <c r="X28" s="715"/>
      <c r="Y28" s="716"/>
      <c r="Z28" s="708"/>
      <c r="AA28" s="709"/>
      <c r="AB28" s="709"/>
      <c r="AC28" s="137" t="s">
        <v>689</v>
      </c>
      <c r="AD28" s="160"/>
      <c r="AE28" s="719">
        <f>VLOOKUP(AC28,'Прайс-лист'!$B:$K,10,0)</f>
        <v>900</v>
      </c>
      <c r="AF28" s="715"/>
      <c r="AG28" s="715"/>
      <c r="AH28" s="715"/>
      <c r="AI28" s="715"/>
      <c r="AJ28" s="715"/>
      <c r="AK28" s="715"/>
      <c r="AL28" s="715"/>
      <c r="AM28" s="716"/>
      <c r="AN28" s="708"/>
      <c r="AO28" s="709"/>
      <c r="AP28" s="709"/>
      <c r="AQ28" s="137" t="s">
        <v>5859</v>
      </c>
      <c r="AR28" s="160"/>
      <c r="AS28" s="719">
        <f>VLOOKUP(AQ28,'Прайс-лист'!$B:$K,10,0)</f>
        <v>2120</v>
      </c>
      <c r="AT28" s="715"/>
      <c r="AU28" s="715"/>
      <c r="AV28" s="715"/>
      <c r="AW28" s="715"/>
      <c r="AX28" s="715"/>
      <c r="AY28" s="715"/>
      <c r="AZ28" s="715"/>
      <c r="BA28" s="716"/>
      <c r="BB28" s="708"/>
      <c r="BC28" s="709"/>
      <c r="BD28" s="713"/>
      <c r="BE28" s="137"/>
      <c r="BF28" s="160"/>
      <c r="BG28" s="714" t="s">
        <v>4187</v>
      </c>
      <c r="BH28" s="715"/>
      <c r="BI28" s="715"/>
      <c r="BJ28" s="715"/>
      <c r="BK28" s="715"/>
      <c r="BL28" s="715"/>
      <c r="BM28" s="715"/>
      <c r="BN28" s="715"/>
      <c r="BO28" s="716"/>
      <c r="BP28" s="889"/>
      <c r="BQ28" s="890"/>
      <c r="BR28" s="887"/>
      <c r="BS28" s="137" t="s">
        <v>692</v>
      </c>
      <c r="BT28" s="160"/>
      <c r="BU28" s="719">
        <f>VLOOKUP(BS28,'Прайс-лист'!$B:$K,10,0)</f>
        <v>1110</v>
      </c>
      <c r="BV28" s="715"/>
      <c r="BW28" s="715"/>
      <c r="BX28" s="715"/>
      <c r="BY28" s="715"/>
      <c r="BZ28" s="715"/>
      <c r="CA28" s="715"/>
      <c r="CB28" s="715"/>
      <c r="CC28" s="716"/>
      <c r="CD28" s="708"/>
      <c r="CE28" s="761"/>
      <c r="CF28" s="761"/>
      <c r="CG28" s="137" t="s">
        <v>5861</v>
      </c>
      <c r="CH28" s="160"/>
      <c r="CI28" s="719">
        <f>VLOOKUP(CG28,'Прайс-лист'!$B:$K,10,0)</f>
        <v>2420</v>
      </c>
      <c r="CJ28" s="715"/>
      <c r="CK28" s="715"/>
      <c r="CL28" s="715"/>
      <c r="CM28" s="715"/>
      <c r="CN28" s="715"/>
      <c r="CO28" s="715"/>
      <c r="CP28" s="715"/>
      <c r="CQ28" s="716"/>
      <c r="CR28" s="708"/>
      <c r="CS28" s="761"/>
      <c r="CT28" s="713"/>
      <c r="CU28" s="137"/>
      <c r="CV28" s="142"/>
      <c r="CW28" s="714" t="s">
        <v>4187</v>
      </c>
      <c r="CX28" s="715"/>
      <c r="CY28" s="715"/>
      <c r="CZ28" s="715"/>
      <c r="DA28" s="715"/>
      <c r="DB28" s="715"/>
      <c r="DC28" s="715"/>
      <c r="DD28" s="715"/>
      <c r="DE28" s="716"/>
      <c r="DF28" s="708"/>
      <c r="DG28" s="709"/>
      <c r="DH28" s="709"/>
      <c r="DI28" s="137" t="s">
        <v>695</v>
      </c>
      <c r="DJ28" s="160"/>
      <c r="DK28" s="719">
        <f>VLOOKUP(DI28,'Прайс-лист'!$B:$K,10,0)</f>
        <v>1140</v>
      </c>
      <c r="DL28" s="715"/>
      <c r="DM28" s="715"/>
      <c r="DN28" s="715"/>
      <c r="DO28" s="715"/>
      <c r="DP28" s="715"/>
      <c r="DQ28" s="715"/>
      <c r="DR28" s="715"/>
      <c r="DS28" s="716"/>
      <c r="DT28" s="708"/>
      <c r="DU28" s="709"/>
      <c r="DV28" s="713"/>
      <c r="DW28" s="137"/>
      <c r="DX28" s="163"/>
      <c r="DY28" s="714" t="s">
        <v>4187</v>
      </c>
      <c r="DZ28" s="715"/>
      <c r="EA28" s="715"/>
      <c r="EB28" s="715"/>
      <c r="EC28" s="715"/>
      <c r="ED28" s="715"/>
      <c r="EE28" s="715"/>
      <c r="EF28" s="715"/>
      <c r="EG28" s="716"/>
      <c r="EH28" s="708"/>
      <c r="EI28" s="761"/>
      <c r="EJ28" s="713"/>
    </row>
    <row r="29" spans="1:140" ht="15" thickBot="1">
      <c r="A29" s="138" t="s">
        <v>5858</v>
      </c>
      <c r="C29" s="753">
        <f>VLOOKUP(A29,'Прайс-лист'!$B:$K,10,0)</f>
        <v>1920</v>
      </c>
      <c r="D29" s="723"/>
      <c r="E29" s="723"/>
      <c r="F29" s="723"/>
      <c r="G29" s="723"/>
      <c r="H29" s="723"/>
      <c r="I29" s="723"/>
      <c r="J29" s="723"/>
      <c r="K29" s="724"/>
      <c r="L29" s="725"/>
      <c r="M29" s="726"/>
      <c r="N29" s="727"/>
      <c r="O29" s="138" t="s">
        <v>2306</v>
      </c>
      <c r="P29" s="163"/>
      <c r="Q29" s="753">
        <f>VLOOKUP(O29,'Прайс-лист'!$B:$K,10,0)</f>
        <v>550</v>
      </c>
      <c r="R29" s="723"/>
      <c r="S29" s="723"/>
      <c r="T29" s="723"/>
      <c r="U29" s="723"/>
      <c r="V29" s="723"/>
      <c r="W29" s="723"/>
      <c r="X29" s="723"/>
      <c r="Y29" s="724"/>
      <c r="Z29" s="725"/>
      <c r="AA29" s="726"/>
      <c r="AB29" s="726"/>
      <c r="AC29" s="139" t="s">
        <v>813</v>
      </c>
      <c r="AD29" s="245"/>
      <c r="AE29" s="722">
        <f>VLOOKUP(AC29,'Прайс-лист'!$B:$K,10,0)</f>
        <v>900</v>
      </c>
      <c r="AF29" s="723"/>
      <c r="AG29" s="723"/>
      <c r="AH29" s="723"/>
      <c r="AI29" s="723"/>
      <c r="AJ29" s="723"/>
      <c r="AK29" s="723"/>
      <c r="AL29" s="723"/>
      <c r="AM29" s="724"/>
      <c r="AN29" s="725"/>
      <c r="AO29" s="726"/>
      <c r="AP29" s="726"/>
      <c r="AQ29" s="139" t="s">
        <v>5860</v>
      </c>
      <c r="AR29" s="245"/>
      <c r="AS29" s="722">
        <f>VLOOKUP(AQ29,'Прайс-лист'!$B:$K,10,0)</f>
        <v>2120</v>
      </c>
      <c r="AT29" s="723"/>
      <c r="AU29" s="723"/>
      <c r="AV29" s="723"/>
      <c r="AW29" s="723"/>
      <c r="AX29" s="723"/>
      <c r="AY29" s="723"/>
      <c r="AZ29" s="723"/>
      <c r="BA29" s="724"/>
      <c r="BB29" s="725"/>
      <c r="BC29" s="726"/>
      <c r="BD29" s="727"/>
      <c r="BE29" s="138" t="s">
        <v>2308</v>
      </c>
      <c r="BF29" s="160"/>
      <c r="BG29" s="753">
        <f>VLOOKUP(BE29,'Прайс-лист'!$B:$K,10,0)</f>
        <v>580</v>
      </c>
      <c r="BH29" s="723"/>
      <c r="BI29" s="723"/>
      <c r="BJ29" s="723"/>
      <c r="BK29" s="723"/>
      <c r="BL29" s="723"/>
      <c r="BM29" s="723"/>
      <c r="BN29" s="723"/>
      <c r="BO29" s="724"/>
      <c r="BP29" s="892"/>
      <c r="BQ29" s="893"/>
      <c r="BR29" s="888"/>
      <c r="BS29" s="139" t="s">
        <v>815</v>
      </c>
      <c r="BT29" s="245"/>
      <c r="BU29" s="722">
        <f>VLOOKUP(BS29,'Прайс-лист'!$B:$K,10,0)</f>
        <v>1110</v>
      </c>
      <c r="BV29" s="723"/>
      <c r="BW29" s="723"/>
      <c r="BX29" s="723"/>
      <c r="BY29" s="723"/>
      <c r="BZ29" s="723"/>
      <c r="CA29" s="723"/>
      <c r="CB29" s="723"/>
      <c r="CC29" s="724"/>
      <c r="CD29" s="725"/>
      <c r="CE29" s="726"/>
      <c r="CF29" s="726"/>
      <c r="CG29" s="139" t="s">
        <v>5862</v>
      </c>
      <c r="CH29" s="245"/>
      <c r="CI29" s="722">
        <f>VLOOKUP(CG29,'Прайс-лист'!$B:$K,10,0)</f>
        <v>2420</v>
      </c>
      <c r="CJ29" s="723"/>
      <c r="CK29" s="723"/>
      <c r="CL29" s="723"/>
      <c r="CM29" s="723"/>
      <c r="CN29" s="723"/>
      <c r="CO29" s="723"/>
      <c r="CP29" s="723"/>
      <c r="CQ29" s="724"/>
      <c r="CR29" s="725"/>
      <c r="CS29" s="726"/>
      <c r="CT29" s="727"/>
      <c r="CU29" s="138" t="s">
        <v>2310</v>
      </c>
      <c r="CV29" s="142"/>
      <c r="CW29" s="753">
        <f>VLOOKUP(CU29,'Прайс-лист'!$B:$K,10,0)</f>
        <v>620</v>
      </c>
      <c r="CX29" s="723"/>
      <c r="CY29" s="723"/>
      <c r="CZ29" s="723"/>
      <c r="DA29" s="723"/>
      <c r="DB29" s="723"/>
      <c r="DC29" s="723"/>
      <c r="DD29" s="723"/>
      <c r="DE29" s="724"/>
      <c r="DF29" s="725"/>
      <c r="DG29" s="726"/>
      <c r="DH29" s="726"/>
      <c r="DI29" s="139" t="s">
        <v>817</v>
      </c>
      <c r="DJ29" s="245"/>
      <c r="DK29" s="722">
        <f>VLOOKUP(DI29,'Прайс-лист'!$B:$K,10,0)</f>
        <v>1140</v>
      </c>
      <c r="DL29" s="723"/>
      <c r="DM29" s="723"/>
      <c r="DN29" s="723"/>
      <c r="DO29" s="723"/>
      <c r="DP29" s="723"/>
      <c r="DQ29" s="723"/>
      <c r="DR29" s="723"/>
      <c r="DS29" s="724"/>
      <c r="DT29" s="725"/>
      <c r="DU29" s="726"/>
      <c r="DV29" s="727"/>
      <c r="DW29" s="138" t="s">
        <v>2312</v>
      </c>
      <c r="DX29" s="163"/>
      <c r="DY29" s="753">
        <f>VLOOKUP(DW29,'Прайс-лист'!$B:$K,10,0)</f>
        <v>620</v>
      </c>
      <c r="DZ29" s="723"/>
      <c r="EA29" s="723"/>
      <c r="EB29" s="723"/>
      <c r="EC29" s="723"/>
      <c r="ED29" s="723"/>
      <c r="EE29" s="723"/>
      <c r="EF29" s="723"/>
      <c r="EG29" s="724"/>
      <c r="EH29" s="725"/>
      <c r="EI29" s="726"/>
      <c r="EJ29" s="727"/>
    </row>
    <row r="30" spans="1:140" ht="14.25" customHeight="1" thickBot="1">
      <c r="B30" s="374"/>
      <c r="C30" s="374"/>
      <c r="D30" s="374"/>
      <c r="E30" s="374"/>
      <c r="F30" s="374"/>
      <c r="G30" s="374"/>
      <c r="H30" s="374"/>
      <c r="I30" s="374"/>
      <c r="J30" s="374"/>
      <c r="K30" s="374"/>
      <c r="L30" s="374"/>
      <c r="M30" s="160"/>
      <c r="N30" s="158"/>
      <c r="O30" s="158"/>
      <c r="P30" s="158"/>
      <c r="Q30" s="158"/>
      <c r="R30" s="158"/>
      <c r="S30" s="158"/>
      <c r="T30" s="158"/>
      <c r="U30" s="158"/>
      <c r="V30" s="158"/>
      <c r="W30" s="158"/>
      <c r="X30" s="158"/>
      <c r="Y30" s="158"/>
      <c r="Z30" s="140"/>
      <c r="AA30" s="158"/>
      <c r="AB30" s="158"/>
      <c r="AC30" s="158"/>
      <c r="AD30" s="158"/>
      <c r="AE30" s="158"/>
      <c r="AF30" s="158"/>
      <c r="AG30" s="158"/>
      <c r="AH30" s="158"/>
      <c r="AI30" s="158"/>
      <c r="AJ30" s="158"/>
      <c r="AK30" s="158"/>
      <c r="AL30" s="158"/>
      <c r="AM30" s="140"/>
      <c r="AN30" s="158"/>
      <c r="AO30" s="158"/>
      <c r="AP30" s="158"/>
      <c r="AQ30" s="158"/>
      <c r="AR30" s="158"/>
      <c r="AS30" s="158"/>
      <c r="AT30" s="158"/>
      <c r="AU30" s="158"/>
      <c r="AV30" s="158"/>
      <c r="AW30" s="158"/>
      <c r="AX30" s="158"/>
      <c r="AY30" s="158"/>
      <c r="AZ30" s="160"/>
      <c r="BA30" s="160"/>
      <c r="BB30" s="160"/>
      <c r="BC30" s="160"/>
      <c r="BD30" s="158"/>
      <c r="BE30" s="158"/>
      <c r="BF30" s="158"/>
      <c r="BG30" s="158"/>
      <c r="BH30" s="158"/>
      <c r="BI30" s="158"/>
      <c r="BJ30" s="158"/>
      <c r="BK30" s="158"/>
      <c r="BL30" s="158"/>
      <c r="BM30" s="158"/>
      <c r="BN30" s="158"/>
      <c r="BO30" s="158"/>
      <c r="BP30" s="158"/>
      <c r="BQ30" s="158"/>
      <c r="BR30" s="158"/>
      <c r="BS30" s="158"/>
      <c r="BT30" s="164"/>
      <c r="BU30" s="142"/>
      <c r="BV30" s="142"/>
      <c r="BW30" s="142"/>
      <c r="BX30" s="142"/>
      <c r="BY30" s="142"/>
      <c r="BZ30" s="142"/>
      <c r="CA30" s="142"/>
      <c r="CB30" s="142"/>
      <c r="CC30" s="142"/>
      <c r="CD30" s="142"/>
      <c r="CE30" s="142"/>
      <c r="CF30" s="142"/>
      <c r="CG30" s="142"/>
      <c r="CH30" s="142"/>
      <c r="CI30" s="142"/>
      <c r="CJ30" s="142"/>
      <c r="CK30" s="142"/>
      <c r="CL30" s="142"/>
      <c r="CM30" s="142"/>
      <c r="CN30" s="142"/>
      <c r="CO30" s="142"/>
      <c r="CP30" s="142"/>
      <c r="CQ30" s="142"/>
      <c r="CR30" s="142"/>
      <c r="CS30" s="142"/>
      <c r="CT30" s="142"/>
      <c r="CU30" s="142"/>
      <c r="CV30" s="142"/>
      <c r="CW30" s="142"/>
      <c r="CX30" s="142"/>
      <c r="CY30" s="142"/>
      <c r="CZ30" s="142"/>
      <c r="DA30" s="142"/>
      <c r="DB30" s="142"/>
      <c r="DC30" s="142"/>
      <c r="DD30" s="142"/>
      <c r="DE30" s="142"/>
      <c r="DF30" s="142"/>
      <c r="DG30" s="142"/>
      <c r="DH30" s="142"/>
      <c r="DI30" s="142"/>
      <c r="DJ30" s="142"/>
      <c r="DK30" s="142"/>
      <c r="DL30" s="142"/>
      <c r="DM30" s="142"/>
      <c r="DN30" s="142"/>
      <c r="DO30" s="142"/>
      <c r="DP30" s="142"/>
      <c r="DQ30" s="142"/>
      <c r="DR30" s="142"/>
      <c r="DS30" s="142"/>
      <c r="DT30" s="142"/>
      <c r="DU30" s="142"/>
      <c r="DV30" s="142"/>
      <c r="DW30" s="142"/>
      <c r="DX30" s="163"/>
      <c r="DY30" s="163"/>
      <c r="DZ30" s="163"/>
      <c r="EA30" s="163"/>
      <c r="EB30" s="163"/>
      <c r="EC30" s="163"/>
      <c r="ED30" s="163"/>
      <c r="EE30" s="163"/>
      <c r="EF30" s="163"/>
      <c r="EG30" s="163"/>
      <c r="EH30" s="163"/>
      <c r="EI30" s="163"/>
      <c r="EJ30" s="163"/>
    </row>
    <row r="31" spans="1:140" ht="15.75" customHeight="1" thickBot="1">
      <c r="C31" s="754" t="s">
        <v>4280</v>
      </c>
      <c r="D31" s="755"/>
      <c r="E31" s="755"/>
      <c r="F31" s="755"/>
      <c r="G31" s="755"/>
      <c r="H31" s="755"/>
      <c r="I31" s="755"/>
      <c r="J31" s="755"/>
      <c r="K31" s="755"/>
      <c r="L31" s="755"/>
      <c r="M31" s="755"/>
      <c r="N31" s="756"/>
      <c r="O31" s="158"/>
      <c r="P31" s="158"/>
      <c r="Q31" s="754" t="s">
        <v>4188</v>
      </c>
      <c r="R31" s="755"/>
      <c r="S31" s="755"/>
      <c r="T31" s="755"/>
      <c r="U31" s="755"/>
      <c r="V31" s="755"/>
      <c r="W31" s="755"/>
      <c r="X31" s="755"/>
      <c r="Y31" s="755"/>
      <c r="Z31" s="755"/>
      <c r="AA31" s="755"/>
      <c r="AB31" s="755"/>
      <c r="AC31" s="755"/>
      <c r="AD31" s="755"/>
      <c r="AE31" s="755"/>
      <c r="AF31" s="755"/>
      <c r="AG31" s="755"/>
      <c r="AH31" s="755"/>
      <c r="AI31" s="755"/>
      <c r="AJ31" s="755"/>
      <c r="AK31" s="755"/>
      <c r="AL31" s="755"/>
      <c r="AM31" s="755"/>
      <c r="AN31" s="755"/>
      <c r="AO31" s="755"/>
      <c r="AP31" s="755"/>
      <c r="AQ31" s="755"/>
      <c r="AR31" s="755"/>
      <c r="AS31" s="755"/>
      <c r="AT31" s="755"/>
      <c r="AU31" s="755"/>
      <c r="AV31" s="755"/>
      <c r="AW31" s="755"/>
      <c r="AX31" s="755"/>
      <c r="AY31" s="755"/>
      <c r="AZ31" s="755"/>
      <c r="BA31" s="755"/>
      <c r="BB31" s="755"/>
      <c r="BC31" s="755"/>
      <c r="BD31" s="756"/>
      <c r="BE31" s="134"/>
      <c r="BF31" s="160"/>
      <c r="BG31" s="754" t="s">
        <v>4189</v>
      </c>
      <c r="BH31" s="755"/>
      <c r="BI31" s="755"/>
      <c r="BJ31" s="755"/>
      <c r="BK31" s="755"/>
      <c r="BL31" s="755"/>
      <c r="BM31" s="755"/>
      <c r="BN31" s="755"/>
      <c r="BO31" s="755"/>
      <c r="BP31" s="755"/>
      <c r="BQ31" s="755"/>
      <c r="BR31" s="755"/>
      <c r="BS31" s="755"/>
      <c r="BT31" s="755"/>
      <c r="BU31" s="755"/>
      <c r="BV31" s="755"/>
      <c r="BW31" s="755"/>
      <c r="BX31" s="755"/>
      <c r="BY31" s="755"/>
      <c r="BZ31" s="755"/>
      <c r="CA31" s="755"/>
      <c r="CB31" s="755"/>
      <c r="CC31" s="755"/>
      <c r="CD31" s="755"/>
      <c r="CE31" s="755"/>
      <c r="CF31" s="755"/>
      <c r="CG31" s="755"/>
      <c r="CH31" s="755"/>
      <c r="CI31" s="755"/>
      <c r="CJ31" s="755"/>
      <c r="CK31" s="755"/>
      <c r="CL31" s="755"/>
      <c r="CM31" s="755"/>
      <c r="CN31" s="755"/>
      <c r="CO31" s="755"/>
      <c r="CP31" s="755"/>
      <c r="CQ31" s="755"/>
      <c r="CR31" s="755"/>
      <c r="CS31" s="755"/>
      <c r="CT31" s="755"/>
      <c r="CU31" s="755"/>
      <c r="CV31" s="755"/>
      <c r="CW31" s="755"/>
      <c r="CX31" s="755"/>
      <c r="CY31" s="755"/>
      <c r="CZ31" s="755"/>
      <c r="DA31" s="755"/>
      <c r="DB31" s="755"/>
      <c r="DC31" s="755"/>
      <c r="DD31" s="755"/>
      <c r="DE31" s="755"/>
      <c r="DF31" s="755"/>
      <c r="DG31" s="755"/>
      <c r="DH31" s="756"/>
      <c r="DI31" s="134"/>
      <c r="DJ31" s="164"/>
      <c r="DK31" s="754" t="s">
        <v>4283</v>
      </c>
      <c r="DL31" s="755"/>
      <c r="DM31" s="755"/>
      <c r="DN31" s="755"/>
      <c r="DO31" s="755"/>
      <c r="DP31" s="755"/>
      <c r="DQ31" s="755"/>
      <c r="DR31" s="755"/>
      <c r="DS31" s="755"/>
      <c r="DT31" s="755"/>
      <c r="DU31" s="755"/>
      <c r="DV31" s="755"/>
      <c r="DW31" s="755"/>
      <c r="DX31" s="755"/>
      <c r="DY31" s="755"/>
      <c r="DZ31" s="755"/>
      <c r="EA31" s="755"/>
      <c r="EB31" s="755"/>
      <c r="EC31" s="755"/>
      <c r="ED31" s="755"/>
      <c r="EE31" s="755"/>
      <c r="EF31" s="755"/>
      <c r="EG31" s="755"/>
      <c r="EH31" s="755"/>
      <c r="EI31" s="755"/>
      <c r="EJ31" s="756"/>
    </row>
    <row r="32" spans="1:140" ht="15.75">
      <c r="A32" s="135"/>
      <c r="B32" s="164"/>
      <c r="C32" s="732" t="s">
        <v>6350</v>
      </c>
      <c r="D32" s="809"/>
      <c r="E32" s="809"/>
      <c r="F32" s="809"/>
      <c r="G32" s="809"/>
      <c r="H32" s="809"/>
      <c r="I32" s="809"/>
      <c r="J32" s="809"/>
      <c r="K32" s="809"/>
      <c r="L32" s="809"/>
      <c r="M32" s="809"/>
      <c r="N32" s="743"/>
      <c r="O32" s="158"/>
      <c r="P32" s="158"/>
      <c r="Q32" s="810" t="s">
        <v>4240</v>
      </c>
      <c r="R32" s="759"/>
      <c r="S32" s="759"/>
      <c r="T32" s="759"/>
      <c r="U32" s="759"/>
      <c r="V32" s="759"/>
      <c r="W32" s="759"/>
      <c r="X32" s="759"/>
      <c r="Y32" s="759"/>
      <c r="Z32" s="759"/>
      <c r="AA32" s="759"/>
      <c r="AB32" s="759"/>
      <c r="AC32" s="341"/>
      <c r="AD32" s="382"/>
      <c r="AE32" s="759" t="s">
        <v>607</v>
      </c>
      <c r="AF32" s="759"/>
      <c r="AG32" s="759"/>
      <c r="AH32" s="759"/>
      <c r="AI32" s="759"/>
      <c r="AJ32" s="759"/>
      <c r="AK32" s="759"/>
      <c r="AL32" s="759"/>
      <c r="AM32" s="759"/>
      <c r="AN32" s="759"/>
      <c r="AO32" s="759"/>
      <c r="AP32" s="759"/>
      <c r="AQ32" s="384"/>
      <c r="AR32" s="384"/>
      <c r="AS32" s="741" t="s">
        <v>651</v>
      </c>
      <c r="AT32" s="741"/>
      <c r="AU32" s="741"/>
      <c r="AV32" s="741"/>
      <c r="AW32" s="741"/>
      <c r="AX32" s="741"/>
      <c r="AY32" s="741"/>
      <c r="AZ32" s="741"/>
      <c r="BA32" s="741"/>
      <c r="BB32" s="741"/>
      <c r="BC32" s="741"/>
      <c r="BD32" s="742"/>
      <c r="BE32" s="135"/>
      <c r="BF32" s="158"/>
      <c r="BG32" s="810" t="s">
        <v>4242</v>
      </c>
      <c r="BH32" s="759"/>
      <c r="BI32" s="759"/>
      <c r="BJ32" s="759"/>
      <c r="BK32" s="759"/>
      <c r="BL32" s="759"/>
      <c r="BM32" s="759"/>
      <c r="BN32" s="759"/>
      <c r="BO32" s="759"/>
      <c r="BP32" s="759"/>
      <c r="BQ32" s="759"/>
      <c r="BR32" s="759"/>
      <c r="BS32" s="341"/>
      <c r="BT32" s="343"/>
      <c r="BU32" s="759" t="s">
        <v>611</v>
      </c>
      <c r="BV32" s="759"/>
      <c r="BW32" s="759"/>
      <c r="BX32" s="759"/>
      <c r="BY32" s="759"/>
      <c r="BZ32" s="759"/>
      <c r="CA32" s="759"/>
      <c r="CB32" s="759"/>
      <c r="CC32" s="759"/>
      <c r="CD32" s="759"/>
      <c r="CE32" s="759"/>
      <c r="CF32" s="759"/>
      <c r="CG32" s="341"/>
      <c r="CH32" s="343"/>
      <c r="CI32" s="759" t="s">
        <v>699</v>
      </c>
      <c r="CJ32" s="759"/>
      <c r="CK32" s="759"/>
      <c r="CL32" s="759"/>
      <c r="CM32" s="759"/>
      <c r="CN32" s="759"/>
      <c r="CO32" s="759"/>
      <c r="CP32" s="759"/>
      <c r="CQ32" s="759"/>
      <c r="CR32" s="759"/>
      <c r="CS32" s="759"/>
      <c r="CT32" s="759"/>
      <c r="CU32" s="341"/>
      <c r="CV32" s="343"/>
      <c r="CW32" s="811" t="s">
        <v>4281</v>
      </c>
      <c r="CX32" s="812"/>
      <c r="CY32" s="812"/>
      <c r="CZ32" s="812"/>
      <c r="DA32" s="812"/>
      <c r="DB32" s="812"/>
      <c r="DC32" s="812"/>
      <c r="DD32" s="812"/>
      <c r="DE32" s="812"/>
      <c r="DF32" s="812"/>
      <c r="DG32" s="812"/>
      <c r="DH32" s="813"/>
      <c r="DI32" s="135"/>
      <c r="DJ32" s="164"/>
      <c r="DK32" s="740" t="s">
        <v>4244</v>
      </c>
      <c r="DL32" s="741"/>
      <c r="DM32" s="741"/>
      <c r="DN32" s="741"/>
      <c r="DO32" s="741"/>
      <c r="DP32" s="741"/>
      <c r="DQ32" s="741"/>
      <c r="DR32" s="741"/>
      <c r="DS32" s="741"/>
      <c r="DT32" s="741"/>
      <c r="DU32" s="741"/>
      <c r="DV32" s="741"/>
      <c r="DW32" s="135"/>
      <c r="DX32" s="164"/>
      <c r="DY32" s="733" t="s">
        <v>702</v>
      </c>
      <c r="DZ32" s="733"/>
      <c r="EA32" s="733"/>
      <c r="EB32" s="733"/>
      <c r="EC32" s="733"/>
      <c r="ED32" s="733"/>
      <c r="EE32" s="733"/>
      <c r="EF32" s="733"/>
      <c r="EG32" s="733"/>
      <c r="EH32" s="733"/>
      <c r="EI32" s="733"/>
      <c r="EJ32" s="743"/>
    </row>
    <row r="33" spans="1:140" ht="66.75" customHeight="1">
      <c r="C33" s="734" t="s">
        <v>4273</v>
      </c>
      <c r="D33" s="763"/>
      <c r="E33" s="763"/>
      <c r="F33" s="763"/>
      <c r="G33" s="763"/>
      <c r="H33" s="763"/>
      <c r="I33" s="763"/>
      <c r="J33" s="763"/>
      <c r="K33" s="763"/>
      <c r="L33" s="763"/>
      <c r="M33" s="763"/>
      <c r="N33" s="744"/>
      <c r="O33" s="163"/>
      <c r="P33" s="160"/>
      <c r="Q33" s="734" t="s">
        <v>4324</v>
      </c>
      <c r="R33" s="735"/>
      <c r="S33" s="735"/>
      <c r="T33" s="735"/>
      <c r="U33" s="735"/>
      <c r="V33" s="735"/>
      <c r="W33" s="735"/>
      <c r="X33" s="735"/>
      <c r="Y33" s="735"/>
      <c r="Z33" s="735"/>
      <c r="AA33" s="735"/>
      <c r="AB33" s="735"/>
      <c r="AC33" s="142"/>
      <c r="AD33" s="164"/>
      <c r="AE33" s="735" t="s">
        <v>4262</v>
      </c>
      <c r="AF33" s="735"/>
      <c r="AG33" s="735"/>
      <c r="AH33" s="735"/>
      <c r="AI33" s="735"/>
      <c r="AJ33" s="735"/>
      <c r="AK33" s="735"/>
      <c r="AL33" s="735"/>
      <c r="AM33" s="735"/>
      <c r="AN33" s="735"/>
      <c r="AO33" s="735"/>
      <c r="AP33" s="735"/>
      <c r="AQ33" s="142"/>
      <c r="AR33" s="164"/>
      <c r="AS33" s="735" t="s">
        <v>4275</v>
      </c>
      <c r="AT33" s="735"/>
      <c r="AU33" s="735"/>
      <c r="AV33" s="735"/>
      <c r="AW33" s="735"/>
      <c r="AX33" s="735"/>
      <c r="AY33" s="735"/>
      <c r="AZ33" s="735"/>
      <c r="BA33" s="735"/>
      <c r="BB33" s="735"/>
      <c r="BC33" s="735"/>
      <c r="BD33" s="744"/>
      <c r="BE33" s="142"/>
      <c r="BF33" s="164"/>
      <c r="BG33" s="734" t="s">
        <v>4241</v>
      </c>
      <c r="BH33" s="821"/>
      <c r="BI33" s="821"/>
      <c r="BJ33" s="821"/>
      <c r="BK33" s="821"/>
      <c r="BL33" s="821"/>
      <c r="BM33" s="821"/>
      <c r="BN33" s="821"/>
      <c r="BO33" s="821"/>
      <c r="BP33" s="821"/>
      <c r="BQ33" s="821"/>
      <c r="BR33" s="821"/>
      <c r="BS33" s="142"/>
      <c r="BT33" s="160"/>
      <c r="BU33" s="821" t="s">
        <v>4262</v>
      </c>
      <c r="BV33" s="821"/>
      <c r="BW33" s="821"/>
      <c r="BX33" s="821"/>
      <c r="BY33" s="821"/>
      <c r="BZ33" s="821"/>
      <c r="CA33" s="821"/>
      <c r="CB33" s="821"/>
      <c r="CC33" s="821"/>
      <c r="CD33" s="821"/>
      <c r="CE33" s="821"/>
      <c r="CF33" s="821"/>
      <c r="CG33" s="142"/>
      <c r="CH33" s="160"/>
      <c r="CI33" s="821" t="s">
        <v>4263</v>
      </c>
      <c r="CJ33" s="821"/>
      <c r="CK33" s="821"/>
      <c r="CL33" s="821"/>
      <c r="CM33" s="821"/>
      <c r="CN33" s="821"/>
      <c r="CO33" s="821"/>
      <c r="CP33" s="821"/>
      <c r="CQ33" s="821"/>
      <c r="CR33" s="821"/>
      <c r="CS33" s="821"/>
      <c r="CT33" s="821"/>
      <c r="CU33" s="142"/>
      <c r="CV33" s="160"/>
      <c r="CW33" s="912" t="s">
        <v>4282</v>
      </c>
      <c r="CX33" s="913"/>
      <c r="CY33" s="913"/>
      <c r="CZ33" s="913"/>
      <c r="DA33" s="913"/>
      <c r="DB33" s="913"/>
      <c r="DC33" s="913"/>
      <c r="DD33" s="913"/>
      <c r="DE33" s="913"/>
      <c r="DF33" s="913"/>
      <c r="DG33" s="913"/>
      <c r="DH33" s="816"/>
      <c r="DI33" s="142"/>
      <c r="DJ33" s="160"/>
      <c r="DK33" s="734" t="s">
        <v>4243</v>
      </c>
      <c r="DL33" s="735"/>
      <c r="DM33" s="735"/>
      <c r="DN33" s="735"/>
      <c r="DO33" s="735"/>
      <c r="DP33" s="735"/>
      <c r="DQ33" s="735"/>
      <c r="DR33" s="735"/>
      <c r="DS33" s="735"/>
      <c r="DT33" s="735"/>
      <c r="DU33" s="735"/>
      <c r="DV33" s="735"/>
      <c r="DW33" s="142"/>
      <c r="DX33" s="164"/>
      <c r="DY33" s="735" t="s">
        <v>4268</v>
      </c>
      <c r="DZ33" s="735"/>
      <c r="EA33" s="735"/>
      <c r="EB33" s="735"/>
      <c r="EC33" s="735"/>
      <c r="ED33" s="735"/>
      <c r="EE33" s="735"/>
      <c r="EF33" s="735"/>
      <c r="EG33" s="735"/>
      <c r="EH33" s="735"/>
      <c r="EI33" s="735"/>
      <c r="EJ33" s="744"/>
    </row>
    <row r="34" spans="1:140" ht="15" customHeight="1">
      <c r="C34" s="736" t="s">
        <v>685</v>
      </c>
      <c r="D34" s="762"/>
      <c r="E34" s="762"/>
      <c r="F34" s="762"/>
      <c r="G34" s="762"/>
      <c r="H34" s="762"/>
      <c r="I34" s="762"/>
      <c r="J34" s="762"/>
      <c r="K34" s="762"/>
      <c r="L34" s="762"/>
      <c r="M34" s="762"/>
      <c r="N34" s="718"/>
      <c r="O34" s="163"/>
      <c r="P34" s="160"/>
      <c r="Q34" s="736"/>
      <c r="R34" s="717"/>
      <c r="S34" s="717"/>
      <c r="T34" s="717"/>
      <c r="U34" s="717"/>
      <c r="V34" s="717"/>
      <c r="W34" s="717"/>
      <c r="X34" s="717"/>
      <c r="Y34" s="717"/>
      <c r="Z34" s="717"/>
      <c r="AA34" s="717"/>
      <c r="AB34" s="717"/>
      <c r="AC34" s="379"/>
      <c r="AD34" s="164"/>
      <c r="AE34" s="717" t="s">
        <v>609</v>
      </c>
      <c r="AF34" s="717"/>
      <c r="AG34" s="717"/>
      <c r="AH34" s="717"/>
      <c r="AI34" s="717"/>
      <c r="AJ34" s="717"/>
      <c r="AK34" s="717"/>
      <c r="AL34" s="717"/>
      <c r="AM34" s="717"/>
      <c r="AN34" s="717"/>
      <c r="AO34" s="717"/>
      <c r="AP34" s="717"/>
      <c r="AQ34" s="379"/>
      <c r="AR34" s="164"/>
      <c r="AS34" s="717" t="s">
        <v>653</v>
      </c>
      <c r="AT34" s="717"/>
      <c r="AU34" s="717"/>
      <c r="AV34" s="717"/>
      <c r="AW34" s="717"/>
      <c r="AX34" s="717"/>
      <c r="AY34" s="717"/>
      <c r="AZ34" s="717"/>
      <c r="BA34" s="717"/>
      <c r="BB34" s="717"/>
      <c r="BC34" s="717"/>
      <c r="BD34" s="718"/>
      <c r="BE34" s="379"/>
      <c r="BF34" s="164"/>
      <c r="BG34" s="736"/>
      <c r="BH34" s="822"/>
      <c r="BI34" s="822"/>
      <c r="BJ34" s="822"/>
      <c r="BK34" s="822"/>
      <c r="BL34" s="822"/>
      <c r="BM34" s="822"/>
      <c r="BN34" s="822"/>
      <c r="BO34" s="822"/>
      <c r="BP34" s="822"/>
      <c r="BQ34" s="822"/>
      <c r="BR34" s="822"/>
      <c r="BS34" s="379"/>
      <c r="BT34" s="160"/>
      <c r="BU34" s="822" t="s">
        <v>613</v>
      </c>
      <c r="BV34" s="822"/>
      <c r="BW34" s="822"/>
      <c r="BX34" s="822"/>
      <c r="BY34" s="822"/>
      <c r="BZ34" s="822"/>
      <c r="CA34" s="822"/>
      <c r="CB34" s="822"/>
      <c r="CC34" s="822"/>
      <c r="CD34" s="822"/>
      <c r="CE34" s="822"/>
      <c r="CF34" s="822"/>
      <c r="CG34" s="379"/>
      <c r="CH34" s="160"/>
      <c r="CI34" s="822" t="s">
        <v>657</v>
      </c>
      <c r="CJ34" s="822"/>
      <c r="CK34" s="822"/>
      <c r="CL34" s="822"/>
      <c r="CM34" s="822"/>
      <c r="CN34" s="822"/>
      <c r="CO34" s="822"/>
      <c r="CP34" s="822"/>
      <c r="CQ34" s="822"/>
      <c r="CR34" s="822"/>
      <c r="CS34" s="822"/>
      <c r="CT34" s="822"/>
      <c r="CU34" s="379"/>
      <c r="CV34" s="160"/>
      <c r="CW34" s="914" t="s">
        <v>657</v>
      </c>
      <c r="CX34" s="915"/>
      <c r="CY34" s="915"/>
      <c r="CZ34" s="915"/>
      <c r="DA34" s="915"/>
      <c r="DB34" s="915"/>
      <c r="DC34" s="915"/>
      <c r="DD34" s="915"/>
      <c r="DE34" s="915"/>
      <c r="DF34" s="915"/>
      <c r="DG34" s="915"/>
      <c r="DH34" s="818"/>
      <c r="DI34" s="379"/>
      <c r="DJ34" s="160"/>
      <c r="DK34" s="736"/>
      <c r="DL34" s="717"/>
      <c r="DM34" s="717"/>
      <c r="DN34" s="717"/>
      <c r="DO34" s="717"/>
      <c r="DP34" s="717"/>
      <c r="DQ34" s="717"/>
      <c r="DR34" s="717"/>
      <c r="DS34" s="717"/>
      <c r="DT34" s="717"/>
      <c r="DU34" s="717"/>
      <c r="DV34" s="717"/>
      <c r="DW34" s="379"/>
      <c r="DX34" s="164"/>
      <c r="DY34" s="717" t="s">
        <v>657</v>
      </c>
      <c r="DZ34" s="717"/>
      <c r="EA34" s="717"/>
      <c r="EB34" s="717"/>
      <c r="EC34" s="717"/>
      <c r="ED34" s="717"/>
      <c r="EE34" s="717"/>
      <c r="EF34" s="717"/>
      <c r="EG34" s="717"/>
      <c r="EH34" s="717"/>
      <c r="EI34" s="717"/>
      <c r="EJ34" s="718"/>
    </row>
    <row r="35" spans="1:140" ht="106.5" customHeight="1">
      <c r="C35" s="720"/>
      <c r="D35" s="711"/>
      <c r="E35" s="711"/>
      <c r="F35" s="711"/>
      <c r="G35" s="711"/>
      <c r="H35" s="711"/>
      <c r="I35" s="711"/>
      <c r="J35" s="711"/>
      <c r="K35" s="711"/>
      <c r="L35" s="711"/>
      <c r="M35" s="711"/>
      <c r="N35" s="712"/>
      <c r="O35" s="163"/>
      <c r="P35" s="163"/>
      <c r="Q35" s="720"/>
      <c r="R35" s="711"/>
      <c r="S35" s="711"/>
      <c r="T35" s="711"/>
      <c r="U35" s="711"/>
      <c r="V35" s="711"/>
      <c r="W35" s="711"/>
      <c r="X35" s="711"/>
      <c r="Y35" s="711"/>
      <c r="Z35" s="711"/>
      <c r="AA35" s="711"/>
      <c r="AB35" s="721"/>
      <c r="AC35" s="135"/>
      <c r="AD35" s="164"/>
      <c r="AE35" s="710"/>
      <c r="AF35" s="711"/>
      <c r="AG35" s="711"/>
      <c r="AH35" s="711"/>
      <c r="AI35" s="711"/>
      <c r="AJ35" s="711"/>
      <c r="AK35" s="711"/>
      <c r="AL35" s="711"/>
      <c r="AM35" s="711"/>
      <c r="AN35" s="711"/>
      <c r="AO35" s="711"/>
      <c r="AP35" s="721"/>
      <c r="AQ35" s="135"/>
      <c r="AR35" s="164"/>
      <c r="AS35" s="710"/>
      <c r="AT35" s="711"/>
      <c r="AU35" s="711"/>
      <c r="AV35" s="711"/>
      <c r="AW35" s="711"/>
      <c r="AX35" s="711"/>
      <c r="AY35" s="711"/>
      <c r="AZ35" s="711"/>
      <c r="BA35" s="711"/>
      <c r="BB35" s="711"/>
      <c r="BC35" s="711"/>
      <c r="BD35" s="712"/>
      <c r="BE35" s="135"/>
      <c r="BF35" s="164"/>
      <c r="BG35" s="720"/>
      <c r="BH35" s="824"/>
      <c r="BI35" s="824"/>
      <c r="BJ35" s="824"/>
      <c r="BK35" s="824"/>
      <c r="BL35" s="824"/>
      <c r="BM35" s="824"/>
      <c r="BN35" s="824"/>
      <c r="BO35" s="824"/>
      <c r="BP35" s="824"/>
      <c r="BQ35" s="824"/>
      <c r="BR35" s="825"/>
      <c r="BS35" s="135"/>
      <c r="BT35" s="160"/>
      <c r="BU35" s="823"/>
      <c r="BV35" s="824"/>
      <c r="BW35" s="824"/>
      <c r="BX35" s="824"/>
      <c r="BY35" s="824"/>
      <c r="BZ35" s="824"/>
      <c r="CA35" s="824"/>
      <c r="CB35" s="824"/>
      <c r="CC35" s="824"/>
      <c r="CD35" s="824"/>
      <c r="CE35" s="824"/>
      <c r="CF35" s="825"/>
      <c r="CG35" s="135"/>
      <c r="CH35" s="160"/>
      <c r="CI35" s="823"/>
      <c r="CJ35" s="824"/>
      <c r="CK35" s="824"/>
      <c r="CL35" s="824"/>
      <c r="CM35" s="824"/>
      <c r="CN35" s="824"/>
      <c r="CO35" s="824"/>
      <c r="CP35" s="824"/>
      <c r="CQ35" s="824"/>
      <c r="CR35" s="824"/>
      <c r="CS35" s="824"/>
      <c r="CT35" s="825"/>
      <c r="CU35" s="135"/>
      <c r="CV35" s="160"/>
      <c r="CW35" s="823"/>
      <c r="CX35" s="824"/>
      <c r="CY35" s="824"/>
      <c r="CZ35" s="824"/>
      <c r="DA35" s="824"/>
      <c r="DB35" s="824"/>
      <c r="DC35" s="824"/>
      <c r="DD35" s="824"/>
      <c r="DE35" s="824"/>
      <c r="DF35" s="824"/>
      <c r="DG35" s="824"/>
      <c r="DH35" s="712"/>
      <c r="DI35" s="135"/>
      <c r="DJ35" s="160"/>
      <c r="DK35" s="720"/>
      <c r="DL35" s="711"/>
      <c r="DM35" s="711"/>
      <c r="DN35" s="711"/>
      <c r="DO35" s="711"/>
      <c r="DP35" s="711"/>
      <c r="DQ35" s="711"/>
      <c r="DR35" s="711"/>
      <c r="DS35" s="711"/>
      <c r="DT35" s="711"/>
      <c r="DU35" s="711"/>
      <c r="DV35" s="721"/>
      <c r="DW35" s="135"/>
      <c r="DX35" s="164"/>
      <c r="DY35" s="710"/>
      <c r="DZ35" s="711"/>
      <c r="EA35" s="711"/>
      <c r="EB35" s="711"/>
      <c r="EC35" s="711"/>
      <c r="ED35" s="711"/>
      <c r="EE35" s="711"/>
      <c r="EF35" s="711"/>
      <c r="EG35" s="711"/>
      <c r="EH35" s="711"/>
      <c r="EI35" s="711"/>
      <c r="EJ35" s="712"/>
    </row>
    <row r="36" spans="1:140">
      <c r="A36" s="137" t="s">
        <v>698</v>
      </c>
      <c r="C36" s="714">
        <f>VLOOKUP(A36,'Прайс-лист'!$B:$K,10,0)</f>
        <v>1350</v>
      </c>
      <c r="D36" s="715"/>
      <c r="E36" s="715"/>
      <c r="F36" s="715"/>
      <c r="G36" s="715"/>
      <c r="H36" s="715"/>
      <c r="I36" s="715"/>
      <c r="J36" s="715"/>
      <c r="K36" s="716"/>
      <c r="L36" s="708"/>
      <c r="M36" s="761"/>
      <c r="N36" s="713"/>
      <c r="O36" s="137" t="s">
        <v>2259</v>
      </c>
      <c r="P36" s="163"/>
      <c r="Q36" s="714">
        <f>VLOOKUP(O36,'Прайс-лист'!$B:$K,10,0)</f>
        <v>690</v>
      </c>
      <c r="R36" s="715"/>
      <c r="S36" s="715"/>
      <c r="T36" s="715"/>
      <c r="U36" s="715"/>
      <c r="V36" s="715"/>
      <c r="W36" s="715"/>
      <c r="X36" s="715"/>
      <c r="Y36" s="716"/>
      <c r="Z36" s="708"/>
      <c r="AA36" s="709"/>
      <c r="AB36" s="709"/>
      <c r="AC36" s="137" t="s">
        <v>610</v>
      </c>
      <c r="AD36" s="160"/>
      <c r="AE36" s="719">
        <f>VLOOKUP(AC36,'Прайс-лист'!$B:$K,10,0)</f>
        <v>500</v>
      </c>
      <c r="AF36" s="715"/>
      <c r="AG36" s="715"/>
      <c r="AH36" s="715"/>
      <c r="AI36" s="715"/>
      <c r="AJ36" s="715"/>
      <c r="AK36" s="715"/>
      <c r="AL36" s="715"/>
      <c r="AM36" s="716"/>
      <c r="AN36" s="708"/>
      <c r="AO36" s="709"/>
      <c r="AP36" s="709"/>
      <c r="AQ36" s="137" t="s">
        <v>654</v>
      </c>
      <c r="AR36" s="160"/>
      <c r="AS36" s="719">
        <f>VLOOKUP(AQ36,'Прайс-лист'!$B:$K,10,0)</f>
        <v>810</v>
      </c>
      <c r="AT36" s="715"/>
      <c r="AU36" s="715"/>
      <c r="AV36" s="715"/>
      <c r="AW36" s="715"/>
      <c r="AX36" s="715"/>
      <c r="AY36" s="715"/>
      <c r="AZ36" s="715"/>
      <c r="BA36" s="716"/>
      <c r="BB36" s="708"/>
      <c r="BC36" s="709"/>
      <c r="BD36" s="713"/>
      <c r="BE36" s="137" t="s">
        <v>2261</v>
      </c>
      <c r="BF36" s="164"/>
      <c r="BG36" s="714">
        <f>VLOOKUP(BE36,'Прайс-лист'!$B:$K,10,0)</f>
        <v>630</v>
      </c>
      <c r="BH36" s="820"/>
      <c r="BI36" s="820"/>
      <c r="BJ36" s="820"/>
      <c r="BK36" s="820"/>
      <c r="BL36" s="820"/>
      <c r="BM36" s="820"/>
      <c r="BN36" s="820"/>
      <c r="BO36" s="716"/>
      <c r="BP36" s="708"/>
      <c r="BQ36" s="709"/>
      <c r="BR36" s="709"/>
      <c r="BS36" s="137" t="s">
        <v>614</v>
      </c>
      <c r="BT36" s="160"/>
      <c r="BU36" s="819">
        <f>VLOOKUP(BS36,'Прайс-лист'!$B:$K,10,0)</f>
        <v>540</v>
      </c>
      <c r="BV36" s="820"/>
      <c r="BW36" s="820"/>
      <c r="BX36" s="820"/>
      <c r="BY36" s="820"/>
      <c r="BZ36" s="820"/>
      <c r="CA36" s="820"/>
      <c r="CB36" s="820"/>
      <c r="CC36" s="716"/>
      <c r="CD36" s="708"/>
      <c r="CE36" s="709"/>
      <c r="CF36" s="709"/>
      <c r="CG36" s="137" t="s">
        <v>701</v>
      </c>
      <c r="CH36" s="160"/>
      <c r="CI36" s="819">
        <f>VLOOKUP(CG36,'Прайс-лист'!$B:$K,10,0)</f>
        <v>750</v>
      </c>
      <c r="CJ36" s="820"/>
      <c r="CK36" s="820"/>
      <c r="CL36" s="820"/>
      <c r="CM36" s="820"/>
      <c r="CN36" s="820"/>
      <c r="CO36" s="820"/>
      <c r="CP36" s="820"/>
      <c r="CQ36" s="716"/>
      <c r="CR36" s="708"/>
      <c r="CS36" s="709"/>
      <c r="CT36" s="709"/>
      <c r="CU36" s="137" t="s">
        <v>658</v>
      </c>
      <c r="CV36" s="160"/>
      <c r="CW36" s="819">
        <f>VLOOKUP(CU36,'Прайс-лист'!$B:$K,10,0)</f>
        <v>640</v>
      </c>
      <c r="CX36" s="820"/>
      <c r="CY36" s="820"/>
      <c r="CZ36" s="820"/>
      <c r="DA36" s="820"/>
      <c r="DB36" s="820"/>
      <c r="DC36" s="820"/>
      <c r="DD36" s="820"/>
      <c r="DE36" s="716"/>
      <c r="DF36" s="708"/>
      <c r="DG36" s="709"/>
      <c r="DH36" s="713"/>
      <c r="DI36" s="137"/>
      <c r="DJ36" s="160"/>
      <c r="DK36" s="714" t="s">
        <v>4187</v>
      </c>
      <c r="DL36" s="715"/>
      <c r="DM36" s="715"/>
      <c r="DN36" s="715"/>
      <c r="DO36" s="715"/>
      <c r="DP36" s="715"/>
      <c r="DQ36" s="715"/>
      <c r="DR36" s="715"/>
      <c r="DS36" s="716"/>
      <c r="DT36" s="708"/>
      <c r="DU36" s="709"/>
      <c r="DV36" s="709"/>
      <c r="DW36" s="137" t="s">
        <v>704</v>
      </c>
      <c r="DX36" s="160"/>
      <c r="DY36" s="819">
        <f>VLOOKUP(DW36,'Прайс-лист'!$B:$K,10,0)</f>
        <v>910</v>
      </c>
      <c r="DZ36" s="820"/>
      <c r="EA36" s="820"/>
      <c r="EB36" s="820"/>
      <c r="EC36" s="820"/>
      <c r="ED36" s="820"/>
      <c r="EE36" s="820"/>
      <c r="EF36" s="820"/>
      <c r="EG36" s="716"/>
      <c r="EH36" s="708"/>
      <c r="EI36" s="709"/>
      <c r="EJ36" s="713"/>
    </row>
    <row r="37" spans="1:140" ht="15" thickBot="1">
      <c r="A37" s="138" t="s">
        <v>819</v>
      </c>
      <c r="C37" s="753">
        <f>VLOOKUP(A37,'Прайс-лист'!$B:$K,10,0)</f>
        <v>1350</v>
      </c>
      <c r="D37" s="723"/>
      <c r="E37" s="723"/>
      <c r="F37" s="723"/>
      <c r="G37" s="723"/>
      <c r="H37" s="723"/>
      <c r="I37" s="723"/>
      <c r="J37" s="723"/>
      <c r="K37" s="724"/>
      <c r="L37" s="725"/>
      <c r="M37" s="726"/>
      <c r="N37" s="727"/>
      <c r="O37" s="138" t="s">
        <v>2314</v>
      </c>
      <c r="P37" s="163"/>
      <c r="Q37" s="753">
        <f>VLOOKUP(O37,'Прайс-лист'!$B:$K,10,0)</f>
        <v>690</v>
      </c>
      <c r="R37" s="723"/>
      <c r="S37" s="723"/>
      <c r="T37" s="723"/>
      <c r="U37" s="723"/>
      <c r="V37" s="723"/>
      <c r="W37" s="723"/>
      <c r="X37" s="723"/>
      <c r="Y37" s="724"/>
      <c r="Z37" s="725"/>
      <c r="AA37" s="726"/>
      <c r="AB37" s="726"/>
      <c r="AC37" s="139" t="s">
        <v>771</v>
      </c>
      <c r="AD37" s="245"/>
      <c r="AE37" s="722">
        <f>VLOOKUP(AC37,'Прайс-лист'!$B:$K,10,0)</f>
        <v>500</v>
      </c>
      <c r="AF37" s="723"/>
      <c r="AG37" s="723"/>
      <c r="AH37" s="723"/>
      <c r="AI37" s="723"/>
      <c r="AJ37" s="723"/>
      <c r="AK37" s="723"/>
      <c r="AL37" s="723"/>
      <c r="AM37" s="724"/>
      <c r="AN37" s="725"/>
      <c r="AO37" s="726"/>
      <c r="AP37" s="726"/>
      <c r="AQ37" s="139" t="s">
        <v>793</v>
      </c>
      <c r="AR37" s="245"/>
      <c r="AS37" s="722">
        <f>VLOOKUP(AQ37,'Прайс-лист'!$B:$K,10,0)</f>
        <v>810</v>
      </c>
      <c r="AT37" s="723"/>
      <c r="AU37" s="723"/>
      <c r="AV37" s="723"/>
      <c r="AW37" s="723"/>
      <c r="AX37" s="723"/>
      <c r="AY37" s="723"/>
      <c r="AZ37" s="723"/>
      <c r="BA37" s="724"/>
      <c r="BB37" s="725"/>
      <c r="BC37" s="726"/>
      <c r="BD37" s="727"/>
      <c r="BE37" s="138" t="s">
        <v>2316</v>
      </c>
      <c r="BF37" s="164"/>
      <c r="BG37" s="753">
        <f>VLOOKUP(BE37,'Прайс-лист'!$B:$K,10,0)</f>
        <v>630</v>
      </c>
      <c r="BH37" s="723"/>
      <c r="BI37" s="723"/>
      <c r="BJ37" s="723"/>
      <c r="BK37" s="723"/>
      <c r="BL37" s="723"/>
      <c r="BM37" s="723"/>
      <c r="BN37" s="723"/>
      <c r="BO37" s="724"/>
      <c r="BP37" s="725"/>
      <c r="BQ37" s="726"/>
      <c r="BR37" s="726"/>
      <c r="BS37" s="138" t="s">
        <v>773</v>
      </c>
      <c r="BT37" s="245"/>
      <c r="BU37" s="722">
        <f>VLOOKUP(BS37,'Прайс-лист'!$B:$K,10,0)</f>
        <v>540</v>
      </c>
      <c r="BV37" s="723"/>
      <c r="BW37" s="723"/>
      <c r="BX37" s="723"/>
      <c r="BY37" s="723"/>
      <c r="BZ37" s="723"/>
      <c r="CA37" s="723"/>
      <c r="CB37" s="723"/>
      <c r="CC37" s="724"/>
      <c r="CD37" s="725"/>
      <c r="CE37" s="726"/>
      <c r="CF37" s="726"/>
      <c r="CG37" s="138" t="s">
        <v>821</v>
      </c>
      <c r="CH37" s="245"/>
      <c r="CI37" s="722">
        <f>VLOOKUP(CG37,'Прайс-лист'!$B:$K,10,0)</f>
        <v>750</v>
      </c>
      <c r="CJ37" s="723"/>
      <c r="CK37" s="723"/>
      <c r="CL37" s="723"/>
      <c r="CM37" s="723"/>
      <c r="CN37" s="723"/>
      <c r="CO37" s="723"/>
      <c r="CP37" s="723"/>
      <c r="CQ37" s="724"/>
      <c r="CR37" s="725"/>
      <c r="CS37" s="726"/>
      <c r="CT37" s="726"/>
      <c r="CU37" s="138" t="s">
        <v>795</v>
      </c>
      <c r="CV37" s="245"/>
      <c r="CW37" s="722">
        <f>VLOOKUP(CU37,'Прайс-лист'!$B:$K,10,0)</f>
        <v>640</v>
      </c>
      <c r="CX37" s="723"/>
      <c r="CY37" s="723"/>
      <c r="CZ37" s="723"/>
      <c r="DA37" s="723"/>
      <c r="DB37" s="723"/>
      <c r="DC37" s="723"/>
      <c r="DD37" s="723"/>
      <c r="DE37" s="724"/>
      <c r="DF37" s="725"/>
      <c r="DG37" s="726"/>
      <c r="DH37" s="727"/>
      <c r="DI37" s="138" t="s">
        <v>2318</v>
      </c>
      <c r="DJ37" s="160"/>
      <c r="DK37" s="753">
        <f>VLOOKUP(DI37,'Прайс-лист'!$B:$K,10,0)</f>
        <v>670</v>
      </c>
      <c r="DL37" s="723"/>
      <c r="DM37" s="723"/>
      <c r="DN37" s="723"/>
      <c r="DO37" s="723"/>
      <c r="DP37" s="723"/>
      <c r="DQ37" s="723"/>
      <c r="DR37" s="723"/>
      <c r="DS37" s="724"/>
      <c r="DT37" s="725"/>
      <c r="DU37" s="726"/>
      <c r="DV37" s="726"/>
      <c r="DW37" s="138" t="s">
        <v>823</v>
      </c>
      <c r="DX37" s="245"/>
      <c r="DY37" s="722">
        <f>VLOOKUP(DW37,'Прайс-лист'!$B:$K,10,0)</f>
        <v>910</v>
      </c>
      <c r="DZ37" s="723"/>
      <c r="EA37" s="723"/>
      <c r="EB37" s="723"/>
      <c r="EC37" s="723"/>
      <c r="ED37" s="723"/>
      <c r="EE37" s="723"/>
      <c r="EF37" s="723"/>
      <c r="EG37" s="724"/>
      <c r="EH37" s="725"/>
      <c r="EI37" s="726"/>
      <c r="EJ37" s="727"/>
    </row>
    <row r="38" spans="1:140" ht="14.25" customHeight="1" thickBot="1">
      <c r="B38" s="374"/>
      <c r="C38" s="374"/>
      <c r="D38" s="374"/>
      <c r="E38" s="374"/>
      <c r="F38" s="374"/>
      <c r="G38" s="374"/>
      <c r="H38" s="374"/>
      <c r="I38" s="374"/>
      <c r="J38" s="374"/>
      <c r="K38" s="374"/>
      <c r="L38" s="374"/>
      <c r="M38" s="160"/>
      <c r="N38" s="158"/>
      <c r="O38" s="158"/>
      <c r="P38" s="158"/>
      <c r="Q38" s="158"/>
      <c r="R38" s="158"/>
      <c r="S38" s="158"/>
      <c r="T38" s="158"/>
      <c r="U38" s="158"/>
      <c r="V38" s="158"/>
      <c r="W38" s="158"/>
      <c r="X38" s="158"/>
      <c r="Y38" s="158"/>
      <c r="Z38" s="140"/>
      <c r="AA38" s="158"/>
      <c r="AB38" s="158"/>
      <c r="AC38" s="158"/>
      <c r="AD38" s="158"/>
      <c r="AE38" s="158"/>
      <c r="AF38" s="158"/>
      <c r="AG38" s="158"/>
      <c r="AH38" s="158"/>
      <c r="AI38" s="158"/>
      <c r="AJ38" s="158"/>
      <c r="AK38" s="158"/>
      <c r="AL38" s="158"/>
      <c r="AM38" s="140"/>
      <c r="AN38" s="158"/>
      <c r="AO38" s="158"/>
      <c r="AP38" s="158"/>
      <c r="AQ38" s="158"/>
      <c r="AR38" s="158"/>
      <c r="AS38" s="158"/>
      <c r="AT38" s="158"/>
      <c r="AU38" s="158"/>
      <c r="AV38" s="158"/>
      <c r="AW38" s="158"/>
      <c r="AX38" s="158"/>
      <c r="AY38" s="158"/>
      <c r="AZ38" s="160"/>
      <c r="BA38" s="160"/>
      <c r="BB38" s="160"/>
      <c r="BC38" s="160"/>
      <c r="BD38" s="158"/>
      <c r="BE38" s="158"/>
      <c r="BF38" s="158"/>
      <c r="BG38" s="158"/>
      <c r="BH38" s="158"/>
      <c r="BI38" s="158"/>
      <c r="BJ38" s="158"/>
      <c r="BK38" s="158"/>
      <c r="BL38" s="158"/>
      <c r="BM38" s="158"/>
      <c r="BN38" s="158"/>
      <c r="BO38" s="158"/>
      <c r="BP38" s="158"/>
      <c r="BQ38" s="158"/>
      <c r="BR38" s="158"/>
      <c r="BS38" s="158"/>
      <c r="BT38" s="164"/>
      <c r="BU38" s="142"/>
      <c r="BV38" s="142"/>
      <c r="BW38" s="142"/>
      <c r="BX38" s="142"/>
      <c r="BY38" s="142"/>
      <c r="BZ38" s="142"/>
      <c r="CA38" s="142"/>
      <c r="CB38" s="142"/>
      <c r="CC38" s="142"/>
      <c r="CD38" s="142"/>
      <c r="CE38" s="142"/>
      <c r="CF38" s="142"/>
      <c r="CG38" s="142"/>
      <c r="CH38" s="142"/>
      <c r="CI38" s="142"/>
      <c r="CJ38" s="142"/>
      <c r="CK38" s="142"/>
      <c r="CL38" s="142"/>
      <c r="CM38" s="142"/>
      <c r="CN38" s="142"/>
      <c r="CO38" s="142"/>
      <c r="CP38" s="142"/>
      <c r="CQ38" s="142"/>
      <c r="CR38" s="142"/>
      <c r="CS38" s="142"/>
      <c r="CT38" s="142"/>
      <c r="CU38" s="142"/>
      <c r="CV38" s="142"/>
      <c r="CW38" s="142"/>
      <c r="CX38" s="142"/>
      <c r="CY38" s="142"/>
      <c r="CZ38" s="142"/>
      <c r="DA38" s="142"/>
      <c r="DB38" s="142"/>
      <c r="DC38" s="142"/>
      <c r="DD38" s="142"/>
      <c r="DE38" s="142"/>
      <c r="DF38" s="142"/>
      <c r="DG38" s="142"/>
      <c r="DH38" s="142"/>
      <c r="DI38" s="142"/>
      <c r="DJ38" s="142"/>
      <c r="DK38" s="142"/>
      <c r="DL38" s="142"/>
      <c r="DM38" s="142"/>
      <c r="DN38" s="142"/>
      <c r="DO38" s="142"/>
      <c r="DP38" s="142"/>
      <c r="DQ38" s="142"/>
      <c r="DR38" s="142"/>
      <c r="DS38" s="142"/>
      <c r="DT38" s="142"/>
      <c r="DU38" s="142"/>
      <c r="DV38" s="142"/>
      <c r="DW38" s="142"/>
      <c r="DX38" s="163"/>
      <c r="DY38" s="163"/>
      <c r="DZ38" s="163"/>
      <c r="EA38" s="163"/>
      <c r="EB38" s="163"/>
      <c r="EC38" s="163"/>
      <c r="ED38" s="163"/>
      <c r="EE38" s="163"/>
      <c r="EF38" s="163"/>
      <c r="EG38" s="163"/>
      <c r="EH38" s="163"/>
      <c r="EI38" s="163"/>
      <c r="EJ38" s="163"/>
    </row>
    <row r="39" spans="1:140" ht="15.75" customHeight="1" thickBot="1">
      <c r="C39" s="754" t="s">
        <v>4284</v>
      </c>
      <c r="D39" s="755"/>
      <c r="E39" s="755"/>
      <c r="F39" s="755"/>
      <c r="G39" s="755"/>
      <c r="H39" s="755"/>
      <c r="I39" s="755"/>
      <c r="J39" s="755"/>
      <c r="K39" s="755"/>
      <c r="L39" s="755"/>
      <c r="M39" s="755"/>
      <c r="N39" s="755"/>
      <c r="O39" s="755"/>
      <c r="P39" s="755"/>
      <c r="Q39" s="755" t="s">
        <v>4189</v>
      </c>
      <c r="R39" s="755"/>
      <c r="S39" s="755"/>
      <c r="T39" s="755"/>
      <c r="U39" s="755"/>
      <c r="V39" s="755"/>
      <c r="W39" s="755"/>
      <c r="X39" s="755"/>
      <c r="Y39" s="755"/>
      <c r="Z39" s="755"/>
      <c r="AA39" s="755"/>
      <c r="AB39" s="756"/>
      <c r="AC39" s="158"/>
      <c r="AD39" s="158"/>
      <c r="AE39" s="754" t="s">
        <v>4285</v>
      </c>
      <c r="AF39" s="755"/>
      <c r="AG39" s="755"/>
      <c r="AH39" s="755"/>
      <c r="AI39" s="755"/>
      <c r="AJ39" s="755"/>
      <c r="AK39" s="755"/>
      <c r="AL39" s="755"/>
      <c r="AM39" s="755"/>
      <c r="AN39" s="755"/>
      <c r="AO39" s="755"/>
      <c r="AP39" s="755"/>
      <c r="AQ39" s="755"/>
      <c r="AR39" s="755"/>
      <c r="AS39" s="755"/>
      <c r="AT39" s="755"/>
      <c r="AU39" s="755"/>
      <c r="AV39" s="755"/>
      <c r="AW39" s="755"/>
      <c r="AX39" s="755"/>
      <c r="AY39" s="755"/>
      <c r="AZ39" s="755"/>
      <c r="BA39" s="755"/>
      <c r="BB39" s="755"/>
      <c r="BC39" s="755"/>
      <c r="BD39" s="756"/>
      <c r="BE39" s="134"/>
      <c r="BF39" s="158"/>
      <c r="BG39" s="754" t="s">
        <v>4286</v>
      </c>
      <c r="BH39" s="755"/>
      <c r="BI39" s="755"/>
      <c r="BJ39" s="755"/>
      <c r="BK39" s="755"/>
      <c r="BL39" s="755"/>
      <c r="BM39" s="755"/>
      <c r="BN39" s="755"/>
      <c r="BO39" s="755"/>
      <c r="BP39" s="755"/>
      <c r="BQ39" s="755"/>
      <c r="BR39" s="755"/>
      <c r="BS39" s="755"/>
      <c r="BT39" s="755"/>
      <c r="BU39" s="755"/>
      <c r="BV39" s="755"/>
      <c r="BW39" s="755"/>
      <c r="BX39" s="755"/>
      <c r="BY39" s="755"/>
      <c r="BZ39" s="755"/>
      <c r="CA39" s="755"/>
      <c r="CB39" s="755"/>
      <c r="CC39" s="755"/>
      <c r="CD39" s="755"/>
      <c r="CE39" s="755"/>
      <c r="CF39" s="756"/>
      <c r="CG39" s="142"/>
      <c r="CH39" s="142"/>
      <c r="CI39" s="754" t="s">
        <v>4287</v>
      </c>
      <c r="CJ39" s="755"/>
      <c r="CK39" s="755"/>
      <c r="CL39" s="755"/>
      <c r="CM39" s="755"/>
      <c r="CN39" s="755"/>
      <c r="CO39" s="755"/>
      <c r="CP39" s="755"/>
      <c r="CQ39" s="755"/>
      <c r="CR39" s="755"/>
      <c r="CS39" s="755"/>
      <c r="CT39" s="755"/>
      <c r="CU39" s="755"/>
      <c r="CV39" s="755"/>
      <c r="CW39" s="755" t="s">
        <v>4284</v>
      </c>
      <c r="CX39" s="755"/>
      <c r="CY39" s="755"/>
      <c r="CZ39" s="755"/>
      <c r="DA39" s="755"/>
      <c r="DB39" s="755"/>
      <c r="DC39" s="755"/>
      <c r="DD39" s="755"/>
      <c r="DE39" s="755"/>
      <c r="DF39" s="755"/>
      <c r="DG39" s="755"/>
      <c r="DH39" s="756"/>
      <c r="DI39" s="142"/>
      <c r="DJ39" s="142"/>
      <c r="DK39" s="754" t="s">
        <v>4288</v>
      </c>
      <c r="DL39" s="755"/>
      <c r="DM39" s="755"/>
      <c r="DN39" s="755"/>
      <c r="DO39" s="755"/>
      <c r="DP39" s="755"/>
      <c r="DQ39" s="755"/>
      <c r="DR39" s="755"/>
      <c r="DS39" s="755"/>
      <c r="DT39" s="755"/>
      <c r="DU39" s="755"/>
      <c r="DV39" s="755"/>
      <c r="DW39" s="755"/>
      <c r="DX39" s="755"/>
      <c r="DY39" s="755" t="s">
        <v>4285</v>
      </c>
      <c r="DZ39" s="755"/>
      <c r="EA39" s="755"/>
      <c r="EB39" s="755"/>
      <c r="EC39" s="755"/>
      <c r="ED39" s="755"/>
      <c r="EE39" s="755"/>
      <c r="EF39" s="755"/>
      <c r="EG39" s="755"/>
      <c r="EH39" s="755"/>
      <c r="EI39" s="755"/>
      <c r="EJ39" s="756"/>
    </row>
    <row r="40" spans="1:140" ht="15.75">
      <c r="A40" s="135"/>
      <c r="B40" s="160"/>
      <c r="C40" s="810" t="s">
        <v>6351</v>
      </c>
      <c r="D40" s="759"/>
      <c r="E40" s="759"/>
      <c r="F40" s="759"/>
      <c r="G40" s="759"/>
      <c r="H40" s="759"/>
      <c r="I40" s="759"/>
      <c r="J40" s="759"/>
      <c r="K40" s="759"/>
      <c r="L40" s="759"/>
      <c r="M40" s="759"/>
      <c r="N40" s="759"/>
      <c r="O40" s="341"/>
      <c r="P40" s="382"/>
      <c r="Q40" s="759" t="s">
        <v>6352</v>
      </c>
      <c r="R40" s="759"/>
      <c r="S40" s="759"/>
      <c r="T40" s="759"/>
      <c r="U40" s="759"/>
      <c r="V40" s="759"/>
      <c r="W40" s="759"/>
      <c r="X40" s="759"/>
      <c r="Y40" s="759"/>
      <c r="Z40" s="759"/>
      <c r="AA40" s="759"/>
      <c r="AB40" s="760"/>
      <c r="AC40" s="135"/>
      <c r="AD40" s="163"/>
      <c r="AE40" s="810" t="s">
        <v>4247</v>
      </c>
      <c r="AF40" s="759"/>
      <c r="AG40" s="759"/>
      <c r="AH40" s="759"/>
      <c r="AI40" s="759"/>
      <c r="AJ40" s="759"/>
      <c r="AK40" s="759"/>
      <c r="AL40" s="759"/>
      <c r="AM40" s="759"/>
      <c r="AN40" s="759"/>
      <c r="AO40" s="759"/>
      <c r="AP40" s="759"/>
      <c r="AQ40" s="341"/>
      <c r="AR40" s="382"/>
      <c r="AS40" s="759" t="s">
        <v>708</v>
      </c>
      <c r="AT40" s="759"/>
      <c r="AU40" s="759"/>
      <c r="AV40" s="759"/>
      <c r="AW40" s="759"/>
      <c r="AX40" s="759"/>
      <c r="AY40" s="759"/>
      <c r="AZ40" s="759"/>
      <c r="BA40" s="759"/>
      <c r="BB40" s="759"/>
      <c r="BC40" s="759"/>
      <c r="BD40" s="760"/>
      <c r="BE40" s="135"/>
      <c r="BF40" s="158"/>
      <c r="BG40" s="740" t="s">
        <v>6353</v>
      </c>
      <c r="BH40" s="741"/>
      <c r="BI40" s="741"/>
      <c r="BJ40" s="741"/>
      <c r="BK40" s="741"/>
      <c r="BL40" s="741"/>
      <c r="BM40" s="741"/>
      <c r="BN40" s="741"/>
      <c r="BO40" s="741"/>
      <c r="BP40" s="741"/>
      <c r="BQ40" s="741"/>
      <c r="BR40" s="741"/>
      <c r="BS40" s="135"/>
      <c r="BT40" s="164"/>
      <c r="BU40" s="741" t="s">
        <v>6354</v>
      </c>
      <c r="BV40" s="741"/>
      <c r="BW40" s="741"/>
      <c r="BX40" s="741"/>
      <c r="BY40" s="741"/>
      <c r="BZ40" s="741"/>
      <c r="CA40" s="741"/>
      <c r="CB40" s="741"/>
      <c r="CC40" s="741"/>
      <c r="CD40" s="741"/>
      <c r="CE40" s="741"/>
      <c r="CF40" s="742"/>
      <c r="CG40" s="135"/>
      <c r="CH40" s="163"/>
      <c r="CI40" s="740" t="s">
        <v>4249</v>
      </c>
      <c r="CJ40" s="741"/>
      <c r="CK40" s="741"/>
      <c r="CL40" s="741"/>
      <c r="CM40" s="741"/>
      <c r="CN40" s="741"/>
      <c r="CO40" s="741"/>
      <c r="CP40" s="741"/>
      <c r="CQ40" s="741"/>
      <c r="CR40" s="741"/>
      <c r="CS40" s="741"/>
      <c r="CT40" s="741"/>
      <c r="CU40" s="135"/>
      <c r="CV40" s="164"/>
      <c r="CW40" s="741" t="s">
        <v>611</v>
      </c>
      <c r="CX40" s="741"/>
      <c r="CY40" s="741"/>
      <c r="CZ40" s="741"/>
      <c r="DA40" s="741"/>
      <c r="DB40" s="741"/>
      <c r="DC40" s="741"/>
      <c r="DD40" s="741"/>
      <c r="DE40" s="741"/>
      <c r="DF40" s="741"/>
      <c r="DG40" s="741"/>
      <c r="DH40" s="742"/>
      <c r="DI40" s="135"/>
      <c r="DJ40" s="164"/>
      <c r="DK40" s="740" t="s">
        <v>4251</v>
      </c>
      <c r="DL40" s="741"/>
      <c r="DM40" s="741"/>
      <c r="DN40" s="741"/>
      <c r="DO40" s="741"/>
      <c r="DP40" s="741"/>
      <c r="DQ40" s="741"/>
      <c r="DR40" s="741"/>
      <c r="DS40" s="741"/>
      <c r="DT40" s="741"/>
      <c r="DU40" s="741"/>
      <c r="DV40" s="741"/>
      <c r="DW40" s="421"/>
      <c r="DX40" s="250"/>
      <c r="DY40" s="741" t="s">
        <v>615</v>
      </c>
      <c r="DZ40" s="741"/>
      <c r="EA40" s="741"/>
      <c r="EB40" s="741"/>
      <c r="EC40" s="741"/>
      <c r="ED40" s="741"/>
      <c r="EE40" s="741"/>
      <c r="EF40" s="741"/>
      <c r="EG40" s="741"/>
      <c r="EH40" s="741"/>
      <c r="EI40" s="741"/>
      <c r="EJ40" s="742"/>
    </row>
    <row r="41" spans="1:140" ht="48.75" customHeight="1">
      <c r="A41" s="142"/>
      <c r="B41" s="160"/>
      <c r="C41" s="734" t="s">
        <v>4245</v>
      </c>
      <c r="D41" s="763"/>
      <c r="E41" s="763"/>
      <c r="F41" s="763"/>
      <c r="G41" s="763"/>
      <c r="H41" s="763"/>
      <c r="I41" s="763"/>
      <c r="J41" s="763"/>
      <c r="K41" s="763"/>
      <c r="L41" s="763"/>
      <c r="M41" s="763"/>
      <c r="N41" s="763"/>
      <c r="O41" s="142"/>
      <c r="P41" s="164"/>
      <c r="Q41" s="763" t="s">
        <v>4271</v>
      </c>
      <c r="R41" s="763"/>
      <c r="S41" s="763"/>
      <c r="T41" s="763"/>
      <c r="U41" s="763"/>
      <c r="V41" s="763"/>
      <c r="W41" s="763"/>
      <c r="X41" s="763"/>
      <c r="Y41" s="763"/>
      <c r="Z41" s="763"/>
      <c r="AA41" s="763"/>
      <c r="AB41" s="744"/>
      <c r="AC41" s="142"/>
      <c r="AD41" s="160"/>
      <c r="AE41" s="734" t="s">
        <v>4246</v>
      </c>
      <c r="AF41" s="763"/>
      <c r="AG41" s="763"/>
      <c r="AH41" s="763"/>
      <c r="AI41" s="763"/>
      <c r="AJ41" s="763"/>
      <c r="AK41" s="763"/>
      <c r="AL41" s="763"/>
      <c r="AM41" s="763"/>
      <c r="AN41" s="763"/>
      <c r="AO41" s="763"/>
      <c r="AP41" s="763"/>
      <c r="AQ41" s="142"/>
      <c r="AR41" s="164"/>
      <c r="AS41" s="763" t="s">
        <v>4272</v>
      </c>
      <c r="AT41" s="763"/>
      <c r="AU41" s="763"/>
      <c r="AV41" s="763"/>
      <c r="AW41" s="763"/>
      <c r="AX41" s="763"/>
      <c r="AY41" s="763"/>
      <c r="AZ41" s="763"/>
      <c r="BA41" s="763"/>
      <c r="BB41" s="763"/>
      <c r="BC41" s="763"/>
      <c r="BD41" s="744"/>
      <c r="BE41" s="142"/>
      <c r="BF41" s="164"/>
      <c r="BG41" s="734" t="s">
        <v>4248</v>
      </c>
      <c r="BH41" s="763"/>
      <c r="BI41" s="763"/>
      <c r="BJ41" s="763"/>
      <c r="BK41" s="763"/>
      <c r="BL41" s="763"/>
      <c r="BM41" s="763"/>
      <c r="BN41" s="763"/>
      <c r="BO41" s="763"/>
      <c r="BP41" s="763"/>
      <c r="BQ41" s="763"/>
      <c r="BR41" s="763"/>
      <c r="BS41" s="142"/>
      <c r="BT41" s="164"/>
      <c r="BU41" s="763" t="s">
        <v>4273</v>
      </c>
      <c r="BV41" s="763"/>
      <c r="BW41" s="763"/>
      <c r="BX41" s="763"/>
      <c r="BY41" s="763"/>
      <c r="BZ41" s="763"/>
      <c r="CA41" s="763"/>
      <c r="CB41" s="763"/>
      <c r="CC41" s="763"/>
      <c r="CD41" s="763"/>
      <c r="CE41" s="763"/>
      <c r="CF41" s="744"/>
      <c r="CG41" s="142"/>
      <c r="CH41" s="163"/>
      <c r="CI41" s="734" t="s">
        <v>4325</v>
      </c>
      <c r="CJ41" s="735"/>
      <c r="CK41" s="735"/>
      <c r="CL41" s="735"/>
      <c r="CM41" s="735"/>
      <c r="CN41" s="735"/>
      <c r="CO41" s="735"/>
      <c r="CP41" s="735"/>
      <c r="CQ41" s="735"/>
      <c r="CR41" s="735"/>
      <c r="CS41" s="735"/>
      <c r="CT41" s="735"/>
      <c r="CU41" s="142"/>
      <c r="CV41" s="164"/>
      <c r="CW41" s="735" t="s">
        <v>4262</v>
      </c>
      <c r="CX41" s="735"/>
      <c r="CY41" s="735"/>
      <c r="CZ41" s="735"/>
      <c r="DA41" s="735"/>
      <c r="DB41" s="735"/>
      <c r="DC41" s="735"/>
      <c r="DD41" s="735"/>
      <c r="DE41" s="735"/>
      <c r="DF41" s="735"/>
      <c r="DG41" s="735"/>
      <c r="DH41" s="744"/>
      <c r="DI41" s="142"/>
      <c r="DJ41" s="160"/>
      <c r="DK41" s="734" t="s">
        <v>4250</v>
      </c>
      <c r="DL41" s="763"/>
      <c r="DM41" s="763"/>
      <c r="DN41" s="763"/>
      <c r="DO41" s="763"/>
      <c r="DP41" s="763"/>
      <c r="DQ41" s="763"/>
      <c r="DR41" s="763"/>
      <c r="DS41" s="763"/>
      <c r="DT41" s="763"/>
      <c r="DU41" s="763"/>
      <c r="DV41" s="763"/>
      <c r="DW41" s="375"/>
      <c r="DX41" s="383"/>
      <c r="DY41" s="763" t="s">
        <v>4262</v>
      </c>
      <c r="DZ41" s="763"/>
      <c r="EA41" s="763"/>
      <c r="EB41" s="763"/>
      <c r="EC41" s="763"/>
      <c r="ED41" s="763"/>
      <c r="EE41" s="763"/>
      <c r="EF41" s="763"/>
      <c r="EG41" s="763"/>
      <c r="EH41" s="763"/>
      <c r="EI41" s="763"/>
      <c r="EJ41" s="744"/>
    </row>
    <row r="42" spans="1:140" ht="15" customHeight="1">
      <c r="A42" s="379"/>
      <c r="B42" s="164"/>
      <c r="C42" s="736"/>
      <c r="D42" s="762"/>
      <c r="E42" s="762"/>
      <c r="F42" s="762"/>
      <c r="G42" s="762"/>
      <c r="H42" s="762"/>
      <c r="I42" s="762"/>
      <c r="J42" s="762"/>
      <c r="K42" s="762"/>
      <c r="L42" s="762"/>
      <c r="M42" s="762"/>
      <c r="N42" s="762"/>
      <c r="O42" s="379"/>
      <c r="P42" s="164"/>
      <c r="Q42" s="762" t="s">
        <v>657</v>
      </c>
      <c r="R42" s="762"/>
      <c r="S42" s="762"/>
      <c r="T42" s="762"/>
      <c r="U42" s="762"/>
      <c r="V42" s="762"/>
      <c r="W42" s="762"/>
      <c r="X42" s="762"/>
      <c r="Y42" s="762"/>
      <c r="Z42" s="762"/>
      <c r="AA42" s="762"/>
      <c r="AB42" s="718"/>
      <c r="AC42" s="379"/>
      <c r="AD42" s="164"/>
      <c r="AE42" s="736"/>
      <c r="AF42" s="762"/>
      <c r="AG42" s="762"/>
      <c r="AH42" s="762"/>
      <c r="AI42" s="762"/>
      <c r="AJ42" s="762"/>
      <c r="AK42" s="762"/>
      <c r="AL42" s="762"/>
      <c r="AM42" s="762"/>
      <c r="AN42" s="762"/>
      <c r="AO42" s="762"/>
      <c r="AP42" s="762"/>
      <c r="AQ42" s="379"/>
      <c r="AR42" s="164"/>
      <c r="AS42" s="762" t="s">
        <v>657</v>
      </c>
      <c r="AT42" s="762"/>
      <c r="AU42" s="762"/>
      <c r="AV42" s="762"/>
      <c r="AW42" s="762"/>
      <c r="AX42" s="762"/>
      <c r="AY42" s="762"/>
      <c r="AZ42" s="762"/>
      <c r="BA42" s="762"/>
      <c r="BB42" s="762"/>
      <c r="BC42" s="762"/>
      <c r="BD42" s="718"/>
      <c r="BE42" s="379"/>
      <c r="BF42" s="164"/>
      <c r="BG42" s="736"/>
      <c r="BH42" s="762"/>
      <c r="BI42" s="762"/>
      <c r="BJ42" s="762"/>
      <c r="BK42" s="762"/>
      <c r="BL42" s="762"/>
      <c r="BM42" s="762"/>
      <c r="BN42" s="762"/>
      <c r="BO42" s="762"/>
      <c r="BP42" s="762"/>
      <c r="BQ42" s="762"/>
      <c r="BR42" s="762"/>
      <c r="BS42" s="379"/>
      <c r="BT42" s="164"/>
      <c r="BU42" s="762" t="s">
        <v>657</v>
      </c>
      <c r="BV42" s="762"/>
      <c r="BW42" s="762"/>
      <c r="BX42" s="762"/>
      <c r="BY42" s="762"/>
      <c r="BZ42" s="762"/>
      <c r="CA42" s="762"/>
      <c r="CB42" s="762"/>
      <c r="CC42" s="762"/>
      <c r="CD42" s="762"/>
      <c r="CE42" s="762"/>
      <c r="CF42" s="718"/>
      <c r="CG42" s="379"/>
      <c r="CH42" s="163"/>
      <c r="CI42" s="736"/>
      <c r="CJ42" s="717"/>
      <c r="CK42" s="717"/>
      <c r="CL42" s="717"/>
      <c r="CM42" s="717"/>
      <c r="CN42" s="717"/>
      <c r="CO42" s="717"/>
      <c r="CP42" s="717"/>
      <c r="CQ42" s="717"/>
      <c r="CR42" s="717"/>
      <c r="CS42" s="717"/>
      <c r="CT42" s="717"/>
      <c r="CU42" s="379"/>
      <c r="CV42" s="164"/>
      <c r="CW42" s="717" t="s">
        <v>613</v>
      </c>
      <c r="CX42" s="717"/>
      <c r="CY42" s="717"/>
      <c r="CZ42" s="717"/>
      <c r="DA42" s="717"/>
      <c r="DB42" s="717"/>
      <c r="DC42" s="717"/>
      <c r="DD42" s="717"/>
      <c r="DE42" s="717"/>
      <c r="DF42" s="717"/>
      <c r="DG42" s="717"/>
      <c r="DH42" s="718"/>
      <c r="DI42" s="379"/>
      <c r="DJ42" s="160"/>
      <c r="DK42" s="736"/>
      <c r="DL42" s="762"/>
      <c r="DM42" s="762"/>
      <c r="DN42" s="762"/>
      <c r="DO42" s="762"/>
      <c r="DP42" s="762"/>
      <c r="DQ42" s="762"/>
      <c r="DR42" s="762"/>
      <c r="DS42" s="762"/>
      <c r="DT42" s="762"/>
      <c r="DU42" s="762"/>
      <c r="DV42" s="762"/>
      <c r="DW42" s="376"/>
      <c r="DX42" s="383"/>
      <c r="DY42" s="762" t="s">
        <v>617</v>
      </c>
      <c r="DZ42" s="762"/>
      <c r="EA42" s="762"/>
      <c r="EB42" s="762"/>
      <c r="EC42" s="762"/>
      <c r="ED42" s="762"/>
      <c r="EE42" s="762"/>
      <c r="EF42" s="762"/>
      <c r="EG42" s="762"/>
      <c r="EH42" s="762"/>
      <c r="EI42" s="762"/>
      <c r="EJ42" s="718"/>
    </row>
    <row r="43" spans="1:140" ht="106.5" customHeight="1">
      <c r="A43" s="135"/>
      <c r="B43" s="160"/>
      <c r="C43" s="720"/>
      <c r="D43" s="711"/>
      <c r="E43" s="711"/>
      <c r="F43" s="711"/>
      <c r="G43" s="711"/>
      <c r="H43" s="711"/>
      <c r="I43" s="711"/>
      <c r="J43" s="711"/>
      <c r="K43" s="711"/>
      <c r="L43" s="711"/>
      <c r="M43" s="711"/>
      <c r="N43" s="721"/>
      <c r="O43" s="135"/>
      <c r="P43" s="164"/>
      <c r="Q43" s="710"/>
      <c r="R43" s="711"/>
      <c r="S43" s="711"/>
      <c r="T43" s="711"/>
      <c r="U43" s="711"/>
      <c r="V43" s="711"/>
      <c r="W43" s="711"/>
      <c r="X43" s="711"/>
      <c r="Y43" s="711"/>
      <c r="Z43" s="711"/>
      <c r="AA43" s="711"/>
      <c r="AB43" s="712"/>
      <c r="AC43" s="135"/>
      <c r="AD43" s="160"/>
      <c r="AE43" s="720"/>
      <c r="AF43" s="711"/>
      <c r="AG43" s="711"/>
      <c r="AH43" s="711"/>
      <c r="AI43" s="711"/>
      <c r="AJ43" s="711"/>
      <c r="AK43" s="711"/>
      <c r="AL43" s="711"/>
      <c r="AM43" s="711"/>
      <c r="AN43" s="711"/>
      <c r="AO43" s="711"/>
      <c r="AP43" s="721"/>
      <c r="AQ43" s="135"/>
      <c r="AR43" s="164"/>
      <c r="AS43" s="710"/>
      <c r="AT43" s="711"/>
      <c r="AU43" s="711"/>
      <c r="AV43" s="711"/>
      <c r="AW43" s="711"/>
      <c r="AX43" s="711"/>
      <c r="AY43" s="711"/>
      <c r="AZ43" s="711"/>
      <c r="BA43" s="711"/>
      <c r="BB43" s="711"/>
      <c r="BC43" s="711"/>
      <c r="BD43" s="712"/>
      <c r="BE43" s="135"/>
      <c r="BF43" s="164"/>
      <c r="BG43" s="720"/>
      <c r="BH43" s="711"/>
      <c r="BI43" s="711"/>
      <c r="BJ43" s="711"/>
      <c r="BK43" s="711"/>
      <c r="BL43" s="711"/>
      <c r="BM43" s="711"/>
      <c r="BN43" s="711"/>
      <c r="BO43" s="711"/>
      <c r="BP43" s="711"/>
      <c r="BQ43" s="711"/>
      <c r="BR43" s="721"/>
      <c r="BS43" s="135"/>
      <c r="BT43" s="164"/>
      <c r="BU43" s="710"/>
      <c r="BV43" s="711"/>
      <c r="BW43" s="711"/>
      <c r="BX43" s="711"/>
      <c r="BY43" s="711"/>
      <c r="BZ43" s="711"/>
      <c r="CA43" s="711"/>
      <c r="CB43" s="711"/>
      <c r="CC43" s="711"/>
      <c r="CD43" s="711"/>
      <c r="CE43" s="711"/>
      <c r="CF43" s="712"/>
      <c r="CG43" s="135"/>
      <c r="CH43" s="163"/>
      <c r="CI43" s="720"/>
      <c r="CJ43" s="711"/>
      <c r="CK43" s="711"/>
      <c r="CL43" s="711"/>
      <c r="CM43" s="711"/>
      <c r="CN43" s="711"/>
      <c r="CO43" s="711"/>
      <c r="CP43" s="711"/>
      <c r="CQ43" s="711"/>
      <c r="CR43" s="711"/>
      <c r="CS43" s="711"/>
      <c r="CT43" s="721"/>
      <c r="CU43" s="135"/>
      <c r="CV43" s="164"/>
      <c r="CW43" s="710"/>
      <c r="CX43" s="711"/>
      <c r="CY43" s="711"/>
      <c r="CZ43" s="711"/>
      <c r="DA43" s="711"/>
      <c r="DB43" s="711"/>
      <c r="DC43" s="711"/>
      <c r="DD43" s="711"/>
      <c r="DE43" s="711"/>
      <c r="DF43" s="711"/>
      <c r="DG43" s="711"/>
      <c r="DH43" s="712"/>
      <c r="DI43" s="135"/>
      <c r="DJ43" s="160"/>
      <c r="DK43" s="720"/>
      <c r="DL43" s="711"/>
      <c r="DM43" s="711"/>
      <c r="DN43" s="711"/>
      <c r="DO43" s="711"/>
      <c r="DP43" s="711"/>
      <c r="DQ43" s="711"/>
      <c r="DR43" s="711"/>
      <c r="DS43" s="711"/>
      <c r="DT43" s="711"/>
      <c r="DU43" s="711"/>
      <c r="DV43" s="721"/>
      <c r="DW43" s="377"/>
      <c r="DX43" s="383"/>
      <c r="DY43" s="710"/>
      <c r="DZ43" s="711"/>
      <c r="EA43" s="711"/>
      <c r="EB43" s="711"/>
      <c r="EC43" s="711"/>
      <c r="ED43" s="711"/>
      <c r="EE43" s="711"/>
      <c r="EF43" s="711"/>
      <c r="EG43" s="711"/>
      <c r="EH43" s="711"/>
      <c r="EI43" s="711"/>
      <c r="EJ43" s="712"/>
    </row>
    <row r="44" spans="1:140">
      <c r="A44" s="137"/>
      <c r="B44" s="160"/>
      <c r="C44" s="714" t="s">
        <v>4187</v>
      </c>
      <c r="D44" s="715"/>
      <c r="E44" s="715"/>
      <c r="F44" s="715"/>
      <c r="G44" s="715"/>
      <c r="H44" s="715"/>
      <c r="I44" s="715"/>
      <c r="J44" s="715"/>
      <c r="K44" s="716"/>
      <c r="L44" s="708"/>
      <c r="M44" s="761"/>
      <c r="N44" s="761"/>
      <c r="O44" s="137" t="s">
        <v>707</v>
      </c>
      <c r="P44" s="160"/>
      <c r="Q44" s="719">
        <f>VLOOKUP(O44,'Прайс-лист'!$B:$K,10,0)</f>
        <v>1190</v>
      </c>
      <c r="R44" s="715"/>
      <c r="S44" s="715"/>
      <c r="T44" s="715"/>
      <c r="U44" s="715"/>
      <c r="V44" s="715"/>
      <c r="W44" s="715"/>
      <c r="X44" s="715"/>
      <c r="Y44" s="716"/>
      <c r="Z44" s="708"/>
      <c r="AA44" s="761"/>
      <c r="AB44" s="713"/>
      <c r="AC44" s="137"/>
      <c r="AD44" s="160"/>
      <c r="AE44" s="714" t="s">
        <v>4187</v>
      </c>
      <c r="AF44" s="715"/>
      <c r="AG44" s="715"/>
      <c r="AH44" s="715"/>
      <c r="AI44" s="715"/>
      <c r="AJ44" s="715"/>
      <c r="AK44" s="715"/>
      <c r="AL44" s="715"/>
      <c r="AM44" s="716"/>
      <c r="AN44" s="708"/>
      <c r="AO44" s="761"/>
      <c r="AP44" s="761"/>
      <c r="AQ44" s="137" t="s">
        <v>710</v>
      </c>
      <c r="AR44" s="164"/>
      <c r="AS44" s="719">
        <f>VLOOKUP(AQ44,'Прайс-лист'!$B:$K,10,0)</f>
        <v>1290</v>
      </c>
      <c r="AT44" s="715"/>
      <c r="AU44" s="715"/>
      <c r="AV44" s="715"/>
      <c r="AW44" s="715"/>
      <c r="AX44" s="715"/>
      <c r="AY44" s="715"/>
      <c r="AZ44" s="715"/>
      <c r="BA44" s="716"/>
      <c r="BB44" s="708"/>
      <c r="BC44" s="761"/>
      <c r="BD44" s="713"/>
      <c r="BE44" s="137"/>
      <c r="BF44" s="164"/>
      <c r="BG44" s="714" t="s">
        <v>4187</v>
      </c>
      <c r="BH44" s="715"/>
      <c r="BI44" s="715"/>
      <c r="BJ44" s="715"/>
      <c r="BK44" s="715"/>
      <c r="BL44" s="715"/>
      <c r="BM44" s="715"/>
      <c r="BN44" s="715"/>
      <c r="BO44" s="716"/>
      <c r="BP44" s="708"/>
      <c r="BQ44" s="761"/>
      <c r="BR44" s="761"/>
      <c r="BS44" s="137" t="s">
        <v>713</v>
      </c>
      <c r="BT44" s="164"/>
      <c r="BU44" s="719">
        <f>VLOOKUP(BS44,'Прайс-лист'!$B:$K,10,0)</f>
        <v>1440</v>
      </c>
      <c r="BV44" s="715"/>
      <c r="BW44" s="715"/>
      <c r="BX44" s="715"/>
      <c r="BY44" s="715"/>
      <c r="BZ44" s="715"/>
      <c r="CA44" s="715"/>
      <c r="CB44" s="715"/>
      <c r="CC44" s="716"/>
      <c r="CD44" s="708"/>
      <c r="CE44" s="761"/>
      <c r="CF44" s="713"/>
      <c r="CG44" s="137" t="s">
        <v>2263</v>
      </c>
      <c r="CH44" s="163"/>
      <c r="CI44" s="714">
        <f>VLOOKUP(CG44,'Прайс-лист'!$B:$K,10,0)</f>
        <v>870</v>
      </c>
      <c r="CJ44" s="715"/>
      <c r="CK44" s="715"/>
      <c r="CL44" s="715"/>
      <c r="CM44" s="715"/>
      <c r="CN44" s="715"/>
      <c r="CO44" s="715"/>
      <c r="CP44" s="715"/>
      <c r="CQ44" s="716"/>
      <c r="CR44" s="708"/>
      <c r="CS44" s="709"/>
      <c r="CT44" s="709"/>
      <c r="CU44" s="137" t="s">
        <v>614</v>
      </c>
      <c r="CV44" s="164"/>
      <c r="CW44" s="719">
        <f>VLOOKUP(CU44,'Прайс-лист'!$B:$K,10,0)</f>
        <v>540</v>
      </c>
      <c r="CX44" s="715"/>
      <c r="CY44" s="715"/>
      <c r="CZ44" s="715"/>
      <c r="DA44" s="715"/>
      <c r="DB44" s="715"/>
      <c r="DC44" s="715"/>
      <c r="DD44" s="715"/>
      <c r="DE44" s="716"/>
      <c r="DF44" s="708"/>
      <c r="DG44" s="709"/>
      <c r="DH44" s="713"/>
      <c r="DI44" s="137" t="s">
        <v>2265</v>
      </c>
      <c r="DJ44" s="160"/>
      <c r="DK44" s="714">
        <f>VLOOKUP(DI44,'Прайс-лист'!$B:$K,10,0)</f>
        <v>690</v>
      </c>
      <c r="DL44" s="715"/>
      <c r="DM44" s="715"/>
      <c r="DN44" s="715"/>
      <c r="DO44" s="715"/>
      <c r="DP44" s="715"/>
      <c r="DQ44" s="715"/>
      <c r="DR44" s="715"/>
      <c r="DS44" s="716"/>
      <c r="DT44" s="708"/>
      <c r="DU44" s="761"/>
      <c r="DV44" s="761"/>
      <c r="DW44" s="349" t="s">
        <v>618</v>
      </c>
      <c r="DX44" s="383"/>
      <c r="DY44" s="719">
        <f>VLOOKUP(DW44,'Прайс-лист'!$B:$K,10,0)</f>
        <v>620</v>
      </c>
      <c r="DZ44" s="715"/>
      <c r="EA44" s="715"/>
      <c r="EB44" s="715"/>
      <c r="EC44" s="715"/>
      <c r="ED44" s="715"/>
      <c r="EE44" s="715"/>
      <c r="EF44" s="715"/>
      <c r="EG44" s="716"/>
      <c r="EH44" s="708"/>
      <c r="EI44" s="761"/>
      <c r="EJ44" s="713"/>
    </row>
    <row r="45" spans="1:140" ht="15" thickBot="1">
      <c r="A45" s="138" t="s">
        <v>2320</v>
      </c>
      <c r="B45" s="160"/>
      <c r="C45" s="753">
        <f>VLOOKUP(A45,'Прайс-лист'!$B:$K,10,0)</f>
        <v>690</v>
      </c>
      <c r="D45" s="723"/>
      <c r="E45" s="723"/>
      <c r="F45" s="723"/>
      <c r="G45" s="723"/>
      <c r="H45" s="723"/>
      <c r="I45" s="723"/>
      <c r="J45" s="723"/>
      <c r="K45" s="724"/>
      <c r="L45" s="725"/>
      <c r="M45" s="726"/>
      <c r="N45" s="726"/>
      <c r="O45" s="139" t="s">
        <v>825</v>
      </c>
      <c r="P45" s="245"/>
      <c r="Q45" s="722">
        <f>VLOOKUP(O45,'Прайс-лист'!$B:$K,10,0)</f>
        <v>1190</v>
      </c>
      <c r="R45" s="723"/>
      <c r="S45" s="723"/>
      <c r="T45" s="723"/>
      <c r="U45" s="723"/>
      <c r="V45" s="723"/>
      <c r="W45" s="723"/>
      <c r="X45" s="723"/>
      <c r="Y45" s="724"/>
      <c r="Z45" s="725"/>
      <c r="AA45" s="726"/>
      <c r="AB45" s="727"/>
      <c r="AC45" s="138" t="s">
        <v>2322</v>
      </c>
      <c r="AD45" s="160"/>
      <c r="AE45" s="753">
        <f>VLOOKUP(AC45,'Прайс-лист'!$B:$K,10,0)</f>
        <v>740</v>
      </c>
      <c r="AF45" s="723"/>
      <c r="AG45" s="723"/>
      <c r="AH45" s="723"/>
      <c r="AI45" s="723"/>
      <c r="AJ45" s="723"/>
      <c r="AK45" s="723"/>
      <c r="AL45" s="723"/>
      <c r="AM45" s="724"/>
      <c r="AN45" s="725"/>
      <c r="AO45" s="726"/>
      <c r="AP45" s="726"/>
      <c r="AQ45" s="139" t="s">
        <v>827</v>
      </c>
      <c r="AR45" s="244"/>
      <c r="AS45" s="722">
        <f>VLOOKUP(AQ45,'Прайс-лист'!$B:$K,10,0)</f>
        <v>1290</v>
      </c>
      <c r="AT45" s="723"/>
      <c r="AU45" s="723"/>
      <c r="AV45" s="723"/>
      <c r="AW45" s="723"/>
      <c r="AX45" s="723"/>
      <c r="AY45" s="723"/>
      <c r="AZ45" s="723"/>
      <c r="BA45" s="724"/>
      <c r="BB45" s="725"/>
      <c r="BC45" s="726"/>
      <c r="BD45" s="727"/>
      <c r="BE45" s="138" t="s">
        <v>2324</v>
      </c>
      <c r="BF45" s="164"/>
      <c r="BG45" s="753">
        <f>VLOOKUP(BE45,'Прайс-лист'!$B:$K,10,0)</f>
        <v>730</v>
      </c>
      <c r="BH45" s="723"/>
      <c r="BI45" s="723"/>
      <c r="BJ45" s="723"/>
      <c r="BK45" s="723"/>
      <c r="BL45" s="723"/>
      <c r="BM45" s="723"/>
      <c r="BN45" s="723"/>
      <c r="BO45" s="724"/>
      <c r="BP45" s="725"/>
      <c r="BQ45" s="726"/>
      <c r="BR45" s="726"/>
      <c r="BS45" s="139" t="s">
        <v>829</v>
      </c>
      <c r="BT45" s="244"/>
      <c r="BU45" s="722">
        <f>VLOOKUP(BS45,'Прайс-лист'!$B:$K,10,0)</f>
        <v>1440</v>
      </c>
      <c r="BV45" s="723"/>
      <c r="BW45" s="723"/>
      <c r="BX45" s="723"/>
      <c r="BY45" s="723"/>
      <c r="BZ45" s="723"/>
      <c r="CA45" s="723"/>
      <c r="CB45" s="723"/>
      <c r="CC45" s="724"/>
      <c r="CD45" s="725"/>
      <c r="CE45" s="726"/>
      <c r="CF45" s="727"/>
      <c r="CG45" s="138" t="s">
        <v>2326</v>
      </c>
      <c r="CH45" s="163"/>
      <c r="CI45" s="753">
        <f>VLOOKUP(CG45,'Прайс-лист'!$B:$K,10,0)</f>
        <v>870</v>
      </c>
      <c r="CJ45" s="723"/>
      <c r="CK45" s="723"/>
      <c r="CL45" s="723"/>
      <c r="CM45" s="723"/>
      <c r="CN45" s="723"/>
      <c r="CO45" s="723"/>
      <c r="CP45" s="723"/>
      <c r="CQ45" s="724"/>
      <c r="CR45" s="725"/>
      <c r="CS45" s="726"/>
      <c r="CT45" s="726"/>
      <c r="CU45" s="139" t="s">
        <v>773</v>
      </c>
      <c r="CV45" s="244"/>
      <c r="CW45" s="722">
        <f>VLOOKUP(CU45,'Прайс-лист'!$B:$K,10,0)</f>
        <v>540</v>
      </c>
      <c r="CX45" s="723"/>
      <c r="CY45" s="723"/>
      <c r="CZ45" s="723"/>
      <c r="DA45" s="723"/>
      <c r="DB45" s="723"/>
      <c r="DC45" s="723"/>
      <c r="DD45" s="723"/>
      <c r="DE45" s="724"/>
      <c r="DF45" s="725"/>
      <c r="DG45" s="726"/>
      <c r="DH45" s="727"/>
      <c r="DI45" s="138" t="s">
        <v>2328</v>
      </c>
      <c r="DJ45" s="160"/>
      <c r="DK45" s="753">
        <f>VLOOKUP(DI45,'Прайс-лист'!$B:$K,10,0)</f>
        <v>690</v>
      </c>
      <c r="DL45" s="723"/>
      <c r="DM45" s="723"/>
      <c r="DN45" s="723"/>
      <c r="DO45" s="723"/>
      <c r="DP45" s="723"/>
      <c r="DQ45" s="723"/>
      <c r="DR45" s="723"/>
      <c r="DS45" s="724"/>
      <c r="DT45" s="725"/>
      <c r="DU45" s="726"/>
      <c r="DV45" s="726"/>
      <c r="DW45" s="144" t="s">
        <v>775</v>
      </c>
      <c r="DX45" s="253"/>
      <c r="DY45" s="722">
        <f>VLOOKUP(DW45,'Прайс-лист'!$B:$K,10,0)</f>
        <v>620</v>
      </c>
      <c r="DZ45" s="723"/>
      <c r="EA45" s="723"/>
      <c r="EB45" s="723"/>
      <c r="EC45" s="723"/>
      <c r="ED45" s="723"/>
      <c r="EE45" s="723"/>
      <c r="EF45" s="723"/>
      <c r="EG45" s="724"/>
      <c r="EH45" s="725"/>
      <c r="EI45" s="726"/>
      <c r="EJ45" s="727"/>
    </row>
    <row r="46" spans="1:140" ht="10.5" customHeight="1" thickBot="1">
      <c r="C46" s="163"/>
      <c r="D46" s="163"/>
      <c r="E46" s="163"/>
      <c r="F46" s="163"/>
      <c r="G46" s="163"/>
      <c r="H46" s="163"/>
      <c r="I46" s="163"/>
      <c r="J46" s="163"/>
      <c r="K46" s="163"/>
      <c r="L46" s="163"/>
      <c r="M46" s="163"/>
      <c r="N46" s="163"/>
      <c r="O46" s="163"/>
      <c r="P46" s="163"/>
      <c r="Q46" s="163"/>
      <c r="R46" s="163"/>
      <c r="S46" s="163"/>
      <c r="T46" s="163"/>
      <c r="U46" s="163"/>
      <c r="V46" s="163"/>
      <c r="W46" s="163"/>
      <c r="X46" s="163"/>
      <c r="Y46" s="163"/>
      <c r="Z46" s="163"/>
      <c r="AA46" s="163"/>
      <c r="AB46" s="163"/>
      <c r="AC46" s="163"/>
      <c r="AD46" s="163"/>
      <c r="AE46" s="163"/>
      <c r="AF46" s="163"/>
      <c r="AG46" s="163"/>
      <c r="AH46" s="163"/>
      <c r="AI46" s="163"/>
      <c r="AJ46" s="163"/>
      <c r="AK46" s="163"/>
      <c r="AL46" s="163"/>
      <c r="AM46" s="163"/>
      <c r="AN46" s="163"/>
      <c r="AO46" s="163"/>
      <c r="AP46" s="163"/>
      <c r="AQ46" s="163"/>
      <c r="AR46" s="163"/>
      <c r="AS46" s="163"/>
      <c r="AT46" s="163"/>
      <c r="AU46" s="163"/>
      <c r="AV46" s="163"/>
      <c r="AW46" s="163"/>
      <c r="AX46" s="163"/>
      <c r="AY46" s="163"/>
      <c r="AZ46" s="163"/>
      <c r="BA46" s="163"/>
      <c r="BB46" s="163"/>
      <c r="BC46" s="163"/>
      <c r="BD46" s="163"/>
      <c r="BE46" s="163"/>
      <c r="BF46" s="163"/>
      <c r="BG46" s="163"/>
      <c r="BH46" s="163"/>
      <c r="BI46" s="163"/>
      <c r="BJ46" s="163"/>
      <c r="BK46" s="163"/>
      <c r="BL46" s="163"/>
      <c r="BM46" s="163"/>
      <c r="BN46" s="163"/>
      <c r="BO46" s="163"/>
      <c r="BP46" s="163"/>
      <c r="BQ46" s="163"/>
      <c r="BR46" s="163"/>
      <c r="BS46" s="163"/>
      <c r="BT46" s="163"/>
      <c r="BU46" s="163"/>
      <c r="BV46" s="163"/>
      <c r="BW46" s="163"/>
      <c r="BX46" s="163"/>
      <c r="BY46" s="163"/>
      <c r="BZ46" s="163"/>
      <c r="CA46" s="163"/>
      <c r="CB46" s="163"/>
      <c r="CC46" s="163"/>
      <c r="CD46" s="163"/>
      <c r="CE46" s="163"/>
      <c r="CF46" s="163"/>
      <c r="CG46" s="163"/>
      <c r="CH46" s="163"/>
      <c r="CI46" s="163"/>
      <c r="CJ46" s="163"/>
      <c r="CK46" s="163"/>
      <c r="CL46" s="163"/>
      <c r="CM46" s="163"/>
      <c r="CN46" s="163"/>
      <c r="CO46" s="163"/>
      <c r="CP46" s="163"/>
      <c r="CQ46" s="163"/>
      <c r="CR46" s="163"/>
      <c r="CS46" s="163"/>
      <c r="CT46" s="163"/>
      <c r="CU46" s="163"/>
      <c r="CV46" s="163"/>
      <c r="CW46" s="163"/>
      <c r="CX46" s="163"/>
      <c r="CY46" s="163"/>
      <c r="CZ46" s="163"/>
      <c r="DA46" s="163"/>
      <c r="DB46" s="163"/>
      <c r="DC46" s="163"/>
      <c r="DD46" s="163"/>
      <c r="DE46" s="163"/>
      <c r="DF46" s="163"/>
      <c r="DG46" s="163"/>
      <c r="DH46" s="163"/>
      <c r="DI46" s="163"/>
      <c r="DJ46" s="163"/>
      <c r="DK46" s="163"/>
      <c r="DL46" s="163"/>
      <c r="DM46" s="163"/>
      <c r="DN46" s="163"/>
      <c r="DO46" s="163"/>
      <c r="DP46" s="163"/>
      <c r="DQ46" s="163"/>
      <c r="DR46" s="163"/>
      <c r="DS46" s="163"/>
      <c r="DT46" s="163"/>
      <c r="DU46" s="163"/>
      <c r="DV46" s="163"/>
      <c r="DW46" s="163"/>
      <c r="DX46" s="163"/>
      <c r="DY46" s="163"/>
      <c r="DZ46" s="163"/>
      <c r="EA46" s="163"/>
      <c r="EB46" s="163"/>
      <c r="EC46" s="163"/>
      <c r="ED46" s="163"/>
      <c r="EE46" s="163"/>
      <c r="EF46" s="163"/>
      <c r="EG46" s="163"/>
      <c r="EH46" s="163"/>
      <c r="EI46" s="163"/>
      <c r="EJ46" s="163"/>
    </row>
    <row r="47" spans="1:140" ht="21" thickBot="1">
      <c r="C47" s="750" t="s">
        <v>4328</v>
      </c>
      <c r="D47" s="751"/>
      <c r="E47" s="751"/>
      <c r="F47" s="751"/>
      <c r="G47" s="751"/>
      <c r="H47" s="751"/>
      <c r="I47" s="751"/>
      <c r="J47" s="751"/>
      <c r="K47" s="751"/>
      <c r="L47" s="751"/>
      <c r="M47" s="751"/>
      <c r="N47" s="751"/>
      <c r="O47" s="751"/>
      <c r="P47" s="751"/>
      <c r="Q47" s="751"/>
      <c r="R47" s="751"/>
      <c r="S47" s="751"/>
      <c r="T47" s="751"/>
      <c r="U47" s="751"/>
      <c r="V47" s="751"/>
      <c r="W47" s="751"/>
      <c r="X47" s="751"/>
      <c r="Y47" s="751"/>
      <c r="Z47" s="751"/>
      <c r="AA47" s="751"/>
      <c r="AB47" s="751"/>
      <c r="AC47" s="751"/>
      <c r="AD47" s="751"/>
      <c r="AE47" s="751"/>
      <c r="AF47" s="751"/>
      <c r="AG47" s="751"/>
      <c r="AH47" s="751"/>
      <c r="AI47" s="751"/>
      <c r="AJ47" s="751"/>
      <c r="AK47" s="751"/>
      <c r="AL47" s="751"/>
      <c r="AM47" s="751"/>
      <c r="AN47" s="751"/>
      <c r="AO47" s="751"/>
      <c r="AP47" s="751"/>
      <c r="AQ47" s="751"/>
      <c r="AR47" s="751"/>
      <c r="AS47" s="751"/>
      <c r="AT47" s="751"/>
      <c r="AU47" s="751"/>
      <c r="AV47" s="751"/>
      <c r="AW47" s="751"/>
      <c r="AX47" s="751"/>
      <c r="AY47" s="751"/>
      <c r="AZ47" s="751"/>
      <c r="BA47" s="751"/>
      <c r="BB47" s="751"/>
      <c r="BC47" s="751"/>
      <c r="BD47" s="751"/>
      <c r="BE47" s="751"/>
      <c r="BF47" s="751"/>
      <c r="BG47" s="751"/>
      <c r="BH47" s="751"/>
      <c r="BI47" s="751"/>
      <c r="BJ47" s="751"/>
      <c r="BK47" s="751"/>
      <c r="BL47" s="751"/>
      <c r="BM47" s="751"/>
      <c r="BN47" s="751"/>
      <c r="BO47" s="751"/>
      <c r="BP47" s="751"/>
      <c r="BQ47" s="751"/>
      <c r="BR47" s="751"/>
      <c r="BS47" s="751"/>
      <c r="BT47" s="751"/>
      <c r="BU47" s="751"/>
      <c r="BV47" s="751"/>
      <c r="BW47" s="751"/>
      <c r="BX47" s="751"/>
      <c r="BY47" s="751"/>
      <c r="BZ47" s="751"/>
      <c r="CA47" s="751"/>
      <c r="CB47" s="751"/>
      <c r="CC47" s="751"/>
      <c r="CD47" s="751"/>
      <c r="CE47" s="751"/>
      <c r="CF47" s="751"/>
      <c r="CG47" s="751"/>
      <c r="CH47" s="751"/>
      <c r="CI47" s="751"/>
      <c r="CJ47" s="751"/>
      <c r="CK47" s="751"/>
      <c r="CL47" s="751"/>
      <c r="CM47" s="751"/>
      <c r="CN47" s="751"/>
      <c r="CO47" s="751"/>
      <c r="CP47" s="751"/>
      <c r="CQ47" s="751"/>
      <c r="CR47" s="751"/>
      <c r="CS47" s="751"/>
      <c r="CT47" s="751"/>
      <c r="CU47" s="751"/>
      <c r="CV47" s="751"/>
      <c r="CW47" s="751"/>
      <c r="CX47" s="751"/>
      <c r="CY47" s="751"/>
      <c r="CZ47" s="751"/>
      <c r="DA47" s="751"/>
      <c r="DB47" s="751"/>
      <c r="DC47" s="751"/>
      <c r="DD47" s="751"/>
      <c r="DE47" s="751"/>
      <c r="DF47" s="751"/>
      <c r="DG47" s="751"/>
      <c r="DH47" s="751"/>
      <c r="DI47" s="751"/>
      <c r="DJ47" s="751"/>
      <c r="DK47" s="751"/>
      <c r="DL47" s="751"/>
      <c r="DM47" s="751"/>
      <c r="DN47" s="751"/>
      <c r="DO47" s="751"/>
      <c r="DP47" s="751"/>
      <c r="DQ47" s="751"/>
      <c r="DR47" s="751"/>
      <c r="DS47" s="751"/>
      <c r="DT47" s="751"/>
      <c r="DU47" s="751"/>
      <c r="DV47" s="751"/>
      <c r="DW47" s="751"/>
      <c r="DX47" s="751"/>
      <c r="DY47" s="751"/>
      <c r="DZ47" s="751"/>
      <c r="EA47" s="751"/>
      <c r="EB47" s="751"/>
      <c r="EC47" s="751"/>
      <c r="ED47" s="751"/>
      <c r="EE47" s="751"/>
      <c r="EF47" s="751"/>
      <c r="EG47" s="751"/>
      <c r="EH47" s="751"/>
      <c r="EI47" s="751"/>
      <c r="EJ47" s="752"/>
    </row>
    <row r="48" spans="1:140" ht="15.75" customHeight="1" thickBot="1">
      <c r="C48" s="754" t="s">
        <v>4288</v>
      </c>
      <c r="D48" s="755"/>
      <c r="E48" s="755"/>
      <c r="F48" s="755"/>
      <c r="G48" s="755"/>
      <c r="H48" s="755"/>
      <c r="I48" s="755"/>
      <c r="J48" s="755"/>
      <c r="K48" s="755"/>
      <c r="L48" s="755"/>
      <c r="M48" s="755"/>
      <c r="N48" s="755"/>
      <c r="O48" s="755"/>
      <c r="P48" s="755"/>
      <c r="Q48" s="755"/>
      <c r="R48" s="755"/>
      <c r="S48" s="755"/>
      <c r="T48" s="755"/>
      <c r="U48" s="755"/>
      <c r="V48" s="755"/>
      <c r="W48" s="755"/>
      <c r="X48" s="755"/>
      <c r="Y48" s="755"/>
      <c r="Z48" s="755"/>
      <c r="AA48" s="755"/>
      <c r="AB48" s="756"/>
      <c r="AC48" s="134"/>
      <c r="AD48" s="163"/>
      <c r="AE48" s="754" t="s">
        <v>4190</v>
      </c>
      <c r="AF48" s="755"/>
      <c r="AG48" s="755"/>
      <c r="AH48" s="755"/>
      <c r="AI48" s="755"/>
      <c r="AJ48" s="755"/>
      <c r="AK48" s="755"/>
      <c r="AL48" s="755"/>
      <c r="AM48" s="755"/>
      <c r="AN48" s="755"/>
      <c r="AO48" s="755"/>
      <c r="AP48" s="755"/>
      <c r="AQ48" s="755"/>
      <c r="AR48" s="755"/>
      <c r="AS48" s="755"/>
      <c r="AT48" s="755"/>
      <c r="AU48" s="755"/>
      <c r="AV48" s="755"/>
      <c r="AW48" s="755"/>
      <c r="AX48" s="755"/>
      <c r="AY48" s="755"/>
      <c r="AZ48" s="755"/>
      <c r="BA48" s="755"/>
      <c r="BB48" s="755"/>
      <c r="BC48" s="755"/>
      <c r="BD48" s="755"/>
      <c r="BE48" s="755"/>
      <c r="BF48" s="755"/>
      <c r="BG48" s="755"/>
      <c r="BH48" s="755"/>
      <c r="BI48" s="755"/>
      <c r="BJ48" s="755"/>
      <c r="BK48" s="755"/>
      <c r="BL48" s="755"/>
      <c r="BM48" s="755"/>
      <c r="BN48" s="755"/>
      <c r="BO48" s="755"/>
      <c r="BP48" s="755"/>
      <c r="BQ48" s="755"/>
      <c r="BR48" s="756"/>
      <c r="BS48" s="134"/>
      <c r="BT48" s="164"/>
      <c r="BU48" s="754" t="s">
        <v>4191</v>
      </c>
      <c r="BV48" s="755"/>
      <c r="BW48" s="755"/>
      <c r="BX48" s="755"/>
      <c r="BY48" s="755"/>
      <c r="BZ48" s="755"/>
      <c r="CA48" s="755"/>
      <c r="CB48" s="755"/>
      <c r="CC48" s="755"/>
      <c r="CD48" s="755"/>
      <c r="CE48" s="755"/>
      <c r="CF48" s="755"/>
      <c r="CG48" s="755"/>
      <c r="CH48" s="755"/>
      <c r="CI48" s="755"/>
      <c r="CJ48" s="755"/>
      <c r="CK48" s="755"/>
      <c r="CL48" s="755"/>
      <c r="CM48" s="755"/>
      <c r="CN48" s="755"/>
      <c r="CO48" s="755"/>
      <c r="CP48" s="755"/>
      <c r="CQ48" s="755"/>
      <c r="CR48" s="755"/>
      <c r="CS48" s="755"/>
      <c r="CT48" s="755"/>
      <c r="CU48" s="755"/>
      <c r="CV48" s="755"/>
      <c r="CW48" s="755"/>
      <c r="CX48" s="755"/>
      <c r="CY48" s="755"/>
      <c r="CZ48" s="755"/>
      <c r="DA48" s="755"/>
      <c r="DB48" s="755"/>
      <c r="DC48" s="755"/>
      <c r="DD48" s="755"/>
      <c r="DE48" s="755"/>
      <c r="DF48" s="755"/>
      <c r="DG48" s="755"/>
      <c r="DH48" s="756"/>
      <c r="DI48" s="163"/>
      <c r="DJ48" s="163"/>
      <c r="DK48" s="754" t="s">
        <v>4290</v>
      </c>
      <c r="DL48" s="755"/>
      <c r="DM48" s="755"/>
      <c r="DN48" s="755"/>
      <c r="DO48" s="755"/>
      <c r="DP48" s="755"/>
      <c r="DQ48" s="755"/>
      <c r="DR48" s="755"/>
      <c r="DS48" s="755"/>
      <c r="DT48" s="755"/>
      <c r="DU48" s="755"/>
      <c r="DV48" s="755"/>
      <c r="DW48" s="755"/>
      <c r="DX48" s="755"/>
      <c r="DY48" s="755"/>
      <c r="DZ48" s="755"/>
      <c r="EA48" s="755"/>
      <c r="EB48" s="755"/>
      <c r="EC48" s="755"/>
      <c r="ED48" s="755"/>
      <c r="EE48" s="755"/>
      <c r="EF48" s="755"/>
      <c r="EG48" s="755"/>
      <c r="EH48" s="755"/>
      <c r="EI48" s="755"/>
      <c r="EJ48" s="756"/>
    </row>
    <row r="49" spans="1:140" ht="15.75">
      <c r="A49" s="135"/>
      <c r="B49" s="160"/>
      <c r="C49" s="810" t="s">
        <v>714</v>
      </c>
      <c r="D49" s="759"/>
      <c r="E49" s="759"/>
      <c r="F49" s="759"/>
      <c r="G49" s="759"/>
      <c r="H49" s="759"/>
      <c r="I49" s="759"/>
      <c r="J49" s="759"/>
      <c r="K49" s="759"/>
      <c r="L49" s="759"/>
      <c r="M49" s="759"/>
      <c r="N49" s="759"/>
      <c r="O49" s="341"/>
      <c r="P49" s="382"/>
      <c r="Q49" s="759" t="s">
        <v>4289</v>
      </c>
      <c r="R49" s="759"/>
      <c r="S49" s="759"/>
      <c r="T49" s="759"/>
      <c r="U49" s="759"/>
      <c r="V49" s="759"/>
      <c r="W49" s="759"/>
      <c r="X49" s="759"/>
      <c r="Y49" s="759"/>
      <c r="Z49" s="759"/>
      <c r="AA49" s="759"/>
      <c r="AB49" s="760"/>
      <c r="AC49" s="163"/>
      <c r="AD49" s="163"/>
      <c r="AE49" s="810" t="s">
        <v>5888</v>
      </c>
      <c r="AF49" s="759"/>
      <c r="AG49" s="759"/>
      <c r="AH49" s="759"/>
      <c r="AI49" s="759"/>
      <c r="AJ49" s="759"/>
      <c r="AK49" s="759"/>
      <c r="AL49" s="759"/>
      <c r="AM49" s="759"/>
      <c r="AN49" s="759"/>
      <c r="AO49" s="759"/>
      <c r="AP49" s="759"/>
      <c r="AQ49" s="384"/>
      <c r="AR49" s="384"/>
      <c r="AS49" s="759" t="s">
        <v>5877</v>
      </c>
      <c r="AT49" s="759"/>
      <c r="AU49" s="759"/>
      <c r="AV49" s="759"/>
      <c r="AW49" s="759"/>
      <c r="AX49" s="759"/>
      <c r="AY49" s="759"/>
      <c r="AZ49" s="759"/>
      <c r="BA49" s="759"/>
      <c r="BB49" s="759"/>
      <c r="BC49" s="759"/>
      <c r="BD49" s="759"/>
      <c r="BE49" s="341"/>
      <c r="BF49" s="382"/>
      <c r="BG49" s="759" t="s">
        <v>5875</v>
      </c>
      <c r="BH49" s="759"/>
      <c r="BI49" s="759"/>
      <c r="BJ49" s="759"/>
      <c r="BK49" s="759"/>
      <c r="BL49" s="759"/>
      <c r="BM49" s="759"/>
      <c r="BN49" s="759"/>
      <c r="BO49" s="759"/>
      <c r="BP49" s="759"/>
      <c r="BQ49" s="759"/>
      <c r="BR49" s="760"/>
      <c r="BS49" s="135"/>
      <c r="BT49" s="158"/>
      <c r="BU49" s="810" t="s">
        <v>6355</v>
      </c>
      <c r="BV49" s="759"/>
      <c r="BW49" s="759"/>
      <c r="BX49" s="759"/>
      <c r="BY49" s="759"/>
      <c r="BZ49" s="759"/>
      <c r="CA49" s="759"/>
      <c r="CB49" s="759"/>
      <c r="CC49" s="759"/>
      <c r="CD49" s="759"/>
      <c r="CE49" s="759"/>
      <c r="CF49" s="759"/>
      <c r="CG49" s="384"/>
      <c r="CH49" s="384"/>
      <c r="CI49" s="759" t="s">
        <v>6356</v>
      </c>
      <c r="CJ49" s="759"/>
      <c r="CK49" s="759"/>
      <c r="CL49" s="759"/>
      <c r="CM49" s="759"/>
      <c r="CN49" s="759"/>
      <c r="CO49" s="759"/>
      <c r="CP49" s="759"/>
      <c r="CQ49" s="759"/>
      <c r="CR49" s="759"/>
      <c r="CS49" s="759"/>
      <c r="CT49" s="759"/>
      <c r="CU49" s="341"/>
      <c r="CV49" s="382"/>
      <c r="CW49" s="759" t="s">
        <v>6365</v>
      </c>
      <c r="CX49" s="759"/>
      <c r="CY49" s="759"/>
      <c r="CZ49" s="759"/>
      <c r="DA49" s="759"/>
      <c r="DB49" s="759"/>
      <c r="DC49" s="759"/>
      <c r="DD49" s="759"/>
      <c r="DE49" s="759"/>
      <c r="DF49" s="759"/>
      <c r="DG49" s="759"/>
      <c r="DH49" s="760"/>
      <c r="DI49" s="135"/>
      <c r="DJ49" s="163"/>
      <c r="DK49" s="740" t="s">
        <v>4253</v>
      </c>
      <c r="DL49" s="741"/>
      <c r="DM49" s="741"/>
      <c r="DN49" s="741"/>
      <c r="DO49" s="741"/>
      <c r="DP49" s="741"/>
      <c r="DQ49" s="741"/>
      <c r="DR49" s="741"/>
      <c r="DS49" s="741"/>
      <c r="DT49" s="741"/>
      <c r="DU49" s="741"/>
      <c r="DV49" s="741"/>
      <c r="DW49" s="135"/>
      <c r="DX49" s="164"/>
      <c r="DY49" s="733" t="s">
        <v>723</v>
      </c>
      <c r="DZ49" s="733"/>
      <c r="EA49" s="733"/>
      <c r="EB49" s="733"/>
      <c r="EC49" s="733"/>
      <c r="ED49" s="733"/>
      <c r="EE49" s="733"/>
      <c r="EF49" s="733"/>
      <c r="EG49" s="733"/>
      <c r="EH49" s="733"/>
      <c r="EI49" s="733"/>
      <c r="EJ49" s="743"/>
    </row>
    <row r="50" spans="1:140" ht="53.25" customHeight="1">
      <c r="A50" s="142"/>
      <c r="B50" s="160"/>
      <c r="C50" s="734" t="s">
        <v>4263</v>
      </c>
      <c r="D50" s="763"/>
      <c r="E50" s="763"/>
      <c r="F50" s="763"/>
      <c r="G50" s="763"/>
      <c r="H50" s="763"/>
      <c r="I50" s="763"/>
      <c r="J50" s="763"/>
      <c r="K50" s="763"/>
      <c r="L50" s="763"/>
      <c r="M50" s="763"/>
      <c r="N50" s="763"/>
      <c r="O50" s="142"/>
      <c r="P50" s="164"/>
      <c r="Q50" s="763" t="s">
        <v>4282</v>
      </c>
      <c r="R50" s="763"/>
      <c r="S50" s="763"/>
      <c r="T50" s="763"/>
      <c r="U50" s="763"/>
      <c r="V50" s="763"/>
      <c r="W50" s="763"/>
      <c r="X50" s="763"/>
      <c r="Y50" s="763"/>
      <c r="Z50" s="763"/>
      <c r="AA50" s="763"/>
      <c r="AB50" s="744"/>
      <c r="AC50" s="142"/>
      <c r="AD50" s="160"/>
      <c r="AE50" s="734" t="s">
        <v>5898</v>
      </c>
      <c r="AF50" s="763"/>
      <c r="AG50" s="763"/>
      <c r="AH50" s="763"/>
      <c r="AI50" s="763"/>
      <c r="AJ50" s="763"/>
      <c r="AK50" s="763"/>
      <c r="AL50" s="763"/>
      <c r="AM50" s="763"/>
      <c r="AN50" s="763"/>
      <c r="AO50" s="763"/>
      <c r="AP50" s="763"/>
      <c r="AQ50" s="247"/>
      <c r="AR50" s="247"/>
      <c r="AS50" s="763" t="s">
        <v>4268</v>
      </c>
      <c r="AT50" s="763"/>
      <c r="AU50" s="763"/>
      <c r="AV50" s="763"/>
      <c r="AW50" s="763"/>
      <c r="AX50" s="763"/>
      <c r="AY50" s="763"/>
      <c r="AZ50" s="763"/>
      <c r="BA50" s="763"/>
      <c r="BB50" s="763"/>
      <c r="BC50" s="763"/>
      <c r="BD50" s="763"/>
      <c r="BE50" s="142"/>
      <c r="BF50" s="164"/>
      <c r="BG50" s="763" t="s">
        <v>5884</v>
      </c>
      <c r="BH50" s="763"/>
      <c r="BI50" s="763"/>
      <c r="BJ50" s="763"/>
      <c r="BK50" s="763"/>
      <c r="BL50" s="763"/>
      <c r="BM50" s="763"/>
      <c r="BN50" s="763"/>
      <c r="BO50" s="763"/>
      <c r="BP50" s="763"/>
      <c r="BQ50" s="763"/>
      <c r="BR50" s="744"/>
      <c r="BS50" s="142"/>
      <c r="BT50" s="164"/>
      <c r="BU50" s="734" t="s">
        <v>5889</v>
      </c>
      <c r="BV50" s="763"/>
      <c r="BW50" s="763"/>
      <c r="BX50" s="763"/>
      <c r="BY50" s="763"/>
      <c r="BZ50" s="763"/>
      <c r="CA50" s="763"/>
      <c r="CB50" s="763"/>
      <c r="CC50" s="763"/>
      <c r="CD50" s="763"/>
      <c r="CE50" s="763"/>
      <c r="CF50" s="763"/>
      <c r="CG50" s="247"/>
      <c r="CH50" s="247"/>
      <c r="CI50" s="763" t="s">
        <v>4271</v>
      </c>
      <c r="CJ50" s="763"/>
      <c r="CK50" s="763"/>
      <c r="CL50" s="763"/>
      <c r="CM50" s="763"/>
      <c r="CN50" s="763"/>
      <c r="CO50" s="763"/>
      <c r="CP50" s="763"/>
      <c r="CQ50" s="763"/>
      <c r="CR50" s="763"/>
      <c r="CS50" s="763"/>
      <c r="CT50" s="763"/>
      <c r="CU50" s="142"/>
      <c r="CV50" s="164"/>
      <c r="CW50" s="763" t="s">
        <v>5885</v>
      </c>
      <c r="CX50" s="763"/>
      <c r="CY50" s="763"/>
      <c r="CZ50" s="763"/>
      <c r="DA50" s="763"/>
      <c r="DB50" s="763"/>
      <c r="DC50" s="763"/>
      <c r="DD50" s="763"/>
      <c r="DE50" s="763"/>
      <c r="DF50" s="763"/>
      <c r="DG50" s="763"/>
      <c r="DH50" s="744"/>
      <c r="DI50" s="142"/>
      <c r="DJ50" s="160"/>
      <c r="DK50" s="734" t="s">
        <v>4252</v>
      </c>
      <c r="DL50" s="735"/>
      <c r="DM50" s="735"/>
      <c r="DN50" s="735"/>
      <c r="DO50" s="735"/>
      <c r="DP50" s="735"/>
      <c r="DQ50" s="735"/>
      <c r="DR50" s="735"/>
      <c r="DS50" s="735"/>
      <c r="DT50" s="735"/>
      <c r="DU50" s="735"/>
      <c r="DV50" s="735"/>
      <c r="DW50" s="142"/>
      <c r="DX50" s="164"/>
      <c r="DY50" s="735" t="s">
        <v>4272</v>
      </c>
      <c r="DZ50" s="735"/>
      <c r="EA50" s="735"/>
      <c r="EB50" s="735"/>
      <c r="EC50" s="735"/>
      <c r="ED50" s="735"/>
      <c r="EE50" s="735"/>
      <c r="EF50" s="735"/>
      <c r="EG50" s="735"/>
      <c r="EH50" s="735"/>
      <c r="EI50" s="735"/>
      <c r="EJ50" s="744"/>
    </row>
    <row r="51" spans="1:140" ht="15" customHeight="1">
      <c r="A51" s="379"/>
      <c r="B51" s="164"/>
      <c r="C51" s="736" t="s">
        <v>661</v>
      </c>
      <c r="D51" s="762"/>
      <c r="E51" s="762"/>
      <c r="F51" s="762"/>
      <c r="G51" s="762"/>
      <c r="H51" s="762"/>
      <c r="I51" s="762"/>
      <c r="J51" s="762"/>
      <c r="K51" s="762"/>
      <c r="L51" s="762"/>
      <c r="M51" s="762"/>
      <c r="N51" s="762"/>
      <c r="O51" s="379"/>
      <c r="P51" s="164"/>
      <c r="Q51" s="762" t="s">
        <v>661</v>
      </c>
      <c r="R51" s="762"/>
      <c r="S51" s="762"/>
      <c r="T51" s="762"/>
      <c r="U51" s="762"/>
      <c r="V51" s="762"/>
      <c r="W51" s="762"/>
      <c r="X51" s="762"/>
      <c r="Y51" s="762"/>
      <c r="Z51" s="762"/>
      <c r="AA51" s="762"/>
      <c r="AB51" s="718"/>
      <c r="AC51" s="142"/>
      <c r="AD51" s="164"/>
      <c r="AE51" s="736"/>
      <c r="AF51" s="762"/>
      <c r="AG51" s="762"/>
      <c r="AH51" s="762"/>
      <c r="AI51" s="762"/>
      <c r="AJ51" s="762"/>
      <c r="AK51" s="762"/>
      <c r="AL51" s="762"/>
      <c r="AM51" s="762"/>
      <c r="AN51" s="762"/>
      <c r="AO51" s="762"/>
      <c r="AP51" s="762"/>
      <c r="AQ51" s="247"/>
      <c r="AR51" s="247"/>
      <c r="AS51" s="762" t="s">
        <v>661</v>
      </c>
      <c r="AT51" s="762"/>
      <c r="AU51" s="762"/>
      <c r="AV51" s="762"/>
      <c r="AW51" s="762"/>
      <c r="AX51" s="762"/>
      <c r="AY51" s="762"/>
      <c r="AZ51" s="762"/>
      <c r="BA51" s="762"/>
      <c r="BB51" s="762"/>
      <c r="BC51" s="762"/>
      <c r="BD51" s="762"/>
      <c r="BE51" s="379"/>
      <c r="BF51" s="164"/>
      <c r="BG51" s="762" t="s">
        <v>5879</v>
      </c>
      <c r="BH51" s="762"/>
      <c r="BI51" s="762"/>
      <c r="BJ51" s="762"/>
      <c r="BK51" s="762"/>
      <c r="BL51" s="762"/>
      <c r="BM51" s="762"/>
      <c r="BN51" s="762"/>
      <c r="BO51" s="762"/>
      <c r="BP51" s="762"/>
      <c r="BQ51" s="762"/>
      <c r="BR51" s="718"/>
      <c r="BS51" s="379"/>
      <c r="BT51" s="164"/>
      <c r="BU51" s="736"/>
      <c r="BV51" s="762"/>
      <c r="BW51" s="762"/>
      <c r="BX51" s="762"/>
      <c r="BY51" s="762"/>
      <c r="BZ51" s="762"/>
      <c r="CA51" s="762"/>
      <c r="CB51" s="762"/>
      <c r="CC51" s="762"/>
      <c r="CD51" s="762"/>
      <c r="CE51" s="762"/>
      <c r="CF51" s="762"/>
      <c r="CG51" s="247"/>
      <c r="CH51" s="247"/>
      <c r="CI51" s="762" t="s">
        <v>661</v>
      </c>
      <c r="CJ51" s="762"/>
      <c r="CK51" s="762"/>
      <c r="CL51" s="762"/>
      <c r="CM51" s="762"/>
      <c r="CN51" s="762"/>
      <c r="CO51" s="762"/>
      <c r="CP51" s="762"/>
      <c r="CQ51" s="762"/>
      <c r="CR51" s="762"/>
      <c r="CS51" s="762"/>
      <c r="CT51" s="762"/>
      <c r="CU51" s="379"/>
      <c r="CV51" s="164"/>
      <c r="CW51" s="762" t="s">
        <v>5879</v>
      </c>
      <c r="CX51" s="762"/>
      <c r="CY51" s="762"/>
      <c r="CZ51" s="762"/>
      <c r="DA51" s="762"/>
      <c r="DB51" s="762"/>
      <c r="DC51" s="762"/>
      <c r="DD51" s="762"/>
      <c r="DE51" s="762"/>
      <c r="DF51" s="762"/>
      <c r="DG51" s="762"/>
      <c r="DH51" s="718"/>
      <c r="DI51" s="379"/>
      <c r="DJ51" s="160"/>
      <c r="DK51" s="736"/>
      <c r="DL51" s="717"/>
      <c r="DM51" s="717"/>
      <c r="DN51" s="717"/>
      <c r="DO51" s="717"/>
      <c r="DP51" s="717"/>
      <c r="DQ51" s="717"/>
      <c r="DR51" s="717"/>
      <c r="DS51" s="717"/>
      <c r="DT51" s="717"/>
      <c r="DU51" s="717"/>
      <c r="DV51" s="717"/>
      <c r="DW51" s="379"/>
      <c r="DX51" s="164"/>
      <c r="DY51" s="717" t="s">
        <v>661</v>
      </c>
      <c r="DZ51" s="717"/>
      <c r="EA51" s="717"/>
      <c r="EB51" s="717"/>
      <c r="EC51" s="717"/>
      <c r="ED51" s="717"/>
      <c r="EE51" s="717"/>
      <c r="EF51" s="717"/>
      <c r="EG51" s="717"/>
      <c r="EH51" s="717"/>
      <c r="EI51" s="717"/>
      <c r="EJ51" s="718"/>
    </row>
    <row r="52" spans="1:140" ht="106.5" customHeight="1">
      <c r="A52" s="135"/>
      <c r="B52" s="160"/>
      <c r="C52" s="720"/>
      <c r="D52" s="711"/>
      <c r="E52" s="711"/>
      <c r="F52" s="711"/>
      <c r="G52" s="711"/>
      <c r="H52" s="711"/>
      <c r="I52" s="711"/>
      <c r="J52" s="711"/>
      <c r="K52" s="711"/>
      <c r="L52" s="711"/>
      <c r="M52" s="711"/>
      <c r="N52" s="721"/>
      <c r="O52" s="135"/>
      <c r="P52" s="164"/>
      <c r="Q52" s="710"/>
      <c r="R52" s="711"/>
      <c r="S52" s="711"/>
      <c r="T52" s="711"/>
      <c r="U52" s="711"/>
      <c r="V52" s="711"/>
      <c r="W52" s="711"/>
      <c r="X52" s="711"/>
      <c r="Y52" s="711"/>
      <c r="Z52" s="711"/>
      <c r="AA52" s="711"/>
      <c r="AB52" s="712"/>
      <c r="AC52" s="135"/>
      <c r="AD52" s="160"/>
      <c r="AE52" s="720"/>
      <c r="AF52" s="711"/>
      <c r="AG52" s="711"/>
      <c r="AH52" s="711"/>
      <c r="AI52" s="711"/>
      <c r="AJ52" s="711"/>
      <c r="AK52" s="711"/>
      <c r="AL52" s="711"/>
      <c r="AM52" s="711"/>
      <c r="AN52" s="711"/>
      <c r="AO52" s="711"/>
      <c r="AP52" s="721"/>
      <c r="AQ52" s="247"/>
      <c r="AR52" s="247"/>
      <c r="AS52" s="710"/>
      <c r="AT52" s="711"/>
      <c r="AU52" s="711"/>
      <c r="AV52" s="711"/>
      <c r="AW52" s="711"/>
      <c r="AX52" s="711"/>
      <c r="AY52" s="711"/>
      <c r="AZ52" s="711"/>
      <c r="BA52" s="711"/>
      <c r="BB52" s="711"/>
      <c r="BC52" s="711"/>
      <c r="BD52" s="721"/>
      <c r="BE52" s="135"/>
      <c r="BF52" s="164"/>
      <c r="BG52" s="710"/>
      <c r="BH52" s="711"/>
      <c r="BI52" s="711"/>
      <c r="BJ52" s="711"/>
      <c r="BK52" s="711"/>
      <c r="BL52" s="711"/>
      <c r="BM52" s="711"/>
      <c r="BN52" s="711"/>
      <c r="BO52" s="711"/>
      <c r="BP52" s="711"/>
      <c r="BQ52" s="711"/>
      <c r="BR52" s="712"/>
      <c r="BS52" s="135"/>
      <c r="BT52" s="164"/>
      <c r="BU52" s="720"/>
      <c r="BV52" s="711"/>
      <c r="BW52" s="711"/>
      <c r="BX52" s="711"/>
      <c r="BY52" s="711"/>
      <c r="BZ52" s="711"/>
      <c r="CA52" s="711"/>
      <c r="CB52" s="711"/>
      <c r="CC52" s="711"/>
      <c r="CD52" s="711"/>
      <c r="CE52" s="711"/>
      <c r="CF52" s="721"/>
      <c r="CG52" s="247"/>
      <c r="CH52" s="247"/>
      <c r="CI52" s="710"/>
      <c r="CJ52" s="711"/>
      <c r="CK52" s="711"/>
      <c r="CL52" s="711"/>
      <c r="CM52" s="711"/>
      <c r="CN52" s="711"/>
      <c r="CO52" s="711"/>
      <c r="CP52" s="711"/>
      <c r="CQ52" s="711"/>
      <c r="CR52" s="711"/>
      <c r="CS52" s="711"/>
      <c r="CT52" s="721"/>
      <c r="CU52" s="135"/>
      <c r="CV52" s="164"/>
      <c r="CW52" s="710"/>
      <c r="CX52" s="711"/>
      <c r="CY52" s="711"/>
      <c r="CZ52" s="711"/>
      <c r="DA52" s="711"/>
      <c r="DB52" s="711"/>
      <c r="DC52" s="711"/>
      <c r="DD52" s="711"/>
      <c r="DE52" s="711"/>
      <c r="DF52" s="711"/>
      <c r="DG52" s="711"/>
      <c r="DH52" s="712"/>
      <c r="DI52" s="135"/>
      <c r="DJ52" s="160"/>
      <c r="DK52" s="720"/>
      <c r="DL52" s="711"/>
      <c r="DM52" s="711"/>
      <c r="DN52" s="711"/>
      <c r="DO52" s="711"/>
      <c r="DP52" s="711"/>
      <c r="DQ52" s="711"/>
      <c r="DR52" s="711"/>
      <c r="DS52" s="711"/>
      <c r="DT52" s="711"/>
      <c r="DU52" s="711"/>
      <c r="DV52" s="721"/>
      <c r="DW52" s="135"/>
      <c r="DX52" s="164"/>
      <c r="DY52" s="710"/>
      <c r="DZ52" s="711"/>
      <c r="EA52" s="711"/>
      <c r="EB52" s="711"/>
      <c r="EC52" s="711"/>
      <c r="ED52" s="711"/>
      <c r="EE52" s="711"/>
      <c r="EF52" s="711"/>
      <c r="EG52" s="711"/>
      <c r="EH52" s="711"/>
      <c r="EI52" s="711"/>
      <c r="EJ52" s="712"/>
    </row>
    <row r="53" spans="1:140">
      <c r="A53" s="137" t="s">
        <v>716</v>
      </c>
      <c r="B53" s="160"/>
      <c r="C53" s="714">
        <f>VLOOKUP(A53,'Прайс-лист'!$B:$K,10,0)</f>
        <v>860</v>
      </c>
      <c r="D53" s="715"/>
      <c r="E53" s="715"/>
      <c r="F53" s="715"/>
      <c r="G53" s="715"/>
      <c r="H53" s="715"/>
      <c r="I53" s="715"/>
      <c r="J53" s="715"/>
      <c r="K53" s="716"/>
      <c r="L53" s="708"/>
      <c r="M53" s="761"/>
      <c r="N53" s="761"/>
      <c r="O53" s="137" t="s">
        <v>662</v>
      </c>
      <c r="P53" s="160"/>
      <c r="Q53" s="719">
        <f>VLOOKUP(O53,'Прайс-лист'!$B:$K,10,0)</f>
        <v>720</v>
      </c>
      <c r="R53" s="715"/>
      <c r="S53" s="715"/>
      <c r="T53" s="715"/>
      <c r="U53" s="715"/>
      <c r="V53" s="715"/>
      <c r="W53" s="715"/>
      <c r="X53" s="715"/>
      <c r="Y53" s="716"/>
      <c r="Z53" s="708"/>
      <c r="AA53" s="761"/>
      <c r="AB53" s="713"/>
      <c r="AC53" s="137"/>
      <c r="AD53" s="160"/>
      <c r="AE53" s="714" t="s">
        <v>4187</v>
      </c>
      <c r="AF53" s="715"/>
      <c r="AG53" s="715"/>
      <c r="AH53" s="715"/>
      <c r="AI53" s="715"/>
      <c r="AJ53" s="715"/>
      <c r="AK53" s="715"/>
      <c r="AL53" s="715"/>
      <c r="AM53" s="716"/>
      <c r="AN53" s="708"/>
      <c r="AO53" s="761"/>
      <c r="AP53" s="761"/>
      <c r="AQ53" s="137" t="s">
        <v>5869</v>
      </c>
      <c r="AR53" s="247"/>
      <c r="AS53" s="719">
        <f>VLOOKUP(AQ53,'Прайс-лист'!$B:$K,10,0)</f>
        <v>1050</v>
      </c>
      <c r="AT53" s="715"/>
      <c r="AU53" s="715"/>
      <c r="AV53" s="715"/>
      <c r="AW53" s="715"/>
      <c r="AX53" s="715"/>
      <c r="AY53" s="715"/>
      <c r="AZ53" s="715"/>
      <c r="BA53" s="716"/>
      <c r="BB53" s="708"/>
      <c r="BC53" s="761"/>
      <c r="BD53" s="761"/>
      <c r="BE53" s="137" t="s">
        <v>5865</v>
      </c>
      <c r="BF53" s="164"/>
      <c r="BG53" s="719">
        <f>VLOOKUP(BE53,'Прайс-лист'!$B:$K,10,0)</f>
        <v>2460</v>
      </c>
      <c r="BH53" s="715"/>
      <c r="BI53" s="715"/>
      <c r="BJ53" s="715"/>
      <c r="BK53" s="715"/>
      <c r="BL53" s="715"/>
      <c r="BM53" s="715"/>
      <c r="BN53" s="715"/>
      <c r="BO53" s="716"/>
      <c r="BP53" s="708"/>
      <c r="BQ53" s="761"/>
      <c r="BR53" s="713"/>
      <c r="BS53" s="137"/>
      <c r="BT53" s="164"/>
      <c r="BU53" s="714" t="s">
        <v>4187</v>
      </c>
      <c r="BV53" s="715"/>
      <c r="BW53" s="715"/>
      <c r="BX53" s="715"/>
      <c r="BY53" s="715"/>
      <c r="BZ53" s="715"/>
      <c r="CA53" s="715"/>
      <c r="CB53" s="715"/>
      <c r="CC53" s="716"/>
      <c r="CD53" s="708"/>
      <c r="CE53" s="761"/>
      <c r="CF53" s="761"/>
      <c r="CG53" s="137" t="s">
        <v>722</v>
      </c>
      <c r="CH53" s="247"/>
      <c r="CI53" s="719">
        <f>VLOOKUP(CG53,'Прайс-лист'!$B:$K,10,0)</f>
        <v>1260</v>
      </c>
      <c r="CJ53" s="715"/>
      <c r="CK53" s="715"/>
      <c r="CL53" s="715"/>
      <c r="CM53" s="715"/>
      <c r="CN53" s="715"/>
      <c r="CO53" s="715"/>
      <c r="CP53" s="715"/>
      <c r="CQ53" s="716"/>
      <c r="CR53" s="708"/>
      <c r="CS53" s="761"/>
      <c r="CT53" s="761"/>
      <c r="CU53" s="137" t="s">
        <v>5867</v>
      </c>
      <c r="CV53" s="164"/>
      <c r="CW53" s="719">
        <f>VLOOKUP(CU53,'Прайс-лист'!$B:$K,10,0)</f>
        <v>2750</v>
      </c>
      <c r="CX53" s="715"/>
      <c r="CY53" s="715"/>
      <c r="CZ53" s="715"/>
      <c r="DA53" s="715"/>
      <c r="DB53" s="715"/>
      <c r="DC53" s="715"/>
      <c r="DD53" s="715"/>
      <c r="DE53" s="716"/>
      <c r="DF53" s="708"/>
      <c r="DG53" s="761"/>
      <c r="DH53" s="713"/>
      <c r="DI53" s="137"/>
      <c r="DJ53" s="160"/>
      <c r="DK53" s="714" t="s">
        <v>4187</v>
      </c>
      <c r="DL53" s="715"/>
      <c r="DM53" s="715"/>
      <c r="DN53" s="715"/>
      <c r="DO53" s="715"/>
      <c r="DP53" s="715"/>
      <c r="DQ53" s="715"/>
      <c r="DR53" s="715"/>
      <c r="DS53" s="716"/>
      <c r="DT53" s="708"/>
      <c r="DU53" s="709"/>
      <c r="DV53" s="709"/>
      <c r="DW53" s="137" t="s">
        <v>725</v>
      </c>
      <c r="DX53" s="164"/>
      <c r="DY53" s="719">
        <f>VLOOKUP(DW53,'Прайс-лист'!$B:$K,10,0)</f>
        <v>1370</v>
      </c>
      <c r="DZ53" s="715"/>
      <c r="EA53" s="715"/>
      <c r="EB53" s="715"/>
      <c r="EC53" s="715"/>
      <c r="ED53" s="715"/>
      <c r="EE53" s="715"/>
      <c r="EF53" s="715"/>
      <c r="EG53" s="716"/>
      <c r="EH53" s="708"/>
      <c r="EI53" s="709"/>
      <c r="EJ53" s="713"/>
    </row>
    <row r="54" spans="1:140" ht="15" thickBot="1">
      <c r="A54" s="138" t="s">
        <v>831</v>
      </c>
      <c r="B54" s="160"/>
      <c r="C54" s="753">
        <f>VLOOKUP(A54,'Прайс-лист'!$B:$K,10,0)</f>
        <v>860</v>
      </c>
      <c r="D54" s="723"/>
      <c r="E54" s="723"/>
      <c r="F54" s="723"/>
      <c r="G54" s="723"/>
      <c r="H54" s="723"/>
      <c r="I54" s="723"/>
      <c r="J54" s="723"/>
      <c r="K54" s="724"/>
      <c r="L54" s="725"/>
      <c r="M54" s="726"/>
      <c r="N54" s="726"/>
      <c r="O54" s="139" t="s">
        <v>797</v>
      </c>
      <c r="P54" s="245"/>
      <c r="Q54" s="722">
        <f>VLOOKUP(O54,'Прайс-лист'!$B:$K,10,0)</f>
        <v>720</v>
      </c>
      <c r="R54" s="723"/>
      <c r="S54" s="723"/>
      <c r="T54" s="723"/>
      <c r="U54" s="723"/>
      <c r="V54" s="723"/>
      <c r="W54" s="723"/>
      <c r="X54" s="723"/>
      <c r="Y54" s="724"/>
      <c r="Z54" s="725"/>
      <c r="AA54" s="726"/>
      <c r="AB54" s="727"/>
      <c r="AC54" s="138" t="s">
        <v>5744</v>
      </c>
      <c r="AD54" s="160"/>
      <c r="AE54" s="753">
        <f>VLOOKUP(AC54,'Прайс-лист'!$B:$K,10,0)</f>
        <v>780</v>
      </c>
      <c r="AF54" s="723"/>
      <c r="AG54" s="723"/>
      <c r="AH54" s="723"/>
      <c r="AI54" s="723"/>
      <c r="AJ54" s="723"/>
      <c r="AK54" s="723"/>
      <c r="AL54" s="723"/>
      <c r="AM54" s="724"/>
      <c r="AN54" s="725"/>
      <c r="AO54" s="726"/>
      <c r="AP54" s="726"/>
      <c r="AQ54" s="139" t="s">
        <v>5870</v>
      </c>
      <c r="AR54" s="248"/>
      <c r="AS54" s="722">
        <f>VLOOKUP(AQ54,'Прайс-лист'!$B:$K,10,0)</f>
        <v>1050</v>
      </c>
      <c r="AT54" s="723"/>
      <c r="AU54" s="723"/>
      <c r="AV54" s="723"/>
      <c r="AW54" s="723"/>
      <c r="AX54" s="723"/>
      <c r="AY54" s="723"/>
      <c r="AZ54" s="723"/>
      <c r="BA54" s="724"/>
      <c r="BB54" s="725"/>
      <c r="BC54" s="726"/>
      <c r="BD54" s="726"/>
      <c r="BE54" s="139" t="s">
        <v>5866</v>
      </c>
      <c r="BF54" s="244"/>
      <c r="BG54" s="722">
        <f>VLOOKUP(BE54,'Прайс-лист'!$B:$K,10,0)</f>
        <v>2460</v>
      </c>
      <c r="BH54" s="723"/>
      <c r="BI54" s="723"/>
      <c r="BJ54" s="723"/>
      <c r="BK54" s="723"/>
      <c r="BL54" s="723"/>
      <c r="BM54" s="723"/>
      <c r="BN54" s="723"/>
      <c r="BO54" s="724"/>
      <c r="BP54" s="725"/>
      <c r="BQ54" s="726"/>
      <c r="BR54" s="727"/>
      <c r="BS54" s="138" t="s">
        <v>2332</v>
      </c>
      <c r="BT54" s="164"/>
      <c r="BU54" s="753">
        <f>VLOOKUP(BS54,'Прайс-лист'!$B:$K,10,0)</f>
        <v>810</v>
      </c>
      <c r="BV54" s="723"/>
      <c r="BW54" s="723"/>
      <c r="BX54" s="723"/>
      <c r="BY54" s="723"/>
      <c r="BZ54" s="723"/>
      <c r="CA54" s="723"/>
      <c r="CB54" s="723"/>
      <c r="CC54" s="724"/>
      <c r="CD54" s="725"/>
      <c r="CE54" s="726"/>
      <c r="CF54" s="726"/>
      <c r="CG54" s="139" t="s">
        <v>835</v>
      </c>
      <c r="CH54" s="248"/>
      <c r="CI54" s="722">
        <f>VLOOKUP(CG54,'Прайс-лист'!$B:$K,10,0)</f>
        <v>1260</v>
      </c>
      <c r="CJ54" s="723"/>
      <c r="CK54" s="723"/>
      <c r="CL54" s="723"/>
      <c r="CM54" s="723"/>
      <c r="CN54" s="723"/>
      <c r="CO54" s="723"/>
      <c r="CP54" s="723"/>
      <c r="CQ54" s="724"/>
      <c r="CR54" s="725"/>
      <c r="CS54" s="726"/>
      <c r="CT54" s="726"/>
      <c r="CU54" s="139" t="s">
        <v>5868</v>
      </c>
      <c r="CV54" s="244"/>
      <c r="CW54" s="722">
        <f>VLOOKUP(CU54,'Прайс-лист'!$B:$K,10,0)</f>
        <v>2750</v>
      </c>
      <c r="CX54" s="723"/>
      <c r="CY54" s="723"/>
      <c r="CZ54" s="723"/>
      <c r="DA54" s="723"/>
      <c r="DB54" s="723"/>
      <c r="DC54" s="723"/>
      <c r="DD54" s="723"/>
      <c r="DE54" s="724"/>
      <c r="DF54" s="725"/>
      <c r="DG54" s="726"/>
      <c r="DH54" s="727"/>
      <c r="DI54" s="138" t="s">
        <v>2334</v>
      </c>
      <c r="DJ54" s="160"/>
      <c r="DK54" s="753">
        <f>VLOOKUP(DI54,'Прайс-лист'!$B:$K,10,0)</f>
        <v>860</v>
      </c>
      <c r="DL54" s="723"/>
      <c r="DM54" s="723"/>
      <c r="DN54" s="723"/>
      <c r="DO54" s="723"/>
      <c r="DP54" s="723"/>
      <c r="DQ54" s="723"/>
      <c r="DR54" s="723"/>
      <c r="DS54" s="724"/>
      <c r="DT54" s="725"/>
      <c r="DU54" s="726"/>
      <c r="DV54" s="726"/>
      <c r="DW54" s="139" t="s">
        <v>837</v>
      </c>
      <c r="DX54" s="244"/>
      <c r="DY54" s="722">
        <f>VLOOKUP(DW54,'Прайс-лист'!$B:$K,10,0)</f>
        <v>1370</v>
      </c>
      <c r="DZ54" s="723"/>
      <c r="EA54" s="723"/>
      <c r="EB54" s="723"/>
      <c r="EC54" s="723"/>
      <c r="ED54" s="723"/>
      <c r="EE54" s="723"/>
      <c r="EF54" s="723"/>
      <c r="EG54" s="724"/>
      <c r="EH54" s="725"/>
      <c r="EI54" s="726"/>
      <c r="EJ54" s="727"/>
    </row>
    <row r="55" spans="1:140" ht="12" customHeight="1" thickBot="1"/>
    <row r="56" spans="1:140" ht="15.75" customHeight="1" thickBot="1">
      <c r="C56" s="754" t="s">
        <v>4291</v>
      </c>
      <c r="D56" s="755"/>
      <c r="E56" s="755"/>
      <c r="F56" s="755"/>
      <c r="G56" s="755"/>
      <c r="H56" s="755"/>
      <c r="I56" s="755"/>
      <c r="J56" s="755"/>
      <c r="K56" s="755"/>
      <c r="L56" s="755"/>
      <c r="M56" s="755"/>
      <c r="N56" s="755"/>
      <c r="O56" s="755"/>
      <c r="P56" s="755"/>
      <c r="Q56" s="755"/>
      <c r="R56" s="755"/>
      <c r="S56" s="755"/>
      <c r="T56" s="755"/>
      <c r="U56" s="755"/>
      <c r="V56" s="755"/>
      <c r="W56" s="755"/>
      <c r="X56" s="755"/>
      <c r="Y56" s="755"/>
      <c r="Z56" s="755"/>
      <c r="AA56" s="755"/>
      <c r="AB56" s="756"/>
      <c r="AC56" s="378"/>
      <c r="AD56" s="378"/>
      <c r="AE56" s="754" t="s">
        <v>4293</v>
      </c>
      <c r="AF56" s="755"/>
      <c r="AG56" s="755"/>
      <c r="AH56" s="755"/>
      <c r="AI56" s="755"/>
      <c r="AJ56" s="755"/>
      <c r="AK56" s="755"/>
      <c r="AL56" s="755"/>
      <c r="AM56" s="755"/>
      <c r="AN56" s="755"/>
      <c r="AO56" s="755"/>
      <c r="AP56" s="755"/>
      <c r="AQ56" s="755"/>
      <c r="AR56" s="755"/>
      <c r="AS56" s="755"/>
      <c r="AT56" s="755"/>
      <c r="AU56" s="755"/>
      <c r="AV56" s="755"/>
      <c r="AW56" s="755"/>
      <c r="AX56" s="755"/>
      <c r="AY56" s="755"/>
      <c r="AZ56" s="755"/>
      <c r="BA56" s="755"/>
      <c r="BB56" s="755"/>
      <c r="BC56" s="755"/>
      <c r="BD56" s="756"/>
      <c r="BE56" s="378"/>
      <c r="BF56" s="378"/>
      <c r="BG56" s="754" t="s">
        <v>4294</v>
      </c>
      <c r="BH56" s="755"/>
      <c r="BI56" s="755"/>
      <c r="BJ56" s="755"/>
      <c r="BK56" s="755"/>
      <c r="BL56" s="755"/>
      <c r="BM56" s="755"/>
      <c r="BN56" s="755"/>
      <c r="BO56" s="755"/>
      <c r="BP56" s="755"/>
      <c r="BQ56" s="755"/>
      <c r="BR56" s="755"/>
      <c r="BS56" s="755"/>
      <c r="BT56" s="755"/>
      <c r="BU56" s="755"/>
      <c r="BV56" s="755"/>
      <c r="BW56" s="755"/>
      <c r="BX56" s="755"/>
      <c r="BY56" s="755"/>
      <c r="BZ56" s="755"/>
      <c r="CA56" s="755"/>
      <c r="CB56" s="755"/>
      <c r="CC56" s="755"/>
      <c r="CD56" s="755"/>
      <c r="CE56" s="755"/>
      <c r="CF56" s="755"/>
      <c r="CG56" s="755"/>
      <c r="CH56" s="755"/>
      <c r="CI56" s="755"/>
      <c r="CJ56" s="755"/>
      <c r="CK56" s="755"/>
      <c r="CL56" s="755"/>
      <c r="CM56" s="755"/>
      <c r="CN56" s="755"/>
      <c r="CO56" s="755"/>
      <c r="CP56" s="755"/>
      <c r="CQ56" s="755"/>
      <c r="CR56" s="755"/>
      <c r="CS56" s="755"/>
      <c r="CT56" s="756"/>
      <c r="CU56" s="134"/>
      <c r="CV56" s="163"/>
      <c r="CW56" s="754" t="s">
        <v>4192</v>
      </c>
      <c r="CX56" s="755"/>
      <c r="CY56" s="755"/>
      <c r="CZ56" s="755"/>
      <c r="DA56" s="755"/>
      <c r="DB56" s="755"/>
      <c r="DC56" s="755"/>
      <c r="DD56" s="755"/>
      <c r="DE56" s="755"/>
      <c r="DF56" s="755"/>
      <c r="DG56" s="755"/>
      <c r="DH56" s="755"/>
      <c r="DI56" s="755"/>
      <c r="DJ56" s="755"/>
      <c r="DK56" s="755"/>
      <c r="DL56" s="755"/>
      <c r="DM56" s="755"/>
      <c r="DN56" s="755"/>
      <c r="DO56" s="755"/>
      <c r="DP56" s="755"/>
      <c r="DQ56" s="755"/>
      <c r="DR56" s="755"/>
      <c r="DS56" s="755"/>
      <c r="DT56" s="755"/>
      <c r="DU56" s="755"/>
      <c r="DV56" s="756"/>
      <c r="DW56" s="134"/>
      <c r="DX56" s="163"/>
      <c r="DY56" s="754" t="s">
        <v>4193</v>
      </c>
      <c r="DZ56" s="755"/>
      <c r="EA56" s="755"/>
      <c r="EB56" s="755"/>
      <c r="EC56" s="755"/>
      <c r="ED56" s="755"/>
      <c r="EE56" s="755"/>
      <c r="EF56" s="755"/>
      <c r="EG56" s="755"/>
      <c r="EH56" s="755"/>
      <c r="EI56" s="755"/>
      <c r="EJ56" s="756"/>
    </row>
    <row r="57" spans="1:140" ht="15.75">
      <c r="A57" s="135"/>
      <c r="B57" s="164"/>
      <c r="C57" s="740" t="s">
        <v>6357</v>
      </c>
      <c r="D57" s="741"/>
      <c r="E57" s="741"/>
      <c r="F57" s="741"/>
      <c r="G57" s="741"/>
      <c r="H57" s="741"/>
      <c r="I57" s="741"/>
      <c r="J57" s="741"/>
      <c r="K57" s="741"/>
      <c r="L57" s="741"/>
      <c r="M57" s="741"/>
      <c r="N57" s="741"/>
      <c r="O57" s="135"/>
      <c r="P57" s="164"/>
      <c r="Q57" s="733" t="s">
        <v>6358</v>
      </c>
      <c r="R57" s="733"/>
      <c r="S57" s="733"/>
      <c r="T57" s="733"/>
      <c r="U57" s="733"/>
      <c r="V57" s="733"/>
      <c r="W57" s="733"/>
      <c r="X57" s="733"/>
      <c r="Y57" s="733"/>
      <c r="Z57" s="733"/>
      <c r="AA57" s="733"/>
      <c r="AB57" s="743"/>
      <c r="AC57" s="135"/>
      <c r="AD57" s="163"/>
      <c r="AE57" s="740" t="s">
        <v>4255</v>
      </c>
      <c r="AF57" s="741"/>
      <c r="AG57" s="741"/>
      <c r="AH57" s="741"/>
      <c r="AI57" s="741"/>
      <c r="AJ57" s="741"/>
      <c r="AK57" s="741"/>
      <c r="AL57" s="741"/>
      <c r="AM57" s="741"/>
      <c r="AN57" s="741"/>
      <c r="AO57" s="741"/>
      <c r="AP57" s="741"/>
      <c r="AQ57" s="135"/>
      <c r="AR57" s="164"/>
      <c r="AS57" s="733" t="s">
        <v>615</v>
      </c>
      <c r="AT57" s="733"/>
      <c r="AU57" s="733"/>
      <c r="AV57" s="733"/>
      <c r="AW57" s="733"/>
      <c r="AX57" s="733"/>
      <c r="AY57" s="733"/>
      <c r="AZ57" s="733"/>
      <c r="BA57" s="733"/>
      <c r="BB57" s="733"/>
      <c r="BC57" s="733"/>
      <c r="BD57" s="743"/>
      <c r="BE57" s="163"/>
      <c r="BF57" s="163"/>
      <c r="BG57" s="740" t="s">
        <v>5890</v>
      </c>
      <c r="BH57" s="741"/>
      <c r="BI57" s="741"/>
      <c r="BJ57" s="741"/>
      <c r="BK57" s="741"/>
      <c r="BL57" s="741"/>
      <c r="BM57" s="741"/>
      <c r="BN57" s="741"/>
      <c r="BO57" s="741"/>
      <c r="BP57" s="741"/>
      <c r="BQ57" s="741"/>
      <c r="BR57" s="741"/>
      <c r="BS57" s="341"/>
      <c r="BT57" s="382"/>
      <c r="BU57" s="759" t="s">
        <v>5875</v>
      </c>
      <c r="BV57" s="759"/>
      <c r="BW57" s="759"/>
      <c r="BX57" s="759"/>
      <c r="BY57" s="759"/>
      <c r="BZ57" s="759"/>
      <c r="CA57" s="759"/>
      <c r="CB57" s="759"/>
      <c r="CC57" s="759"/>
      <c r="CD57" s="759"/>
      <c r="CE57" s="759"/>
      <c r="CF57" s="760"/>
      <c r="CG57" s="341"/>
      <c r="CH57" s="382"/>
      <c r="CI57" s="759" t="s">
        <v>6365</v>
      </c>
      <c r="CJ57" s="759"/>
      <c r="CK57" s="759"/>
      <c r="CL57" s="759"/>
      <c r="CM57" s="759"/>
      <c r="CN57" s="759"/>
      <c r="CO57" s="759"/>
      <c r="CP57" s="759"/>
      <c r="CQ57" s="759"/>
      <c r="CR57" s="759"/>
      <c r="CS57" s="759"/>
      <c r="CT57" s="760"/>
      <c r="CU57" s="135"/>
      <c r="CV57" s="163"/>
      <c r="CW57" s="740" t="s">
        <v>5892</v>
      </c>
      <c r="CX57" s="741"/>
      <c r="CY57" s="741"/>
      <c r="CZ57" s="741"/>
      <c r="DA57" s="741"/>
      <c r="DB57" s="741"/>
      <c r="DC57" s="741"/>
      <c r="DD57" s="741"/>
      <c r="DE57" s="741"/>
      <c r="DF57" s="741"/>
      <c r="DG57" s="741"/>
      <c r="DH57" s="741"/>
      <c r="DI57" s="135"/>
      <c r="DJ57" s="164"/>
      <c r="DK57" s="759" t="s">
        <v>5874</v>
      </c>
      <c r="DL57" s="759"/>
      <c r="DM57" s="759"/>
      <c r="DN57" s="759"/>
      <c r="DO57" s="759"/>
      <c r="DP57" s="759"/>
      <c r="DQ57" s="759"/>
      <c r="DR57" s="759"/>
      <c r="DS57" s="759"/>
      <c r="DT57" s="759"/>
      <c r="DU57" s="759"/>
      <c r="DV57" s="760"/>
      <c r="DW57" s="135"/>
      <c r="DX57" s="163"/>
      <c r="DY57" s="740" t="s">
        <v>4257</v>
      </c>
      <c r="DZ57" s="741"/>
      <c r="EA57" s="741"/>
      <c r="EB57" s="741"/>
      <c r="EC57" s="741"/>
      <c r="ED57" s="741"/>
      <c r="EE57" s="741"/>
      <c r="EF57" s="741"/>
      <c r="EG57" s="741"/>
      <c r="EH57" s="741"/>
      <c r="EI57" s="741"/>
      <c r="EJ57" s="742"/>
    </row>
    <row r="58" spans="1:140" ht="48.75" customHeight="1">
      <c r="A58" s="142"/>
      <c r="B58" s="160"/>
      <c r="C58" s="734" t="s">
        <v>4254</v>
      </c>
      <c r="D58" s="763"/>
      <c r="E58" s="763"/>
      <c r="F58" s="763"/>
      <c r="G58" s="763"/>
      <c r="H58" s="763"/>
      <c r="I58" s="763"/>
      <c r="J58" s="763"/>
      <c r="K58" s="763"/>
      <c r="L58" s="763"/>
      <c r="M58" s="763"/>
      <c r="N58" s="763"/>
      <c r="O58" s="142"/>
      <c r="P58" s="164"/>
      <c r="Q58" s="763" t="s">
        <v>4273</v>
      </c>
      <c r="R58" s="763"/>
      <c r="S58" s="763"/>
      <c r="T58" s="763"/>
      <c r="U58" s="763"/>
      <c r="V58" s="763"/>
      <c r="W58" s="763"/>
      <c r="X58" s="763"/>
      <c r="Y58" s="763"/>
      <c r="Z58" s="763"/>
      <c r="AA58" s="763"/>
      <c r="AB58" s="744"/>
      <c r="AC58" s="142"/>
      <c r="AD58" s="160"/>
      <c r="AE58" s="734" t="s">
        <v>4292</v>
      </c>
      <c r="AF58" s="763"/>
      <c r="AG58" s="763"/>
      <c r="AH58" s="763"/>
      <c r="AI58" s="763"/>
      <c r="AJ58" s="763"/>
      <c r="AK58" s="763"/>
      <c r="AL58" s="763"/>
      <c r="AM58" s="763"/>
      <c r="AN58" s="763"/>
      <c r="AO58" s="763"/>
      <c r="AP58" s="763"/>
      <c r="AQ58" s="142"/>
      <c r="AR58" s="164"/>
      <c r="AS58" s="763" t="s">
        <v>4262</v>
      </c>
      <c r="AT58" s="763"/>
      <c r="AU58" s="763"/>
      <c r="AV58" s="763"/>
      <c r="AW58" s="763"/>
      <c r="AX58" s="763"/>
      <c r="AY58" s="763"/>
      <c r="AZ58" s="763"/>
      <c r="BA58" s="763"/>
      <c r="BB58" s="763"/>
      <c r="BC58" s="763"/>
      <c r="BD58" s="744"/>
      <c r="BE58" s="142"/>
      <c r="BF58" s="160"/>
      <c r="BG58" s="734" t="s">
        <v>5891</v>
      </c>
      <c r="BH58" s="763"/>
      <c r="BI58" s="763"/>
      <c r="BJ58" s="763"/>
      <c r="BK58" s="763"/>
      <c r="BL58" s="763"/>
      <c r="BM58" s="763"/>
      <c r="BN58" s="763"/>
      <c r="BO58" s="763"/>
      <c r="BP58" s="763"/>
      <c r="BQ58" s="763"/>
      <c r="BR58" s="763"/>
      <c r="BS58" s="142"/>
      <c r="BT58" s="164"/>
      <c r="BU58" s="763" t="s">
        <v>5884</v>
      </c>
      <c r="BV58" s="763"/>
      <c r="BW58" s="763"/>
      <c r="BX58" s="763"/>
      <c r="BY58" s="763"/>
      <c r="BZ58" s="763"/>
      <c r="CA58" s="763"/>
      <c r="CB58" s="763"/>
      <c r="CC58" s="763"/>
      <c r="CD58" s="763"/>
      <c r="CE58" s="763"/>
      <c r="CF58" s="763"/>
      <c r="CG58" s="142"/>
      <c r="CH58" s="164"/>
      <c r="CI58" s="763" t="s">
        <v>5885</v>
      </c>
      <c r="CJ58" s="763"/>
      <c r="CK58" s="763"/>
      <c r="CL58" s="763"/>
      <c r="CM58" s="763"/>
      <c r="CN58" s="763"/>
      <c r="CO58" s="763"/>
      <c r="CP58" s="763"/>
      <c r="CQ58" s="763"/>
      <c r="CR58" s="763"/>
      <c r="CS58" s="763"/>
      <c r="CT58" s="744"/>
      <c r="CU58" s="135"/>
      <c r="CV58" s="163"/>
      <c r="CW58" s="734" t="s">
        <v>5893</v>
      </c>
      <c r="CX58" s="763"/>
      <c r="CY58" s="763"/>
      <c r="CZ58" s="763"/>
      <c r="DA58" s="763"/>
      <c r="DB58" s="763"/>
      <c r="DC58" s="763"/>
      <c r="DD58" s="763"/>
      <c r="DE58" s="763"/>
      <c r="DF58" s="763"/>
      <c r="DG58" s="763"/>
      <c r="DH58" s="763"/>
      <c r="DI58" s="142"/>
      <c r="DJ58" s="164"/>
      <c r="DK58" s="763" t="s">
        <v>5883</v>
      </c>
      <c r="DL58" s="763"/>
      <c r="DM58" s="763"/>
      <c r="DN58" s="763"/>
      <c r="DO58" s="763"/>
      <c r="DP58" s="763"/>
      <c r="DQ58" s="763"/>
      <c r="DR58" s="763"/>
      <c r="DS58" s="763"/>
      <c r="DT58" s="763"/>
      <c r="DU58" s="763"/>
      <c r="DV58" s="744"/>
      <c r="DW58" s="142"/>
      <c r="DX58" s="160"/>
      <c r="DY58" s="734" t="s">
        <v>4256</v>
      </c>
      <c r="DZ58" s="821"/>
      <c r="EA58" s="821"/>
      <c r="EB58" s="821"/>
      <c r="EC58" s="821"/>
      <c r="ED58" s="821"/>
      <c r="EE58" s="821"/>
      <c r="EF58" s="821"/>
      <c r="EG58" s="821"/>
      <c r="EH58" s="821"/>
      <c r="EI58" s="821"/>
      <c r="EJ58" s="744"/>
    </row>
    <row r="59" spans="1:140" ht="15" customHeight="1">
      <c r="A59" s="379"/>
      <c r="B59" s="160"/>
      <c r="C59" s="736"/>
      <c r="D59" s="762"/>
      <c r="E59" s="762"/>
      <c r="F59" s="762"/>
      <c r="G59" s="762"/>
      <c r="H59" s="762"/>
      <c r="I59" s="762"/>
      <c r="J59" s="762"/>
      <c r="K59" s="762"/>
      <c r="L59" s="762"/>
      <c r="M59" s="762"/>
      <c r="N59" s="762"/>
      <c r="O59" s="379"/>
      <c r="P59" s="164"/>
      <c r="Q59" s="762" t="s">
        <v>661</v>
      </c>
      <c r="R59" s="762"/>
      <c r="S59" s="762"/>
      <c r="T59" s="762"/>
      <c r="U59" s="762"/>
      <c r="V59" s="762"/>
      <c r="W59" s="762"/>
      <c r="X59" s="762"/>
      <c r="Y59" s="762"/>
      <c r="Z59" s="762"/>
      <c r="AA59" s="762"/>
      <c r="AB59" s="718"/>
      <c r="AC59" s="379"/>
      <c r="AD59" s="160"/>
      <c r="AE59" s="736"/>
      <c r="AF59" s="762"/>
      <c r="AG59" s="762"/>
      <c r="AH59" s="762"/>
      <c r="AI59" s="762"/>
      <c r="AJ59" s="762"/>
      <c r="AK59" s="762"/>
      <c r="AL59" s="762"/>
      <c r="AM59" s="762"/>
      <c r="AN59" s="762"/>
      <c r="AO59" s="762"/>
      <c r="AP59" s="762"/>
      <c r="AQ59" s="379"/>
      <c r="AR59" s="164"/>
      <c r="AS59" s="762" t="s">
        <v>617</v>
      </c>
      <c r="AT59" s="762"/>
      <c r="AU59" s="762"/>
      <c r="AV59" s="762"/>
      <c r="AW59" s="762"/>
      <c r="AX59" s="762"/>
      <c r="AY59" s="762"/>
      <c r="AZ59" s="762"/>
      <c r="BA59" s="762"/>
      <c r="BB59" s="762"/>
      <c r="BC59" s="762"/>
      <c r="BD59" s="718"/>
      <c r="BE59" s="379"/>
      <c r="BF59" s="160"/>
      <c r="BG59" s="736"/>
      <c r="BH59" s="762"/>
      <c r="BI59" s="762"/>
      <c r="BJ59" s="762"/>
      <c r="BK59" s="762"/>
      <c r="BL59" s="762"/>
      <c r="BM59" s="762"/>
      <c r="BN59" s="762"/>
      <c r="BO59" s="762"/>
      <c r="BP59" s="762"/>
      <c r="BQ59" s="762"/>
      <c r="BR59" s="762"/>
      <c r="BS59" s="379"/>
      <c r="BT59" s="164"/>
      <c r="BU59" s="762" t="s">
        <v>5879</v>
      </c>
      <c r="BV59" s="762"/>
      <c r="BW59" s="762"/>
      <c r="BX59" s="762"/>
      <c r="BY59" s="762"/>
      <c r="BZ59" s="762"/>
      <c r="CA59" s="762"/>
      <c r="CB59" s="762"/>
      <c r="CC59" s="762"/>
      <c r="CD59" s="762"/>
      <c r="CE59" s="762"/>
      <c r="CF59" s="762"/>
      <c r="CG59" s="379"/>
      <c r="CH59" s="164"/>
      <c r="CI59" s="762" t="s">
        <v>5879</v>
      </c>
      <c r="CJ59" s="762"/>
      <c r="CK59" s="762"/>
      <c r="CL59" s="762"/>
      <c r="CM59" s="762"/>
      <c r="CN59" s="762"/>
      <c r="CO59" s="762"/>
      <c r="CP59" s="762"/>
      <c r="CQ59" s="762"/>
      <c r="CR59" s="762"/>
      <c r="CS59" s="762"/>
      <c r="CT59" s="718"/>
      <c r="CU59" s="135"/>
      <c r="CV59" s="163"/>
      <c r="CW59" s="736"/>
      <c r="CX59" s="762"/>
      <c r="CY59" s="762"/>
      <c r="CZ59" s="762"/>
      <c r="DA59" s="762"/>
      <c r="DB59" s="762"/>
      <c r="DC59" s="762"/>
      <c r="DD59" s="762"/>
      <c r="DE59" s="762"/>
      <c r="DF59" s="762"/>
      <c r="DG59" s="762"/>
      <c r="DH59" s="762"/>
      <c r="DI59" s="379"/>
      <c r="DJ59" s="164"/>
      <c r="DK59" s="762" t="s">
        <v>5879</v>
      </c>
      <c r="DL59" s="762"/>
      <c r="DM59" s="762"/>
      <c r="DN59" s="762"/>
      <c r="DO59" s="762"/>
      <c r="DP59" s="762"/>
      <c r="DQ59" s="762"/>
      <c r="DR59" s="762"/>
      <c r="DS59" s="762"/>
      <c r="DT59" s="762"/>
      <c r="DU59" s="762"/>
      <c r="DV59" s="718"/>
      <c r="DW59" s="379"/>
      <c r="DX59" s="164"/>
      <c r="DY59" s="736"/>
      <c r="DZ59" s="822"/>
      <c r="EA59" s="822"/>
      <c r="EB59" s="822"/>
      <c r="EC59" s="822"/>
      <c r="ED59" s="822"/>
      <c r="EE59" s="822"/>
      <c r="EF59" s="822"/>
      <c r="EG59" s="822"/>
      <c r="EH59" s="822"/>
      <c r="EI59" s="822"/>
      <c r="EJ59" s="718"/>
    </row>
    <row r="60" spans="1:140" ht="106.5" customHeight="1">
      <c r="A60" s="135"/>
      <c r="B60" s="160"/>
      <c r="C60" s="720"/>
      <c r="D60" s="711"/>
      <c r="E60" s="711"/>
      <c r="F60" s="711"/>
      <c r="G60" s="711"/>
      <c r="H60" s="711"/>
      <c r="I60" s="711"/>
      <c r="J60" s="711"/>
      <c r="K60" s="711"/>
      <c r="L60" s="711"/>
      <c r="M60" s="711"/>
      <c r="N60" s="721"/>
      <c r="O60" s="135"/>
      <c r="P60" s="164"/>
      <c r="Q60" s="710"/>
      <c r="R60" s="711"/>
      <c r="S60" s="711"/>
      <c r="T60" s="711"/>
      <c r="U60" s="711"/>
      <c r="V60" s="711"/>
      <c r="W60" s="711"/>
      <c r="X60" s="711"/>
      <c r="Y60" s="711"/>
      <c r="Z60" s="711"/>
      <c r="AA60" s="711"/>
      <c r="AB60" s="712"/>
      <c r="AC60" s="135"/>
      <c r="AD60" s="160"/>
      <c r="AE60" s="720"/>
      <c r="AF60" s="711"/>
      <c r="AG60" s="711"/>
      <c r="AH60" s="711"/>
      <c r="AI60" s="711"/>
      <c r="AJ60" s="711"/>
      <c r="AK60" s="711"/>
      <c r="AL60" s="711"/>
      <c r="AM60" s="711"/>
      <c r="AN60" s="711"/>
      <c r="AO60" s="711"/>
      <c r="AP60" s="721"/>
      <c r="AQ60" s="135"/>
      <c r="AR60" s="164"/>
      <c r="AS60" s="710"/>
      <c r="AT60" s="711"/>
      <c r="AU60" s="711"/>
      <c r="AV60" s="711"/>
      <c r="AW60" s="711"/>
      <c r="AX60" s="711"/>
      <c r="AY60" s="711"/>
      <c r="AZ60" s="711"/>
      <c r="BA60" s="711"/>
      <c r="BB60" s="711"/>
      <c r="BC60" s="711"/>
      <c r="BD60" s="712"/>
      <c r="BE60" s="135"/>
      <c r="BF60" s="160"/>
      <c r="BG60" s="720"/>
      <c r="BH60" s="711"/>
      <c r="BI60" s="711"/>
      <c r="BJ60" s="711"/>
      <c r="BK60" s="711"/>
      <c r="BL60" s="711"/>
      <c r="BM60" s="711"/>
      <c r="BN60" s="711"/>
      <c r="BO60" s="711"/>
      <c r="BP60" s="711"/>
      <c r="BQ60" s="711"/>
      <c r="BR60" s="721"/>
      <c r="BS60" s="135"/>
      <c r="BT60" s="164"/>
      <c r="BU60" s="710"/>
      <c r="BV60" s="711"/>
      <c r="BW60" s="711"/>
      <c r="BX60" s="711"/>
      <c r="BY60" s="711"/>
      <c r="BZ60" s="711"/>
      <c r="CA60" s="711"/>
      <c r="CB60" s="711"/>
      <c r="CC60" s="711"/>
      <c r="CD60" s="711"/>
      <c r="CE60" s="711"/>
      <c r="CF60" s="721"/>
      <c r="CG60" s="135"/>
      <c r="CH60" s="164"/>
      <c r="CI60" s="710"/>
      <c r="CJ60" s="711"/>
      <c r="CK60" s="711"/>
      <c r="CL60" s="711"/>
      <c r="CM60" s="711"/>
      <c r="CN60" s="711"/>
      <c r="CO60" s="711"/>
      <c r="CP60" s="711"/>
      <c r="CQ60" s="711"/>
      <c r="CR60" s="711"/>
      <c r="CS60" s="711"/>
      <c r="CT60" s="712"/>
      <c r="CU60" s="135"/>
      <c r="CV60" s="163"/>
      <c r="CW60" s="720"/>
      <c r="CX60" s="711"/>
      <c r="CY60" s="711"/>
      <c r="CZ60" s="711"/>
      <c r="DA60" s="711"/>
      <c r="DB60" s="711"/>
      <c r="DC60" s="711"/>
      <c r="DD60" s="711"/>
      <c r="DE60" s="711"/>
      <c r="DF60" s="711"/>
      <c r="DG60" s="711"/>
      <c r="DH60" s="721"/>
      <c r="DI60" s="135"/>
      <c r="DJ60" s="164"/>
      <c r="DK60" s="710"/>
      <c r="DL60" s="711"/>
      <c r="DM60" s="711"/>
      <c r="DN60" s="711"/>
      <c r="DO60" s="711"/>
      <c r="DP60" s="711"/>
      <c r="DQ60" s="711"/>
      <c r="DR60" s="711"/>
      <c r="DS60" s="711"/>
      <c r="DT60" s="711"/>
      <c r="DU60" s="711"/>
      <c r="DV60" s="712"/>
      <c r="DW60" s="135"/>
      <c r="DX60" s="160"/>
      <c r="DY60" s="720"/>
      <c r="DZ60" s="824"/>
      <c r="EA60" s="824"/>
      <c r="EB60" s="824"/>
      <c r="EC60" s="824"/>
      <c r="ED60" s="824"/>
      <c r="EE60" s="824"/>
      <c r="EF60" s="824"/>
      <c r="EG60" s="824"/>
      <c r="EH60" s="824"/>
      <c r="EI60" s="824"/>
      <c r="EJ60" s="712"/>
    </row>
    <row r="61" spans="1:140">
      <c r="A61" s="137"/>
      <c r="B61" s="160"/>
      <c r="C61" s="714" t="s">
        <v>4187</v>
      </c>
      <c r="D61" s="715"/>
      <c r="E61" s="715"/>
      <c r="F61" s="715"/>
      <c r="G61" s="715"/>
      <c r="H61" s="715"/>
      <c r="I61" s="715"/>
      <c r="J61" s="715"/>
      <c r="K61" s="716"/>
      <c r="L61" s="708"/>
      <c r="M61" s="761"/>
      <c r="N61" s="761"/>
      <c r="O61" s="137" t="s">
        <v>728</v>
      </c>
      <c r="P61" s="160"/>
      <c r="Q61" s="719">
        <f>VLOOKUP(O61,'Прайс-лист'!$B:$K,10,0)</f>
        <v>1520</v>
      </c>
      <c r="R61" s="715"/>
      <c r="S61" s="715"/>
      <c r="T61" s="715"/>
      <c r="U61" s="715"/>
      <c r="V61" s="715"/>
      <c r="W61" s="715"/>
      <c r="X61" s="715"/>
      <c r="Y61" s="716"/>
      <c r="Z61" s="708"/>
      <c r="AA61" s="761"/>
      <c r="AB61" s="713"/>
      <c r="AC61" s="273" t="s">
        <v>2268</v>
      </c>
      <c r="AD61" s="275"/>
      <c r="AE61" s="714">
        <f>VLOOKUP(AC61,'Прайс-лист'!$B:$K,10,0)</f>
        <v>980</v>
      </c>
      <c r="AF61" s="715"/>
      <c r="AG61" s="715"/>
      <c r="AH61" s="715"/>
      <c r="AI61" s="715"/>
      <c r="AJ61" s="715"/>
      <c r="AK61" s="715"/>
      <c r="AL61" s="715"/>
      <c r="AM61" s="716"/>
      <c r="AN61" s="708"/>
      <c r="AO61" s="761"/>
      <c r="AP61" s="761"/>
      <c r="AQ61" s="137" t="s">
        <v>618</v>
      </c>
      <c r="AR61" s="160"/>
      <c r="AS61" s="719">
        <f>VLOOKUP(AQ61,'Прайс-лист'!$B:$K,10,0)</f>
        <v>620</v>
      </c>
      <c r="AT61" s="715"/>
      <c r="AU61" s="715"/>
      <c r="AV61" s="715"/>
      <c r="AW61" s="715"/>
      <c r="AX61" s="715"/>
      <c r="AY61" s="715"/>
      <c r="AZ61" s="715"/>
      <c r="BA61" s="716"/>
      <c r="BB61" s="708"/>
      <c r="BC61" s="761"/>
      <c r="BD61" s="713"/>
      <c r="BE61" s="273" t="s">
        <v>5745</v>
      </c>
      <c r="BF61" s="275"/>
      <c r="BG61" s="714">
        <f>VLOOKUP(BE61,'Прайс-лист'!$B:$K,10,0)</f>
        <v>750</v>
      </c>
      <c r="BH61" s="715"/>
      <c r="BI61" s="715"/>
      <c r="BJ61" s="715"/>
      <c r="BK61" s="715"/>
      <c r="BL61" s="715"/>
      <c r="BM61" s="715"/>
      <c r="BN61" s="715"/>
      <c r="BO61" s="716"/>
      <c r="BP61" s="708"/>
      <c r="BQ61" s="761"/>
      <c r="BR61" s="761"/>
      <c r="BS61" s="137" t="s">
        <v>5865</v>
      </c>
      <c r="BT61" s="164"/>
      <c r="BU61" s="719">
        <f>VLOOKUP(BS61,'Прайс-лист'!$B:$K,10,0)</f>
        <v>2460</v>
      </c>
      <c r="BV61" s="715"/>
      <c r="BW61" s="715"/>
      <c r="BX61" s="715"/>
      <c r="BY61" s="715"/>
      <c r="BZ61" s="715"/>
      <c r="CA61" s="715"/>
      <c r="CB61" s="715"/>
      <c r="CC61" s="716"/>
      <c r="CD61" s="708"/>
      <c r="CE61" s="761"/>
      <c r="CF61" s="761"/>
      <c r="CG61" s="137" t="s">
        <v>5867</v>
      </c>
      <c r="CH61" s="164"/>
      <c r="CI61" s="719">
        <f>VLOOKUP(CG61,'Прайс-лист'!$B:$K,10,0)</f>
        <v>2750</v>
      </c>
      <c r="CJ61" s="715"/>
      <c r="CK61" s="715"/>
      <c r="CL61" s="715"/>
      <c r="CM61" s="715"/>
      <c r="CN61" s="715"/>
      <c r="CO61" s="715"/>
      <c r="CP61" s="715"/>
      <c r="CQ61" s="716"/>
      <c r="CR61" s="708"/>
      <c r="CS61" s="761"/>
      <c r="CT61" s="713"/>
      <c r="CU61" s="137" t="s">
        <v>5747</v>
      </c>
      <c r="CV61" s="164"/>
      <c r="CW61" s="714">
        <f>VLOOKUP(CU61,'Прайс-лист'!$B:$K,10,0)</f>
        <v>1460</v>
      </c>
      <c r="CX61" s="715"/>
      <c r="CY61" s="715"/>
      <c r="CZ61" s="715"/>
      <c r="DA61" s="715"/>
      <c r="DB61" s="715"/>
      <c r="DC61" s="715"/>
      <c r="DD61" s="715"/>
      <c r="DE61" s="716"/>
      <c r="DF61" s="708"/>
      <c r="DG61" s="761"/>
      <c r="DH61" s="761"/>
      <c r="DI61" s="349" t="s">
        <v>5863</v>
      </c>
      <c r="DJ61" s="385"/>
      <c r="DK61" s="719">
        <f>VLOOKUP(DI61,'Прайс-лист'!$B:$K,10,0)</f>
        <v>2190</v>
      </c>
      <c r="DL61" s="715"/>
      <c r="DM61" s="715"/>
      <c r="DN61" s="715"/>
      <c r="DO61" s="715"/>
      <c r="DP61" s="715"/>
      <c r="DQ61" s="715"/>
      <c r="DR61" s="715"/>
      <c r="DS61" s="716"/>
      <c r="DT61" s="708"/>
      <c r="DU61" s="761"/>
      <c r="DV61" s="713"/>
      <c r="DW61" s="137" t="s">
        <v>2270</v>
      </c>
      <c r="DX61" s="160"/>
      <c r="DY61" s="714">
        <f>VLOOKUP(DW61,'Прайс-лист'!$B:$K,10,0)</f>
        <v>850</v>
      </c>
      <c r="DZ61" s="820"/>
      <c r="EA61" s="820"/>
      <c r="EB61" s="820"/>
      <c r="EC61" s="820"/>
      <c r="ED61" s="820"/>
      <c r="EE61" s="820"/>
      <c r="EF61" s="820"/>
      <c r="EG61" s="716"/>
      <c r="EH61" s="708"/>
      <c r="EI61" s="709"/>
      <c r="EJ61" s="713"/>
    </row>
    <row r="62" spans="1:140" ht="15" thickBot="1">
      <c r="A62" s="138" t="s">
        <v>2336</v>
      </c>
      <c r="B62" s="160"/>
      <c r="C62" s="753">
        <f>VLOOKUP(A62,'Прайс-лист'!$B:$K,10,0)</f>
        <v>840</v>
      </c>
      <c r="D62" s="723"/>
      <c r="E62" s="723"/>
      <c r="F62" s="723"/>
      <c r="G62" s="723"/>
      <c r="H62" s="723"/>
      <c r="I62" s="723"/>
      <c r="J62" s="723"/>
      <c r="K62" s="724"/>
      <c r="L62" s="725"/>
      <c r="M62" s="726"/>
      <c r="N62" s="726"/>
      <c r="O62" s="139" t="s">
        <v>839</v>
      </c>
      <c r="P62" s="245"/>
      <c r="Q62" s="722">
        <f>VLOOKUP(O62,'Прайс-лист'!$B:$K,10,0)</f>
        <v>1520</v>
      </c>
      <c r="R62" s="723"/>
      <c r="S62" s="723"/>
      <c r="T62" s="723"/>
      <c r="U62" s="723"/>
      <c r="V62" s="723"/>
      <c r="W62" s="723"/>
      <c r="X62" s="723"/>
      <c r="Y62" s="724"/>
      <c r="Z62" s="725"/>
      <c r="AA62" s="726"/>
      <c r="AB62" s="727"/>
      <c r="AC62" s="274" t="s">
        <v>2338</v>
      </c>
      <c r="AD62" s="276"/>
      <c r="AE62" s="753">
        <f>VLOOKUP(AC62,'Прайс-лист'!$B:$K,10,0)</f>
        <v>980</v>
      </c>
      <c r="AF62" s="723"/>
      <c r="AG62" s="723"/>
      <c r="AH62" s="723"/>
      <c r="AI62" s="723"/>
      <c r="AJ62" s="723"/>
      <c r="AK62" s="723"/>
      <c r="AL62" s="723"/>
      <c r="AM62" s="724"/>
      <c r="AN62" s="725"/>
      <c r="AO62" s="726"/>
      <c r="AP62" s="726"/>
      <c r="AQ62" s="139" t="s">
        <v>775</v>
      </c>
      <c r="AR62" s="245"/>
      <c r="AS62" s="722">
        <f>VLOOKUP(AQ62,'Прайс-лист'!$B:$K,10,0)</f>
        <v>620</v>
      </c>
      <c r="AT62" s="723"/>
      <c r="AU62" s="723"/>
      <c r="AV62" s="723"/>
      <c r="AW62" s="723"/>
      <c r="AX62" s="723"/>
      <c r="AY62" s="723"/>
      <c r="AZ62" s="723"/>
      <c r="BA62" s="724"/>
      <c r="BB62" s="725"/>
      <c r="BC62" s="726"/>
      <c r="BD62" s="727"/>
      <c r="BE62" s="274" t="s">
        <v>5746</v>
      </c>
      <c r="BF62" s="276"/>
      <c r="BG62" s="753">
        <f>VLOOKUP(BE62,'Прайс-лист'!$B:$K,10,0)</f>
        <v>750</v>
      </c>
      <c r="BH62" s="723"/>
      <c r="BI62" s="723"/>
      <c r="BJ62" s="723"/>
      <c r="BK62" s="723"/>
      <c r="BL62" s="723"/>
      <c r="BM62" s="723"/>
      <c r="BN62" s="723"/>
      <c r="BO62" s="724"/>
      <c r="BP62" s="725"/>
      <c r="BQ62" s="726"/>
      <c r="BR62" s="726"/>
      <c r="BS62" s="139" t="s">
        <v>5866</v>
      </c>
      <c r="BT62" s="244"/>
      <c r="BU62" s="722">
        <f>VLOOKUP(BS62,'Прайс-лист'!$B:$K,10,0)</f>
        <v>2460</v>
      </c>
      <c r="BV62" s="723"/>
      <c r="BW62" s="723"/>
      <c r="BX62" s="723"/>
      <c r="BY62" s="723"/>
      <c r="BZ62" s="723"/>
      <c r="CA62" s="723"/>
      <c r="CB62" s="723"/>
      <c r="CC62" s="724"/>
      <c r="CD62" s="725"/>
      <c r="CE62" s="726"/>
      <c r="CF62" s="726"/>
      <c r="CG62" s="139" t="s">
        <v>5868</v>
      </c>
      <c r="CH62" s="244"/>
      <c r="CI62" s="722">
        <f>VLOOKUP(CG62,'Прайс-лист'!$B:$K,10,0)</f>
        <v>2750</v>
      </c>
      <c r="CJ62" s="723"/>
      <c r="CK62" s="723"/>
      <c r="CL62" s="723"/>
      <c r="CM62" s="723"/>
      <c r="CN62" s="723"/>
      <c r="CO62" s="723"/>
      <c r="CP62" s="723"/>
      <c r="CQ62" s="724"/>
      <c r="CR62" s="725"/>
      <c r="CS62" s="726"/>
      <c r="CT62" s="727"/>
      <c r="CU62" s="139" t="s">
        <v>5748</v>
      </c>
      <c r="CV62" s="244"/>
      <c r="CW62" s="753">
        <f>VLOOKUP(CU62,'Прайс-лист'!$B:$K,10,0)</f>
        <v>1460</v>
      </c>
      <c r="CX62" s="723"/>
      <c r="CY62" s="723"/>
      <c r="CZ62" s="723"/>
      <c r="DA62" s="723"/>
      <c r="DB62" s="723"/>
      <c r="DC62" s="723"/>
      <c r="DD62" s="723"/>
      <c r="DE62" s="724"/>
      <c r="DF62" s="725"/>
      <c r="DG62" s="726"/>
      <c r="DH62" s="726"/>
      <c r="DI62" s="144" t="s">
        <v>5864</v>
      </c>
      <c r="DJ62" s="254"/>
      <c r="DK62" s="722">
        <f>VLOOKUP(DI62,'Прайс-лист'!$B:$K,10,0)</f>
        <v>2190</v>
      </c>
      <c r="DL62" s="723"/>
      <c r="DM62" s="723"/>
      <c r="DN62" s="723"/>
      <c r="DO62" s="723"/>
      <c r="DP62" s="723"/>
      <c r="DQ62" s="723"/>
      <c r="DR62" s="723"/>
      <c r="DS62" s="724"/>
      <c r="DT62" s="725"/>
      <c r="DU62" s="726"/>
      <c r="DV62" s="727"/>
      <c r="DW62" s="138" t="s">
        <v>2340</v>
      </c>
      <c r="DX62" s="160"/>
      <c r="DY62" s="753">
        <f>VLOOKUP(DW62,'Прайс-лист'!$B:$K,10,0)</f>
        <v>850</v>
      </c>
      <c r="DZ62" s="723"/>
      <c r="EA62" s="723"/>
      <c r="EB62" s="723"/>
      <c r="EC62" s="723"/>
      <c r="ED62" s="723"/>
      <c r="EE62" s="723"/>
      <c r="EF62" s="723"/>
      <c r="EG62" s="724"/>
      <c r="EH62" s="725"/>
      <c r="EI62" s="726"/>
      <c r="EJ62" s="727"/>
    </row>
    <row r="63" spans="1:140" ht="15" thickBot="1">
      <c r="C63" s="163"/>
      <c r="D63" s="163"/>
      <c r="E63" s="163"/>
      <c r="F63" s="163"/>
      <c r="G63" s="163"/>
      <c r="H63" s="163"/>
      <c r="I63" s="163"/>
      <c r="J63" s="163"/>
      <c r="K63" s="163"/>
      <c r="L63" s="163"/>
      <c r="M63" s="163"/>
      <c r="N63" s="163"/>
      <c r="O63" s="163"/>
      <c r="P63" s="163"/>
      <c r="Q63" s="163"/>
      <c r="R63" s="163"/>
      <c r="S63" s="163"/>
      <c r="T63" s="163"/>
      <c r="U63" s="163"/>
      <c r="V63" s="163"/>
      <c r="W63" s="163"/>
      <c r="X63" s="163"/>
      <c r="Y63" s="163"/>
      <c r="Z63" s="163"/>
      <c r="AA63" s="163"/>
      <c r="AB63" s="163"/>
      <c r="AC63" s="163"/>
      <c r="AD63" s="163"/>
      <c r="AE63" s="163"/>
      <c r="AF63" s="163"/>
      <c r="AG63" s="163"/>
      <c r="AH63" s="163"/>
      <c r="AI63" s="163"/>
      <c r="AJ63" s="163"/>
      <c r="AK63" s="163"/>
      <c r="AL63" s="163"/>
      <c r="AM63" s="163"/>
      <c r="AN63" s="163"/>
      <c r="AO63" s="163"/>
      <c r="AP63" s="163"/>
      <c r="AQ63" s="163"/>
      <c r="AR63" s="163"/>
      <c r="AS63" s="163"/>
      <c r="AT63" s="163"/>
      <c r="AU63" s="163"/>
      <c r="AV63" s="163"/>
      <c r="AW63" s="163"/>
      <c r="AX63" s="163"/>
      <c r="AY63" s="163"/>
      <c r="AZ63" s="163"/>
      <c r="BA63" s="163"/>
      <c r="BB63" s="163"/>
      <c r="BC63" s="163"/>
      <c r="BD63" s="163"/>
      <c r="BE63" s="163"/>
      <c r="BF63" s="163"/>
      <c r="BG63" s="163"/>
      <c r="BH63" s="163"/>
      <c r="BI63" s="163"/>
      <c r="BJ63" s="163"/>
      <c r="BK63" s="163"/>
      <c r="BL63" s="163"/>
      <c r="BM63" s="163"/>
      <c r="BN63" s="163"/>
      <c r="BO63" s="163"/>
      <c r="BP63" s="163"/>
      <c r="BQ63" s="163"/>
      <c r="BR63" s="163"/>
      <c r="BS63" s="163"/>
      <c r="BT63" s="163"/>
      <c r="BU63" s="163"/>
      <c r="BV63" s="163"/>
      <c r="BW63" s="163"/>
      <c r="BX63" s="163"/>
      <c r="BY63" s="163"/>
      <c r="BZ63" s="163"/>
      <c r="CA63" s="163"/>
      <c r="CB63" s="163"/>
      <c r="CC63" s="163"/>
      <c r="CD63" s="163"/>
      <c r="CE63" s="163"/>
      <c r="CF63" s="163"/>
      <c r="CG63" s="163"/>
      <c r="CH63" s="163"/>
      <c r="CI63" s="163"/>
      <c r="CJ63" s="163"/>
      <c r="CK63" s="163"/>
      <c r="CL63" s="163"/>
      <c r="CM63" s="163"/>
      <c r="CN63" s="163"/>
      <c r="CO63" s="163"/>
      <c r="CP63" s="163"/>
      <c r="CQ63" s="163"/>
      <c r="CR63" s="163"/>
      <c r="CS63" s="163"/>
      <c r="CT63" s="163"/>
      <c r="CU63" s="163"/>
      <c r="CV63" s="163"/>
      <c r="CW63" s="163"/>
      <c r="CX63" s="163"/>
      <c r="CY63" s="163"/>
      <c r="CZ63" s="163"/>
      <c r="DA63" s="163"/>
      <c r="DB63" s="163"/>
      <c r="DC63" s="163"/>
      <c r="DD63" s="163"/>
      <c r="DE63" s="163"/>
      <c r="DF63" s="163"/>
      <c r="DG63" s="163"/>
      <c r="DH63" s="163"/>
      <c r="DI63" s="163"/>
      <c r="DJ63" s="163"/>
      <c r="DK63" s="163"/>
      <c r="DL63" s="163"/>
      <c r="DM63" s="163"/>
      <c r="DN63" s="163"/>
      <c r="DO63" s="163"/>
      <c r="DP63" s="163"/>
      <c r="DQ63" s="163"/>
      <c r="DR63" s="163"/>
      <c r="DS63" s="163"/>
      <c r="DT63" s="163"/>
      <c r="DU63" s="163"/>
      <c r="DV63" s="163"/>
      <c r="DW63" s="163"/>
      <c r="DX63" s="163"/>
      <c r="DY63" s="163"/>
      <c r="DZ63" s="163"/>
      <c r="EA63" s="163"/>
      <c r="EB63" s="163"/>
      <c r="EC63" s="163"/>
      <c r="ED63" s="163"/>
      <c r="EE63" s="163"/>
      <c r="EF63" s="163"/>
      <c r="EG63" s="163"/>
      <c r="EH63" s="163"/>
      <c r="EI63" s="163"/>
      <c r="EJ63" s="163"/>
    </row>
    <row r="64" spans="1:140" ht="15" thickBot="1">
      <c r="C64" s="754" t="s">
        <v>4193</v>
      </c>
      <c r="D64" s="755"/>
      <c r="E64" s="755"/>
      <c r="F64" s="755"/>
      <c r="G64" s="755"/>
      <c r="H64" s="755"/>
      <c r="I64" s="755"/>
      <c r="J64" s="755"/>
      <c r="K64" s="755"/>
      <c r="L64" s="755"/>
      <c r="M64" s="755"/>
      <c r="N64" s="755"/>
      <c r="O64" s="755"/>
      <c r="P64" s="755"/>
      <c r="Q64" s="755"/>
      <c r="R64" s="755"/>
      <c r="S64" s="755"/>
      <c r="T64" s="755"/>
      <c r="U64" s="755"/>
      <c r="V64" s="755"/>
      <c r="W64" s="755"/>
      <c r="X64" s="755"/>
      <c r="Y64" s="755"/>
      <c r="Z64" s="755"/>
      <c r="AA64" s="755"/>
      <c r="AB64" s="755"/>
      <c r="AC64" s="755"/>
      <c r="AD64" s="755"/>
      <c r="AE64" s="755"/>
      <c r="AF64" s="755"/>
      <c r="AG64" s="755"/>
      <c r="AH64" s="755"/>
      <c r="AI64" s="755"/>
      <c r="AJ64" s="755"/>
      <c r="AK64" s="755"/>
      <c r="AL64" s="755"/>
      <c r="AM64" s="755"/>
      <c r="AN64" s="755"/>
      <c r="AO64" s="755"/>
      <c r="AP64" s="756"/>
      <c r="AQ64" s="134"/>
      <c r="AR64" s="163"/>
      <c r="AS64" s="754" t="s">
        <v>4296</v>
      </c>
      <c r="AT64" s="755"/>
      <c r="AU64" s="755"/>
      <c r="AV64" s="755"/>
      <c r="AW64" s="755"/>
      <c r="AX64" s="755"/>
      <c r="AY64" s="755"/>
      <c r="AZ64" s="755"/>
      <c r="BA64" s="755"/>
      <c r="BB64" s="755"/>
      <c r="BC64" s="755"/>
      <c r="BD64" s="755"/>
      <c r="BE64" s="755"/>
      <c r="BF64" s="755"/>
      <c r="BG64" s="755"/>
      <c r="BH64" s="755"/>
      <c r="BI64" s="755"/>
      <c r="BJ64" s="755"/>
      <c r="BK64" s="755"/>
      <c r="BL64" s="755"/>
      <c r="BM64" s="755"/>
      <c r="BN64" s="755"/>
      <c r="BO64" s="755"/>
      <c r="BP64" s="755"/>
      <c r="BQ64" s="755"/>
      <c r="BR64" s="756"/>
      <c r="BS64" s="134"/>
      <c r="BT64" s="164"/>
      <c r="BU64" s="754" t="s">
        <v>4194</v>
      </c>
      <c r="BV64" s="755"/>
      <c r="BW64" s="755"/>
      <c r="BX64" s="755"/>
      <c r="BY64" s="755"/>
      <c r="BZ64" s="755"/>
      <c r="CA64" s="755"/>
      <c r="CB64" s="755"/>
      <c r="CC64" s="755"/>
      <c r="CD64" s="755"/>
      <c r="CE64" s="755"/>
      <c r="CF64" s="755"/>
      <c r="CG64" s="755"/>
      <c r="CH64" s="755"/>
      <c r="CI64" s="755"/>
      <c r="CJ64" s="755"/>
      <c r="CK64" s="755"/>
      <c r="CL64" s="755"/>
      <c r="CM64" s="755"/>
      <c r="CN64" s="755"/>
      <c r="CO64" s="755"/>
      <c r="CP64" s="755"/>
      <c r="CQ64" s="755"/>
      <c r="CR64" s="755"/>
      <c r="CS64" s="755"/>
      <c r="CT64" s="756"/>
      <c r="CU64" s="134"/>
      <c r="CV64" s="163"/>
      <c r="CW64" s="754" t="s">
        <v>4195</v>
      </c>
      <c r="CX64" s="755"/>
      <c r="CY64" s="755"/>
      <c r="CZ64" s="755"/>
      <c r="DA64" s="755"/>
      <c r="DB64" s="755"/>
      <c r="DC64" s="755"/>
      <c r="DD64" s="755"/>
      <c r="DE64" s="755"/>
      <c r="DF64" s="755"/>
      <c r="DG64" s="755"/>
      <c r="DH64" s="755"/>
      <c r="DI64" s="755"/>
      <c r="DJ64" s="755"/>
      <c r="DK64" s="755"/>
      <c r="DL64" s="755"/>
      <c r="DM64" s="755"/>
      <c r="DN64" s="755"/>
      <c r="DO64" s="755"/>
      <c r="DP64" s="755"/>
      <c r="DQ64" s="755"/>
      <c r="DR64" s="755"/>
      <c r="DS64" s="755"/>
      <c r="DT64" s="755"/>
      <c r="DU64" s="755"/>
      <c r="DV64" s="756"/>
      <c r="DW64" s="134"/>
      <c r="DX64" s="163"/>
      <c r="DY64" s="754" t="s">
        <v>4196</v>
      </c>
      <c r="DZ64" s="755"/>
      <c r="EA64" s="755"/>
      <c r="EB64" s="755"/>
      <c r="EC64" s="755"/>
      <c r="ED64" s="755"/>
      <c r="EE64" s="755"/>
      <c r="EF64" s="755"/>
      <c r="EG64" s="755"/>
      <c r="EH64" s="755"/>
      <c r="EI64" s="755"/>
      <c r="EJ64" s="756"/>
    </row>
    <row r="65" spans="1:140" ht="18">
      <c r="C65" s="740" t="s">
        <v>619</v>
      </c>
      <c r="D65" s="741"/>
      <c r="E65" s="741"/>
      <c r="F65" s="741"/>
      <c r="G65" s="741"/>
      <c r="H65" s="741"/>
      <c r="I65" s="741"/>
      <c r="J65" s="741"/>
      <c r="K65" s="741"/>
      <c r="L65" s="741"/>
      <c r="M65" s="741"/>
      <c r="N65" s="741"/>
      <c r="O65" s="135"/>
      <c r="P65" s="158"/>
      <c r="Q65" s="741" t="s">
        <v>729</v>
      </c>
      <c r="R65" s="741"/>
      <c r="S65" s="741"/>
      <c r="T65" s="741"/>
      <c r="U65" s="741"/>
      <c r="V65" s="741"/>
      <c r="W65" s="741"/>
      <c r="X65" s="741"/>
      <c r="Y65" s="741"/>
      <c r="Z65" s="741"/>
      <c r="AA65" s="741"/>
      <c r="AB65" s="741"/>
      <c r="AC65" s="135"/>
      <c r="AD65" s="160"/>
      <c r="AE65" s="733" t="s">
        <v>4295</v>
      </c>
      <c r="AF65" s="733"/>
      <c r="AG65" s="733"/>
      <c r="AH65" s="733"/>
      <c r="AI65" s="733"/>
      <c r="AJ65" s="733"/>
      <c r="AK65" s="733"/>
      <c r="AL65" s="733"/>
      <c r="AM65" s="733"/>
      <c r="AN65" s="733"/>
      <c r="AO65" s="733"/>
      <c r="AP65" s="743"/>
      <c r="AQ65" s="135"/>
      <c r="AR65" s="163"/>
      <c r="AS65" s="740" t="s">
        <v>4259</v>
      </c>
      <c r="AT65" s="741"/>
      <c r="AU65" s="741"/>
      <c r="AV65" s="741"/>
      <c r="AW65" s="741"/>
      <c r="AX65" s="741"/>
      <c r="AY65" s="741"/>
      <c r="AZ65" s="741"/>
      <c r="BA65" s="741"/>
      <c r="BB65" s="741"/>
      <c r="BC65" s="741"/>
      <c r="BD65" s="741"/>
      <c r="BE65" s="135"/>
      <c r="BF65" s="164"/>
      <c r="BG65" s="733" t="s">
        <v>732</v>
      </c>
      <c r="BH65" s="733"/>
      <c r="BI65" s="733"/>
      <c r="BJ65" s="733"/>
      <c r="BK65" s="733"/>
      <c r="BL65" s="733"/>
      <c r="BM65" s="733"/>
      <c r="BN65" s="733"/>
      <c r="BO65" s="733"/>
      <c r="BP65" s="733"/>
      <c r="BQ65" s="733"/>
      <c r="BR65" s="743"/>
      <c r="BS65" s="135"/>
      <c r="BT65" s="164"/>
      <c r="BU65" s="740" t="s">
        <v>6359</v>
      </c>
      <c r="BV65" s="741"/>
      <c r="BW65" s="741"/>
      <c r="BX65" s="741"/>
      <c r="BY65" s="741"/>
      <c r="BZ65" s="741"/>
      <c r="CA65" s="741"/>
      <c r="CB65" s="741"/>
      <c r="CC65" s="741"/>
      <c r="CD65" s="741"/>
      <c r="CE65" s="741"/>
      <c r="CF65" s="741"/>
      <c r="CG65" s="135"/>
      <c r="CH65" s="164"/>
      <c r="CI65" s="733" t="s">
        <v>6360</v>
      </c>
      <c r="CJ65" s="733"/>
      <c r="CK65" s="733"/>
      <c r="CL65" s="733"/>
      <c r="CM65" s="733"/>
      <c r="CN65" s="733"/>
      <c r="CO65" s="733"/>
      <c r="CP65" s="733"/>
      <c r="CQ65" s="733"/>
      <c r="CR65" s="733"/>
      <c r="CS65" s="733"/>
      <c r="CT65" s="743"/>
      <c r="CU65" s="135"/>
      <c r="CV65" s="163"/>
      <c r="CW65" s="740" t="s">
        <v>4298</v>
      </c>
      <c r="CX65" s="741"/>
      <c r="CY65" s="741"/>
      <c r="CZ65" s="741"/>
      <c r="DA65" s="741"/>
      <c r="DB65" s="741"/>
      <c r="DC65" s="741"/>
      <c r="DD65" s="741"/>
      <c r="DE65" s="741"/>
      <c r="DF65" s="741"/>
      <c r="DG65" s="741"/>
      <c r="DH65" s="741"/>
      <c r="DI65" s="135"/>
      <c r="DJ65" s="164"/>
      <c r="DK65" s="733" t="s">
        <v>738</v>
      </c>
      <c r="DL65" s="733"/>
      <c r="DM65" s="733"/>
      <c r="DN65" s="733"/>
      <c r="DO65" s="733"/>
      <c r="DP65" s="733"/>
      <c r="DQ65" s="733"/>
      <c r="DR65" s="733"/>
      <c r="DS65" s="733"/>
      <c r="DT65" s="733"/>
      <c r="DU65" s="733"/>
      <c r="DV65" s="743"/>
      <c r="DW65" s="135"/>
      <c r="DX65" s="163"/>
      <c r="DY65" s="740" t="s">
        <v>6361</v>
      </c>
      <c r="DZ65" s="741"/>
      <c r="EA65" s="741"/>
      <c r="EB65" s="741"/>
      <c r="EC65" s="741"/>
      <c r="ED65" s="741"/>
      <c r="EE65" s="741"/>
      <c r="EF65" s="741"/>
      <c r="EG65" s="741"/>
      <c r="EH65" s="741"/>
      <c r="EI65" s="741"/>
      <c r="EJ65" s="742"/>
    </row>
    <row r="66" spans="1:140" ht="48.75" customHeight="1">
      <c r="C66" s="734" t="s">
        <v>4262</v>
      </c>
      <c r="D66" s="735"/>
      <c r="E66" s="735"/>
      <c r="F66" s="735"/>
      <c r="G66" s="735"/>
      <c r="H66" s="735"/>
      <c r="I66" s="735"/>
      <c r="J66" s="735"/>
      <c r="K66" s="735"/>
      <c r="L66" s="735"/>
      <c r="M66" s="735"/>
      <c r="N66" s="735"/>
      <c r="O66" s="142"/>
      <c r="P66" s="164"/>
      <c r="Q66" s="821" t="s">
        <v>4263</v>
      </c>
      <c r="R66" s="821"/>
      <c r="S66" s="821"/>
      <c r="T66" s="821"/>
      <c r="U66" s="821"/>
      <c r="V66" s="821"/>
      <c r="W66" s="821"/>
      <c r="X66" s="821"/>
      <c r="Y66" s="821"/>
      <c r="Z66" s="821"/>
      <c r="AA66" s="821"/>
      <c r="AB66" s="821"/>
      <c r="AC66" s="142"/>
      <c r="AD66" s="160"/>
      <c r="AE66" s="735" t="s">
        <v>4282</v>
      </c>
      <c r="AF66" s="735"/>
      <c r="AG66" s="735"/>
      <c r="AH66" s="735"/>
      <c r="AI66" s="735"/>
      <c r="AJ66" s="735"/>
      <c r="AK66" s="735"/>
      <c r="AL66" s="735"/>
      <c r="AM66" s="735"/>
      <c r="AN66" s="735"/>
      <c r="AO66" s="735"/>
      <c r="AP66" s="744"/>
      <c r="AQ66" s="142"/>
      <c r="AR66" s="160"/>
      <c r="AS66" s="734" t="s">
        <v>4258</v>
      </c>
      <c r="AT66" s="735"/>
      <c r="AU66" s="735"/>
      <c r="AV66" s="735"/>
      <c r="AW66" s="735"/>
      <c r="AX66" s="735"/>
      <c r="AY66" s="735"/>
      <c r="AZ66" s="735"/>
      <c r="BA66" s="735"/>
      <c r="BB66" s="735"/>
      <c r="BC66" s="735"/>
      <c r="BD66" s="735"/>
      <c r="BE66" s="142"/>
      <c r="BF66" s="164"/>
      <c r="BG66" s="735" t="s">
        <v>4268</v>
      </c>
      <c r="BH66" s="735"/>
      <c r="BI66" s="735"/>
      <c r="BJ66" s="735"/>
      <c r="BK66" s="735"/>
      <c r="BL66" s="735"/>
      <c r="BM66" s="735"/>
      <c r="BN66" s="735"/>
      <c r="BO66" s="735"/>
      <c r="BP66" s="735"/>
      <c r="BQ66" s="735"/>
      <c r="BR66" s="744"/>
      <c r="BS66" s="142"/>
      <c r="BT66" s="160"/>
      <c r="BU66" s="734" t="s">
        <v>4260</v>
      </c>
      <c r="BV66" s="735"/>
      <c r="BW66" s="735"/>
      <c r="BX66" s="735"/>
      <c r="BY66" s="735"/>
      <c r="BZ66" s="735"/>
      <c r="CA66" s="735"/>
      <c r="CB66" s="735"/>
      <c r="CC66" s="735"/>
      <c r="CD66" s="735"/>
      <c r="CE66" s="735"/>
      <c r="CF66" s="735"/>
      <c r="CG66" s="142"/>
      <c r="CH66" s="164"/>
      <c r="CI66" s="735" t="s">
        <v>4271</v>
      </c>
      <c r="CJ66" s="735"/>
      <c r="CK66" s="735"/>
      <c r="CL66" s="735"/>
      <c r="CM66" s="735"/>
      <c r="CN66" s="735"/>
      <c r="CO66" s="735"/>
      <c r="CP66" s="735"/>
      <c r="CQ66" s="735"/>
      <c r="CR66" s="735"/>
      <c r="CS66" s="735"/>
      <c r="CT66" s="744"/>
      <c r="CU66" s="142"/>
      <c r="CV66" s="160"/>
      <c r="CW66" s="734" t="s">
        <v>4297</v>
      </c>
      <c r="CX66" s="735"/>
      <c r="CY66" s="735"/>
      <c r="CZ66" s="735"/>
      <c r="DA66" s="735"/>
      <c r="DB66" s="735"/>
      <c r="DC66" s="735"/>
      <c r="DD66" s="735"/>
      <c r="DE66" s="735"/>
      <c r="DF66" s="735"/>
      <c r="DG66" s="735"/>
      <c r="DH66" s="735"/>
      <c r="DI66" s="142"/>
      <c r="DJ66" s="164"/>
      <c r="DK66" s="735" t="s">
        <v>4272</v>
      </c>
      <c r="DL66" s="735"/>
      <c r="DM66" s="735"/>
      <c r="DN66" s="735"/>
      <c r="DO66" s="735"/>
      <c r="DP66" s="735"/>
      <c r="DQ66" s="735"/>
      <c r="DR66" s="735"/>
      <c r="DS66" s="735"/>
      <c r="DT66" s="735"/>
      <c r="DU66" s="735"/>
      <c r="DV66" s="744"/>
      <c r="DW66" s="142"/>
      <c r="DX66" s="160"/>
      <c r="DY66" s="734" t="s">
        <v>4299</v>
      </c>
      <c r="DZ66" s="821"/>
      <c r="EA66" s="821"/>
      <c r="EB66" s="821"/>
      <c r="EC66" s="821"/>
      <c r="ED66" s="821"/>
      <c r="EE66" s="821"/>
      <c r="EF66" s="821"/>
      <c r="EG66" s="821"/>
      <c r="EH66" s="821"/>
      <c r="EI66" s="821"/>
      <c r="EJ66" s="744"/>
    </row>
    <row r="67" spans="1:140" ht="15" customHeight="1">
      <c r="C67" s="736" t="s">
        <v>621</v>
      </c>
      <c r="D67" s="717"/>
      <c r="E67" s="717"/>
      <c r="F67" s="717"/>
      <c r="G67" s="717"/>
      <c r="H67" s="717"/>
      <c r="I67" s="717"/>
      <c r="J67" s="717"/>
      <c r="K67" s="717"/>
      <c r="L67" s="717"/>
      <c r="M67" s="717"/>
      <c r="N67" s="717"/>
      <c r="O67" s="227"/>
      <c r="P67" s="164"/>
      <c r="Q67" s="822" t="s">
        <v>665</v>
      </c>
      <c r="R67" s="822"/>
      <c r="S67" s="822"/>
      <c r="T67" s="822"/>
      <c r="U67" s="822"/>
      <c r="V67" s="822"/>
      <c r="W67" s="822"/>
      <c r="X67" s="822"/>
      <c r="Y67" s="822"/>
      <c r="Z67" s="822"/>
      <c r="AA67" s="822"/>
      <c r="AB67" s="822"/>
      <c r="AC67" s="227"/>
      <c r="AD67" s="160"/>
      <c r="AE67" s="717" t="s">
        <v>665</v>
      </c>
      <c r="AF67" s="717"/>
      <c r="AG67" s="717"/>
      <c r="AH67" s="717"/>
      <c r="AI67" s="717"/>
      <c r="AJ67" s="717"/>
      <c r="AK67" s="717"/>
      <c r="AL67" s="717"/>
      <c r="AM67" s="717"/>
      <c r="AN67" s="717"/>
      <c r="AO67" s="717"/>
      <c r="AP67" s="718"/>
      <c r="AQ67" s="227"/>
      <c r="AR67" s="160"/>
      <c r="AS67" s="736"/>
      <c r="AT67" s="717"/>
      <c r="AU67" s="717"/>
      <c r="AV67" s="717"/>
      <c r="AW67" s="717"/>
      <c r="AX67" s="717"/>
      <c r="AY67" s="717"/>
      <c r="AZ67" s="717"/>
      <c r="BA67" s="717"/>
      <c r="BB67" s="717"/>
      <c r="BC67" s="717"/>
      <c r="BD67" s="717"/>
      <c r="BE67" s="227"/>
      <c r="BF67" s="164"/>
      <c r="BG67" s="717" t="s">
        <v>665</v>
      </c>
      <c r="BH67" s="717"/>
      <c r="BI67" s="717"/>
      <c r="BJ67" s="717"/>
      <c r="BK67" s="717"/>
      <c r="BL67" s="717"/>
      <c r="BM67" s="717"/>
      <c r="BN67" s="717"/>
      <c r="BO67" s="717"/>
      <c r="BP67" s="717"/>
      <c r="BQ67" s="717"/>
      <c r="BR67" s="718"/>
      <c r="BS67" s="227"/>
      <c r="BT67" s="160"/>
      <c r="BU67" s="736"/>
      <c r="BV67" s="717"/>
      <c r="BW67" s="717"/>
      <c r="BX67" s="717"/>
      <c r="BY67" s="717"/>
      <c r="BZ67" s="717"/>
      <c r="CA67" s="717"/>
      <c r="CB67" s="717"/>
      <c r="CC67" s="717"/>
      <c r="CD67" s="717"/>
      <c r="CE67" s="717"/>
      <c r="CF67" s="717"/>
      <c r="CG67" s="227"/>
      <c r="CH67" s="164"/>
      <c r="CI67" s="717" t="s">
        <v>665</v>
      </c>
      <c r="CJ67" s="717"/>
      <c r="CK67" s="717"/>
      <c r="CL67" s="717"/>
      <c r="CM67" s="717"/>
      <c r="CN67" s="717"/>
      <c r="CO67" s="717"/>
      <c r="CP67" s="717"/>
      <c r="CQ67" s="717"/>
      <c r="CR67" s="717"/>
      <c r="CS67" s="717"/>
      <c r="CT67" s="718"/>
      <c r="CU67" s="227"/>
      <c r="CV67" s="160"/>
      <c r="CW67" s="736"/>
      <c r="CX67" s="717"/>
      <c r="CY67" s="717"/>
      <c r="CZ67" s="717"/>
      <c r="DA67" s="717"/>
      <c r="DB67" s="717"/>
      <c r="DC67" s="717"/>
      <c r="DD67" s="717"/>
      <c r="DE67" s="717"/>
      <c r="DF67" s="717"/>
      <c r="DG67" s="717"/>
      <c r="DH67" s="717"/>
      <c r="DI67" s="227"/>
      <c r="DJ67" s="164"/>
      <c r="DK67" s="717" t="s">
        <v>665</v>
      </c>
      <c r="DL67" s="717"/>
      <c r="DM67" s="717"/>
      <c r="DN67" s="717"/>
      <c r="DO67" s="717"/>
      <c r="DP67" s="717"/>
      <c r="DQ67" s="717"/>
      <c r="DR67" s="717"/>
      <c r="DS67" s="717"/>
      <c r="DT67" s="717"/>
      <c r="DU67" s="717"/>
      <c r="DV67" s="718"/>
      <c r="DW67" s="227"/>
      <c r="DX67" s="164"/>
      <c r="DY67" s="736"/>
      <c r="DZ67" s="822"/>
      <c r="EA67" s="822"/>
      <c r="EB67" s="822"/>
      <c r="EC67" s="822"/>
      <c r="ED67" s="822"/>
      <c r="EE67" s="822"/>
      <c r="EF67" s="822"/>
      <c r="EG67" s="822"/>
      <c r="EH67" s="822"/>
      <c r="EI67" s="822"/>
      <c r="EJ67" s="718"/>
    </row>
    <row r="68" spans="1:140" ht="106.5" customHeight="1">
      <c r="C68" s="720"/>
      <c r="D68" s="711"/>
      <c r="E68" s="711"/>
      <c r="F68" s="711"/>
      <c r="G68" s="711"/>
      <c r="H68" s="711"/>
      <c r="I68" s="711"/>
      <c r="J68" s="711"/>
      <c r="K68" s="711"/>
      <c r="L68" s="711"/>
      <c r="M68" s="711"/>
      <c r="N68" s="721"/>
      <c r="O68" s="135"/>
      <c r="P68" s="164"/>
      <c r="Q68" s="823"/>
      <c r="R68" s="824"/>
      <c r="S68" s="824"/>
      <c r="T68" s="824"/>
      <c r="U68" s="824"/>
      <c r="V68" s="824"/>
      <c r="W68" s="824"/>
      <c r="X68" s="824"/>
      <c r="Y68" s="824"/>
      <c r="Z68" s="824"/>
      <c r="AA68" s="824"/>
      <c r="AB68" s="825"/>
      <c r="AC68" s="135"/>
      <c r="AD68" s="160"/>
      <c r="AE68" s="710"/>
      <c r="AF68" s="711"/>
      <c r="AG68" s="711"/>
      <c r="AH68" s="711"/>
      <c r="AI68" s="711"/>
      <c r="AJ68" s="711"/>
      <c r="AK68" s="711"/>
      <c r="AL68" s="711"/>
      <c r="AM68" s="711"/>
      <c r="AN68" s="711"/>
      <c r="AO68" s="711"/>
      <c r="AP68" s="712"/>
      <c r="AQ68" s="135"/>
      <c r="AR68" s="160"/>
      <c r="AS68" s="720"/>
      <c r="AT68" s="711"/>
      <c r="AU68" s="711"/>
      <c r="AV68" s="711"/>
      <c r="AW68" s="711"/>
      <c r="AX68" s="711"/>
      <c r="AY68" s="711"/>
      <c r="AZ68" s="711"/>
      <c r="BA68" s="711"/>
      <c r="BB68" s="711"/>
      <c r="BC68" s="711"/>
      <c r="BD68" s="721"/>
      <c r="BE68" s="135"/>
      <c r="BF68" s="164"/>
      <c r="BG68" s="710"/>
      <c r="BH68" s="711"/>
      <c r="BI68" s="711"/>
      <c r="BJ68" s="711"/>
      <c r="BK68" s="711"/>
      <c r="BL68" s="711"/>
      <c r="BM68" s="711"/>
      <c r="BN68" s="711"/>
      <c r="BO68" s="711"/>
      <c r="BP68" s="711"/>
      <c r="BQ68" s="711"/>
      <c r="BR68" s="712"/>
      <c r="BS68" s="135"/>
      <c r="BT68" s="160"/>
      <c r="BU68" s="720"/>
      <c r="BV68" s="711"/>
      <c r="BW68" s="711"/>
      <c r="BX68" s="711"/>
      <c r="BY68" s="711"/>
      <c r="BZ68" s="711"/>
      <c r="CA68" s="711"/>
      <c r="CB68" s="711"/>
      <c r="CC68" s="711"/>
      <c r="CD68" s="711"/>
      <c r="CE68" s="711"/>
      <c r="CF68" s="721"/>
      <c r="CG68" s="135"/>
      <c r="CH68" s="164"/>
      <c r="CI68" s="710"/>
      <c r="CJ68" s="711"/>
      <c r="CK68" s="711"/>
      <c r="CL68" s="711"/>
      <c r="CM68" s="711"/>
      <c r="CN68" s="711"/>
      <c r="CO68" s="711"/>
      <c r="CP68" s="711"/>
      <c r="CQ68" s="711"/>
      <c r="CR68" s="711"/>
      <c r="CS68" s="711"/>
      <c r="CT68" s="712"/>
      <c r="CU68" s="135"/>
      <c r="CV68" s="160"/>
      <c r="CW68" s="720"/>
      <c r="CX68" s="711"/>
      <c r="CY68" s="711"/>
      <c r="CZ68" s="711"/>
      <c r="DA68" s="711"/>
      <c r="DB68" s="711"/>
      <c r="DC68" s="711"/>
      <c r="DD68" s="711"/>
      <c r="DE68" s="711"/>
      <c r="DF68" s="711"/>
      <c r="DG68" s="711"/>
      <c r="DH68" s="721"/>
      <c r="DI68" s="135"/>
      <c r="DJ68" s="164"/>
      <c r="DK68" s="710"/>
      <c r="DL68" s="711"/>
      <c r="DM68" s="711"/>
      <c r="DN68" s="711"/>
      <c r="DO68" s="711"/>
      <c r="DP68" s="711"/>
      <c r="DQ68" s="711"/>
      <c r="DR68" s="711"/>
      <c r="DS68" s="711"/>
      <c r="DT68" s="711"/>
      <c r="DU68" s="711"/>
      <c r="DV68" s="712"/>
      <c r="DW68" s="135"/>
      <c r="DX68" s="160"/>
      <c r="DY68" s="720"/>
      <c r="DZ68" s="824"/>
      <c r="EA68" s="824"/>
      <c r="EB68" s="824"/>
      <c r="EC68" s="824"/>
      <c r="ED68" s="824"/>
      <c r="EE68" s="824"/>
      <c r="EF68" s="824"/>
      <c r="EG68" s="824"/>
      <c r="EH68" s="824"/>
      <c r="EI68" s="824"/>
      <c r="EJ68" s="712"/>
    </row>
    <row r="69" spans="1:140">
      <c r="A69" s="137" t="s">
        <v>622</v>
      </c>
      <c r="C69" s="714">
        <f>VLOOKUP(A69,'Прайс-лист'!$B:$K,10,0)</f>
        <v>690</v>
      </c>
      <c r="D69" s="715"/>
      <c r="E69" s="715"/>
      <c r="F69" s="715"/>
      <c r="G69" s="715"/>
      <c r="H69" s="715"/>
      <c r="I69" s="715"/>
      <c r="J69" s="715"/>
      <c r="K69" s="716"/>
      <c r="L69" s="708"/>
      <c r="M69" s="709"/>
      <c r="N69" s="709"/>
      <c r="O69" s="137" t="s">
        <v>731</v>
      </c>
      <c r="P69" s="164"/>
      <c r="Q69" s="819">
        <f>VLOOKUP(O69,'Прайс-лист'!$B:$K,10,0)</f>
        <v>970</v>
      </c>
      <c r="R69" s="820"/>
      <c r="S69" s="820"/>
      <c r="T69" s="820"/>
      <c r="U69" s="820"/>
      <c r="V69" s="820"/>
      <c r="W69" s="820"/>
      <c r="X69" s="820"/>
      <c r="Y69" s="716"/>
      <c r="Z69" s="708"/>
      <c r="AA69" s="709"/>
      <c r="AB69" s="709"/>
      <c r="AC69" s="137" t="s">
        <v>666</v>
      </c>
      <c r="AD69" s="160"/>
      <c r="AE69" s="719">
        <f>VLOOKUP(AC69,'Прайс-лист'!$B:$K,10,0)</f>
        <v>770</v>
      </c>
      <c r="AF69" s="715"/>
      <c r="AG69" s="715"/>
      <c r="AH69" s="715"/>
      <c r="AI69" s="715"/>
      <c r="AJ69" s="715"/>
      <c r="AK69" s="715"/>
      <c r="AL69" s="715"/>
      <c r="AM69" s="716"/>
      <c r="AN69" s="708"/>
      <c r="AO69" s="709"/>
      <c r="AP69" s="713"/>
      <c r="AQ69" s="137"/>
      <c r="AR69" s="160"/>
      <c r="AS69" s="714" t="s">
        <v>4187</v>
      </c>
      <c r="AT69" s="715"/>
      <c r="AU69" s="715"/>
      <c r="AV69" s="715"/>
      <c r="AW69" s="715"/>
      <c r="AX69" s="715"/>
      <c r="AY69" s="715"/>
      <c r="AZ69" s="715"/>
      <c r="BA69" s="716"/>
      <c r="BB69" s="708"/>
      <c r="BC69" s="709"/>
      <c r="BD69" s="709"/>
      <c r="BE69" s="137" t="s">
        <v>734</v>
      </c>
      <c r="BF69" s="160"/>
      <c r="BG69" s="719">
        <f>VLOOKUP(BE69,'Прайс-лист'!$B:$K,10,0)</f>
        <v>1430</v>
      </c>
      <c r="BH69" s="715"/>
      <c r="BI69" s="715"/>
      <c r="BJ69" s="715"/>
      <c r="BK69" s="715"/>
      <c r="BL69" s="715"/>
      <c r="BM69" s="715"/>
      <c r="BN69" s="715"/>
      <c r="BO69" s="716"/>
      <c r="BP69" s="708"/>
      <c r="BQ69" s="709"/>
      <c r="BR69" s="713"/>
      <c r="BS69" s="137"/>
      <c r="BT69" s="160"/>
      <c r="BU69" s="714" t="s">
        <v>4187</v>
      </c>
      <c r="BV69" s="715"/>
      <c r="BW69" s="715"/>
      <c r="BX69" s="715"/>
      <c r="BY69" s="715"/>
      <c r="BZ69" s="715"/>
      <c r="CA69" s="715"/>
      <c r="CB69" s="715"/>
      <c r="CC69" s="716"/>
      <c r="CD69" s="708"/>
      <c r="CE69" s="709"/>
      <c r="CF69" s="709"/>
      <c r="CG69" s="137" t="s">
        <v>737</v>
      </c>
      <c r="CH69" s="160"/>
      <c r="CI69" s="719">
        <f>VLOOKUP(CG69,'Прайс-лист'!$B:$K,10,0)</f>
        <v>1460</v>
      </c>
      <c r="CJ69" s="715"/>
      <c r="CK69" s="715"/>
      <c r="CL69" s="715"/>
      <c r="CM69" s="715"/>
      <c r="CN69" s="715"/>
      <c r="CO69" s="715"/>
      <c r="CP69" s="715"/>
      <c r="CQ69" s="716"/>
      <c r="CR69" s="708"/>
      <c r="CS69" s="709"/>
      <c r="CT69" s="713"/>
      <c r="CU69" s="137"/>
      <c r="CV69" s="160"/>
      <c r="CW69" s="714" t="s">
        <v>4187</v>
      </c>
      <c r="CX69" s="715"/>
      <c r="CY69" s="715"/>
      <c r="CZ69" s="715"/>
      <c r="DA69" s="715"/>
      <c r="DB69" s="715"/>
      <c r="DC69" s="715"/>
      <c r="DD69" s="715"/>
      <c r="DE69" s="716"/>
      <c r="DF69" s="708"/>
      <c r="DG69" s="709"/>
      <c r="DH69" s="709"/>
      <c r="DI69" s="137" t="s">
        <v>740</v>
      </c>
      <c r="DJ69" s="160"/>
      <c r="DK69" s="719">
        <f>VLOOKUP(DI69,'Прайс-лист'!$B:$K,10,0)</f>
        <v>1580</v>
      </c>
      <c r="DL69" s="715"/>
      <c r="DM69" s="715"/>
      <c r="DN69" s="715"/>
      <c r="DO69" s="715"/>
      <c r="DP69" s="715"/>
      <c r="DQ69" s="715"/>
      <c r="DR69" s="715"/>
      <c r="DS69" s="716"/>
      <c r="DT69" s="708"/>
      <c r="DU69" s="709"/>
      <c r="DV69" s="713"/>
      <c r="DW69" s="137"/>
      <c r="DX69" s="160"/>
      <c r="DY69" s="714" t="s">
        <v>4187</v>
      </c>
      <c r="DZ69" s="820"/>
      <c r="EA69" s="820"/>
      <c r="EB69" s="820"/>
      <c r="EC69" s="820"/>
      <c r="ED69" s="820"/>
      <c r="EE69" s="820"/>
      <c r="EF69" s="820"/>
      <c r="EG69" s="716"/>
      <c r="EH69" s="708"/>
      <c r="EI69" s="709"/>
      <c r="EJ69" s="713"/>
    </row>
    <row r="70" spans="1:140" ht="15" thickBot="1">
      <c r="A70" s="138" t="s">
        <v>777</v>
      </c>
      <c r="C70" s="753">
        <f>VLOOKUP(A70,'Прайс-лист'!$B:$K,10,0)</f>
        <v>690</v>
      </c>
      <c r="D70" s="723"/>
      <c r="E70" s="723"/>
      <c r="F70" s="723"/>
      <c r="G70" s="723"/>
      <c r="H70" s="723"/>
      <c r="I70" s="723"/>
      <c r="J70" s="723"/>
      <c r="K70" s="724"/>
      <c r="L70" s="725"/>
      <c r="M70" s="726"/>
      <c r="N70" s="726"/>
      <c r="O70" s="138" t="s">
        <v>841</v>
      </c>
      <c r="P70" s="244"/>
      <c r="Q70" s="722">
        <f>VLOOKUP(O70,'Прайс-лист'!$B:$K,10,0)</f>
        <v>970</v>
      </c>
      <c r="R70" s="723"/>
      <c r="S70" s="723"/>
      <c r="T70" s="723"/>
      <c r="U70" s="723"/>
      <c r="V70" s="723"/>
      <c r="W70" s="723"/>
      <c r="X70" s="723"/>
      <c r="Y70" s="724"/>
      <c r="Z70" s="725"/>
      <c r="AA70" s="726"/>
      <c r="AB70" s="726"/>
      <c r="AC70" s="138" t="s">
        <v>799</v>
      </c>
      <c r="AD70" s="245"/>
      <c r="AE70" s="722">
        <f>VLOOKUP(AC70,'Прайс-лист'!$B:$K,10,0)</f>
        <v>770</v>
      </c>
      <c r="AF70" s="723"/>
      <c r="AG70" s="723"/>
      <c r="AH70" s="723"/>
      <c r="AI70" s="723"/>
      <c r="AJ70" s="723"/>
      <c r="AK70" s="723"/>
      <c r="AL70" s="723"/>
      <c r="AM70" s="724"/>
      <c r="AN70" s="725"/>
      <c r="AO70" s="726"/>
      <c r="AP70" s="727"/>
      <c r="AQ70" s="138" t="s">
        <v>2342</v>
      </c>
      <c r="AR70" s="245"/>
      <c r="AS70" s="753">
        <f>VLOOKUP(AQ70,'Прайс-лист'!$B:$K,10,0)</f>
        <v>1070</v>
      </c>
      <c r="AT70" s="723"/>
      <c r="AU70" s="723"/>
      <c r="AV70" s="723"/>
      <c r="AW70" s="723"/>
      <c r="AX70" s="723"/>
      <c r="AY70" s="723"/>
      <c r="AZ70" s="723"/>
      <c r="BA70" s="724"/>
      <c r="BB70" s="725"/>
      <c r="BC70" s="726"/>
      <c r="BD70" s="726"/>
      <c r="BE70" s="138" t="s">
        <v>843</v>
      </c>
      <c r="BF70" s="245"/>
      <c r="BG70" s="722">
        <f>VLOOKUP(BE70,'Прайс-лист'!$B:$K,10,0)</f>
        <v>1430</v>
      </c>
      <c r="BH70" s="723"/>
      <c r="BI70" s="723"/>
      <c r="BJ70" s="723"/>
      <c r="BK70" s="723"/>
      <c r="BL70" s="723"/>
      <c r="BM70" s="723"/>
      <c r="BN70" s="723"/>
      <c r="BO70" s="724"/>
      <c r="BP70" s="725"/>
      <c r="BQ70" s="726"/>
      <c r="BR70" s="727"/>
      <c r="BS70" s="138" t="s">
        <v>2344</v>
      </c>
      <c r="BT70" s="160"/>
      <c r="BU70" s="753">
        <f>VLOOKUP(BS70,'Прайс-лист'!$B:$K,10,0)</f>
        <v>1060</v>
      </c>
      <c r="BV70" s="723"/>
      <c r="BW70" s="723"/>
      <c r="BX70" s="723"/>
      <c r="BY70" s="723"/>
      <c r="BZ70" s="723"/>
      <c r="CA70" s="723"/>
      <c r="CB70" s="723"/>
      <c r="CC70" s="724"/>
      <c r="CD70" s="725"/>
      <c r="CE70" s="726"/>
      <c r="CF70" s="726"/>
      <c r="CG70" s="138" t="s">
        <v>845</v>
      </c>
      <c r="CH70" s="245"/>
      <c r="CI70" s="722">
        <f>VLOOKUP(CG70,'Прайс-лист'!$B:$K,10,0)</f>
        <v>1460</v>
      </c>
      <c r="CJ70" s="723"/>
      <c r="CK70" s="723"/>
      <c r="CL70" s="723"/>
      <c r="CM70" s="723"/>
      <c r="CN70" s="723"/>
      <c r="CO70" s="723"/>
      <c r="CP70" s="723"/>
      <c r="CQ70" s="724"/>
      <c r="CR70" s="725"/>
      <c r="CS70" s="726"/>
      <c r="CT70" s="727"/>
      <c r="CU70" s="138" t="s">
        <v>2346</v>
      </c>
      <c r="CV70" s="245"/>
      <c r="CW70" s="753">
        <f>VLOOKUP(CU70,'Прайс-лист'!$B:$K,10,0)</f>
        <v>1100</v>
      </c>
      <c r="CX70" s="723"/>
      <c r="CY70" s="723"/>
      <c r="CZ70" s="723"/>
      <c r="DA70" s="723"/>
      <c r="DB70" s="723"/>
      <c r="DC70" s="723"/>
      <c r="DD70" s="723"/>
      <c r="DE70" s="724"/>
      <c r="DF70" s="725"/>
      <c r="DG70" s="726"/>
      <c r="DH70" s="726"/>
      <c r="DI70" s="138" t="s">
        <v>847</v>
      </c>
      <c r="DJ70" s="245"/>
      <c r="DK70" s="722">
        <f>VLOOKUP(DI70,'Прайс-лист'!$B:$K,10,0)</f>
        <v>1580</v>
      </c>
      <c r="DL70" s="723"/>
      <c r="DM70" s="723"/>
      <c r="DN70" s="723"/>
      <c r="DO70" s="723"/>
      <c r="DP70" s="723"/>
      <c r="DQ70" s="723"/>
      <c r="DR70" s="723"/>
      <c r="DS70" s="724"/>
      <c r="DT70" s="725"/>
      <c r="DU70" s="726"/>
      <c r="DV70" s="727"/>
      <c r="DW70" s="138" t="s">
        <v>2348</v>
      </c>
      <c r="DX70" s="160"/>
      <c r="DY70" s="753">
        <f>VLOOKUP(DW70,'Прайс-лист'!$B:$K,10,0)</f>
        <v>1070</v>
      </c>
      <c r="DZ70" s="723"/>
      <c r="EA70" s="723"/>
      <c r="EB70" s="723"/>
      <c r="EC70" s="723"/>
      <c r="ED70" s="723"/>
      <c r="EE70" s="723"/>
      <c r="EF70" s="723"/>
      <c r="EG70" s="724"/>
      <c r="EH70" s="725"/>
      <c r="EI70" s="726"/>
      <c r="EJ70" s="727"/>
    </row>
    <row r="71" spans="1:140" ht="15" thickBot="1">
      <c r="C71" s="163"/>
      <c r="D71" s="163"/>
      <c r="E71" s="163"/>
      <c r="F71" s="163"/>
      <c r="G71" s="163"/>
      <c r="H71" s="163"/>
      <c r="I71" s="163"/>
      <c r="J71" s="163"/>
      <c r="K71" s="163"/>
      <c r="L71" s="163"/>
      <c r="M71" s="163"/>
      <c r="N71" s="163"/>
      <c r="O71" s="163"/>
      <c r="P71" s="163"/>
      <c r="Q71" s="163"/>
      <c r="R71" s="163"/>
      <c r="S71" s="163"/>
      <c r="T71" s="163"/>
      <c r="U71" s="163"/>
      <c r="V71" s="163"/>
      <c r="W71" s="163"/>
      <c r="X71" s="163"/>
      <c r="Y71" s="163"/>
      <c r="Z71" s="163"/>
      <c r="AA71" s="163"/>
      <c r="AB71" s="163"/>
      <c r="AC71" s="163"/>
      <c r="AD71" s="163"/>
      <c r="AE71" s="163"/>
      <c r="AF71" s="163"/>
      <c r="AG71" s="163"/>
      <c r="AH71" s="163"/>
      <c r="AI71" s="163"/>
      <c r="AJ71" s="163"/>
      <c r="AK71" s="163"/>
      <c r="AL71" s="163"/>
      <c r="AM71" s="163"/>
      <c r="AN71" s="163"/>
      <c r="AO71" s="163"/>
      <c r="AP71" s="163"/>
      <c r="AQ71" s="163"/>
      <c r="AR71" s="163"/>
      <c r="AS71" s="163"/>
      <c r="AT71" s="163"/>
      <c r="AU71" s="163"/>
      <c r="AV71" s="163"/>
      <c r="AW71" s="163"/>
      <c r="AX71" s="163"/>
      <c r="AY71" s="163"/>
      <c r="AZ71" s="163"/>
      <c r="BA71" s="163"/>
      <c r="BB71" s="163"/>
      <c r="BC71" s="163"/>
      <c r="BD71" s="163"/>
      <c r="BE71" s="163"/>
      <c r="BF71" s="163"/>
      <c r="BG71" s="163"/>
      <c r="BH71" s="163"/>
      <c r="BI71" s="163"/>
      <c r="BJ71" s="163"/>
      <c r="BK71" s="163"/>
      <c r="BL71" s="163"/>
      <c r="BM71" s="163"/>
      <c r="BN71" s="163"/>
      <c r="BO71" s="163"/>
      <c r="BP71" s="163"/>
      <c r="BQ71" s="163"/>
      <c r="BR71" s="163"/>
      <c r="BS71" s="163"/>
      <c r="BT71" s="163"/>
      <c r="BU71" s="163"/>
      <c r="BV71" s="163"/>
      <c r="BW71" s="163"/>
      <c r="BX71" s="163"/>
      <c r="BY71" s="163"/>
      <c r="BZ71" s="163"/>
      <c r="CA71" s="163"/>
      <c r="CB71" s="163"/>
      <c r="CC71" s="163"/>
      <c r="CD71" s="163"/>
      <c r="CE71" s="163"/>
      <c r="CF71" s="163"/>
      <c r="CG71" s="163"/>
      <c r="CH71" s="163"/>
      <c r="CI71" s="163"/>
      <c r="CJ71" s="163"/>
      <c r="CK71" s="163"/>
      <c r="CL71" s="163"/>
      <c r="CM71" s="163"/>
      <c r="CN71" s="163"/>
      <c r="CO71" s="163"/>
      <c r="CP71" s="163"/>
      <c r="CQ71" s="163"/>
      <c r="CR71" s="163"/>
      <c r="CS71" s="163"/>
      <c r="CT71" s="163"/>
      <c r="CU71" s="163"/>
      <c r="CV71" s="163"/>
      <c r="CW71" s="163"/>
      <c r="CX71" s="163"/>
      <c r="CY71" s="163"/>
      <c r="CZ71" s="163"/>
      <c r="DA71" s="163"/>
      <c r="DB71" s="163"/>
      <c r="DC71" s="163"/>
      <c r="DD71" s="163"/>
      <c r="DE71" s="163"/>
      <c r="DF71" s="163"/>
      <c r="DG71" s="163"/>
      <c r="DH71" s="163"/>
      <c r="DI71" s="163"/>
      <c r="DJ71" s="163"/>
      <c r="DK71" s="163"/>
      <c r="DL71" s="163"/>
      <c r="DM71" s="163"/>
      <c r="DN71" s="163"/>
      <c r="DO71" s="163"/>
      <c r="DP71" s="163"/>
      <c r="DQ71" s="163"/>
      <c r="DR71" s="163"/>
      <c r="DS71" s="163"/>
      <c r="DT71" s="163"/>
      <c r="DU71" s="163"/>
      <c r="DV71" s="163"/>
      <c r="DW71" s="163"/>
      <c r="DX71" s="163"/>
      <c r="DY71" s="163"/>
      <c r="DZ71" s="163"/>
      <c r="EA71" s="163"/>
      <c r="EB71" s="163"/>
      <c r="EC71" s="163"/>
      <c r="ED71" s="163"/>
      <c r="EE71" s="163"/>
      <c r="EF71" s="163"/>
      <c r="EG71" s="163"/>
      <c r="EH71" s="163"/>
      <c r="EI71" s="163"/>
      <c r="EJ71" s="163"/>
    </row>
    <row r="72" spans="1:140" ht="15" thickBot="1">
      <c r="C72" s="754" t="s">
        <v>4196</v>
      </c>
      <c r="D72" s="755"/>
      <c r="E72" s="755"/>
      <c r="F72" s="755"/>
      <c r="G72" s="755"/>
      <c r="H72" s="755"/>
      <c r="I72" s="755"/>
      <c r="J72" s="755"/>
      <c r="K72" s="755"/>
      <c r="L72" s="755"/>
      <c r="M72" s="755"/>
      <c r="N72" s="756"/>
      <c r="O72" s="134"/>
      <c r="P72" s="158"/>
      <c r="Q72" s="754" t="s">
        <v>4197</v>
      </c>
      <c r="R72" s="755"/>
      <c r="S72" s="755"/>
      <c r="T72" s="755"/>
      <c r="U72" s="755"/>
      <c r="V72" s="755"/>
      <c r="W72" s="755"/>
      <c r="X72" s="755"/>
      <c r="Y72" s="755"/>
      <c r="Z72" s="755"/>
      <c r="AA72" s="755"/>
      <c r="AB72" s="755"/>
      <c r="AC72" s="755"/>
      <c r="AD72" s="755"/>
      <c r="AE72" s="755"/>
      <c r="AF72" s="755"/>
      <c r="AG72" s="755"/>
      <c r="AH72" s="755"/>
      <c r="AI72" s="755"/>
      <c r="AJ72" s="755"/>
      <c r="AK72" s="755"/>
      <c r="AL72" s="755"/>
      <c r="AM72" s="755"/>
      <c r="AN72" s="755"/>
      <c r="AO72" s="755"/>
      <c r="AP72" s="756"/>
      <c r="AQ72" s="134"/>
      <c r="AR72" s="163"/>
      <c r="AS72" s="754" t="s">
        <v>4198</v>
      </c>
      <c r="AT72" s="755"/>
      <c r="AU72" s="755"/>
      <c r="AV72" s="755"/>
      <c r="AW72" s="755"/>
      <c r="AX72" s="755"/>
      <c r="AY72" s="755"/>
      <c r="AZ72" s="755"/>
      <c r="BA72" s="755"/>
      <c r="BB72" s="755"/>
      <c r="BC72" s="755"/>
      <c r="BD72" s="755"/>
      <c r="BE72" s="755"/>
      <c r="BF72" s="755"/>
      <c r="BG72" s="755"/>
      <c r="BH72" s="755"/>
      <c r="BI72" s="755"/>
      <c r="BJ72" s="755"/>
      <c r="BK72" s="755"/>
      <c r="BL72" s="755"/>
      <c r="BM72" s="755"/>
      <c r="BN72" s="755"/>
      <c r="BO72" s="755"/>
      <c r="BP72" s="755"/>
      <c r="BQ72" s="755"/>
      <c r="BR72" s="756"/>
      <c r="BS72" s="134"/>
      <c r="BT72" s="164"/>
      <c r="BU72" s="754" t="s">
        <v>4199</v>
      </c>
      <c r="BV72" s="755"/>
      <c r="BW72" s="755"/>
      <c r="BX72" s="755"/>
      <c r="BY72" s="755"/>
      <c r="BZ72" s="755"/>
      <c r="CA72" s="755"/>
      <c r="CB72" s="755"/>
      <c r="CC72" s="755"/>
      <c r="CD72" s="755"/>
      <c r="CE72" s="755"/>
      <c r="CF72" s="755"/>
      <c r="CG72" s="755"/>
      <c r="CH72" s="755"/>
      <c r="CI72" s="755"/>
      <c r="CJ72" s="755"/>
      <c r="CK72" s="755"/>
      <c r="CL72" s="755"/>
      <c r="CM72" s="755"/>
      <c r="CN72" s="755"/>
      <c r="CO72" s="755"/>
      <c r="CP72" s="755"/>
      <c r="CQ72" s="755"/>
      <c r="CR72" s="755"/>
      <c r="CS72" s="755"/>
      <c r="CT72" s="756"/>
      <c r="CU72" s="134"/>
      <c r="CV72" s="163"/>
      <c r="CW72" s="754" t="s">
        <v>4200</v>
      </c>
      <c r="CX72" s="755"/>
      <c r="CY72" s="755"/>
      <c r="CZ72" s="755"/>
      <c r="DA72" s="755"/>
      <c r="DB72" s="755"/>
      <c r="DC72" s="755"/>
      <c r="DD72" s="755"/>
      <c r="DE72" s="755"/>
      <c r="DF72" s="755"/>
      <c r="DG72" s="755"/>
      <c r="DH72" s="755"/>
      <c r="DI72" s="755"/>
      <c r="DJ72" s="755"/>
      <c r="DK72" s="755"/>
      <c r="DL72" s="755"/>
      <c r="DM72" s="755"/>
      <c r="DN72" s="755"/>
      <c r="DO72" s="755"/>
      <c r="DP72" s="755"/>
      <c r="DQ72" s="755"/>
      <c r="DR72" s="755"/>
      <c r="DS72" s="755"/>
      <c r="DT72" s="755"/>
      <c r="DU72" s="755"/>
      <c r="DV72" s="756"/>
      <c r="DW72" s="134"/>
      <c r="DX72" s="163"/>
      <c r="DY72" s="754" t="s">
        <v>4327</v>
      </c>
      <c r="DZ72" s="755"/>
      <c r="EA72" s="755"/>
      <c r="EB72" s="755"/>
      <c r="EC72" s="755"/>
      <c r="ED72" s="755"/>
      <c r="EE72" s="755"/>
      <c r="EF72" s="755"/>
      <c r="EG72" s="755"/>
      <c r="EH72" s="755"/>
      <c r="EI72" s="755"/>
      <c r="EJ72" s="756"/>
    </row>
    <row r="73" spans="1:140" ht="15.75">
      <c r="C73" s="740" t="s">
        <v>6362</v>
      </c>
      <c r="D73" s="741"/>
      <c r="E73" s="741"/>
      <c r="F73" s="741"/>
      <c r="G73" s="741"/>
      <c r="H73" s="741"/>
      <c r="I73" s="741"/>
      <c r="J73" s="741"/>
      <c r="K73" s="741"/>
      <c r="L73" s="741"/>
      <c r="M73" s="741"/>
      <c r="N73" s="742"/>
      <c r="O73" s="135"/>
      <c r="P73" s="158"/>
      <c r="Q73" s="740" t="s">
        <v>4300</v>
      </c>
      <c r="R73" s="741"/>
      <c r="S73" s="741"/>
      <c r="T73" s="741"/>
      <c r="U73" s="741"/>
      <c r="V73" s="741"/>
      <c r="W73" s="741"/>
      <c r="X73" s="741"/>
      <c r="Y73" s="741"/>
      <c r="Z73" s="741"/>
      <c r="AA73" s="741"/>
      <c r="AB73" s="741"/>
      <c r="AC73" s="135"/>
      <c r="AD73" s="164"/>
      <c r="AE73" s="733" t="s">
        <v>619</v>
      </c>
      <c r="AF73" s="733"/>
      <c r="AG73" s="733"/>
      <c r="AH73" s="733"/>
      <c r="AI73" s="733"/>
      <c r="AJ73" s="733"/>
      <c r="AK73" s="733"/>
      <c r="AL73" s="733"/>
      <c r="AM73" s="733"/>
      <c r="AN73" s="733"/>
      <c r="AO73" s="733"/>
      <c r="AP73" s="743"/>
      <c r="AQ73" s="135"/>
      <c r="AR73" s="163"/>
      <c r="AS73" s="740" t="s">
        <v>4302</v>
      </c>
      <c r="AT73" s="741"/>
      <c r="AU73" s="741"/>
      <c r="AV73" s="741"/>
      <c r="AW73" s="741"/>
      <c r="AX73" s="741"/>
      <c r="AY73" s="741"/>
      <c r="AZ73" s="741"/>
      <c r="BA73" s="741"/>
      <c r="BB73" s="741"/>
      <c r="BC73" s="741"/>
      <c r="BD73" s="741"/>
      <c r="BE73" s="135"/>
      <c r="BF73" s="164"/>
      <c r="BG73" s="733" t="s">
        <v>759</v>
      </c>
      <c r="BH73" s="733"/>
      <c r="BI73" s="733"/>
      <c r="BJ73" s="733"/>
      <c r="BK73" s="733"/>
      <c r="BL73" s="733"/>
      <c r="BM73" s="733"/>
      <c r="BN73" s="733"/>
      <c r="BO73" s="733"/>
      <c r="BP73" s="733"/>
      <c r="BQ73" s="733"/>
      <c r="BR73" s="743"/>
      <c r="BS73" s="135"/>
      <c r="BT73" s="164"/>
      <c r="BU73" s="740" t="s">
        <v>4304</v>
      </c>
      <c r="BV73" s="741"/>
      <c r="BW73" s="741"/>
      <c r="BX73" s="741"/>
      <c r="BY73" s="741"/>
      <c r="BZ73" s="741"/>
      <c r="CA73" s="741"/>
      <c r="CB73" s="741"/>
      <c r="CC73" s="741"/>
      <c r="CD73" s="741"/>
      <c r="CE73" s="741"/>
      <c r="CF73" s="741"/>
      <c r="CG73" s="135"/>
      <c r="CH73" s="164"/>
      <c r="CI73" s="733" t="s">
        <v>748</v>
      </c>
      <c r="CJ73" s="733"/>
      <c r="CK73" s="733"/>
      <c r="CL73" s="733"/>
      <c r="CM73" s="733"/>
      <c r="CN73" s="733"/>
      <c r="CO73" s="733"/>
      <c r="CP73" s="733"/>
      <c r="CQ73" s="733"/>
      <c r="CR73" s="733"/>
      <c r="CS73" s="733"/>
      <c r="CT73" s="743"/>
      <c r="CU73" s="135"/>
      <c r="CV73" s="163"/>
      <c r="CW73" s="740" t="s">
        <v>4306</v>
      </c>
      <c r="CX73" s="741"/>
      <c r="CY73" s="741"/>
      <c r="CZ73" s="741"/>
      <c r="DA73" s="741"/>
      <c r="DB73" s="741"/>
      <c r="DC73" s="741"/>
      <c r="DD73" s="741"/>
      <c r="DE73" s="741"/>
      <c r="DF73" s="741"/>
      <c r="DG73" s="741"/>
      <c r="DH73" s="741"/>
      <c r="DI73" s="135"/>
      <c r="DJ73" s="164"/>
      <c r="DK73" s="733" t="s">
        <v>744</v>
      </c>
      <c r="DL73" s="733"/>
      <c r="DM73" s="733"/>
      <c r="DN73" s="733"/>
      <c r="DO73" s="733"/>
      <c r="DP73" s="733"/>
      <c r="DQ73" s="733"/>
      <c r="DR73" s="733"/>
      <c r="DS73" s="733"/>
      <c r="DT73" s="733"/>
      <c r="DU73" s="733"/>
      <c r="DV73" s="743"/>
      <c r="DW73" s="135"/>
      <c r="DX73" s="163"/>
      <c r="DY73" s="740" t="s">
        <v>643</v>
      </c>
      <c r="DZ73" s="741"/>
      <c r="EA73" s="741"/>
      <c r="EB73" s="741"/>
      <c r="EC73" s="741"/>
      <c r="ED73" s="741"/>
      <c r="EE73" s="741"/>
      <c r="EF73" s="741"/>
      <c r="EG73" s="741"/>
      <c r="EH73" s="741"/>
      <c r="EI73" s="741"/>
      <c r="EJ73" s="742"/>
    </row>
    <row r="74" spans="1:140" ht="48.75" customHeight="1">
      <c r="C74" s="734" t="s">
        <v>4273</v>
      </c>
      <c r="D74" s="821"/>
      <c r="E74" s="821"/>
      <c r="F74" s="821"/>
      <c r="G74" s="821"/>
      <c r="H74" s="821"/>
      <c r="I74" s="821"/>
      <c r="J74" s="821"/>
      <c r="K74" s="821"/>
      <c r="L74" s="821"/>
      <c r="M74" s="821"/>
      <c r="N74" s="744"/>
      <c r="O74" s="142"/>
      <c r="P74" s="164"/>
      <c r="Q74" s="734" t="s">
        <v>4317</v>
      </c>
      <c r="R74" s="735"/>
      <c r="S74" s="735"/>
      <c r="T74" s="735"/>
      <c r="U74" s="735"/>
      <c r="V74" s="735"/>
      <c r="W74" s="735"/>
      <c r="X74" s="735"/>
      <c r="Y74" s="735"/>
      <c r="Z74" s="735"/>
      <c r="AA74" s="735"/>
      <c r="AB74" s="735"/>
      <c r="AC74" s="142"/>
      <c r="AD74" s="164"/>
      <c r="AE74" s="735" t="s">
        <v>4262</v>
      </c>
      <c r="AF74" s="735"/>
      <c r="AG74" s="735"/>
      <c r="AH74" s="735"/>
      <c r="AI74" s="735"/>
      <c r="AJ74" s="735"/>
      <c r="AK74" s="735"/>
      <c r="AL74" s="735"/>
      <c r="AM74" s="735"/>
      <c r="AN74" s="735"/>
      <c r="AO74" s="735"/>
      <c r="AP74" s="744"/>
      <c r="AQ74" s="142"/>
      <c r="AR74" s="160"/>
      <c r="AS74" s="734" t="s">
        <v>4301</v>
      </c>
      <c r="AT74" s="735"/>
      <c r="AU74" s="735"/>
      <c r="AV74" s="735"/>
      <c r="AW74" s="735"/>
      <c r="AX74" s="735"/>
      <c r="AY74" s="735"/>
      <c r="AZ74" s="735"/>
      <c r="BA74" s="735"/>
      <c r="BB74" s="735"/>
      <c r="BC74" s="735"/>
      <c r="BD74" s="735"/>
      <c r="BE74" s="142"/>
      <c r="BF74" s="164"/>
      <c r="BG74" s="735" t="s">
        <v>4318</v>
      </c>
      <c r="BH74" s="735"/>
      <c r="BI74" s="735"/>
      <c r="BJ74" s="735"/>
      <c r="BK74" s="735"/>
      <c r="BL74" s="735"/>
      <c r="BM74" s="735"/>
      <c r="BN74" s="735"/>
      <c r="BO74" s="735"/>
      <c r="BP74" s="735"/>
      <c r="BQ74" s="735"/>
      <c r="BR74" s="744"/>
      <c r="BS74" s="142"/>
      <c r="BT74" s="160"/>
      <c r="BU74" s="734" t="s">
        <v>4303</v>
      </c>
      <c r="BV74" s="735"/>
      <c r="BW74" s="735"/>
      <c r="BX74" s="735"/>
      <c r="BY74" s="735"/>
      <c r="BZ74" s="735"/>
      <c r="CA74" s="735"/>
      <c r="CB74" s="735"/>
      <c r="CC74" s="735"/>
      <c r="CD74" s="735"/>
      <c r="CE74" s="735"/>
      <c r="CF74" s="735"/>
      <c r="CG74" s="142"/>
      <c r="CH74" s="164"/>
      <c r="CI74" s="735" t="s">
        <v>4319</v>
      </c>
      <c r="CJ74" s="735"/>
      <c r="CK74" s="735"/>
      <c r="CL74" s="735"/>
      <c r="CM74" s="735"/>
      <c r="CN74" s="735"/>
      <c r="CO74" s="735"/>
      <c r="CP74" s="735"/>
      <c r="CQ74" s="735"/>
      <c r="CR74" s="735"/>
      <c r="CS74" s="735"/>
      <c r="CT74" s="744"/>
      <c r="CU74" s="142"/>
      <c r="CV74" s="160"/>
      <c r="CW74" s="734" t="s">
        <v>4305</v>
      </c>
      <c r="CX74" s="735"/>
      <c r="CY74" s="735"/>
      <c r="CZ74" s="735"/>
      <c r="DA74" s="735"/>
      <c r="DB74" s="735"/>
      <c r="DC74" s="735"/>
      <c r="DD74" s="735"/>
      <c r="DE74" s="735"/>
      <c r="DF74" s="735"/>
      <c r="DG74" s="735"/>
      <c r="DH74" s="735"/>
      <c r="DI74" s="142"/>
      <c r="DJ74" s="164"/>
      <c r="DK74" s="735" t="s">
        <v>4404</v>
      </c>
      <c r="DL74" s="735"/>
      <c r="DM74" s="735"/>
      <c r="DN74" s="735"/>
      <c r="DO74" s="735"/>
      <c r="DP74" s="735"/>
      <c r="DQ74" s="735"/>
      <c r="DR74" s="735"/>
      <c r="DS74" s="735"/>
      <c r="DT74" s="735"/>
      <c r="DU74" s="735"/>
      <c r="DV74" s="744"/>
      <c r="DW74" s="134"/>
      <c r="DX74" s="160"/>
      <c r="DY74" s="734" t="s">
        <v>4396</v>
      </c>
      <c r="DZ74" s="821"/>
      <c r="EA74" s="821"/>
      <c r="EB74" s="821"/>
      <c r="EC74" s="821"/>
      <c r="ED74" s="821"/>
      <c r="EE74" s="821"/>
      <c r="EF74" s="821"/>
      <c r="EG74" s="821"/>
      <c r="EH74" s="821"/>
      <c r="EI74" s="821"/>
      <c r="EJ74" s="744"/>
    </row>
    <row r="75" spans="1:140" ht="15" customHeight="1">
      <c r="C75" s="736" t="s">
        <v>665</v>
      </c>
      <c r="D75" s="822"/>
      <c r="E75" s="822"/>
      <c r="F75" s="822"/>
      <c r="G75" s="822"/>
      <c r="H75" s="822"/>
      <c r="I75" s="822"/>
      <c r="J75" s="822"/>
      <c r="K75" s="822"/>
      <c r="L75" s="822"/>
      <c r="M75" s="822"/>
      <c r="N75" s="718"/>
      <c r="O75" s="227"/>
      <c r="P75" s="164"/>
      <c r="Q75" s="736"/>
      <c r="R75" s="717"/>
      <c r="S75" s="717"/>
      <c r="T75" s="717"/>
      <c r="U75" s="717"/>
      <c r="V75" s="717"/>
      <c r="W75" s="717"/>
      <c r="X75" s="717"/>
      <c r="Y75" s="717"/>
      <c r="Z75" s="717"/>
      <c r="AA75" s="717"/>
      <c r="AB75" s="717"/>
      <c r="AC75" s="227"/>
      <c r="AD75" s="164"/>
      <c r="AE75" s="717" t="s">
        <v>621</v>
      </c>
      <c r="AF75" s="717"/>
      <c r="AG75" s="717"/>
      <c r="AH75" s="717"/>
      <c r="AI75" s="717"/>
      <c r="AJ75" s="717"/>
      <c r="AK75" s="717"/>
      <c r="AL75" s="717"/>
      <c r="AM75" s="717"/>
      <c r="AN75" s="717"/>
      <c r="AO75" s="717"/>
      <c r="AP75" s="718"/>
      <c r="AQ75" s="227"/>
      <c r="AR75" s="160"/>
      <c r="AS75" s="736"/>
      <c r="AT75" s="717"/>
      <c r="AU75" s="717"/>
      <c r="AV75" s="717"/>
      <c r="AW75" s="717"/>
      <c r="AX75" s="717"/>
      <c r="AY75" s="717"/>
      <c r="AZ75" s="717"/>
      <c r="BA75" s="717"/>
      <c r="BB75" s="717"/>
      <c r="BC75" s="717"/>
      <c r="BD75" s="717"/>
      <c r="BE75" s="227"/>
      <c r="BF75" s="164"/>
      <c r="BG75" s="717" t="s">
        <v>761</v>
      </c>
      <c r="BH75" s="717"/>
      <c r="BI75" s="717"/>
      <c r="BJ75" s="717"/>
      <c r="BK75" s="717"/>
      <c r="BL75" s="717"/>
      <c r="BM75" s="717"/>
      <c r="BN75" s="717"/>
      <c r="BO75" s="717"/>
      <c r="BP75" s="717"/>
      <c r="BQ75" s="717"/>
      <c r="BR75" s="718"/>
      <c r="BS75" s="227"/>
      <c r="BT75" s="160"/>
      <c r="BU75" s="736"/>
      <c r="BV75" s="717"/>
      <c r="BW75" s="717"/>
      <c r="BX75" s="717"/>
      <c r="BY75" s="717"/>
      <c r="BZ75" s="717"/>
      <c r="CA75" s="717"/>
      <c r="CB75" s="717"/>
      <c r="CC75" s="717"/>
      <c r="CD75" s="717"/>
      <c r="CE75" s="717"/>
      <c r="CF75" s="717"/>
      <c r="CG75" s="227"/>
      <c r="CH75" s="164"/>
      <c r="CI75" s="717" t="s">
        <v>661</v>
      </c>
      <c r="CJ75" s="717"/>
      <c r="CK75" s="717"/>
      <c r="CL75" s="717"/>
      <c r="CM75" s="717"/>
      <c r="CN75" s="717"/>
      <c r="CO75" s="717"/>
      <c r="CP75" s="717"/>
      <c r="CQ75" s="717"/>
      <c r="CR75" s="717"/>
      <c r="CS75" s="717"/>
      <c r="CT75" s="718"/>
      <c r="CU75" s="227"/>
      <c r="CV75" s="160"/>
      <c r="CW75" s="736"/>
      <c r="CX75" s="717"/>
      <c r="CY75" s="717"/>
      <c r="CZ75" s="717"/>
      <c r="DA75" s="717"/>
      <c r="DB75" s="717"/>
      <c r="DC75" s="717"/>
      <c r="DD75" s="717"/>
      <c r="DE75" s="717"/>
      <c r="DF75" s="717"/>
      <c r="DG75" s="717"/>
      <c r="DH75" s="717"/>
      <c r="DI75" s="227"/>
      <c r="DJ75" s="164"/>
      <c r="DK75" s="717" t="s">
        <v>746</v>
      </c>
      <c r="DL75" s="717"/>
      <c r="DM75" s="717"/>
      <c r="DN75" s="717"/>
      <c r="DO75" s="717"/>
      <c r="DP75" s="717"/>
      <c r="DQ75" s="717"/>
      <c r="DR75" s="717"/>
      <c r="DS75" s="717"/>
      <c r="DT75" s="717"/>
      <c r="DU75" s="717"/>
      <c r="DV75" s="718"/>
      <c r="DW75" s="135"/>
      <c r="DX75" s="164"/>
      <c r="DY75" s="736" t="s">
        <v>645</v>
      </c>
      <c r="DZ75" s="822"/>
      <c r="EA75" s="822"/>
      <c r="EB75" s="822"/>
      <c r="EC75" s="822"/>
      <c r="ED75" s="822"/>
      <c r="EE75" s="822"/>
      <c r="EF75" s="822"/>
      <c r="EG75" s="822"/>
      <c r="EH75" s="822"/>
      <c r="EI75" s="822"/>
      <c r="EJ75" s="718"/>
    </row>
    <row r="76" spans="1:140" ht="106.5" customHeight="1">
      <c r="C76" s="720"/>
      <c r="D76" s="824"/>
      <c r="E76" s="824"/>
      <c r="F76" s="824"/>
      <c r="G76" s="824"/>
      <c r="H76" s="824"/>
      <c r="I76" s="824"/>
      <c r="J76" s="824"/>
      <c r="K76" s="824"/>
      <c r="L76" s="824"/>
      <c r="M76" s="824"/>
      <c r="N76" s="712"/>
      <c r="O76" s="135"/>
      <c r="P76" s="164"/>
      <c r="Q76" s="720"/>
      <c r="R76" s="711"/>
      <c r="S76" s="711"/>
      <c r="T76" s="711"/>
      <c r="U76" s="711"/>
      <c r="V76" s="711"/>
      <c r="W76" s="711"/>
      <c r="X76" s="711"/>
      <c r="Y76" s="711"/>
      <c r="Z76" s="711"/>
      <c r="AA76" s="711"/>
      <c r="AB76" s="721"/>
      <c r="AC76" s="135"/>
      <c r="AD76" s="164"/>
      <c r="AE76" s="710"/>
      <c r="AF76" s="711"/>
      <c r="AG76" s="711"/>
      <c r="AH76" s="711"/>
      <c r="AI76" s="711"/>
      <c r="AJ76" s="711"/>
      <c r="AK76" s="711"/>
      <c r="AL76" s="711"/>
      <c r="AM76" s="711"/>
      <c r="AN76" s="711"/>
      <c r="AO76" s="711"/>
      <c r="AP76" s="712"/>
      <c r="AQ76" s="135"/>
      <c r="AR76" s="160"/>
      <c r="AS76" s="720"/>
      <c r="AT76" s="711"/>
      <c r="AU76" s="711"/>
      <c r="AV76" s="711"/>
      <c r="AW76" s="711"/>
      <c r="AX76" s="711"/>
      <c r="AY76" s="711"/>
      <c r="AZ76" s="711"/>
      <c r="BA76" s="711"/>
      <c r="BB76" s="711"/>
      <c r="BC76" s="711"/>
      <c r="BD76" s="721"/>
      <c r="BE76" s="135"/>
      <c r="BF76" s="164"/>
      <c r="BG76" s="710"/>
      <c r="BH76" s="711"/>
      <c r="BI76" s="711"/>
      <c r="BJ76" s="711"/>
      <c r="BK76" s="711"/>
      <c r="BL76" s="711"/>
      <c r="BM76" s="711"/>
      <c r="BN76" s="711"/>
      <c r="BO76" s="711"/>
      <c r="BP76" s="711"/>
      <c r="BQ76" s="711"/>
      <c r="BR76" s="712"/>
      <c r="BS76" s="135"/>
      <c r="BT76" s="160"/>
      <c r="BU76" s="720"/>
      <c r="BV76" s="711"/>
      <c r="BW76" s="711"/>
      <c r="BX76" s="711"/>
      <c r="BY76" s="711"/>
      <c r="BZ76" s="711"/>
      <c r="CA76" s="711"/>
      <c r="CB76" s="711"/>
      <c r="CC76" s="711"/>
      <c r="CD76" s="711"/>
      <c r="CE76" s="711"/>
      <c r="CF76" s="721"/>
      <c r="CG76" s="135"/>
      <c r="CH76" s="164"/>
      <c r="CI76" s="710"/>
      <c r="CJ76" s="711"/>
      <c r="CK76" s="711"/>
      <c r="CL76" s="711"/>
      <c r="CM76" s="711"/>
      <c r="CN76" s="711"/>
      <c r="CO76" s="711"/>
      <c r="CP76" s="711"/>
      <c r="CQ76" s="711"/>
      <c r="CR76" s="711"/>
      <c r="CS76" s="711"/>
      <c r="CT76" s="712"/>
      <c r="CU76" s="135"/>
      <c r="CV76" s="160"/>
      <c r="CW76" s="720"/>
      <c r="CX76" s="711"/>
      <c r="CY76" s="711"/>
      <c r="CZ76" s="711"/>
      <c r="DA76" s="711"/>
      <c r="DB76" s="711"/>
      <c r="DC76" s="711"/>
      <c r="DD76" s="711"/>
      <c r="DE76" s="711"/>
      <c r="DF76" s="711"/>
      <c r="DG76" s="711"/>
      <c r="DH76" s="721"/>
      <c r="DI76" s="135"/>
      <c r="DJ76" s="164"/>
      <c r="DK76" s="710"/>
      <c r="DL76" s="711"/>
      <c r="DM76" s="711"/>
      <c r="DN76" s="711"/>
      <c r="DO76" s="711"/>
      <c r="DP76" s="711"/>
      <c r="DQ76" s="711"/>
      <c r="DR76" s="711"/>
      <c r="DS76" s="711"/>
      <c r="DT76" s="711"/>
      <c r="DU76" s="711"/>
      <c r="DV76" s="712"/>
      <c r="DW76" s="134"/>
      <c r="DX76" s="160"/>
      <c r="DY76" s="720"/>
      <c r="DZ76" s="824"/>
      <c r="EA76" s="824"/>
      <c r="EB76" s="824"/>
      <c r="EC76" s="824"/>
      <c r="ED76" s="824"/>
      <c r="EE76" s="824"/>
      <c r="EF76" s="824"/>
      <c r="EG76" s="824"/>
      <c r="EH76" s="824"/>
      <c r="EI76" s="824"/>
      <c r="EJ76" s="712"/>
    </row>
    <row r="77" spans="1:140">
      <c r="A77" s="137" t="s">
        <v>743</v>
      </c>
      <c r="C77" s="714">
        <f>VLOOKUP(A77,'Прайс-лист'!$B:$K,10,0)</f>
        <v>1750</v>
      </c>
      <c r="D77" s="820"/>
      <c r="E77" s="820"/>
      <c r="F77" s="820"/>
      <c r="G77" s="820"/>
      <c r="H77" s="820"/>
      <c r="I77" s="820"/>
      <c r="J77" s="820"/>
      <c r="K77" s="716"/>
      <c r="L77" s="708"/>
      <c r="M77" s="709"/>
      <c r="N77" s="713"/>
      <c r="O77" s="137" t="s">
        <v>2272</v>
      </c>
      <c r="P77" s="164"/>
      <c r="Q77" s="714">
        <f>VLOOKUP(O77,'Прайс-лист'!$B:$K,10,0)</f>
        <v>1350</v>
      </c>
      <c r="R77" s="715"/>
      <c r="S77" s="715"/>
      <c r="T77" s="715"/>
      <c r="U77" s="715"/>
      <c r="V77" s="715"/>
      <c r="W77" s="715"/>
      <c r="X77" s="715"/>
      <c r="Y77" s="716"/>
      <c r="Z77" s="708"/>
      <c r="AA77" s="709"/>
      <c r="AB77" s="709"/>
      <c r="AC77" s="137" t="s">
        <v>622</v>
      </c>
      <c r="AD77" s="164"/>
      <c r="AE77" s="719">
        <f>VLOOKUP(AC77,'Прайс-лист'!$B:$K,10,0)</f>
        <v>690</v>
      </c>
      <c r="AF77" s="715"/>
      <c r="AG77" s="715"/>
      <c r="AH77" s="715"/>
      <c r="AI77" s="715"/>
      <c r="AJ77" s="715"/>
      <c r="AK77" s="715"/>
      <c r="AL77" s="715"/>
      <c r="AM77" s="716"/>
      <c r="AN77" s="708"/>
      <c r="AO77" s="709"/>
      <c r="AP77" s="713"/>
      <c r="AQ77" s="137"/>
      <c r="AR77" s="160"/>
      <c r="AS77" s="714" t="s">
        <v>4187</v>
      </c>
      <c r="AT77" s="715"/>
      <c r="AU77" s="715"/>
      <c r="AV77" s="715"/>
      <c r="AW77" s="715"/>
      <c r="AX77" s="715"/>
      <c r="AY77" s="715"/>
      <c r="AZ77" s="715"/>
      <c r="BA77" s="716"/>
      <c r="BB77" s="708"/>
      <c r="BC77" s="709"/>
      <c r="BD77" s="709"/>
      <c r="BE77" s="137" t="s">
        <v>762</v>
      </c>
      <c r="BF77" s="164"/>
      <c r="BG77" s="719">
        <f>VLOOKUP(BE77,'Прайс-лист'!$B:$K,10,0)</f>
        <v>1140</v>
      </c>
      <c r="BH77" s="715"/>
      <c r="BI77" s="715"/>
      <c r="BJ77" s="715"/>
      <c r="BK77" s="715"/>
      <c r="BL77" s="715"/>
      <c r="BM77" s="715"/>
      <c r="BN77" s="715"/>
      <c r="BO77" s="716"/>
      <c r="BP77" s="708"/>
      <c r="BQ77" s="709"/>
      <c r="BR77" s="713"/>
      <c r="BS77" s="137"/>
      <c r="BT77" s="160"/>
      <c r="BU77" s="714" t="s">
        <v>4187</v>
      </c>
      <c r="BV77" s="715"/>
      <c r="BW77" s="715"/>
      <c r="BX77" s="715"/>
      <c r="BY77" s="715"/>
      <c r="BZ77" s="715"/>
      <c r="CA77" s="715"/>
      <c r="CB77" s="715"/>
      <c r="CC77" s="716"/>
      <c r="CD77" s="708"/>
      <c r="CE77" s="709"/>
      <c r="CF77" s="709"/>
      <c r="CG77" s="143" t="s">
        <v>750</v>
      </c>
      <c r="CH77" s="251"/>
      <c r="CI77" s="719">
        <f>VLOOKUP(CG77,'Прайс-лист'!$B:$K,10,0)</f>
        <v>950</v>
      </c>
      <c r="CJ77" s="715"/>
      <c r="CK77" s="715"/>
      <c r="CL77" s="715"/>
      <c r="CM77" s="715"/>
      <c r="CN77" s="715"/>
      <c r="CO77" s="715"/>
      <c r="CP77" s="715"/>
      <c r="CQ77" s="716"/>
      <c r="CR77" s="708"/>
      <c r="CS77" s="709"/>
      <c r="CT77" s="713"/>
      <c r="CU77" s="273"/>
      <c r="CV77" s="275"/>
      <c r="CW77" s="714" t="s">
        <v>4187</v>
      </c>
      <c r="CX77" s="715"/>
      <c r="CY77" s="715"/>
      <c r="CZ77" s="715"/>
      <c r="DA77" s="715"/>
      <c r="DB77" s="715"/>
      <c r="DC77" s="715"/>
      <c r="DD77" s="715"/>
      <c r="DE77" s="716"/>
      <c r="DF77" s="708"/>
      <c r="DG77" s="709"/>
      <c r="DH77" s="709"/>
      <c r="DI77" s="143" t="s">
        <v>747</v>
      </c>
      <c r="DJ77" s="252"/>
      <c r="DK77" s="719">
        <f>VLOOKUP(DI77,'Прайс-лист'!$B:$K,10,0)</f>
        <v>1720</v>
      </c>
      <c r="DL77" s="715"/>
      <c r="DM77" s="715"/>
      <c r="DN77" s="715"/>
      <c r="DO77" s="715"/>
      <c r="DP77" s="715"/>
      <c r="DQ77" s="715"/>
      <c r="DR77" s="715"/>
      <c r="DS77" s="716"/>
      <c r="DT77" s="708"/>
      <c r="DU77" s="709"/>
      <c r="DV77" s="713"/>
      <c r="DW77" s="137" t="s">
        <v>646</v>
      </c>
      <c r="DX77" s="160"/>
      <c r="DY77" s="714">
        <f>VLOOKUP(DW77,'Прайс-лист'!$B:$K,10,0)</f>
        <v>340</v>
      </c>
      <c r="DZ77" s="820"/>
      <c r="EA77" s="820"/>
      <c r="EB77" s="820"/>
      <c r="EC77" s="820"/>
      <c r="ED77" s="820"/>
      <c r="EE77" s="820"/>
      <c r="EF77" s="820"/>
      <c r="EG77" s="716"/>
      <c r="EH77" s="708"/>
      <c r="EI77" s="709"/>
      <c r="EJ77" s="713"/>
    </row>
    <row r="78" spans="1:140" ht="15" thickBot="1">
      <c r="A78" s="138" t="s">
        <v>849</v>
      </c>
      <c r="C78" s="753">
        <f>VLOOKUP(A78,'Прайс-лист'!$B:$K,10,0)</f>
        <v>1750</v>
      </c>
      <c r="D78" s="723"/>
      <c r="E78" s="723"/>
      <c r="F78" s="723"/>
      <c r="G78" s="723"/>
      <c r="H78" s="723"/>
      <c r="I78" s="723"/>
      <c r="J78" s="723"/>
      <c r="K78" s="724"/>
      <c r="L78" s="725"/>
      <c r="M78" s="726"/>
      <c r="N78" s="727"/>
      <c r="O78" s="138" t="s">
        <v>2350</v>
      </c>
      <c r="P78" s="164"/>
      <c r="Q78" s="753">
        <f>VLOOKUP(O78,'Прайс-лист'!$B:$K,10,0)</f>
        <v>1350</v>
      </c>
      <c r="R78" s="723"/>
      <c r="S78" s="723"/>
      <c r="T78" s="723"/>
      <c r="U78" s="723"/>
      <c r="V78" s="723"/>
      <c r="W78" s="723"/>
      <c r="X78" s="723"/>
      <c r="Y78" s="724"/>
      <c r="Z78" s="725"/>
      <c r="AA78" s="726"/>
      <c r="AB78" s="726"/>
      <c r="AC78" s="139" t="s">
        <v>777</v>
      </c>
      <c r="AD78" s="244"/>
      <c r="AE78" s="722">
        <f>VLOOKUP(AC78,'Прайс-лист'!$B:$K,10,0)</f>
        <v>690</v>
      </c>
      <c r="AF78" s="723"/>
      <c r="AG78" s="723"/>
      <c r="AH78" s="723"/>
      <c r="AI78" s="723"/>
      <c r="AJ78" s="723"/>
      <c r="AK78" s="723"/>
      <c r="AL78" s="723"/>
      <c r="AM78" s="724"/>
      <c r="AN78" s="725"/>
      <c r="AO78" s="726"/>
      <c r="AP78" s="727"/>
      <c r="AQ78" s="138" t="s">
        <v>2352</v>
      </c>
      <c r="AR78" s="245"/>
      <c r="AS78" s="753">
        <f>VLOOKUP(AQ78,'Прайс-лист'!$B:$K,10,0)</f>
        <v>570</v>
      </c>
      <c r="AT78" s="723"/>
      <c r="AU78" s="723"/>
      <c r="AV78" s="723"/>
      <c r="AW78" s="723"/>
      <c r="AX78" s="723"/>
      <c r="AY78" s="723"/>
      <c r="AZ78" s="723"/>
      <c r="BA78" s="724"/>
      <c r="BB78" s="725"/>
      <c r="BC78" s="726"/>
      <c r="BD78" s="726"/>
      <c r="BE78" s="139" t="s">
        <v>859</v>
      </c>
      <c r="BF78" s="244"/>
      <c r="BG78" s="722">
        <f>VLOOKUP(BE78,'Прайс-лист'!$B:$K,10,0)</f>
        <v>1140</v>
      </c>
      <c r="BH78" s="723"/>
      <c r="BI78" s="723"/>
      <c r="BJ78" s="723"/>
      <c r="BK78" s="723"/>
      <c r="BL78" s="723"/>
      <c r="BM78" s="723"/>
      <c r="BN78" s="723"/>
      <c r="BO78" s="724"/>
      <c r="BP78" s="725"/>
      <c r="BQ78" s="726"/>
      <c r="BR78" s="727"/>
      <c r="BS78" s="138" t="s">
        <v>2354</v>
      </c>
      <c r="BT78" s="160"/>
      <c r="BU78" s="753">
        <f>VLOOKUP(BS78,'Прайс-лист'!$B:$K,10,0)</f>
        <v>170</v>
      </c>
      <c r="BV78" s="723"/>
      <c r="BW78" s="723"/>
      <c r="BX78" s="723"/>
      <c r="BY78" s="723"/>
      <c r="BZ78" s="723"/>
      <c r="CA78" s="723"/>
      <c r="CB78" s="723"/>
      <c r="CC78" s="724"/>
      <c r="CD78" s="725"/>
      <c r="CE78" s="726"/>
      <c r="CF78" s="726"/>
      <c r="CG78" s="144" t="s">
        <v>853</v>
      </c>
      <c r="CH78" s="253"/>
      <c r="CI78" s="722">
        <f>VLOOKUP(CG78,'Прайс-лист'!$B:$K,10,0)</f>
        <v>950</v>
      </c>
      <c r="CJ78" s="723"/>
      <c r="CK78" s="723"/>
      <c r="CL78" s="723"/>
      <c r="CM78" s="723"/>
      <c r="CN78" s="723"/>
      <c r="CO78" s="723"/>
      <c r="CP78" s="723"/>
      <c r="CQ78" s="724"/>
      <c r="CR78" s="725"/>
      <c r="CS78" s="726"/>
      <c r="CT78" s="727"/>
      <c r="CU78" s="274" t="s">
        <v>2356</v>
      </c>
      <c r="CV78" s="276"/>
      <c r="CW78" s="753">
        <f>VLOOKUP(CU78,'Прайс-лист'!$B:$K,10,0)</f>
        <v>220</v>
      </c>
      <c r="CX78" s="723"/>
      <c r="CY78" s="723"/>
      <c r="CZ78" s="723"/>
      <c r="DA78" s="723"/>
      <c r="DB78" s="723"/>
      <c r="DC78" s="723"/>
      <c r="DD78" s="723"/>
      <c r="DE78" s="724"/>
      <c r="DF78" s="725"/>
      <c r="DG78" s="726"/>
      <c r="DH78" s="726"/>
      <c r="DI78" s="144" t="s">
        <v>851</v>
      </c>
      <c r="DJ78" s="254"/>
      <c r="DK78" s="722">
        <f>VLOOKUP(DI78,'Прайс-лист'!$B:$K,10,0)</f>
        <v>1720</v>
      </c>
      <c r="DL78" s="723"/>
      <c r="DM78" s="723"/>
      <c r="DN78" s="723"/>
      <c r="DO78" s="723"/>
      <c r="DP78" s="723"/>
      <c r="DQ78" s="723"/>
      <c r="DR78" s="723"/>
      <c r="DS78" s="724"/>
      <c r="DT78" s="725"/>
      <c r="DU78" s="726"/>
      <c r="DV78" s="727"/>
      <c r="DW78" s="138" t="s">
        <v>789</v>
      </c>
      <c r="DX78" s="160"/>
      <c r="DY78" s="753">
        <f>VLOOKUP(DW78,'Прайс-лист'!$B:$K,10,0)</f>
        <v>340</v>
      </c>
      <c r="DZ78" s="723"/>
      <c r="EA78" s="723"/>
      <c r="EB78" s="723"/>
      <c r="EC78" s="723"/>
      <c r="ED78" s="723"/>
      <c r="EE78" s="723"/>
      <c r="EF78" s="723"/>
      <c r="EG78" s="724"/>
      <c r="EH78" s="725"/>
      <c r="EI78" s="726"/>
      <c r="EJ78" s="727"/>
    </row>
    <row r="79" spans="1:140" ht="15" thickBot="1">
      <c r="C79" s="163"/>
      <c r="D79" s="163"/>
      <c r="E79" s="163"/>
      <c r="F79" s="163"/>
      <c r="G79" s="163"/>
      <c r="H79" s="163"/>
      <c r="I79" s="163"/>
      <c r="J79" s="163"/>
      <c r="K79" s="163"/>
      <c r="L79" s="163"/>
      <c r="M79" s="163"/>
      <c r="N79" s="163"/>
      <c r="O79" s="163"/>
      <c r="P79" s="163"/>
      <c r="Q79" s="163"/>
      <c r="R79" s="163"/>
      <c r="S79" s="163"/>
      <c r="T79" s="163"/>
      <c r="U79" s="163"/>
      <c r="V79" s="163"/>
      <c r="W79" s="163"/>
      <c r="X79" s="163"/>
      <c r="Y79" s="163"/>
      <c r="Z79" s="163"/>
      <c r="AA79" s="163"/>
      <c r="AB79" s="163"/>
      <c r="AC79" s="163"/>
      <c r="AD79" s="163"/>
      <c r="AE79" s="163"/>
      <c r="AF79" s="163"/>
      <c r="AG79" s="163"/>
      <c r="AH79" s="163"/>
      <c r="AI79" s="163"/>
      <c r="AJ79" s="163"/>
      <c r="AK79" s="163"/>
      <c r="AL79" s="163"/>
      <c r="AM79" s="163"/>
      <c r="AN79" s="163"/>
      <c r="AO79" s="163"/>
      <c r="AP79" s="163"/>
      <c r="AQ79" s="163"/>
      <c r="AR79" s="163"/>
      <c r="AS79" s="163"/>
      <c r="AT79" s="163"/>
      <c r="AU79" s="163"/>
      <c r="AV79" s="163"/>
      <c r="AW79" s="163"/>
      <c r="AX79" s="163"/>
      <c r="AY79" s="163"/>
      <c r="AZ79" s="163"/>
      <c r="BA79" s="163"/>
      <c r="BB79" s="163"/>
      <c r="BC79" s="163"/>
      <c r="BD79" s="163"/>
      <c r="BE79" s="163"/>
      <c r="BF79" s="163"/>
      <c r="BG79" s="163"/>
      <c r="BH79" s="163"/>
      <c r="BI79" s="163"/>
      <c r="BJ79" s="163"/>
      <c r="BK79" s="163"/>
      <c r="BL79" s="163"/>
      <c r="BM79" s="163"/>
      <c r="BN79" s="163"/>
      <c r="BO79" s="163"/>
      <c r="BP79" s="163"/>
      <c r="BQ79" s="163"/>
      <c r="BR79" s="163"/>
      <c r="BS79" s="163"/>
      <c r="BT79" s="163"/>
      <c r="BU79" s="163"/>
      <c r="BV79" s="163"/>
      <c r="BW79" s="163"/>
      <c r="BX79" s="163"/>
      <c r="BY79" s="163"/>
      <c r="BZ79" s="163"/>
      <c r="CA79" s="163"/>
      <c r="CB79" s="163"/>
      <c r="CC79" s="163"/>
      <c r="CD79" s="163"/>
      <c r="CE79" s="163"/>
      <c r="CF79" s="163"/>
      <c r="CG79" s="163"/>
      <c r="CH79" s="163"/>
      <c r="CI79" s="163"/>
      <c r="CJ79" s="163"/>
      <c r="CK79" s="163"/>
      <c r="CL79" s="163"/>
      <c r="CM79" s="163"/>
      <c r="CN79" s="163"/>
      <c r="CO79" s="163"/>
      <c r="CP79" s="163"/>
      <c r="CQ79" s="163"/>
      <c r="CR79" s="163"/>
      <c r="CS79" s="163"/>
      <c r="CT79" s="163"/>
      <c r="CU79" s="163"/>
      <c r="CV79" s="163"/>
      <c r="CW79" s="163"/>
      <c r="CX79" s="163"/>
      <c r="CY79" s="163"/>
      <c r="CZ79" s="163"/>
      <c r="DA79" s="163"/>
      <c r="DB79" s="163"/>
      <c r="DC79" s="163"/>
      <c r="DD79" s="163"/>
      <c r="DE79" s="163"/>
      <c r="DF79" s="163"/>
      <c r="DG79" s="163"/>
      <c r="DH79" s="163"/>
      <c r="DI79" s="163"/>
      <c r="DJ79" s="163"/>
      <c r="DK79" s="163"/>
      <c r="DL79" s="163"/>
      <c r="DM79" s="163"/>
      <c r="DN79" s="163"/>
      <c r="DO79" s="163"/>
      <c r="DP79" s="163"/>
      <c r="DQ79" s="163"/>
      <c r="DR79" s="163"/>
      <c r="DS79" s="163"/>
      <c r="DT79" s="163"/>
      <c r="DU79" s="163"/>
      <c r="DV79" s="163"/>
      <c r="DW79" s="135"/>
      <c r="DX79" s="163"/>
      <c r="DY79" s="163"/>
      <c r="DZ79" s="163"/>
      <c r="EA79" s="163"/>
      <c r="EB79" s="163"/>
      <c r="EC79" s="163"/>
      <c r="ED79" s="163"/>
      <c r="EE79" s="163"/>
      <c r="EF79" s="163"/>
      <c r="EG79" s="163"/>
      <c r="EH79" s="163"/>
      <c r="EI79" s="163"/>
      <c r="EJ79" s="163"/>
    </row>
    <row r="80" spans="1:140" ht="15" thickBot="1">
      <c r="C80" s="754" t="s">
        <v>4201</v>
      </c>
      <c r="D80" s="755"/>
      <c r="E80" s="755"/>
      <c r="F80" s="755"/>
      <c r="G80" s="755"/>
      <c r="H80" s="755"/>
      <c r="I80" s="755"/>
      <c r="J80" s="755"/>
      <c r="K80" s="755"/>
      <c r="L80" s="755"/>
      <c r="M80" s="755"/>
      <c r="N80" s="755"/>
      <c r="O80" s="755"/>
      <c r="P80" s="755"/>
      <c r="Q80" s="755"/>
      <c r="R80" s="755"/>
      <c r="S80" s="755"/>
      <c r="T80" s="755"/>
      <c r="U80" s="755"/>
      <c r="V80" s="755"/>
      <c r="W80" s="755"/>
      <c r="X80" s="755"/>
      <c r="Y80" s="755"/>
      <c r="Z80" s="755"/>
      <c r="AA80" s="755"/>
      <c r="AB80" s="755"/>
      <c r="AC80" s="755"/>
      <c r="AD80" s="755"/>
      <c r="AE80" s="755"/>
      <c r="AF80" s="755"/>
      <c r="AG80" s="755"/>
      <c r="AH80" s="755"/>
      <c r="AI80" s="755"/>
      <c r="AJ80" s="755"/>
      <c r="AK80" s="755"/>
      <c r="AL80" s="755"/>
      <c r="AM80" s="755"/>
      <c r="AN80" s="755"/>
      <c r="AO80" s="755"/>
      <c r="AP80" s="756"/>
      <c r="AQ80" s="134"/>
      <c r="AR80" s="163"/>
      <c r="AS80" s="754" t="s">
        <v>4394</v>
      </c>
      <c r="AT80" s="755"/>
      <c r="AU80" s="755"/>
      <c r="AV80" s="755"/>
      <c r="AW80" s="755"/>
      <c r="AX80" s="755"/>
      <c r="AY80" s="755"/>
      <c r="AZ80" s="755"/>
      <c r="BA80" s="755"/>
      <c r="BB80" s="755"/>
      <c r="BC80" s="755"/>
      <c r="BD80" s="755"/>
      <c r="BE80" s="755"/>
      <c r="BF80" s="755"/>
      <c r="BG80" s="755"/>
      <c r="BH80" s="755"/>
      <c r="BI80" s="755"/>
      <c r="BJ80" s="755"/>
      <c r="BK80" s="755"/>
      <c r="BL80" s="755"/>
      <c r="BM80" s="755"/>
      <c r="BN80" s="755"/>
      <c r="BO80" s="755"/>
      <c r="BP80" s="755"/>
      <c r="BQ80" s="755"/>
      <c r="BR80" s="755"/>
      <c r="BS80" s="755"/>
      <c r="BT80" s="755"/>
      <c r="BU80" s="755"/>
      <c r="BV80" s="755"/>
      <c r="BW80" s="755"/>
      <c r="BX80" s="755"/>
      <c r="BY80" s="755"/>
      <c r="BZ80" s="755"/>
      <c r="CA80" s="755"/>
      <c r="CB80" s="755"/>
      <c r="CC80" s="755"/>
      <c r="CD80" s="755"/>
      <c r="CE80" s="755"/>
      <c r="CF80" s="756"/>
      <c r="CG80" s="134"/>
      <c r="CH80" s="163"/>
      <c r="CI80" s="754" t="s">
        <v>4395</v>
      </c>
      <c r="CJ80" s="755"/>
      <c r="CK80" s="755"/>
      <c r="CL80" s="755"/>
      <c r="CM80" s="755"/>
      <c r="CN80" s="755"/>
      <c r="CO80" s="755"/>
      <c r="CP80" s="755"/>
      <c r="CQ80" s="755"/>
      <c r="CR80" s="755"/>
      <c r="CS80" s="755"/>
      <c r="CT80" s="755"/>
      <c r="CU80" s="755"/>
      <c r="CV80" s="755"/>
      <c r="CW80" s="755"/>
      <c r="CX80" s="755"/>
      <c r="CY80" s="755"/>
      <c r="CZ80" s="755"/>
      <c r="DA80" s="755"/>
      <c r="DB80" s="755"/>
      <c r="DC80" s="755"/>
      <c r="DD80" s="755"/>
      <c r="DE80" s="755"/>
      <c r="DF80" s="755"/>
      <c r="DG80" s="755"/>
      <c r="DH80" s="755"/>
      <c r="DI80" s="755"/>
      <c r="DJ80" s="755"/>
      <c r="DK80" s="755"/>
      <c r="DL80" s="755"/>
      <c r="DM80" s="755"/>
      <c r="DN80" s="755"/>
      <c r="DO80" s="755"/>
      <c r="DP80" s="755"/>
      <c r="DQ80" s="755"/>
      <c r="DR80" s="755"/>
      <c r="DS80" s="755"/>
      <c r="DT80" s="755"/>
      <c r="DU80" s="755"/>
      <c r="DV80" s="756"/>
      <c r="DW80" s="134"/>
      <c r="DX80" s="163"/>
      <c r="DY80" s="754" t="s">
        <v>4405</v>
      </c>
      <c r="DZ80" s="755"/>
      <c r="EA80" s="755"/>
      <c r="EB80" s="755"/>
      <c r="EC80" s="755"/>
      <c r="ED80" s="755"/>
      <c r="EE80" s="755"/>
      <c r="EF80" s="755"/>
      <c r="EG80" s="755"/>
      <c r="EH80" s="755"/>
      <c r="EI80" s="755"/>
      <c r="EJ80" s="756"/>
    </row>
    <row r="81" spans="1:140">
      <c r="C81" s="740" t="s">
        <v>4308</v>
      </c>
      <c r="D81" s="741"/>
      <c r="E81" s="741"/>
      <c r="F81" s="741"/>
      <c r="G81" s="741"/>
      <c r="H81" s="741"/>
      <c r="I81" s="741"/>
      <c r="J81" s="741"/>
      <c r="K81" s="741"/>
      <c r="L81" s="741"/>
      <c r="M81" s="741"/>
      <c r="N81" s="741"/>
      <c r="O81" s="135"/>
      <c r="P81" s="158"/>
      <c r="Q81" s="741" t="s">
        <v>4309</v>
      </c>
      <c r="R81" s="741"/>
      <c r="S81" s="741"/>
      <c r="T81" s="741"/>
      <c r="U81" s="741"/>
      <c r="V81" s="741"/>
      <c r="W81" s="741"/>
      <c r="X81" s="741"/>
      <c r="Y81" s="741"/>
      <c r="Z81" s="741"/>
      <c r="AA81" s="741"/>
      <c r="AB81" s="741"/>
      <c r="AC81" s="135"/>
      <c r="AD81" s="160"/>
      <c r="AE81" s="733" t="s">
        <v>627</v>
      </c>
      <c r="AF81" s="733"/>
      <c r="AG81" s="733"/>
      <c r="AH81" s="733"/>
      <c r="AI81" s="733"/>
      <c r="AJ81" s="733"/>
      <c r="AK81" s="733"/>
      <c r="AL81" s="733"/>
      <c r="AM81" s="733"/>
      <c r="AN81" s="733"/>
      <c r="AO81" s="733"/>
      <c r="AP81" s="743"/>
      <c r="AQ81" s="135"/>
      <c r="AR81" s="163"/>
      <c r="AS81" s="740" t="s">
        <v>4311</v>
      </c>
      <c r="AT81" s="741"/>
      <c r="AU81" s="741"/>
      <c r="AV81" s="741"/>
      <c r="AW81" s="741"/>
      <c r="AX81" s="741"/>
      <c r="AY81" s="741"/>
      <c r="AZ81" s="741"/>
      <c r="BA81" s="741"/>
      <c r="BB81" s="741"/>
      <c r="BC81" s="741"/>
      <c r="BD81" s="741"/>
      <c r="BE81" s="135"/>
      <c r="BF81" s="158"/>
      <c r="BG81" s="741" t="s">
        <v>4312</v>
      </c>
      <c r="BH81" s="741"/>
      <c r="BI81" s="741"/>
      <c r="BJ81" s="741"/>
      <c r="BK81" s="741"/>
      <c r="BL81" s="741"/>
      <c r="BM81" s="741"/>
      <c r="BN81" s="741"/>
      <c r="BO81" s="741"/>
      <c r="BP81" s="741"/>
      <c r="BQ81" s="741"/>
      <c r="BR81" s="741"/>
      <c r="BS81" s="135"/>
      <c r="BT81" s="160"/>
      <c r="BU81" s="733" t="s">
        <v>631</v>
      </c>
      <c r="BV81" s="733"/>
      <c r="BW81" s="733"/>
      <c r="BX81" s="733"/>
      <c r="BY81" s="733"/>
      <c r="BZ81" s="733"/>
      <c r="CA81" s="733"/>
      <c r="CB81" s="733"/>
      <c r="CC81" s="733"/>
      <c r="CD81" s="733"/>
      <c r="CE81" s="733"/>
      <c r="CF81" s="743"/>
      <c r="CG81" s="135"/>
      <c r="CH81" s="160"/>
      <c r="CI81" s="740" t="s">
        <v>4314</v>
      </c>
      <c r="CJ81" s="741"/>
      <c r="CK81" s="741"/>
      <c r="CL81" s="741"/>
      <c r="CM81" s="741"/>
      <c r="CN81" s="741"/>
      <c r="CO81" s="741"/>
      <c r="CP81" s="741"/>
      <c r="CQ81" s="741"/>
      <c r="CR81" s="741"/>
      <c r="CS81" s="741"/>
      <c r="CT81" s="741"/>
      <c r="CU81" s="135"/>
      <c r="CV81" s="158"/>
      <c r="CW81" s="741" t="s">
        <v>4316</v>
      </c>
      <c r="CX81" s="741"/>
      <c r="CY81" s="741"/>
      <c r="CZ81" s="741"/>
      <c r="DA81" s="741"/>
      <c r="DB81" s="741"/>
      <c r="DC81" s="741"/>
      <c r="DD81" s="741"/>
      <c r="DE81" s="741"/>
      <c r="DF81" s="741"/>
      <c r="DG81" s="741"/>
      <c r="DH81" s="741"/>
      <c r="DI81" s="135"/>
      <c r="DJ81" s="160"/>
      <c r="DK81" s="733" t="s">
        <v>635</v>
      </c>
      <c r="DL81" s="733"/>
      <c r="DM81" s="733"/>
      <c r="DN81" s="733"/>
      <c r="DO81" s="733"/>
      <c r="DP81" s="733"/>
      <c r="DQ81" s="733"/>
      <c r="DR81" s="733"/>
      <c r="DS81" s="733"/>
      <c r="DT81" s="733"/>
      <c r="DU81" s="733"/>
      <c r="DV81" s="743"/>
      <c r="DW81" s="135"/>
      <c r="DX81" s="163"/>
      <c r="DY81" s="740" t="s">
        <v>751</v>
      </c>
      <c r="DZ81" s="741"/>
      <c r="EA81" s="741"/>
      <c r="EB81" s="741"/>
      <c r="EC81" s="741"/>
      <c r="ED81" s="741"/>
      <c r="EE81" s="741"/>
      <c r="EF81" s="741"/>
      <c r="EG81" s="741"/>
      <c r="EH81" s="741"/>
      <c r="EI81" s="741"/>
      <c r="EJ81" s="742"/>
    </row>
    <row r="82" spans="1:140" ht="48.75" customHeight="1">
      <c r="C82" s="734" t="s">
        <v>4307</v>
      </c>
      <c r="D82" s="735"/>
      <c r="E82" s="735"/>
      <c r="F82" s="735"/>
      <c r="G82" s="735"/>
      <c r="H82" s="735"/>
      <c r="I82" s="735"/>
      <c r="J82" s="735"/>
      <c r="K82" s="735"/>
      <c r="L82" s="735"/>
      <c r="M82" s="735"/>
      <c r="N82" s="735"/>
      <c r="O82" s="142"/>
      <c r="P82" s="164"/>
      <c r="Q82" s="821" t="s">
        <v>4321</v>
      </c>
      <c r="R82" s="821"/>
      <c r="S82" s="821"/>
      <c r="T82" s="821"/>
      <c r="U82" s="821"/>
      <c r="V82" s="821"/>
      <c r="W82" s="821"/>
      <c r="X82" s="821"/>
      <c r="Y82" s="821"/>
      <c r="Z82" s="821"/>
      <c r="AA82" s="821"/>
      <c r="AB82" s="821"/>
      <c r="AC82" s="142"/>
      <c r="AD82" s="160"/>
      <c r="AE82" s="735" t="s">
        <v>4320</v>
      </c>
      <c r="AF82" s="735"/>
      <c r="AG82" s="735"/>
      <c r="AH82" s="735"/>
      <c r="AI82" s="735"/>
      <c r="AJ82" s="735"/>
      <c r="AK82" s="735"/>
      <c r="AL82" s="735"/>
      <c r="AM82" s="735"/>
      <c r="AN82" s="735"/>
      <c r="AO82" s="735"/>
      <c r="AP82" s="744"/>
      <c r="AQ82" s="142"/>
      <c r="AR82" s="160"/>
      <c r="AS82" s="734" t="s">
        <v>4310</v>
      </c>
      <c r="AT82" s="735"/>
      <c r="AU82" s="735"/>
      <c r="AV82" s="735"/>
      <c r="AW82" s="735"/>
      <c r="AX82" s="735"/>
      <c r="AY82" s="735"/>
      <c r="AZ82" s="735"/>
      <c r="BA82" s="735"/>
      <c r="BB82" s="735"/>
      <c r="BC82" s="735"/>
      <c r="BD82" s="735"/>
      <c r="BE82" s="142"/>
      <c r="BF82" s="164"/>
      <c r="BG82" s="735" t="s">
        <v>4326</v>
      </c>
      <c r="BH82" s="735"/>
      <c r="BI82" s="735"/>
      <c r="BJ82" s="735"/>
      <c r="BK82" s="735"/>
      <c r="BL82" s="735"/>
      <c r="BM82" s="735"/>
      <c r="BN82" s="735"/>
      <c r="BO82" s="735"/>
      <c r="BP82" s="735"/>
      <c r="BQ82" s="735"/>
      <c r="BR82" s="735"/>
      <c r="BS82" s="142"/>
      <c r="BT82" s="160"/>
      <c r="BU82" s="735" t="s">
        <v>4320</v>
      </c>
      <c r="BV82" s="735"/>
      <c r="BW82" s="735"/>
      <c r="BX82" s="735"/>
      <c r="BY82" s="735"/>
      <c r="BZ82" s="735"/>
      <c r="CA82" s="735"/>
      <c r="CB82" s="735"/>
      <c r="CC82" s="735"/>
      <c r="CD82" s="735"/>
      <c r="CE82" s="735"/>
      <c r="CF82" s="744"/>
      <c r="CG82" s="142"/>
      <c r="CH82" s="160"/>
      <c r="CI82" s="734" t="s">
        <v>4313</v>
      </c>
      <c r="CJ82" s="735"/>
      <c r="CK82" s="735"/>
      <c r="CL82" s="735"/>
      <c r="CM82" s="735"/>
      <c r="CN82" s="735"/>
      <c r="CO82" s="735"/>
      <c r="CP82" s="735"/>
      <c r="CQ82" s="735"/>
      <c r="CR82" s="735"/>
      <c r="CS82" s="735"/>
      <c r="CT82" s="735"/>
      <c r="CU82" s="142"/>
      <c r="CV82" s="164"/>
      <c r="CW82" s="821" t="s">
        <v>4315</v>
      </c>
      <c r="CX82" s="821"/>
      <c r="CY82" s="821"/>
      <c r="CZ82" s="821"/>
      <c r="DA82" s="821"/>
      <c r="DB82" s="821"/>
      <c r="DC82" s="821"/>
      <c r="DD82" s="821"/>
      <c r="DE82" s="821"/>
      <c r="DF82" s="821"/>
      <c r="DG82" s="821"/>
      <c r="DH82" s="821"/>
      <c r="DI82" s="142"/>
      <c r="DJ82" s="160"/>
      <c r="DK82" s="735" t="s">
        <v>4320</v>
      </c>
      <c r="DL82" s="735"/>
      <c r="DM82" s="735"/>
      <c r="DN82" s="735"/>
      <c r="DO82" s="735"/>
      <c r="DP82" s="735"/>
      <c r="DQ82" s="735"/>
      <c r="DR82" s="735"/>
      <c r="DS82" s="735"/>
      <c r="DT82" s="735"/>
      <c r="DU82" s="735"/>
      <c r="DV82" s="744"/>
      <c r="DW82" s="134"/>
      <c r="DX82" s="160"/>
      <c r="DY82" s="734" t="s">
        <v>4406</v>
      </c>
      <c r="DZ82" s="821"/>
      <c r="EA82" s="821"/>
      <c r="EB82" s="821"/>
      <c r="EC82" s="821"/>
      <c r="ED82" s="821"/>
      <c r="EE82" s="821"/>
      <c r="EF82" s="821"/>
      <c r="EG82" s="821"/>
      <c r="EH82" s="821"/>
      <c r="EI82" s="821"/>
      <c r="EJ82" s="744"/>
    </row>
    <row r="83" spans="1:140" ht="15" customHeight="1">
      <c r="C83" s="736"/>
      <c r="D83" s="717"/>
      <c r="E83" s="717"/>
      <c r="F83" s="717"/>
      <c r="G83" s="717"/>
      <c r="H83" s="717"/>
      <c r="I83" s="717"/>
      <c r="J83" s="717"/>
      <c r="K83" s="717"/>
      <c r="L83" s="717"/>
      <c r="M83" s="717"/>
      <c r="N83" s="717"/>
      <c r="O83" s="227"/>
      <c r="P83" s="164"/>
      <c r="Q83" s="822"/>
      <c r="R83" s="822"/>
      <c r="S83" s="822"/>
      <c r="T83" s="822"/>
      <c r="U83" s="822"/>
      <c r="V83" s="822"/>
      <c r="W83" s="822"/>
      <c r="X83" s="822"/>
      <c r="Y83" s="822"/>
      <c r="Z83" s="822"/>
      <c r="AA83" s="822"/>
      <c r="AB83" s="822"/>
      <c r="AC83" s="227"/>
      <c r="AD83" s="160"/>
      <c r="AE83" s="717" t="s">
        <v>629</v>
      </c>
      <c r="AF83" s="717"/>
      <c r="AG83" s="717"/>
      <c r="AH83" s="717"/>
      <c r="AI83" s="717"/>
      <c r="AJ83" s="717"/>
      <c r="AK83" s="717"/>
      <c r="AL83" s="717"/>
      <c r="AM83" s="717"/>
      <c r="AN83" s="717"/>
      <c r="AO83" s="717"/>
      <c r="AP83" s="718"/>
      <c r="AQ83" s="227"/>
      <c r="AR83" s="160"/>
      <c r="AS83" s="736"/>
      <c r="AT83" s="717"/>
      <c r="AU83" s="717"/>
      <c r="AV83" s="717"/>
      <c r="AW83" s="717"/>
      <c r="AX83" s="717"/>
      <c r="AY83" s="717"/>
      <c r="AZ83" s="717"/>
      <c r="BA83" s="717"/>
      <c r="BB83" s="717"/>
      <c r="BC83" s="717"/>
      <c r="BD83" s="717"/>
      <c r="BE83" s="227"/>
      <c r="BF83" s="164"/>
      <c r="BG83" s="717"/>
      <c r="BH83" s="717"/>
      <c r="BI83" s="717"/>
      <c r="BJ83" s="717"/>
      <c r="BK83" s="717"/>
      <c r="BL83" s="717"/>
      <c r="BM83" s="717"/>
      <c r="BN83" s="717"/>
      <c r="BO83" s="717"/>
      <c r="BP83" s="717"/>
      <c r="BQ83" s="717"/>
      <c r="BR83" s="717"/>
      <c r="BS83" s="227"/>
      <c r="BT83" s="160"/>
      <c r="BU83" s="717" t="s">
        <v>633</v>
      </c>
      <c r="BV83" s="717"/>
      <c r="BW83" s="717"/>
      <c r="BX83" s="717"/>
      <c r="BY83" s="717"/>
      <c r="BZ83" s="717"/>
      <c r="CA83" s="717"/>
      <c r="CB83" s="717"/>
      <c r="CC83" s="717"/>
      <c r="CD83" s="717"/>
      <c r="CE83" s="717"/>
      <c r="CF83" s="718"/>
      <c r="CG83" s="227"/>
      <c r="CH83" s="160"/>
      <c r="CI83" s="736"/>
      <c r="CJ83" s="717"/>
      <c r="CK83" s="717"/>
      <c r="CL83" s="717"/>
      <c r="CM83" s="717"/>
      <c r="CN83" s="717"/>
      <c r="CO83" s="717"/>
      <c r="CP83" s="717"/>
      <c r="CQ83" s="717"/>
      <c r="CR83" s="717"/>
      <c r="CS83" s="717"/>
      <c r="CT83" s="717"/>
      <c r="CU83" s="227"/>
      <c r="CV83" s="164"/>
      <c r="CW83" s="822"/>
      <c r="CX83" s="822"/>
      <c r="CY83" s="822"/>
      <c r="CZ83" s="822"/>
      <c r="DA83" s="822"/>
      <c r="DB83" s="822"/>
      <c r="DC83" s="822"/>
      <c r="DD83" s="822"/>
      <c r="DE83" s="822"/>
      <c r="DF83" s="822"/>
      <c r="DG83" s="822"/>
      <c r="DH83" s="822"/>
      <c r="DI83" s="227"/>
      <c r="DJ83" s="160"/>
      <c r="DK83" s="717" t="s">
        <v>637</v>
      </c>
      <c r="DL83" s="717"/>
      <c r="DM83" s="717"/>
      <c r="DN83" s="717"/>
      <c r="DO83" s="717"/>
      <c r="DP83" s="717"/>
      <c r="DQ83" s="717"/>
      <c r="DR83" s="717"/>
      <c r="DS83" s="717"/>
      <c r="DT83" s="717"/>
      <c r="DU83" s="717"/>
      <c r="DV83" s="718"/>
      <c r="DW83" s="135"/>
      <c r="DX83" s="164"/>
      <c r="DY83" s="736" t="s">
        <v>753</v>
      </c>
      <c r="DZ83" s="822"/>
      <c r="EA83" s="822"/>
      <c r="EB83" s="822"/>
      <c r="EC83" s="822"/>
      <c r="ED83" s="822"/>
      <c r="EE83" s="822"/>
      <c r="EF83" s="822"/>
      <c r="EG83" s="822"/>
      <c r="EH83" s="822"/>
      <c r="EI83" s="822"/>
      <c r="EJ83" s="718"/>
    </row>
    <row r="84" spans="1:140" ht="106.5" customHeight="1">
      <c r="C84" s="720"/>
      <c r="D84" s="711"/>
      <c r="E84" s="711"/>
      <c r="F84" s="711"/>
      <c r="G84" s="711"/>
      <c r="H84" s="711"/>
      <c r="I84" s="711"/>
      <c r="J84" s="711"/>
      <c r="K84" s="711"/>
      <c r="L84" s="711"/>
      <c r="M84" s="711"/>
      <c r="N84" s="721"/>
      <c r="O84" s="135"/>
      <c r="P84" s="164"/>
      <c r="Q84" s="823"/>
      <c r="R84" s="824"/>
      <c r="S84" s="824"/>
      <c r="T84" s="824"/>
      <c r="U84" s="824"/>
      <c r="V84" s="824"/>
      <c r="W84" s="824"/>
      <c r="X84" s="824"/>
      <c r="Y84" s="824"/>
      <c r="Z84" s="824"/>
      <c r="AA84" s="824"/>
      <c r="AB84" s="825"/>
      <c r="AC84" s="135"/>
      <c r="AD84" s="160"/>
      <c r="AE84" s="710"/>
      <c r="AF84" s="711"/>
      <c r="AG84" s="711"/>
      <c r="AH84" s="711"/>
      <c r="AI84" s="711"/>
      <c r="AJ84" s="711"/>
      <c r="AK84" s="711"/>
      <c r="AL84" s="711"/>
      <c r="AM84" s="711"/>
      <c r="AN84" s="711"/>
      <c r="AO84" s="711"/>
      <c r="AP84" s="712"/>
      <c r="AQ84" s="135"/>
      <c r="AR84" s="160"/>
      <c r="AS84" s="720"/>
      <c r="AT84" s="711"/>
      <c r="AU84" s="711"/>
      <c r="AV84" s="711"/>
      <c r="AW84" s="711"/>
      <c r="AX84" s="711"/>
      <c r="AY84" s="711"/>
      <c r="AZ84" s="711"/>
      <c r="BA84" s="711"/>
      <c r="BB84" s="711"/>
      <c r="BC84" s="711"/>
      <c r="BD84" s="721"/>
      <c r="BE84" s="135"/>
      <c r="BF84" s="164"/>
      <c r="BG84" s="710"/>
      <c r="BH84" s="711"/>
      <c r="BI84" s="711"/>
      <c r="BJ84" s="711"/>
      <c r="BK84" s="711"/>
      <c r="BL84" s="711"/>
      <c r="BM84" s="711"/>
      <c r="BN84" s="711"/>
      <c r="BO84" s="711"/>
      <c r="BP84" s="711"/>
      <c r="BQ84" s="711"/>
      <c r="BR84" s="721"/>
      <c r="BS84" s="135"/>
      <c r="BT84" s="160"/>
      <c r="BU84" s="710"/>
      <c r="BV84" s="711"/>
      <c r="BW84" s="711"/>
      <c r="BX84" s="711"/>
      <c r="BY84" s="711"/>
      <c r="BZ84" s="711"/>
      <c r="CA84" s="711"/>
      <c r="CB84" s="711"/>
      <c r="CC84" s="711"/>
      <c r="CD84" s="711"/>
      <c r="CE84" s="711"/>
      <c r="CF84" s="712"/>
      <c r="CG84" s="135"/>
      <c r="CH84" s="160"/>
      <c r="CI84" s="720"/>
      <c r="CJ84" s="711"/>
      <c r="CK84" s="711"/>
      <c r="CL84" s="711"/>
      <c r="CM84" s="711"/>
      <c r="CN84" s="711"/>
      <c r="CO84" s="711"/>
      <c r="CP84" s="711"/>
      <c r="CQ84" s="711"/>
      <c r="CR84" s="711"/>
      <c r="CS84" s="711"/>
      <c r="CT84" s="721"/>
      <c r="CU84" s="135"/>
      <c r="CV84" s="164"/>
      <c r="CW84" s="823"/>
      <c r="CX84" s="824"/>
      <c r="CY84" s="824"/>
      <c r="CZ84" s="824"/>
      <c r="DA84" s="824"/>
      <c r="DB84" s="824"/>
      <c r="DC84" s="824"/>
      <c r="DD84" s="824"/>
      <c r="DE84" s="824"/>
      <c r="DF84" s="824"/>
      <c r="DG84" s="824"/>
      <c r="DH84" s="825"/>
      <c r="DI84" s="135"/>
      <c r="DJ84" s="160"/>
      <c r="DK84" s="710"/>
      <c r="DL84" s="711"/>
      <c r="DM84" s="711"/>
      <c r="DN84" s="711"/>
      <c r="DO84" s="711"/>
      <c r="DP84" s="711"/>
      <c r="DQ84" s="711"/>
      <c r="DR84" s="711"/>
      <c r="DS84" s="711"/>
      <c r="DT84" s="711"/>
      <c r="DU84" s="711"/>
      <c r="DV84" s="712"/>
      <c r="DW84" s="134"/>
      <c r="DX84" s="160"/>
      <c r="DY84" s="720"/>
      <c r="DZ84" s="824"/>
      <c r="EA84" s="824"/>
      <c r="EB84" s="824"/>
      <c r="EC84" s="824"/>
      <c r="ED84" s="824"/>
      <c r="EE84" s="824"/>
      <c r="EF84" s="824"/>
      <c r="EG84" s="824"/>
      <c r="EH84" s="824"/>
      <c r="EI84" s="824"/>
      <c r="EJ84" s="712"/>
    </row>
    <row r="85" spans="1:140">
      <c r="A85" s="137" t="s">
        <v>2274</v>
      </c>
      <c r="C85" s="714">
        <f>VLOOKUP(A85,'Прайс-лист'!$B:$K,10,0)</f>
        <v>360</v>
      </c>
      <c r="D85" s="715"/>
      <c r="E85" s="715"/>
      <c r="F85" s="715"/>
      <c r="G85" s="715"/>
      <c r="H85" s="715"/>
      <c r="I85" s="715"/>
      <c r="J85" s="715"/>
      <c r="K85" s="716"/>
      <c r="L85" s="708"/>
      <c r="M85" s="709"/>
      <c r="N85" s="709"/>
      <c r="O85" s="137" t="s">
        <v>2276</v>
      </c>
      <c r="P85" s="164"/>
      <c r="Q85" s="819">
        <f>VLOOKUP(O85,'Прайс-лист'!$B:$K,10,0)</f>
        <v>450</v>
      </c>
      <c r="R85" s="820"/>
      <c r="S85" s="820"/>
      <c r="T85" s="820"/>
      <c r="U85" s="820"/>
      <c r="V85" s="820"/>
      <c r="W85" s="820"/>
      <c r="X85" s="820"/>
      <c r="Y85" s="716"/>
      <c r="Z85" s="708"/>
      <c r="AA85" s="709"/>
      <c r="AB85" s="709"/>
      <c r="AC85" s="137" t="s">
        <v>630</v>
      </c>
      <c r="AD85" s="160"/>
      <c r="AE85" s="719">
        <f>VLOOKUP(AC85,'Прайс-лист'!$B:$K,10,0)</f>
        <v>370</v>
      </c>
      <c r="AF85" s="715"/>
      <c r="AG85" s="715"/>
      <c r="AH85" s="715"/>
      <c r="AI85" s="715"/>
      <c r="AJ85" s="715"/>
      <c r="AK85" s="715"/>
      <c r="AL85" s="715"/>
      <c r="AM85" s="716"/>
      <c r="AN85" s="708"/>
      <c r="AO85" s="709"/>
      <c r="AP85" s="713"/>
      <c r="AQ85" s="137" t="s">
        <v>2278</v>
      </c>
      <c r="AR85" s="160"/>
      <c r="AS85" s="714">
        <f>VLOOKUP(AQ85,'Прайс-лист'!$B:$K,10,0)</f>
        <v>420</v>
      </c>
      <c r="AT85" s="715"/>
      <c r="AU85" s="715"/>
      <c r="AV85" s="715"/>
      <c r="AW85" s="715"/>
      <c r="AX85" s="715"/>
      <c r="AY85" s="715"/>
      <c r="AZ85" s="715"/>
      <c r="BA85" s="716"/>
      <c r="BB85" s="708"/>
      <c r="BC85" s="709"/>
      <c r="BD85" s="709"/>
      <c r="BE85" s="137" t="s">
        <v>2280</v>
      </c>
      <c r="BF85" s="160"/>
      <c r="BG85" s="719">
        <f>VLOOKUP(BE85,'Прайс-лист'!$B:$K,10,0)</f>
        <v>530</v>
      </c>
      <c r="BH85" s="715"/>
      <c r="BI85" s="715"/>
      <c r="BJ85" s="715"/>
      <c r="BK85" s="715"/>
      <c r="BL85" s="715"/>
      <c r="BM85" s="715"/>
      <c r="BN85" s="715"/>
      <c r="BO85" s="716"/>
      <c r="BP85" s="708"/>
      <c r="BQ85" s="709"/>
      <c r="BR85" s="709"/>
      <c r="BS85" s="137" t="s">
        <v>634</v>
      </c>
      <c r="BT85" s="160"/>
      <c r="BU85" s="719">
        <f>VLOOKUP(BS85,'Прайс-лист'!$B:$K,10,0)</f>
        <v>450</v>
      </c>
      <c r="BV85" s="715"/>
      <c r="BW85" s="715"/>
      <c r="BX85" s="715"/>
      <c r="BY85" s="715"/>
      <c r="BZ85" s="715"/>
      <c r="CA85" s="715"/>
      <c r="CB85" s="715"/>
      <c r="CC85" s="716"/>
      <c r="CD85" s="708"/>
      <c r="CE85" s="709"/>
      <c r="CF85" s="713"/>
      <c r="CG85" s="137" t="s">
        <v>2282</v>
      </c>
      <c r="CH85" s="160"/>
      <c r="CI85" s="714">
        <f>VLOOKUP(CG85,'Прайс-лист'!$B:$K,10,0)</f>
        <v>540</v>
      </c>
      <c r="CJ85" s="715"/>
      <c r="CK85" s="715"/>
      <c r="CL85" s="715"/>
      <c r="CM85" s="715"/>
      <c r="CN85" s="715"/>
      <c r="CO85" s="715"/>
      <c r="CP85" s="715"/>
      <c r="CQ85" s="716"/>
      <c r="CR85" s="708"/>
      <c r="CS85" s="709"/>
      <c r="CT85" s="709"/>
      <c r="CU85" s="137" t="s">
        <v>2284</v>
      </c>
      <c r="CV85" s="160"/>
      <c r="CW85" s="719">
        <f>VLOOKUP(CU85,'Прайс-лист'!$B:$K,10,0)</f>
        <v>690</v>
      </c>
      <c r="CX85" s="715"/>
      <c r="CY85" s="715"/>
      <c r="CZ85" s="715"/>
      <c r="DA85" s="715"/>
      <c r="DB85" s="715"/>
      <c r="DC85" s="715"/>
      <c r="DD85" s="715"/>
      <c r="DE85" s="716"/>
      <c r="DF85" s="708"/>
      <c r="DG85" s="709"/>
      <c r="DH85" s="709"/>
      <c r="DI85" s="137" t="s">
        <v>638</v>
      </c>
      <c r="DJ85" s="160"/>
      <c r="DK85" s="719">
        <f>VLOOKUP(DI85,'Прайс-лист'!$B:$K,10,0)</f>
        <v>510</v>
      </c>
      <c r="DL85" s="715"/>
      <c r="DM85" s="715"/>
      <c r="DN85" s="715"/>
      <c r="DO85" s="715"/>
      <c r="DP85" s="715"/>
      <c r="DQ85" s="715"/>
      <c r="DR85" s="715"/>
      <c r="DS85" s="716"/>
      <c r="DT85" s="708"/>
      <c r="DU85" s="709"/>
      <c r="DV85" s="713"/>
      <c r="DW85" s="137" t="s">
        <v>754</v>
      </c>
      <c r="DX85" s="160"/>
      <c r="DY85" s="714">
        <f>VLOOKUP(DW85,'Прайс-лист'!$B:$K,10,0)</f>
        <v>560</v>
      </c>
      <c r="DZ85" s="820"/>
      <c r="EA85" s="820"/>
      <c r="EB85" s="820"/>
      <c r="EC85" s="820"/>
      <c r="ED85" s="820"/>
      <c r="EE85" s="820"/>
      <c r="EF85" s="820"/>
      <c r="EG85" s="716"/>
      <c r="EH85" s="708"/>
      <c r="EI85" s="709"/>
      <c r="EJ85" s="713"/>
    </row>
    <row r="86" spans="1:140" ht="15" thickBot="1">
      <c r="A86" s="138" t="s">
        <v>2358</v>
      </c>
      <c r="C86" s="753">
        <f>VLOOKUP(A86,'Прайс-лист'!$B:$K,10,0)</f>
        <v>360</v>
      </c>
      <c r="D86" s="723"/>
      <c r="E86" s="723"/>
      <c r="F86" s="723"/>
      <c r="G86" s="723"/>
      <c r="H86" s="723"/>
      <c r="I86" s="723"/>
      <c r="J86" s="723"/>
      <c r="K86" s="724"/>
      <c r="L86" s="725"/>
      <c r="M86" s="726"/>
      <c r="N86" s="726"/>
      <c r="O86" s="138" t="s">
        <v>2360</v>
      </c>
      <c r="P86" s="244"/>
      <c r="Q86" s="722">
        <f>VLOOKUP(O86,'Прайс-лист'!$B:$K,10,0)</f>
        <v>450</v>
      </c>
      <c r="R86" s="723"/>
      <c r="S86" s="723"/>
      <c r="T86" s="723"/>
      <c r="U86" s="723"/>
      <c r="V86" s="723"/>
      <c r="W86" s="723"/>
      <c r="X86" s="723"/>
      <c r="Y86" s="724"/>
      <c r="Z86" s="725"/>
      <c r="AA86" s="726"/>
      <c r="AB86" s="726"/>
      <c r="AC86" s="138" t="s">
        <v>781</v>
      </c>
      <c r="AD86" s="245"/>
      <c r="AE86" s="722">
        <f>VLOOKUP(AC86,'Прайс-лист'!$B:$K,10,0)</f>
        <v>370</v>
      </c>
      <c r="AF86" s="723"/>
      <c r="AG86" s="723"/>
      <c r="AH86" s="723"/>
      <c r="AI86" s="723"/>
      <c r="AJ86" s="723"/>
      <c r="AK86" s="723"/>
      <c r="AL86" s="723"/>
      <c r="AM86" s="724"/>
      <c r="AN86" s="725"/>
      <c r="AO86" s="726"/>
      <c r="AP86" s="727"/>
      <c r="AQ86" s="138" t="s">
        <v>2362</v>
      </c>
      <c r="AR86" s="245"/>
      <c r="AS86" s="753">
        <f>VLOOKUP(AQ86,'Прайс-лист'!$B:$K,10,0)</f>
        <v>420</v>
      </c>
      <c r="AT86" s="723"/>
      <c r="AU86" s="723"/>
      <c r="AV86" s="723"/>
      <c r="AW86" s="723"/>
      <c r="AX86" s="723"/>
      <c r="AY86" s="723"/>
      <c r="AZ86" s="723"/>
      <c r="BA86" s="724"/>
      <c r="BB86" s="725"/>
      <c r="BC86" s="726"/>
      <c r="BD86" s="726"/>
      <c r="BE86" s="139" t="s">
        <v>2364</v>
      </c>
      <c r="BF86" s="245"/>
      <c r="BG86" s="722">
        <f>VLOOKUP(BE86,'Прайс-лист'!$B:$K,10,0)</f>
        <v>530</v>
      </c>
      <c r="BH86" s="723"/>
      <c r="BI86" s="723"/>
      <c r="BJ86" s="723"/>
      <c r="BK86" s="723"/>
      <c r="BL86" s="723"/>
      <c r="BM86" s="723"/>
      <c r="BN86" s="723"/>
      <c r="BO86" s="724"/>
      <c r="BP86" s="725"/>
      <c r="BQ86" s="726"/>
      <c r="BR86" s="726"/>
      <c r="BS86" s="139" t="s">
        <v>783</v>
      </c>
      <c r="BT86" s="245"/>
      <c r="BU86" s="722">
        <f>VLOOKUP(BS86,'Прайс-лист'!$B:$K,10,0)</f>
        <v>450</v>
      </c>
      <c r="BV86" s="723"/>
      <c r="BW86" s="723"/>
      <c r="BX86" s="723"/>
      <c r="BY86" s="723"/>
      <c r="BZ86" s="723"/>
      <c r="CA86" s="723"/>
      <c r="CB86" s="723"/>
      <c r="CC86" s="724"/>
      <c r="CD86" s="725"/>
      <c r="CE86" s="726"/>
      <c r="CF86" s="727"/>
      <c r="CG86" s="138" t="s">
        <v>2366</v>
      </c>
      <c r="CH86" s="245"/>
      <c r="CI86" s="753">
        <f>VLOOKUP(CG86,'Прайс-лист'!$B:$K,10,0)</f>
        <v>540</v>
      </c>
      <c r="CJ86" s="723"/>
      <c r="CK86" s="723"/>
      <c r="CL86" s="723"/>
      <c r="CM86" s="723"/>
      <c r="CN86" s="723"/>
      <c r="CO86" s="723"/>
      <c r="CP86" s="723"/>
      <c r="CQ86" s="724"/>
      <c r="CR86" s="725"/>
      <c r="CS86" s="726"/>
      <c r="CT86" s="726"/>
      <c r="CU86" s="139" t="s">
        <v>2368</v>
      </c>
      <c r="CV86" s="245"/>
      <c r="CW86" s="722">
        <f>VLOOKUP(CU86,'Прайс-лист'!$B:$K,10,0)</f>
        <v>690</v>
      </c>
      <c r="CX86" s="723"/>
      <c r="CY86" s="723"/>
      <c r="CZ86" s="723"/>
      <c r="DA86" s="723"/>
      <c r="DB86" s="723"/>
      <c r="DC86" s="723"/>
      <c r="DD86" s="723"/>
      <c r="DE86" s="724"/>
      <c r="DF86" s="725"/>
      <c r="DG86" s="726"/>
      <c r="DH86" s="726"/>
      <c r="DI86" s="139" t="s">
        <v>785</v>
      </c>
      <c r="DJ86" s="245"/>
      <c r="DK86" s="722">
        <f>VLOOKUP(DI86,'Прайс-лист'!$B:$K,10,0)</f>
        <v>510</v>
      </c>
      <c r="DL86" s="723"/>
      <c r="DM86" s="723"/>
      <c r="DN86" s="723"/>
      <c r="DO86" s="723"/>
      <c r="DP86" s="723"/>
      <c r="DQ86" s="723"/>
      <c r="DR86" s="723"/>
      <c r="DS86" s="724"/>
      <c r="DT86" s="725"/>
      <c r="DU86" s="726"/>
      <c r="DV86" s="727"/>
      <c r="DW86" s="138" t="s">
        <v>855</v>
      </c>
      <c r="DX86" s="160"/>
      <c r="DY86" s="753">
        <f>VLOOKUP(DW86,'Прайс-лист'!$B:$K,10,0)</f>
        <v>560</v>
      </c>
      <c r="DZ86" s="723"/>
      <c r="EA86" s="723"/>
      <c r="EB86" s="723"/>
      <c r="EC86" s="723"/>
      <c r="ED86" s="723"/>
      <c r="EE86" s="723"/>
      <c r="EF86" s="723"/>
      <c r="EG86" s="724"/>
      <c r="EH86" s="725"/>
      <c r="EI86" s="726"/>
      <c r="EJ86" s="727"/>
    </row>
    <row r="87" spans="1:140" ht="15" thickBot="1">
      <c r="C87" s="163"/>
      <c r="D87" s="163"/>
      <c r="E87" s="163"/>
      <c r="F87" s="163"/>
      <c r="G87" s="163"/>
      <c r="H87" s="163"/>
      <c r="I87" s="163"/>
      <c r="J87" s="163"/>
      <c r="K87" s="163"/>
      <c r="L87" s="163"/>
      <c r="M87" s="163"/>
      <c r="N87" s="163"/>
      <c r="O87" s="163"/>
      <c r="P87" s="163"/>
      <c r="Q87" s="163"/>
      <c r="R87" s="163"/>
      <c r="S87" s="163"/>
      <c r="T87" s="163"/>
      <c r="U87" s="163"/>
      <c r="V87" s="163"/>
      <c r="W87" s="163"/>
      <c r="X87" s="163"/>
      <c r="Y87" s="163"/>
      <c r="Z87" s="163"/>
      <c r="AA87" s="163"/>
      <c r="AB87" s="163"/>
      <c r="AC87" s="163"/>
      <c r="AD87" s="163"/>
      <c r="AE87" s="163"/>
      <c r="AF87" s="163"/>
      <c r="AG87" s="163"/>
      <c r="AH87" s="163"/>
      <c r="AI87" s="163"/>
      <c r="AJ87" s="163"/>
      <c r="AK87" s="163"/>
      <c r="AL87" s="163"/>
      <c r="AM87" s="163"/>
      <c r="AN87" s="163"/>
      <c r="AO87" s="163"/>
      <c r="AP87" s="163"/>
      <c r="AQ87" s="163"/>
      <c r="AR87" s="163"/>
      <c r="AS87" s="163"/>
      <c r="AT87" s="163"/>
      <c r="AU87" s="163"/>
      <c r="AV87" s="163"/>
      <c r="AW87" s="163"/>
      <c r="AX87" s="163"/>
      <c r="AY87" s="163"/>
      <c r="AZ87" s="163"/>
      <c r="BA87" s="163"/>
      <c r="BB87" s="163"/>
      <c r="BC87" s="163"/>
      <c r="BD87" s="163"/>
      <c r="BE87" s="163"/>
      <c r="BF87" s="163"/>
      <c r="BG87" s="163"/>
      <c r="BH87" s="163"/>
      <c r="BI87" s="163"/>
      <c r="BJ87" s="163"/>
      <c r="BK87" s="163"/>
      <c r="BL87" s="163"/>
      <c r="BM87" s="163"/>
      <c r="BN87" s="163"/>
      <c r="BO87" s="163"/>
      <c r="BP87" s="163"/>
      <c r="BQ87" s="163"/>
      <c r="BR87" s="163"/>
      <c r="BS87" s="163"/>
      <c r="BT87" s="163"/>
      <c r="BU87" s="163"/>
      <c r="BV87" s="163"/>
      <c r="BW87" s="163"/>
      <c r="BX87" s="163"/>
      <c r="BY87" s="163"/>
      <c r="BZ87" s="163"/>
      <c r="CA87" s="163"/>
      <c r="CB87" s="163"/>
      <c r="CC87" s="163"/>
      <c r="CD87" s="163"/>
      <c r="CE87" s="163"/>
      <c r="CF87" s="163"/>
      <c r="CG87" s="163"/>
      <c r="CH87" s="163"/>
      <c r="CI87" s="163"/>
      <c r="CJ87" s="163"/>
      <c r="CK87" s="163"/>
      <c r="CL87" s="163"/>
      <c r="CM87" s="163"/>
      <c r="CN87" s="163"/>
      <c r="CO87" s="163"/>
      <c r="CP87" s="163"/>
      <c r="CQ87" s="163"/>
      <c r="CR87" s="163"/>
      <c r="CS87" s="163"/>
      <c r="CT87" s="163"/>
      <c r="CU87" s="163"/>
      <c r="CV87" s="163"/>
      <c r="CW87" s="163"/>
      <c r="CX87" s="163"/>
      <c r="CY87" s="163"/>
      <c r="CZ87" s="163"/>
      <c r="DA87" s="163"/>
      <c r="DB87" s="163"/>
      <c r="DC87" s="163"/>
      <c r="DD87" s="163"/>
      <c r="DE87" s="163"/>
      <c r="DF87" s="163"/>
      <c r="DG87" s="163"/>
      <c r="DH87" s="163"/>
      <c r="DI87" s="163"/>
      <c r="DJ87" s="163"/>
      <c r="DK87" s="163"/>
      <c r="DL87" s="163"/>
      <c r="DM87" s="163"/>
      <c r="DN87" s="163"/>
      <c r="DO87" s="163"/>
      <c r="DP87" s="163"/>
      <c r="DQ87" s="163"/>
      <c r="DR87" s="163"/>
      <c r="DS87" s="163"/>
      <c r="DT87" s="163"/>
      <c r="DU87" s="163"/>
      <c r="DV87" s="163"/>
      <c r="DW87" s="135"/>
      <c r="DX87" s="163"/>
      <c r="DY87" s="163"/>
      <c r="DZ87" s="163"/>
      <c r="EA87" s="163"/>
      <c r="EB87" s="163"/>
      <c r="EC87" s="163"/>
      <c r="ED87" s="163"/>
      <c r="EE87" s="163"/>
      <c r="EF87" s="163"/>
      <c r="EG87" s="163"/>
      <c r="EH87" s="163"/>
      <c r="EI87" s="163"/>
      <c r="EJ87" s="163"/>
    </row>
    <row r="88" spans="1:140" ht="15.75" customHeight="1" thickBot="1">
      <c r="C88" s="754" t="s">
        <v>4395</v>
      </c>
      <c r="D88" s="755"/>
      <c r="E88" s="755"/>
      <c r="F88" s="755"/>
      <c r="G88" s="755"/>
      <c r="H88" s="755"/>
      <c r="I88" s="755"/>
      <c r="J88" s="755"/>
      <c r="K88" s="755"/>
      <c r="L88" s="755"/>
      <c r="M88" s="755"/>
      <c r="N88" s="755"/>
      <c r="O88" s="755"/>
      <c r="P88" s="755"/>
      <c r="Q88" s="755"/>
      <c r="R88" s="755"/>
      <c r="S88" s="755"/>
      <c r="T88" s="755"/>
      <c r="U88" s="755"/>
      <c r="V88" s="755"/>
      <c r="W88" s="755"/>
      <c r="X88" s="755"/>
      <c r="Y88" s="755"/>
      <c r="Z88" s="755"/>
      <c r="AA88" s="755"/>
      <c r="AB88" s="755"/>
      <c r="AC88" s="755"/>
      <c r="AD88" s="755"/>
      <c r="AE88" s="755"/>
      <c r="AF88" s="755"/>
      <c r="AG88" s="755"/>
      <c r="AH88" s="755"/>
      <c r="AI88" s="755"/>
      <c r="AJ88" s="755"/>
      <c r="AK88" s="755"/>
      <c r="AL88" s="755"/>
      <c r="AM88" s="755"/>
      <c r="AN88" s="755"/>
      <c r="AO88" s="755"/>
      <c r="AP88" s="755"/>
      <c r="AQ88" s="755"/>
      <c r="AR88" s="755"/>
      <c r="AS88" s="755"/>
      <c r="AT88" s="755"/>
      <c r="AU88" s="755"/>
      <c r="AV88" s="755"/>
      <c r="AW88" s="755"/>
      <c r="AX88" s="755"/>
      <c r="AY88" s="755"/>
      <c r="AZ88" s="755"/>
      <c r="BA88" s="755"/>
      <c r="BB88" s="755"/>
      <c r="BC88" s="755"/>
      <c r="BD88" s="756"/>
      <c r="BE88" s="134"/>
      <c r="BF88" s="163"/>
      <c r="BG88" s="754" t="s">
        <v>4405</v>
      </c>
      <c r="BH88" s="755"/>
      <c r="BI88" s="755"/>
      <c r="BJ88" s="755"/>
      <c r="BK88" s="755"/>
      <c r="BL88" s="755"/>
      <c r="BM88" s="755"/>
      <c r="BN88" s="755"/>
      <c r="BO88" s="755"/>
      <c r="BP88" s="755"/>
      <c r="BQ88" s="755"/>
      <c r="BR88" s="756"/>
      <c r="BS88" s="134"/>
      <c r="BT88" s="163"/>
      <c r="BU88" s="163"/>
      <c r="BV88" s="163"/>
      <c r="BW88" s="163"/>
      <c r="BX88" s="163"/>
      <c r="BY88" s="163"/>
      <c r="BZ88" s="163"/>
      <c r="CA88" s="163"/>
      <c r="CB88" s="163"/>
      <c r="CC88" s="163"/>
      <c r="CD88" s="163"/>
      <c r="CE88" s="163"/>
      <c r="CF88" s="163"/>
      <c r="CG88" s="163"/>
      <c r="CH88" s="163"/>
      <c r="CI88" s="163"/>
      <c r="CJ88" s="163"/>
      <c r="CK88" s="163"/>
      <c r="CL88" s="163"/>
      <c r="CM88" s="163"/>
      <c r="CN88" s="163"/>
      <c r="CO88" s="163"/>
      <c r="CP88" s="163"/>
      <c r="CQ88" s="163"/>
      <c r="CR88" s="163"/>
      <c r="CS88" s="163"/>
      <c r="CT88" s="163"/>
      <c r="CU88" s="163"/>
      <c r="CV88" s="163"/>
      <c r="CW88" s="163"/>
      <c r="CX88" s="163"/>
      <c r="CY88" s="163"/>
      <c r="CZ88" s="163"/>
      <c r="DA88" s="163"/>
      <c r="DB88" s="163"/>
      <c r="DC88" s="163"/>
      <c r="DD88" s="163"/>
      <c r="DE88" s="163"/>
      <c r="DF88" s="163"/>
      <c r="DG88" s="163"/>
      <c r="DH88" s="163"/>
      <c r="DI88" s="163"/>
      <c r="DJ88" s="163"/>
      <c r="DK88" s="163"/>
      <c r="DL88" s="163"/>
      <c r="DM88" s="163"/>
      <c r="DN88" s="163"/>
      <c r="DO88" s="163"/>
      <c r="DP88" s="163"/>
      <c r="DQ88" s="163"/>
      <c r="DR88" s="163"/>
      <c r="DS88" s="163"/>
      <c r="DT88" s="163"/>
      <c r="DU88" s="163"/>
      <c r="DV88" s="163"/>
      <c r="DW88" s="134"/>
      <c r="DX88" s="163"/>
      <c r="DY88" s="163"/>
      <c r="DZ88" s="163"/>
      <c r="EA88" s="163"/>
      <c r="EB88" s="163"/>
      <c r="EC88" s="163"/>
      <c r="ED88" s="163"/>
      <c r="EE88" s="163"/>
      <c r="EF88" s="163"/>
      <c r="EG88" s="163"/>
      <c r="EH88" s="163"/>
      <c r="EI88" s="163"/>
      <c r="EJ88" s="163"/>
    </row>
    <row r="89" spans="1:140" ht="15.75">
      <c r="C89" s="830" t="s">
        <v>5901</v>
      </c>
      <c r="D89" s="831"/>
      <c r="E89" s="831"/>
      <c r="F89" s="831"/>
      <c r="G89" s="831"/>
      <c r="H89" s="831"/>
      <c r="I89" s="831"/>
      <c r="J89" s="831"/>
      <c r="K89" s="831"/>
      <c r="L89" s="831"/>
      <c r="M89" s="831"/>
      <c r="N89" s="831"/>
      <c r="O89" s="163"/>
      <c r="P89" s="163"/>
      <c r="Q89" s="827" t="s">
        <v>5871</v>
      </c>
      <c r="R89" s="827"/>
      <c r="S89" s="827"/>
      <c r="T89" s="827"/>
      <c r="U89" s="827"/>
      <c r="V89" s="827"/>
      <c r="W89" s="827"/>
      <c r="X89" s="827"/>
      <c r="Y89" s="827"/>
      <c r="Z89" s="827"/>
      <c r="AA89" s="827"/>
      <c r="AB89" s="827"/>
      <c r="AC89" s="135"/>
      <c r="AD89" s="164"/>
      <c r="AE89" s="827" t="s">
        <v>5872</v>
      </c>
      <c r="AF89" s="827"/>
      <c r="AG89" s="827"/>
      <c r="AH89" s="827"/>
      <c r="AI89" s="827"/>
      <c r="AJ89" s="827"/>
      <c r="AK89" s="827"/>
      <c r="AL89" s="827"/>
      <c r="AM89" s="827"/>
      <c r="AN89" s="827"/>
      <c r="AO89" s="827"/>
      <c r="AP89" s="827"/>
      <c r="AQ89" s="135"/>
      <c r="AR89" s="164"/>
      <c r="AS89" s="827" t="s">
        <v>6363</v>
      </c>
      <c r="AT89" s="827"/>
      <c r="AU89" s="827"/>
      <c r="AV89" s="827"/>
      <c r="AW89" s="827"/>
      <c r="AX89" s="827"/>
      <c r="AY89" s="827"/>
      <c r="AZ89" s="827"/>
      <c r="BA89" s="827"/>
      <c r="BB89" s="827"/>
      <c r="BC89" s="827"/>
      <c r="BD89" s="828"/>
      <c r="BE89" s="135"/>
      <c r="BF89" s="160"/>
      <c r="BG89" s="740" t="s">
        <v>623</v>
      </c>
      <c r="BH89" s="741"/>
      <c r="BI89" s="741"/>
      <c r="BJ89" s="741"/>
      <c r="BK89" s="741"/>
      <c r="BL89" s="741"/>
      <c r="BM89" s="741"/>
      <c r="BN89" s="741"/>
      <c r="BO89" s="741"/>
      <c r="BP89" s="741"/>
      <c r="BQ89" s="741"/>
      <c r="BR89" s="742"/>
      <c r="BS89" s="135"/>
      <c r="BT89" s="160"/>
      <c r="BU89" s="163"/>
      <c r="BV89" s="163"/>
      <c r="BW89" s="163"/>
      <c r="BX89" s="163"/>
      <c r="BY89" s="163"/>
      <c r="BZ89" s="163"/>
      <c r="CA89" s="163"/>
      <c r="CB89" s="163"/>
      <c r="CC89" s="163"/>
      <c r="CD89" s="163"/>
      <c r="CE89" s="163"/>
      <c r="CF89" s="163"/>
      <c r="CG89" s="163"/>
      <c r="CH89" s="163"/>
      <c r="CI89" s="163"/>
      <c r="CJ89" s="163"/>
      <c r="CK89" s="163"/>
      <c r="CL89" s="163"/>
      <c r="CM89" s="163"/>
      <c r="CN89" s="163"/>
      <c r="CO89" s="163"/>
      <c r="CP89" s="163"/>
      <c r="CQ89" s="163"/>
      <c r="CR89" s="163"/>
      <c r="CS89" s="163"/>
      <c r="CT89" s="163"/>
      <c r="CU89" s="163"/>
      <c r="CV89" s="163"/>
      <c r="CW89" s="163"/>
      <c r="CX89" s="163"/>
      <c r="CY89" s="163"/>
      <c r="CZ89" s="163"/>
      <c r="DA89" s="163"/>
      <c r="DB89" s="163"/>
      <c r="DC89" s="163"/>
      <c r="DD89" s="163"/>
      <c r="DE89" s="163"/>
      <c r="DF89" s="163"/>
      <c r="DG89" s="163"/>
      <c r="DH89" s="163"/>
      <c r="DI89" s="163"/>
      <c r="DJ89" s="163"/>
      <c r="DK89" s="163"/>
      <c r="DL89" s="163"/>
      <c r="DM89" s="163"/>
      <c r="DN89" s="163"/>
      <c r="DO89" s="163"/>
      <c r="DP89" s="163"/>
      <c r="DQ89" s="163"/>
      <c r="DR89" s="163"/>
      <c r="DS89" s="163"/>
      <c r="DT89" s="163"/>
      <c r="DU89" s="163"/>
      <c r="DV89" s="163"/>
      <c r="DW89" s="135"/>
      <c r="DX89" s="163"/>
      <c r="DY89" s="163"/>
      <c r="DZ89" s="163"/>
      <c r="EA89" s="163"/>
      <c r="EB89" s="163"/>
      <c r="EC89" s="163"/>
      <c r="ED89" s="163"/>
      <c r="EE89" s="163"/>
      <c r="EF89" s="163"/>
      <c r="EG89" s="163"/>
      <c r="EH89" s="163"/>
      <c r="EI89" s="163"/>
      <c r="EJ89" s="163"/>
    </row>
    <row r="90" spans="1:140" ht="71.25" customHeight="1">
      <c r="C90" s="734" t="s">
        <v>5897</v>
      </c>
      <c r="D90" s="763"/>
      <c r="E90" s="763"/>
      <c r="F90" s="763"/>
      <c r="G90" s="763"/>
      <c r="H90" s="763"/>
      <c r="I90" s="763"/>
      <c r="J90" s="763"/>
      <c r="K90" s="763"/>
      <c r="L90" s="763"/>
      <c r="M90" s="763"/>
      <c r="N90" s="763"/>
      <c r="O90" s="247"/>
      <c r="P90" s="247"/>
      <c r="Q90" s="763" t="s">
        <v>5883</v>
      </c>
      <c r="R90" s="763"/>
      <c r="S90" s="763"/>
      <c r="T90" s="763"/>
      <c r="U90" s="763"/>
      <c r="V90" s="763"/>
      <c r="W90" s="763"/>
      <c r="X90" s="763"/>
      <c r="Y90" s="763"/>
      <c r="Z90" s="763"/>
      <c r="AA90" s="763"/>
      <c r="AB90" s="763"/>
      <c r="AC90" s="142"/>
      <c r="AD90" s="164"/>
      <c r="AE90" s="763" t="s">
        <v>5884</v>
      </c>
      <c r="AF90" s="763"/>
      <c r="AG90" s="763"/>
      <c r="AH90" s="763"/>
      <c r="AI90" s="763"/>
      <c r="AJ90" s="763"/>
      <c r="AK90" s="763"/>
      <c r="AL90" s="763"/>
      <c r="AM90" s="763"/>
      <c r="AN90" s="763"/>
      <c r="AO90" s="763"/>
      <c r="AP90" s="763"/>
      <c r="AQ90" s="142"/>
      <c r="AR90" s="160"/>
      <c r="AS90" s="763" t="s">
        <v>5885</v>
      </c>
      <c r="AT90" s="763"/>
      <c r="AU90" s="763"/>
      <c r="AV90" s="763"/>
      <c r="AW90" s="763"/>
      <c r="AX90" s="763"/>
      <c r="AY90" s="763"/>
      <c r="AZ90" s="763"/>
      <c r="BA90" s="763"/>
      <c r="BB90" s="763"/>
      <c r="BC90" s="763"/>
      <c r="BD90" s="744"/>
      <c r="BE90" s="142"/>
      <c r="BF90" s="160"/>
      <c r="BG90" s="734" t="s">
        <v>4399</v>
      </c>
      <c r="BH90" s="821"/>
      <c r="BI90" s="821"/>
      <c r="BJ90" s="821"/>
      <c r="BK90" s="821"/>
      <c r="BL90" s="821"/>
      <c r="BM90" s="821"/>
      <c r="BN90" s="821"/>
      <c r="BO90" s="821"/>
      <c r="BP90" s="821"/>
      <c r="BQ90" s="821"/>
      <c r="BR90" s="744"/>
      <c r="BS90" s="142"/>
      <c r="BT90" s="160"/>
      <c r="BU90" s="163"/>
      <c r="BV90" s="163"/>
      <c r="BW90" s="163"/>
      <c r="BX90" s="163"/>
      <c r="BY90" s="163"/>
      <c r="BZ90" s="163"/>
      <c r="CA90" s="163"/>
      <c r="CB90" s="163"/>
      <c r="CC90" s="163"/>
      <c r="CD90" s="163"/>
      <c r="CE90" s="163"/>
      <c r="CF90" s="163"/>
      <c r="CG90" s="163"/>
      <c r="CH90" s="163"/>
      <c r="CI90" s="163"/>
      <c r="CJ90" s="163"/>
      <c r="CK90" s="163"/>
      <c r="CL90" s="163"/>
      <c r="CM90" s="163"/>
      <c r="CN90" s="163"/>
      <c r="CO90" s="163"/>
      <c r="CP90" s="163"/>
      <c r="CQ90" s="163"/>
      <c r="CR90" s="163"/>
      <c r="CS90" s="163"/>
      <c r="CT90" s="163"/>
      <c r="CU90" s="163"/>
      <c r="CV90" s="163"/>
      <c r="CW90" s="163"/>
      <c r="CX90" s="163"/>
      <c r="CY90" s="163"/>
      <c r="CZ90" s="163"/>
      <c r="DA90" s="163"/>
      <c r="DB90" s="163"/>
      <c r="DC90" s="163"/>
      <c r="DD90" s="163"/>
      <c r="DE90" s="163"/>
      <c r="DF90" s="163"/>
      <c r="DG90" s="163"/>
      <c r="DH90" s="163"/>
      <c r="DI90" s="163"/>
      <c r="DJ90" s="163"/>
      <c r="DK90" s="163"/>
      <c r="DL90" s="163"/>
      <c r="DM90" s="163"/>
      <c r="DN90" s="163"/>
      <c r="DO90" s="163"/>
      <c r="DP90" s="163"/>
      <c r="DQ90" s="163"/>
      <c r="DR90" s="163"/>
      <c r="DS90" s="163"/>
      <c r="DT90" s="163"/>
      <c r="DU90" s="163"/>
      <c r="DV90" s="163"/>
      <c r="DW90" s="134"/>
      <c r="DX90" s="163"/>
      <c r="DY90" s="163"/>
      <c r="DZ90" s="163"/>
      <c r="EA90" s="163"/>
      <c r="EB90" s="163"/>
      <c r="EC90" s="163"/>
      <c r="ED90" s="163"/>
      <c r="EE90" s="163"/>
      <c r="EF90" s="163"/>
      <c r="EG90" s="163"/>
      <c r="EH90" s="163"/>
      <c r="EI90" s="163"/>
      <c r="EJ90" s="163"/>
    </row>
    <row r="91" spans="1:140" ht="15" customHeight="1">
      <c r="C91" s="736"/>
      <c r="D91" s="762"/>
      <c r="E91" s="762"/>
      <c r="F91" s="762"/>
      <c r="G91" s="762"/>
      <c r="H91" s="762"/>
      <c r="I91" s="762"/>
      <c r="J91" s="762"/>
      <c r="K91" s="762"/>
      <c r="L91" s="762"/>
      <c r="M91" s="762"/>
      <c r="N91" s="762"/>
      <c r="O91" s="247"/>
      <c r="P91" s="247"/>
      <c r="Q91" s="762" t="s">
        <v>5878</v>
      </c>
      <c r="R91" s="762"/>
      <c r="S91" s="762"/>
      <c r="T91" s="762"/>
      <c r="U91" s="762"/>
      <c r="V91" s="762"/>
      <c r="W91" s="762"/>
      <c r="X91" s="762"/>
      <c r="Y91" s="762"/>
      <c r="Z91" s="762"/>
      <c r="AA91" s="762"/>
      <c r="AB91" s="762"/>
      <c r="AC91" s="379"/>
      <c r="AD91" s="164"/>
      <c r="AE91" s="762" t="s">
        <v>5878</v>
      </c>
      <c r="AF91" s="762"/>
      <c r="AG91" s="762"/>
      <c r="AH91" s="762"/>
      <c r="AI91" s="762"/>
      <c r="AJ91" s="762"/>
      <c r="AK91" s="762"/>
      <c r="AL91" s="762"/>
      <c r="AM91" s="762"/>
      <c r="AN91" s="762"/>
      <c r="AO91" s="762"/>
      <c r="AP91" s="762"/>
      <c r="AQ91" s="379"/>
      <c r="AR91" s="160"/>
      <c r="AS91" s="762" t="s">
        <v>5878</v>
      </c>
      <c r="AT91" s="762"/>
      <c r="AU91" s="762"/>
      <c r="AV91" s="762"/>
      <c r="AW91" s="762"/>
      <c r="AX91" s="762"/>
      <c r="AY91" s="762"/>
      <c r="AZ91" s="762"/>
      <c r="BA91" s="762"/>
      <c r="BB91" s="762"/>
      <c r="BC91" s="762"/>
      <c r="BD91" s="718"/>
      <c r="BE91" s="379"/>
      <c r="BF91" s="160"/>
      <c r="BG91" s="736" t="s">
        <v>625</v>
      </c>
      <c r="BH91" s="822"/>
      <c r="BI91" s="822"/>
      <c r="BJ91" s="822"/>
      <c r="BK91" s="822"/>
      <c r="BL91" s="822"/>
      <c r="BM91" s="822"/>
      <c r="BN91" s="822"/>
      <c r="BO91" s="822"/>
      <c r="BP91" s="822"/>
      <c r="BQ91" s="822"/>
      <c r="BR91" s="718"/>
      <c r="BS91" s="379"/>
      <c r="BT91" s="160"/>
      <c r="BU91" s="163"/>
      <c r="BV91" s="163"/>
      <c r="BW91" s="163"/>
      <c r="BX91" s="163"/>
      <c r="BY91" s="163"/>
      <c r="BZ91" s="163"/>
      <c r="CA91" s="163"/>
      <c r="CB91" s="163"/>
      <c r="CC91" s="163"/>
      <c r="CD91" s="163"/>
      <c r="CE91" s="163"/>
      <c r="CF91" s="163"/>
      <c r="CG91" s="163"/>
      <c r="CH91" s="163"/>
      <c r="CI91" s="163"/>
      <c r="CJ91" s="163"/>
      <c r="CK91" s="163"/>
      <c r="CL91" s="163"/>
      <c r="CM91" s="163"/>
      <c r="CN91" s="163"/>
      <c r="CO91" s="163"/>
      <c r="CP91" s="163"/>
      <c r="CQ91" s="163"/>
      <c r="CR91" s="163"/>
      <c r="CS91" s="163"/>
      <c r="CT91" s="163"/>
      <c r="CU91" s="163"/>
      <c r="CV91" s="163"/>
      <c r="CW91" s="163"/>
      <c r="CX91" s="163"/>
      <c r="CY91" s="163"/>
      <c r="CZ91" s="163"/>
      <c r="DA91" s="163"/>
      <c r="DB91" s="163"/>
      <c r="DC91" s="163"/>
      <c r="DD91" s="163"/>
      <c r="DE91" s="163"/>
      <c r="DF91" s="163"/>
      <c r="DG91" s="163"/>
      <c r="DH91" s="163"/>
      <c r="DI91" s="163"/>
      <c r="DJ91" s="163"/>
      <c r="DK91" s="163"/>
      <c r="DL91" s="163"/>
      <c r="DM91" s="163"/>
      <c r="DN91" s="163"/>
      <c r="DO91" s="163"/>
      <c r="DP91" s="163"/>
      <c r="DQ91" s="163"/>
      <c r="DR91" s="163"/>
      <c r="DS91" s="163"/>
      <c r="DT91" s="163"/>
      <c r="DU91" s="163"/>
      <c r="DV91" s="163"/>
      <c r="DW91" s="135"/>
      <c r="DX91" s="163"/>
      <c r="DY91" s="163"/>
      <c r="DZ91" s="163"/>
      <c r="EA91" s="163"/>
      <c r="EB91" s="163"/>
      <c r="EC91" s="163"/>
      <c r="ED91" s="163"/>
      <c r="EE91" s="163"/>
      <c r="EF91" s="163"/>
      <c r="EG91" s="163"/>
      <c r="EH91" s="163"/>
      <c r="EI91" s="163"/>
      <c r="EJ91" s="163"/>
    </row>
    <row r="92" spans="1:140" ht="106.5" customHeight="1">
      <c r="C92" s="720"/>
      <c r="D92" s="711"/>
      <c r="E92" s="711"/>
      <c r="F92" s="711"/>
      <c r="G92" s="711"/>
      <c r="H92" s="711"/>
      <c r="I92" s="711"/>
      <c r="J92" s="711"/>
      <c r="K92" s="711"/>
      <c r="L92" s="711"/>
      <c r="M92" s="711"/>
      <c r="N92" s="721"/>
      <c r="O92" s="247"/>
      <c r="P92" s="247"/>
      <c r="Q92" s="710"/>
      <c r="R92" s="711"/>
      <c r="S92" s="711"/>
      <c r="T92" s="711"/>
      <c r="U92" s="711"/>
      <c r="V92" s="711"/>
      <c r="W92" s="711"/>
      <c r="X92" s="711"/>
      <c r="Y92" s="711"/>
      <c r="Z92" s="711"/>
      <c r="AA92" s="711"/>
      <c r="AB92" s="721"/>
      <c r="AC92" s="135"/>
      <c r="AD92" s="164"/>
      <c r="AE92" s="710"/>
      <c r="AF92" s="711"/>
      <c r="AG92" s="711"/>
      <c r="AH92" s="711"/>
      <c r="AI92" s="711"/>
      <c r="AJ92" s="711"/>
      <c r="AK92" s="711"/>
      <c r="AL92" s="711"/>
      <c r="AM92" s="711"/>
      <c r="AN92" s="711"/>
      <c r="AO92" s="711"/>
      <c r="AP92" s="721"/>
      <c r="AQ92" s="135"/>
      <c r="AR92" s="160"/>
      <c r="AS92" s="710"/>
      <c r="AT92" s="711"/>
      <c r="AU92" s="711"/>
      <c r="AV92" s="711"/>
      <c r="AW92" s="711"/>
      <c r="AX92" s="711"/>
      <c r="AY92" s="711"/>
      <c r="AZ92" s="711"/>
      <c r="BA92" s="711"/>
      <c r="BB92" s="711"/>
      <c r="BC92" s="711"/>
      <c r="BD92" s="712"/>
      <c r="BE92" s="135"/>
      <c r="BF92" s="160"/>
      <c r="BG92" s="720"/>
      <c r="BH92" s="824"/>
      <c r="BI92" s="824"/>
      <c r="BJ92" s="824"/>
      <c r="BK92" s="824"/>
      <c r="BL92" s="824"/>
      <c r="BM92" s="824"/>
      <c r="BN92" s="824"/>
      <c r="BO92" s="824"/>
      <c r="BP92" s="824"/>
      <c r="BQ92" s="824"/>
      <c r="BR92" s="712"/>
      <c r="BS92" s="135"/>
      <c r="BT92" s="160"/>
      <c r="BU92" s="163"/>
      <c r="BV92" s="163"/>
      <c r="BW92" s="163"/>
      <c r="BX92" s="163"/>
      <c r="BY92" s="163"/>
      <c r="BZ92" s="163"/>
      <c r="CA92" s="163"/>
      <c r="CB92" s="163"/>
      <c r="CC92" s="163"/>
      <c r="CD92" s="163"/>
      <c r="CE92" s="163"/>
      <c r="CF92" s="163"/>
      <c r="CG92" s="163"/>
      <c r="CH92" s="163"/>
      <c r="CI92" s="163"/>
      <c r="CJ92" s="163"/>
      <c r="CK92" s="163"/>
      <c r="CL92" s="163"/>
      <c r="CM92" s="163"/>
      <c r="CN92" s="163"/>
      <c r="CO92" s="163"/>
      <c r="CP92" s="163"/>
      <c r="CQ92" s="163"/>
      <c r="CR92" s="163"/>
      <c r="CS92" s="163"/>
      <c r="CT92" s="163"/>
      <c r="CU92" s="163"/>
      <c r="CV92" s="163"/>
      <c r="CW92" s="163"/>
      <c r="CX92" s="163"/>
      <c r="CY92" s="163"/>
      <c r="CZ92" s="163"/>
      <c r="DA92" s="163"/>
      <c r="DB92" s="163"/>
      <c r="DC92" s="163"/>
      <c r="DD92" s="163"/>
      <c r="DE92" s="163"/>
      <c r="DF92" s="163"/>
      <c r="DG92" s="163"/>
      <c r="DH92" s="163"/>
      <c r="DI92" s="163"/>
      <c r="DJ92" s="163"/>
      <c r="DK92" s="163"/>
      <c r="DL92" s="163"/>
      <c r="DM92" s="163"/>
      <c r="DN92" s="163"/>
      <c r="DO92" s="163"/>
      <c r="DP92" s="163"/>
      <c r="DQ92" s="163"/>
      <c r="DR92" s="163"/>
      <c r="DS92" s="163"/>
      <c r="DT92" s="163"/>
      <c r="DU92" s="163"/>
      <c r="DV92" s="163"/>
      <c r="DW92" s="134"/>
      <c r="DX92" s="163"/>
      <c r="DY92" s="163"/>
      <c r="DZ92" s="163"/>
      <c r="EA92" s="163"/>
      <c r="EB92" s="163"/>
      <c r="EC92" s="163"/>
      <c r="ED92" s="163"/>
      <c r="EE92" s="163"/>
      <c r="EF92" s="163"/>
      <c r="EG92" s="163"/>
      <c r="EH92" s="163"/>
      <c r="EI92" s="163"/>
      <c r="EJ92" s="163"/>
    </row>
    <row r="93" spans="1:140">
      <c r="A93" s="137" t="s">
        <v>5749</v>
      </c>
      <c r="C93" s="714">
        <f>VLOOKUP(A93,'Прайс-лист'!$B:$K,10,0)</f>
        <v>880</v>
      </c>
      <c r="D93" s="715"/>
      <c r="E93" s="715"/>
      <c r="F93" s="715"/>
      <c r="G93" s="715"/>
      <c r="H93" s="715"/>
      <c r="I93" s="715"/>
      <c r="J93" s="715"/>
      <c r="K93" s="716"/>
      <c r="L93" s="708"/>
      <c r="M93" s="761"/>
      <c r="N93" s="761"/>
      <c r="O93" s="137" t="s">
        <v>5857</v>
      </c>
      <c r="P93" s="247"/>
      <c r="Q93" s="719">
        <f>VLOOKUP(O93,'Прайс-лист'!$B:$K,10,0)</f>
        <v>1920</v>
      </c>
      <c r="R93" s="715"/>
      <c r="S93" s="715"/>
      <c r="T93" s="715"/>
      <c r="U93" s="715"/>
      <c r="V93" s="715"/>
      <c r="W93" s="715"/>
      <c r="X93" s="715"/>
      <c r="Y93" s="716"/>
      <c r="Z93" s="708"/>
      <c r="AA93" s="761"/>
      <c r="AB93" s="761"/>
      <c r="AC93" s="137" t="s">
        <v>5859</v>
      </c>
      <c r="AD93" s="160"/>
      <c r="AE93" s="719">
        <f>VLOOKUP(AC93,'Прайс-лист'!$B:$K,10,0)</f>
        <v>2120</v>
      </c>
      <c r="AF93" s="715"/>
      <c r="AG93" s="715"/>
      <c r="AH93" s="715"/>
      <c r="AI93" s="715"/>
      <c r="AJ93" s="715"/>
      <c r="AK93" s="715"/>
      <c r="AL93" s="715"/>
      <c r="AM93" s="716"/>
      <c r="AN93" s="708"/>
      <c r="AO93" s="761"/>
      <c r="AP93" s="761"/>
      <c r="AQ93" s="137" t="s">
        <v>5861</v>
      </c>
      <c r="AR93" s="160"/>
      <c r="AS93" s="719">
        <f>VLOOKUP(AQ93,'Прайс-лист'!$B:$K,10,0)</f>
        <v>2420</v>
      </c>
      <c r="AT93" s="715"/>
      <c r="AU93" s="715"/>
      <c r="AV93" s="715"/>
      <c r="AW93" s="715"/>
      <c r="AX93" s="715"/>
      <c r="AY93" s="715"/>
      <c r="AZ93" s="715"/>
      <c r="BA93" s="716"/>
      <c r="BB93" s="708"/>
      <c r="BC93" s="761"/>
      <c r="BD93" s="713"/>
      <c r="BE93" s="137" t="s">
        <v>626</v>
      </c>
      <c r="BF93" s="160"/>
      <c r="BG93" s="714">
        <f>VLOOKUP(BE93,'Прайс-лист'!$B:$K,10,0)</f>
        <v>290</v>
      </c>
      <c r="BH93" s="820"/>
      <c r="BI93" s="820"/>
      <c r="BJ93" s="820"/>
      <c r="BK93" s="820"/>
      <c r="BL93" s="820"/>
      <c r="BM93" s="820"/>
      <c r="BN93" s="820"/>
      <c r="BO93" s="716"/>
      <c r="BP93" s="708"/>
      <c r="BQ93" s="709"/>
      <c r="BR93" s="713"/>
      <c r="BS93" s="163"/>
      <c r="BT93" s="160"/>
      <c r="BU93" s="163"/>
      <c r="BV93" s="163"/>
      <c r="BW93" s="163"/>
      <c r="BX93" s="163"/>
      <c r="BY93" s="163"/>
      <c r="BZ93" s="163"/>
      <c r="CA93" s="163"/>
      <c r="CB93" s="163"/>
      <c r="CC93" s="163"/>
      <c r="CD93" s="163"/>
      <c r="CE93" s="163"/>
      <c r="CF93" s="163"/>
      <c r="CG93" s="163"/>
      <c r="CH93" s="163"/>
      <c r="CI93" s="163"/>
      <c r="CJ93" s="163"/>
      <c r="CK93" s="163"/>
      <c r="CL93" s="163"/>
      <c r="CM93" s="163"/>
      <c r="CN93" s="163"/>
      <c r="CO93" s="163"/>
      <c r="CP93" s="163"/>
      <c r="CQ93" s="163"/>
      <c r="CR93" s="163"/>
      <c r="CS93" s="163"/>
      <c r="CT93" s="163"/>
      <c r="CU93" s="163"/>
      <c r="CV93" s="163"/>
      <c r="CW93" s="163"/>
      <c r="CX93" s="163"/>
      <c r="CY93" s="163"/>
      <c r="CZ93" s="163"/>
      <c r="DA93" s="163"/>
      <c r="DB93" s="163"/>
      <c r="DC93" s="163"/>
      <c r="DD93" s="163"/>
      <c r="DE93" s="163"/>
      <c r="DF93" s="163"/>
      <c r="DG93" s="163"/>
      <c r="DH93" s="163"/>
      <c r="DI93" s="163"/>
      <c r="DJ93" s="163"/>
      <c r="DK93" s="163"/>
      <c r="DL93" s="163"/>
      <c r="DM93" s="163"/>
      <c r="DN93" s="163"/>
      <c r="DO93" s="163"/>
      <c r="DP93" s="163"/>
      <c r="DQ93" s="163"/>
      <c r="DR93" s="163"/>
      <c r="DS93" s="163"/>
      <c r="DT93" s="163"/>
      <c r="DU93" s="163"/>
      <c r="DV93" s="163"/>
      <c r="DW93" s="135"/>
      <c r="DX93" s="163"/>
      <c r="DY93" s="163"/>
      <c r="DZ93" s="163"/>
      <c r="EA93" s="163"/>
      <c r="EB93" s="163"/>
      <c r="EC93" s="163"/>
      <c r="ED93" s="163"/>
      <c r="EE93" s="163"/>
      <c r="EF93" s="163"/>
      <c r="EG93" s="163"/>
      <c r="EH93" s="163"/>
      <c r="EI93" s="163"/>
      <c r="EJ93" s="163"/>
    </row>
    <row r="94" spans="1:140" ht="15" thickBot="1">
      <c r="A94" s="138" t="s">
        <v>5750</v>
      </c>
      <c r="C94" s="753">
        <f>VLOOKUP(A94,'Прайс-лист'!$B:$K,10,0)</f>
        <v>880</v>
      </c>
      <c r="D94" s="723"/>
      <c r="E94" s="723"/>
      <c r="F94" s="723"/>
      <c r="G94" s="723"/>
      <c r="H94" s="723"/>
      <c r="I94" s="723"/>
      <c r="J94" s="723"/>
      <c r="K94" s="724"/>
      <c r="L94" s="725"/>
      <c r="M94" s="726"/>
      <c r="N94" s="726"/>
      <c r="O94" s="139" t="s">
        <v>5858</v>
      </c>
      <c r="P94" s="248"/>
      <c r="Q94" s="722">
        <f>VLOOKUP(O94,'Прайс-лист'!$B:$K,10,0)</f>
        <v>1920</v>
      </c>
      <c r="R94" s="723"/>
      <c r="S94" s="723"/>
      <c r="T94" s="723"/>
      <c r="U94" s="723"/>
      <c r="V94" s="723"/>
      <c r="W94" s="723"/>
      <c r="X94" s="723"/>
      <c r="Y94" s="724"/>
      <c r="Z94" s="725"/>
      <c r="AA94" s="726"/>
      <c r="AB94" s="726"/>
      <c r="AC94" s="139" t="s">
        <v>5860</v>
      </c>
      <c r="AD94" s="245"/>
      <c r="AE94" s="722">
        <f>VLOOKUP(AC94,'Прайс-лист'!$B:$K,10,0)</f>
        <v>2120</v>
      </c>
      <c r="AF94" s="723"/>
      <c r="AG94" s="723"/>
      <c r="AH94" s="723"/>
      <c r="AI94" s="723"/>
      <c r="AJ94" s="723"/>
      <c r="AK94" s="723"/>
      <c r="AL94" s="723"/>
      <c r="AM94" s="724"/>
      <c r="AN94" s="725"/>
      <c r="AO94" s="726"/>
      <c r="AP94" s="726"/>
      <c r="AQ94" s="139" t="s">
        <v>5862</v>
      </c>
      <c r="AR94" s="245"/>
      <c r="AS94" s="722">
        <f>VLOOKUP(AQ94,'Прайс-лист'!$B:$K,10,0)</f>
        <v>2420</v>
      </c>
      <c r="AT94" s="723"/>
      <c r="AU94" s="723"/>
      <c r="AV94" s="723"/>
      <c r="AW94" s="723"/>
      <c r="AX94" s="723"/>
      <c r="AY94" s="723"/>
      <c r="AZ94" s="723"/>
      <c r="BA94" s="724"/>
      <c r="BB94" s="725"/>
      <c r="BC94" s="726"/>
      <c r="BD94" s="727"/>
      <c r="BE94" s="138" t="s">
        <v>779</v>
      </c>
      <c r="BF94" s="245"/>
      <c r="BG94" s="753">
        <f>VLOOKUP(BE94,'Прайс-лист'!$B:$K,10,0)</f>
        <v>290</v>
      </c>
      <c r="BH94" s="723"/>
      <c r="BI94" s="723"/>
      <c r="BJ94" s="723"/>
      <c r="BK94" s="723"/>
      <c r="BL94" s="723"/>
      <c r="BM94" s="723"/>
      <c r="BN94" s="723"/>
      <c r="BO94" s="724"/>
      <c r="BP94" s="725"/>
      <c r="BQ94" s="726"/>
      <c r="BR94" s="727"/>
      <c r="BS94" s="163"/>
      <c r="BT94" s="160"/>
      <c r="BU94" s="163"/>
      <c r="BV94" s="163"/>
      <c r="BW94" s="163"/>
      <c r="BX94" s="163"/>
      <c r="BY94" s="163"/>
      <c r="BZ94" s="163"/>
      <c r="CA94" s="163"/>
      <c r="CB94" s="163"/>
      <c r="CC94" s="163"/>
      <c r="CD94" s="163"/>
      <c r="CE94" s="163"/>
      <c r="CF94" s="163"/>
      <c r="CG94" s="163"/>
      <c r="CH94" s="163"/>
      <c r="CI94" s="163"/>
      <c r="CJ94" s="163"/>
      <c r="CK94" s="163"/>
      <c r="CL94" s="163"/>
      <c r="CM94" s="163"/>
      <c r="CN94" s="163"/>
      <c r="CO94" s="163"/>
      <c r="CP94" s="163"/>
      <c r="CQ94" s="163"/>
      <c r="CR94" s="163"/>
      <c r="CS94" s="163"/>
      <c r="CT94" s="163"/>
      <c r="CU94" s="163"/>
      <c r="CV94" s="163"/>
      <c r="CW94" s="163"/>
      <c r="CX94" s="163"/>
      <c r="CY94" s="163"/>
      <c r="CZ94" s="163"/>
      <c r="DA94" s="163"/>
      <c r="DB94" s="163"/>
      <c r="DC94" s="163"/>
      <c r="DD94" s="163"/>
      <c r="DE94" s="163"/>
      <c r="DF94" s="163"/>
      <c r="DG94" s="163"/>
      <c r="DH94" s="163"/>
      <c r="DI94" s="163"/>
      <c r="DJ94" s="163"/>
      <c r="DK94" s="163"/>
      <c r="DL94" s="163"/>
      <c r="DM94" s="163"/>
      <c r="DN94" s="163"/>
      <c r="DO94" s="163"/>
      <c r="DP94" s="163"/>
      <c r="DQ94" s="163"/>
      <c r="DR94" s="163"/>
      <c r="DS94" s="163"/>
      <c r="DT94" s="163"/>
      <c r="DU94" s="163"/>
      <c r="DV94" s="163"/>
      <c r="DW94" s="134"/>
      <c r="DX94" s="163"/>
      <c r="DY94" s="163"/>
      <c r="DZ94" s="163"/>
      <c r="EA94" s="163"/>
      <c r="EB94" s="163"/>
      <c r="EC94" s="163"/>
      <c r="ED94" s="163"/>
      <c r="EE94" s="163"/>
      <c r="EF94" s="163"/>
      <c r="EG94" s="163"/>
      <c r="EH94" s="163"/>
      <c r="EI94" s="163"/>
      <c r="EJ94" s="163"/>
    </row>
    <row r="95" spans="1:140">
      <c r="BE95" s="142"/>
      <c r="BF95" s="135"/>
      <c r="BS95" s="142"/>
      <c r="BT95" s="135"/>
    </row>
    <row r="96" spans="1:140">
      <c r="AQ96" s="142"/>
      <c r="AR96" s="135"/>
      <c r="BF96" s="135"/>
      <c r="BS96" s="142"/>
      <c r="BT96" s="135"/>
    </row>
    <row r="97" spans="43:72">
      <c r="AQ97" s="142"/>
      <c r="AR97" s="135"/>
      <c r="BF97" s="135"/>
      <c r="BS97" s="142"/>
      <c r="BT97" s="135"/>
    </row>
    <row r="98" spans="43:72">
      <c r="AQ98" s="142"/>
      <c r="AR98" s="135"/>
    </row>
    <row r="99" spans="43:72">
      <c r="AQ99" s="142"/>
      <c r="AR99" s="135"/>
    </row>
    <row r="100" spans="43:72">
      <c r="AQ100" s="142"/>
    </row>
    <row r="101" spans="43:72">
      <c r="AQ101" s="142"/>
    </row>
    <row r="102" spans="43:72">
      <c r="AQ102" s="142"/>
    </row>
    <row r="103" spans="43:72">
      <c r="AQ103" s="142"/>
    </row>
  </sheetData>
  <sheetProtection algorithmName="SHA-512" hashValue="s+lx3snp8Z1zcX8VBt7pb1Mveu8dW5VTGtk2JthFjMoUkBAVvxhfRpK1k9PqEpklxO+5cTkRWMFo+/UvcRiV7g==" saltValue="K1ovSg2qpSry9gZUjVew6w==" spinCount="100000" sheet="1" objects="1" scenarios="1"/>
  <mergeCells count="913">
    <mergeCell ref="AN2:CG4"/>
    <mergeCell ref="C93:K93"/>
    <mergeCell ref="L93:N93"/>
    <mergeCell ref="Q93:Y93"/>
    <mergeCell ref="Z93:AB93"/>
    <mergeCell ref="AE93:AM93"/>
    <mergeCell ref="DY76:EJ76"/>
    <mergeCell ref="DY83:EJ83"/>
    <mergeCell ref="DY77:EG77"/>
    <mergeCell ref="EH77:EJ77"/>
    <mergeCell ref="DY85:EG85"/>
    <mergeCell ref="EH85:EJ85"/>
    <mergeCell ref="C90:N90"/>
    <mergeCell ref="Q90:AB90"/>
    <mergeCell ref="BG89:BR89"/>
    <mergeCell ref="C86:K86"/>
    <mergeCell ref="L86:N86"/>
    <mergeCell ref="Q86:Y86"/>
    <mergeCell ref="Z86:AB86"/>
    <mergeCell ref="AE86:AM86"/>
    <mergeCell ref="BU85:CC85"/>
    <mergeCell ref="C89:N89"/>
    <mergeCell ref="Q89:AB89"/>
    <mergeCell ref="AE89:AP89"/>
    <mergeCell ref="DK84:DV84"/>
    <mergeCell ref="BG94:BO94"/>
    <mergeCell ref="BP94:BR94"/>
    <mergeCell ref="DY78:EG78"/>
    <mergeCell ref="EH78:EJ78"/>
    <mergeCell ref="DY86:EG86"/>
    <mergeCell ref="EH86:EJ86"/>
    <mergeCell ref="C94:K94"/>
    <mergeCell ref="L94:N94"/>
    <mergeCell ref="Q94:Y94"/>
    <mergeCell ref="Z94:AB94"/>
    <mergeCell ref="AE94:AM94"/>
    <mergeCell ref="AN94:AP94"/>
    <mergeCell ref="C92:N92"/>
    <mergeCell ref="Q92:AB92"/>
    <mergeCell ref="AE92:AP92"/>
    <mergeCell ref="BG92:BR92"/>
    <mergeCell ref="BB86:BD86"/>
    <mergeCell ref="BG86:BO86"/>
    <mergeCell ref="BP86:BR86"/>
    <mergeCell ref="DY84:EJ84"/>
    <mergeCell ref="C91:N91"/>
    <mergeCell ref="Q91:AB91"/>
    <mergeCell ref="AE91:AP91"/>
    <mergeCell ref="BG91:BR91"/>
    <mergeCell ref="DY73:EJ73"/>
    <mergeCell ref="CD86:CF86"/>
    <mergeCell ref="CI86:CQ86"/>
    <mergeCell ref="CR86:CT86"/>
    <mergeCell ref="CW86:DE86"/>
    <mergeCell ref="DF86:DH86"/>
    <mergeCell ref="DK86:DS86"/>
    <mergeCell ref="BU84:CF84"/>
    <mergeCell ref="DT85:DV85"/>
    <mergeCell ref="CD85:CF85"/>
    <mergeCell ref="CI85:CQ85"/>
    <mergeCell ref="CR85:CT85"/>
    <mergeCell ref="CW85:DE85"/>
    <mergeCell ref="DF85:DH85"/>
    <mergeCell ref="DK85:DS85"/>
    <mergeCell ref="DF78:DH78"/>
    <mergeCell ref="DK78:DS78"/>
    <mergeCell ref="DT78:DV78"/>
    <mergeCell ref="CI78:CQ78"/>
    <mergeCell ref="CR78:CT78"/>
    <mergeCell ref="CW78:DE78"/>
    <mergeCell ref="BU86:CC86"/>
    <mergeCell ref="CI84:CT84"/>
    <mergeCell ref="CW84:DH84"/>
    <mergeCell ref="C85:K85"/>
    <mergeCell ref="L85:N85"/>
    <mergeCell ref="Q85:Y85"/>
    <mergeCell ref="AS86:BA86"/>
    <mergeCell ref="AN86:AP86"/>
    <mergeCell ref="AN93:AP93"/>
    <mergeCell ref="DY75:EJ75"/>
    <mergeCell ref="BG93:BO93"/>
    <mergeCell ref="BP93:BR93"/>
    <mergeCell ref="DY81:EJ81"/>
    <mergeCell ref="AE90:AP90"/>
    <mergeCell ref="BG90:BR90"/>
    <mergeCell ref="C84:N84"/>
    <mergeCell ref="C83:N83"/>
    <mergeCell ref="CW83:DH83"/>
    <mergeCell ref="DK83:DV83"/>
    <mergeCell ref="C82:N82"/>
    <mergeCell ref="Q82:AB82"/>
    <mergeCell ref="AE82:AP82"/>
    <mergeCell ref="AS82:BD82"/>
    <mergeCell ref="BG82:BR82"/>
    <mergeCell ref="BU82:CF82"/>
    <mergeCell ref="CI82:CT82"/>
    <mergeCell ref="CW82:DH82"/>
    <mergeCell ref="DY74:EJ74"/>
    <mergeCell ref="DY82:EJ82"/>
    <mergeCell ref="DT86:DV86"/>
    <mergeCell ref="BG88:BR88"/>
    <mergeCell ref="DY80:EJ80"/>
    <mergeCell ref="AS78:BA78"/>
    <mergeCell ref="BB78:BD78"/>
    <mergeCell ref="Z85:AB85"/>
    <mergeCell ref="AE85:AM85"/>
    <mergeCell ref="AN85:AP85"/>
    <mergeCell ref="AS85:BA85"/>
    <mergeCell ref="Q84:AB84"/>
    <mergeCell ref="AE84:AP84"/>
    <mergeCell ref="AS84:BD84"/>
    <mergeCell ref="BG84:BR84"/>
    <mergeCell ref="BG85:BO85"/>
    <mergeCell ref="BP85:BR85"/>
    <mergeCell ref="BB85:BD85"/>
    <mergeCell ref="Q83:AB83"/>
    <mergeCell ref="AE83:AP83"/>
    <mergeCell ref="AS83:BD83"/>
    <mergeCell ref="BG83:BR83"/>
    <mergeCell ref="BU83:CF83"/>
    <mergeCell ref="CI83:CT83"/>
    <mergeCell ref="DK82:DV82"/>
    <mergeCell ref="AN78:AP78"/>
    <mergeCell ref="C80:AP80"/>
    <mergeCell ref="AS80:CF80"/>
    <mergeCell ref="CI80:DV80"/>
    <mergeCell ref="C81:N81"/>
    <mergeCell ref="Q81:AB81"/>
    <mergeCell ref="AE81:AP81"/>
    <mergeCell ref="AS81:BD81"/>
    <mergeCell ref="BG81:BR81"/>
    <mergeCell ref="BU81:CF81"/>
    <mergeCell ref="CI81:CT81"/>
    <mergeCell ref="CW81:DH81"/>
    <mergeCell ref="DK81:DV81"/>
    <mergeCell ref="CD78:CF78"/>
    <mergeCell ref="BG78:BO78"/>
    <mergeCell ref="BP78:BR78"/>
    <mergeCell ref="BU78:CC78"/>
    <mergeCell ref="C78:K78"/>
    <mergeCell ref="L78:N78"/>
    <mergeCell ref="Q78:Y78"/>
    <mergeCell ref="Z78:AB78"/>
    <mergeCell ref="AE78:AM78"/>
    <mergeCell ref="DF77:DH77"/>
    <mergeCell ref="C77:K77"/>
    <mergeCell ref="L77:N77"/>
    <mergeCell ref="Q77:Y77"/>
    <mergeCell ref="Z77:AB77"/>
    <mergeCell ref="AE77:AM77"/>
    <mergeCell ref="AN77:AP77"/>
    <mergeCell ref="DK77:DS77"/>
    <mergeCell ref="DT77:DV77"/>
    <mergeCell ref="AS77:BA77"/>
    <mergeCell ref="BB77:BD77"/>
    <mergeCell ref="BG77:BO77"/>
    <mergeCell ref="BP77:BR77"/>
    <mergeCell ref="BU77:CC77"/>
    <mergeCell ref="CD77:CF77"/>
    <mergeCell ref="CI77:CQ77"/>
    <mergeCell ref="CR77:CT77"/>
    <mergeCell ref="CW77:DE77"/>
    <mergeCell ref="DK76:DV76"/>
    <mergeCell ref="C75:N75"/>
    <mergeCell ref="Q75:AB75"/>
    <mergeCell ref="AE75:AP75"/>
    <mergeCell ref="AS75:BD75"/>
    <mergeCell ref="BG75:BR75"/>
    <mergeCell ref="BU75:CF75"/>
    <mergeCell ref="CI75:CT75"/>
    <mergeCell ref="CW75:DH75"/>
    <mergeCell ref="DK75:DV75"/>
    <mergeCell ref="C76:N76"/>
    <mergeCell ref="Q76:AB76"/>
    <mergeCell ref="AE76:AP76"/>
    <mergeCell ref="AS76:BD76"/>
    <mergeCell ref="BG76:BR76"/>
    <mergeCell ref="BU76:CF76"/>
    <mergeCell ref="CI76:CT76"/>
    <mergeCell ref="CW76:DH76"/>
    <mergeCell ref="DY72:EJ72"/>
    <mergeCell ref="C69:K69"/>
    <mergeCell ref="L69:N69"/>
    <mergeCell ref="Q69:Y69"/>
    <mergeCell ref="CI73:CT73"/>
    <mergeCell ref="CW73:DH73"/>
    <mergeCell ref="DK73:DV73"/>
    <mergeCell ref="C74:N74"/>
    <mergeCell ref="Q74:AB74"/>
    <mergeCell ref="AE74:AP74"/>
    <mergeCell ref="AS74:BD74"/>
    <mergeCell ref="BG74:BR74"/>
    <mergeCell ref="BU74:CF74"/>
    <mergeCell ref="CI74:CT74"/>
    <mergeCell ref="C73:N73"/>
    <mergeCell ref="Q73:AB73"/>
    <mergeCell ref="AE73:AP73"/>
    <mergeCell ref="AS73:BD73"/>
    <mergeCell ref="BG73:BR73"/>
    <mergeCell ref="BU73:CF73"/>
    <mergeCell ref="CW74:DH74"/>
    <mergeCell ref="DK74:DV74"/>
    <mergeCell ref="Z69:AB69"/>
    <mergeCell ref="AE69:AM69"/>
    <mergeCell ref="C72:N72"/>
    <mergeCell ref="Q72:AP72"/>
    <mergeCell ref="AS72:BR72"/>
    <mergeCell ref="BU72:CT72"/>
    <mergeCell ref="CW72:DV72"/>
    <mergeCell ref="CR70:CT70"/>
    <mergeCell ref="CW70:DE70"/>
    <mergeCell ref="DF70:DH70"/>
    <mergeCell ref="DK70:DS70"/>
    <mergeCell ref="DT70:DV70"/>
    <mergeCell ref="BB70:BD70"/>
    <mergeCell ref="BG70:BO70"/>
    <mergeCell ref="BP70:BR70"/>
    <mergeCell ref="BU70:CC70"/>
    <mergeCell ref="CD70:CF70"/>
    <mergeCell ref="CI70:CQ70"/>
    <mergeCell ref="DY69:EG69"/>
    <mergeCell ref="EH69:EJ69"/>
    <mergeCell ref="C70:K70"/>
    <mergeCell ref="L70:N70"/>
    <mergeCell ref="Q70:Y70"/>
    <mergeCell ref="Z70:AB70"/>
    <mergeCell ref="AE70:AM70"/>
    <mergeCell ref="AN70:AP70"/>
    <mergeCell ref="AS70:BA70"/>
    <mergeCell ref="CD69:CF69"/>
    <mergeCell ref="CI69:CQ69"/>
    <mergeCell ref="CR69:CT69"/>
    <mergeCell ref="CW69:DE69"/>
    <mergeCell ref="DF69:DH69"/>
    <mergeCell ref="DK69:DS69"/>
    <mergeCell ref="AN69:AP69"/>
    <mergeCell ref="AS69:BA69"/>
    <mergeCell ref="BB69:BD69"/>
    <mergeCell ref="BG69:BO69"/>
    <mergeCell ref="BP69:BR69"/>
    <mergeCell ref="BU69:CC69"/>
    <mergeCell ref="EH70:EJ70"/>
    <mergeCell ref="DY70:EG70"/>
    <mergeCell ref="DT69:DV69"/>
    <mergeCell ref="DY67:EJ67"/>
    <mergeCell ref="C68:N68"/>
    <mergeCell ref="Q68:AB68"/>
    <mergeCell ref="AE68:AP68"/>
    <mergeCell ref="AS68:BD68"/>
    <mergeCell ref="BG68:BR68"/>
    <mergeCell ref="BU68:CF68"/>
    <mergeCell ref="CI68:CT68"/>
    <mergeCell ref="CW68:DH68"/>
    <mergeCell ref="DK68:DV68"/>
    <mergeCell ref="DY68:EJ68"/>
    <mergeCell ref="C67:N67"/>
    <mergeCell ref="Q67:AB67"/>
    <mergeCell ref="AE67:AP67"/>
    <mergeCell ref="AS67:BD67"/>
    <mergeCell ref="BG67:BR67"/>
    <mergeCell ref="BU67:CF67"/>
    <mergeCell ref="CI67:CT67"/>
    <mergeCell ref="CW67:DH67"/>
    <mergeCell ref="DK67:DV67"/>
    <mergeCell ref="DY65:EJ65"/>
    <mergeCell ref="C66:N66"/>
    <mergeCell ref="Q66:AB66"/>
    <mergeCell ref="AE66:AP66"/>
    <mergeCell ref="AS66:BD66"/>
    <mergeCell ref="BG66:BR66"/>
    <mergeCell ref="BU66:CF66"/>
    <mergeCell ref="CI66:CT66"/>
    <mergeCell ref="CW66:DH66"/>
    <mergeCell ref="DK66:DV66"/>
    <mergeCell ref="DY66:EJ66"/>
    <mergeCell ref="C65:N65"/>
    <mergeCell ref="Q65:AB65"/>
    <mergeCell ref="AE65:AP65"/>
    <mergeCell ref="AS65:BD65"/>
    <mergeCell ref="BG65:BR65"/>
    <mergeCell ref="BU65:CF65"/>
    <mergeCell ref="CI65:CT65"/>
    <mergeCell ref="CW65:DH65"/>
    <mergeCell ref="DK65:DV65"/>
    <mergeCell ref="EH62:EJ62"/>
    <mergeCell ref="BG62:BO62"/>
    <mergeCell ref="BP62:BR62"/>
    <mergeCell ref="BU62:CC62"/>
    <mergeCell ref="CD62:CF62"/>
    <mergeCell ref="CI62:CQ62"/>
    <mergeCell ref="CR62:CT62"/>
    <mergeCell ref="C64:AP64"/>
    <mergeCell ref="AS64:BR64"/>
    <mergeCell ref="BU64:CT64"/>
    <mergeCell ref="CW64:DV64"/>
    <mergeCell ref="DY64:EJ64"/>
    <mergeCell ref="AS62:BA62"/>
    <mergeCell ref="BB62:BD62"/>
    <mergeCell ref="CW62:DE62"/>
    <mergeCell ref="DF62:DH62"/>
    <mergeCell ref="DK62:DS62"/>
    <mergeCell ref="DT62:DV62"/>
    <mergeCell ref="DY62:EG62"/>
    <mergeCell ref="C62:K62"/>
    <mergeCell ref="L62:N62"/>
    <mergeCell ref="Q62:Y62"/>
    <mergeCell ref="Z62:AB62"/>
    <mergeCell ref="AE62:AM62"/>
    <mergeCell ref="AN62:AP62"/>
    <mergeCell ref="CI61:CQ61"/>
    <mergeCell ref="CR61:CT61"/>
    <mergeCell ref="CW61:DE61"/>
    <mergeCell ref="AS61:BA61"/>
    <mergeCell ref="BB61:BD61"/>
    <mergeCell ref="AE59:AP59"/>
    <mergeCell ref="AS59:BD59"/>
    <mergeCell ref="BG59:BR59"/>
    <mergeCell ref="BU59:CF59"/>
    <mergeCell ref="CI59:CT59"/>
    <mergeCell ref="CW59:DH59"/>
    <mergeCell ref="C61:K61"/>
    <mergeCell ref="L61:N61"/>
    <mergeCell ref="Q61:Y61"/>
    <mergeCell ref="Z61:AB61"/>
    <mergeCell ref="AE61:AM61"/>
    <mergeCell ref="AN61:AP61"/>
    <mergeCell ref="DF61:DH61"/>
    <mergeCell ref="DY60:EJ60"/>
    <mergeCell ref="BG61:BO61"/>
    <mergeCell ref="BP61:BR61"/>
    <mergeCell ref="BU61:CC61"/>
    <mergeCell ref="CD61:CF61"/>
    <mergeCell ref="EH61:EJ61"/>
    <mergeCell ref="C60:N60"/>
    <mergeCell ref="Q60:AB60"/>
    <mergeCell ref="AE60:AP60"/>
    <mergeCell ref="AS60:BD60"/>
    <mergeCell ref="BG60:BR60"/>
    <mergeCell ref="BU60:CF60"/>
    <mergeCell ref="CI60:CT60"/>
    <mergeCell ref="CW60:DH60"/>
    <mergeCell ref="DK60:DV60"/>
    <mergeCell ref="DY61:EG61"/>
    <mergeCell ref="DK61:DS61"/>
    <mergeCell ref="DT61:DV61"/>
    <mergeCell ref="DK59:DV59"/>
    <mergeCell ref="CI57:CT57"/>
    <mergeCell ref="CW57:DH57"/>
    <mergeCell ref="DK57:DV57"/>
    <mergeCell ref="DY57:EJ57"/>
    <mergeCell ref="C58:N58"/>
    <mergeCell ref="Q58:AB58"/>
    <mergeCell ref="AE58:AP58"/>
    <mergeCell ref="AS58:BD58"/>
    <mergeCell ref="BG58:BR58"/>
    <mergeCell ref="BU58:CF58"/>
    <mergeCell ref="C57:N57"/>
    <mergeCell ref="Q57:AB57"/>
    <mergeCell ref="AE57:AP57"/>
    <mergeCell ref="AS57:BD57"/>
    <mergeCell ref="BG57:BR57"/>
    <mergeCell ref="BU57:CF57"/>
    <mergeCell ref="CI58:CT58"/>
    <mergeCell ref="CW58:DH58"/>
    <mergeCell ref="DK58:DV58"/>
    <mergeCell ref="DY58:EJ58"/>
    <mergeCell ref="DY59:EJ59"/>
    <mergeCell ref="C59:N59"/>
    <mergeCell ref="Q59:AB59"/>
    <mergeCell ref="DY56:EJ56"/>
    <mergeCell ref="CW54:DE54"/>
    <mergeCell ref="DF54:DH54"/>
    <mergeCell ref="DK54:DS54"/>
    <mergeCell ref="DT54:DV54"/>
    <mergeCell ref="DY54:EG54"/>
    <mergeCell ref="EH54:EJ54"/>
    <mergeCell ref="BG54:BO54"/>
    <mergeCell ref="BP54:BR54"/>
    <mergeCell ref="BU54:CC54"/>
    <mergeCell ref="CD54:CF54"/>
    <mergeCell ref="CI54:CQ54"/>
    <mergeCell ref="CR54:CT54"/>
    <mergeCell ref="CW56:DV56"/>
    <mergeCell ref="C56:AB56"/>
    <mergeCell ref="AE56:BD56"/>
    <mergeCell ref="BG56:CT56"/>
    <mergeCell ref="C53:K53"/>
    <mergeCell ref="L53:N53"/>
    <mergeCell ref="Q53:Y53"/>
    <mergeCell ref="Z53:AB53"/>
    <mergeCell ref="AE53:AM53"/>
    <mergeCell ref="AN53:AP53"/>
    <mergeCell ref="DY53:EG53"/>
    <mergeCell ref="EH53:EJ53"/>
    <mergeCell ref="C54:K54"/>
    <mergeCell ref="L54:N54"/>
    <mergeCell ref="Q54:Y54"/>
    <mergeCell ref="Z54:AB54"/>
    <mergeCell ref="AE54:AM54"/>
    <mergeCell ref="AN54:AP54"/>
    <mergeCell ref="AS54:BA54"/>
    <mergeCell ref="BB54:BD54"/>
    <mergeCell ref="CI53:CQ53"/>
    <mergeCell ref="CR53:CT53"/>
    <mergeCell ref="CW53:DE53"/>
    <mergeCell ref="DF53:DH53"/>
    <mergeCell ref="DK53:DS53"/>
    <mergeCell ref="DT53:DV53"/>
    <mergeCell ref="AS53:BA53"/>
    <mergeCell ref="BB53:BD53"/>
    <mergeCell ref="C51:N51"/>
    <mergeCell ref="Q51:AB51"/>
    <mergeCell ref="AE51:AP51"/>
    <mergeCell ref="AS51:BD51"/>
    <mergeCell ref="BG51:BR51"/>
    <mergeCell ref="BU51:CF51"/>
    <mergeCell ref="CI51:CT51"/>
    <mergeCell ref="CW51:DH51"/>
    <mergeCell ref="DK51:DV51"/>
    <mergeCell ref="C52:N52"/>
    <mergeCell ref="Q52:AB52"/>
    <mergeCell ref="AE52:AP52"/>
    <mergeCell ref="AS52:BD52"/>
    <mergeCell ref="BG52:BR52"/>
    <mergeCell ref="BU52:CF52"/>
    <mergeCell ref="CI52:CT52"/>
    <mergeCell ref="CW52:DH52"/>
    <mergeCell ref="DK52:DV52"/>
    <mergeCell ref="CI50:CT50"/>
    <mergeCell ref="CW50:DH50"/>
    <mergeCell ref="DK50:DV50"/>
    <mergeCell ref="DY50:EJ50"/>
    <mergeCell ref="EH45:EJ45"/>
    <mergeCell ref="BG53:BO53"/>
    <mergeCell ref="BP53:BR53"/>
    <mergeCell ref="BU53:CC53"/>
    <mergeCell ref="CD53:CF53"/>
    <mergeCell ref="DY51:EJ51"/>
    <mergeCell ref="DY52:EJ52"/>
    <mergeCell ref="C47:EJ47"/>
    <mergeCell ref="C50:N50"/>
    <mergeCell ref="Q50:AB50"/>
    <mergeCell ref="AE50:AP50"/>
    <mergeCell ref="AS50:BD50"/>
    <mergeCell ref="BG50:BR50"/>
    <mergeCell ref="BU50:CF50"/>
    <mergeCell ref="C49:N49"/>
    <mergeCell ref="Q49:AB49"/>
    <mergeCell ref="AE49:AP49"/>
    <mergeCell ref="AS49:BD49"/>
    <mergeCell ref="BG49:BR49"/>
    <mergeCell ref="BU49:CF49"/>
    <mergeCell ref="C48:AB48"/>
    <mergeCell ref="AE48:BR48"/>
    <mergeCell ref="BU48:DH48"/>
    <mergeCell ref="DK48:EJ48"/>
    <mergeCell ref="C44:K44"/>
    <mergeCell ref="L44:N44"/>
    <mergeCell ref="Q44:Y44"/>
    <mergeCell ref="CI49:CT49"/>
    <mergeCell ref="CW49:DH49"/>
    <mergeCell ref="DK49:DV49"/>
    <mergeCell ref="DY49:EJ49"/>
    <mergeCell ref="CR45:CT45"/>
    <mergeCell ref="CW45:DE45"/>
    <mergeCell ref="DF45:DH45"/>
    <mergeCell ref="DK45:DS45"/>
    <mergeCell ref="DT45:DV45"/>
    <mergeCell ref="DY45:EG45"/>
    <mergeCell ref="BB45:BD45"/>
    <mergeCell ref="BG45:BO45"/>
    <mergeCell ref="BP45:BR45"/>
    <mergeCell ref="BU45:CC45"/>
    <mergeCell ref="CD45:CF45"/>
    <mergeCell ref="CI45:CQ45"/>
    <mergeCell ref="Z44:AB44"/>
    <mergeCell ref="AE44:AM44"/>
    <mergeCell ref="DT44:DV44"/>
    <mergeCell ref="DY44:EG44"/>
    <mergeCell ref="EH44:EJ44"/>
    <mergeCell ref="C45:K45"/>
    <mergeCell ref="L45:N45"/>
    <mergeCell ref="Q45:Y45"/>
    <mergeCell ref="Z45:AB45"/>
    <mergeCell ref="AE45:AM45"/>
    <mergeCell ref="AN45:AP45"/>
    <mergeCell ref="AS45:BA45"/>
    <mergeCell ref="CD44:CF44"/>
    <mergeCell ref="CI44:CQ44"/>
    <mergeCell ref="CR44:CT44"/>
    <mergeCell ref="CW44:DE44"/>
    <mergeCell ref="DF44:DH44"/>
    <mergeCell ref="DK44:DS44"/>
    <mergeCell ref="AN44:AP44"/>
    <mergeCell ref="AS44:BA44"/>
    <mergeCell ref="BB44:BD44"/>
    <mergeCell ref="BG44:BO44"/>
    <mergeCell ref="BP44:BR44"/>
    <mergeCell ref="BU44:CC44"/>
    <mergeCell ref="DY42:EJ42"/>
    <mergeCell ref="C43:N43"/>
    <mergeCell ref="Q43:AB43"/>
    <mergeCell ref="AE43:AP43"/>
    <mergeCell ref="AS43:BD43"/>
    <mergeCell ref="BG43:BR43"/>
    <mergeCell ref="BU43:CF43"/>
    <mergeCell ref="CI43:CT43"/>
    <mergeCell ref="CW43:DH43"/>
    <mergeCell ref="DK43:DV43"/>
    <mergeCell ref="DY43:EJ43"/>
    <mergeCell ref="C42:N42"/>
    <mergeCell ref="Q42:AB42"/>
    <mergeCell ref="AE42:AP42"/>
    <mergeCell ref="AS42:BD42"/>
    <mergeCell ref="BG42:BR42"/>
    <mergeCell ref="BU42:CF42"/>
    <mergeCell ref="CI42:CT42"/>
    <mergeCell ref="CW42:DH42"/>
    <mergeCell ref="DK42:DV42"/>
    <mergeCell ref="DY40:EJ40"/>
    <mergeCell ref="C41:N41"/>
    <mergeCell ref="Q41:AB41"/>
    <mergeCell ref="AE41:AP41"/>
    <mergeCell ref="AS41:BD41"/>
    <mergeCell ref="BG41:BR41"/>
    <mergeCell ref="BU41:CF41"/>
    <mergeCell ref="CI41:CT41"/>
    <mergeCell ref="CW41:DH41"/>
    <mergeCell ref="DK41:DV41"/>
    <mergeCell ref="DY41:EJ41"/>
    <mergeCell ref="C40:N40"/>
    <mergeCell ref="Q40:AB40"/>
    <mergeCell ref="AE40:AP40"/>
    <mergeCell ref="AS40:BD40"/>
    <mergeCell ref="BG40:BR40"/>
    <mergeCell ref="BU40:CF40"/>
    <mergeCell ref="CI40:CT40"/>
    <mergeCell ref="CW40:DH40"/>
    <mergeCell ref="DK40:DV40"/>
    <mergeCell ref="EH37:EJ37"/>
    <mergeCell ref="BG37:BO37"/>
    <mergeCell ref="BP37:BR37"/>
    <mergeCell ref="BU37:CC37"/>
    <mergeCell ref="CD37:CF37"/>
    <mergeCell ref="CI37:CQ37"/>
    <mergeCell ref="CR37:CT37"/>
    <mergeCell ref="C39:AB39"/>
    <mergeCell ref="AE39:BD39"/>
    <mergeCell ref="BG39:CF39"/>
    <mergeCell ref="CI39:DH39"/>
    <mergeCell ref="DK39:EJ39"/>
    <mergeCell ref="BG36:BO36"/>
    <mergeCell ref="BP36:BR36"/>
    <mergeCell ref="BU36:CC36"/>
    <mergeCell ref="CD36:CF36"/>
    <mergeCell ref="CW37:DE37"/>
    <mergeCell ref="DF37:DH37"/>
    <mergeCell ref="DK37:DS37"/>
    <mergeCell ref="DT37:DV37"/>
    <mergeCell ref="DY37:EG37"/>
    <mergeCell ref="C36:K36"/>
    <mergeCell ref="L36:N36"/>
    <mergeCell ref="Q36:Y36"/>
    <mergeCell ref="Z36:AB36"/>
    <mergeCell ref="AE36:AM36"/>
    <mergeCell ref="AN36:AP36"/>
    <mergeCell ref="DY36:EG36"/>
    <mergeCell ref="EH36:EJ36"/>
    <mergeCell ref="C37:K37"/>
    <mergeCell ref="L37:N37"/>
    <mergeCell ref="Q37:Y37"/>
    <mergeCell ref="Z37:AB37"/>
    <mergeCell ref="AE37:AM37"/>
    <mergeCell ref="AN37:AP37"/>
    <mergeCell ref="AS37:BA37"/>
    <mergeCell ref="BB37:BD37"/>
    <mergeCell ref="CI36:CQ36"/>
    <mergeCell ref="CR36:CT36"/>
    <mergeCell ref="CW36:DE36"/>
    <mergeCell ref="DF36:DH36"/>
    <mergeCell ref="DK36:DS36"/>
    <mergeCell ref="DT36:DV36"/>
    <mergeCell ref="AS36:BA36"/>
    <mergeCell ref="BB36:BD36"/>
    <mergeCell ref="DY34:EJ34"/>
    <mergeCell ref="C35:N35"/>
    <mergeCell ref="Q35:AB35"/>
    <mergeCell ref="AE35:AP35"/>
    <mergeCell ref="AS35:BD35"/>
    <mergeCell ref="BG35:BR35"/>
    <mergeCell ref="BU35:CF35"/>
    <mergeCell ref="CI35:CT35"/>
    <mergeCell ref="CW35:DH35"/>
    <mergeCell ref="DK35:DV35"/>
    <mergeCell ref="DY35:EJ35"/>
    <mergeCell ref="C34:N34"/>
    <mergeCell ref="Q34:AB34"/>
    <mergeCell ref="AE34:AP34"/>
    <mergeCell ref="AS34:BD34"/>
    <mergeCell ref="BG34:BR34"/>
    <mergeCell ref="BU34:CF34"/>
    <mergeCell ref="CI34:CT34"/>
    <mergeCell ref="CW34:DH34"/>
    <mergeCell ref="DK34:DV34"/>
    <mergeCell ref="CI32:CT32"/>
    <mergeCell ref="CW32:DH32"/>
    <mergeCell ref="DK32:DV32"/>
    <mergeCell ref="DY32:EJ32"/>
    <mergeCell ref="C33:N33"/>
    <mergeCell ref="Q33:AB33"/>
    <mergeCell ref="AE33:AP33"/>
    <mergeCell ref="AS33:BD33"/>
    <mergeCell ref="BG33:BR33"/>
    <mergeCell ref="BU33:CF33"/>
    <mergeCell ref="C32:N32"/>
    <mergeCell ref="Q32:AB32"/>
    <mergeCell ref="AE32:AP32"/>
    <mergeCell ref="AS32:BD32"/>
    <mergeCell ref="BG32:BR32"/>
    <mergeCell ref="BU32:CF32"/>
    <mergeCell ref="CI33:CT33"/>
    <mergeCell ref="CW33:DH33"/>
    <mergeCell ref="DK33:DV33"/>
    <mergeCell ref="DY33:EJ33"/>
    <mergeCell ref="EH21:EJ21"/>
    <mergeCell ref="DK31:EJ31"/>
    <mergeCell ref="BP21:BR21"/>
    <mergeCell ref="BU21:CC21"/>
    <mergeCell ref="CD21:CF21"/>
    <mergeCell ref="CI21:CQ21"/>
    <mergeCell ref="CR21:CT21"/>
    <mergeCell ref="CW21:DE21"/>
    <mergeCell ref="C24:N24"/>
    <mergeCell ref="Q24:AB24"/>
    <mergeCell ref="AE24:AP24"/>
    <mergeCell ref="AS24:BD24"/>
    <mergeCell ref="BG24:BR24"/>
    <mergeCell ref="BU24:CF24"/>
    <mergeCell ref="CI24:CT24"/>
    <mergeCell ref="CW24:DH24"/>
    <mergeCell ref="DK24:DV24"/>
    <mergeCell ref="DY24:EJ24"/>
    <mergeCell ref="C25:N25"/>
    <mergeCell ref="Q25:AB25"/>
    <mergeCell ref="AE25:AP25"/>
    <mergeCell ref="AS25:BD25"/>
    <mergeCell ref="BG25:BR25"/>
    <mergeCell ref="BU25:CF25"/>
    <mergeCell ref="BG20:BO20"/>
    <mergeCell ref="BP20:BR20"/>
    <mergeCell ref="BU20:CC20"/>
    <mergeCell ref="CD20:CF20"/>
    <mergeCell ref="CI20:CQ20"/>
    <mergeCell ref="DF21:DH21"/>
    <mergeCell ref="DK21:DS21"/>
    <mergeCell ref="DT21:DV21"/>
    <mergeCell ref="DY21:EG21"/>
    <mergeCell ref="C20:K20"/>
    <mergeCell ref="L20:N20"/>
    <mergeCell ref="Q20:Y20"/>
    <mergeCell ref="Z20:AB20"/>
    <mergeCell ref="AE20:AM20"/>
    <mergeCell ref="AN20:AP20"/>
    <mergeCell ref="AS20:BA20"/>
    <mergeCell ref="EH20:EJ20"/>
    <mergeCell ref="C21:K21"/>
    <mergeCell ref="L21:N21"/>
    <mergeCell ref="Q21:Y21"/>
    <mergeCell ref="Z21:AB21"/>
    <mergeCell ref="AE21:AM21"/>
    <mergeCell ref="AN21:AP21"/>
    <mergeCell ref="AS21:BA21"/>
    <mergeCell ref="BB21:BD21"/>
    <mergeCell ref="BG21:BO21"/>
    <mergeCell ref="CR20:CT20"/>
    <mergeCell ref="CW20:DE20"/>
    <mergeCell ref="DF20:DH20"/>
    <mergeCell ref="DK20:DS20"/>
    <mergeCell ref="DT20:DV20"/>
    <mergeCell ref="DY20:EG20"/>
    <mergeCell ref="BB20:BD20"/>
    <mergeCell ref="DY18:EJ18"/>
    <mergeCell ref="C19:N19"/>
    <mergeCell ref="Q19:AB19"/>
    <mergeCell ref="AE19:AP19"/>
    <mergeCell ref="AS19:BD19"/>
    <mergeCell ref="BG19:BR19"/>
    <mergeCell ref="BU19:CF19"/>
    <mergeCell ref="CI19:CT19"/>
    <mergeCell ref="CW19:DH19"/>
    <mergeCell ref="DK19:DV19"/>
    <mergeCell ref="DY19:EJ19"/>
    <mergeCell ref="C18:N18"/>
    <mergeCell ref="Q18:AB18"/>
    <mergeCell ref="AE18:AP18"/>
    <mergeCell ref="AS18:BD18"/>
    <mergeCell ref="BG18:BR18"/>
    <mergeCell ref="BU18:CF18"/>
    <mergeCell ref="CI18:CT18"/>
    <mergeCell ref="CW18:DH18"/>
    <mergeCell ref="DK18:DV18"/>
    <mergeCell ref="DY16:EJ16"/>
    <mergeCell ref="C17:N17"/>
    <mergeCell ref="Q17:AB17"/>
    <mergeCell ref="AE17:AP17"/>
    <mergeCell ref="AS17:BD17"/>
    <mergeCell ref="BG17:BR17"/>
    <mergeCell ref="BU17:CF17"/>
    <mergeCell ref="CI17:CT17"/>
    <mergeCell ref="CW17:DH17"/>
    <mergeCell ref="DK17:DV17"/>
    <mergeCell ref="DY17:EJ17"/>
    <mergeCell ref="C16:N16"/>
    <mergeCell ref="Q16:AB16"/>
    <mergeCell ref="AE16:AP16"/>
    <mergeCell ref="AS16:BD16"/>
    <mergeCell ref="BG16:BR16"/>
    <mergeCell ref="BU16:CF16"/>
    <mergeCell ref="CI16:CT16"/>
    <mergeCell ref="CW16:DH16"/>
    <mergeCell ref="DK16:DV16"/>
    <mergeCell ref="EH13:EJ13"/>
    <mergeCell ref="BG13:BO13"/>
    <mergeCell ref="BP13:BR13"/>
    <mergeCell ref="BU13:CC13"/>
    <mergeCell ref="CD13:CF13"/>
    <mergeCell ref="CI13:CQ13"/>
    <mergeCell ref="CR13:CT13"/>
    <mergeCell ref="C15:AB15"/>
    <mergeCell ref="AE15:BD15"/>
    <mergeCell ref="BG15:EJ15"/>
    <mergeCell ref="BG12:BO12"/>
    <mergeCell ref="BP12:BR12"/>
    <mergeCell ref="BU12:CC12"/>
    <mergeCell ref="CD12:CF12"/>
    <mergeCell ref="CW13:DE13"/>
    <mergeCell ref="DF13:DH13"/>
    <mergeCell ref="DK13:DS13"/>
    <mergeCell ref="DT13:DV13"/>
    <mergeCell ref="DY13:EG13"/>
    <mergeCell ref="C12:K12"/>
    <mergeCell ref="L12:N12"/>
    <mergeCell ref="Q12:Y12"/>
    <mergeCell ref="Z12:AB12"/>
    <mergeCell ref="AE12:AM12"/>
    <mergeCell ref="AN12:AP12"/>
    <mergeCell ref="DY12:EG12"/>
    <mergeCell ref="EH12:EJ12"/>
    <mergeCell ref="C13:K13"/>
    <mergeCell ref="L13:N13"/>
    <mergeCell ref="Q13:Y13"/>
    <mergeCell ref="Z13:AB13"/>
    <mergeCell ref="AE13:AM13"/>
    <mergeCell ref="AN13:AP13"/>
    <mergeCell ref="AS13:BA13"/>
    <mergeCell ref="BB13:BD13"/>
    <mergeCell ref="CI12:CQ12"/>
    <mergeCell ref="CR12:CT12"/>
    <mergeCell ref="CW12:DE12"/>
    <mergeCell ref="DF12:DH12"/>
    <mergeCell ref="DK12:DS12"/>
    <mergeCell ref="DT12:DV12"/>
    <mergeCell ref="AS12:BA12"/>
    <mergeCell ref="BB12:BD12"/>
    <mergeCell ref="DY10:EJ10"/>
    <mergeCell ref="C11:N11"/>
    <mergeCell ref="Q11:AB11"/>
    <mergeCell ref="AE11:AP11"/>
    <mergeCell ref="AS11:BD11"/>
    <mergeCell ref="BG11:BR11"/>
    <mergeCell ref="BU11:CF11"/>
    <mergeCell ref="CI11:CT11"/>
    <mergeCell ref="CW11:DH11"/>
    <mergeCell ref="DK11:DV11"/>
    <mergeCell ref="DY11:EJ11"/>
    <mergeCell ref="C10:N10"/>
    <mergeCell ref="Q10:AB10"/>
    <mergeCell ref="AE10:AP10"/>
    <mergeCell ref="AS10:BD10"/>
    <mergeCell ref="BG10:BR10"/>
    <mergeCell ref="BU10:CF10"/>
    <mergeCell ref="CI10:CT10"/>
    <mergeCell ref="CW10:DH10"/>
    <mergeCell ref="DK10:DV10"/>
    <mergeCell ref="CI8:CT8"/>
    <mergeCell ref="CW8:DH8"/>
    <mergeCell ref="DK8:DV8"/>
    <mergeCell ref="DY8:EJ8"/>
    <mergeCell ref="C9:N9"/>
    <mergeCell ref="Q9:AB9"/>
    <mergeCell ref="AE9:AP9"/>
    <mergeCell ref="AS9:BD9"/>
    <mergeCell ref="BG9:BR9"/>
    <mergeCell ref="BU9:CF9"/>
    <mergeCell ref="C8:N8"/>
    <mergeCell ref="Q8:AB8"/>
    <mergeCell ref="AE8:AP8"/>
    <mergeCell ref="AS8:BD8"/>
    <mergeCell ref="BG8:BR8"/>
    <mergeCell ref="BU8:CF8"/>
    <mergeCell ref="CI9:CT9"/>
    <mergeCell ref="CW9:DH9"/>
    <mergeCell ref="DK9:DV9"/>
    <mergeCell ref="DY9:EJ9"/>
    <mergeCell ref="C1:EJ1"/>
    <mergeCell ref="C7:BD7"/>
    <mergeCell ref="BG7:CF7"/>
    <mergeCell ref="CI7:DH7"/>
    <mergeCell ref="DK7:EJ7"/>
    <mergeCell ref="N3:Y3"/>
    <mergeCell ref="AA3:AL3"/>
    <mergeCell ref="C4:L4"/>
    <mergeCell ref="N4:Y4"/>
    <mergeCell ref="AA4:AL4"/>
    <mergeCell ref="CI5:CQ5"/>
    <mergeCell ref="C3:L3"/>
    <mergeCell ref="CI3:CQ3"/>
    <mergeCell ref="CI4:CQ4"/>
    <mergeCell ref="DN2:EH2"/>
    <mergeCell ref="DN5:EH5"/>
    <mergeCell ref="CS2:DL2"/>
    <mergeCell ref="CS3:DB3"/>
    <mergeCell ref="CS4:DB4"/>
    <mergeCell ref="DC3:DL3"/>
    <mergeCell ref="DC4:DL4"/>
    <mergeCell ref="CS5:DL5"/>
    <mergeCell ref="N2:AL2"/>
    <mergeCell ref="A6:EJ6"/>
    <mergeCell ref="CI25:CT25"/>
    <mergeCell ref="CW25:DH25"/>
    <mergeCell ref="DK25:DV25"/>
    <mergeCell ref="DY25:EJ25"/>
    <mergeCell ref="DY26:EJ26"/>
    <mergeCell ref="C27:N27"/>
    <mergeCell ref="Q27:AB27"/>
    <mergeCell ref="AE27:AP27"/>
    <mergeCell ref="AS27:BD27"/>
    <mergeCell ref="BG27:BR27"/>
    <mergeCell ref="BU27:CF27"/>
    <mergeCell ref="CI27:CT27"/>
    <mergeCell ref="CW27:DH27"/>
    <mergeCell ref="DK27:DV27"/>
    <mergeCell ref="DY27:EJ27"/>
    <mergeCell ref="C26:N26"/>
    <mergeCell ref="Q26:AB26"/>
    <mergeCell ref="AE26:AP26"/>
    <mergeCell ref="AS26:BD26"/>
    <mergeCell ref="BG26:BR26"/>
    <mergeCell ref="BU26:CF26"/>
    <mergeCell ref="CI26:CT26"/>
    <mergeCell ref="CW26:DH26"/>
    <mergeCell ref="DK26:DV26"/>
    <mergeCell ref="CW28:DE28"/>
    <mergeCell ref="DF28:DH28"/>
    <mergeCell ref="DK28:DS28"/>
    <mergeCell ref="DT28:DV28"/>
    <mergeCell ref="C28:K28"/>
    <mergeCell ref="L28:N28"/>
    <mergeCell ref="Q28:Y28"/>
    <mergeCell ref="Z28:AB28"/>
    <mergeCell ref="AE28:AM28"/>
    <mergeCell ref="AN28:AP28"/>
    <mergeCell ref="AS28:BA28"/>
    <mergeCell ref="BB28:BD28"/>
    <mergeCell ref="BG28:BO28"/>
    <mergeCell ref="AS93:BA93"/>
    <mergeCell ref="BB93:BD93"/>
    <mergeCell ref="AS94:BA94"/>
    <mergeCell ref="BB94:BD94"/>
    <mergeCell ref="C23:N23"/>
    <mergeCell ref="Q23:BD23"/>
    <mergeCell ref="BG23:CT23"/>
    <mergeCell ref="CW23:DV23"/>
    <mergeCell ref="DY23:EJ23"/>
    <mergeCell ref="C31:N31"/>
    <mergeCell ref="Q31:BD31"/>
    <mergeCell ref="BG31:DH31"/>
    <mergeCell ref="DY28:EG28"/>
    <mergeCell ref="EH28:EJ28"/>
    <mergeCell ref="C29:K29"/>
    <mergeCell ref="L29:N29"/>
    <mergeCell ref="Q29:Y29"/>
    <mergeCell ref="Z29:AB29"/>
    <mergeCell ref="AE29:AM29"/>
    <mergeCell ref="AN29:AP29"/>
    <mergeCell ref="AS29:BA29"/>
    <mergeCell ref="BB29:BD29"/>
    <mergeCell ref="BG29:BO29"/>
    <mergeCell ref="BP29:BR29"/>
    <mergeCell ref="DN3:DX3"/>
    <mergeCell ref="DY3:EH3"/>
    <mergeCell ref="DN4:DX4"/>
    <mergeCell ref="DY4:EH4"/>
    <mergeCell ref="C88:BD88"/>
    <mergeCell ref="AS89:BD89"/>
    <mergeCell ref="AS90:BD90"/>
    <mergeCell ref="AS91:BD91"/>
    <mergeCell ref="AS92:BD92"/>
    <mergeCell ref="BU29:CC29"/>
    <mergeCell ref="CD29:CF29"/>
    <mergeCell ref="CI29:CQ29"/>
    <mergeCell ref="CR29:CT29"/>
    <mergeCell ref="CW29:DE29"/>
    <mergeCell ref="DF29:DH29"/>
    <mergeCell ref="DK29:DS29"/>
    <mergeCell ref="DT29:DV29"/>
    <mergeCell ref="DY29:EG29"/>
    <mergeCell ref="EH29:EJ29"/>
    <mergeCell ref="BP28:BR28"/>
    <mergeCell ref="BU28:CC28"/>
    <mergeCell ref="CD28:CF28"/>
    <mergeCell ref="CI28:CQ28"/>
    <mergeCell ref="CR28:CT28"/>
  </mergeCells>
  <conditionalFormatting sqref="L12:N13">
    <cfRule type="cellIs" dxfId="1805" priority="262" operator="greaterThan">
      <formula>0</formula>
    </cfRule>
  </conditionalFormatting>
  <conditionalFormatting sqref="Z12:AB13">
    <cfRule type="cellIs" dxfId="1804" priority="261" operator="greaterThan">
      <formula>0</formula>
    </cfRule>
  </conditionalFormatting>
  <conditionalFormatting sqref="AN12:AP13">
    <cfRule type="cellIs" dxfId="1803" priority="260" operator="greaterThan">
      <formula>0</formula>
    </cfRule>
  </conditionalFormatting>
  <conditionalFormatting sqref="BB12:BD13">
    <cfRule type="cellIs" dxfId="1802" priority="259" operator="greaterThan">
      <formula>0</formula>
    </cfRule>
  </conditionalFormatting>
  <conditionalFormatting sqref="BP12:BR13">
    <cfRule type="cellIs" dxfId="1801" priority="258" operator="greaterThan">
      <formula>0</formula>
    </cfRule>
  </conditionalFormatting>
  <conditionalFormatting sqref="CD12:CF13">
    <cfRule type="cellIs" dxfId="1800" priority="257" operator="greaterThan">
      <formula>0</formula>
    </cfRule>
  </conditionalFormatting>
  <conditionalFormatting sqref="CR12:CT13">
    <cfRule type="cellIs" dxfId="1799" priority="256" operator="greaterThan">
      <formula>0</formula>
    </cfRule>
  </conditionalFormatting>
  <conditionalFormatting sqref="DF12:DH13">
    <cfRule type="cellIs" dxfId="1798" priority="255" operator="greaterThan">
      <formula>0</formula>
    </cfRule>
  </conditionalFormatting>
  <conditionalFormatting sqref="DT12:DV13">
    <cfRule type="cellIs" dxfId="1797" priority="254" operator="greaterThan">
      <formula>0</formula>
    </cfRule>
  </conditionalFormatting>
  <conditionalFormatting sqref="EH12:EJ13">
    <cfRule type="cellIs" dxfId="1796" priority="253" operator="greaterThan">
      <formula>0</formula>
    </cfRule>
  </conditionalFormatting>
  <conditionalFormatting sqref="L20:N21">
    <cfRule type="cellIs" dxfId="1795" priority="252" operator="greaterThan">
      <formula>0</formula>
    </cfRule>
  </conditionalFormatting>
  <conditionalFormatting sqref="Z20:AB21">
    <cfRule type="cellIs" dxfId="1794" priority="251" operator="greaterThan">
      <formula>0</formula>
    </cfRule>
  </conditionalFormatting>
  <conditionalFormatting sqref="AN20:AP21">
    <cfRule type="cellIs" dxfId="1793" priority="250" operator="greaterThan">
      <formula>0</formula>
    </cfRule>
  </conditionalFormatting>
  <conditionalFormatting sqref="BB20:BD21">
    <cfRule type="cellIs" dxfId="1792" priority="249" operator="greaterThan">
      <formula>0</formula>
    </cfRule>
  </conditionalFormatting>
  <conditionalFormatting sqref="BP20:BR21">
    <cfRule type="cellIs" dxfId="1791" priority="248" operator="greaterThan">
      <formula>0</formula>
    </cfRule>
  </conditionalFormatting>
  <conditionalFormatting sqref="CD20:CF21">
    <cfRule type="cellIs" dxfId="1790" priority="247" operator="greaterThan">
      <formula>0</formula>
    </cfRule>
  </conditionalFormatting>
  <conditionalFormatting sqref="CR20:CT21">
    <cfRule type="cellIs" dxfId="1789" priority="246" operator="greaterThan">
      <formula>0</formula>
    </cfRule>
  </conditionalFormatting>
  <conditionalFormatting sqref="DF20:DH21">
    <cfRule type="cellIs" dxfId="1788" priority="245" operator="greaterThan">
      <formula>0</formula>
    </cfRule>
  </conditionalFormatting>
  <conditionalFormatting sqref="DT20:DV21">
    <cfRule type="cellIs" dxfId="1787" priority="244" operator="greaterThan">
      <formula>0</formula>
    </cfRule>
  </conditionalFormatting>
  <conditionalFormatting sqref="EH20:EJ21">
    <cfRule type="cellIs" dxfId="1786" priority="243" operator="greaterThan">
      <formula>0</formula>
    </cfRule>
  </conditionalFormatting>
  <conditionalFormatting sqref="CD77:CF78">
    <cfRule type="cellIs" dxfId="1785" priority="187" operator="greaterThan">
      <formula>0</formula>
    </cfRule>
  </conditionalFormatting>
  <conditionalFormatting sqref="CR77:CT78">
    <cfRule type="cellIs" dxfId="1784" priority="186" operator="greaterThan">
      <formula>0</formula>
    </cfRule>
  </conditionalFormatting>
  <conditionalFormatting sqref="DF77:DH78">
    <cfRule type="cellIs" dxfId="1783" priority="185" operator="greaterThan">
      <formula>0</formula>
    </cfRule>
  </conditionalFormatting>
  <conditionalFormatting sqref="DT77:DV78">
    <cfRule type="cellIs" dxfId="1782" priority="184" operator="greaterThan">
      <formula>0</formula>
    </cfRule>
  </conditionalFormatting>
  <conditionalFormatting sqref="EH77:EJ78">
    <cfRule type="cellIs" dxfId="1781" priority="183" operator="greaterThan">
      <formula>0</formula>
    </cfRule>
  </conditionalFormatting>
  <conditionalFormatting sqref="L85:N86">
    <cfRule type="cellIs" dxfId="1780" priority="182" operator="greaterThan">
      <formula>0</formula>
    </cfRule>
  </conditionalFormatting>
  <conditionalFormatting sqref="Z85:AB86">
    <cfRule type="cellIs" dxfId="1779" priority="181" operator="greaterThan">
      <formula>0</formula>
    </cfRule>
  </conditionalFormatting>
  <conditionalFormatting sqref="AN85:AP86">
    <cfRule type="cellIs" dxfId="1778" priority="180" operator="greaterThan">
      <formula>0</formula>
    </cfRule>
  </conditionalFormatting>
  <conditionalFormatting sqref="BB85:BD86">
    <cfRule type="cellIs" dxfId="1777" priority="179" operator="greaterThan">
      <formula>0</formula>
    </cfRule>
  </conditionalFormatting>
  <conditionalFormatting sqref="CD85:CF86">
    <cfRule type="cellIs" dxfId="1776" priority="178" operator="greaterThan">
      <formula>0</formula>
    </cfRule>
  </conditionalFormatting>
  <conditionalFormatting sqref="Z77:AB78">
    <cfRule type="cellIs" dxfId="1775" priority="191" operator="greaterThan">
      <formula>0</formula>
    </cfRule>
  </conditionalFormatting>
  <conditionalFormatting sqref="AN77:AP78">
    <cfRule type="cellIs" dxfId="1774" priority="190" operator="greaterThan">
      <formula>0</formula>
    </cfRule>
  </conditionalFormatting>
  <conditionalFormatting sqref="BB77:BD78">
    <cfRule type="cellIs" dxfId="1773" priority="189" operator="greaterThan">
      <formula>0</formula>
    </cfRule>
  </conditionalFormatting>
  <conditionalFormatting sqref="BP77:BR78">
    <cfRule type="cellIs" dxfId="1772" priority="188" operator="greaterThan">
      <formula>0</formula>
    </cfRule>
  </conditionalFormatting>
  <conditionalFormatting sqref="DF85:DH86">
    <cfRule type="cellIs" dxfId="1771" priority="173" operator="greaterThan">
      <formula>0</formula>
    </cfRule>
  </conditionalFormatting>
  <conditionalFormatting sqref="L77:N78">
    <cfRule type="cellIs" dxfId="1770" priority="192" operator="greaterThan">
      <formula>0</formula>
    </cfRule>
  </conditionalFormatting>
  <conditionalFormatting sqref="L69:N70">
    <cfRule type="cellIs" dxfId="1769" priority="202" operator="greaterThan">
      <formula>0</formula>
    </cfRule>
  </conditionalFormatting>
  <conditionalFormatting sqref="Z69:AB70">
    <cfRule type="cellIs" dxfId="1768" priority="201" operator="greaterThan">
      <formula>0</formula>
    </cfRule>
  </conditionalFormatting>
  <conditionalFormatting sqref="AN69:AP70">
    <cfRule type="cellIs" dxfId="1767" priority="200" operator="greaterThan">
      <formula>0</formula>
    </cfRule>
  </conditionalFormatting>
  <conditionalFormatting sqref="BB69:BD70">
    <cfRule type="cellIs" dxfId="1766" priority="199" operator="greaterThan">
      <formula>0</formula>
    </cfRule>
  </conditionalFormatting>
  <conditionalFormatting sqref="BP69:BR70">
    <cfRule type="cellIs" dxfId="1765" priority="198" operator="greaterThan">
      <formula>0</formula>
    </cfRule>
  </conditionalFormatting>
  <conditionalFormatting sqref="CD69:CF70">
    <cfRule type="cellIs" dxfId="1764" priority="197" operator="greaterThan">
      <formula>0</formula>
    </cfRule>
  </conditionalFormatting>
  <conditionalFormatting sqref="CR69:CT70">
    <cfRule type="cellIs" dxfId="1763" priority="196" operator="greaterThan">
      <formula>0</formula>
    </cfRule>
  </conditionalFormatting>
  <conditionalFormatting sqref="DF69:DH70">
    <cfRule type="cellIs" dxfId="1762" priority="195" operator="greaterThan">
      <formula>0</formula>
    </cfRule>
  </conditionalFormatting>
  <conditionalFormatting sqref="DT69:DV70">
    <cfRule type="cellIs" dxfId="1761" priority="194" operator="greaterThan">
      <formula>0</formula>
    </cfRule>
  </conditionalFormatting>
  <conditionalFormatting sqref="EH69:EJ70">
    <cfRule type="cellIs" dxfId="1760" priority="193" operator="greaterThan">
      <formula>0</formula>
    </cfRule>
  </conditionalFormatting>
  <conditionalFormatting sqref="EH85:EJ86">
    <cfRule type="cellIs" dxfId="1759" priority="177" operator="greaterThan">
      <formula>0</formula>
    </cfRule>
  </conditionalFormatting>
  <conditionalFormatting sqref="BP85:BR86">
    <cfRule type="cellIs" dxfId="1758" priority="176" operator="greaterThan">
      <formula>0</formula>
    </cfRule>
  </conditionalFormatting>
  <conditionalFormatting sqref="CR85:CT86">
    <cfRule type="cellIs" dxfId="1757" priority="175" operator="greaterThan">
      <formula>0</formula>
    </cfRule>
  </conditionalFormatting>
  <conditionalFormatting sqref="DT85:DV86">
    <cfRule type="cellIs" dxfId="1756" priority="174" operator="greaterThan">
      <formula>0</formula>
    </cfRule>
  </conditionalFormatting>
  <conditionalFormatting sqref="DT53:DV54">
    <cfRule type="cellIs" dxfId="1755" priority="27" operator="greaterThan">
      <formula>0</formula>
    </cfRule>
  </conditionalFormatting>
  <conditionalFormatting sqref="EH53:EJ54">
    <cfRule type="cellIs" dxfId="1754" priority="26" operator="greaterThan">
      <formula>0</formula>
    </cfRule>
  </conditionalFormatting>
  <conditionalFormatting sqref="DF53:DH54">
    <cfRule type="cellIs" dxfId="1753" priority="15" operator="greaterThan">
      <formula>0</formula>
    </cfRule>
  </conditionalFormatting>
  <conditionalFormatting sqref="EH61:EJ62">
    <cfRule type="cellIs" dxfId="1752" priority="23" operator="greaterThan">
      <formula>0</formula>
    </cfRule>
  </conditionalFormatting>
  <conditionalFormatting sqref="L61:N62">
    <cfRule type="cellIs" dxfId="1751" priority="22" operator="greaterThan">
      <formula>0</formula>
    </cfRule>
  </conditionalFormatting>
  <conditionalFormatting sqref="DT61:DV62">
    <cfRule type="cellIs" dxfId="1750" priority="13" operator="greaterThan">
      <formula>0</formula>
    </cfRule>
  </conditionalFormatting>
  <conditionalFormatting sqref="BP61:BR62">
    <cfRule type="cellIs" dxfId="1749" priority="12" operator="greaterThan">
      <formula>0</formula>
    </cfRule>
  </conditionalFormatting>
  <conditionalFormatting sqref="L93:N94">
    <cfRule type="cellIs" dxfId="1748" priority="4" operator="greaterThan">
      <formula>0</formula>
    </cfRule>
  </conditionalFormatting>
  <conditionalFormatting sqref="BB93:BD94">
    <cfRule type="cellIs" dxfId="1747" priority="3" operator="greaterThan">
      <formula>0</formula>
    </cfRule>
  </conditionalFormatting>
  <conditionalFormatting sqref="L28:N29">
    <cfRule type="cellIs" dxfId="1746" priority="138" operator="greaterThan">
      <formula>0</formula>
    </cfRule>
  </conditionalFormatting>
  <conditionalFormatting sqref="BB28:BD29">
    <cfRule type="cellIs" dxfId="1745" priority="137" operator="greaterThan">
      <formula>0</formula>
    </cfRule>
  </conditionalFormatting>
  <conditionalFormatting sqref="CR28:CT29">
    <cfRule type="cellIs" dxfId="1744" priority="132" operator="greaterThan">
      <formula>0</formula>
    </cfRule>
  </conditionalFormatting>
  <conditionalFormatting sqref="AN28:AP29">
    <cfRule type="cellIs" dxfId="1743" priority="134" operator="greaterThan">
      <formula>0</formula>
    </cfRule>
  </conditionalFormatting>
  <conditionalFormatting sqref="CD28:CF29">
    <cfRule type="cellIs" dxfId="1742" priority="133" operator="greaterThan">
      <formula>0</formula>
    </cfRule>
  </conditionalFormatting>
  <conditionalFormatting sqref="BP28:BR29">
    <cfRule type="cellIs" dxfId="1741" priority="135" operator="greaterThan">
      <formula>0</formula>
    </cfRule>
  </conditionalFormatting>
  <conditionalFormatting sqref="Z28:AB29">
    <cfRule type="cellIs" dxfId="1740" priority="136" operator="greaterThan">
      <formula>0</formula>
    </cfRule>
  </conditionalFormatting>
  <conditionalFormatting sqref="DF28:DH29">
    <cfRule type="cellIs" dxfId="1739" priority="131" operator="greaterThan">
      <formula>0</formula>
    </cfRule>
  </conditionalFormatting>
  <conditionalFormatting sqref="DT28:DV29">
    <cfRule type="cellIs" dxfId="1738" priority="130" operator="greaterThan">
      <formula>0</formula>
    </cfRule>
  </conditionalFormatting>
  <conditionalFormatting sqref="EH28:EJ29">
    <cfRule type="cellIs" dxfId="1737" priority="129" operator="greaterThan">
      <formula>0</formula>
    </cfRule>
  </conditionalFormatting>
  <conditionalFormatting sqref="DT44:DV45">
    <cfRule type="cellIs" dxfId="1736" priority="62" operator="greaterThan">
      <formula>0</formula>
    </cfRule>
  </conditionalFormatting>
  <conditionalFormatting sqref="L36:N37">
    <cfRule type="cellIs" dxfId="1735" priority="98" operator="greaterThan">
      <formula>0</formula>
    </cfRule>
  </conditionalFormatting>
  <conditionalFormatting sqref="BB36:BD37">
    <cfRule type="cellIs" dxfId="1734" priority="97" operator="greaterThan">
      <formula>0</formula>
    </cfRule>
  </conditionalFormatting>
  <conditionalFormatting sqref="AN36:AP37">
    <cfRule type="cellIs" dxfId="1733" priority="95" operator="greaterThan">
      <formula>0</formula>
    </cfRule>
  </conditionalFormatting>
  <conditionalFormatting sqref="Z36:AB37">
    <cfRule type="cellIs" dxfId="1732" priority="96" operator="greaterThan">
      <formula>0</formula>
    </cfRule>
  </conditionalFormatting>
  <conditionalFormatting sqref="BP36:BR37">
    <cfRule type="cellIs" dxfId="1731" priority="94" operator="greaterThan">
      <formula>0</formula>
    </cfRule>
  </conditionalFormatting>
  <conditionalFormatting sqref="CD36:CF37">
    <cfRule type="cellIs" dxfId="1730" priority="93" operator="greaterThan">
      <formula>0</formula>
    </cfRule>
  </conditionalFormatting>
  <conditionalFormatting sqref="CR36:CT37">
    <cfRule type="cellIs" dxfId="1729" priority="92" operator="greaterThan">
      <formula>0</formula>
    </cfRule>
  </conditionalFormatting>
  <conditionalFormatting sqref="DF36:DH37">
    <cfRule type="cellIs" dxfId="1728" priority="91" operator="greaterThan">
      <formula>0</formula>
    </cfRule>
  </conditionalFormatting>
  <conditionalFormatting sqref="DT36:DV37">
    <cfRule type="cellIs" dxfId="1727" priority="90" operator="greaterThan">
      <formula>0</formula>
    </cfRule>
  </conditionalFormatting>
  <conditionalFormatting sqref="EH36:EJ37">
    <cfRule type="cellIs" dxfId="1726" priority="89" operator="greaterThan">
      <formula>0</formula>
    </cfRule>
  </conditionalFormatting>
  <conditionalFormatting sqref="AN44:AP45">
    <cfRule type="cellIs" dxfId="1725" priority="60" operator="greaterThan">
      <formula>0</formula>
    </cfRule>
  </conditionalFormatting>
  <conditionalFormatting sqref="BB44:BD45">
    <cfRule type="cellIs" dxfId="1724" priority="59" operator="greaterThan">
      <formula>0</formula>
    </cfRule>
  </conditionalFormatting>
  <conditionalFormatting sqref="L44:N45">
    <cfRule type="cellIs" dxfId="1723" priority="68" operator="greaterThan">
      <formula>0</formula>
    </cfRule>
  </conditionalFormatting>
  <conditionalFormatting sqref="Z44:AB45">
    <cfRule type="cellIs" dxfId="1722" priority="67" operator="greaterThan">
      <formula>0</formula>
    </cfRule>
  </conditionalFormatting>
  <conditionalFormatting sqref="BP44:BR45">
    <cfRule type="cellIs" dxfId="1721" priority="66" operator="greaterThan">
      <formula>0</formula>
    </cfRule>
  </conditionalFormatting>
  <conditionalFormatting sqref="CD44:CF45">
    <cfRule type="cellIs" dxfId="1720" priority="65" operator="greaterThan">
      <formula>0</formula>
    </cfRule>
  </conditionalFormatting>
  <conditionalFormatting sqref="CR44:CT45">
    <cfRule type="cellIs" dxfId="1719" priority="64" operator="greaterThan">
      <formula>0</formula>
    </cfRule>
  </conditionalFormatting>
  <conditionalFormatting sqref="DF44:DH45">
    <cfRule type="cellIs" dxfId="1718" priority="63" operator="greaterThan">
      <formula>0</formula>
    </cfRule>
  </conditionalFormatting>
  <conditionalFormatting sqref="EH44:EJ45">
    <cfRule type="cellIs" dxfId="1717" priority="61" operator="greaterThan">
      <formula>0</formula>
    </cfRule>
  </conditionalFormatting>
  <conditionalFormatting sqref="BP93:BR94">
    <cfRule type="cellIs" dxfId="1716" priority="8" operator="greaterThan">
      <formula>0</formula>
    </cfRule>
  </conditionalFormatting>
  <conditionalFormatting sqref="DF61:DH62">
    <cfRule type="cellIs" dxfId="1715" priority="14" operator="greaterThan">
      <formula>0</formula>
    </cfRule>
  </conditionalFormatting>
  <conditionalFormatting sqref="Z61:AB62">
    <cfRule type="cellIs" dxfId="1714" priority="21" operator="greaterThan">
      <formula>0</formula>
    </cfRule>
  </conditionalFormatting>
  <conditionalFormatting sqref="AN61:AP62">
    <cfRule type="cellIs" dxfId="1713" priority="20" operator="greaterThan">
      <formula>0</formula>
    </cfRule>
  </conditionalFormatting>
  <conditionalFormatting sqref="BP53:BR54">
    <cfRule type="cellIs" dxfId="1712" priority="35" operator="greaterThan">
      <formula>0</formula>
    </cfRule>
  </conditionalFormatting>
  <conditionalFormatting sqref="CR53:CT54">
    <cfRule type="cellIs" dxfId="1711" priority="28" operator="greaterThan">
      <formula>0</formula>
    </cfRule>
  </conditionalFormatting>
  <conditionalFormatting sqref="CD53:CF54">
    <cfRule type="cellIs" dxfId="1710" priority="29" operator="greaterThan">
      <formula>0</formula>
    </cfRule>
  </conditionalFormatting>
  <conditionalFormatting sqref="AN53:AP54">
    <cfRule type="cellIs" dxfId="1709" priority="32" operator="greaterThan">
      <formula>0</formula>
    </cfRule>
  </conditionalFormatting>
  <conditionalFormatting sqref="Z53:AB54">
    <cfRule type="cellIs" dxfId="1708" priority="33" operator="greaterThan">
      <formula>0</formula>
    </cfRule>
  </conditionalFormatting>
  <conditionalFormatting sqref="L53:N54">
    <cfRule type="cellIs" dxfId="1707" priority="34" operator="greaterThan">
      <formula>0</formula>
    </cfRule>
  </conditionalFormatting>
  <conditionalFormatting sqref="BB53:BD54">
    <cfRule type="cellIs" dxfId="1706" priority="31" operator="greaterThan">
      <formula>0</formula>
    </cfRule>
  </conditionalFormatting>
  <conditionalFormatting sqref="BB61:BD62">
    <cfRule type="cellIs" dxfId="1705" priority="19" operator="greaterThan">
      <formula>0</formula>
    </cfRule>
  </conditionalFormatting>
  <conditionalFormatting sqref="CR61:CT62">
    <cfRule type="cellIs" dxfId="1704" priority="11" operator="greaterThan">
      <formula>0</formula>
    </cfRule>
  </conditionalFormatting>
  <conditionalFormatting sqref="CD61:CF62">
    <cfRule type="cellIs" dxfId="1703" priority="10" operator="greaterThan">
      <formula>0</formula>
    </cfRule>
  </conditionalFormatting>
  <conditionalFormatting sqref="Z93:AB94">
    <cfRule type="cellIs" dxfId="1702" priority="2" operator="greaterThan">
      <formula>0</formula>
    </cfRule>
  </conditionalFormatting>
  <conditionalFormatting sqref="AN93:AP94">
    <cfRule type="cellIs" dxfId="1701" priority="1" operator="greaterThan">
      <formula>0</formula>
    </cfRule>
  </conditionalFormatting>
  <pageMargins left="0.23622047244094491" right="0.23622047244094491" top="0.74803149606299213" bottom="0.74803149606299213" header="0.31496062992125984" footer="0.31496062992125984"/>
  <pageSetup paperSize="9" scale="49" fitToHeight="0" orientation="portrait" r:id="rId1"/>
  <headerFooter>
    <oddFooter>&amp;R&amp;"Arial,обычный"&amp;24Стр.&amp;P</oddFooter>
  </headerFooter>
  <rowBreaks count="1" manualBreakCount="1">
    <brk id="46" min="1" max="139" man="1"/>
  </rowBreaks>
  <drawing r:id="rId2"/>
</worksheet>
</file>

<file path=xl/worksheets/sheet6.xml><?xml version="1.0" encoding="utf-8"?>
<worksheet xmlns="http://schemas.openxmlformats.org/spreadsheetml/2006/main" xmlns:r="http://schemas.openxmlformats.org/officeDocument/2006/relationships">
  <sheetPr>
    <tabColor theme="5"/>
  </sheetPr>
  <dimension ref="A1:EK103"/>
  <sheetViews>
    <sheetView topLeftCell="B1" zoomScale="80" zoomScaleNormal="80" zoomScaleSheetLayoutView="70" zoomScalePageLayoutView="30" workbookViewId="0">
      <pane ySplit="5" topLeftCell="A6" activePane="bottomLeft" state="frozen"/>
      <selection activeCell="B1" sqref="B1"/>
      <selection pane="bottomLeft" activeCell="Q9" sqref="Q9:AB9"/>
    </sheetView>
  </sheetViews>
  <sheetFormatPr defaultRowHeight="14.25"/>
  <cols>
    <col min="1" max="1" width="12.85546875" style="163" hidden="1" customWidth="1"/>
    <col min="2" max="2" width="1.7109375" style="163" customWidth="1"/>
    <col min="3" max="9" width="1.42578125" style="163" customWidth="1"/>
    <col min="10" max="11" width="1.85546875" style="163" customWidth="1"/>
    <col min="12" max="12" width="2.140625" style="163" customWidth="1"/>
    <col min="13" max="14" width="1.42578125" style="163" customWidth="1"/>
    <col min="15" max="15" width="14.140625" style="163" hidden="1" customWidth="1"/>
    <col min="16" max="25" width="1.42578125" style="163" customWidth="1"/>
    <col min="26" max="26" width="3.42578125" style="163" customWidth="1"/>
    <col min="27" max="28" width="1.42578125" style="163" customWidth="1"/>
    <col min="29" max="29" width="13" style="163" hidden="1" customWidth="1"/>
    <col min="30" max="33" width="1.42578125" style="163" customWidth="1"/>
    <col min="34" max="35" width="2.5703125" style="163" customWidth="1"/>
    <col min="36" max="42" width="1.42578125" style="163" customWidth="1"/>
    <col min="43" max="43" width="14.140625" style="163" hidden="1" customWidth="1"/>
    <col min="44" max="56" width="1.42578125" style="163" customWidth="1"/>
    <col min="57" max="57" width="13.5703125" style="163" hidden="1" customWidth="1"/>
    <col min="58" max="58" width="1.85546875" style="163" customWidth="1"/>
    <col min="59" max="62" width="1.42578125" style="163" customWidth="1"/>
    <col min="63" max="63" width="2" style="163" customWidth="1"/>
    <col min="64" max="64" width="2.28515625" style="163" customWidth="1"/>
    <col min="65" max="65" width="1.42578125" style="163" customWidth="1"/>
    <col min="66" max="66" width="2.140625" style="163" customWidth="1"/>
    <col min="67" max="67" width="1.85546875" style="163" customWidth="1"/>
    <col min="68" max="68" width="1.5703125" style="163" customWidth="1"/>
    <col min="69" max="70" width="1.42578125" style="163" customWidth="1"/>
    <col min="71" max="71" width="12.7109375" style="163" hidden="1" customWidth="1"/>
    <col min="72" max="84" width="1.42578125" style="163" customWidth="1"/>
    <col min="85" max="85" width="14.140625" style="163" hidden="1" customWidth="1"/>
    <col min="86" max="86" width="2.42578125" style="163" customWidth="1"/>
    <col min="87" max="97" width="1.42578125" style="163" customWidth="1"/>
    <col min="98" max="98" width="2.140625" style="163" customWidth="1"/>
    <col min="99" max="99" width="12.7109375" style="163" hidden="1" customWidth="1"/>
    <col min="100" max="112" width="1.42578125" style="163" customWidth="1"/>
    <col min="113" max="113" width="13.28515625" style="163" hidden="1" customWidth="1"/>
    <col min="114" max="114" width="1.85546875" style="163" customWidth="1"/>
    <col min="115" max="126" width="1.42578125" style="163" customWidth="1"/>
    <col min="127" max="127" width="12.7109375" style="163" hidden="1" customWidth="1"/>
    <col min="128" max="140" width="1.42578125" style="163" customWidth="1"/>
    <col min="141" max="16384" width="9.140625" style="163"/>
  </cols>
  <sheetData>
    <row r="1" spans="1:141" ht="21" thickBot="1">
      <c r="C1" s="750" t="s">
        <v>4371</v>
      </c>
      <c r="D1" s="751"/>
      <c r="E1" s="751"/>
      <c r="F1" s="751"/>
      <c r="G1" s="751"/>
      <c r="H1" s="751"/>
      <c r="I1" s="751"/>
      <c r="J1" s="751"/>
      <c r="K1" s="751"/>
      <c r="L1" s="751"/>
      <c r="M1" s="751"/>
      <c r="N1" s="751"/>
      <c r="O1" s="751"/>
      <c r="P1" s="751"/>
      <c r="Q1" s="751"/>
      <c r="R1" s="751"/>
      <c r="S1" s="751"/>
      <c r="T1" s="751"/>
      <c r="U1" s="751"/>
      <c r="V1" s="751"/>
      <c r="W1" s="751"/>
      <c r="X1" s="751"/>
      <c r="Y1" s="751"/>
      <c r="Z1" s="751"/>
      <c r="AA1" s="751"/>
      <c r="AB1" s="751"/>
      <c r="AC1" s="751"/>
      <c r="AD1" s="751"/>
      <c r="AE1" s="751"/>
      <c r="AF1" s="751"/>
      <c r="AG1" s="751"/>
      <c r="AH1" s="751"/>
      <c r="AI1" s="751"/>
      <c r="AJ1" s="751"/>
      <c r="AK1" s="751"/>
      <c r="AL1" s="751"/>
      <c r="AM1" s="833"/>
      <c r="AN1" s="833"/>
      <c r="AO1" s="833"/>
      <c r="AP1" s="833"/>
      <c r="AQ1" s="833"/>
      <c r="AR1" s="833"/>
      <c r="AS1" s="833"/>
      <c r="AT1" s="833"/>
      <c r="AU1" s="833"/>
      <c r="AV1" s="833"/>
      <c r="AW1" s="833"/>
      <c r="AX1" s="833"/>
      <c r="AY1" s="833"/>
      <c r="AZ1" s="833"/>
      <c r="BA1" s="833"/>
      <c r="BB1" s="833"/>
      <c r="BC1" s="833"/>
      <c r="BD1" s="833"/>
      <c r="BE1" s="833"/>
      <c r="BF1" s="833"/>
      <c r="BG1" s="833"/>
      <c r="BH1" s="833"/>
      <c r="BI1" s="833"/>
      <c r="BJ1" s="833"/>
      <c r="BK1" s="833"/>
      <c r="BL1" s="833"/>
      <c r="BM1" s="833"/>
      <c r="BN1" s="833"/>
      <c r="BO1" s="833"/>
      <c r="BP1" s="833"/>
      <c r="BQ1" s="833"/>
      <c r="BR1" s="833"/>
      <c r="BS1" s="833"/>
      <c r="BT1" s="833"/>
      <c r="BU1" s="833"/>
      <c r="BV1" s="833"/>
      <c r="BW1" s="833"/>
      <c r="BX1" s="833"/>
      <c r="BY1" s="833"/>
      <c r="BZ1" s="833"/>
      <c r="CA1" s="833"/>
      <c r="CB1" s="833"/>
      <c r="CC1" s="833"/>
      <c r="CD1" s="833"/>
      <c r="CE1" s="833"/>
      <c r="CF1" s="833"/>
      <c r="CG1" s="751"/>
      <c r="CH1" s="751"/>
      <c r="CI1" s="751"/>
      <c r="CJ1" s="751"/>
      <c r="CK1" s="751"/>
      <c r="CL1" s="751"/>
      <c r="CM1" s="751"/>
      <c r="CN1" s="751"/>
      <c r="CO1" s="751"/>
      <c r="CP1" s="751"/>
      <c r="CQ1" s="751"/>
      <c r="CR1" s="751"/>
      <c r="CS1" s="751"/>
      <c r="CT1" s="751"/>
      <c r="CU1" s="751"/>
      <c r="CV1" s="751"/>
      <c r="CW1" s="751"/>
      <c r="CX1" s="751"/>
      <c r="CY1" s="751"/>
      <c r="CZ1" s="751"/>
      <c r="DA1" s="751"/>
      <c r="DB1" s="751"/>
      <c r="DC1" s="751"/>
      <c r="DD1" s="751"/>
      <c r="DE1" s="751"/>
      <c r="DF1" s="751"/>
      <c r="DG1" s="751"/>
      <c r="DH1" s="751"/>
      <c r="DI1" s="751"/>
      <c r="DJ1" s="751"/>
      <c r="DK1" s="751"/>
      <c r="DL1" s="751"/>
      <c r="DM1" s="751"/>
      <c r="DN1" s="751"/>
      <c r="DO1" s="751"/>
      <c r="DP1" s="751"/>
      <c r="DQ1" s="751"/>
      <c r="DR1" s="751"/>
      <c r="DS1" s="751"/>
      <c r="DT1" s="751"/>
      <c r="DU1" s="751"/>
      <c r="DV1" s="751"/>
      <c r="DW1" s="751"/>
      <c r="DX1" s="751"/>
      <c r="DY1" s="751"/>
      <c r="DZ1" s="751"/>
      <c r="EA1" s="751"/>
      <c r="EB1" s="751"/>
      <c r="EC1" s="751"/>
      <c r="ED1" s="751"/>
      <c r="EE1" s="751"/>
      <c r="EF1" s="751"/>
      <c r="EG1" s="751"/>
      <c r="EH1" s="751"/>
      <c r="EI1" s="751"/>
      <c r="EJ1" s="752"/>
    </row>
    <row r="2" spans="1:141" ht="15" customHeight="1" thickBot="1">
      <c r="B2" s="374"/>
      <c r="C2" s="374"/>
      <c r="D2" s="374"/>
      <c r="E2" s="374"/>
      <c r="F2" s="374"/>
      <c r="G2" s="374"/>
      <c r="H2" s="374"/>
      <c r="I2" s="374"/>
      <c r="J2" s="374"/>
      <c r="K2" s="374"/>
      <c r="L2" s="374"/>
      <c r="M2" s="212"/>
      <c r="N2" s="932" t="s">
        <v>5003</v>
      </c>
      <c r="O2" s="933"/>
      <c r="P2" s="933"/>
      <c r="Q2" s="933"/>
      <c r="R2" s="933"/>
      <c r="S2" s="933"/>
      <c r="T2" s="933"/>
      <c r="U2" s="933"/>
      <c r="V2" s="933"/>
      <c r="W2" s="933"/>
      <c r="X2" s="933"/>
      <c r="Y2" s="933"/>
      <c r="Z2" s="933"/>
      <c r="AA2" s="933"/>
      <c r="AB2" s="933"/>
      <c r="AC2" s="933"/>
      <c r="AD2" s="933"/>
      <c r="AE2" s="933"/>
      <c r="AF2" s="933"/>
      <c r="AG2" s="933"/>
      <c r="AH2" s="933"/>
      <c r="AI2" s="933"/>
      <c r="AJ2" s="934"/>
      <c r="AK2" s="158"/>
      <c r="AL2" s="158"/>
      <c r="AM2" s="797" t="s">
        <v>6366</v>
      </c>
      <c r="AN2" s="798"/>
      <c r="AO2" s="798"/>
      <c r="AP2" s="798"/>
      <c r="AQ2" s="798"/>
      <c r="AR2" s="798"/>
      <c r="AS2" s="798"/>
      <c r="AT2" s="798"/>
      <c r="AU2" s="798"/>
      <c r="AV2" s="798"/>
      <c r="AW2" s="798"/>
      <c r="AX2" s="798"/>
      <c r="AY2" s="798"/>
      <c r="AZ2" s="798"/>
      <c r="BA2" s="798"/>
      <c r="BB2" s="798"/>
      <c r="BC2" s="798"/>
      <c r="BD2" s="798"/>
      <c r="BE2" s="798"/>
      <c r="BF2" s="798"/>
      <c r="BG2" s="798"/>
      <c r="BH2" s="798"/>
      <c r="BI2" s="798"/>
      <c r="BJ2" s="798"/>
      <c r="BK2" s="798"/>
      <c r="BL2" s="798"/>
      <c r="BM2" s="798"/>
      <c r="BN2" s="798"/>
      <c r="BO2" s="798"/>
      <c r="BP2" s="798"/>
      <c r="BQ2" s="798"/>
      <c r="BR2" s="798"/>
      <c r="BS2" s="798"/>
      <c r="BT2" s="798"/>
      <c r="BU2" s="798"/>
      <c r="BV2" s="798"/>
      <c r="BW2" s="798"/>
      <c r="BX2" s="798"/>
      <c r="BY2" s="798"/>
      <c r="BZ2" s="798"/>
      <c r="CA2" s="798"/>
      <c r="CB2" s="798"/>
      <c r="CC2" s="798"/>
      <c r="CD2" s="798"/>
      <c r="CE2" s="798"/>
      <c r="CF2" s="799"/>
      <c r="CG2" s="142"/>
      <c r="CH2" s="142"/>
      <c r="CI2" s="142"/>
      <c r="CJ2" s="142"/>
      <c r="CK2" s="142"/>
      <c r="CL2" s="142"/>
      <c r="CM2" s="142"/>
      <c r="CN2" s="142"/>
      <c r="CO2" s="142"/>
      <c r="CP2" s="142"/>
      <c r="CQ2" s="142"/>
      <c r="CR2" s="142"/>
      <c r="CS2" s="745" t="s">
        <v>4999</v>
      </c>
      <c r="CT2" s="745"/>
      <c r="CU2" s="745"/>
      <c r="CV2" s="745"/>
      <c r="CW2" s="745"/>
      <c r="CX2" s="745"/>
      <c r="CY2" s="745"/>
      <c r="CZ2" s="745"/>
      <c r="DA2" s="745"/>
      <c r="DB2" s="745"/>
      <c r="DC2" s="745"/>
      <c r="DD2" s="745"/>
      <c r="DE2" s="745"/>
      <c r="DF2" s="745"/>
      <c r="DG2" s="745"/>
      <c r="DH2" s="745"/>
      <c r="DI2" s="745"/>
      <c r="DJ2" s="745"/>
      <c r="DK2" s="745"/>
      <c r="DL2" s="745"/>
      <c r="DN2" s="745" t="s">
        <v>5000</v>
      </c>
      <c r="DO2" s="745"/>
      <c r="DP2" s="745"/>
      <c r="DQ2" s="745"/>
      <c r="DR2" s="745"/>
      <c r="DS2" s="745"/>
      <c r="DT2" s="745"/>
      <c r="DU2" s="745"/>
      <c r="DV2" s="745"/>
      <c r="DW2" s="745"/>
      <c r="DX2" s="745"/>
      <c r="DY2" s="745"/>
      <c r="DZ2" s="745"/>
      <c r="EA2" s="745"/>
      <c r="EB2" s="745"/>
      <c r="EC2" s="745"/>
      <c r="ED2" s="745"/>
      <c r="EE2" s="745"/>
      <c r="EF2" s="745"/>
      <c r="EG2" s="745"/>
      <c r="EH2" s="745"/>
      <c r="EI2" s="142"/>
      <c r="EJ2" s="142"/>
      <c r="EK2" s="142"/>
    </row>
    <row r="3" spans="1:141" s="243" customFormat="1" ht="21" customHeight="1" thickBot="1">
      <c r="B3" s="163"/>
      <c r="C3" s="838" t="s">
        <v>4266</v>
      </c>
      <c r="D3" s="839"/>
      <c r="E3" s="839"/>
      <c r="F3" s="839"/>
      <c r="G3" s="839"/>
      <c r="H3" s="839"/>
      <c r="I3" s="839"/>
      <c r="J3" s="839"/>
      <c r="K3" s="839"/>
      <c r="L3" s="840"/>
      <c r="M3" s="140"/>
      <c r="N3" s="926" t="s">
        <v>602</v>
      </c>
      <c r="O3" s="927"/>
      <c r="P3" s="927"/>
      <c r="Q3" s="927"/>
      <c r="R3" s="927"/>
      <c r="S3" s="927"/>
      <c r="T3" s="927"/>
      <c r="U3" s="927"/>
      <c r="V3" s="927"/>
      <c r="W3" s="927"/>
      <c r="X3" s="928"/>
      <c r="Y3" s="158"/>
      <c r="Z3" s="929" t="s">
        <v>15</v>
      </c>
      <c r="AA3" s="930"/>
      <c r="AB3" s="930"/>
      <c r="AC3" s="930"/>
      <c r="AD3" s="930"/>
      <c r="AE3" s="930"/>
      <c r="AF3" s="930"/>
      <c r="AG3" s="930"/>
      <c r="AH3" s="930"/>
      <c r="AI3" s="930"/>
      <c r="AJ3" s="931"/>
      <c r="AK3" s="158"/>
      <c r="AL3" s="158"/>
      <c r="AM3" s="800"/>
      <c r="AN3" s="801"/>
      <c r="AO3" s="801"/>
      <c r="AP3" s="801"/>
      <c r="AQ3" s="801"/>
      <c r="AR3" s="801"/>
      <c r="AS3" s="801"/>
      <c r="AT3" s="801"/>
      <c r="AU3" s="801"/>
      <c r="AV3" s="801"/>
      <c r="AW3" s="801"/>
      <c r="AX3" s="801"/>
      <c r="AY3" s="801"/>
      <c r="AZ3" s="801"/>
      <c r="BA3" s="801"/>
      <c r="BB3" s="801"/>
      <c r="BC3" s="801"/>
      <c r="BD3" s="801"/>
      <c r="BE3" s="801"/>
      <c r="BF3" s="801"/>
      <c r="BG3" s="801"/>
      <c r="BH3" s="801"/>
      <c r="BI3" s="801"/>
      <c r="BJ3" s="801"/>
      <c r="BK3" s="801"/>
      <c r="BL3" s="801"/>
      <c r="BM3" s="801"/>
      <c r="BN3" s="801"/>
      <c r="BO3" s="801"/>
      <c r="BP3" s="801"/>
      <c r="BQ3" s="801"/>
      <c r="BR3" s="801"/>
      <c r="BS3" s="801"/>
      <c r="BT3" s="801"/>
      <c r="BU3" s="801"/>
      <c r="BV3" s="801"/>
      <c r="BW3" s="801"/>
      <c r="BX3" s="801"/>
      <c r="BY3" s="801"/>
      <c r="BZ3" s="801"/>
      <c r="CA3" s="801"/>
      <c r="CB3" s="801"/>
      <c r="CC3" s="801"/>
      <c r="CD3" s="801"/>
      <c r="CE3" s="801"/>
      <c r="CF3" s="802"/>
      <c r="CI3" s="757" t="s">
        <v>4266</v>
      </c>
      <c r="CJ3" s="757"/>
      <c r="CK3" s="757"/>
      <c r="CL3" s="757"/>
      <c r="CM3" s="757"/>
      <c r="CN3" s="757"/>
      <c r="CO3" s="757"/>
      <c r="CP3" s="757"/>
      <c r="CQ3" s="757"/>
      <c r="CR3" s="142"/>
      <c r="CS3" s="909">
        <f>Z12+AN12+BB12+CD12+DF12+L28+AN28+BB28+CD28+CR28+DT28+EH12+Z20+BB20+CD20+CR20+DF20+DT20+EH20+L36+BB36+CD36+DF36+EH36+Z44+CD44+BB44+DF44+BB53+EH44+L53+Z53+BP53+CR53+DF53+EH53+Z61+BB61+CD61+CR61+DT61+L69+Z69+AN69+BP69+CR69+DT69+L77+AN77+BP77+CR77+DT77+AN85+CD85+DT85+AN93+BP93+EH77+EH85+AN36+CR36+Z93+BB93</f>
        <v>0</v>
      </c>
      <c r="CT3" s="909"/>
      <c r="CU3" s="909"/>
      <c r="CV3" s="909"/>
      <c r="CW3" s="909"/>
      <c r="CX3" s="909"/>
      <c r="CY3" s="909"/>
      <c r="CZ3" s="909"/>
      <c r="DA3" s="909"/>
      <c r="DB3" s="909"/>
      <c r="DC3" s="910">
        <f>Z13+AN13+BB13+CD13+DF13+L29+AN29+BB29+CD29+CR29+DT29+EH13+Z21+BB21+CD21+CR21+DF21+DT21+EH21+L37+BB37+CD37+DF37+EH37+Z45+CD45+BB45+DF45+BB54+EH45+L54+Z54+BP54+CR54+DF54+EH54+Z62+BB62+CD62+CR62+DT62+L70+Z70+AN70+BP70+CR70+DT70+L78+AN78+BP78+CR78+DT78+AN86+CD86+DT86+AN94+BP94+EH78+EH86+AN37+CR37+Z94+BB94</f>
        <v>0</v>
      </c>
      <c r="DD3" s="910"/>
      <c r="DE3" s="910"/>
      <c r="DF3" s="910"/>
      <c r="DG3" s="910"/>
      <c r="DH3" s="910"/>
      <c r="DI3" s="910"/>
      <c r="DJ3" s="910"/>
      <c r="DK3" s="910"/>
      <c r="DL3" s="910"/>
      <c r="DM3" s="163"/>
      <c r="DN3" s="895">
        <f>Q12*Z12+AE12*AN12+BU12*CD12+AS12*BB12+CW12*DF12+DY12*EH12+Q20*Z20+AS20*BB20+BU20*CD20+CI20*CR20+CW20*DF20+DK20*DT20+DY20*EH20+C36*L36+AS36*BB36+BU36*CD36+CW36*DF36+DY36*EH36+Q44*Z44+AE36*AN36+AS44*BB44+BU44*CD44+CW44*DF44+DY44*EH44+C53*L53+Q53*Z53+BG53*BP53+CI53*CR53+CW53*DF53+DY53*EH53+Q61*Z61+AS61*BB61+BU61*CD61+CI61*CR61+DK61*DT61+C69*L69+Q69*Z69+AE69*AN69+BG69*BP69+CI69*CR69+DK69*DT69+C77*L77+AE77*AN77+BG77*BP77+CI77*CR77+DK77*DT77+AE85*AN85+BU85*CD85+DK85*DT85+AE93*AN93+BG93*BP93+DY77*EH77+DY85*EH85+C28*L28+AE28*AN28+AS28*BB28+BU28*CD28+CI28*CR28+DK28*DT28+CI36*CR36+AS53*BB53+Q93*Z93</f>
        <v>0</v>
      </c>
      <c r="DO3" s="895"/>
      <c r="DP3" s="895"/>
      <c r="DQ3" s="895"/>
      <c r="DR3" s="895"/>
      <c r="DS3" s="895"/>
      <c r="DT3" s="895"/>
      <c r="DU3" s="895"/>
      <c r="DV3" s="895"/>
      <c r="DW3" s="895"/>
      <c r="DX3" s="895"/>
      <c r="DY3" s="896">
        <f>Q13*Z13+AE13*AN13+BU13*CD13+AS13*BB13+CW13*DF13+DY13*EH13+Q21*Z21+AS21*BB21+BU21*CD21+CI21*CR21+CW21*DF21+DK21*DT21+DY21*EH21+C37*L37+AS37*BB37+BU37*CD37+CW37*DF37+DY37*EH37+Q45*Z45+AE37*AN37+AS45*BB45+BU45*CD45+CW45*DF45+DY45*EH45+C54*L54+Q54*Z54+BG54*BP54+CI54*CR54+CW54*DF54+DY54*EH54+Q62*Z62+AS62*BB62+BU62*CD62+CI62*CR62+DK62*DT62+C70*L70+Q70*Z70+AE70*AN70+BG70*BP70+CI70*CR70+DK70*DT70+C78*L78+AE78*AN78+BG78*BP78+CI78*CR78+DK78*DT78+AE86*AN86+BU86*CD86+DK86*DT86+AE94*AN94+BG94*BP94+DY78*EH78+DY86*EH86+C29*L29+AE29*AN29+AS29*BB29+BU29*CD29+CI29*CR29+DK29*DT29+CI37*CR37+AS54*BB54+Q94*Z94</f>
        <v>0</v>
      </c>
      <c r="DZ3" s="897"/>
      <c r="EA3" s="897"/>
      <c r="EB3" s="897"/>
      <c r="EC3" s="897"/>
      <c r="ED3" s="897"/>
      <c r="EE3" s="897"/>
      <c r="EF3" s="897"/>
      <c r="EG3" s="897"/>
      <c r="EH3" s="898"/>
      <c r="EI3" s="142"/>
      <c r="EJ3" s="142"/>
      <c r="EK3" s="142"/>
    </row>
    <row r="4" spans="1:141" s="243" customFormat="1" ht="27" customHeight="1" thickBot="1">
      <c r="B4" s="163"/>
      <c r="C4" s="917" t="s">
        <v>4183</v>
      </c>
      <c r="D4" s="918"/>
      <c r="E4" s="918"/>
      <c r="F4" s="918"/>
      <c r="G4" s="918"/>
      <c r="H4" s="918"/>
      <c r="I4" s="918"/>
      <c r="J4" s="918" t="s">
        <v>4372</v>
      </c>
      <c r="K4" s="918"/>
      <c r="L4" s="919"/>
      <c r="M4" s="140"/>
      <c r="N4" s="920" t="s">
        <v>4372</v>
      </c>
      <c r="O4" s="921"/>
      <c r="P4" s="921"/>
      <c r="Q4" s="921"/>
      <c r="R4" s="921"/>
      <c r="S4" s="921" t="s">
        <v>278</v>
      </c>
      <c r="T4" s="921"/>
      <c r="U4" s="921"/>
      <c r="V4" s="921"/>
      <c r="W4" s="921"/>
      <c r="X4" s="922"/>
      <c r="Y4" s="158"/>
      <c r="Z4" s="923" t="s">
        <v>278</v>
      </c>
      <c r="AA4" s="924"/>
      <c r="AB4" s="924"/>
      <c r="AC4" s="924"/>
      <c r="AD4" s="924"/>
      <c r="AE4" s="924"/>
      <c r="AF4" s="924"/>
      <c r="AG4" s="924"/>
      <c r="AH4" s="924"/>
      <c r="AI4" s="924"/>
      <c r="AJ4" s="925"/>
      <c r="AK4" s="158"/>
      <c r="AL4" s="158"/>
      <c r="AM4" s="803"/>
      <c r="AN4" s="804"/>
      <c r="AO4" s="804"/>
      <c r="AP4" s="804"/>
      <c r="AQ4" s="804"/>
      <c r="AR4" s="804"/>
      <c r="AS4" s="804"/>
      <c r="AT4" s="804"/>
      <c r="AU4" s="804"/>
      <c r="AV4" s="804"/>
      <c r="AW4" s="804"/>
      <c r="AX4" s="804"/>
      <c r="AY4" s="804"/>
      <c r="AZ4" s="804"/>
      <c r="BA4" s="804"/>
      <c r="BB4" s="804"/>
      <c r="BC4" s="804"/>
      <c r="BD4" s="804"/>
      <c r="BE4" s="804"/>
      <c r="BF4" s="804"/>
      <c r="BG4" s="804"/>
      <c r="BH4" s="804"/>
      <c r="BI4" s="804"/>
      <c r="BJ4" s="804"/>
      <c r="BK4" s="804"/>
      <c r="BL4" s="804"/>
      <c r="BM4" s="804"/>
      <c r="BN4" s="804"/>
      <c r="BO4" s="804"/>
      <c r="BP4" s="804"/>
      <c r="BQ4" s="804"/>
      <c r="BR4" s="804"/>
      <c r="BS4" s="804"/>
      <c r="BT4" s="804"/>
      <c r="BU4" s="804"/>
      <c r="BV4" s="804"/>
      <c r="BW4" s="804"/>
      <c r="BX4" s="804"/>
      <c r="BY4" s="804"/>
      <c r="BZ4" s="804"/>
      <c r="CA4" s="804"/>
      <c r="CB4" s="804"/>
      <c r="CC4" s="804"/>
      <c r="CD4" s="804"/>
      <c r="CE4" s="804"/>
      <c r="CF4" s="805"/>
      <c r="CI4" s="757" t="s">
        <v>4183</v>
      </c>
      <c r="CJ4" s="757"/>
      <c r="CK4" s="757"/>
      <c r="CL4" s="757"/>
      <c r="CM4" s="757"/>
      <c r="CN4" s="757"/>
      <c r="CO4" s="757"/>
      <c r="CP4" s="757"/>
      <c r="CQ4" s="757"/>
      <c r="CR4" s="142"/>
      <c r="CS4" s="909">
        <f>L12+BP12+CR12+DT12+L20+AN20+BP20+Z36+L44+BP36+CR44+DT36+AN44+BP44+DT44+AN53+DT53+CD53+L61+AN61+BP61+DF61+EH61+BB69+CD69+DF69+EH69+Z77+BB77+CD77+DF77+L85+Z85+BB85+BP85+CR85+DF85+L93+Z28+BP28+DF28+EH28</f>
        <v>0</v>
      </c>
      <c r="CT4" s="909"/>
      <c r="CU4" s="909"/>
      <c r="CV4" s="909"/>
      <c r="CW4" s="909"/>
      <c r="CX4" s="909"/>
      <c r="CY4" s="909"/>
      <c r="CZ4" s="909"/>
      <c r="DA4" s="909"/>
      <c r="DB4" s="909"/>
      <c r="DC4" s="910">
        <f>L13+BP13+CR13+DT13+L21+AN21+BP21+Z37+L45+BP37+CR45+DT37+AN45+BP45+DT45+AN54+DT54+CD54+L62+AN62+BP62+DF62+EH62+BB70+CD70+DF70+EH70+Z78+BB78+CD78+DF78+L86+Z86+BB86+BP86+CR86+DF86+L94+Z29+BP29+DF29+EH29</f>
        <v>0</v>
      </c>
      <c r="DD4" s="910"/>
      <c r="DE4" s="910"/>
      <c r="DF4" s="910"/>
      <c r="DG4" s="910"/>
      <c r="DH4" s="910"/>
      <c r="DI4" s="910"/>
      <c r="DJ4" s="910"/>
      <c r="DK4" s="910"/>
      <c r="DL4" s="910"/>
      <c r="DM4" s="163"/>
      <c r="DN4" s="895">
        <f>C12*L12+AE20*AN20+BG20*BP20+DK36*DT36+C44*L44+AE53*AN53+BU53*CD53+CW61*DF61+DY61*EH61+Q77*Z77+C85*L85+Q85*Z85+AS85*BB85+BG85*BP85+CI85*CR85+CW85*DF85+C93*L93+BG12*BP12+CI12*CR12+DK12*DT12+C20*L20+Q28*Z28+BG28*BP28+CW28*DF28+DY28*EH28+Q36*Z36+BG36*BP36+AE44*AN44+BG44*BP44+CI44*CR44+DK44*DT44+DK53*DT53+AE61*AN61+C61*L61+BG61*BP61+AS69*BB69+BU69*CD69+CW69*DF69+DY69*EH69+AS77*BB77+BU77*CD77+CW77*DF77</f>
        <v>0</v>
      </c>
      <c r="DO4" s="895"/>
      <c r="DP4" s="895"/>
      <c r="DQ4" s="895"/>
      <c r="DR4" s="895"/>
      <c r="DS4" s="895"/>
      <c r="DT4" s="895"/>
      <c r="DU4" s="895"/>
      <c r="DV4" s="895"/>
      <c r="DW4" s="895"/>
      <c r="DX4" s="895"/>
      <c r="DY4" s="896">
        <f>C13*L13+AE21*AN21+BG21*BP21+DK37*DT37+C45*L45+AE54*AN54+BU54*CD54+CW62*DF62+DY62*EH62+Q78*Z78+C86*L86+Q86*Z86+AS86*BB86+BG86*BP86+CI86*CR86+CW86*DF86+C94*L94+BG13*BP13+CI13*CR13+DK13*DT13+C21*L21+Q29*Z29+BG29*BP29+CW29*DF29+DY29*EH29+Q37*Z37+BG37*BP37+AE45*AN45+BG45*BP45+CI45*CR45+DK45*DT45+DK54*DT54+AE62*AN62+C62*L62+BG62*BP62+AS70*BB70+BU70*CD70+CW70*DF70+DY70*EH70+AS78*BB78+BU78*CD78+CW78*DF78</f>
        <v>0</v>
      </c>
      <c r="DZ4" s="897"/>
      <c r="EA4" s="897"/>
      <c r="EB4" s="897"/>
      <c r="EC4" s="897"/>
      <c r="ED4" s="897"/>
      <c r="EE4" s="897"/>
      <c r="EF4" s="897"/>
      <c r="EG4" s="897"/>
      <c r="EH4" s="898"/>
      <c r="EI4" s="142"/>
      <c r="EJ4" s="142"/>
      <c r="EK4" s="142"/>
    </row>
    <row r="5" spans="1:141" ht="27" customHeight="1">
      <c r="B5" s="374"/>
      <c r="C5" s="374"/>
      <c r="D5" s="374"/>
      <c r="E5" s="374"/>
      <c r="F5" s="374"/>
      <c r="G5" s="374"/>
      <c r="H5" s="374"/>
      <c r="I5" s="374"/>
      <c r="J5" s="374"/>
      <c r="K5" s="374"/>
      <c r="L5" s="374"/>
      <c r="M5" s="160"/>
      <c r="N5" s="158"/>
      <c r="O5" s="158"/>
      <c r="P5" s="158"/>
      <c r="Q5" s="158"/>
      <c r="R5" s="158"/>
      <c r="S5" s="158"/>
      <c r="T5" s="158"/>
      <c r="U5" s="158"/>
      <c r="V5" s="158"/>
      <c r="W5" s="158"/>
      <c r="X5" s="158"/>
      <c r="Y5" s="158"/>
      <c r="Z5" s="140"/>
      <c r="AA5" s="158"/>
      <c r="AB5" s="158"/>
      <c r="AC5" s="158"/>
      <c r="AD5" s="158"/>
      <c r="AE5" s="158"/>
      <c r="AF5" s="158"/>
      <c r="AG5" s="158"/>
      <c r="AH5" s="158"/>
      <c r="AI5" s="158"/>
      <c r="AJ5" s="158"/>
      <c r="AK5" s="158"/>
      <c r="AL5" s="158"/>
      <c r="AM5" s="140"/>
      <c r="AN5" s="158"/>
      <c r="AO5" s="158"/>
      <c r="AP5" s="158"/>
      <c r="AQ5" s="158"/>
      <c r="AR5" s="158"/>
      <c r="AS5" s="158"/>
      <c r="AT5" s="158"/>
      <c r="AU5" s="158"/>
      <c r="AV5" s="158"/>
      <c r="AW5" s="158"/>
      <c r="AX5" s="158"/>
      <c r="AY5" s="158"/>
      <c r="AZ5" s="160"/>
      <c r="BA5" s="160"/>
      <c r="BB5" s="160"/>
      <c r="BC5" s="160"/>
      <c r="BD5" s="158"/>
      <c r="BE5" s="158"/>
      <c r="BF5" s="158"/>
      <c r="BG5" s="158"/>
      <c r="BH5" s="158"/>
      <c r="BI5" s="158"/>
      <c r="BJ5" s="158"/>
      <c r="BK5" s="158"/>
      <c r="BL5" s="158"/>
      <c r="BM5" s="158"/>
      <c r="BN5" s="158"/>
      <c r="BO5" s="158"/>
      <c r="BP5" s="158"/>
      <c r="BQ5" s="158"/>
      <c r="BR5" s="158"/>
      <c r="BS5" s="158"/>
      <c r="BT5" s="164"/>
      <c r="BU5" s="142"/>
      <c r="BV5" s="142"/>
      <c r="BW5" s="142"/>
      <c r="BX5" s="142"/>
      <c r="BY5" s="142"/>
      <c r="BZ5" s="142"/>
      <c r="CA5" s="142"/>
      <c r="CB5" s="142"/>
      <c r="CC5" s="142"/>
      <c r="CD5" s="142"/>
      <c r="CE5" s="142"/>
      <c r="CF5" s="142"/>
      <c r="CG5" s="142"/>
      <c r="CH5" s="142"/>
      <c r="CI5" s="757" t="s">
        <v>5001</v>
      </c>
      <c r="CJ5" s="757"/>
      <c r="CK5" s="757"/>
      <c r="CL5" s="757"/>
      <c r="CM5" s="757"/>
      <c r="CN5" s="757"/>
      <c r="CO5" s="757"/>
      <c r="CP5" s="757"/>
      <c r="CQ5" s="757"/>
      <c r="CR5" s="142"/>
      <c r="CS5" s="916">
        <f>CS3+CS4+DC3+DC4</f>
        <v>0</v>
      </c>
      <c r="CT5" s="916"/>
      <c r="CU5" s="916"/>
      <c r="CV5" s="916"/>
      <c r="CW5" s="916"/>
      <c r="CX5" s="916"/>
      <c r="CY5" s="916"/>
      <c r="CZ5" s="916"/>
      <c r="DA5" s="916"/>
      <c r="DB5" s="916"/>
      <c r="DC5" s="916"/>
      <c r="DD5" s="916"/>
      <c r="DE5" s="916"/>
      <c r="DF5" s="916"/>
      <c r="DG5" s="916"/>
      <c r="DH5" s="916"/>
      <c r="DI5" s="916"/>
      <c r="DJ5" s="916"/>
      <c r="DK5" s="916"/>
      <c r="DL5" s="916"/>
      <c r="DM5" s="163">
        <f>DY3+DY4+DM3++DM4</f>
        <v>0</v>
      </c>
      <c r="DN5" s="764">
        <f>DN3+DN4+DY3+DY4</f>
        <v>0</v>
      </c>
      <c r="DO5" s="764"/>
      <c r="DP5" s="764"/>
      <c r="DQ5" s="764"/>
      <c r="DR5" s="764"/>
      <c r="DS5" s="764"/>
      <c r="DT5" s="764"/>
      <c r="DU5" s="764"/>
      <c r="DV5" s="764"/>
      <c r="DW5" s="764"/>
      <c r="DX5" s="764"/>
      <c r="DY5" s="764"/>
      <c r="DZ5" s="764"/>
      <c r="EA5" s="764"/>
      <c r="EB5" s="764"/>
      <c r="EC5" s="764"/>
      <c r="ED5" s="764"/>
      <c r="EE5" s="764"/>
      <c r="EF5" s="764"/>
      <c r="EG5" s="764"/>
      <c r="EH5" s="764"/>
      <c r="EI5" s="142"/>
      <c r="EJ5" s="142"/>
      <c r="EK5" s="142"/>
    </row>
    <row r="6" spans="1:141" ht="9" customHeight="1" thickBot="1">
      <c r="B6" s="766"/>
      <c r="C6" s="766"/>
      <c r="D6" s="766"/>
      <c r="E6" s="766"/>
      <c r="F6" s="766"/>
      <c r="G6" s="766"/>
      <c r="H6" s="766"/>
      <c r="I6" s="766"/>
      <c r="J6" s="766"/>
      <c r="K6" s="766"/>
      <c r="L6" s="766"/>
      <c r="M6" s="766"/>
      <c r="N6" s="766"/>
      <c r="O6" s="766"/>
      <c r="P6" s="766"/>
      <c r="Q6" s="766"/>
      <c r="R6" s="766"/>
      <c r="S6" s="766"/>
      <c r="T6" s="766"/>
      <c r="U6" s="766"/>
      <c r="V6" s="766"/>
      <c r="W6" s="766"/>
      <c r="X6" s="766"/>
      <c r="Y6" s="766"/>
      <c r="Z6" s="766"/>
      <c r="AA6" s="766"/>
      <c r="AB6" s="766"/>
      <c r="AC6" s="766"/>
      <c r="AD6" s="766"/>
      <c r="AE6" s="766"/>
      <c r="AF6" s="766"/>
      <c r="AG6" s="766"/>
      <c r="AH6" s="766"/>
      <c r="AI6" s="766"/>
      <c r="AJ6" s="766"/>
      <c r="AK6" s="766"/>
      <c r="AL6" s="766"/>
      <c r="AM6" s="766"/>
      <c r="AN6" s="766"/>
      <c r="AO6" s="766"/>
      <c r="AP6" s="766"/>
      <c r="AQ6" s="766"/>
      <c r="AR6" s="766"/>
      <c r="AS6" s="766"/>
      <c r="AT6" s="766"/>
      <c r="AU6" s="766"/>
      <c r="AV6" s="766"/>
      <c r="AW6" s="766"/>
      <c r="AX6" s="766"/>
      <c r="AY6" s="766"/>
      <c r="AZ6" s="766"/>
      <c r="BA6" s="766"/>
      <c r="BB6" s="766"/>
      <c r="BC6" s="766"/>
      <c r="BD6" s="766"/>
      <c r="BE6" s="766"/>
      <c r="BF6" s="766"/>
      <c r="BG6" s="766"/>
      <c r="BH6" s="766"/>
      <c r="BI6" s="766"/>
      <c r="BJ6" s="766"/>
      <c r="BK6" s="766"/>
      <c r="BL6" s="766"/>
      <c r="BM6" s="766"/>
      <c r="BN6" s="766"/>
      <c r="BO6" s="766"/>
      <c r="BP6" s="766"/>
      <c r="BQ6" s="766"/>
      <c r="BR6" s="766"/>
      <c r="BS6" s="766"/>
      <c r="BT6" s="766"/>
      <c r="BU6" s="766"/>
      <c r="BV6" s="766"/>
      <c r="BW6" s="766"/>
      <c r="BX6" s="766"/>
      <c r="BY6" s="766"/>
      <c r="BZ6" s="766"/>
      <c r="CA6" s="766"/>
      <c r="CB6" s="766"/>
      <c r="CC6" s="766"/>
      <c r="CD6" s="766"/>
      <c r="CE6" s="766"/>
      <c r="CF6" s="766"/>
      <c r="CG6" s="766"/>
      <c r="CH6" s="766"/>
      <c r="CI6" s="766"/>
      <c r="CJ6" s="766"/>
      <c r="CK6" s="766"/>
      <c r="CL6" s="766"/>
      <c r="CM6" s="766"/>
      <c r="CN6" s="766"/>
      <c r="CO6" s="766"/>
      <c r="CP6" s="766"/>
      <c r="CQ6" s="766"/>
      <c r="CR6" s="766"/>
      <c r="CS6" s="766"/>
      <c r="CT6" s="766"/>
      <c r="CU6" s="766"/>
      <c r="CV6" s="766"/>
      <c r="CW6" s="766"/>
      <c r="CX6" s="766"/>
      <c r="CY6" s="766"/>
      <c r="CZ6" s="766"/>
      <c r="DA6" s="766"/>
      <c r="DB6" s="766"/>
      <c r="DC6" s="766"/>
      <c r="DD6" s="766"/>
      <c r="DE6" s="766"/>
      <c r="DF6" s="766"/>
      <c r="DG6" s="766"/>
      <c r="DH6" s="766"/>
      <c r="DI6" s="766"/>
      <c r="DJ6" s="766"/>
      <c r="DK6" s="766"/>
      <c r="DL6" s="766"/>
      <c r="DM6" s="766"/>
      <c r="DN6" s="766"/>
      <c r="DO6" s="766"/>
      <c r="DP6" s="766"/>
      <c r="DQ6" s="766"/>
      <c r="DR6" s="766"/>
      <c r="DS6" s="766"/>
      <c r="DT6" s="766"/>
      <c r="DU6" s="766"/>
      <c r="DV6" s="766"/>
      <c r="DW6" s="766"/>
      <c r="DX6" s="766"/>
      <c r="DY6" s="766"/>
      <c r="DZ6" s="766"/>
      <c r="EA6" s="766"/>
      <c r="EB6" s="766"/>
      <c r="EC6" s="766"/>
      <c r="ED6" s="766"/>
      <c r="EE6" s="766"/>
      <c r="EF6" s="766"/>
      <c r="EG6" s="766"/>
      <c r="EH6" s="766"/>
      <c r="EI6" s="766"/>
      <c r="EJ6" s="766"/>
    </row>
    <row r="7" spans="1:141" ht="15" thickBot="1">
      <c r="C7" s="784" t="s">
        <v>4261</v>
      </c>
      <c r="D7" s="785"/>
      <c r="E7" s="785"/>
      <c r="F7" s="785"/>
      <c r="G7" s="785"/>
      <c r="H7" s="785"/>
      <c r="I7" s="785"/>
      <c r="J7" s="785"/>
      <c r="K7" s="785"/>
      <c r="L7" s="785"/>
      <c r="M7" s="785"/>
      <c r="N7" s="785"/>
      <c r="O7" s="785"/>
      <c r="P7" s="785"/>
      <c r="Q7" s="785"/>
      <c r="R7" s="785"/>
      <c r="S7" s="785"/>
      <c r="T7" s="785"/>
      <c r="U7" s="785"/>
      <c r="V7" s="785"/>
      <c r="W7" s="785"/>
      <c r="X7" s="785"/>
      <c r="Y7" s="785"/>
      <c r="Z7" s="785"/>
      <c r="AA7" s="785"/>
      <c r="AB7" s="785"/>
      <c r="AC7" s="785"/>
      <c r="AD7" s="785"/>
      <c r="AE7" s="785"/>
      <c r="AF7" s="785"/>
      <c r="AG7" s="785"/>
      <c r="AH7" s="785"/>
      <c r="AI7" s="785"/>
      <c r="AJ7" s="785"/>
      <c r="AK7" s="785"/>
      <c r="AL7" s="785"/>
      <c r="AM7" s="785"/>
      <c r="AN7" s="785"/>
      <c r="AO7" s="785"/>
      <c r="AP7" s="785"/>
      <c r="AQ7" s="785"/>
      <c r="AR7" s="785"/>
      <c r="AS7" s="785"/>
      <c r="AT7" s="785"/>
      <c r="AU7" s="785"/>
      <c r="AV7" s="785"/>
      <c r="AW7" s="785"/>
      <c r="AX7" s="785"/>
      <c r="AY7" s="785"/>
      <c r="AZ7" s="785"/>
      <c r="BA7" s="785"/>
      <c r="BB7" s="785"/>
      <c r="BC7" s="785"/>
      <c r="BD7" s="786"/>
      <c r="BE7" s="134"/>
      <c r="BF7" s="160"/>
      <c r="BG7" s="754" t="s">
        <v>4267</v>
      </c>
      <c r="BH7" s="755"/>
      <c r="BI7" s="755"/>
      <c r="BJ7" s="755"/>
      <c r="BK7" s="755"/>
      <c r="BL7" s="755"/>
      <c r="BM7" s="755"/>
      <c r="BN7" s="755"/>
      <c r="BO7" s="755"/>
      <c r="BP7" s="755"/>
      <c r="BQ7" s="755"/>
      <c r="BR7" s="755"/>
      <c r="BS7" s="755"/>
      <c r="BT7" s="755"/>
      <c r="BU7" s="755"/>
      <c r="BV7" s="755"/>
      <c r="BW7" s="755"/>
      <c r="BX7" s="755"/>
      <c r="BY7" s="755"/>
      <c r="BZ7" s="755"/>
      <c r="CA7" s="755"/>
      <c r="CB7" s="755"/>
      <c r="CC7" s="755"/>
      <c r="CD7" s="755"/>
      <c r="CE7" s="755"/>
      <c r="CF7" s="756"/>
      <c r="CG7" s="134"/>
      <c r="CH7" s="160"/>
      <c r="CI7" s="754" t="s">
        <v>4269</v>
      </c>
      <c r="CJ7" s="755"/>
      <c r="CK7" s="755"/>
      <c r="CL7" s="755"/>
      <c r="CM7" s="755"/>
      <c r="CN7" s="755"/>
      <c r="CO7" s="755"/>
      <c r="CP7" s="755"/>
      <c r="CQ7" s="755"/>
      <c r="CR7" s="755"/>
      <c r="CS7" s="755"/>
      <c r="CT7" s="755"/>
      <c r="CU7" s="755"/>
      <c r="CV7" s="755"/>
      <c r="CW7" s="755"/>
      <c r="CX7" s="755"/>
      <c r="CY7" s="755"/>
      <c r="CZ7" s="755"/>
      <c r="DA7" s="755"/>
      <c r="DB7" s="755"/>
      <c r="DC7" s="755"/>
      <c r="DD7" s="755"/>
      <c r="DE7" s="755"/>
      <c r="DF7" s="755"/>
      <c r="DG7" s="755"/>
      <c r="DH7" s="756"/>
      <c r="DI7" s="134"/>
      <c r="DJ7" s="160"/>
      <c r="DK7" s="754" t="s">
        <v>4270</v>
      </c>
      <c r="DL7" s="755"/>
      <c r="DM7" s="755"/>
      <c r="DN7" s="755"/>
      <c r="DO7" s="755"/>
      <c r="DP7" s="755"/>
      <c r="DQ7" s="755"/>
      <c r="DR7" s="755"/>
      <c r="DS7" s="755"/>
      <c r="DT7" s="755"/>
      <c r="DU7" s="755"/>
      <c r="DV7" s="755"/>
      <c r="DW7" s="755"/>
      <c r="DX7" s="755"/>
      <c r="DY7" s="755"/>
      <c r="DZ7" s="755"/>
      <c r="EA7" s="755"/>
      <c r="EB7" s="755"/>
      <c r="EC7" s="755"/>
      <c r="ED7" s="755"/>
      <c r="EE7" s="755"/>
      <c r="EF7" s="755"/>
      <c r="EG7" s="755"/>
      <c r="EH7" s="755"/>
      <c r="EI7" s="755"/>
      <c r="EJ7" s="756"/>
    </row>
    <row r="8" spans="1:141" ht="15.75">
      <c r="C8" s="740" t="s">
        <v>4226</v>
      </c>
      <c r="D8" s="741"/>
      <c r="E8" s="741"/>
      <c r="F8" s="741"/>
      <c r="G8" s="741"/>
      <c r="H8" s="741"/>
      <c r="I8" s="741"/>
      <c r="J8" s="741"/>
      <c r="K8" s="741"/>
      <c r="L8" s="741"/>
      <c r="M8" s="741"/>
      <c r="N8" s="741"/>
      <c r="O8" s="135"/>
      <c r="P8" s="164"/>
      <c r="Q8" s="741" t="s">
        <v>601</v>
      </c>
      <c r="R8" s="741"/>
      <c r="S8" s="741"/>
      <c r="T8" s="741"/>
      <c r="U8" s="741"/>
      <c r="V8" s="741"/>
      <c r="W8" s="741"/>
      <c r="X8" s="741"/>
      <c r="Y8" s="741"/>
      <c r="Z8" s="741"/>
      <c r="AA8" s="741"/>
      <c r="AB8" s="741"/>
      <c r="AC8" s="135"/>
      <c r="AD8" s="160"/>
      <c r="AE8" s="741" t="s">
        <v>667</v>
      </c>
      <c r="AF8" s="741"/>
      <c r="AG8" s="741"/>
      <c r="AH8" s="741"/>
      <c r="AI8" s="741"/>
      <c r="AJ8" s="741"/>
      <c r="AK8" s="741"/>
      <c r="AL8" s="741"/>
      <c r="AM8" s="741"/>
      <c r="AN8" s="741"/>
      <c r="AO8" s="741"/>
      <c r="AP8" s="741"/>
      <c r="AQ8" s="135"/>
      <c r="AR8" s="160"/>
      <c r="AS8" s="741" t="s">
        <v>4264</v>
      </c>
      <c r="AT8" s="741"/>
      <c r="AU8" s="741"/>
      <c r="AV8" s="741"/>
      <c r="AW8" s="741"/>
      <c r="AX8" s="741"/>
      <c r="AY8" s="741"/>
      <c r="AZ8" s="741"/>
      <c r="BA8" s="741"/>
      <c r="BB8" s="741"/>
      <c r="BC8" s="741"/>
      <c r="BD8" s="742"/>
      <c r="BE8" s="135"/>
      <c r="BF8" s="160"/>
      <c r="BG8" s="740" t="s">
        <v>4228</v>
      </c>
      <c r="BH8" s="741"/>
      <c r="BI8" s="741"/>
      <c r="BJ8" s="741"/>
      <c r="BK8" s="741"/>
      <c r="BL8" s="741"/>
      <c r="BM8" s="741"/>
      <c r="BN8" s="741"/>
      <c r="BO8" s="741"/>
      <c r="BP8" s="741"/>
      <c r="BQ8" s="741"/>
      <c r="BR8" s="741"/>
      <c r="BS8" s="135"/>
      <c r="BT8" s="160"/>
      <c r="BU8" s="741" t="s">
        <v>671</v>
      </c>
      <c r="BV8" s="741"/>
      <c r="BW8" s="741"/>
      <c r="BX8" s="741"/>
      <c r="BY8" s="741"/>
      <c r="BZ8" s="741"/>
      <c r="CA8" s="741"/>
      <c r="CB8" s="741"/>
      <c r="CC8" s="741"/>
      <c r="CD8" s="741"/>
      <c r="CE8" s="741"/>
      <c r="CF8" s="742"/>
      <c r="CG8" s="135"/>
      <c r="CH8" s="160"/>
      <c r="CI8" s="732" t="s">
        <v>6343</v>
      </c>
      <c r="CJ8" s="733"/>
      <c r="CK8" s="733"/>
      <c r="CL8" s="733"/>
      <c r="CM8" s="733"/>
      <c r="CN8" s="733"/>
      <c r="CO8" s="733"/>
      <c r="CP8" s="733"/>
      <c r="CQ8" s="733"/>
      <c r="CR8" s="733"/>
      <c r="CS8" s="733"/>
      <c r="CT8" s="733"/>
      <c r="CU8" s="135"/>
      <c r="CV8" s="160"/>
      <c r="CW8" s="733" t="s">
        <v>6345</v>
      </c>
      <c r="CX8" s="733"/>
      <c r="CY8" s="733"/>
      <c r="CZ8" s="733"/>
      <c r="DA8" s="733"/>
      <c r="DB8" s="733"/>
      <c r="DC8" s="733"/>
      <c r="DD8" s="733"/>
      <c r="DE8" s="733"/>
      <c r="DF8" s="733"/>
      <c r="DG8" s="733"/>
      <c r="DH8" s="743"/>
      <c r="DI8" s="135"/>
      <c r="DJ8" s="160"/>
      <c r="DK8" s="732" t="s">
        <v>4232</v>
      </c>
      <c r="DL8" s="733"/>
      <c r="DM8" s="733"/>
      <c r="DN8" s="733"/>
      <c r="DO8" s="733"/>
      <c r="DP8" s="733"/>
      <c r="DQ8" s="733"/>
      <c r="DR8" s="733"/>
      <c r="DS8" s="733"/>
      <c r="DT8" s="733"/>
      <c r="DU8" s="733"/>
      <c r="DV8" s="733"/>
      <c r="DW8" s="135"/>
      <c r="DX8" s="160"/>
      <c r="DY8" s="733" t="s">
        <v>677</v>
      </c>
      <c r="DZ8" s="733"/>
      <c r="EA8" s="733"/>
      <c r="EB8" s="733"/>
      <c r="EC8" s="733"/>
      <c r="ED8" s="733"/>
      <c r="EE8" s="733"/>
      <c r="EF8" s="733"/>
      <c r="EG8" s="733"/>
      <c r="EH8" s="733"/>
      <c r="EI8" s="733"/>
      <c r="EJ8" s="743"/>
    </row>
    <row r="9" spans="1:141" ht="54" customHeight="1">
      <c r="C9" s="734" t="s">
        <v>4227</v>
      </c>
      <c r="D9" s="735"/>
      <c r="E9" s="735"/>
      <c r="F9" s="735"/>
      <c r="G9" s="735"/>
      <c r="H9" s="735"/>
      <c r="I9" s="735"/>
      <c r="J9" s="735"/>
      <c r="K9" s="735"/>
      <c r="L9" s="735"/>
      <c r="M9" s="735"/>
      <c r="N9" s="735"/>
      <c r="O9" s="142"/>
      <c r="P9" s="164"/>
      <c r="Q9" s="735" t="s">
        <v>4262</v>
      </c>
      <c r="R9" s="735"/>
      <c r="S9" s="735"/>
      <c r="T9" s="735"/>
      <c r="U9" s="735"/>
      <c r="V9" s="735"/>
      <c r="W9" s="735"/>
      <c r="X9" s="735"/>
      <c r="Y9" s="735"/>
      <c r="Z9" s="735"/>
      <c r="AA9" s="735"/>
      <c r="AB9" s="735"/>
      <c r="AC9" s="142"/>
      <c r="AD9" s="160"/>
      <c r="AE9" s="735" t="s">
        <v>4263</v>
      </c>
      <c r="AF9" s="735"/>
      <c r="AG9" s="735"/>
      <c r="AH9" s="735"/>
      <c r="AI9" s="735"/>
      <c r="AJ9" s="735"/>
      <c r="AK9" s="735"/>
      <c r="AL9" s="735"/>
      <c r="AM9" s="735"/>
      <c r="AN9" s="735"/>
      <c r="AO9" s="735"/>
      <c r="AP9" s="735"/>
      <c r="AQ9" s="142"/>
      <c r="AR9" s="160"/>
      <c r="AS9" s="735" t="s">
        <v>4265</v>
      </c>
      <c r="AT9" s="735"/>
      <c r="AU9" s="735"/>
      <c r="AV9" s="735"/>
      <c r="AW9" s="735"/>
      <c r="AX9" s="735"/>
      <c r="AY9" s="735"/>
      <c r="AZ9" s="735"/>
      <c r="BA9" s="735"/>
      <c r="BB9" s="735"/>
      <c r="BC9" s="735"/>
      <c r="BD9" s="744"/>
      <c r="BE9" s="142"/>
      <c r="BF9" s="160"/>
      <c r="BG9" s="734" t="s">
        <v>4229</v>
      </c>
      <c r="BH9" s="735"/>
      <c r="BI9" s="735"/>
      <c r="BJ9" s="735"/>
      <c r="BK9" s="735"/>
      <c r="BL9" s="735"/>
      <c r="BM9" s="735"/>
      <c r="BN9" s="735"/>
      <c r="BO9" s="735"/>
      <c r="BP9" s="735"/>
      <c r="BQ9" s="735"/>
      <c r="BR9" s="735"/>
      <c r="BS9" s="142"/>
      <c r="BT9" s="160"/>
      <c r="BU9" s="735" t="s">
        <v>4268</v>
      </c>
      <c r="BV9" s="735"/>
      <c r="BW9" s="735"/>
      <c r="BX9" s="735"/>
      <c r="BY9" s="735"/>
      <c r="BZ9" s="735"/>
      <c r="CA9" s="735"/>
      <c r="CB9" s="735"/>
      <c r="CC9" s="735"/>
      <c r="CD9" s="735"/>
      <c r="CE9" s="735"/>
      <c r="CF9" s="744"/>
      <c r="CG9" s="142"/>
      <c r="CH9" s="160"/>
      <c r="CI9" s="734" t="s">
        <v>4230</v>
      </c>
      <c r="CJ9" s="735"/>
      <c r="CK9" s="735"/>
      <c r="CL9" s="735"/>
      <c r="CM9" s="735"/>
      <c r="CN9" s="735"/>
      <c r="CO9" s="735"/>
      <c r="CP9" s="735"/>
      <c r="CQ9" s="735"/>
      <c r="CR9" s="735"/>
      <c r="CS9" s="735"/>
      <c r="CT9" s="735"/>
      <c r="CU9" s="142"/>
      <c r="CV9" s="160"/>
      <c r="CW9" s="735" t="s">
        <v>4271</v>
      </c>
      <c r="CX9" s="735"/>
      <c r="CY9" s="735"/>
      <c r="CZ9" s="735"/>
      <c r="DA9" s="735"/>
      <c r="DB9" s="735"/>
      <c r="DC9" s="735"/>
      <c r="DD9" s="735"/>
      <c r="DE9" s="735"/>
      <c r="DF9" s="735"/>
      <c r="DG9" s="735"/>
      <c r="DH9" s="744"/>
      <c r="DI9" s="142"/>
      <c r="DJ9" s="160"/>
      <c r="DK9" s="734" t="s">
        <v>4231</v>
      </c>
      <c r="DL9" s="735"/>
      <c r="DM9" s="735"/>
      <c r="DN9" s="735"/>
      <c r="DO9" s="735"/>
      <c r="DP9" s="735"/>
      <c r="DQ9" s="735"/>
      <c r="DR9" s="735"/>
      <c r="DS9" s="735"/>
      <c r="DT9" s="735"/>
      <c r="DU9" s="735"/>
      <c r="DV9" s="735"/>
      <c r="DW9" s="142"/>
      <c r="DX9" s="160"/>
      <c r="DY9" s="735" t="s">
        <v>4272</v>
      </c>
      <c r="DZ9" s="735"/>
      <c r="EA9" s="735"/>
      <c r="EB9" s="735"/>
      <c r="EC9" s="735"/>
      <c r="ED9" s="735"/>
      <c r="EE9" s="735"/>
      <c r="EF9" s="735"/>
      <c r="EG9" s="735"/>
      <c r="EH9" s="735"/>
      <c r="EI9" s="735"/>
      <c r="EJ9" s="744"/>
    </row>
    <row r="10" spans="1:141" ht="15" customHeight="1">
      <c r="C10" s="736"/>
      <c r="D10" s="717"/>
      <c r="E10" s="717"/>
      <c r="F10" s="717"/>
      <c r="G10" s="717"/>
      <c r="H10" s="717"/>
      <c r="I10" s="717"/>
      <c r="J10" s="717"/>
      <c r="K10" s="717"/>
      <c r="L10" s="717"/>
      <c r="M10" s="717"/>
      <c r="N10" s="717"/>
      <c r="O10" s="379"/>
      <c r="P10" s="164"/>
      <c r="Q10" s="717" t="s">
        <v>604</v>
      </c>
      <c r="R10" s="717"/>
      <c r="S10" s="717"/>
      <c r="T10" s="717"/>
      <c r="U10" s="717"/>
      <c r="V10" s="717"/>
      <c r="W10" s="717"/>
      <c r="X10" s="717"/>
      <c r="Y10" s="717"/>
      <c r="Z10" s="717"/>
      <c r="AA10" s="717"/>
      <c r="AB10" s="717"/>
      <c r="AC10" s="379"/>
      <c r="AD10" s="160"/>
      <c r="AE10" s="717" t="s">
        <v>669</v>
      </c>
      <c r="AF10" s="717"/>
      <c r="AG10" s="717"/>
      <c r="AH10" s="717"/>
      <c r="AI10" s="717"/>
      <c r="AJ10" s="717"/>
      <c r="AK10" s="717"/>
      <c r="AL10" s="717"/>
      <c r="AM10" s="717"/>
      <c r="AN10" s="717"/>
      <c r="AO10" s="717"/>
      <c r="AP10" s="717"/>
      <c r="AQ10" s="379"/>
      <c r="AR10" s="160"/>
      <c r="AS10" s="717" t="s">
        <v>649</v>
      </c>
      <c r="AT10" s="717"/>
      <c r="AU10" s="717"/>
      <c r="AV10" s="717"/>
      <c r="AW10" s="717"/>
      <c r="AX10" s="717"/>
      <c r="AY10" s="717"/>
      <c r="AZ10" s="717"/>
      <c r="BA10" s="717"/>
      <c r="BB10" s="717"/>
      <c r="BC10" s="717"/>
      <c r="BD10" s="718"/>
      <c r="BE10" s="379"/>
      <c r="BF10" s="160"/>
      <c r="BG10" s="736"/>
      <c r="BH10" s="717"/>
      <c r="BI10" s="717"/>
      <c r="BJ10" s="717"/>
      <c r="BK10" s="717"/>
      <c r="BL10" s="717"/>
      <c r="BM10" s="717"/>
      <c r="BN10" s="717"/>
      <c r="BO10" s="717"/>
      <c r="BP10" s="717"/>
      <c r="BQ10" s="717"/>
      <c r="BR10" s="717"/>
      <c r="BS10" s="379"/>
      <c r="BT10" s="160"/>
      <c r="BU10" s="717" t="s">
        <v>669</v>
      </c>
      <c r="BV10" s="717"/>
      <c r="BW10" s="717"/>
      <c r="BX10" s="717"/>
      <c r="BY10" s="717"/>
      <c r="BZ10" s="717"/>
      <c r="CA10" s="717"/>
      <c r="CB10" s="717"/>
      <c r="CC10" s="717"/>
      <c r="CD10" s="717"/>
      <c r="CE10" s="717"/>
      <c r="CF10" s="718"/>
      <c r="CG10" s="379"/>
      <c r="CH10" s="160"/>
      <c r="CI10" s="736"/>
      <c r="CJ10" s="717"/>
      <c r="CK10" s="717"/>
      <c r="CL10" s="717"/>
      <c r="CM10" s="717"/>
      <c r="CN10" s="717"/>
      <c r="CO10" s="717"/>
      <c r="CP10" s="717"/>
      <c r="CQ10" s="717"/>
      <c r="CR10" s="717"/>
      <c r="CS10" s="717"/>
      <c r="CT10" s="717"/>
      <c r="CU10" s="136"/>
      <c r="CV10" s="246"/>
      <c r="CW10" s="717" t="s">
        <v>669</v>
      </c>
      <c r="CX10" s="717"/>
      <c r="CY10" s="717"/>
      <c r="CZ10" s="717"/>
      <c r="DA10" s="717"/>
      <c r="DB10" s="717"/>
      <c r="DC10" s="717"/>
      <c r="DD10" s="717"/>
      <c r="DE10" s="717"/>
      <c r="DF10" s="717"/>
      <c r="DG10" s="717"/>
      <c r="DH10" s="718"/>
      <c r="DI10" s="379"/>
      <c r="DJ10" s="160"/>
      <c r="DK10" s="736"/>
      <c r="DL10" s="717"/>
      <c r="DM10" s="717"/>
      <c r="DN10" s="717"/>
      <c r="DO10" s="717"/>
      <c r="DP10" s="717"/>
      <c r="DQ10" s="717"/>
      <c r="DR10" s="717"/>
      <c r="DS10" s="717"/>
      <c r="DT10" s="717"/>
      <c r="DU10" s="717"/>
      <c r="DV10" s="717"/>
      <c r="DW10" s="136"/>
      <c r="DX10" s="246"/>
      <c r="DY10" s="717" t="s">
        <v>669</v>
      </c>
      <c r="DZ10" s="717"/>
      <c r="EA10" s="717"/>
      <c r="EB10" s="717"/>
      <c r="EC10" s="717"/>
      <c r="ED10" s="717"/>
      <c r="EE10" s="717"/>
      <c r="EF10" s="717"/>
      <c r="EG10" s="717"/>
      <c r="EH10" s="717"/>
      <c r="EI10" s="717"/>
      <c r="EJ10" s="718"/>
    </row>
    <row r="11" spans="1:141" ht="106.5" customHeight="1">
      <c r="C11" s="720"/>
      <c r="D11" s="711"/>
      <c r="E11" s="711"/>
      <c r="F11" s="711"/>
      <c r="G11" s="711"/>
      <c r="H11" s="711"/>
      <c r="I11" s="711"/>
      <c r="J11" s="711"/>
      <c r="K11" s="711"/>
      <c r="L11" s="711"/>
      <c r="M11" s="711"/>
      <c r="N11" s="721"/>
      <c r="O11" s="135"/>
      <c r="P11" s="164"/>
      <c r="Q11" s="710"/>
      <c r="R11" s="711"/>
      <c r="S11" s="711"/>
      <c r="T11" s="711"/>
      <c r="U11" s="711"/>
      <c r="V11" s="711"/>
      <c r="W11" s="711"/>
      <c r="X11" s="711"/>
      <c r="Y11" s="711"/>
      <c r="Z11" s="711"/>
      <c r="AA11" s="711"/>
      <c r="AB11" s="721"/>
      <c r="AC11" s="135"/>
      <c r="AD11" s="160"/>
      <c r="AE11" s="710"/>
      <c r="AF11" s="711"/>
      <c r="AG11" s="711"/>
      <c r="AH11" s="711"/>
      <c r="AI11" s="711"/>
      <c r="AJ11" s="711"/>
      <c r="AK11" s="711"/>
      <c r="AL11" s="711"/>
      <c r="AM11" s="711"/>
      <c r="AN11" s="711"/>
      <c r="AO11" s="711"/>
      <c r="AP11" s="721"/>
      <c r="AQ11" s="135"/>
      <c r="AR11" s="160"/>
      <c r="AS11" s="710"/>
      <c r="AT11" s="711"/>
      <c r="AU11" s="711"/>
      <c r="AV11" s="711"/>
      <c r="AW11" s="711"/>
      <c r="AX11" s="711"/>
      <c r="AY11" s="711"/>
      <c r="AZ11" s="711"/>
      <c r="BA11" s="711"/>
      <c r="BB11" s="711"/>
      <c r="BC11" s="711"/>
      <c r="BD11" s="712"/>
      <c r="BE11" s="135"/>
      <c r="BF11" s="160"/>
      <c r="BG11" s="720"/>
      <c r="BH11" s="711"/>
      <c r="BI11" s="711"/>
      <c r="BJ11" s="711"/>
      <c r="BK11" s="711"/>
      <c r="BL11" s="711"/>
      <c r="BM11" s="711"/>
      <c r="BN11" s="711"/>
      <c r="BO11" s="711"/>
      <c r="BP11" s="711"/>
      <c r="BQ11" s="711"/>
      <c r="BR11" s="721"/>
      <c r="BS11" s="135"/>
      <c r="BT11" s="160"/>
      <c r="BU11" s="710"/>
      <c r="BV11" s="711"/>
      <c r="BW11" s="711"/>
      <c r="BX11" s="711"/>
      <c r="BY11" s="711"/>
      <c r="BZ11" s="711"/>
      <c r="CA11" s="711"/>
      <c r="CB11" s="711"/>
      <c r="CC11" s="711"/>
      <c r="CD11" s="711"/>
      <c r="CE11" s="711"/>
      <c r="CF11" s="712"/>
      <c r="CG11" s="135"/>
      <c r="CH11" s="160"/>
      <c r="CI11" s="720"/>
      <c r="CJ11" s="711"/>
      <c r="CK11" s="711"/>
      <c r="CL11" s="711"/>
      <c r="CM11" s="711"/>
      <c r="CN11" s="711"/>
      <c r="CO11" s="711"/>
      <c r="CP11" s="711"/>
      <c r="CQ11" s="711"/>
      <c r="CR11" s="711"/>
      <c r="CS11" s="711"/>
      <c r="CT11" s="721"/>
      <c r="CU11" s="135"/>
      <c r="CV11" s="160"/>
      <c r="CW11" s="710"/>
      <c r="CX11" s="711"/>
      <c r="CY11" s="711"/>
      <c r="CZ11" s="711"/>
      <c r="DA11" s="711"/>
      <c r="DB11" s="711"/>
      <c r="DC11" s="711"/>
      <c r="DD11" s="711"/>
      <c r="DE11" s="711"/>
      <c r="DF11" s="711"/>
      <c r="DG11" s="711"/>
      <c r="DH11" s="712"/>
      <c r="DI11" s="135"/>
      <c r="DK11" s="720"/>
      <c r="DL11" s="711"/>
      <c r="DM11" s="711"/>
      <c r="DN11" s="711"/>
      <c r="DO11" s="711"/>
      <c r="DP11" s="711"/>
      <c r="DQ11" s="711"/>
      <c r="DR11" s="711"/>
      <c r="DS11" s="711"/>
      <c r="DT11" s="711"/>
      <c r="DU11" s="711"/>
      <c r="DV11" s="721"/>
      <c r="DW11" s="135"/>
      <c r="DX11" s="160"/>
      <c r="DY11" s="710"/>
      <c r="DZ11" s="711"/>
      <c r="EA11" s="711"/>
      <c r="EB11" s="711"/>
      <c r="EC11" s="711"/>
      <c r="ED11" s="711"/>
      <c r="EE11" s="711"/>
      <c r="EF11" s="711"/>
      <c r="EG11" s="711"/>
      <c r="EH11" s="711"/>
      <c r="EI11" s="711"/>
      <c r="EJ11" s="712"/>
    </row>
    <row r="12" spans="1:141">
      <c r="A12" s="137" t="s">
        <v>4793</v>
      </c>
      <c r="C12" s="714">
        <f>VLOOKUP(A12,'Прайс-лист'!$B:$K,10,0)</f>
        <v>390</v>
      </c>
      <c r="D12" s="715"/>
      <c r="E12" s="715"/>
      <c r="F12" s="715"/>
      <c r="G12" s="715"/>
      <c r="H12" s="715"/>
      <c r="I12" s="715"/>
      <c r="J12" s="715"/>
      <c r="K12" s="716"/>
      <c r="L12" s="708"/>
      <c r="M12" s="709"/>
      <c r="N12" s="709"/>
      <c r="O12" s="137" t="s">
        <v>606</v>
      </c>
      <c r="P12" s="164"/>
      <c r="Q12" s="719">
        <f>VLOOKUP(O12,'Прайс-лист'!$B:$K,10,0)</f>
        <v>440</v>
      </c>
      <c r="R12" s="715"/>
      <c r="S12" s="715"/>
      <c r="T12" s="715"/>
      <c r="U12" s="715"/>
      <c r="V12" s="715"/>
      <c r="W12" s="715"/>
      <c r="X12" s="715"/>
      <c r="Y12" s="716"/>
      <c r="Z12" s="708"/>
      <c r="AA12" s="709"/>
      <c r="AB12" s="709"/>
      <c r="AC12" s="137" t="s">
        <v>670</v>
      </c>
      <c r="AD12" s="160"/>
      <c r="AE12" s="719">
        <f>VLOOKUP(AC12,'Прайс-лист'!$B:$K,10,0)</f>
        <v>640</v>
      </c>
      <c r="AF12" s="715"/>
      <c r="AG12" s="715"/>
      <c r="AH12" s="715"/>
      <c r="AI12" s="715"/>
      <c r="AJ12" s="715"/>
      <c r="AK12" s="715"/>
      <c r="AL12" s="715"/>
      <c r="AM12" s="716"/>
      <c r="AN12" s="708"/>
      <c r="AO12" s="709"/>
      <c r="AP12" s="709"/>
      <c r="AQ12" s="137" t="s">
        <v>650</v>
      </c>
      <c r="AR12" s="160"/>
      <c r="AS12" s="719">
        <f>VLOOKUP(AQ12,'Прайс-лист'!$B:$K,10,0)</f>
        <v>320</v>
      </c>
      <c r="AT12" s="715"/>
      <c r="AU12" s="715"/>
      <c r="AV12" s="715"/>
      <c r="AW12" s="715"/>
      <c r="AX12" s="715"/>
      <c r="AY12" s="715"/>
      <c r="AZ12" s="715"/>
      <c r="BA12" s="716"/>
      <c r="BB12" s="708"/>
      <c r="BC12" s="709"/>
      <c r="BD12" s="713"/>
      <c r="BE12" s="137" t="s">
        <v>4796</v>
      </c>
      <c r="BF12" s="160"/>
      <c r="BG12" s="714">
        <f>VLOOKUP(BE12,'Прайс-лист'!$B:$K,10,0)</f>
        <v>440</v>
      </c>
      <c r="BH12" s="715"/>
      <c r="BI12" s="715"/>
      <c r="BJ12" s="715"/>
      <c r="BK12" s="715"/>
      <c r="BL12" s="715"/>
      <c r="BM12" s="715"/>
      <c r="BN12" s="715"/>
      <c r="BO12" s="716"/>
      <c r="BP12" s="708"/>
      <c r="BQ12" s="709"/>
      <c r="BR12" s="709"/>
      <c r="BS12" s="137" t="s">
        <v>673</v>
      </c>
      <c r="BT12" s="160"/>
      <c r="BU12" s="719">
        <f>VLOOKUP(BS12,'Прайс-лист'!$B:$K,10,0)</f>
        <v>780</v>
      </c>
      <c r="BV12" s="715"/>
      <c r="BW12" s="715"/>
      <c r="BX12" s="715"/>
      <c r="BY12" s="715"/>
      <c r="BZ12" s="715"/>
      <c r="CA12" s="715"/>
      <c r="CB12" s="715"/>
      <c r="CC12" s="716"/>
      <c r="CD12" s="708"/>
      <c r="CE12" s="709"/>
      <c r="CF12" s="713"/>
      <c r="CG12" s="137" t="s">
        <v>4798</v>
      </c>
      <c r="CH12" s="160"/>
      <c r="CI12" s="714">
        <f>VLOOKUP(CG12,'Прайс-лист'!$B:$K,10,0)</f>
        <v>460</v>
      </c>
      <c r="CJ12" s="715"/>
      <c r="CK12" s="715"/>
      <c r="CL12" s="715"/>
      <c r="CM12" s="715"/>
      <c r="CN12" s="715"/>
      <c r="CO12" s="715"/>
      <c r="CP12" s="715"/>
      <c r="CQ12" s="716"/>
      <c r="CR12" s="708"/>
      <c r="CS12" s="709"/>
      <c r="CT12" s="709"/>
      <c r="CU12" s="137" t="s">
        <v>676</v>
      </c>
      <c r="CV12" s="160"/>
      <c r="CW12" s="719">
        <f>VLOOKUP(CU12,'Прайс-лист'!$B:$K,10,0)</f>
        <v>1040</v>
      </c>
      <c r="CX12" s="715"/>
      <c r="CY12" s="715"/>
      <c r="CZ12" s="715"/>
      <c r="DA12" s="715"/>
      <c r="DB12" s="715"/>
      <c r="DC12" s="715"/>
      <c r="DD12" s="715"/>
      <c r="DE12" s="716"/>
      <c r="DF12" s="708"/>
      <c r="DG12" s="709"/>
      <c r="DH12" s="713"/>
      <c r="DI12" s="137" t="s">
        <v>4800</v>
      </c>
      <c r="DK12" s="714">
        <f>VLOOKUP(DI12,'Прайс-лист'!$B:$K,10,0)</f>
        <v>520</v>
      </c>
      <c r="DL12" s="715"/>
      <c r="DM12" s="715"/>
      <c r="DN12" s="715"/>
      <c r="DO12" s="715"/>
      <c r="DP12" s="715"/>
      <c r="DQ12" s="715"/>
      <c r="DR12" s="715"/>
      <c r="DS12" s="716"/>
      <c r="DT12" s="708"/>
      <c r="DU12" s="709"/>
      <c r="DV12" s="709"/>
      <c r="DW12" s="137" t="s">
        <v>679</v>
      </c>
      <c r="DX12" s="160"/>
      <c r="DY12" s="719">
        <f>VLOOKUP(DW12,'Прайс-лист'!$B:$K,10,0)</f>
        <v>1100</v>
      </c>
      <c r="DZ12" s="715"/>
      <c r="EA12" s="715"/>
      <c r="EB12" s="715"/>
      <c r="EC12" s="715"/>
      <c r="ED12" s="715"/>
      <c r="EE12" s="715"/>
      <c r="EF12" s="715"/>
      <c r="EG12" s="716"/>
      <c r="EH12" s="708"/>
      <c r="EI12" s="709"/>
      <c r="EJ12" s="713"/>
    </row>
    <row r="13" spans="1:141" ht="15" thickBot="1">
      <c r="A13" s="138" t="s">
        <v>4877</v>
      </c>
      <c r="C13" s="753">
        <f>VLOOKUP(A13,'Прайс-лист'!$B:$K,10,0)</f>
        <v>390</v>
      </c>
      <c r="D13" s="723"/>
      <c r="E13" s="723"/>
      <c r="F13" s="723"/>
      <c r="G13" s="723"/>
      <c r="H13" s="723"/>
      <c r="I13" s="723"/>
      <c r="J13" s="723"/>
      <c r="K13" s="724"/>
      <c r="L13" s="725"/>
      <c r="M13" s="726"/>
      <c r="N13" s="726"/>
      <c r="O13" s="139" t="s">
        <v>769</v>
      </c>
      <c r="P13" s="244"/>
      <c r="Q13" s="722">
        <f>VLOOKUP(O13,'Прайс-лист'!$B:$K,10,0)</f>
        <v>440</v>
      </c>
      <c r="R13" s="723"/>
      <c r="S13" s="723"/>
      <c r="T13" s="723"/>
      <c r="U13" s="723"/>
      <c r="V13" s="723"/>
      <c r="W13" s="723"/>
      <c r="X13" s="723"/>
      <c r="Y13" s="724"/>
      <c r="Z13" s="725"/>
      <c r="AA13" s="726"/>
      <c r="AB13" s="726"/>
      <c r="AC13" s="139" t="s">
        <v>801</v>
      </c>
      <c r="AD13" s="245"/>
      <c r="AE13" s="722">
        <f>VLOOKUP(AC13,'Прайс-лист'!$B:$K,10,0)</f>
        <v>640</v>
      </c>
      <c r="AF13" s="723"/>
      <c r="AG13" s="723"/>
      <c r="AH13" s="723"/>
      <c r="AI13" s="723"/>
      <c r="AJ13" s="723"/>
      <c r="AK13" s="723"/>
      <c r="AL13" s="723"/>
      <c r="AM13" s="724"/>
      <c r="AN13" s="725"/>
      <c r="AO13" s="726"/>
      <c r="AP13" s="726"/>
      <c r="AQ13" s="139" t="s">
        <v>791</v>
      </c>
      <c r="AR13" s="245"/>
      <c r="AS13" s="722">
        <f>VLOOKUP(AQ13,'Прайс-лист'!$B:$K,10,0)</f>
        <v>320</v>
      </c>
      <c r="AT13" s="723"/>
      <c r="AU13" s="723"/>
      <c r="AV13" s="723"/>
      <c r="AW13" s="723"/>
      <c r="AX13" s="723"/>
      <c r="AY13" s="723"/>
      <c r="AZ13" s="723"/>
      <c r="BA13" s="724"/>
      <c r="BB13" s="725"/>
      <c r="BC13" s="726"/>
      <c r="BD13" s="727"/>
      <c r="BE13" s="138" t="s">
        <v>4879</v>
      </c>
      <c r="BF13" s="160"/>
      <c r="BG13" s="753">
        <f>VLOOKUP(BE13,'Прайс-лист'!$B:$K,10,0)</f>
        <v>440</v>
      </c>
      <c r="BH13" s="723"/>
      <c r="BI13" s="723"/>
      <c r="BJ13" s="723"/>
      <c r="BK13" s="723"/>
      <c r="BL13" s="723"/>
      <c r="BM13" s="723"/>
      <c r="BN13" s="723"/>
      <c r="BO13" s="724"/>
      <c r="BP13" s="725"/>
      <c r="BQ13" s="726"/>
      <c r="BR13" s="726"/>
      <c r="BS13" s="139" t="s">
        <v>803</v>
      </c>
      <c r="BT13" s="245"/>
      <c r="BU13" s="722">
        <f>VLOOKUP(BS13,'Прайс-лист'!$B:$K,10,0)</f>
        <v>780</v>
      </c>
      <c r="BV13" s="723"/>
      <c r="BW13" s="723"/>
      <c r="BX13" s="723"/>
      <c r="BY13" s="723"/>
      <c r="BZ13" s="723"/>
      <c r="CA13" s="723"/>
      <c r="CB13" s="723"/>
      <c r="CC13" s="724"/>
      <c r="CD13" s="725"/>
      <c r="CE13" s="726"/>
      <c r="CF13" s="727"/>
      <c r="CG13" s="138" t="s">
        <v>4881</v>
      </c>
      <c r="CH13" s="160"/>
      <c r="CI13" s="753">
        <f>VLOOKUP(CG13,'Прайс-лист'!$B:$K,10,0)</f>
        <v>460</v>
      </c>
      <c r="CJ13" s="723"/>
      <c r="CK13" s="723"/>
      <c r="CL13" s="723"/>
      <c r="CM13" s="723"/>
      <c r="CN13" s="723"/>
      <c r="CO13" s="723"/>
      <c r="CP13" s="723"/>
      <c r="CQ13" s="724"/>
      <c r="CR13" s="725"/>
      <c r="CS13" s="726"/>
      <c r="CT13" s="726"/>
      <c r="CU13" s="139" t="s">
        <v>805</v>
      </c>
      <c r="CV13" s="245"/>
      <c r="CW13" s="722">
        <f>VLOOKUP(CU13,'Прайс-лист'!$B:$K,10,0)</f>
        <v>1040</v>
      </c>
      <c r="CX13" s="723"/>
      <c r="CY13" s="723"/>
      <c r="CZ13" s="723"/>
      <c r="DA13" s="723"/>
      <c r="DB13" s="723"/>
      <c r="DC13" s="723"/>
      <c r="DD13" s="723"/>
      <c r="DE13" s="724"/>
      <c r="DF13" s="725"/>
      <c r="DG13" s="726"/>
      <c r="DH13" s="727"/>
      <c r="DI13" s="138" t="s">
        <v>4883</v>
      </c>
      <c r="DK13" s="753">
        <f>VLOOKUP(DI13,'Прайс-лист'!$B:$K,10,0)</f>
        <v>520</v>
      </c>
      <c r="DL13" s="723"/>
      <c r="DM13" s="723"/>
      <c r="DN13" s="723"/>
      <c r="DO13" s="723"/>
      <c r="DP13" s="723"/>
      <c r="DQ13" s="723"/>
      <c r="DR13" s="723"/>
      <c r="DS13" s="724"/>
      <c r="DT13" s="725"/>
      <c r="DU13" s="726"/>
      <c r="DV13" s="726"/>
      <c r="DW13" s="139" t="s">
        <v>807</v>
      </c>
      <c r="DX13" s="245"/>
      <c r="DY13" s="722">
        <f>VLOOKUP(DW13,'Прайс-лист'!$B:$K,10,0)</f>
        <v>1100</v>
      </c>
      <c r="DZ13" s="723"/>
      <c r="EA13" s="723"/>
      <c r="EB13" s="723"/>
      <c r="EC13" s="723"/>
      <c r="ED13" s="723"/>
      <c r="EE13" s="723"/>
      <c r="EF13" s="723"/>
      <c r="EG13" s="724"/>
      <c r="EH13" s="725"/>
      <c r="EI13" s="726"/>
      <c r="EJ13" s="727"/>
    </row>
    <row r="14" spans="1:141" ht="14.25" customHeight="1" thickBot="1">
      <c r="A14" s="374"/>
      <c r="C14" s="374"/>
      <c r="D14" s="374"/>
      <c r="E14" s="374"/>
      <c r="F14" s="374"/>
      <c r="G14" s="374"/>
      <c r="H14" s="374"/>
      <c r="I14" s="374"/>
      <c r="J14" s="374"/>
      <c r="K14" s="374"/>
      <c r="L14" s="374"/>
      <c r="M14" s="160"/>
      <c r="N14" s="158"/>
      <c r="O14" s="158"/>
      <c r="P14" s="158"/>
      <c r="Q14" s="158"/>
      <c r="R14" s="158"/>
      <c r="S14" s="158"/>
      <c r="T14" s="158"/>
      <c r="U14" s="158"/>
      <c r="V14" s="158"/>
      <c r="W14" s="158"/>
      <c r="X14" s="158"/>
      <c r="Y14" s="158"/>
      <c r="Z14" s="140"/>
      <c r="AA14" s="158"/>
      <c r="AB14" s="158"/>
      <c r="AC14" s="158"/>
      <c r="AD14" s="158"/>
      <c r="AE14" s="158"/>
      <c r="AF14" s="158"/>
      <c r="AG14" s="158"/>
      <c r="AH14" s="158"/>
      <c r="AI14" s="158"/>
      <c r="AJ14" s="158"/>
      <c r="AK14" s="158"/>
      <c r="AL14" s="158"/>
      <c r="AM14" s="140"/>
      <c r="AN14" s="158"/>
      <c r="AO14" s="158"/>
      <c r="AP14" s="158"/>
      <c r="AQ14" s="158"/>
      <c r="AR14" s="158"/>
      <c r="AS14" s="158"/>
      <c r="AT14" s="158"/>
      <c r="AU14" s="158"/>
      <c r="AV14" s="158"/>
      <c r="AW14" s="158"/>
      <c r="AX14" s="158"/>
      <c r="AY14" s="158"/>
      <c r="AZ14" s="160"/>
      <c r="BA14" s="160"/>
      <c r="BB14" s="160"/>
      <c r="BC14" s="160"/>
      <c r="BD14" s="158"/>
      <c r="BE14" s="158"/>
      <c r="BF14" s="158"/>
      <c r="BG14" s="158"/>
      <c r="BH14" s="158"/>
      <c r="BI14" s="158"/>
      <c r="BJ14" s="158"/>
      <c r="BK14" s="158"/>
      <c r="BL14" s="158"/>
      <c r="BM14" s="158"/>
      <c r="BN14" s="158"/>
      <c r="BO14" s="158"/>
      <c r="BP14" s="158"/>
      <c r="BQ14" s="158"/>
      <c r="BR14" s="158"/>
      <c r="BS14" s="158"/>
      <c r="BT14" s="164"/>
      <c r="BU14" s="142"/>
      <c r="BV14" s="142"/>
      <c r="BW14" s="142"/>
      <c r="BX14" s="142"/>
      <c r="BY14" s="142"/>
      <c r="BZ14" s="142"/>
      <c r="CA14" s="142"/>
      <c r="CB14" s="142"/>
      <c r="CC14" s="142"/>
      <c r="CD14" s="142"/>
      <c r="CE14" s="142"/>
      <c r="CF14" s="142"/>
      <c r="CG14" s="142"/>
      <c r="CH14" s="142"/>
      <c r="CI14" s="142"/>
      <c r="CJ14" s="142"/>
      <c r="CK14" s="142"/>
      <c r="CL14" s="142"/>
      <c r="CM14" s="142"/>
      <c r="CN14" s="142"/>
      <c r="CO14" s="142"/>
      <c r="CP14" s="142"/>
      <c r="CQ14" s="142"/>
      <c r="CR14" s="142"/>
      <c r="CS14" s="142"/>
      <c r="CT14" s="142"/>
      <c r="CU14" s="142"/>
      <c r="CV14" s="142"/>
      <c r="CW14" s="142"/>
      <c r="CX14" s="142"/>
      <c r="CY14" s="142"/>
      <c r="CZ14" s="142"/>
      <c r="DA14" s="142"/>
      <c r="DB14" s="142"/>
      <c r="DC14" s="142"/>
      <c r="DD14" s="142"/>
      <c r="DE14" s="142"/>
      <c r="DF14" s="142"/>
      <c r="DG14" s="142"/>
      <c r="DH14" s="142"/>
      <c r="DI14" s="142"/>
      <c r="DJ14" s="142"/>
      <c r="DK14" s="142"/>
      <c r="DL14" s="142"/>
      <c r="DM14" s="142"/>
      <c r="DN14" s="142"/>
      <c r="DO14" s="142"/>
      <c r="DP14" s="142"/>
      <c r="DQ14" s="142"/>
      <c r="DR14" s="142"/>
      <c r="DS14" s="142"/>
      <c r="DT14" s="142"/>
      <c r="DU14" s="142"/>
      <c r="DV14" s="142"/>
      <c r="DW14" s="142"/>
    </row>
    <row r="15" spans="1:141" ht="15" thickBot="1">
      <c r="C15" s="754" t="s">
        <v>4184</v>
      </c>
      <c r="D15" s="755"/>
      <c r="E15" s="755"/>
      <c r="F15" s="755"/>
      <c r="G15" s="755"/>
      <c r="H15" s="755"/>
      <c r="I15" s="755"/>
      <c r="J15" s="755"/>
      <c r="K15" s="755"/>
      <c r="L15" s="755"/>
      <c r="M15" s="755"/>
      <c r="N15" s="755"/>
      <c r="O15" s="755"/>
      <c r="P15" s="755"/>
      <c r="Q15" s="755"/>
      <c r="R15" s="755"/>
      <c r="S15" s="755"/>
      <c r="T15" s="755"/>
      <c r="U15" s="755"/>
      <c r="V15" s="755"/>
      <c r="W15" s="755"/>
      <c r="X15" s="755"/>
      <c r="Y15" s="755"/>
      <c r="Z15" s="755"/>
      <c r="AA15" s="755"/>
      <c r="AB15" s="756"/>
      <c r="AC15" s="134"/>
      <c r="AD15" s="158"/>
      <c r="AE15" s="754" t="s">
        <v>4185</v>
      </c>
      <c r="AF15" s="755"/>
      <c r="AG15" s="755"/>
      <c r="AH15" s="755"/>
      <c r="AI15" s="755"/>
      <c r="AJ15" s="755"/>
      <c r="AK15" s="755"/>
      <c r="AL15" s="755"/>
      <c r="AM15" s="755"/>
      <c r="AN15" s="755"/>
      <c r="AO15" s="755"/>
      <c r="AP15" s="755"/>
      <c r="AQ15" s="755"/>
      <c r="AR15" s="755"/>
      <c r="AS15" s="755"/>
      <c r="AT15" s="755"/>
      <c r="AU15" s="755"/>
      <c r="AV15" s="755"/>
      <c r="AW15" s="755"/>
      <c r="AX15" s="755"/>
      <c r="AY15" s="755"/>
      <c r="AZ15" s="755"/>
      <c r="BA15" s="755"/>
      <c r="BB15" s="755"/>
      <c r="BC15" s="755"/>
      <c r="BD15" s="756"/>
      <c r="BE15" s="134"/>
      <c r="BF15" s="160"/>
      <c r="BG15" s="754" t="s">
        <v>4274</v>
      </c>
      <c r="BH15" s="755"/>
      <c r="BI15" s="755"/>
      <c r="BJ15" s="755"/>
      <c r="BK15" s="755"/>
      <c r="BL15" s="755"/>
      <c r="BM15" s="755"/>
      <c r="BN15" s="755"/>
      <c r="BO15" s="755"/>
      <c r="BP15" s="755"/>
      <c r="BQ15" s="755"/>
      <c r="BR15" s="755"/>
      <c r="BS15" s="755"/>
      <c r="BT15" s="755"/>
      <c r="BU15" s="755"/>
      <c r="BV15" s="755"/>
      <c r="BW15" s="755"/>
      <c r="BX15" s="755"/>
      <c r="BY15" s="755"/>
      <c r="BZ15" s="755"/>
      <c r="CA15" s="755"/>
      <c r="CB15" s="755"/>
      <c r="CC15" s="755"/>
      <c r="CD15" s="755"/>
      <c r="CE15" s="755"/>
      <c r="CF15" s="755"/>
      <c r="CG15" s="755"/>
      <c r="CH15" s="755"/>
      <c r="CI15" s="755"/>
      <c r="CJ15" s="755"/>
      <c r="CK15" s="755"/>
      <c r="CL15" s="755"/>
      <c r="CM15" s="755"/>
      <c r="CN15" s="755"/>
      <c r="CO15" s="755"/>
      <c r="CP15" s="755"/>
      <c r="CQ15" s="755"/>
      <c r="CR15" s="755"/>
      <c r="CS15" s="755"/>
      <c r="CT15" s="755"/>
      <c r="CU15" s="755"/>
      <c r="CV15" s="755"/>
      <c r="CW15" s="755"/>
      <c r="CX15" s="755"/>
      <c r="CY15" s="755"/>
      <c r="CZ15" s="755"/>
      <c r="DA15" s="755"/>
      <c r="DB15" s="755"/>
      <c r="DC15" s="755"/>
      <c r="DD15" s="755"/>
      <c r="DE15" s="755"/>
      <c r="DF15" s="755"/>
      <c r="DG15" s="755"/>
      <c r="DH15" s="755"/>
      <c r="DI15" s="755"/>
      <c r="DJ15" s="755"/>
      <c r="DK15" s="755"/>
      <c r="DL15" s="755"/>
      <c r="DM15" s="755"/>
      <c r="DN15" s="755"/>
      <c r="DO15" s="755"/>
      <c r="DP15" s="755"/>
      <c r="DQ15" s="755"/>
      <c r="DR15" s="755"/>
      <c r="DS15" s="755"/>
      <c r="DT15" s="755"/>
      <c r="DU15" s="755"/>
      <c r="DV15" s="755"/>
      <c r="DW15" s="755"/>
      <c r="DX15" s="755"/>
      <c r="DY15" s="755"/>
      <c r="DZ15" s="755"/>
      <c r="EA15" s="755"/>
      <c r="EB15" s="755"/>
      <c r="EC15" s="755"/>
      <c r="ED15" s="755"/>
      <c r="EE15" s="755"/>
      <c r="EF15" s="755"/>
      <c r="EG15" s="755"/>
      <c r="EH15" s="755"/>
      <c r="EI15" s="755"/>
      <c r="EJ15" s="756"/>
    </row>
    <row r="16" spans="1:141" ht="15.75">
      <c r="C16" s="740" t="s">
        <v>6344</v>
      </c>
      <c r="D16" s="741"/>
      <c r="E16" s="741"/>
      <c r="F16" s="741"/>
      <c r="G16" s="741"/>
      <c r="H16" s="741"/>
      <c r="I16" s="741"/>
      <c r="J16" s="741"/>
      <c r="K16" s="741"/>
      <c r="L16" s="741"/>
      <c r="M16" s="741"/>
      <c r="N16" s="741"/>
      <c r="O16" s="135"/>
      <c r="P16" s="164"/>
      <c r="Q16" s="733" t="s">
        <v>6346</v>
      </c>
      <c r="R16" s="733"/>
      <c r="S16" s="733"/>
      <c r="T16" s="733"/>
      <c r="U16" s="733"/>
      <c r="V16" s="733"/>
      <c r="W16" s="733"/>
      <c r="X16" s="733"/>
      <c r="Y16" s="733"/>
      <c r="Z16" s="733"/>
      <c r="AA16" s="733"/>
      <c r="AB16" s="743"/>
      <c r="AC16" s="135"/>
      <c r="AD16" s="160"/>
      <c r="AE16" s="740" t="s">
        <v>4234</v>
      </c>
      <c r="AF16" s="741"/>
      <c r="AG16" s="741"/>
      <c r="AH16" s="741"/>
      <c r="AI16" s="741"/>
      <c r="AJ16" s="741"/>
      <c r="AK16" s="741"/>
      <c r="AL16" s="741"/>
      <c r="AM16" s="741"/>
      <c r="AN16" s="741"/>
      <c r="AO16" s="741"/>
      <c r="AP16" s="741"/>
      <c r="AQ16" s="135"/>
      <c r="AR16" s="164"/>
      <c r="AS16" s="733" t="s">
        <v>601</v>
      </c>
      <c r="AT16" s="733"/>
      <c r="AU16" s="733"/>
      <c r="AV16" s="733"/>
      <c r="AW16" s="733"/>
      <c r="AX16" s="733"/>
      <c r="AY16" s="733"/>
      <c r="AZ16" s="733"/>
      <c r="BA16" s="733"/>
      <c r="BB16" s="733"/>
      <c r="BC16" s="733"/>
      <c r="BD16" s="743"/>
      <c r="BE16" s="135"/>
      <c r="BF16" s="160"/>
      <c r="BG16" s="740" t="s">
        <v>4235</v>
      </c>
      <c r="BH16" s="741"/>
      <c r="BI16" s="741"/>
      <c r="BJ16" s="741"/>
      <c r="BK16" s="741"/>
      <c r="BL16" s="741"/>
      <c r="BM16" s="741"/>
      <c r="BN16" s="741"/>
      <c r="BO16" s="741"/>
      <c r="BP16" s="741"/>
      <c r="BQ16" s="741"/>
      <c r="BR16" s="741"/>
      <c r="BS16" s="135"/>
      <c r="BT16" s="160"/>
      <c r="BU16" s="741" t="s">
        <v>607</v>
      </c>
      <c r="BV16" s="741"/>
      <c r="BW16" s="741"/>
      <c r="BX16" s="741"/>
      <c r="BY16" s="741"/>
      <c r="BZ16" s="741"/>
      <c r="CA16" s="741"/>
      <c r="CB16" s="741"/>
      <c r="CC16" s="741"/>
      <c r="CD16" s="741"/>
      <c r="CE16" s="741"/>
      <c r="CF16" s="741"/>
      <c r="CG16" s="135"/>
      <c r="CH16" s="160"/>
      <c r="CI16" s="741" t="s">
        <v>651</v>
      </c>
      <c r="CJ16" s="741"/>
      <c r="CK16" s="741"/>
      <c r="CL16" s="741"/>
      <c r="CM16" s="741"/>
      <c r="CN16" s="741"/>
      <c r="CO16" s="741"/>
      <c r="CP16" s="741"/>
      <c r="CQ16" s="741"/>
      <c r="CR16" s="741"/>
      <c r="CS16" s="741"/>
      <c r="CT16" s="741"/>
      <c r="CU16" s="135"/>
      <c r="CV16" s="160"/>
      <c r="CW16" s="741" t="s">
        <v>683</v>
      </c>
      <c r="CX16" s="741"/>
      <c r="CY16" s="741"/>
      <c r="CZ16" s="741"/>
      <c r="DA16" s="741"/>
      <c r="DB16" s="741"/>
      <c r="DC16" s="741"/>
      <c r="DD16" s="741"/>
      <c r="DE16" s="741"/>
      <c r="DF16" s="741"/>
      <c r="DG16" s="741"/>
      <c r="DH16" s="741"/>
      <c r="DI16" s="135"/>
      <c r="DJ16" s="160"/>
      <c r="DK16" s="741" t="s">
        <v>755</v>
      </c>
      <c r="DL16" s="741"/>
      <c r="DM16" s="741"/>
      <c r="DN16" s="741"/>
      <c r="DO16" s="741"/>
      <c r="DP16" s="741"/>
      <c r="DQ16" s="741"/>
      <c r="DR16" s="741"/>
      <c r="DS16" s="741"/>
      <c r="DT16" s="741"/>
      <c r="DU16" s="741"/>
      <c r="DV16" s="741"/>
      <c r="DW16" s="135"/>
      <c r="DX16" s="160"/>
      <c r="DY16" s="741" t="s">
        <v>763</v>
      </c>
      <c r="DZ16" s="741"/>
      <c r="EA16" s="741"/>
      <c r="EB16" s="741"/>
      <c r="EC16" s="741"/>
      <c r="ED16" s="741"/>
      <c r="EE16" s="741"/>
      <c r="EF16" s="741"/>
      <c r="EG16" s="741"/>
      <c r="EH16" s="741"/>
      <c r="EI16" s="741"/>
      <c r="EJ16" s="742"/>
    </row>
    <row r="17" spans="1:140" ht="64.5" customHeight="1">
      <c r="C17" s="734" t="s">
        <v>4233</v>
      </c>
      <c r="D17" s="735"/>
      <c r="E17" s="735"/>
      <c r="F17" s="735"/>
      <c r="G17" s="735"/>
      <c r="H17" s="735"/>
      <c r="I17" s="735"/>
      <c r="J17" s="735"/>
      <c r="K17" s="735"/>
      <c r="L17" s="735"/>
      <c r="M17" s="735"/>
      <c r="N17" s="735"/>
      <c r="O17" s="142"/>
      <c r="P17" s="164"/>
      <c r="Q17" s="735" t="s">
        <v>4273</v>
      </c>
      <c r="R17" s="735"/>
      <c r="S17" s="735"/>
      <c r="T17" s="735"/>
      <c r="U17" s="735"/>
      <c r="V17" s="735"/>
      <c r="W17" s="735"/>
      <c r="X17" s="735"/>
      <c r="Y17" s="735"/>
      <c r="Z17" s="735"/>
      <c r="AA17" s="735"/>
      <c r="AB17" s="744"/>
      <c r="AC17" s="142"/>
      <c r="AD17" s="160"/>
      <c r="AE17" s="734" t="s">
        <v>4323</v>
      </c>
      <c r="AF17" s="735"/>
      <c r="AG17" s="735"/>
      <c r="AH17" s="735"/>
      <c r="AI17" s="735"/>
      <c r="AJ17" s="735"/>
      <c r="AK17" s="735"/>
      <c r="AL17" s="735"/>
      <c r="AM17" s="735"/>
      <c r="AN17" s="735"/>
      <c r="AO17" s="735"/>
      <c r="AP17" s="735"/>
      <c r="AQ17" s="142"/>
      <c r="AR17" s="164"/>
      <c r="AS17" s="735" t="s">
        <v>4262</v>
      </c>
      <c r="AT17" s="735"/>
      <c r="AU17" s="735"/>
      <c r="AV17" s="735"/>
      <c r="AW17" s="735"/>
      <c r="AX17" s="735"/>
      <c r="AY17" s="735"/>
      <c r="AZ17" s="735"/>
      <c r="BA17" s="735"/>
      <c r="BB17" s="735"/>
      <c r="BC17" s="735"/>
      <c r="BD17" s="744"/>
      <c r="BE17" s="142"/>
      <c r="BF17" s="160"/>
      <c r="BG17" s="734" t="s">
        <v>5886</v>
      </c>
      <c r="BH17" s="735"/>
      <c r="BI17" s="735"/>
      <c r="BJ17" s="735"/>
      <c r="BK17" s="735"/>
      <c r="BL17" s="735"/>
      <c r="BM17" s="735"/>
      <c r="BN17" s="735"/>
      <c r="BO17" s="735"/>
      <c r="BP17" s="735"/>
      <c r="BQ17" s="735"/>
      <c r="BR17" s="735"/>
      <c r="BS17" s="142"/>
      <c r="BT17" s="160"/>
      <c r="BU17" s="735" t="s">
        <v>4262</v>
      </c>
      <c r="BV17" s="735"/>
      <c r="BW17" s="735"/>
      <c r="BX17" s="735"/>
      <c r="BY17" s="735"/>
      <c r="BZ17" s="735"/>
      <c r="CA17" s="735"/>
      <c r="CB17" s="735"/>
      <c r="CC17" s="735"/>
      <c r="CD17" s="735"/>
      <c r="CE17" s="735"/>
      <c r="CF17" s="735"/>
      <c r="CG17" s="142"/>
      <c r="CH17" s="160"/>
      <c r="CI17" s="735" t="s">
        <v>4275</v>
      </c>
      <c r="CJ17" s="735"/>
      <c r="CK17" s="735"/>
      <c r="CL17" s="735"/>
      <c r="CM17" s="735"/>
      <c r="CN17" s="735"/>
      <c r="CO17" s="735"/>
      <c r="CP17" s="735"/>
      <c r="CQ17" s="735"/>
      <c r="CR17" s="735"/>
      <c r="CS17" s="735"/>
      <c r="CT17" s="735"/>
      <c r="CU17" s="142"/>
      <c r="CV17" s="160"/>
      <c r="CW17" s="735" t="s">
        <v>4263</v>
      </c>
      <c r="CX17" s="735"/>
      <c r="CY17" s="735"/>
      <c r="CZ17" s="735"/>
      <c r="DA17" s="735"/>
      <c r="DB17" s="735"/>
      <c r="DC17" s="735"/>
      <c r="DD17" s="735"/>
      <c r="DE17" s="735"/>
      <c r="DF17" s="735"/>
      <c r="DG17" s="735"/>
      <c r="DH17" s="735"/>
      <c r="DI17" s="142"/>
      <c r="DJ17" s="160"/>
      <c r="DK17" s="735" t="s">
        <v>4276</v>
      </c>
      <c r="DL17" s="735"/>
      <c r="DM17" s="735"/>
      <c r="DN17" s="735"/>
      <c r="DO17" s="735"/>
      <c r="DP17" s="735"/>
      <c r="DQ17" s="735"/>
      <c r="DR17" s="735"/>
      <c r="DS17" s="735"/>
      <c r="DT17" s="735"/>
      <c r="DU17" s="735"/>
      <c r="DV17" s="735"/>
      <c r="DW17" s="142"/>
      <c r="DX17" s="160"/>
      <c r="DY17" s="735" t="s">
        <v>4277</v>
      </c>
      <c r="DZ17" s="735"/>
      <c r="EA17" s="735"/>
      <c r="EB17" s="735"/>
      <c r="EC17" s="735"/>
      <c r="ED17" s="735"/>
      <c r="EE17" s="735"/>
      <c r="EF17" s="735"/>
      <c r="EG17" s="735"/>
      <c r="EH17" s="735"/>
      <c r="EI17" s="735"/>
      <c r="EJ17" s="744"/>
    </row>
    <row r="18" spans="1:140" ht="15" customHeight="1">
      <c r="C18" s="736"/>
      <c r="D18" s="717"/>
      <c r="E18" s="717"/>
      <c r="F18" s="717"/>
      <c r="G18" s="717"/>
      <c r="H18" s="717"/>
      <c r="I18" s="717"/>
      <c r="J18" s="717"/>
      <c r="K18" s="717"/>
      <c r="L18" s="717"/>
      <c r="M18" s="717"/>
      <c r="N18" s="717"/>
      <c r="O18" s="379"/>
      <c r="P18" s="164"/>
      <c r="Q18" s="717" t="s">
        <v>669</v>
      </c>
      <c r="R18" s="717"/>
      <c r="S18" s="717"/>
      <c r="T18" s="717"/>
      <c r="U18" s="717"/>
      <c r="V18" s="717"/>
      <c r="W18" s="717"/>
      <c r="X18" s="717"/>
      <c r="Y18" s="717"/>
      <c r="Z18" s="717"/>
      <c r="AA18" s="717"/>
      <c r="AB18" s="718"/>
      <c r="AC18" s="379"/>
      <c r="AD18" s="160"/>
      <c r="AE18" s="736"/>
      <c r="AF18" s="717"/>
      <c r="AG18" s="717"/>
      <c r="AH18" s="717"/>
      <c r="AI18" s="717"/>
      <c r="AJ18" s="717"/>
      <c r="AK18" s="717"/>
      <c r="AL18" s="717"/>
      <c r="AM18" s="717"/>
      <c r="AN18" s="717"/>
      <c r="AO18" s="717"/>
      <c r="AP18" s="717"/>
      <c r="AQ18" s="379"/>
      <c r="AR18" s="164"/>
      <c r="AS18" s="717" t="s">
        <v>604</v>
      </c>
      <c r="AT18" s="717"/>
      <c r="AU18" s="717"/>
      <c r="AV18" s="717"/>
      <c r="AW18" s="717"/>
      <c r="AX18" s="717"/>
      <c r="AY18" s="717"/>
      <c r="AZ18" s="717"/>
      <c r="BA18" s="717"/>
      <c r="BB18" s="717"/>
      <c r="BC18" s="717"/>
      <c r="BD18" s="718"/>
      <c r="BE18" s="379"/>
      <c r="BF18" s="160"/>
      <c r="BG18" s="806"/>
      <c r="BH18" s="807"/>
      <c r="BI18" s="807"/>
      <c r="BJ18" s="807"/>
      <c r="BK18" s="807"/>
      <c r="BL18" s="807"/>
      <c r="BM18" s="807"/>
      <c r="BN18" s="807"/>
      <c r="BO18" s="807"/>
      <c r="BP18" s="807"/>
      <c r="BQ18" s="807"/>
      <c r="BR18" s="808"/>
      <c r="BS18" s="379"/>
      <c r="BT18" s="160"/>
      <c r="BU18" s="717" t="s">
        <v>609</v>
      </c>
      <c r="BV18" s="717"/>
      <c r="BW18" s="717"/>
      <c r="BX18" s="717"/>
      <c r="BY18" s="717"/>
      <c r="BZ18" s="717"/>
      <c r="CA18" s="717"/>
      <c r="CB18" s="717"/>
      <c r="CC18" s="717"/>
      <c r="CD18" s="717"/>
      <c r="CE18" s="717"/>
      <c r="CF18" s="717"/>
      <c r="CG18" s="379"/>
      <c r="CH18" s="160"/>
      <c r="CI18" s="717" t="s">
        <v>653</v>
      </c>
      <c r="CJ18" s="717"/>
      <c r="CK18" s="717"/>
      <c r="CL18" s="717"/>
      <c r="CM18" s="717"/>
      <c r="CN18" s="717"/>
      <c r="CO18" s="717"/>
      <c r="CP18" s="717"/>
      <c r="CQ18" s="717"/>
      <c r="CR18" s="717"/>
      <c r="CS18" s="717"/>
      <c r="CT18" s="717"/>
      <c r="CU18" s="136"/>
      <c r="CV18" s="246"/>
      <c r="CW18" s="717" t="s">
        <v>685</v>
      </c>
      <c r="CX18" s="717"/>
      <c r="CY18" s="717"/>
      <c r="CZ18" s="717"/>
      <c r="DA18" s="717"/>
      <c r="DB18" s="717"/>
      <c r="DC18" s="717"/>
      <c r="DD18" s="717"/>
      <c r="DE18" s="717"/>
      <c r="DF18" s="717"/>
      <c r="DG18" s="717"/>
      <c r="DH18" s="717"/>
      <c r="DI18" s="379"/>
      <c r="DJ18" s="160"/>
      <c r="DK18" s="717" t="s">
        <v>757</v>
      </c>
      <c r="DL18" s="717"/>
      <c r="DM18" s="717"/>
      <c r="DN18" s="717"/>
      <c r="DO18" s="717"/>
      <c r="DP18" s="717"/>
      <c r="DQ18" s="717"/>
      <c r="DR18" s="717"/>
      <c r="DS18" s="717"/>
      <c r="DT18" s="717"/>
      <c r="DU18" s="717"/>
      <c r="DV18" s="717"/>
      <c r="DW18" s="136"/>
      <c r="DX18" s="246"/>
      <c r="DY18" s="717" t="s">
        <v>765</v>
      </c>
      <c r="DZ18" s="717"/>
      <c r="EA18" s="717"/>
      <c r="EB18" s="717"/>
      <c r="EC18" s="717"/>
      <c r="ED18" s="717"/>
      <c r="EE18" s="717"/>
      <c r="EF18" s="717"/>
      <c r="EG18" s="717"/>
      <c r="EH18" s="717"/>
      <c r="EI18" s="717"/>
      <c r="EJ18" s="718"/>
    </row>
    <row r="19" spans="1:140" ht="106.5" customHeight="1">
      <c r="C19" s="720"/>
      <c r="D19" s="711"/>
      <c r="E19" s="711"/>
      <c r="F19" s="711"/>
      <c r="G19" s="711"/>
      <c r="H19" s="711"/>
      <c r="I19" s="711"/>
      <c r="J19" s="711"/>
      <c r="K19" s="711"/>
      <c r="L19" s="711"/>
      <c r="M19" s="711"/>
      <c r="N19" s="721"/>
      <c r="O19" s="135"/>
      <c r="P19" s="164"/>
      <c r="Q19" s="710"/>
      <c r="R19" s="711"/>
      <c r="S19" s="711"/>
      <c r="T19" s="711"/>
      <c r="U19" s="711"/>
      <c r="V19" s="711"/>
      <c r="W19" s="711"/>
      <c r="X19" s="711"/>
      <c r="Y19" s="711"/>
      <c r="Z19" s="711"/>
      <c r="AA19" s="711"/>
      <c r="AB19" s="712"/>
      <c r="AC19" s="135"/>
      <c r="AD19" s="160"/>
      <c r="AE19" s="720"/>
      <c r="AF19" s="711"/>
      <c r="AG19" s="711"/>
      <c r="AH19" s="711"/>
      <c r="AI19" s="711"/>
      <c r="AJ19" s="711"/>
      <c r="AK19" s="711"/>
      <c r="AL19" s="711"/>
      <c r="AM19" s="711"/>
      <c r="AN19" s="711"/>
      <c r="AO19" s="711"/>
      <c r="AP19" s="721"/>
      <c r="AQ19" s="135"/>
      <c r="AR19" s="164"/>
      <c r="AS19" s="710"/>
      <c r="AT19" s="711"/>
      <c r="AU19" s="711"/>
      <c r="AV19" s="711"/>
      <c r="AW19" s="711"/>
      <c r="AX19" s="711"/>
      <c r="AY19" s="711"/>
      <c r="AZ19" s="711"/>
      <c r="BA19" s="711"/>
      <c r="BB19" s="711"/>
      <c r="BC19" s="711"/>
      <c r="BD19" s="712"/>
      <c r="BE19" s="135"/>
      <c r="BF19" s="160"/>
      <c r="BG19" s="720"/>
      <c r="BH19" s="711"/>
      <c r="BI19" s="711"/>
      <c r="BJ19" s="711"/>
      <c r="BK19" s="711"/>
      <c r="BL19" s="711"/>
      <c r="BM19" s="711"/>
      <c r="BN19" s="711"/>
      <c r="BO19" s="711"/>
      <c r="BP19" s="711"/>
      <c r="BQ19" s="711"/>
      <c r="BR19" s="721"/>
      <c r="BS19" s="135"/>
      <c r="BT19" s="160"/>
      <c r="BU19" s="710"/>
      <c r="BV19" s="711"/>
      <c r="BW19" s="711"/>
      <c r="BX19" s="711"/>
      <c r="BY19" s="711"/>
      <c r="BZ19" s="711"/>
      <c r="CA19" s="711"/>
      <c r="CB19" s="711"/>
      <c r="CC19" s="711"/>
      <c r="CD19" s="711"/>
      <c r="CE19" s="711"/>
      <c r="CF19" s="721"/>
      <c r="CG19" s="135"/>
      <c r="CH19" s="160"/>
      <c r="CI19" s="710"/>
      <c r="CJ19" s="711"/>
      <c r="CK19" s="711"/>
      <c r="CL19" s="711"/>
      <c r="CM19" s="711"/>
      <c r="CN19" s="711"/>
      <c r="CO19" s="711"/>
      <c r="CP19" s="711"/>
      <c r="CQ19" s="711"/>
      <c r="CR19" s="711"/>
      <c r="CS19" s="711"/>
      <c r="CT19" s="721"/>
      <c r="CU19" s="135"/>
      <c r="CV19" s="160"/>
      <c r="CW19" s="710"/>
      <c r="CX19" s="711"/>
      <c r="CY19" s="711"/>
      <c r="CZ19" s="711"/>
      <c r="DA19" s="711"/>
      <c r="DB19" s="711"/>
      <c r="DC19" s="711"/>
      <c r="DD19" s="711"/>
      <c r="DE19" s="711"/>
      <c r="DF19" s="711"/>
      <c r="DG19" s="711"/>
      <c r="DH19" s="721"/>
      <c r="DI19" s="135"/>
      <c r="DJ19" s="247"/>
      <c r="DK19" s="710"/>
      <c r="DL19" s="711"/>
      <c r="DM19" s="711"/>
      <c r="DN19" s="711"/>
      <c r="DO19" s="711"/>
      <c r="DP19" s="711"/>
      <c r="DQ19" s="711"/>
      <c r="DR19" s="711"/>
      <c r="DS19" s="711"/>
      <c r="DT19" s="711"/>
      <c r="DU19" s="711"/>
      <c r="DV19" s="721"/>
      <c r="DW19" s="135"/>
      <c r="DX19" s="160"/>
      <c r="DY19" s="710"/>
      <c r="DZ19" s="711"/>
      <c r="EA19" s="711"/>
      <c r="EB19" s="711"/>
      <c r="EC19" s="711"/>
      <c r="ED19" s="711"/>
      <c r="EE19" s="711"/>
      <c r="EF19" s="711"/>
      <c r="EG19" s="711"/>
      <c r="EH19" s="711"/>
      <c r="EI19" s="711"/>
      <c r="EJ19" s="712"/>
    </row>
    <row r="20" spans="1:140">
      <c r="A20" s="137" t="s">
        <v>4802</v>
      </c>
      <c r="C20" s="714">
        <f>VLOOKUP(A20,'Прайс-лист'!$B:$K,10,0)</f>
        <v>540</v>
      </c>
      <c r="D20" s="715"/>
      <c r="E20" s="715"/>
      <c r="F20" s="715"/>
      <c r="G20" s="715"/>
      <c r="H20" s="715"/>
      <c r="I20" s="715"/>
      <c r="J20" s="715"/>
      <c r="K20" s="716"/>
      <c r="L20" s="708"/>
      <c r="M20" s="709"/>
      <c r="N20" s="709"/>
      <c r="O20" s="137" t="s">
        <v>682</v>
      </c>
      <c r="P20" s="160"/>
      <c r="Q20" s="719">
        <f>VLOOKUP(O20,'Прайс-лист'!$B:$K,10,0)</f>
        <v>1310</v>
      </c>
      <c r="R20" s="715"/>
      <c r="S20" s="715"/>
      <c r="T20" s="715"/>
      <c r="U20" s="715"/>
      <c r="V20" s="715"/>
      <c r="W20" s="715"/>
      <c r="X20" s="715"/>
      <c r="Y20" s="716"/>
      <c r="Z20" s="708"/>
      <c r="AA20" s="709"/>
      <c r="AB20" s="713"/>
      <c r="AC20" s="137" t="s">
        <v>4804</v>
      </c>
      <c r="AD20" s="160"/>
      <c r="AE20" s="714">
        <f>VLOOKUP(AC20,'Прайс-лист'!$B:$K,10,0)</f>
        <v>500</v>
      </c>
      <c r="AF20" s="715"/>
      <c r="AG20" s="715"/>
      <c r="AH20" s="715"/>
      <c r="AI20" s="715"/>
      <c r="AJ20" s="715"/>
      <c r="AK20" s="715"/>
      <c r="AL20" s="715"/>
      <c r="AM20" s="716"/>
      <c r="AN20" s="708"/>
      <c r="AO20" s="709"/>
      <c r="AP20" s="709"/>
      <c r="AQ20" s="137" t="s">
        <v>606</v>
      </c>
      <c r="AR20" s="160"/>
      <c r="AS20" s="719">
        <f>VLOOKUP(AQ20,'Прайс-лист'!$B:$K,10,0)</f>
        <v>440</v>
      </c>
      <c r="AT20" s="715"/>
      <c r="AU20" s="715"/>
      <c r="AV20" s="715"/>
      <c r="AW20" s="715"/>
      <c r="AX20" s="715"/>
      <c r="AY20" s="715"/>
      <c r="AZ20" s="715"/>
      <c r="BA20" s="716"/>
      <c r="BB20" s="708"/>
      <c r="BC20" s="709"/>
      <c r="BD20" s="713"/>
      <c r="BE20" s="137" t="s">
        <v>4806</v>
      </c>
      <c r="BF20" s="160"/>
      <c r="BG20" s="714">
        <f>VLOOKUP(BE20,'Прайс-лист'!$B:$K,10,0)</f>
        <v>500</v>
      </c>
      <c r="BH20" s="715"/>
      <c r="BI20" s="715"/>
      <c r="BJ20" s="715"/>
      <c r="BK20" s="715"/>
      <c r="BL20" s="715"/>
      <c r="BM20" s="715"/>
      <c r="BN20" s="715"/>
      <c r="BO20" s="716"/>
      <c r="BP20" s="708"/>
      <c r="BQ20" s="709"/>
      <c r="BR20" s="709"/>
      <c r="BS20" s="137" t="s">
        <v>610</v>
      </c>
      <c r="BT20" s="160"/>
      <c r="BU20" s="719">
        <f>VLOOKUP(BS20,'Прайс-лист'!$B:$K,10,0)</f>
        <v>500</v>
      </c>
      <c r="BV20" s="715"/>
      <c r="BW20" s="715"/>
      <c r="BX20" s="715"/>
      <c r="BY20" s="715"/>
      <c r="BZ20" s="715"/>
      <c r="CA20" s="715"/>
      <c r="CB20" s="715"/>
      <c r="CC20" s="716"/>
      <c r="CD20" s="708"/>
      <c r="CE20" s="709"/>
      <c r="CF20" s="709"/>
      <c r="CG20" s="137" t="s">
        <v>654</v>
      </c>
      <c r="CH20" s="160"/>
      <c r="CI20" s="719">
        <f>VLOOKUP(CG20,'Прайс-лист'!$B:$K,10,0)</f>
        <v>810</v>
      </c>
      <c r="CJ20" s="715"/>
      <c r="CK20" s="715"/>
      <c r="CL20" s="715"/>
      <c r="CM20" s="715"/>
      <c r="CN20" s="715"/>
      <c r="CO20" s="715"/>
      <c r="CP20" s="715"/>
      <c r="CQ20" s="716"/>
      <c r="CR20" s="708"/>
      <c r="CS20" s="709"/>
      <c r="CT20" s="709"/>
      <c r="CU20" s="137" t="s">
        <v>686</v>
      </c>
      <c r="CV20" s="160"/>
      <c r="CW20" s="719">
        <f>VLOOKUP(CU20,'Прайс-лист'!$B:$K,10,0)</f>
        <v>690</v>
      </c>
      <c r="CX20" s="715"/>
      <c r="CY20" s="715"/>
      <c r="CZ20" s="715"/>
      <c r="DA20" s="715"/>
      <c r="DB20" s="715"/>
      <c r="DC20" s="715"/>
      <c r="DD20" s="715"/>
      <c r="DE20" s="716"/>
      <c r="DF20" s="708"/>
      <c r="DG20" s="709"/>
      <c r="DH20" s="709"/>
      <c r="DI20" s="137" t="s">
        <v>758</v>
      </c>
      <c r="DJ20" s="247"/>
      <c r="DK20" s="719">
        <f>VLOOKUP(DI20,'Прайс-лист'!$B:$K,10,0)</f>
        <v>650</v>
      </c>
      <c r="DL20" s="715"/>
      <c r="DM20" s="715"/>
      <c r="DN20" s="715"/>
      <c r="DO20" s="715"/>
      <c r="DP20" s="715"/>
      <c r="DQ20" s="715"/>
      <c r="DR20" s="715"/>
      <c r="DS20" s="716"/>
      <c r="DT20" s="708"/>
      <c r="DU20" s="709"/>
      <c r="DV20" s="709"/>
      <c r="DW20" s="137" t="s">
        <v>766</v>
      </c>
      <c r="DX20" s="160"/>
      <c r="DY20" s="719">
        <f>VLOOKUP(DW20,'Прайс-лист'!$B:$K,10,0)</f>
        <v>1300</v>
      </c>
      <c r="DZ20" s="715"/>
      <c r="EA20" s="715"/>
      <c r="EB20" s="715"/>
      <c r="EC20" s="715"/>
      <c r="ED20" s="715"/>
      <c r="EE20" s="715"/>
      <c r="EF20" s="715"/>
      <c r="EG20" s="716"/>
      <c r="EH20" s="708"/>
      <c r="EI20" s="709"/>
      <c r="EJ20" s="713"/>
    </row>
    <row r="21" spans="1:140" ht="15" thickBot="1">
      <c r="A21" s="138" t="s">
        <v>4885</v>
      </c>
      <c r="C21" s="753">
        <f>VLOOKUP(A21,'Прайс-лист'!$B:$K,10,0)</f>
        <v>540</v>
      </c>
      <c r="D21" s="723"/>
      <c r="E21" s="723"/>
      <c r="F21" s="723"/>
      <c r="G21" s="723"/>
      <c r="H21" s="723"/>
      <c r="I21" s="723"/>
      <c r="J21" s="723"/>
      <c r="K21" s="724"/>
      <c r="L21" s="725"/>
      <c r="M21" s="726"/>
      <c r="N21" s="726"/>
      <c r="O21" s="139" t="s">
        <v>809</v>
      </c>
      <c r="P21" s="245"/>
      <c r="Q21" s="722">
        <f>VLOOKUP(O21,'Прайс-лист'!$B:$K,10,0)</f>
        <v>1310</v>
      </c>
      <c r="R21" s="723"/>
      <c r="S21" s="723"/>
      <c r="T21" s="723"/>
      <c r="U21" s="723"/>
      <c r="V21" s="723"/>
      <c r="W21" s="723"/>
      <c r="X21" s="723"/>
      <c r="Y21" s="724"/>
      <c r="Z21" s="725"/>
      <c r="AA21" s="726"/>
      <c r="AB21" s="727"/>
      <c r="AC21" s="138" t="s">
        <v>4887</v>
      </c>
      <c r="AD21" s="160"/>
      <c r="AE21" s="753">
        <f>VLOOKUP(AC21,'Прайс-лист'!$B:$K,10,0)</f>
        <v>500</v>
      </c>
      <c r="AF21" s="723"/>
      <c r="AG21" s="723"/>
      <c r="AH21" s="723"/>
      <c r="AI21" s="723"/>
      <c r="AJ21" s="723"/>
      <c r="AK21" s="723"/>
      <c r="AL21" s="723"/>
      <c r="AM21" s="724"/>
      <c r="AN21" s="725"/>
      <c r="AO21" s="726"/>
      <c r="AP21" s="726"/>
      <c r="AQ21" s="139" t="s">
        <v>769</v>
      </c>
      <c r="AR21" s="245"/>
      <c r="AS21" s="722">
        <f>VLOOKUP(AQ21,'Прайс-лист'!$B:$K,10,0)</f>
        <v>440</v>
      </c>
      <c r="AT21" s="723"/>
      <c r="AU21" s="723"/>
      <c r="AV21" s="723"/>
      <c r="AW21" s="723"/>
      <c r="AX21" s="723"/>
      <c r="AY21" s="723"/>
      <c r="AZ21" s="723"/>
      <c r="BA21" s="724"/>
      <c r="BB21" s="725"/>
      <c r="BC21" s="726"/>
      <c r="BD21" s="727"/>
      <c r="BE21" s="138" t="s">
        <v>4889</v>
      </c>
      <c r="BF21" s="160"/>
      <c r="BG21" s="753">
        <f>VLOOKUP(BE21,'Прайс-лист'!$B:$K,10,0)</f>
        <v>500</v>
      </c>
      <c r="BH21" s="723"/>
      <c r="BI21" s="723"/>
      <c r="BJ21" s="723"/>
      <c r="BK21" s="723"/>
      <c r="BL21" s="723"/>
      <c r="BM21" s="723"/>
      <c r="BN21" s="723"/>
      <c r="BO21" s="724"/>
      <c r="BP21" s="725"/>
      <c r="BQ21" s="726"/>
      <c r="BR21" s="726"/>
      <c r="BS21" s="139" t="s">
        <v>771</v>
      </c>
      <c r="BT21" s="245"/>
      <c r="BU21" s="722">
        <f>VLOOKUP(BS21,'Прайс-лист'!$B:$K,10,0)</f>
        <v>500</v>
      </c>
      <c r="BV21" s="723"/>
      <c r="BW21" s="723"/>
      <c r="BX21" s="723"/>
      <c r="BY21" s="723"/>
      <c r="BZ21" s="723"/>
      <c r="CA21" s="723"/>
      <c r="CB21" s="723"/>
      <c r="CC21" s="724"/>
      <c r="CD21" s="725"/>
      <c r="CE21" s="726"/>
      <c r="CF21" s="726"/>
      <c r="CG21" s="139" t="s">
        <v>793</v>
      </c>
      <c r="CH21" s="245"/>
      <c r="CI21" s="722">
        <f>VLOOKUP(CG21,'Прайс-лист'!$B:$K,10,0)</f>
        <v>810</v>
      </c>
      <c r="CJ21" s="723"/>
      <c r="CK21" s="723"/>
      <c r="CL21" s="723"/>
      <c r="CM21" s="723"/>
      <c r="CN21" s="723"/>
      <c r="CO21" s="723"/>
      <c r="CP21" s="723"/>
      <c r="CQ21" s="724"/>
      <c r="CR21" s="725"/>
      <c r="CS21" s="726"/>
      <c r="CT21" s="726"/>
      <c r="CU21" s="139" t="s">
        <v>811</v>
      </c>
      <c r="CV21" s="245"/>
      <c r="CW21" s="722">
        <f>VLOOKUP(CU21,'Прайс-лист'!$B:$K,10,0)</f>
        <v>690</v>
      </c>
      <c r="CX21" s="723"/>
      <c r="CY21" s="723"/>
      <c r="CZ21" s="723"/>
      <c r="DA21" s="723"/>
      <c r="DB21" s="723"/>
      <c r="DC21" s="723"/>
      <c r="DD21" s="723"/>
      <c r="DE21" s="724"/>
      <c r="DF21" s="725"/>
      <c r="DG21" s="726"/>
      <c r="DH21" s="726"/>
      <c r="DI21" s="139" t="s">
        <v>857</v>
      </c>
      <c r="DJ21" s="248"/>
      <c r="DK21" s="722">
        <f>VLOOKUP(DI21,'Прайс-лист'!$B:$K,10,0)</f>
        <v>650</v>
      </c>
      <c r="DL21" s="723"/>
      <c r="DM21" s="723"/>
      <c r="DN21" s="723"/>
      <c r="DO21" s="723"/>
      <c r="DP21" s="723"/>
      <c r="DQ21" s="723"/>
      <c r="DR21" s="723"/>
      <c r="DS21" s="724"/>
      <c r="DT21" s="725"/>
      <c r="DU21" s="726"/>
      <c r="DV21" s="726"/>
      <c r="DW21" s="139" t="s">
        <v>861</v>
      </c>
      <c r="DX21" s="245"/>
      <c r="DY21" s="722">
        <f>VLOOKUP(DW21,'Прайс-лист'!$B:$K,10,0)</f>
        <v>1300</v>
      </c>
      <c r="DZ21" s="723"/>
      <c r="EA21" s="723"/>
      <c r="EB21" s="723"/>
      <c r="EC21" s="723"/>
      <c r="ED21" s="723"/>
      <c r="EE21" s="723"/>
      <c r="EF21" s="723"/>
      <c r="EG21" s="724"/>
      <c r="EH21" s="725"/>
      <c r="EI21" s="726"/>
      <c r="EJ21" s="727"/>
    </row>
    <row r="22" spans="1:140" ht="14.25" customHeight="1" thickBot="1">
      <c r="B22" s="374"/>
      <c r="C22" s="374"/>
      <c r="D22" s="374"/>
      <c r="E22" s="374"/>
      <c r="F22" s="374"/>
      <c r="G22" s="374"/>
      <c r="H22" s="374"/>
      <c r="I22" s="374"/>
      <c r="J22" s="374"/>
      <c r="K22" s="374"/>
      <c r="L22" s="374"/>
      <c r="M22" s="160"/>
      <c r="N22" s="158"/>
      <c r="O22" s="158"/>
      <c r="P22" s="158"/>
      <c r="Q22" s="158"/>
      <c r="R22" s="158"/>
      <c r="S22" s="158"/>
      <c r="T22" s="158"/>
      <c r="U22" s="158"/>
      <c r="V22" s="158"/>
      <c r="W22" s="158"/>
      <c r="X22" s="158"/>
      <c r="Y22" s="158"/>
      <c r="Z22" s="140"/>
      <c r="AA22" s="158"/>
      <c r="AB22" s="158"/>
      <c r="AC22" s="158"/>
      <c r="AD22" s="158"/>
      <c r="AE22" s="158"/>
      <c r="AF22" s="158"/>
      <c r="AG22" s="158"/>
      <c r="AH22" s="158"/>
      <c r="AI22" s="158"/>
      <c r="AJ22" s="158"/>
      <c r="AK22" s="158"/>
      <c r="AL22" s="158"/>
      <c r="AM22" s="140"/>
      <c r="AN22" s="158"/>
      <c r="AO22" s="158"/>
      <c r="AP22" s="158"/>
      <c r="AQ22" s="158"/>
      <c r="AR22" s="158"/>
      <c r="AS22" s="158"/>
      <c r="AT22" s="158"/>
      <c r="AU22" s="158"/>
      <c r="AV22" s="158"/>
      <c r="AW22" s="158"/>
      <c r="AX22" s="158"/>
      <c r="AY22" s="158"/>
      <c r="AZ22" s="160"/>
      <c r="BA22" s="160"/>
      <c r="BB22" s="160"/>
      <c r="BC22" s="160"/>
      <c r="BD22" s="158"/>
      <c r="BE22" s="158"/>
      <c r="BF22" s="158"/>
      <c r="BG22" s="158"/>
      <c r="BH22" s="158"/>
      <c r="BI22" s="158"/>
      <c r="BJ22" s="158"/>
      <c r="BK22" s="158"/>
      <c r="BL22" s="158"/>
      <c r="BM22" s="158"/>
      <c r="BN22" s="158"/>
      <c r="BO22" s="158"/>
      <c r="BP22" s="158"/>
      <c r="BQ22" s="158"/>
      <c r="BR22" s="158"/>
      <c r="BS22" s="158"/>
      <c r="BT22" s="164"/>
      <c r="BU22" s="142"/>
      <c r="BV22" s="142"/>
      <c r="BW22" s="142"/>
      <c r="BX22" s="142"/>
      <c r="BY22" s="142"/>
      <c r="BZ22" s="142"/>
      <c r="CA22" s="142"/>
      <c r="CB22" s="142"/>
      <c r="CC22" s="142"/>
      <c r="CD22" s="142"/>
      <c r="CE22" s="142"/>
      <c r="CF22" s="142"/>
      <c r="CG22" s="142"/>
      <c r="CH22" s="142"/>
      <c r="CI22" s="142"/>
      <c r="CJ22" s="142"/>
      <c r="CK22" s="142"/>
      <c r="CL22" s="142"/>
      <c r="CM22" s="142"/>
      <c r="CN22" s="142"/>
      <c r="CO22" s="142"/>
      <c r="CP22" s="142"/>
      <c r="CQ22" s="142"/>
      <c r="CR22" s="142"/>
      <c r="CS22" s="142"/>
      <c r="CT22" s="142"/>
      <c r="CU22" s="142"/>
      <c r="CV22" s="142"/>
      <c r="CW22" s="142"/>
      <c r="CX22" s="142"/>
      <c r="CY22" s="142"/>
      <c r="CZ22" s="142"/>
      <c r="DA22" s="142"/>
      <c r="DB22" s="142"/>
      <c r="DC22" s="142"/>
      <c r="DD22" s="142"/>
      <c r="DE22" s="142"/>
      <c r="DF22" s="142"/>
      <c r="DG22" s="142"/>
      <c r="DH22" s="142"/>
      <c r="DI22" s="142"/>
      <c r="DJ22" s="142"/>
      <c r="DK22" s="142"/>
      <c r="DL22" s="142"/>
      <c r="DM22" s="142"/>
      <c r="DN22" s="142"/>
      <c r="DO22" s="142"/>
      <c r="DP22" s="142"/>
      <c r="DQ22" s="142"/>
      <c r="DR22" s="142"/>
      <c r="DS22" s="142"/>
      <c r="DT22" s="142"/>
      <c r="DU22" s="142"/>
      <c r="DV22" s="142"/>
      <c r="DW22" s="142"/>
    </row>
    <row r="23" spans="1:140" ht="15.75" customHeight="1" thickBot="1">
      <c r="C23" s="754" t="s">
        <v>4274</v>
      </c>
      <c r="D23" s="755"/>
      <c r="E23" s="755"/>
      <c r="F23" s="755"/>
      <c r="G23" s="755"/>
      <c r="H23" s="755"/>
      <c r="I23" s="755"/>
      <c r="J23" s="755"/>
      <c r="K23" s="755"/>
      <c r="L23" s="755"/>
      <c r="M23" s="755"/>
      <c r="N23" s="756"/>
      <c r="O23" s="158"/>
      <c r="P23" s="158"/>
      <c r="Q23" s="754" t="s">
        <v>4278</v>
      </c>
      <c r="R23" s="755"/>
      <c r="S23" s="755"/>
      <c r="T23" s="755"/>
      <c r="U23" s="755"/>
      <c r="V23" s="755"/>
      <c r="W23" s="755"/>
      <c r="X23" s="755"/>
      <c r="Y23" s="755"/>
      <c r="Z23" s="755"/>
      <c r="AA23" s="755"/>
      <c r="AB23" s="755"/>
      <c r="AC23" s="755"/>
      <c r="AD23" s="755"/>
      <c r="AE23" s="755"/>
      <c r="AF23" s="755"/>
      <c r="AG23" s="755"/>
      <c r="AH23" s="755"/>
      <c r="AI23" s="755"/>
      <c r="AJ23" s="755"/>
      <c r="AK23" s="755"/>
      <c r="AL23" s="755"/>
      <c r="AM23" s="755"/>
      <c r="AN23" s="755"/>
      <c r="AO23" s="755"/>
      <c r="AP23" s="755"/>
      <c r="AQ23" s="755"/>
      <c r="AR23" s="755"/>
      <c r="AS23" s="755"/>
      <c r="AT23" s="755"/>
      <c r="AU23" s="755"/>
      <c r="AV23" s="755"/>
      <c r="AW23" s="755"/>
      <c r="AX23" s="755"/>
      <c r="AY23" s="755"/>
      <c r="AZ23" s="755"/>
      <c r="BA23" s="755"/>
      <c r="BB23" s="755"/>
      <c r="BC23" s="755"/>
      <c r="BD23" s="756"/>
      <c r="BE23" s="134"/>
      <c r="BF23" s="160"/>
      <c r="BG23" s="754" t="s">
        <v>4186</v>
      </c>
      <c r="BH23" s="755"/>
      <c r="BI23" s="755"/>
      <c r="BJ23" s="755"/>
      <c r="BK23" s="755"/>
      <c r="BL23" s="755"/>
      <c r="BM23" s="755"/>
      <c r="BN23" s="755"/>
      <c r="BO23" s="755"/>
      <c r="BP23" s="755"/>
      <c r="BQ23" s="755"/>
      <c r="BR23" s="755"/>
      <c r="BS23" s="755"/>
      <c r="BT23" s="755"/>
      <c r="BU23" s="755"/>
      <c r="BV23" s="755"/>
      <c r="BW23" s="755"/>
      <c r="BX23" s="755"/>
      <c r="BY23" s="755"/>
      <c r="BZ23" s="755"/>
      <c r="CA23" s="755"/>
      <c r="CB23" s="755"/>
      <c r="CC23" s="755"/>
      <c r="CD23" s="755"/>
      <c r="CE23" s="755"/>
      <c r="CF23" s="755"/>
      <c r="CG23" s="755"/>
      <c r="CH23" s="755"/>
      <c r="CI23" s="755"/>
      <c r="CJ23" s="755"/>
      <c r="CK23" s="755"/>
      <c r="CL23" s="755"/>
      <c r="CM23" s="755"/>
      <c r="CN23" s="755"/>
      <c r="CO23" s="755"/>
      <c r="CP23" s="755"/>
      <c r="CQ23" s="755"/>
      <c r="CR23" s="755"/>
      <c r="CS23" s="755"/>
      <c r="CT23" s="756"/>
      <c r="CU23" s="142"/>
      <c r="CV23" s="142"/>
      <c r="CW23" s="754" t="s">
        <v>4279</v>
      </c>
      <c r="CX23" s="755"/>
      <c r="CY23" s="755"/>
      <c r="CZ23" s="755"/>
      <c r="DA23" s="755"/>
      <c r="DB23" s="755"/>
      <c r="DC23" s="755"/>
      <c r="DD23" s="755"/>
      <c r="DE23" s="755"/>
      <c r="DF23" s="755"/>
      <c r="DG23" s="755"/>
      <c r="DH23" s="755"/>
      <c r="DI23" s="755"/>
      <c r="DJ23" s="755"/>
      <c r="DK23" s="755"/>
      <c r="DL23" s="755"/>
      <c r="DM23" s="755"/>
      <c r="DN23" s="755"/>
      <c r="DO23" s="755"/>
      <c r="DP23" s="755"/>
      <c r="DQ23" s="755"/>
      <c r="DR23" s="755"/>
      <c r="DS23" s="755"/>
      <c r="DT23" s="755"/>
      <c r="DU23" s="755"/>
      <c r="DV23" s="756"/>
      <c r="DW23" s="142"/>
      <c r="DY23" s="754" t="s">
        <v>4280</v>
      </c>
      <c r="DZ23" s="755"/>
      <c r="EA23" s="755"/>
      <c r="EB23" s="755"/>
      <c r="EC23" s="755"/>
      <c r="ED23" s="755"/>
      <c r="EE23" s="755"/>
      <c r="EF23" s="755"/>
      <c r="EG23" s="755"/>
      <c r="EH23" s="755"/>
      <c r="EI23" s="755"/>
      <c r="EJ23" s="756"/>
    </row>
    <row r="24" spans="1:140" ht="15.75">
      <c r="C24" s="740" t="s">
        <v>5871</v>
      </c>
      <c r="D24" s="741"/>
      <c r="E24" s="741"/>
      <c r="F24" s="741"/>
      <c r="G24" s="741"/>
      <c r="H24" s="741"/>
      <c r="I24" s="741"/>
      <c r="J24" s="741"/>
      <c r="K24" s="741"/>
      <c r="L24" s="741"/>
      <c r="M24" s="741"/>
      <c r="N24" s="742"/>
      <c r="Q24" s="740" t="s">
        <v>4236</v>
      </c>
      <c r="R24" s="741"/>
      <c r="S24" s="741"/>
      <c r="T24" s="741"/>
      <c r="U24" s="741"/>
      <c r="V24" s="741"/>
      <c r="W24" s="741"/>
      <c r="X24" s="741"/>
      <c r="Y24" s="741"/>
      <c r="Z24" s="741"/>
      <c r="AA24" s="741"/>
      <c r="AB24" s="741"/>
      <c r="AC24" s="135"/>
      <c r="AD24" s="164"/>
      <c r="AE24" s="741" t="s">
        <v>687</v>
      </c>
      <c r="AF24" s="741"/>
      <c r="AG24" s="741"/>
      <c r="AH24" s="741"/>
      <c r="AI24" s="741"/>
      <c r="AJ24" s="741"/>
      <c r="AK24" s="741"/>
      <c r="AL24" s="741"/>
      <c r="AM24" s="741"/>
      <c r="AN24" s="741"/>
      <c r="AO24" s="741"/>
      <c r="AP24" s="741"/>
      <c r="AQ24" s="135"/>
      <c r="AR24" s="164"/>
      <c r="AS24" s="741" t="s">
        <v>5872</v>
      </c>
      <c r="AT24" s="741"/>
      <c r="AU24" s="741"/>
      <c r="AV24" s="741"/>
      <c r="AW24" s="741"/>
      <c r="AX24" s="741"/>
      <c r="AY24" s="741"/>
      <c r="AZ24" s="741"/>
      <c r="BA24" s="741"/>
      <c r="BB24" s="741"/>
      <c r="BC24" s="741"/>
      <c r="BD24" s="742"/>
      <c r="BE24" s="135"/>
      <c r="BF24" s="160"/>
      <c r="BG24" s="740" t="s">
        <v>6347</v>
      </c>
      <c r="BH24" s="741"/>
      <c r="BI24" s="741"/>
      <c r="BJ24" s="741"/>
      <c r="BK24" s="741"/>
      <c r="BL24" s="741"/>
      <c r="BM24" s="741"/>
      <c r="BN24" s="741"/>
      <c r="BO24" s="741"/>
      <c r="BP24" s="741"/>
      <c r="BQ24" s="741"/>
      <c r="BR24" s="741"/>
      <c r="BS24" s="135"/>
      <c r="BT24" s="164"/>
      <c r="BU24" s="741" t="s">
        <v>6348</v>
      </c>
      <c r="BV24" s="741"/>
      <c r="BW24" s="741"/>
      <c r="BX24" s="741"/>
      <c r="BY24" s="741"/>
      <c r="BZ24" s="741"/>
      <c r="CA24" s="741"/>
      <c r="CB24" s="741"/>
      <c r="CC24" s="741"/>
      <c r="CD24" s="741"/>
      <c r="CE24" s="741"/>
      <c r="CF24" s="741"/>
      <c r="CG24" s="135"/>
      <c r="CH24" s="164"/>
      <c r="CI24" s="741" t="s">
        <v>6363</v>
      </c>
      <c r="CJ24" s="741"/>
      <c r="CK24" s="741"/>
      <c r="CL24" s="741"/>
      <c r="CM24" s="741"/>
      <c r="CN24" s="741"/>
      <c r="CO24" s="741"/>
      <c r="CP24" s="741"/>
      <c r="CQ24" s="741"/>
      <c r="CR24" s="741"/>
      <c r="CS24" s="741"/>
      <c r="CT24" s="742"/>
      <c r="CU24" s="135"/>
      <c r="CV24" s="160"/>
      <c r="CW24" s="740" t="s">
        <v>4238</v>
      </c>
      <c r="CX24" s="741"/>
      <c r="CY24" s="741"/>
      <c r="CZ24" s="741"/>
      <c r="DA24" s="741"/>
      <c r="DB24" s="741"/>
      <c r="DC24" s="741"/>
      <c r="DD24" s="741"/>
      <c r="DE24" s="741"/>
      <c r="DF24" s="741"/>
      <c r="DG24" s="741"/>
      <c r="DH24" s="741"/>
      <c r="DI24" s="135"/>
      <c r="DJ24" s="164"/>
      <c r="DK24" s="741" t="s">
        <v>693</v>
      </c>
      <c r="DL24" s="741"/>
      <c r="DM24" s="741"/>
      <c r="DN24" s="741"/>
      <c r="DO24" s="741"/>
      <c r="DP24" s="741"/>
      <c r="DQ24" s="741"/>
      <c r="DR24" s="741"/>
      <c r="DS24" s="741"/>
      <c r="DT24" s="741"/>
      <c r="DU24" s="741"/>
      <c r="DV24" s="742"/>
      <c r="DW24" s="135"/>
      <c r="DX24" s="160"/>
      <c r="DY24" s="740" t="s">
        <v>6349</v>
      </c>
      <c r="DZ24" s="741"/>
      <c r="EA24" s="741"/>
      <c r="EB24" s="741"/>
      <c r="EC24" s="741"/>
      <c r="ED24" s="741"/>
      <c r="EE24" s="741"/>
      <c r="EF24" s="741"/>
      <c r="EG24" s="741"/>
      <c r="EH24" s="741"/>
      <c r="EI24" s="741"/>
      <c r="EJ24" s="742"/>
    </row>
    <row r="25" spans="1:140" ht="48.75" customHeight="1">
      <c r="C25" s="734" t="s">
        <v>5883</v>
      </c>
      <c r="D25" s="763"/>
      <c r="E25" s="763"/>
      <c r="F25" s="763"/>
      <c r="G25" s="763"/>
      <c r="H25" s="763"/>
      <c r="I25" s="763"/>
      <c r="J25" s="763"/>
      <c r="K25" s="763"/>
      <c r="L25" s="763"/>
      <c r="M25" s="763"/>
      <c r="N25" s="744"/>
      <c r="Q25" s="734" t="s">
        <v>5882</v>
      </c>
      <c r="R25" s="735"/>
      <c r="S25" s="735"/>
      <c r="T25" s="735"/>
      <c r="U25" s="735"/>
      <c r="V25" s="735"/>
      <c r="W25" s="735"/>
      <c r="X25" s="735"/>
      <c r="Y25" s="735"/>
      <c r="Z25" s="735"/>
      <c r="AA25" s="735"/>
      <c r="AB25" s="735"/>
      <c r="AC25" s="142"/>
      <c r="AD25" s="164"/>
      <c r="AE25" s="735" t="s">
        <v>4268</v>
      </c>
      <c r="AF25" s="735"/>
      <c r="AG25" s="735"/>
      <c r="AH25" s="735"/>
      <c r="AI25" s="735"/>
      <c r="AJ25" s="735"/>
      <c r="AK25" s="735"/>
      <c r="AL25" s="735"/>
      <c r="AM25" s="735"/>
      <c r="AN25" s="735"/>
      <c r="AO25" s="735"/>
      <c r="AP25" s="735"/>
      <c r="AQ25" s="142"/>
      <c r="AR25" s="164"/>
      <c r="AS25" s="735" t="s">
        <v>5884</v>
      </c>
      <c r="AT25" s="735"/>
      <c r="AU25" s="735"/>
      <c r="AV25" s="735"/>
      <c r="AW25" s="735"/>
      <c r="AX25" s="735"/>
      <c r="AY25" s="735"/>
      <c r="AZ25" s="735"/>
      <c r="BA25" s="735"/>
      <c r="BB25" s="735"/>
      <c r="BC25" s="735"/>
      <c r="BD25" s="744"/>
      <c r="BE25" s="142"/>
      <c r="BF25" s="160"/>
      <c r="BG25" s="879" t="s">
        <v>5887</v>
      </c>
      <c r="BH25" s="815"/>
      <c r="BI25" s="815"/>
      <c r="BJ25" s="815"/>
      <c r="BK25" s="815"/>
      <c r="BL25" s="815"/>
      <c r="BM25" s="815"/>
      <c r="BN25" s="815"/>
      <c r="BO25" s="815"/>
      <c r="BP25" s="815"/>
      <c r="BQ25" s="815"/>
      <c r="BR25" s="880"/>
      <c r="BS25" s="142"/>
      <c r="BT25" s="164"/>
      <c r="BU25" s="763" t="s">
        <v>4271</v>
      </c>
      <c r="BV25" s="763"/>
      <c r="BW25" s="763"/>
      <c r="BX25" s="763"/>
      <c r="BY25" s="763"/>
      <c r="BZ25" s="763"/>
      <c r="CA25" s="763"/>
      <c r="CB25" s="763"/>
      <c r="CC25" s="763"/>
      <c r="CD25" s="763"/>
      <c r="CE25" s="763"/>
      <c r="CF25" s="763"/>
      <c r="CG25" s="142"/>
      <c r="CH25" s="160"/>
      <c r="CI25" s="763" t="s">
        <v>5885</v>
      </c>
      <c r="CJ25" s="763"/>
      <c r="CK25" s="763"/>
      <c r="CL25" s="763"/>
      <c r="CM25" s="763"/>
      <c r="CN25" s="763"/>
      <c r="CO25" s="763"/>
      <c r="CP25" s="763"/>
      <c r="CQ25" s="763"/>
      <c r="CR25" s="763"/>
      <c r="CS25" s="763"/>
      <c r="CT25" s="744"/>
      <c r="CU25" s="142"/>
      <c r="CV25" s="142"/>
      <c r="CW25" s="734" t="s">
        <v>4237</v>
      </c>
      <c r="CX25" s="735"/>
      <c r="CY25" s="735"/>
      <c r="CZ25" s="735"/>
      <c r="DA25" s="735"/>
      <c r="DB25" s="735"/>
      <c r="DC25" s="735"/>
      <c r="DD25" s="735"/>
      <c r="DE25" s="735"/>
      <c r="DF25" s="735"/>
      <c r="DG25" s="735"/>
      <c r="DH25" s="735"/>
      <c r="DI25" s="142"/>
      <c r="DJ25" s="164"/>
      <c r="DK25" s="735" t="s">
        <v>4272</v>
      </c>
      <c r="DL25" s="735"/>
      <c r="DM25" s="735"/>
      <c r="DN25" s="735"/>
      <c r="DO25" s="735"/>
      <c r="DP25" s="735"/>
      <c r="DQ25" s="735"/>
      <c r="DR25" s="735"/>
      <c r="DS25" s="735"/>
      <c r="DT25" s="735"/>
      <c r="DU25" s="735"/>
      <c r="DV25" s="744"/>
      <c r="DW25" s="142"/>
      <c r="DY25" s="734" t="s">
        <v>4239</v>
      </c>
      <c r="DZ25" s="763"/>
      <c r="EA25" s="763"/>
      <c r="EB25" s="763"/>
      <c r="EC25" s="763"/>
      <c r="ED25" s="763"/>
      <c r="EE25" s="763"/>
      <c r="EF25" s="763"/>
      <c r="EG25" s="763"/>
      <c r="EH25" s="763"/>
      <c r="EI25" s="763"/>
      <c r="EJ25" s="744"/>
    </row>
    <row r="26" spans="1:140" ht="15" customHeight="1">
      <c r="C26" s="736" t="s">
        <v>5878</v>
      </c>
      <c r="D26" s="762"/>
      <c r="E26" s="762"/>
      <c r="F26" s="762"/>
      <c r="G26" s="762"/>
      <c r="H26" s="762"/>
      <c r="I26" s="762"/>
      <c r="J26" s="762"/>
      <c r="K26" s="762"/>
      <c r="L26" s="762"/>
      <c r="M26" s="762"/>
      <c r="N26" s="718"/>
      <c r="Q26" s="736"/>
      <c r="R26" s="717"/>
      <c r="S26" s="717"/>
      <c r="T26" s="717"/>
      <c r="U26" s="717"/>
      <c r="V26" s="717"/>
      <c r="W26" s="717"/>
      <c r="X26" s="717"/>
      <c r="Y26" s="717"/>
      <c r="Z26" s="717"/>
      <c r="AA26" s="717"/>
      <c r="AB26" s="717"/>
      <c r="AC26" s="379"/>
      <c r="AD26" s="164"/>
      <c r="AE26" s="717" t="s">
        <v>685</v>
      </c>
      <c r="AF26" s="717"/>
      <c r="AG26" s="717"/>
      <c r="AH26" s="717"/>
      <c r="AI26" s="717"/>
      <c r="AJ26" s="717"/>
      <c r="AK26" s="717"/>
      <c r="AL26" s="717"/>
      <c r="AM26" s="717"/>
      <c r="AN26" s="717"/>
      <c r="AO26" s="717"/>
      <c r="AP26" s="717"/>
      <c r="AQ26" s="379"/>
      <c r="AR26" s="164"/>
      <c r="AS26" s="717" t="s">
        <v>5878</v>
      </c>
      <c r="AT26" s="717"/>
      <c r="AU26" s="717"/>
      <c r="AV26" s="717"/>
      <c r="AW26" s="717"/>
      <c r="AX26" s="717"/>
      <c r="AY26" s="717"/>
      <c r="AZ26" s="717"/>
      <c r="BA26" s="717"/>
      <c r="BB26" s="717"/>
      <c r="BC26" s="717"/>
      <c r="BD26" s="718"/>
      <c r="BE26" s="379"/>
      <c r="BF26" s="160"/>
      <c r="BG26" s="806"/>
      <c r="BH26" s="807"/>
      <c r="BI26" s="807"/>
      <c r="BJ26" s="807"/>
      <c r="BK26" s="807"/>
      <c r="BL26" s="807"/>
      <c r="BM26" s="807"/>
      <c r="BN26" s="807"/>
      <c r="BO26" s="807"/>
      <c r="BP26" s="807"/>
      <c r="BQ26" s="807"/>
      <c r="BR26" s="808"/>
      <c r="BS26" s="379"/>
      <c r="BT26" s="164"/>
      <c r="BU26" s="762" t="s">
        <v>685</v>
      </c>
      <c r="BV26" s="762"/>
      <c r="BW26" s="762"/>
      <c r="BX26" s="762"/>
      <c r="BY26" s="762"/>
      <c r="BZ26" s="762"/>
      <c r="CA26" s="762"/>
      <c r="CB26" s="762"/>
      <c r="CC26" s="762"/>
      <c r="CD26" s="762"/>
      <c r="CE26" s="762"/>
      <c r="CF26" s="762"/>
      <c r="CG26" s="379"/>
      <c r="CH26" s="160"/>
      <c r="CI26" s="762" t="s">
        <v>5878</v>
      </c>
      <c r="CJ26" s="762"/>
      <c r="CK26" s="762"/>
      <c r="CL26" s="762"/>
      <c r="CM26" s="762"/>
      <c r="CN26" s="762"/>
      <c r="CO26" s="762"/>
      <c r="CP26" s="762"/>
      <c r="CQ26" s="762"/>
      <c r="CR26" s="762"/>
      <c r="CS26" s="762"/>
      <c r="CT26" s="718"/>
      <c r="CU26" s="142"/>
      <c r="CV26" s="142"/>
      <c r="CW26" s="736"/>
      <c r="CX26" s="717"/>
      <c r="CY26" s="717"/>
      <c r="CZ26" s="717"/>
      <c r="DA26" s="717"/>
      <c r="DB26" s="717"/>
      <c r="DC26" s="717"/>
      <c r="DD26" s="717"/>
      <c r="DE26" s="717"/>
      <c r="DF26" s="717"/>
      <c r="DG26" s="717"/>
      <c r="DH26" s="717"/>
      <c r="DI26" s="379"/>
      <c r="DJ26" s="164"/>
      <c r="DK26" s="717" t="s">
        <v>685</v>
      </c>
      <c r="DL26" s="717"/>
      <c r="DM26" s="717"/>
      <c r="DN26" s="717"/>
      <c r="DO26" s="717"/>
      <c r="DP26" s="717"/>
      <c r="DQ26" s="717"/>
      <c r="DR26" s="717"/>
      <c r="DS26" s="717"/>
      <c r="DT26" s="717"/>
      <c r="DU26" s="717"/>
      <c r="DV26" s="718"/>
      <c r="DW26" s="142"/>
      <c r="DY26" s="736"/>
      <c r="DZ26" s="762"/>
      <c r="EA26" s="762"/>
      <c r="EB26" s="762"/>
      <c r="EC26" s="762"/>
      <c r="ED26" s="762"/>
      <c r="EE26" s="762"/>
      <c r="EF26" s="762"/>
      <c r="EG26" s="762"/>
      <c r="EH26" s="762"/>
      <c r="EI26" s="762"/>
      <c r="EJ26" s="718"/>
    </row>
    <row r="27" spans="1:140" ht="106.5" customHeight="1">
      <c r="C27" s="720"/>
      <c r="D27" s="711"/>
      <c r="E27" s="711"/>
      <c r="F27" s="711"/>
      <c r="G27" s="711"/>
      <c r="H27" s="711"/>
      <c r="I27" s="711"/>
      <c r="J27" s="711"/>
      <c r="K27" s="711"/>
      <c r="L27" s="711"/>
      <c r="M27" s="711"/>
      <c r="N27" s="712"/>
      <c r="Q27" s="720"/>
      <c r="R27" s="711"/>
      <c r="S27" s="711"/>
      <c r="T27" s="711"/>
      <c r="U27" s="711"/>
      <c r="V27" s="711"/>
      <c r="W27" s="711"/>
      <c r="X27" s="711"/>
      <c r="Y27" s="711"/>
      <c r="Z27" s="711"/>
      <c r="AA27" s="711"/>
      <c r="AB27" s="721"/>
      <c r="AC27" s="135"/>
      <c r="AD27" s="164"/>
      <c r="AE27" s="710"/>
      <c r="AF27" s="711"/>
      <c r="AG27" s="711"/>
      <c r="AH27" s="711"/>
      <c r="AI27" s="711"/>
      <c r="AJ27" s="711"/>
      <c r="AK27" s="711"/>
      <c r="AL27" s="711"/>
      <c r="AM27" s="711"/>
      <c r="AN27" s="711"/>
      <c r="AO27" s="711"/>
      <c r="AP27" s="721"/>
      <c r="AQ27" s="135"/>
      <c r="AR27" s="164"/>
      <c r="AS27" s="710"/>
      <c r="AT27" s="711"/>
      <c r="AU27" s="711"/>
      <c r="AV27" s="711"/>
      <c r="AW27" s="711"/>
      <c r="AX27" s="711"/>
      <c r="AY27" s="711"/>
      <c r="AZ27" s="711"/>
      <c r="BA27" s="711"/>
      <c r="BB27" s="711"/>
      <c r="BC27" s="711"/>
      <c r="BD27" s="712"/>
      <c r="BE27" s="135"/>
      <c r="BF27" s="160"/>
      <c r="BG27" s="720"/>
      <c r="BH27" s="711"/>
      <c r="BI27" s="711"/>
      <c r="BJ27" s="711"/>
      <c r="BK27" s="711"/>
      <c r="BL27" s="711"/>
      <c r="BM27" s="711"/>
      <c r="BN27" s="711"/>
      <c r="BO27" s="711"/>
      <c r="BP27" s="711"/>
      <c r="BQ27" s="711"/>
      <c r="BR27" s="721"/>
      <c r="BS27" s="135"/>
      <c r="BT27" s="164"/>
      <c r="BU27" s="710"/>
      <c r="BV27" s="711"/>
      <c r="BW27" s="711"/>
      <c r="BX27" s="711"/>
      <c r="BY27" s="711"/>
      <c r="BZ27" s="711"/>
      <c r="CA27" s="711"/>
      <c r="CB27" s="711"/>
      <c r="CC27" s="711"/>
      <c r="CD27" s="711"/>
      <c r="CE27" s="711"/>
      <c r="CF27" s="721"/>
      <c r="CG27" s="135"/>
      <c r="CH27" s="160"/>
      <c r="CI27" s="710"/>
      <c r="CJ27" s="711"/>
      <c r="CK27" s="711"/>
      <c r="CL27" s="711"/>
      <c r="CM27" s="711"/>
      <c r="CN27" s="711"/>
      <c r="CO27" s="711"/>
      <c r="CP27" s="711"/>
      <c r="CQ27" s="711"/>
      <c r="CR27" s="711"/>
      <c r="CS27" s="711"/>
      <c r="CT27" s="712"/>
      <c r="CU27" s="142"/>
      <c r="CV27" s="142"/>
      <c r="CW27" s="720"/>
      <c r="CX27" s="711"/>
      <c r="CY27" s="711"/>
      <c r="CZ27" s="711"/>
      <c r="DA27" s="711"/>
      <c r="DB27" s="711"/>
      <c r="DC27" s="711"/>
      <c r="DD27" s="711"/>
      <c r="DE27" s="711"/>
      <c r="DF27" s="711"/>
      <c r="DG27" s="711"/>
      <c r="DH27" s="721"/>
      <c r="DI27" s="135"/>
      <c r="DJ27" s="164"/>
      <c r="DK27" s="710"/>
      <c r="DL27" s="711"/>
      <c r="DM27" s="711"/>
      <c r="DN27" s="711"/>
      <c r="DO27" s="711"/>
      <c r="DP27" s="711"/>
      <c r="DQ27" s="711"/>
      <c r="DR27" s="711"/>
      <c r="DS27" s="711"/>
      <c r="DT27" s="711"/>
      <c r="DU27" s="711"/>
      <c r="DV27" s="712"/>
      <c r="DW27" s="142"/>
      <c r="DY27" s="720"/>
      <c r="DZ27" s="711"/>
      <c r="EA27" s="711"/>
      <c r="EB27" s="711"/>
      <c r="EC27" s="711"/>
      <c r="ED27" s="711"/>
      <c r="EE27" s="711"/>
      <c r="EF27" s="711"/>
      <c r="EG27" s="711"/>
      <c r="EH27" s="711"/>
      <c r="EI27" s="711"/>
      <c r="EJ27" s="712"/>
    </row>
    <row r="28" spans="1:140">
      <c r="A28" s="137" t="s">
        <v>5857</v>
      </c>
      <c r="C28" s="714">
        <f>VLOOKUP(A28,'Прайс-лист'!$B:$K,10,0)</f>
        <v>1920</v>
      </c>
      <c r="D28" s="715"/>
      <c r="E28" s="715"/>
      <c r="F28" s="715"/>
      <c r="G28" s="715"/>
      <c r="H28" s="715"/>
      <c r="I28" s="715"/>
      <c r="J28" s="715"/>
      <c r="K28" s="716"/>
      <c r="L28" s="708"/>
      <c r="M28" s="761"/>
      <c r="N28" s="713"/>
      <c r="O28" s="137" t="s">
        <v>4808</v>
      </c>
      <c r="Q28" s="714">
        <f>VLOOKUP(O28,'Прайс-лист'!$B:$K,10,0)</f>
        <v>550</v>
      </c>
      <c r="R28" s="715"/>
      <c r="S28" s="715"/>
      <c r="T28" s="715"/>
      <c r="U28" s="715"/>
      <c r="V28" s="715"/>
      <c r="W28" s="715"/>
      <c r="X28" s="715"/>
      <c r="Y28" s="716"/>
      <c r="Z28" s="708"/>
      <c r="AA28" s="709"/>
      <c r="AB28" s="709"/>
      <c r="AC28" s="137" t="s">
        <v>689</v>
      </c>
      <c r="AD28" s="160"/>
      <c r="AE28" s="719">
        <f>VLOOKUP(AC28,'Прайс-лист'!$B:$K,10,0)</f>
        <v>900</v>
      </c>
      <c r="AF28" s="715"/>
      <c r="AG28" s="715"/>
      <c r="AH28" s="715"/>
      <c r="AI28" s="715"/>
      <c r="AJ28" s="715"/>
      <c r="AK28" s="715"/>
      <c r="AL28" s="715"/>
      <c r="AM28" s="716"/>
      <c r="AN28" s="708"/>
      <c r="AO28" s="709"/>
      <c r="AP28" s="709"/>
      <c r="AQ28" s="137" t="s">
        <v>5859</v>
      </c>
      <c r="AR28" s="160"/>
      <c r="AS28" s="719">
        <f>VLOOKUP(AQ28,'Прайс-лист'!$B:$K,10,0)</f>
        <v>2120</v>
      </c>
      <c r="AT28" s="715"/>
      <c r="AU28" s="715"/>
      <c r="AV28" s="715"/>
      <c r="AW28" s="715"/>
      <c r="AX28" s="715"/>
      <c r="AY28" s="715"/>
      <c r="AZ28" s="715"/>
      <c r="BA28" s="716"/>
      <c r="BB28" s="708"/>
      <c r="BC28" s="709"/>
      <c r="BD28" s="713"/>
      <c r="BE28" s="137" t="s">
        <v>4810</v>
      </c>
      <c r="BF28" s="160"/>
      <c r="BG28" s="714">
        <f>VLOOKUP(BE28,'Прайс-лист'!$B:$K,10,0)</f>
        <v>580</v>
      </c>
      <c r="BH28" s="715"/>
      <c r="BI28" s="715"/>
      <c r="BJ28" s="715"/>
      <c r="BK28" s="715"/>
      <c r="BL28" s="715"/>
      <c r="BM28" s="715"/>
      <c r="BN28" s="715"/>
      <c r="BO28" s="716"/>
      <c r="BP28" s="889"/>
      <c r="BQ28" s="890"/>
      <c r="BR28" s="887"/>
      <c r="BS28" s="137" t="s">
        <v>692</v>
      </c>
      <c r="BT28" s="160"/>
      <c r="BU28" s="719">
        <f>VLOOKUP(BS28,'Прайс-лист'!$B:$K,10,0)</f>
        <v>1110</v>
      </c>
      <c r="BV28" s="715"/>
      <c r="BW28" s="715"/>
      <c r="BX28" s="715"/>
      <c r="BY28" s="715"/>
      <c r="BZ28" s="715"/>
      <c r="CA28" s="715"/>
      <c r="CB28" s="715"/>
      <c r="CC28" s="716"/>
      <c r="CD28" s="708"/>
      <c r="CE28" s="761"/>
      <c r="CF28" s="761"/>
      <c r="CG28" s="137" t="s">
        <v>5861</v>
      </c>
      <c r="CH28" s="160"/>
      <c r="CI28" s="719">
        <f>VLOOKUP(CG28,'Прайс-лист'!$B:$K,10,0)</f>
        <v>2420</v>
      </c>
      <c r="CJ28" s="715"/>
      <c r="CK28" s="715"/>
      <c r="CL28" s="715"/>
      <c r="CM28" s="715"/>
      <c r="CN28" s="715"/>
      <c r="CO28" s="715"/>
      <c r="CP28" s="715"/>
      <c r="CQ28" s="716"/>
      <c r="CR28" s="708"/>
      <c r="CS28" s="761"/>
      <c r="CT28" s="713"/>
      <c r="CU28" s="137" t="s">
        <v>4812</v>
      </c>
      <c r="CV28" s="142"/>
      <c r="CW28" s="714">
        <f>VLOOKUP(CU28,'Прайс-лист'!$B:$K,10,0)</f>
        <v>630</v>
      </c>
      <c r="CX28" s="715"/>
      <c r="CY28" s="715"/>
      <c r="CZ28" s="715"/>
      <c r="DA28" s="715"/>
      <c r="DB28" s="715"/>
      <c r="DC28" s="715"/>
      <c r="DD28" s="715"/>
      <c r="DE28" s="716"/>
      <c r="DF28" s="708"/>
      <c r="DG28" s="709"/>
      <c r="DH28" s="709"/>
      <c r="DI28" s="137" t="s">
        <v>695</v>
      </c>
      <c r="DJ28" s="160"/>
      <c r="DK28" s="719">
        <f>VLOOKUP(DI28,'Прайс-лист'!$B:$K,10,0)</f>
        <v>1140</v>
      </c>
      <c r="DL28" s="715"/>
      <c r="DM28" s="715"/>
      <c r="DN28" s="715"/>
      <c r="DO28" s="715"/>
      <c r="DP28" s="715"/>
      <c r="DQ28" s="715"/>
      <c r="DR28" s="715"/>
      <c r="DS28" s="716"/>
      <c r="DT28" s="708"/>
      <c r="DU28" s="709"/>
      <c r="DV28" s="713"/>
      <c r="DW28" s="137" t="s">
        <v>4814</v>
      </c>
      <c r="DY28" s="714">
        <f>VLOOKUP(DW28,'Прайс-лист'!$B:$K,10,0)</f>
        <v>650</v>
      </c>
      <c r="DZ28" s="715"/>
      <c r="EA28" s="715"/>
      <c r="EB28" s="715"/>
      <c r="EC28" s="715"/>
      <c r="ED28" s="715"/>
      <c r="EE28" s="715"/>
      <c r="EF28" s="715"/>
      <c r="EG28" s="716"/>
      <c r="EH28" s="708"/>
      <c r="EI28" s="761"/>
      <c r="EJ28" s="713"/>
    </row>
    <row r="29" spans="1:140" ht="15" thickBot="1">
      <c r="A29" s="138" t="s">
        <v>5858</v>
      </c>
      <c r="C29" s="753">
        <f>VLOOKUP(A29,'Прайс-лист'!$B:$K,10,0)</f>
        <v>1920</v>
      </c>
      <c r="D29" s="723"/>
      <c r="E29" s="723"/>
      <c r="F29" s="723"/>
      <c r="G29" s="723"/>
      <c r="H29" s="723"/>
      <c r="I29" s="723"/>
      <c r="J29" s="723"/>
      <c r="K29" s="724"/>
      <c r="L29" s="725"/>
      <c r="M29" s="726"/>
      <c r="N29" s="727"/>
      <c r="O29" s="138" t="s">
        <v>4891</v>
      </c>
      <c r="Q29" s="753">
        <f>VLOOKUP(O29,'Прайс-лист'!$B:$K,10,0)</f>
        <v>550</v>
      </c>
      <c r="R29" s="723"/>
      <c r="S29" s="723"/>
      <c r="T29" s="723"/>
      <c r="U29" s="723"/>
      <c r="V29" s="723"/>
      <c r="W29" s="723"/>
      <c r="X29" s="723"/>
      <c r="Y29" s="724"/>
      <c r="Z29" s="725"/>
      <c r="AA29" s="726"/>
      <c r="AB29" s="726"/>
      <c r="AC29" s="139" t="s">
        <v>813</v>
      </c>
      <c r="AD29" s="245"/>
      <c r="AE29" s="722">
        <f>VLOOKUP(AC29,'Прайс-лист'!$B:$K,10,0)</f>
        <v>900</v>
      </c>
      <c r="AF29" s="723"/>
      <c r="AG29" s="723"/>
      <c r="AH29" s="723"/>
      <c r="AI29" s="723"/>
      <c r="AJ29" s="723"/>
      <c r="AK29" s="723"/>
      <c r="AL29" s="723"/>
      <c r="AM29" s="724"/>
      <c r="AN29" s="725"/>
      <c r="AO29" s="726"/>
      <c r="AP29" s="726"/>
      <c r="AQ29" s="139" t="s">
        <v>5860</v>
      </c>
      <c r="AR29" s="245"/>
      <c r="AS29" s="722">
        <f>VLOOKUP(AQ29,'Прайс-лист'!$B:$K,10,0)</f>
        <v>2120</v>
      </c>
      <c r="AT29" s="723"/>
      <c r="AU29" s="723"/>
      <c r="AV29" s="723"/>
      <c r="AW29" s="723"/>
      <c r="AX29" s="723"/>
      <c r="AY29" s="723"/>
      <c r="AZ29" s="723"/>
      <c r="BA29" s="724"/>
      <c r="BB29" s="725"/>
      <c r="BC29" s="726"/>
      <c r="BD29" s="727"/>
      <c r="BE29" s="138" t="s">
        <v>4893</v>
      </c>
      <c r="BF29" s="160"/>
      <c r="BG29" s="753">
        <f>VLOOKUP(BE29,'Прайс-лист'!$B:$K,10,0)</f>
        <v>580</v>
      </c>
      <c r="BH29" s="723"/>
      <c r="BI29" s="723"/>
      <c r="BJ29" s="723"/>
      <c r="BK29" s="723"/>
      <c r="BL29" s="723"/>
      <c r="BM29" s="723"/>
      <c r="BN29" s="723"/>
      <c r="BO29" s="724"/>
      <c r="BP29" s="892"/>
      <c r="BQ29" s="893"/>
      <c r="BR29" s="888"/>
      <c r="BS29" s="139" t="s">
        <v>815</v>
      </c>
      <c r="BT29" s="245"/>
      <c r="BU29" s="722">
        <f>VLOOKUP(BS29,'Прайс-лист'!$B:$K,10,0)</f>
        <v>1110</v>
      </c>
      <c r="BV29" s="723"/>
      <c r="BW29" s="723"/>
      <c r="BX29" s="723"/>
      <c r="BY29" s="723"/>
      <c r="BZ29" s="723"/>
      <c r="CA29" s="723"/>
      <c r="CB29" s="723"/>
      <c r="CC29" s="724"/>
      <c r="CD29" s="725"/>
      <c r="CE29" s="726"/>
      <c r="CF29" s="726"/>
      <c r="CG29" s="139" t="s">
        <v>5862</v>
      </c>
      <c r="CH29" s="245"/>
      <c r="CI29" s="722">
        <f>VLOOKUP(CG29,'Прайс-лист'!$B:$K,10,0)</f>
        <v>2420</v>
      </c>
      <c r="CJ29" s="723"/>
      <c r="CK29" s="723"/>
      <c r="CL29" s="723"/>
      <c r="CM29" s="723"/>
      <c r="CN29" s="723"/>
      <c r="CO29" s="723"/>
      <c r="CP29" s="723"/>
      <c r="CQ29" s="724"/>
      <c r="CR29" s="725"/>
      <c r="CS29" s="726"/>
      <c r="CT29" s="727"/>
      <c r="CU29" s="138" t="s">
        <v>4895</v>
      </c>
      <c r="CV29" s="142"/>
      <c r="CW29" s="753">
        <f>VLOOKUP(CU29,'Прайс-лист'!$B:$K,10,0)</f>
        <v>630</v>
      </c>
      <c r="CX29" s="723"/>
      <c r="CY29" s="723"/>
      <c r="CZ29" s="723"/>
      <c r="DA29" s="723"/>
      <c r="DB29" s="723"/>
      <c r="DC29" s="723"/>
      <c r="DD29" s="723"/>
      <c r="DE29" s="724"/>
      <c r="DF29" s="725"/>
      <c r="DG29" s="726"/>
      <c r="DH29" s="726"/>
      <c r="DI29" s="139" t="s">
        <v>817</v>
      </c>
      <c r="DJ29" s="245"/>
      <c r="DK29" s="722">
        <f>VLOOKUP(DI29,'Прайс-лист'!$B:$K,10,0)</f>
        <v>1140</v>
      </c>
      <c r="DL29" s="723"/>
      <c r="DM29" s="723"/>
      <c r="DN29" s="723"/>
      <c r="DO29" s="723"/>
      <c r="DP29" s="723"/>
      <c r="DQ29" s="723"/>
      <c r="DR29" s="723"/>
      <c r="DS29" s="724"/>
      <c r="DT29" s="725"/>
      <c r="DU29" s="726"/>
      <c r="DV29" s="727"/>
      <c r="DW29" s="138" t="s">
        <v>4897</v>
      </c>
      <c r="DY29" s="753">
        <f>VLOOKUP(DW29,'Прайс-лист'!$B:$K,10,0)</f>
        <v>650</v>
      </c>
      <c r="DZ29" s="723"/>
      <c r="EA29" s="723"/>
      <c r="EB29" s="723"/>
      <c r="EC29" s="723"/>
      <c r="ED29" s="723"/>
      <c r="EE29" s="723"/>
      <c r="EF29" s="723"/>
      <c r="EG29" s="724"/>
      <c r="EH29" s="725"/>
      <c r="EI29" s="726"/>
      <c r="EJ29" s="727"/>
    </row>
    <row r="30" spans="1:140" ht="14.25" customHeight="1" thickBot="1">
      <c r="B30" s="374"/>
      <c r="C30" s="374"/>
      <c r="D30" s="374"/>
      <c r="E30" s="374"/>
      <c r="F30" s="374"/>
      <c r="G30" s="374"/>
      <c r="H30" s="374"/>
      <c r="I30" s="374"/>
      <c r="J30" s="374"/>
      <c r="K30" s="374"/>
      <c r="L30" s="374"/>
      <c r="M30" s="160"/>
      <c r="N30" s="158"/>
      <c r="O30" s="158"/>
      <c r="P30" s="158"/>
      <c r="Q30" s="158"/>
      <c r="R30" s="158"/>
      <c r="S30" s="158"/>
      <c r="T30" s="158"/>
      <c r="U30" s="158"/>
      <c r="V30" s="158"/>
      <c r="W30" s="158"/>
      <c r="X30" s="158"/>
      <c r="Y30" s="158"/>
      <c r="Z30" s="140"/>
      <c r="AA30" s="158"/>
      <c r="AB30" s="158"/>
      <c r="AC30" s="158"/>
      <c r="AD30" s="158"/>
      <c r="AE30" s="158"/>
      <c r="AF30" s="158"/>
      <c r="AG30" s="158"/>
      <c r="AH30" s="158"/>
      <c r="AI30" s="158"/>
      <c r="AJ30" s="158"/>
      <c r="AK30" s="158"/>
      <c r="AL30" s="158"/>
      <c r="AM30" s="140"/>
      <c r="AN30" s="158"/>
      <c r="AO30" s="158"/>
      <c r="AP30" s="158"/>
      <c r="AQ30" s="158"/>
      <c r="AR30" s="158"/>
      <c r="AS30" s="158"/>
      <c r="AT30" s="158"/>
      <c r="AU30" s="158"/>
      <c r="AV30" s="158"/>
      <c r="AW30" s="158"/>
      <c r="AX30" s="158"/>
      <c r="AY30" s="158"/>
      <c r="AZ30" s="160"/>
      <c r="BA30" s="160"/>
      <c r="BB30" s="160"/>
      <c r="BC30" s="160"/>
      <c r="BD30" s="158"/>
      <c r="BE30" s="158"/>
      <c r="BF30" s="158"/>
      <c r="BG30" s="158"/>
      <c r="BH30" s="158"/>
      <c r="BI30" s="158"/>
      <c r="BJ30" s="158"/>
      <c r="BK30" s="158"/>
      <c r="BL30" s="158"/>
      <c r="BM30" s="158"/>
      <c r="BN30" s="158"/>
      <c r="BO30" s="158"/>
      <c r="BP30" s="158"/>
      <c r="BQ30" s="158"/>
      <c r="BR30" s="158"/>
      <c r="BS30" s="158"/>
      <c r="BT30" s="164"/>
      <c r="BU30" s="142"/>
      <c r="BV30" s="142"/>
      <c r="BW30" s="142"/>
      <c r="BX30" s="142"/>
      <c r="BY30" s="142"/>
      <c r="BZ30" s="142"/>
      <c r="CA30" s="142"/>
      <c r="CB30" s="142"/>
      <c r="CC30" s="142"/>
      <c r="CD30" s="142"/>
      <c r="CE30" s="142"/>
      <c r="CF30" s="142"/>
      <c r="CG30" s="142"/>
      <c r="CH30" s="142"/>
      <c r="CI30" s="142"/>
      <c r="CJ30" s="142"/>
      <c r="CK30" s="142"/>
      <c r="CL30" s="142"/>
      <c r="CM30" s="142"/>
      <c r="CN30" s="142"/>
      <c r="CO30" s="142"/>
      <c r="CP30" s="142"/>
      <c r="CQ30" s="142"/>
      <c r="CR30" s="142"/>
      <c r="CS30" s="142"/>
      <c r="CT30" s="142"/>
      <c r="CU30" s="142"/>
      <c r="CV30" s="142"/>
      <c r="CW30" s="142"/>
      <c r="CX30" s="142"/>
      <c r="CY30" s="142"/>
      <c r="CZ30" s="142"/>
      <c r="DA30" s="142"/>
      <c r="DB30" s="142"/>
      <c r="DC30" s="142"/>
      <c r="DD30" s="142"/>
      <c r="DE30" s="142"/>
      <c r="DF30" s="142"/>
      <c r="DG30" s="142"/>
      <c r="DH30" s="142"/>
      <c r="DI30" s="142"/>
      <c r="DJ30" s="142"/>
      <c r="DK30" s="142"/>
      <c r="DL30" s="142"/>
      <c r="DM30" s="142"/>
      <c r="DN30" s="142"/>
      <c r="DO30" s="142"/>
      <c r="DP30" s="142"/>
      <c r="DQ30" s="142"/>
      <c r="DR30" s="142"/>
      <c r="DS30" s="142"/>
      <c r="DT30" s="142"/>
      <c r="DU30" s="142"/>
      <c r="DV30" s="142"/>
      <c r="DW30" s="142"/>
    </row>
    <row r="31" spans="1:140" ht="15.75" customHeight="1" thickBot="1">
      <c r="C31" s="754" t="s">
        <v>4280</v>
      </c>
      <c r="D31" s="755"/>
      <c r="E31" s="755"/>
      <c r="F31" s="755"/>
      <c r="G31" s="755"/>
      <c r="H31" s="755"/>
      <c r="I31" s="755"/>
      <c r="J31" s="755"/>
      <c r="K31" s="755"/>
      <c r="L31" s="755"/>
      <c r="M31" s="755"/>
      <c r="N31" s="756"/>
      <c r="O31" s="158"/>
      <c r="P31" s="158"/>
      <c r="Q31" s="754" t="s">
        <v>4188</v>
      </c>
      <c r="R31" s="755"/>
      <c r="S31" s="755"/>
      <c r="T31" s="755"/>
      <c r="U31" s="755"/>
      <c r="V31" s="755"/>
      <c r="W31" s="755"/>
      <c r="X31" s="755"/>
      <c r="Y31" s="755"/>
      <c r="Z31" s="755"/>
      <c r="AA31" s="755"/>
      <c r="AB31" s="755"/>
      <c r="AC31" s="755"/>
      <c r="AD31" s="755"/>
      <c r="AE31" s="755"/>
      <c r="AF31" s="755"/>
      <c r="AG31" s="755"/>
      <c r="AH31" s="755"/>
      <c r="AI31" s="755"/>
      <c r="AJ31" s="755"/>
      <c r="AK31" s="755"/>
      <c r="AL31" s="755"/>
      <c r="AM31" s="755"/>
      <c r="AN31" s="755"/>
      <c r="AO31" s="755"/>
      <c r="AP31" s="755"/>
      <c r="AQ31" s="755"/>
      <c r="AR31" s="755"/>
      <c r="AS31" s="755"/>
      <c r="AT31" s="755"/>
      <c r="AU31" s="755"/>
      <c r="AV31" s="755"/>
      <c r="AW31" s="755"/>
      <c r="AX31" s="755"/>
      <c r="AY31" s="755"/>
      <c r="AZ31" s="755"/>
      <c r="BA31" s="755"/>
      <c r="BB31" s="755"/>
      <c r="BC31" s="755"/>
      <c r="BD31" s="756"/>
      <c r="BE31" s="134"/>
      <c r="BF31" s="160"/>
      <c r="BG31" s="754" t="s">
        <v>4189</v>
      </c>
      <c r="BH31" s="755"/>
      <c r="BI31" s="755"/>
      <c r="BJ31" s="755"/>
      <c r="BK31" s="755"/>
      <c r="BL31" s="755"/>
      <c r="BM31" s="755"/>
      <c r="BN31" s="755"/>
      <c r="BO31" s="755"/>
      <c r="BP31" s="755"/>
      <c r="BQ31" s="755"/>
      <c r="BR31" s="755"/>
      <c r="BS31" s="755"/>
      <c r="BT31" s="755"/>
      <c r="BU31" s="755"/>
      <c r="BV31" s="755"/>
      <c r="BW31" s="755"/>
      <c r="BX31" s="755"/>
      <c r="BY31" s="755"/>
      <c r="BZ31" s="755"/>
      <c r="CA31" s="755"/>
      <c r="CB31" s="755"/>
      <c r="CC31" s="755"/>
      <c r="CD31" s="755"/>
      <c r="CE31" s="755"/>
      <c r="CF31" s="755"/>
      <c r="CG31" s="755"/>
      <c r="CH31" s="755"/>
      <c r="CI31" s="755"/>
      <c r="CJ31" s="755"/>
      <c r="CK31" s="755"/>
      <c r="CL31" s="755"/>
      <c r="CM31" s="755"/>
      <c r="CN31" s="755"/>
      <c r="CO31" s="755"/>
      <c r="CP31" s="755"/>
      <c r="CQ31" s="755"/>
      <c r="CR31" s="755"/>
      <c r="CS31" s="755"/>
      <c r="CT31" s="755"/>
      <c r="CU31" s="755"/>
      <c r="CV31" s="755"/>
      <c r="CW31" s="755"/>
      <c r="CX31" s="755"/>
      <c r="CY31" s="755"/>
      <c r="CZ31" s="755"/>
      <c r="DA31" s="755"/>
      <c r="DB31" s="755"/>
      <c r="DC31" s="755"/>
      <c r="DD31" s="755"/>
      <c r="DE31" s="755"/>
      <c r="DF31" s="755"/>
      <c r="DG31" s="755"/>
      <c r="DH31" s="756"/>
      <c r="DI31" s="134"/>
      <c r="DJ31" s="164"/>
      <c r="DK31" s="754" t="s">
        <v>4283</v>
      </c>
      <c r="DL31" s="755"/>
      <c r="DM31" s="755"/>
      <c r="DN31" s="755"/>
      <c r="DO31" s="755"/>
      <c r="DP31" s="755"/>
      <c r="DQ31" s="755"/>
      <c r="DR31" s="755"/>
      <c r="DS31" s="755"/>
      <c r="DT31" s="755"/>
      <c r="DU31" s="755"/>
      <c r="DV31" s="755"/>
      <c r="DW31" s="755"/>
      <c r="DX31" s="755"/>
      <c r="DY31" s="755"/>
      <c r="DZ31" s="755"/>
      <c r="EA31" s="755"/>
      <c r="EB31" s="755"/>
      <c r="EC31" s="755"/>
      <c r="ED31" s="755"/>
      <c r="EE31" s="755"/>
      <c r="EF31" s="755"/>
      <c r="EG31" s="755"/>
      <c r="EH31" s="755"/>
      <c r="EI31" s="755"/>
      <c r="EJ31" s="756"/>
    </row>
    <row r="32" spans="1:140" ht="15.75">
      <c r="A32" s="135"/>
      <c r="B32" s="164"/>
      <c r="C32" s="732" t="s">
        <v>6350</v>
      </c>
      <c r="D32" s="809"/>
      <c r="E32" s="809"/>
      <c r="F32" s="809"/>
      <c r="G32" s="809"/>
      <c r="H32" s="809"/>
      <c r="I32" s="809"/>
      <c r="J32" s="809"/>
      <c r="K32" s="809"/>
      <c r="L32" s="809"/>
      <c r="M32" s="809"/>
      <c r="N32" s="743"/>
      <c r="O32" s="158"/>
      <c r="P32" s="158"/>
      <c r="Q32" s="810" t="s">
        <v>4240</v>
      </c>
      <c r="R32" s="759"/>
      <c r="S32" s="759"/>
      <c r="T32" s="759"/>
      <c r="U32" s="759"/>
      <c r="V32" s="759"/>
      <c r="W32" s="759"/>
      <c r="X32" s="759"/>
      <c r="Y32" s="759"/>
      <c r="Z32" s="759"/>
      <c r="AA32" s="759"/>
      <c r="AB32" s="759"/>
      <c r="AC32" s="341"/>
      <c r="AD32" s="382"/>
      <c r="AE32" s="759" t="s">
        <v>607</v>
      </c>
      <c r="AF32" s="759"/>
      <c r="AG32" s="759"/>
      <c r="AH32" s="759"/>
      <c r="AI32" s="759"/>
      <c r="AJ32" s="759"/>
      <c r="AK32" s="759"/>
      <c r="AL32" s="759"/>
      <c r="AM32" s="759"/>
      <c r="AN32" s="759"/>
      <c r="AO32" s="759"/>
      <c r="AP32" s="759"/>
      <c r="AQ32" s="384"/>
      <c r="AR32" s="384"/>
      <c r="AS32" s="741" t="s">
        <v>651</v>
      </c>
      <c r="AT32" s="741"/>
      <c r="AU32" s="741"/>
      <c r="AV32" s="741"/>
      <c r="AW32" s="741"/>
      <c r="AX32" s="741"/>
      <c r="AY32" s="741"/>
      <c r="AZ32" s="741"/>
      <c r="BA32" s="741"/>
      <c r="BB32" s="741"/>
      <c r="BC32" s="741"/>
      <c r="BD32" s="742"/>
      <c r="BE32" s="135"/>
      <c r="BF32" s="158"/>
      <c r="BG32" s="810" t="s">
        <v>4242</v>
      </c>
      <c r="BH32" s="759"/>
      <c r="BI32" s="759"/>
      <c r="BJ32" s="759"/>
      <c r="BK32" s="759"/>
      <c r="BL32" s="759"/>
      <c r="BM32" s="759"/>
      <c r="BN32" s="759"/>
      <c r="BO32" s="759"/>
      <c r="BP32" s="759"/>
      <c r="BQ32" s="759"/>
      <c r="BR32" s="759"/>
      <c r="BS32" s="341"/>
      <c r="BT32" s="343"/>
      <c r="BU32" s="759" t="s">
        <v>611</v>
      </c>
      <c r="BV32" s="759"/>
      <c r="BW32" s="759"/>
      <c r="BX32" s="759"/>
      <c r="BY32" s="759"/>
      <c r="BZ32" s="759"/>
      <c r="CA32" s="759"/>
      <c r="CB32" s="759"/>
      <c r="CC32" s="759"/>
      <c r="CD32" s="759"/>
      <c r="CE32" s="759"/>
      <c r="CF32" s="759"/>
      <c r="CG32" s="341"/>
      <c r="CH32" s="343"/>
      <c r="CI32" s="759" t="s">
        <v>699</v>
      </c>
      <c r="CJ32" s="759"/>
      <c r="CK32" s="759"/>
      <c r="CL32" s="759"/>
      <c r="CM32" s="759"/>
      <c r="CN32" s="759"/>
      <c r="CO32" s="759"/>
      <c r="CP32" s="759"/>
      <c r="CQ32" s="759"/>
      <c r="CR32" s="759"/>
      <c r="CS32" s="759"/>
      <c r="CT32" s="759"/>
      <c r="CU32" s="341"/>
      <c r="CV32" s="343"/>
      <c r="CW32" s="811" t="s">
        <v>4281</v>
      </c>
      <c r="CX32" s="812"/>
      <c r="CY32" s="812"/>
      <c r="CZ32" s="812"/>
      <c r="DA32" s="812"/>
      <c r="DB32" s="812"/>
      <c r="DC32" s="812"/>
      <c r="DD32" s="812"/>
      <c r="DE32" s="812"/>
      <c r="DF32" s="812"/>
      <c r="DG32" s="812"/>
      <c r="DH32" s="813"/>
      <c r="DI32" s="135"/>
      <c r="DJ32" s="164"/>
      <c r="DK32" s="740" t="s">
        <v>4244</v>
      </c>
      <c r="DL32" s="741"/>
      <c r="DM32" s="741"/>
      <c r="DN32" s="741"/>
      <c r="DO32" s="741"/>
      <c r="DP32" s="741"/>
      <c r="DQ32" s="741"/>
      <c r="DR32" s="741"/>
      <c r="DS32" s="741"/>
      <c r="DT32" s="741"/>
      <c r="DU32" s="741"/>
      <c r="DV32" s="741"/>
      <c r="DW32" s="135"/>
      <c r="DX32" s="164"/>
      <c r="DY32" s="733" t="s">
        <v>702</v>
      </c>
      <c r="DZ32" s="733"/>
      <c r="EA32" s="733"/>
      <c r="EB32" s="733"/>
      <c r="EC32" s="733"/>
      <c r="ED32" s="733"/>
      <c r="EE32" s="733"/>
      <c r="EF32" s="733"/>
      <c r="EG32" s="733"/>
      <c r="EH32" s="733"/>
      <c r="EI32" s="733"/>
      <c r="EJ32" s="743"/>
    </row>
    <row r="33" spans="1:140" ht="48.75" customHeight="1">
      <c r="C33" s="734" t="s">
        <v>4273</v>
      </c>
      <c r="D33" s="763"/>
      <c r="E33" s="763"/>
      <c r="F33" s="763"/>
      <c r="G33" s="763"/>
      <c r="H33" s="763"/>
      <c r="I33" s="763"/>
      <c r="J33" s="763"/>
      <c r="K33" s="763"/>
      <c r="L33" s="763"/>
      <c r="M33" s="763"/>
      <c r="N33" s="744"/>
      <c r="P33" s="160"/>
      <c r="Q33" s="734" t="s">
        <v>4324</v>
      </c>
      <c r="R33" s="735"/>
      <c r="S33" s="735"/>
      <c r="T33" s="735"/>
      <c r="U33" s="735"/>
      <c r="V33" s="735"/>
      <c r="W33" s="735"/>
      <c r="X33" s="735"/>
      <c r="Y33" s="735"/>
      <c r="Z33" s="735"/>
      <c r="AA33" s="735"/>
      <c r="AB33" s="735"/>
      <c r="AC33" s="142"/>
      <c r="AD33" s="164"/>
      <c r="AE33" s="735" t="s">
        <v>4262</v>
      </c>
      <c r="AF33" s="735"/>
      <c r="AG33" s="735"/>
      <c r="AH33" s="735"/>
      <c r="AI33" s="735"/>
      <c r="AJ33" s="735"/>
      <c r="AK33" s="735"/>
      <c r="AL33" s="735"/>
      <c r="AM33" s="735"/>
      <c r="AN33" s="735"/>
      <c r="AO33" s="735"/>
      <c r="AP33" s="735"/>
      <c r="AQ33" s="142"/>
      <c r="AR33" s="164"/>
      <c r="AS33" s="735" t="s">
        <v>4275</v>
      </c>
      <c r="AT33" s="735"/>
      <c r="AU33" s="735"/>
      <c r="AV33" s="735"/>
      <c r="AW33" s="735"/>
      <c r="AX33" s="735"/>
      <c r="AY33" s="735"/>
      <c r="AZ33" s="735"/>
      <c r="BA33" s="735"/>
      <c r="BB33" s="735"/>
      <c r="BC33" s="735"/>
      <c r="BD33" s="744"/>
      <c r="BE33" s="142"/>
      <c r="BF33" s="164"/>
      <c r="BG33" s="734" t="s">
        <v>4241</v>
      </c>
      <c r="BH33" s="821"/>
      <c r="BI33" s="821"/>
      <c r="BJ33" s="821"/>
      <c r="BK33" s="821"/>
      <c r="BL33" s="821"/>
      <c r="BM33" s="821"/>
      <c r="BN33" s="821"/>
      <c r="BO33" s="821"/>
      <c r="BP33" s="821"/>
      <c r="BQ33" s="821"/>
      <c r="BR33" s="821"/>
      <c r="BS33" s="142"/>
      <c r="BT33" s="160"/>
      <c r="BU33" s="821" t="s">
        <v>4262</v>
      </c>
      <c r="BV33" s="821"/>
      <c r="BW33" s="821"/>
      <c r="BX33" s="821"/>
      <c r="BY33" s="821"/>
      <c r="BZ33" s="821"/>
      <c r="CA33" s="821"/>
      <c r="CB33" s="821"/>
      <c r="CC33" s="821"/>
      <c r="CD33" s="821"/>
      <c r="CE33" s="821"/>
      <c r="CF33" s="821"/>
      <c r="CG33" s="142"/>
      <c r="CH33" s="160"/>
      <c r="CI33" s="821" t="s">
        <v>4263</v>
      </c>
      <c r="CJ33" s="821"/>
      <c r="CK33" s="821"/>
      <c r="CL33" s="821"/>
      <c r="CM33" s="821"/>
      <c r="CN33" s="821"/>
      <c r="CO33" s="821"/>
      <c r="CP33" s="821"/>
      <c r="CQ33" s="821"/>
      <c r="CR33" s="821"/>
      <c r="CS33" s="821"/>
      <c r="CT33" s="821"/>
      <c r="CU33" s="142"/>
      <c r="CV33" s="160"/>
      <c r="CW33" s="912" t="s">
        <v>4282</v>
      </c>
      <c r="CX33" s="913"/>
      <c r="CY33" s="913"/>
      <c r="CZ33" s="913"/>
      <c r="DA33" s="913"/>
      <c r="DB33" s="913"/>
      <c r="DC33" s="913"/>
      <c r="DD33" s="913"/>
      <c r="DE33" s="913"/>
      <c r="DF33" s="913"/>
      <c r="DG33" s="913"/>
      <c r="DH33" s="816"/>
      <c r="DI33" s="142"/>
      <c r="DJ33" s="160"/>
      <c r="DK33" s="734" t="s">
        <v>4243</v>
      </c>
      <c r="DL33" s="735"/>
      <c r="DM33" s="735"/>
      <c r="DN33" s="735"/>
      <c r="DO33" s="735"/>
      <c r="DP33" s="735"/>
      <c r="DQ33" s="735"/>
      <c r="DR33" s="735"/>
      <c r="DS33" s="735"/>
      <c r="DT33" s="735"/>
      <c r="DU33" s="735"/>
      <c r="DV33" s="735"/>
      <c r="DW33" s="142"/>
      <c r="DX33" s="164"/>
      <c r="DY33" s="735" t="s">
        <v>4268</v>
      </c>
      <c r="DZ33" s="735"/>
      <c r="EA33" s="735"/>
      <c r="EB33" s="735"/>
      <c r="EC33" s="735"/>
      <c r="ED33" s="735"/>
      <c r="EE33" s="735"/>
      <c r="EF33" s="735"/>
      <c r="EG33" s="735"/>
      <c r="EH33" s="735"/>
      <c r="EI33" s="735"/>
      <c r="EJ33" s="744"/>
    </row>
    <row r="34" spans="1:140" ht="15" customHeight="1">
      <c r="C34" s="736" t="s">
        <v>685</v>
      </c>
      <c r="D34" s="762"/>
      <c r="E34" s="762"/>
      <c r="F34" s="762"/>
      <c r="G34" s="762"/>
      <c r="H34" s="762"/>
      <c r="I34" s="762"/>
      <c r="J34" s="762"/>
      <c r="K34" s="762"/>
      <c r="L34" s="762"/>
      <c r="M34" s="762"/>
      <c r="N34" s="718"/>
      <c r="P34" s="160"/>
      <c r="Q34" s="736"/>
      <c r="R34" s="717"/>
      <c r="S34" s="717"/>
      <c r="T34" s="717"/>
      <c r="U34" s="717"/>
      <c r="V34" s="717"/>
      <c r="W34" s="717"/>
      <c r="X34" s="717"/>
      <c r="Y34" s="717"/>
      <c r="Z34" s="717"/>
      <c r="AA34" s="717"/>
      <c r="AB34" s="717"/>
      <c r="AC34" s="379"/>
      <c r="AD34" s="164"/>
      <c r="AE34" s="717" t="s">
        <v>609</v>
      </c>
      <c r="AF34" s="717"/>
      <c r="AG34" s="717"/>
      <c r="AH34" s="717"/>
      <c r="AI34" s="717"/>
      <c r="AJ34" s="717"/>
      <c r="AK34" s="717"/>
      <c r="AL34" s="717"/>
      <c r="AM34" s="717"/>
      <c r="AN34" s="717"/>
      <c r="AO34" s="717"/>
      <c r="AP34" s="717"/>
      <c r="AQ34" s="379"/>
      <c r="AR34" s="164"/>
      <c r="AS34" s="717" t="s">
        <v>653</v>
      </c>
      <c r="AT34" s="717"/>
      <c r="AU34" s="717"/>
      <c r="AV34" s="717"/>
      <c r="AW34" s="717"/>
      <c r="AX34" s="717"/>
      <c r="AY34" s="717"/>
      <c r="AZ34" s="717"/>
      <c r="BA34" s="717"/>
      <c r="BB34" s="717"/>
      <c r="BC34" s="717"/>
      <c r="BD34" s="718"/>
      <c r="BE34" s="379"/>
      <c r="BF34" s="164"/>
      <c r="BG34" s="736"/>
      <c r="BH34" s="822"/>
      <c r="BI34" s="822"/>
      <c r="BJ34" s="822"/>
      <c r="BK34" s="822"/>
      <c r="BL34" s="822"/>
      <c r="BM34" s="822"/>
      <c r="BN34" s="822"/>
      <c r="BO34" s="822"/>
      <c r="BP34" s="822"/>
      <c r="BQ34" s="822"/>
      <c r="BR34" s="822"/>
      <c r="BS34" s="379"/>
      <c r="BT34" s="160"/>
      <c r="BU34" s="822" t="s">
        <v>613</v>
      </c>
      <c r="BV34" s="822"/>
      <c r="BW34" s="822"/>
      <c r="BX34" s="822"/>
      <c r="BY34" s="822"/>
      <c r="BZ34" s="822"/>
      <c r="CA34" s="822"/>
      <c r="CB34" s="822"/>
      <c r="CC34" s="822"/>
      <c r="CD34" s="822"/>
      <c r="CE34" s="822"/>
      <c r="CF34" s="822"/>
      <c r="CG34" s="379"/>
      <c r="CH34" s="160"/>
      <c r="CI34" s="822" t="s">
        <v>657</v>
      </c>
      <c r="CJ34" s="822"/>
      <c r="CK34" s="822"/>
      <c r="CL34" s="822"/>
      <c r="CM34" s="822"/>
      <c r="CN34" s="822"/>
      <c r="CO34" s="822"/>
      <c r="CP34" s="822"/>
      <c r="CQ34" s="822"/>
      <c r="CR34" s="822"/>
      <c r="CS34" s="822"/>
      <c r="CT34" s="822"/>
      <c r="CU34" s="379"/>
      <c r="CV34" s="160"/>
      <c r="CW34" s="914" t="s">
        <v>657</v>
      </c>
      <c r="CX34" s="915"/>
      <c r="CY34" s="915"/>
      <c r="CZ34" s="915"/>
      <c r="DA34" s="915"/>
      <c r="DB34" s="915"/>
      <c r="DC34" s="915"/>
      <c r="DD34" s="915"/>
      <c r="DE34" s="915"/>
      <c r="DF34" s="915"/>
      <c r="DG34" s="915"/>
      <c r="DH34" s="818"/>
      <c r="DI34" s="379"/>
      <c r="DJ34" s="160"/>
      <c r="DK34" s="736"/>
      <c r="DL34" s="717"/>
      <c r="DM34" s="717"/>
      <c r="DN34" s="717"/>
      <c r="DO34" s="717"/>
      <c r="DP34" s="717"/>
      <c r="DQ34" s="717"/>
      <c r="DR34" s="717"/>
      <c r="DS34" s="717"/>
      <c r="DT34" s="717"/>
      <c r="DU34" s="717"/>
      <c r="DV34" s="717"/>
      <c r="DW34" s="379"/>
      <c r="DX34" s="164"/>
      <c r="DY34" s="717" t="s">
        <v>657</v>
      </c>
      <c r="DZ34" s="717"/>
      <c r="EA34" s="717"/>
      <c r="EB34" s="717"/>
      <c r="EC34" s="717"/>
      <c r="ED34" s="717"/>
      <c r="EE34" s="717"/>
      <c r="EF34" s="717"/>
      <c r="EG34" s="717"/>
      <c r="EH34" s="717"/>
      <c r="EI34" s="717"/>
      <c r="EJ34" s="718"/>
    </row>
    <row r="35" spans="1:140" ht="106.5" customHeight="1">
      <c r="C35" s="720"/>
      <c r="D35" s="711"/>
      <c r="E35" s="711"/>
      <c r="F35" s="711"/>
      <c r="G35" s="711"/>
      <c r="H35" s="711"/>
      <c r="I35" s="711"/>
      <c r="J35" s="711"/>
      <c r="K35" s="711"/>
      <c r="L35" s="711"/>
      <c r="M35" s="711"/>
      <c r="N35" s="712"/>
      <c r="Q35" s="720"/>
      <c r="R35" s="711"/>
      <c r="S35" s="711"/>
      <c r="T35" s="711"/>
      <c r="U35" s="711"/>
      <c r="V35" s="711"/>
      <c r="W35" s="711"/>
      <c r="X35" s="711"/>
      <c r="Y35" s="711"/>
      <c r="Z35" s="711"/>
      <c r="AA35" s="711"/>
      <c r="AB35" s="721"/>
      <c r="AC35" s="135"/>
      <c r="AD35" s="164"/>
      <c r="AE35" s="710"/>
      <c r="AF35" s="711"/>
      <c r="AG35" s="711"/>
      <c r="AH35" s="711"/>
      <c r="AI35" s="711"/>
      <c r="AJ35" s="711"/>
      <c r="AK35" s="711"/>
      <c r="AL35" s="711"/>
      <c r="AM35" s="711"/>
      <c r="AN35" s="711"/>
      <c r="AO35" s="711"/>
      <c r="AP35" s="721"/>
      <c r="AQ35" s="135"/>
      <c r="AR35" s="164"/>
      <c r="AS35" s="710"/>
      <c r="AT35" s="711"/>
      <c r="AU35" s="711"/>
      <c r="AV35" s="711"/>
      <c r="AW35" s="711"/>
      <c r="AX35" s="711"/>
      <c r="AY35" s="711"/>
      <c r="AZ35" s="711"/>
      <c r="BA35" s="711"/>
      <c r="BB35" s="711"/>
      <c r="BC35" s="711"/>
      <c r="BD35" s="712"/>
      <c r="BE35" s="135"/>
      <c r="BF35" s="164"/>
      <c r="BG35" s="720"/>
      <c r="BH35" s="824"/>
      <c r="BI35" s="824"/>
      <c r="BJ35" s="824"/>
      <c r="BK35" s="824"/>
      <c r="BL35" s="824"/>
      <c r="BM35" s="824"/>
      <c r="BN35" s="824"/>
      <c r="BO35" s="824"/>
      <c r="BP35" s="824"/>
      <c r="BQ35" s="824"/>
      <c r="BR35" s="825"/>
      <c r="BS35" s="135"/>
      <c r="BT35" s="160"/>
      <c r="BU35" s="823"/>
      <c r="BV35" s="824"/>
      <c r="BW35" s="824"/>
      <c r="BX35" s="824"/>
      <c r="BY35" s="824"/>
      <c r="BZ35" s="824"/>
      <c r="CA35" s="824"/>
      <c r="CB35" s="824"/>
      <c r="CC35" s="824"/>
      <c r="CD35" s="824"/>
      <c r="CE35" s="824"/>
      <c r="CF35" s="825"/>
      <c r="CG35" s="135"/>
      <c r="CH35" s="160"/>
      <c r="CI35" s="823"/>
      <c r="CJ35" s="824"/>
      <c r="CK35" s="824"/>
      <c r="CL35" s="824"/>
      <c r="CM35" s="824"/>
      <c r="CN35" s="824"/>
      <c r="CO35" s="824"/>
      <c r="CP35" s="824"/>
      <c r="CQ35" s="824"/>
      <c r="CR35" s="824"/>
      <c r="CS35" s="824"/>
      <c r="CT35" s="825"/>
      <c r="CU35" s="135"/>
      <c r="CV35" s="160"/>
      <c r="CW35" s="823"/>
      <c r="CX35" s="824"/>
      <c r="CY35" s="824"/>
      <c r="CZ35" s="824"/>
      <c r="DA35" s="824"/>
      <c r="DB35" s="824"/>
      <c r="DC35" s="824"/>
      <c r="DD35" s="824"/>
      <c r="DE35" s="824"/>
      <c r="DF35" s="824"/>
      <c r="DG35" s="824"/>
      <c r="DH35" s="712"/>
      <c r="DI35" s="135"/>
      <c r="DJ35" s="160"/>
      <c r="DK35" s="720"/>
      <c r="DL35" s="711"/>
      <c r="DM35" s="711"/>
      <c r="DN35" s="711"/>
      <c r="DO35" s="711"/>
      <c r="DP35" s="711"/>
      <c r="DQ35" s="711"/>
      <c r="DR35" s="711"/>
      <c r="DS35" s="711"/>
      <c r="DT35" s="711"/>
      <c r="DU35" s="711"/>
      <c r="DV35" s="721"/>
      <c r="DW35" s="135"/>
      <c r="DX35" s="164"/>
      <c r="DY35" s="710"/>
      <c r="DZ35" s="711"/>
      <c r="EA35" s="711"/>
      <c r="EB35" s="711"/>
      <c r="EC35" s="711"/>
      <c r="ED35" s="711"/>
      <c r="EE35" s="711"/>
      <c r="EF35" s="711"/>
      <c r="EG35" s="711"/>
      <c r="EH35" s="711"/>
      <c r="EI35" s="711"/>
      <c r="EJ35" s="712"/>
    </row>
    <row r="36" spans="1:140">
      <c r="A36" s="137" t="s">
        <v>698</v>
      </c>
      <c r="C36" s="714">
        <f>VLOOKUP(A36,'Прайс-лист'!$B:$K,10,0)</f>
        <v>1350</v>
      </c>
      <c r="D36" s="715"/>
      <c r="E36" s="715"/>
      <c r="F36" s="715"/>
      <c r="G36" s="715"/>
      <c r="H36" s="715"/>
      <c r="I36" s="715"/>
      <c r="J36" s="715"/>
      <c r="K36" s="716"/>
      <c r="L36" s="708"/>
      <c r="M36" s="761"/>
      <c r="N36" s="713"/>
      <c r="O36" s="137" t="s">
        <v>4816</v>
      </c>
      <c r="Q36" s="714">
        <f>VLOOKUP(O36,'Прайс-лист'!$B:$K,10,0)</f>
        <v>690</v>
      </c>
      <c r="R36" s="715"/>
      <c r="S36" s="715"/>
      <c r="T36" s="715"/>
      <c r="U36" s="715"/>
      <c r="V36" s="715"/>
      <c r="W36" s="715"/>
      <c r="X36" s="715"/>
      <c r="Y36" s="716"/>
      <c r="Z36" s="708"/>
      <c r="AA36" s="709"/>
      <c r="AB36" s="709"/>
      <c r="AC36" s="137" t="s">
        <v>610</v>
      </c>
      <c r="AD36" s="160"/>
      <c r="AE36" s="719">
        <f>VLOOKUP(AC36,'Прайс-лист'!$B:$K,10,0)</f>
        <v>500</v>
      </c>
      <c r="AF36" s="715"/>
      <c r="AG36" s="715"/>
      <c r="AH36" s="715"/>
      <c r="AI36" s="715"/>
      <c r="AJ36" s="715"/>
      <c r="AK36" s="715"/>
      <c r="AL36" s="715"/>
      <c r="AM36" s="716"/>
      <c r="AN36" s="708"/>
      <c r="AO36" s="709"/>
      <c r="AP36" s="709"/>
      <c r="AQ36" s="137" t="s">
        <v>654</v>
      </c>
      <c r="AR36" s="160"/>
      <c r="AS36" s="719">
        <f>VLOOKUP(AQ36,'Прайс-лист'!$B:$K,10,0)</f>
        <v>810</v>
      </c>
      <c r="AT36" s="715"/>
      <c r="AU36" s="715"/>
      <c r="AV36" s="715"/>
      <c r="AW36" s="715"/>
      <c r="AX36" s="715"/>
      <c r="AY36" s="715"/>
      <c r="AZ36" s="715"/>
      <c r="BA36" s="716"/>
      <c r="BB36" s="708"/>
      <c r="BC36" s="709"/>
      <c r="BD36" s="713"/>
      <c r="BE36" s="137" t="s">
        <v>4818</v>
      </c>
      <c r="BF36" s="164"/>
      <c r="BG36" s="714">
        <f>VLOOKUP(BE36,'Прайс-лист'!$B:$K,10,0)</f>
        <v>620</v>
      </c>
      <c r="BH36" s="820"/>
      <c r="BI36" s="820"/>
      <c r="BJ36" s="820"/>
      <c r="BK36" s="820"/>
      <c r="BL36" s="820"/>
      <c r="BM36" s="820"/>
      <c r="BN36" s="820"/>
      <c r="BO36" s="716"/>
      <c r="BP36" s="708"/>
      <c r="BQ36" s="709"/>
      <c r="BR36" s="709"/>
      <c r="BS36" s="137" t="s">
        <v>614</v>
      </c>
      <c r="BT36" s="160"/>
      <c r="BU36" s="819">
        <f>VLOOKUP(BS36,'Прайс-лист'!$B:$K,10,0)</f>
        <v>540</v>
      </c>
      <c r="BV36" s="820"/>
      <c r="BW36" s="820"/>
      <c r="BX36" s="820"/>
      <c r="BY36" s="820"/>
      <c r="BZ36" s="820"/>
      <c r="CA36" s="820"/>
      <c r="CB36" s="820"/>
      <c r="CC36" s="716"/>
      <c r="CD36" s="708"/>
      <c r="CE36" s="709"/>
      <c r="CF36" s="709"/>
      <c r="CG36" s="137" t="s">
        <v>701</v>
      </c>
      <c r="CH36" s="160"/>
      <c r="CI36" s="819">
        <f>VLOOKUP(CG36,'Прайс-лист'!$B:$K,10,0)</f>
        <v>750</v>
      </c>
      <c r="CJ36" s="820"/>
      <c r="CK36" s="820"/>
      <c r="CL36" s="820"/>
      <c r="CM36" s="820"/>
      <c r="CN36" s="820"/>
      <c r="CO36" s="820"/>
      <c r="CP36" s="820"/>
      <c r="CQ36" s="716"/>
      <c r="CR36" s="708"/>
      <c r="CS36" s="709"/>
      <c r="CT36" s="709"/>
      <c r="CU36" s="137" t="s">
        <v>658</v>
      </c>
      <c r="CV36" s="160"/>
      <c r="CW36" s="819">
        <f>VLOOKUP(CU36,'Прайс-лист'!$B:$K,10,0)</f>
        <v>640</v>
      </c>
      <c r="CX36" s="820"/>
      <c r="CY36" s="820"/>
      <c r="CZ36" s="820"/>
      <c r="DA36" s="820"/>
      <c r="DB36" s="820"/>
      <c r="DC36" s="820"/>
      <c r="DD36" s="820"/>
      <c r="DE36" s="716"/>
      <c r="DF36" s="708"/>
      <c r="DG36" s="709"/>
      <c r="DH36" s="713"/>
      <c r="DI36" s="137" t="s">
        <v>4820</v>
      </c>
      <c r="DJ36" s="160"/>
      <c r="DK36" s="714">
        <f>VLOOKUP(DI36,'Прайс-лист'!$B:$K,10,0)</f>
        <v>660</v>
      </c>
      <c r="DL36" s="715"/>
      <c r="DM36" s="715"/>
      <c r="DN36" s="715"/>
      <c r="DO36" s="715"/>
      <c r="DP36" s="715"/>
      <c r="DQ36" s="715"/>
      <c r="DR36" s="715"/>
      <c r="DS36" s="716"/>
      <c r="DT36" s="708"/>
      <c r="DU36" s="709"/>
      <c r="DV36" s="709"/>
      <c r="DW36" s="137" t="s">
        <v>704</v>
      </c>
      <c r="DX36" s="160"/>
      <c r="DY36" s="819">
        <f>VLOOKUP(DW36,'Прайс-лист'!$B:$K,10,0)</f>
        <v>910</v>
      </c>
      <c r="DZ36" s="820"/>
      <c r="EA36" s="820"/>
      <c r="EB36" s="820"/>
      <c r="EC36" s="820"/>
      <c r="ED36" s="820"/>
      <c r="EE36" s="820"/>
      <c r="EF36" s="820"/>
      <c r="EG36" s="716"/>
      <c r="EH36" s="708"/>
      <c r="EI36" s="709"/>
      <c r="EJ36" s="713"/>
    </row>
    <row r="37" spans="1:140" ht="15" thickBot="1">
      <c r="A37" s="138" t="s">
        <v>819</v>
      </c>
      <c r="C37" s="753">
        <f>VLOOKUP(A37,'Прайс-лист'!$B:$K,10,0)</f>
        <v>1350</v>
      </c>
      <c r="D37" s="723"/>
      <c r="E37" s="723"/>
      <c r="F37" s="723"/>
      <c r="G37" s="723"/>
      <c r="H37" s="723"/>
      <c r="I37" s="723"/>
      <c r="J37" s="723"/>
      <c r="K37" s="724"/>
      <c r="L37" s="725"/>
      <c r="M37" s="726"/>
      <c r="N37" s="727"/>
      <c r="O37" s="138" t="s">
        <v>4899</v>
      </c>
      <c r="Q37" s="753">
        <f>VLOOKUP(O37,'Прайс-лист'!$B:$K,10,0)</f>
        <v>690</v>
      </c>
      <c r="R37" s="723"/>
      <c r="S37" s="723"/>
      <c r="T37" s="723"/>
      <c r="U37" s="723"/>
      <c r="V37" s="723"/>
      <c r="W37" s="723"/>
      <c r="X37" s="723"/>
      <c r="Y37" s="724"/>
      <c r="Z37" s="725"/>
      <c r="AA37" s="726"/>
      <c r="AB37" s="726"/>
      <c r="AC37" s="139" t="s">
        <v>771</v>
      </c>
      <c r="AD37" s="245"/>
      <c r="AE37" s="722">
        <f>VLOOKUP(AC37,'Прайс-лист'!$B:$K,10,0)</f>
        <v>500</v>
      </c>
      <c r="AF37" s="723"/>
      <c r="AG37" s="723"/>
      <c r="AH37" s="723"/>
      <c r="AI37" s="723"/>
      <c r="AJ37" s="723"/>
      <c r="AK37" s="723"/>
      <c r="AL37" s="723"/>
      <c r="AM37" s="724"/>
      <c r="AN37" s="725"/>
      <c r="AO37" s="726"/>
      <c r="AP37" s="726"/>
      <c r="AQ37" s="139" t="s">
        <v>793</v>
      </c>
      <c r="AR37" s="245"/>
      <c r="AS37" s="722">
        <f>VLOOKUP(AQ37,'Прайс-лист'!$B:$K,10,0)</f>
        <v>810</v>
      </c>
      <c r="AT37" s="723"/>
      <c r="AU37" s="723"/>
      <c r="AV37" s="723"/>
      <c r="AW37" s="723"/>
      <c r="AX37" s="723"/>
      <c r="AY37" s="723"/>
      <c r="AZ37" s="723"/>
      <c r="BA37" s="724"/>
      <c r="BB37" s="725"/>
      <c r="BC37" s="726"/>
      <c r="BD37" s="727"/>
      <c r="BE37" s="138" t="s">
        <v>4901</v>
      </c>
      <c r="BF37" s="164"/>
      <c r="BG37" s="753">
        <f>VLOOKUP(BE37,'Прайс-лист'!$B:$K,10,0)</f>
        <v>620</v>
      </c>
      <c r="BH37" s="723"/>
      <c r="BI37" s="723"/>
      <c r="BJ37" s="723"/>
      <c r="BK37" s="723"/>
      <c r="BL37" s="723"/>
      <c r="BM37" s="723"/>
      <c r="BN37" s="723"/>
      <c r="BO37" s="724"/>
      <c r="BP37" s="725"/>
      <c r="BQ37" s="726"/>
      <c r="BR37" s="726"/>
      <c r="BS37" s="138" t="s">
        <v>773</v>
      </c>
      <c r="BT37" s="245"/>
      <c r="BU37" s="722">
        <f>VLOOKUP(BS37,'Прайс-лист'!$B:$K,10,0)</f>
        <v>540</v>
      </c>
      <c r="BV37" s="723"/>
      <c r="BW37" s="723"/>
      <c r="BX37" s="723"/>
      <c r="BY37" s="723"/>
      <c r="BZ37" s="723"/>
      <c r="CA37" s="723"/>
      <c r="CB37" s="723"/>
      <c r="CC37" s="724"/>
      <c r="CD37" s="725"/>
      <c r="CE37" s="726"/>
      <c r="CF37" s="726"/>
      <c r="CG37" s="138" t="s">
        <v>821</v>
      </c>
      <c r="CH37" s="245"/>
      <c r="CI37" s="722">
        <f>VLOOKUP(CG37,'Прайс-лист'!$B:$K,10,0)</f>
        <v>750</v>
      </c>
      <c r="CJ37" s="723"/>
      <c r="CK37" s="723"/>
      <c r="CL37" s="723"/>
      <c r="CM37" s="723"/>
      <c r="CN37" s="723"/>
      <c r="CO37" s="723"/>
      <c r="CP37" s="723"/>
      <c r="CQ37" s="724"/>
      <c r="CR37" s="725"/>
      <c r="CS37" s="726"/>
      <c r="CT37" s="726"/>
      <c r="CU37" s="138" t="s">
        <v>795</v>
      </c>
      <c r="CV37" s="245"/>
      <c r="CW37" s="722">
        <f>VLOOKUP(CU37,'Прайс-лист'!$B:$K,10,0)</f>
        <v>640</v>
      </c>
      <c r="CX37" s="723"/>
      <c r="CY37" s="723"/>
      <c r="CZ37" s="723"/>
      <c r="DA37" s="723"/>
      <c r="DB37" s="723"/>
      <c r="DC37" s="723"/>
      <c r="DD37" s="723"/>
      <c r="DE37" s="724"/>
      <c r="DF37" s="725"/>
      <c r="DG37" s="726"/>
      <c r="DH37" s="727"/>
      <c r="DI37" s="138" t="s">
        <v>4903</v>
      </c>
      <c r="DJ37" s="160"/>
      <c r="DK37" s="753">
        <f>VLOOKUP(DI37,'Прайс-лист'!$B:$K,10,0)</f>
        <v>660</v>
      </c>
      <c r="DL37" s="723"/>
      <c r="DM37" s="723"/>
      <c r="DN37" s="723"/>
      <c r="DO37" s="723"/>
      <c r="DP37" s="723"/>
      <c r="DQ37" s="723"/>
      <c r="DR37" s="723"/>
      <c r="DS37" s="724"/>
      <c r="DT37" s="725"/>
      <c r="DU37" s="726"/>
      <c r="DV37" s="726"/>
      <c r="DW37" s="138" t="s">
        <v>823</v>
      </c>
      <c r="DX37" s="245"/>
      <c r="DY37" s="722">
        <f>VLOOKUP(DW37,'Прайс-лист'!$B:$K,10,0)</f>
        <v>910</v>
      </c>
      <c r="DZ37" s="723"/>
      <c r="EA37" s="723"/>
      <c r="EB37" s="723"/>
      <c r="EC37" s="723"/>
      <c r="ED37" s="723"/>
      <c r="EE37" s="723"/>
      <c r="EF37" s="723"/>
      <c r="EG37" s="724"/>
      <c r="EH37" s="725"/>
      <c r="EI37" s="726"/>
      <c r="EJ37" s="727"/>
    </row>
    <row r="38" spans="1:140" ht="14.25" customHeight="1" thickBot="1">
      <c r="A38" s="374"/>
      <c r="B38" s="374"/>
      <c r="C38" s="160"/>
      <c r="D38" s="160"/>
      <c r="E38" s="160"/>
      <c r="F38" s="160"/>
      <c r="G38" s="160"/>
      <c r="H38" s="160"/>
      <c r="I38" s="160"/>
      <c r="J38" s="160"/>
      <c r="K38" s="160"/>
      <c r="L38" s="160"/>
      <c r="M38" s="160"/>
      <c r="N38" s="158"/>
      <c r="O38" s="158"/>
      <c r="P38" s="158"/>
      <c r="Q38" s="158"/>
      <c r="R38" s="158"/>
      <c r="S38" s="158"/>
      <c r="T38" s="158"/>
      <c r="U38" s="158"/>
      <c r="V38" s="158"/>
      <c r="W38" s="158"/>
      <c r="X38" s="158"/>
      <c r="Y38" s="158"/>
      <c r="Z38" s="140"/>
      <c r="AA38" s="158"/>
      <c r="AB38" s="158"/>
      <c r="AC38" s="158"/>
      <c r="AD38" s="158"/>
      <c r="AE38" s="158"/>
      <c r="AF38" s="158"/>
      <c r="AG38" s="158"/>
      <c r="AH38" s="158"/>
      <c r="AI38" s="158"/>
      <c r="AJ38" s="158"/>
      <c r="AK38" s="158"/>
      <c r="AL38" s="158"/>
      <c r="AM38" s="140"/>
      <c r="AN38" s="158"/>
      <c r="AO38" s="158"/>
      <c r="AP38" s="158"/>
      <c r="AQ38" s="158"/>
      <c r="AR38" s="158"/>
      <c r="AS38" s="158"/>
      <c r="AT38" s="158"/>
      <c r="AU38" s="158"/>
      <c r="AV38" s="158"/>
      <c r="AW38" s="158"/>
      <c r="AX38" s="158"/>
      <c r="AY38" s="158"/>
      <c r="AZ38" s="160"/>
      <c r="BA38" s="160"/>
      <c r="BB38" s="160"/>
      <c r="BC38" s="160"/>
      <c r="BD38" s="158"/>
      <c r="BE38" s="158"/>
      <c r="BF38" s="158"/>
      <c r="BG38" s="158"/>
      <c r="BH38" s="158"/>
      <c r="BI38" s="158"/>
      <c r="BJ38" s="158"/>
      <c r="BK38" s="158"/>
      <c r="BL38" s="158"/>
      <c r="BM38" s="158"/>
      <c r="BN38" s="158"/>
      <c r="BO38" s="158"/>
      <c r="BP38" s="158"/>
      <c r="BQ38" s="158"/>
      <c r="BR38" s="158"/>
      <c r="BS38" s="158"/>
      <c r="BT38" s="164"/>
      <c r="BU38" s="142"/>
      <c r="BV38" s="142"/>
      <c r="BW38" s="142"/>
      <c r="BX38" s="142"/>
      <c r="BY38" s="142"/>
      <c r="BZ38" s="142"/>
      <c r="CA38" s="142"/>
      <c r="CB38" s="142"/>
      <c r="CC38" s="142"/>
      <c r="CD38" s="142"/>
      <c r="CE38" s="142"/>
      <c r="CF38" s="142"/>
      <c r="CG38" s="142"/>
      <c r="CH38" s="142"/>
      <c r="CI38" s="142"/>
      <c r="CJ38" s="142"/>
      <c r="CK38" s="142"/>
      <c r="CL38" s="142"/>
      <c r="CM38" s="142"/>
      <c r="CN38" s="142"/>
      <c r="CO38" s="142"/>
      <c r="CP38" s="142"/>
      <c r="CQ38" s="142"/>
      <c r="CR38" s="142"/>
      <c r="CS38" s="142"/>
      <c r="CT38" s="142"/>
      <c r="CU38" s="142"/>
      <c r="CV38" s="142"/>
      <c r="CW38" s="142"/>
      <c r="CX38" s="142"/>
      <c r="CY38" s="142"/>
      <c r="CZ38" s="142"/>
      <c r="DA38" s="142"/>
      <c r="DB38" s="142"/>
      <c r="DC38" s="142"/>
      <c r="DD38" s="142"/>
      <c r="DE38" s="142"/>
      <c r="DF38" s="142"/>
      <c r="DG38" s="142"/>
      <c r="DH38" s="142"/>
      <c r="DI38" s="142"/>
      <c r="DJ38" s="142"/>
      <c r="DK38" s="142"/>
      <c r="DL38" s="142"/>
      <c r="DM38" s="142"/>
      <c r="DN38" s="142"/>
      <c r="DO38" s="142"/>
      <c r="DP38" s="142"/>
      <c r="DQ38" s="142"/>
      <c r="DR38" s="142"/>
      <c r="DS38" s="142"/>
      <c r="DT38" s="142"/>
      <c r="DU38" s="142"/>
      <c r="DV38" s="142"/>
      <c r="DW38" s="142"/>
    </row>
    <row r="39" spans="1:140" ht="15.75" customHeight="1" thickBot="1">
      <c r="C39" s="754" t="s">
        <v>4284</v>
      </c>
      <c r="D39" s="755"/>
      <c r="E39" s="755"/>
      <c r="F39" s="755"/>
      <c r="G39" s="755"/>
      <c r="H39" s="755"/>
      <c r="I39" s="755"/>
      <c r="J39" s="755"/>
      <c r="K39" s="755"/>
      <c r="L39" s="755"/>
      <c r="M39" s="755"/>
      <c r="N39" s="755"/>
      <c r="O39" s="755"/>
      <c r="P39" s="755"/>
      <c r="Q39" s="755"/>
      <c r="R39" s="755"/>
      <c r="S39" s="755"/>
      <c r="T39" s="755"/>
      <c r="U39" s="755"/>
      <c r="V39" s="755"/>
      <c r="W39" s="755"/>
      <c r="X39" s="755"/>
      <c r="Y39" s="755"/>
      <c r="Z39" s="755"/>
      <c r="AA39" s="755"/>
      <c r="AB39" s="756"/>
      <c r="AC39" s="158"/>
      <c r="AD39" s="158"/>
      <c r="AE39" s="754" t="s">
        <v>4285</v>
      </c>
      <c r="AF39" s="755"/>
      <c r="AG39" s="755"/>
      <c r="AH39" s="755"/>
      <c r="AI39" s="755"/>
      <c r="AJ39" s="755"/>
      <c r="AK39" s="755"/>
      <c r="AL39" s="755"/>
      <c r="AM39" s="755"/>
      <c r="AN39" s="755"/>
      <c r="AO39" s="755"/>
      <c r="AP39" s="755"/>
      <c r="AQ39" s="755"/>
      <c r="AR39" s="755"/>
      <c r="AS39" s="755"/>
      <c r="AT39" s="755"/>
      <c r="AU39" s="755"/>
      <c r="AV39" s="755"/>
      <c r="AW39" s="755"/>
      <c r="AX39" s="755"/>
      <c r="AY39" s="755"/>
      <c r="AZ39" s="755"/>
      <c r="BA39" s="755"/>
      <c r="BB39" s="755"/>
      <c r="BC39" s="755"/>
      <c r="BD39" s="756"/>
      <c r="BE39" s="134"/>
      <c r="BF39" s="158"/>
      <c r="BG39" s="754" t="s">
        <v>4286</v>
      </c>
      <c r="BH39" s="755"/>
      <c r="BI39" s="755"/>
      <c r="BJ39" s="755"/>
      <c r="BK39" s="755"/>
      <c r="BL39" s="755"/>
      <c r="BM39" s="755"/>
      <c r="BN39" s="755"/>
      <c r="BO39" s="755"/>
      <c r="BP39" s="755"/>
      <c r="BQ39" s="755"/>
      <c r="BR39" s="755"/>
      <c r="BS39" s="755"/>
      <c r="BT39" s="755"/>
      <c r="BU39" s="755"/>
      <c r="BV39" s="755"/>
      <c r="BW39" s="755"/>
      <c r="BX39" s="755"/>
      <c r="BY39" s="755"/>
      <c r="BZ39" s="755"/>
      <c r="CA39" s="755"/>
      <c r="CB39" s="755"/>
      <c r="CC39" s="755"/>
      <c r="CD39" s="755"/>
      <c r="CE39" s="755"/>
      <c r="CF39" s="756"/>
      <c r="CG39" s="142"/>
      <c r="CH39" s="142"/>
      <c r="CI39" s="754" t="s">
        <v>4287</v>
      </c>
      <c r="CJ39" s="755"/>
      <c r="CK39" s="755"/>
      <c r="CL39" s="755"/>
      <c r="CM39" s="755"/>
      <c r="CN39" s="755"/>
      <c r="CO39" s="755"/>
      <c r="CP39" s="755"/>
      <c r="CQ39" s="755"/>
      <c r="CR39" s="755"/>
      <c r="CS39" s="755"/>
      <c r="CT39" s="755"/>
      <c r="CU39" s="755"/>
      <c r="CV39" s="755"/>
      <c r="CW39" s="755"/>
      <c r="CX39" s="755"/>
      <c r="CY39" s="755"/>
      <c r="CZ39" s="755"/>
      <c r="DA39" s="755"/>
      <c r="DB39" s="755"/>
      <c r="DC39" s="755"/>
      <c r="DD39" s="755"/>
      <c r="DE39" s="755"/>
      <c r="DF39" s="755"/>
      <c r="DG39" s="755"/>
      <c r="DH39" s="756"/>
      <c r="DI39" s="142"/>
      <c r="DJ39" s="142"/>
      <c r="DK39" s="754" t="s">
        <v>4288</v>
      </c>
      <c r="DL39" s="755"/>
      <c r="DM39" s="755"/>
      <c r="DN39" s="755"/>
      <c r="DO39" s="755"/>
      <c r="DP39" s="755"/>
      <c r="DQ39" s="755"/>
      <c r="DR39" s="755"/>
      <c r="DS39" s="755"/>
      <c r="DT39" s="755"/>
      <c r="DU39" s="755"/>
      <c r="DV39" s="755"/>
      <c r="DW39" s="755"/>
      <c r="DX39" s="755"/>
      <c r="DY39" s="755"/>
      <c r="DZ39" s="755"/>
      <c r="EA39" s="755"/>
      <c r="EB39" s="755"/>
      <c r="EC39" s="755"/>
      <c r="ED39" s="755"/>
      <c r="EE39" s="755"/>
      <c r="EF39" s="755"/>
      <c r="EG39" s="755"/>
      <c r="EH39" s="755"/>
      <c r="EI39" s="755"/>
      <c r="EJ39" s="756"/>
    </row>
    <row r="40" spans="1:140" ht="15.75">
      <c r="A40" s="135"/>
      <c r="B40" s="160"/>
      <c r="C40" s="810" t="s">
        <v>6351</v>
      </c>
      <c r="D40" s="759"/>
      <c r="E40" s="759"/>
      <c r="F40" s="759"/>
      <c r="G40" s="759"/>
      <c r="H40" s="759"/>
      <c r="I40" s="759"/>
      <c r="J40" s="759"/>
      <c r="K40" s="759"/>
      <c r="L40" s="759"/>
      <c r="M40" s="759"/>
      <c r="N40" s="759"/>
      <c r="O40" s="341"/>
      <c r="P40" s="382"/>
      <c r="Q40" s="759" t="s">
        <v>6352</v>
      </c>
      <c r="R40" s="759"/>
      <c r="S40" s="759"/>
      <c r="T40" s="759"/>
      <c r="U40" s="759"/>
      <c r="V40" s="759"/>
      <c r="W40" s="759"/>
      <c r="X40" s="759"/>
      <c r="Y40" s="759"/>
      <c r="Z40" s="759"/>
      <c r="AA40" s="759"/>
      <c r="AB40" s="760"/>
      <c r="AC40" s="135"/>
      <c r="AE40" s="810" t="s">
        <v>4247</v>
      </c>
      <c r="AF40" s="759"/>
      <c r="AG40" s="759"/>
      <c r="AH40" s="759"/>
      <c r="AI40" s="759"/>
      <c r="AJ40" s="759"/>
      <c r="AK40" s="759"/>
      <c r="AL40" s="759"/>
      <c r="AM40" s="759"/>
      <c r="AN40" s="759"/>
      <c r="AO40" s="759"/>
      <c r="AP40" s="759"/>
      <c r="AQ40" s="341"/>
      <c r="AR40" s="382"/>
      <c r="AS40" s="759" t="s">
        <v>708</v>
      </c>
      <c r="AT40" s="759"/>
      <c r="AU40" s="759"/>
      <c r="AV40" s="759"/>
      <c r="AW40" s="759"/>
      <c r="AX40" s="759"/>
      <c r="AY40" s="759"/>
      <c r="AZ40" s="759"/>
      <c r="BA40" s="759"/>
      <c r="BB40" s="759"/>
      <c r="BC40" s="759"/>
      <c r="BD40" s="760"/>
      <c r="BE40" s="135"/>
      <c r="BF40" s="158"/>
      <c r="BG40" s="740" t="s">
        <v>6353</v>
      </c>
      <c r="BH40" s="741"/>
      <c r="BI40" s="741"/>
      <c r="BJ40" s="741"/>
      <c r="BK40" s="741"/>
      <c r="BL40" s="741"/>
      <c r="BM40" s="741"/>
      <c r="BN40" s="741"/>
      <c r="BO40" s="741"/>
      <c r="BP40" s="741"/>
      <c r="BQ40" s="741"/>
      <c r="BR40" s="741"/>
      <c r="BS40" s="135"/>
      <c r="BT40" s="164"/>
      <c r="BU40" s="741" t="s">
        <v>6354</v>
      </c>
      <c r="BV40" s="741"/>
      <c r="BW40" s="741"/>
      <c r="BX40" s="741"/>
      <c r="BY40" s="741"/>
      <c r="BZ40" s="741"/>
      <c r="CA40" s="741"/>
      <c r="CB40" s="741"/>
      <c r="CC40" s="741"/>
      <c r="CD40" s="741"/>
      <c r="CE40" s="741"/>
      <c r="CF40" s="742"/>
      <c r="CG40" s="135"/>
      <c r="CI40" s="740" t="s">
        <v>4249</v>
      </c>
      <c r="CJ40" s="741"/>
      <c r="CK40" s="741"/>
      <c r="CL40" s="741"/>
      <c r="CM40" s="741"/>
      <c r="CN40" s="741"/>
      <c r="CO40" s="741"/>
      <c r="CP40" s="741"/>
      <c r="CQ40" s="741"/>
      <c r="CR40" s="741"/>
      <c r="CS40" s="741"/>
      <c r="CT40" s="741"/>
      <c r="CU40" s="135"/>
      <c r="CV40" s="164"/>
      <c r="CW40" s="741" t="s">
        <v>611</v>
      </c>
      <c r="CX40" s="741"/>
      <c r="CY40" s="741"/>
      <c r="CZ40" s="741"/>
      <c r="DA40" s="741"/>
      <c r="DB40" s="741"/>
      <c r="DC40" s="741"/>
      <c r="DD40" s="741"/>
      <c r="DE40" s="741"/>
      <c r="DF40" s="741"/>
      <c r="DG40" s="741"/>
      <c r="DH40" s="742"/>
      <c r="DI40" s="135"/>
      <c r="DJ40" s="164"/>
      <c r="DK40" s="740" t="s">
        <v>4251</v>
      </c>
      <c r="DL40" s="741"/>
      <c r="DM40" s="741"/>
      <c r="DN40" s="741"/>
      <c r="DO40" s="741"/>
      <c r="DP40" s="741"/>
      <c r="DQ40" s="741"/>
      <c r="DR40" s="741"/>
      <c r="DS40" s="741"/>
      <c r="DT40" s="741"/>
      <c r="DU40" s="741"/>
      <c r="DV40" s="741"/>
      <c r="DW40" s="421"/>
      <c r="DX40" s="250"/>
      <c r="DY40" s="741" t="s">
        <v>615</v>
      </c>
      <c r="DZ40" s="741"/>
      <c r="EA40" s="741"/>
      <c r="EB40" s="741"/>
      <c r="EC40" s="741"/>
      <c r="ED40" s="741"/>
      <c r="EE40" s="741"/>
      <c r="EF40" s="741"/>
      <c r="EG40" s="741"/>
      <c r="EH40" s="741"/>
      <c r="EI40" s="741"/>
      <c r="EJ40" s="742"/>
    </row>
    <row r="41" spans="1:140" ht="48.75" customHeight="1">
      <c r="A41" s="142"/>
      <c r="B41" s="160"/>
      <c r="C41" s="734" t="s">
        <v>4245</v>
      </c>
      <c r="D41" s="763"/>
      <c r="E41" s="763"/>
      <c r="F41" s="763"/>
      <c r="G41" s="763"/>
      <c r="H41" s="763"/>
      <c r="I41" s="763"/>
      <c r="J41" s="763"/>
      <c r="K41" s="763"/>
      <c r="L41" s="763"/>
      <c r="M41" s="763"/>
      <c r="N41" s="763"/>
      <c r="O41" s="142"/>
      <c r="P41" s="164"/>
      <c r="Q41" s="763" t="s">
        <v>4271</v>
      </c>
      <c r="R41" s="763"/>
      <c r="S41" s="763"/>
      <c r="T41" s="763"/>
      <c r="U41" s="763"/>
      <c r="V41" s="763"/>
      <c r="W41" s="763"/>
      <c r="X41" s="763"/>
      <c r="Y41" s="763"/>
      <c r="Z41" s="763"/>
      <c r="AA41" s="763"/>
      <c r="AB41" s="744"/>
      <c r="AC41" s="142"/>
      <c r="AD41" s="160"/>
      <c r="AE41" s="734" t="s">
        <v>4246</v>
      </c>
      <c r="AF41" s="763"/>
      <c r="AG41" s="763"/>
      <c r="AH41" s="763"/>
      <c r="AI41" s="763"/>
      <c r="AJ41" s="763"/>
      <c r="AK41" s="763"/>
      <c r="AL41" s="763"/>
      <c r="AM41" s="763"/>
      <c r="AN41" s="763"/>
      <c r="AO41" s="763"/>
      <c r="AP41" s="763"/>
      <c r="AQ41" s="142"/>
      <c r="AR41" s="164"/>
      <c r="AS41" s="763" t="s">
        <v>4272</v>
      </c>
      <c r="AT41" s="763"/>
      <c r="AU41" s="763"/>
      <c r="AV41" s="763"/>
      <c r="AW41" s="763"/>
      <c r="AX41" s="763"/>
      <c r="AY41" s="763"/>
      <c r="AZ41" s="763"/>
      <c r="BA41" s="763"/>
      <c r="BB41" s="763"/>
      <c r="BC41" s="763"/>
      <c r="BD41" s="744"/>
      <c r="BE41" s="142"/>
      <c r="BF41" s="164"/>
      <c r="BG41" s="734" t="s">
        <v>4248</v>
      </c>
      <c r="BH41" s="763"/>
      <c r="BI41" s="763"/>
      <c r="BJ41" s="763"/>
      <c r="BK41" s="763"/>
      <c r="BL41" s="763"/>
      <c r="BM41" s="763"/>
      <c r="BN41" s="763"/>
      <c r="BO41" s="763"/>
      <c r="BP41" s="763"/>
      <c r="BQ41" s="763"/>
      <c r="BR41" s="763"/>
      <c r="BS41" s="142"/>
      <c r="BT41" s="164"/>
      <c r="BU41" s="763" t="s">
        <v>4273</v>
      </c>
      <c r="BV41" s="763"/>
      <c r="BW41" s="763"/>
      <c r="BX41" s="763"/>
      <c r="BY41" s="763"/>
      <c r="BZ41" s="763"/>
      <c r="CA41" s="763"/>
      <c r="CB41" s="763"/>
      <c r="CC41" s="763"/>
      <c r="CD41" s="763"/>
      <c r="CE41" s="763"/>
      <c r="CF41" s="744"/>
      <c r="CG41" s="142"/>
      <c r="CI41" s="734" t="s">
        <v>4325</v>
      </c>
      <c r="CJ41" s="735"/>
      <c r="CK41" s="735"/>
      <c r="CL41" s="735"/>
      <c r="CM41" s="735"/>
      <c r="CN41" s="735"/>
      <c r="CO41" s="735"/>
      <c r="CP41" s="735"/>
      <c r="CQ41" s="735"/>
      <c r="CR41" s="735"/>
      <c r="CS41" s="735"/>
      <c r="CT41" s="735"/>
      <c r="CU41" s="142"/>
      <c r="CV41" s="164"/>
      <c r="CW41" s="735" t="s">
        <v>4262</v>
      </c>
      <c r="CX41" s="735"/>
      <c r="CY41" s="735"/>
      <c r="CZ41" s="735"/>
      <c r="DA41" s="735"/>
      <c r="DB41" s="735"/>
      <c r="DC41" s="735"/>
      <c r="DD41" s="735"/>
      <c r="DE41" s="735"/>
      <c r="DF41" s="735"/>
      <c r="DG41" s="735"/>
      <c r="DH41" s="744"/>
      <c r="DI41" s="142"/>
      <c r="DJ41" s="160"/>
      <c r="DK41" s="734" t="s">
        <v>4250</v>
      </c>
      <c r="DL41" s="763"/>
      <c r="DM41" s="763"/>
      <c r="DN41" s="763"/>
      <c r="DO41" s="763"/>
      <c r="DP41" s="763"/>
      <c r="DQ41" s="763"/>
      <c r="DR41" s="763"/>
      <c r="DS41" s="763"/>
      <c r="DT41" s="763"/>
      <c r="DU41" s="763"/>
      <c r="DV41" s="763"/>
      <c r="DW41" s="375"/>
      <c r="DX41" s="383"/>
      <c r="DY41" s="763" t="s">
        <v>4262</v>
      </c>
      <c r="DZ41" s="763"/>
      <c r="EA41" s="763"/>
      <c r="EB41" s="763"/>
      <c r="EC41" s="763"/>
      <c r="ED41" s="763"/>
      <c r="EE41" s="763"/>
      <c r="EF41" s="763"/>
      <c r="EG41" s="763"/>
      <c r="EH41" s="763"/>
      <c r="EI41" s="763"/>
      <c r="EJ41" s="744"/>
    </row>
    <row r="42" spans="1:140" ht="15" customHeight="1">
      <c r="A42" s="379"/>
      <c r="B42" s="164"/>
      <c r="C42" s="736"/>
      <c r="D42" s="762"/>
      <c r="E42" s="762"/>
      <c r="F42" s="762"/>
      <c r="G42" s="762"/>
      <c r="H42" s="762"/>
      <c r="I42" s="762"/>
      <c r="J42" s="762"/>
      <c r="K42" s="762"/>
      <c r="L42" s="762"/>
      <c r="M42" s="762"/>
      <c r="N42" s="762"/>
      <c r="O42" s="379"/>
      <c r="P42" s="164"/>
      <c r="Q42" s="762" t="s">
        <v>657</v>
      </c>
      <c r="R42" s="762"/>
      <c r="S42" s="762"/>
      <c r="T42" s="762"/>
      <c r="U42" s="762"/>
      <c r="V42" s="762"/>
      <c r="W42" s="762"/>
      <c r="X42" s="762"/>
      <c r="Y42" s="762"/>
      <c r="Z42" s="762"/>
      <c r="AA42" s="762"/>
      <c r="AB42" s="718"/>
      <c r="AC42" s="379"/>
      <c r="AD42" s="164"/>
      <c r="AE42" s="736"/>
      <c r="AF42" s="762"/>
      <c r="AG42" s="762"/>
      <c r="AH42" s="762"/>
      <c r="AI42" s="762"/>
      <c r="AJ42" s="762"/>
      <c r="AK42" s="762"/>
      <c r="AL42" s="762"/>
      <c r="AM42" s="762"/>
      <c r="AN42" s="762"/>
      <c r="AO42" s="762"/>
      <c r="AP42" s="762"/>
      <c r="AQ42" s="379"/>
      <c r="AR42" s="164"/>
      <c r="AS42" s="762" t="s">
        <v>657</v>
      </c>
      <c r="AT42" s="762"/>
      <c r="AU42" s="762"/>
      <c r="AV42" s="762"/>
      <c r="AW42" s="762"/>
      <c r="AX42" s="762"/>
      <c r="AY42" s="762"/>
      <c r="AZ42" s="762"/>
      <c r="BA42" s="762"/>
      <c r="BB42" s="762"/>
      <c r="BC42" s="762"/>
      <c r="BD42" s="718"/>
      <c r="BE42" s="379"/>
      <c r="BF42" s="164"/>
      <c r="BG42" s="736"/>
      <c r="BH42" s="762"/>
      <c r="BI42" s="762"/>
      <c r="BJ42" s="762"/>
      <c r="BK42" s="762"/>
      <c r="BL42" s="762"/>
      <c r="BM42" s="762"/>
      <c r="BN42" s="762"/>
      <c r="BO42" s="762"/>
      <c r="BP42" s="762"/>
      <c r="BQ42" s="762"/>
      <c r="BR42" s="762"/>
      <c r="BS42" s="379"/>
      <c r="BT42" s="164"/>
      <c r="BU42" s="762" t="s">
        <v>657</v>
      </c>
      <c r="BV42" s="762"/>
      <c r="BW42" s="762"/>
      <c r="BX42" s="762"/>
      <c r="BY42" s="762"/>
      <c r="BZ42" s="762"/>
      <c r="CA42" s="762"/>
      <c r="CB42" s="762"/>
      <c r="CC42" s="762"/>
      <c r="CD42" s="762"/>
      <c r="CE42" s="762"/>
      <c r="CF42" s="718"/>
      <c r="CG42" s="379"/>
      <c r="CI42" s="736"/>
      <c r="CJ42" s="717"/>
      <c r="CK42" s="717"/>
      <c r="CL42" s="717"/>
      <c r="CM42" s="717"/>
      <c r="CN42" s="717"/>
      <c r="CO42" s="717"/>
      <c r="CP42" s="717"/>
      <c r="CQ42" s="717"/>
      <c r="CR42" s="717"/>
      <c r="CS42" s="717"/>
      <c r="CT42" s="717"/>
      <c r="CU42" s="379"/>
      <c r="CV42" s="164"/>
      <c r="CW42" s="717" t="s">
        <v>613</v>
      </c>
      <c r="CX42" s="717"/>
      <c r="CY42" s="717"/>
      <c r="CZ42" s="717"/>
      <c r="DA42" s="717"/>
      <c r="DB42" s="717"/>
      <c r="DC42" s="717"/>
      <c r="DD42" s="717"/>
      <c r="DE42" s="717"/>
      <c r="DF42" s="717"/>
      <c r="DG42" s="717"/>
      <c r="DH42" s="718"/>
      <c r="DI42" s="379"/>
      <c r="DJ42" s="160"/>
      <c r="DK42" s="736"/>
      <c r="DL42" s="762"/>
      <c r="DM42" s="762"/>
      <c r="DN42" s="762"/>
      <c r="DO42" s="762"/>
      <c r="DP42" s="762"/>
      <c r="DQ42" s="762"/>
      <c r="DR42" s="762"/>
      <c r="DS42" s="762"/>
      <c r="DT42" s="762"/>
      <c r="DU42" s="762"/>
      <c r="DV42" s="762"/>
      <c r="DW42" s="376"/>
      <c r="DX42" s="383"/>
      <c r="DY42" s="762" t="s">
        <v>617</v>
      </c>
      <c r="DZ42" s="762"/>
      <c r="EA42" s="762"/>
      <c r="EB42" s="762"/>
      <c r="EC42" s="762"/>
      <c r="ED42" s="762"/>
      <c r="EE42" s="762"/>
      <c r="EF42" s="762"/>
      <c r="EG42" s="762"/>
      <c r="EH42" s="762"/>
      <c r="EI42" s="762"/>
      <c r="EJ42" s="718"/>
    </row>
    <row r="43" spans="1:140" ht="106.5" customHeight="1">
      <c r="A43" s="135"/>
      <c r="B43" s="160"/>
      <c r="C43" s="720"/>
      <c r="D43" s="711"/>
      <c r="E43" s="711"/>
      <c r="F43" s="711"/>
      <c r="G43" s="711"/>
      <c r="H43" s="711"/>
      <c r="I43" s="711"/>
      <c r="J43" s="711"/>
      <c r="K43" s="711"/>
      <c r="L43" s="711"/>
      <c r="M43" s="711"/>
      <c r="N43" s="721"/>
      <c r="O43" s="135"/>
      <c r="P43" s="164"/>
      <c r="Q43" s="710"/>
      <c r="R43" s="711"/>
      <c r="S43" s="711"/>
      <c r="T43" s="711"/>
      <c r="U43" s="711"/>
      <c r="V43" s="711"/>
      <c r="W43" s="711"/>
      <c r="X43" s="711"/>
      <c r="Y43" s="711"/>
      <c r="Z43" s="711"/>
      <c r="AA43" s="711"/>
      <c r="AB43" s="712"/>
      <c r="AC43" s="135"/>
      <c r="AD43" s="160"/>
      <c r="AE43" s="720"/>
      <c r="AF43" s="711"/>
      <c r="AG43" s="711"/>
      <c r="AH43" s="711"/>
      <c r="AI43" s="711"/>
      <c r="AJ43" s="711"/>
      <c r="AK43" s="711"/>
      <c r="AL43" s="711"/>
      <c r="AM43" s="711"/>
      <c r="AN43" s="711"/>
      <c r="AO43" s="711"/>
      <c r="AP43" s="721"/>
      <c r="AQ43" s="135"/>
      <c r="AR43" s="164"/>
      <c r="AS43" s="710"/>
      <c r="AT43" s="711"/>
      <c r="AU43" s="711"/>
      <c r="AV43" s="711"/>
      <c r="AW43" s="711"/>
      <c r="AX43" s="711"/>
      <c r="AY43" s="711"/>
      <c r="AZ43" s="711"/>
      <c r="BA43" s="711"/>
      <c r="BB43" s="711"/>
      <c r="BC43" s="711"/>
      <c r="BD43" s="712"/>
      <c r="BE43" s="135"/>
      <c r="BF43" s="164"/>
      <c r="BG43" s="720"/>
      <c r="BH43" s="711"/>
      <c r="BI43" s="711"/>
      <c r="BJ43" s="711"/>
      <c r="BK43" s="711"/>
      <c r="BL43" s="711"/>
      <c r="BM43" s="711"/>
      <c r="BN43" s="711"/>
      <c r="BO43" s="711"/>
      <c r="BP43" s="711"/>
      <c r="BQ43" s="711"/>
      <c r="BR43" s="721"/>
      <c r="BS43" s="135"/>
      <c r="BT43" s="164"/>
      <c r="BU43" s="710"/>
      <c r="BV43" s="711"/>
      <c r="BW43" s="711"/>
      <c r="BX43" s="711"/>
      <c r="BY43" s="711"/>
      <c r="BZ43" s="711"/>
      <c r="CA43" s="711"/>
      <c r="CB43" s="711"/>
      <c r="CC43" s="711"/>
      <c r="CD43" s="711"/>
      <c r="CE43" s="711"/>
      <c r="CF43" s="712"/>
      <c r="CG43" s="135"/>
      <c r="CI43" s="720"/>
      <c r="CJ43" s="711"/>
      <c r="CK43" s="711"/>
      <c r="CL43" s="711"/>
      <c r="CM43" s="711"/>
      <c r="CN43" s="711"/>
      <c r="CO43" s="711"/>
      <c r="CP43" s="711"/>
      <c r="CQ43" s="711"/>
      <c r="CR43" s="711"/>
      <c r="CS43" s="711"/>
      <c r="CT43" s="721"/>
      <c r="CU43" s="135"/>
      <c r="CV43" s="164"/>
      <c r="CW43" s="710"/>
      <c r="CX43" s="711"/>
      <c r="CY43" s="711"/>
      <c r="CZ43" s="711"/>
      <c r="DA43" s="711"/>
      <c r="DB43" s="711"/>
      <c r="DC43" s="711"/>
      <c r="DD43" s="711"/>
      <c r="DE43" s="711"/>
      <c r="DF43" s="711"/>
      <c r="DG43" s="711"/>
      <c r="DH43" s="712"/>
      <c r="DI43" s="135"/>
      <c r="DJ43" s="160"/>
      <c r="DK43" s="720"/>
      <c r="DL43" s="711"/>
      <c r="DM43" s="711"/>
      <c r="DN43" s="711"/>
      <c r="DO43" s="711"/>
      <c r="DP43" s="711"/>
      <c r="DQ43" s="711"/>
      <c r="DR43" s="711"/>
      <c r="DS43" s="711"/>
      <c r="DT43" s="711"/>
      <c r="DU43" s="711"/>
      <c r="DV43" s="721"/>
      <c r="DW43" s="377"/>
      <c r="DX43" s="383"/>
      <c r="DY43" s="710"/>
      <c r="DZ43" s="711"/>
      <c r="EA43" s="711"/>
      <c r="EB43" s="711"/>
      <c r="EC43" s="711"/>
      <c r="ED43" s="711"/>
      <c r="EE43" s="711"/>
      <c r="EF43" s="711"/>
      <c r="EG43" s="711"/>
      <c r="EH43" s="711"/>
      <c r="EI43" s="711"/>
      <c r="EJ43" s="712"/>
    </row>
    <row r="44" spans="1:140">
      <c r="A44" s="137" t="s">
        <v>4822</v>
      </c>
      <c r="B44" s="160"/>
      <c r="C44" s="714">
        <f>VLOOKUP(A44,'Прайс-лист'!$B:$K,10,0)</f>
        <v>690</v>
      </c>
      <c r="D44" s="715"/>
      <c r="E44" s="715"/>
      <c r="F44" s="715"/>
      <c r="G44" s="715"/>
      <c r="H44" s="715"/>
      <c r="I44" s="715"/>
      <c r="J44" s="715"/>
      <c r="K44" s="716"/>
      <c r="L44" s="708"/>
      <c r="M44" s="761"/>
      <c r="N44" s="761"/>
      <c r="O44" s="137" t="s">
        <v>707</v>
      </c>
      <c r="P44" s="160"/>
      <c r="Q44" s="719">
        <f>VLOOKUP(O44,'Прайс-лист'!$B:$K,10,0)</f>
        <v>1190</v>
      </c>
      <c r="R44" s="715"/>
      <c r="S44" s="715"/>
      <c r="T44" s="715"/>
      <c r="U44" s="715"/>
      <c r="V44" s="715"/>
      <c r="W44" s="715"/>
      <c r="X44" s="715"/>
      <c r="Y44" s="716"/>
      <c r="Z44" s="708"/>
      <c r="AA44" s="761"/>
      <c r="AB44" s="713"/>
      <c r="AC44" s="137" t="s">
        <v>4824</v>
      </c>
      <c r="AD44" s="160"/>
      <c r="AE44" s="714">
        <f>VLOOKUP(AC44,'Прайс-лист'!$B:$K,10,0)</f>
        <v>740</v>
      </c>
      <c r="AF44" s="715"/>
      <c r="AG44" s="715"/>
      <c r="AH44" s="715"/>
      <c r="AI44" s="715"/>
      <c r="AJ44" s="715"/>
      <c r="AK44" s="715"/>
      <c r="AL44" s="715"/>
      <c r="AM44" s="716"/>
      <c r="AN44" s="708"/>
      <c r="AO44" s="761"/>
      <c r="AP44" s="761"/>
      <c r="AQ44" s="137" t="s">
        <v>710</v>
      </c>
      <c r="AR44" s="164"/>
      <c r="AS44" s="719">
        <f>VLOOKUP(AQ44,'Прайс-лист'!$B:$K,10,0)</f>
        <v>1290</v>
      </c>
      <c r="AT44" s="715"/>
      <c r="AU44" s="715"/>
      <c r="AV44" s="715"/>
      <c r="AW44" s="715"/>
      <c r="AX44" s="715"/>
      <c r="AY44" s="715"/>
      <c r="AZ44" s="715"/>
      <c r="BA44" s="716"/>
      <c r="BB44" s="708"/>
      <c r="BC44" s="761"/>
      <c r="BD44" s="713"/>
      <c r="BE44" s="137" t="s">
        <v>4826</v>
      </c>
      <c r="BF44" s="164"/>
      <c r="BG44" s="714">
        <f>VLOOKUP(BE44,'Прайс-лист'!$B:$K,10,0)</f>
        <v>750</v>
      </c>
      <c r="BH44" s="715"/>
      <c r="BI44" s="715"/>
      <c r="BJ44" s="715"/>
      <c r="BK44" s="715"/>
      <c r="BL44" s="715"/>
      <c r="BM44" s="715"/>
      <c r="BN44" s="715"/>
      <c r="BO44" s="716"/>
      <c r="BP44" s="708"/>
      <c r="BQ44" s="761"/>
      <c r="BR44" s="761"/>
      <c r="BS44" s="137" t="s">
        <v>713</v>
      </c>
      <c r="BT44" s="164"/>
      <c r="BU44" s="719">
        <f>VLOOKUP(BS44,'Прайс-лист'!$B:$K,10,0)</f>
        <v>1440</v>
      </c>
      <c r="BV44" s="715"/>
      <c r="BW44" s="715"/>
      <c r="BX44" s="715"/>
      <c r="BY44" s="715"/>
      <c r="BZ44" s="715"/>
      <c r="CA44" s="715"/>
      <c r="CB44" s="715"/>
      <c r="CC44" s="716"/>
      <c r="CD44" s="708"/>
      <c r="CE44" s="761"/>
      <c r="CF44" s="713"/>
      <c r="CG44" s="137" t="s">
        <v>4828</v>
      </c>
      <c r="CI44" s="714">
        <f>VLOOKUP(CG44,'Прайс-лист'!$B:$K,10,0)</f>
        <v>860</v>
      </c>
      <c r="CJ44" s="715"/>
      <c r="CK44" s="715"/>
      <c r="CL44" s="715"/>
      <c r="CM44" s="715"/>
      <c r="CN44" s="715"/>
      <c r="CO44" s="715"/>
      <c r="CP44" s="715"/>
      <c r="CQ44" s="716"/>
      <c r="CR44" s="708"/>
      <c r="CS44" s="709"/>
      <c r="CT44" s="709"/>
      <c r="CU44" s="137" t="s">
        <v>614</v>
      </c>
      <c r="CV44" s="164"/>
      <c r="CW44" s="719">
        <f>VLOOKUP(CU44,'Прайс-лист'!$B:$K,10,0)</f>
        <v>540</v>
      </c>
      <c r="CX44" s="715"/>
      <c r="CY44" s="715"/>
      <c r="CZ44" s="715"/>
      <c r="DA44" s="715"/>
      <c r="DB44" s="715"/>
      <c r="DC44" s="715"/>
      <c r="DD44" s="715"/>
      <c r="DE44" s="716"/>
      <c r="DF44" s="708"/>
      <c r="DG44" s="709"/>
      <c r="DH44" s="713"/>
      <c r="DI44" s="137" t="s">
        <v>4830</v>
      </c>
      <c r="DJ44" s="160"/>
      <c r="DK44" s="714">
        <f>VLOOKUP(DI44,'Прайс-лист'!$B:$K,10,0)</f>
        <v>690</v>
      </c>
      <c r="DL44" s="715"/>
      <c r="DM44" s="715"/>
      <c r="DN44" s="715"/>
      <c r="DO44" s="715"/>
      <c r="DP44" s="715"/>
      <c r="DQ44" s="715"/>
      <c r="DR44" s="715"/>
      <c r="DS44" s="716"/>
      <c r="DT44" s="708"/>
      <c r="DU44" s="761"/>
      <c r="DV44" s="761"/>
      <c r="DW44" s="349" t="s">
        <v>618</v>
      </c>
      <c r="DX44" s="383"/>
      <c r="DY44" s="719">
        <f>VLOOKUP(DW44,'Прайс-лист'!$B:$K,10,0)</f>
        <v>620</v>
      </c>
      <c r="DZ44" s="715"/>
      <c r="EA44" s="715"/>
      <c r="EB44" s="715"/>
      <c r="EC44" s="715"/>
      <c r="ED44" s="715"/>
      <c r="EE44" s="715"/>
      <c r="EF44" s="715"/>
      <c r="EG44" s="716"/>
      <c r="EH44" s="708"/>
      <c r="EI44" s="761"/>
      <c r="EJ44" s="713"/>
    </row>
    <row r="45" spans="1:140" ht="15" thickBot="1">
      <c r="A45" s="138" t="s">
        <v>4905</v>
      </c>
      <c r="B45" s="160"/>
      <c r="C45" s="753">
        <f>VLOOKUP(A45,'Прайс-лист'!$B:$K,10,0)</f>
        <v>690</v>
      </c>
      <c r="D45" s="723"/>
      <c r="E45" s="723"/>
      <c r="F45" s="723"/>
      <c r="G45" s="723"/>
      <c r="H45" s="723"/>
      <c r="I45" s="723"/>
      <c r="J45" s="723"/>
      <c r="K45" s="724"/>
      <c r="L45" s="725"/>
      <c r="M45" s="726"/>
      <c r="N45" s="726"/>
      <c r="O45" s="139" t="s">
        <v>825</v>
      </c>
      <c r="P45" s="245"/>
      <c r="Q45" s="722">
        <f>VLOOKUP(O45,'Прайс-лист'!$B:$K,10,0)</f>
        <v>1190</v>
      </c>
      <c r="R45" s="723"/>
      <c r="S45" s="723"/>
      <c r="T45" s="723"/>
      <c r="U45" s="723"/>
      <c r="V45" s="723"/>
      <c r="W45" s="723"/>
      <c r="X45" s="723"/>
      <c r="Y45" s="724"/>
      <c r="Z45" s="725"/>
      <c r="AA45" s="726"/>
      <c r="AB45" s="727"/>
      <c r="AC45" s="138" t="s">
        <v>4907</v>
      </c>
      <c r="AD45" s="160"/>
      <c r="AE45" s="753">
        <f>VLOOKUP(AC45,'Прайс-лист'!$B:$K,10,0)</f>
        <v>740</v>
      </c>
      <c r="AF45" s="723"/>
      <c r="AG45" s="723"/>
      <c r="AH45" s="723"/>
      <c r="AI45" s="723"/>
      <c r="AJ45" s="723"/>
      <c r="AK45" s="723"/>
      <c r="AL45" s="723"/>
      <c r="AM45" s="724"/>
      <c r="AN45" s="725"/>
      <c r="AO45" s="726"/>
      <c r="AP45" s="726"/>
      <c r="AQ45" s="139" t="s">
        <v>827</v>
      </c>
      <c r="AR45" s="244"/>
      <c r="AS45" s="722">
        <f>VLOOKUP(AQ45,'Прайс-лист'!$B:$K,10,0)</f>
        <v>1290</v>
      </c>
      <c r="AT45" s="723"/>
      <c r="AU45" s="723"/>
      <c r="AV45" s="723"/>
      <c r="AW45" s="723"/>
      <c r="AX45" s="723"/>
      <c r="AY45" s="723"/>
      <c r="AZ45" s="723"/>
      <c r="BA45" s="724"/>
      <c r="BB45" s="725"/>
      <c r="BC45" s="726"/>
      <c r="BD45" s="727"/>
      <c r="BE45" s="138" t="s">
        <v>4909</v>
      </c>
      <c r="BF45" s="164"/>
      <c r="BG45" s="753">
        <f>VLOOKUP(BE45,'Прайс-лист'!$B:$K,10,0)</f>
        <v>750</v>
      </c>
      <c r="BH45" s="723"/>
      <c r="BI45" s="723"/>
      <c r="BJ45" s="723"/>
      <c r="BK45" s="723"/>
      <c r="BL45" s="723"/>
      <c r="BM45" s="723"/>
      <c r="BN45" s="723"/>
      <c r="BO45" s="724"/>
      <c r="BP45" s="725"/>
      <c r="BQ45" s="726"/>
      <c r="BR45" s="726"/>
      <c r="BS45" s="139" t="s">
        <v>829</v>
      </c>
      <c r="BT45" s="244"/>
      <c r="BU45" s="722">
        <f>VLOOKUP(BS45,'Прайс-лист'!$B:$K,10,0)</f>
        <v>1440</v>
      </c>
      <c r="BV45" s="723"/>
      <c r="BW45" s="723"/>
      <c r="BX45" s="723"/>
      <c r="BY45" s="723"/>
      <c r="BZ45" s="723"/>
      <c r="CA45" s="723"/>
      <c r="CB45" s="723"/>
      <c r="CC45" s="724"/>
      <c r="CD45" s="725"/>
      <c r="CE45" s="726"/>
      <c r="CF45" s="727"/>
      <c r="CG45" s="138" t="s">
        <v>4911</v>
      </c>
      <c r="CI45" s="753">
        <f>VLOOKUP(CG45,'Прайс-лист'!$B:$K,10,0)</f>
        <v>860</v>
      </c>
      <c r="CJ45" s="723"/>
      <c r="CK45" s="723"/>
      <c r="CL45" s="723"/>
      <c r="CM45" s="723"/>
      <c r="CN45" s="723"/>
      <c r="CO45" s="723"/>
      <c r="CP45" s="723"/>
      <c r="CQ45" s="724"/>
      <c r="CR45" s="725"/>
      <c r="CS45" s="726"/>
      <c r="CT45" s="726"/>
      <c r="CU45" s="139" t="s">
        <v>773</v>
      </c>
      <c r="CV45" s="244"/>
      <c r="CW45" s="722">
        <f>VLOOKUP(CU45,'Прайс-лист'!$B:$K,10,0)</f>
        <v>540</v>
      </c>
      <c r="CX45" s="723"/>
      <c r="CY45" s="723"/>
      <c r="CZ45" s="723"/>
      <c r="DA45" s="723"/>
      <c r="DB45" s="723"/>
      <c r="DC45" s="723"/>
      <c r="DD45" s="723"/>
      <c r="DE45" s="724"/>
      <c r="DF45" s="725"/>
      <c r="DG45" s="726"/>
      <c r="DH45" s="727"/>
      <c r="DI45" s="138" t="s">
        <v>4913</v>
      </c>
      <c r="DJ45" s="160"/>
      <c r="DK45" s="753">
        <f>VLOOKUP(DI45,'Прайс-лист'!$B:$K,10,0)</f>
        <v>690</v>
      </c>
      <c r="DL45" s="723"/>
      <c r="DM45" s="723"/>
      <c r="DN45" s="723"/>
      <c r="DO45" s="723"/>
      <c r="DP45" s="723"/>
      <c r="DQ45" s="723"/>
      <c r="DR45" s="723"/>
      <c r="DS45" s="724"/>
      <c r="DT45" s="725"/>
      <c r="DU45" s="726"/>
      <c r="DV45" s="726"/>
      <c r="DW45" s="144" t="s">
        <v>775</v>
      </c>
      <c r="DX45" s="253"/>
      <c r="DY45" s="722">
        <f>VLOOKUP(DW45,'Прайс-лист'!$B:$K,10,0)</f>
        <v>620</v>
      </c>
      <c r="DZ45" s="723"/>
      <c r="EA45" s="723"/>
      <c r="EB45" s="723"/>
      <c r="EC45" s="723"/>
      <c r="ED45" s="723"/>
      <c r="EE45" s="723"/>
      <c r="EF45" s="723"/>
      <c r="EG45" s="724"/>
      <c r="EH45" s="725"/>
      <c r="EI45" s="726"/>
      <c r="EJ45" s="727"/>
    </row>
    <row r="46" spans="1:140" ht="10.5" customHeight="1" thickBot="1"/>
    <row r="47" spans="1:140" ht="21" thickBot="1">
      <c r="C47" s="750" t="s">
        <v>4371</v>
      </c>
      <c r="D47" s="751"/>
      <c r="E47" s="751"/>
      <c r="F47" s="751"/>
      <c r="G47" s="751"/>
      <c r="H47" s="751"/>
      <c r="I47" s="751"/>
      <c r="J47" s="751"/>
      <c r="K47" s="751"/>
      <c r="L47" s="751"/>
      <c r="M47" s="751"/>
      <c r="N47" s="751"/>
      <c r="O47" s="751"/>
      <c r="P47" s="751"/>
      <c r="Q47" s="751"/>
      <c r="R47" s="751"/>
      <c r="S47" s="751"/>
      <c r="T47" s="751"/>
      <c r="U47" s="751"/>
      <c r="V47" s="751"/>
      <c r="W47" s="751"/>
      <c r="X47" s="751"/>
      <c r="Y47" s="751"/>
      <c r="Z47" s="751"/>
      <c r="AA47" s="751"/>
      <c r="AB47" s="751"/>
      <c r="AC47" s="751"/>
      <c r="AD47" s="751"/>
      <c r="AE47" s="751"/>
      <c r="AF47" s="751"/>
      <c r="AG47" s="751"/>
      <c r="AH47" s="751"/>
      <c r="AI47" s="751"/>
      <c r="AJ47" s="751"/>
      <c r="AK47" s="751"/>
      <c r="AL47" s="751"/>
      <c r="AM47" s="751"/>
      <c r="AN47" s="751"/>
      <c r="AO47" s="751"/>
      <c r="AP47" s="751"/>
      <c r="AQ47" s="751"/>
      <c r="AR47" s="751"/>
      <c r="AS47" s="751"/>
      <c r="AT47" s="751"/>
      <c r="AU47" s="751"/>
      <c r="AV47" s="751"/>
      <c r="AW47" s="751"/>
      <c r="AX47" s="751"/>
      <c r="AY47" s="751"/>
      <c r="AZ47" s="751"/>
      <c r="BA47" s="751"/>
      <c r="BB47" s="751"/>
      <c r="BC47" s="751"/>
      <c r="BD47" s="751"/>
      <c r="BE47" s="751"/>
      <c r="BF47" s="751"/>
      <c r="BG47" s="751"/>
      <c r="BH47" s="751"/>
      <c r="BI47" s="751"/>
      <c r="BJ47" s="751"/>
      <c r="BK47" s="751"/>
      <c r="BL47" s="751"/>
      <c r="BM47" s="751"/>
      <c r="BN47" s="751"/>
      <c r="BO47" s="751"/>
      <c r="BP47" s="751"/>
      <c r="BQ47" s="751"/>
      <c r="BR47" s="751"/>
      <c r="BS47" s="751"/>
      <c r="BT47" s="751"/>
      <c r="BU47" s="751"/>
      <c r="BV47" s="751"/>
      <c r="BW47" s="751"/>
      <c r="BX47" s="751"/>
      <c r="BY47" s="751"/>
      <c r="BZ47" s="751"/>
      <c r="CA47" s="751"/>
      <c r="CB47" s="751"/>
      <c r="CC47" s="751"/>
      <c r="CD47" s="751"/>
      <c r="CE47" s="751"/>
      <c r="CF47" s="751"/>
      <c r="CG47" s="751"/>
      <c r="CH47" s="751"/>
      <c r="CI47" s="751"/>
      <c r="CJ47" s="751"/>
      <c r="CK47" s="751"/>
      <c r="CL47" s="751"/>
      <c r="CM47" s="751"/>
      <c r="CN47" s="751"/>
      <c r="CO47" s="751"/>
      <c r="CP47" s="751"/>
      <c r="CQ47" s="751"/>
      <c r="CR47" s="751"/>
      <c r="CS47" s="751"/>
      <c r="CT47" s="751"/>
      <c r="CU47" s="751"/>
      <c r="CV47" s="751"/>
      <c r="CW47" s="751"/>
      <c r="CX47" s="751"/>
      <c r="CY47" s="751"/>
      <c r="CZ47" s="751"/>
      <c r="DA47" s="751"/>
      <c r="DB47" s="751"/>
      <c r="DC47" s="751"/>
      <c r="DD47" s="751"/>
      <c r="DE47" s="751"/>
      <c r="DF47" s="751"/>
      <c r="DG47" s="751"/>
      <c r="DH47" s="751"/>
      <c r="DI47" s="751"/>
      <c r="DJ47" s="751"/>
      <c r="DK47" s="751"/>
      <c r="DL47" s="751"/>
      <c r="DM47" s="751"/>
      <c r="DN47" s="751"/>
      <c r="DO47" s="751"/>
      <c r="DP47" s="751"/>
      <c r="DQ47" s="751"/>
      <c r="DR47" s="751"/>
      <c r="DS47" s="751"/>
      <c r="DT47" s="751"/>
      <c r="DU47" s="751"/>
      <c r="DV47" s="751"/>
      <c r="DW47" s="751"/>
      <c r="DX47" s="751"/>
      <c r="DY47" s="751"/>
      <c r="DZ47" s="751"/>
      <c r="EA47" s="751"/>
      <c r="EB47" s="751"/>
      <c r="EC47" s="751"/>
      <c r="ED47" s="751"/>
      <c r="EE47" s="751"/>
      <c r="EF47" s="751"/>
      <c r="EG47" s="751"/>
      <c r="EH47" s="751"/>
      <c r="EI47" s="751"/>
      <c r="EJ47" s="752"/>
    </row>
    <row r="48" spans="1:140" ht="15.75" customHeight="1" thickBot="1">
      <c r="C48" s="754" t="s">
        <v>4288</v>
      </c>
      <c r="D48" s="755"/>
      <c r="E48" s="755"/>
      <c r="F48" s="755"/>
      <c r="G48" s="755"/>
      <c r="H48" s="755"/>
      <c r="I48" s="755"/>
      <c r="J48" s="755"/>
      <c r="K48" s="755"/>
      <c r="L48" s="755"/>
      <c r="M48" s="755"/>
      <c r="N48" s="755"/>
      <c r="O48" s="755"/>
      <c r="P48" s="755"/>
      <c r="Q48" s="755"/>
      <c r="R48" s="755"/>
      <c r="S48" s="755"/>
      <c r="T48" s="755"/>
      <c r="U48" s="755"/>
      <c r="V48" s="755"/>
      <c r="W48" s="755"/>
      <c r="X48" s="755"/>
      <c r="Y48" s="755"/>
      <c r="Z48" s="755"/>
      <c r="AA48" s="755"/>
      <c r="AB48" s="756"/>
      <c r="AC48" s="134"/>
      <c r="AE48" s="754" t="s">
        <v>4190</v>
      </c>
      <c r="AF48" s="755"/>
      <c r="AG48" s="755"/>
      <c r="AH48" s="755"/>
      <c r="AI48" s="755"/>
      <c r="AJ48" s="755"/>
      <c r="AK48" s="755"/>
      <c r="AL48" s="755"/>
      <c r="AM48" s="755"/>
      <c r="AN48" s="755"/>
      <c r="AO48" s="755"/>
      <c r="AP48" s="755"/>
      <c r="AQ48" s="755"/>
      <c r="AR48" s="755"/>
      <c r="AS48" s="755"/>
      <c r="AT48" s="755"/>
      <c r="AU48" s="755"/>
      <c r="AV48" s="755"/>
      <c r="AW48" s="755"/>
      <c r="AX48" s="755"/>
      <c r="AY48" s="755"/>
      <c r="AZ48" s="755"/>
      <c r="BA48" s="755"/>
      <c r="BB48" s="755"/>
      <c r="BC48" s="755"/>
      <c r="BD48" s="755"/>
      <c r="BE48" s="755"/>
      <c r="BF48" s="755"/>
      <c r="BG48" s="755"/>
      <c r="BH48" s="755"/>
      <c r="BI48" s="755"/>
      <c r="BJ48" s="755"/>
      <c r="BK48" s="755"/>
      <c r="BL48" s="755"/>
      <c r="BM48" s="755"/>
      <c r="BN48" s="755"/>
      <c r="BO48" s="755"/>
      <c r="BP48" s="755"/>
      <c r="BQ48" s="755"/>
      <c r="BR48" s="756"/>
      <c r="BS48" s="134"/>
      <c r="BT48" s="164"/>
      <c r="BU48" s="754" t="s">
        <v>4191</v>
      </c>
      <c r="BV48" s="755"/>
      <c r="BW48" s="755"/>
      <c r="BX48" s="755"/>
      <c r="BY48" s="755"/>
      <c r="BZ48" s="755"/>
      <c r="CA48" s="755"/>
      <c r="CB48" s="755"/>
      <c r="CC48" s="755"/>
      <c r="CD48" s="755"/>
      <c r="CE48" s="755"/>
      <c r="CF48" s="755"/>
      <c r="CG48" s="755"/>
      <c r="CH48" s="755"/>
      <c r="CI48" s="755"/>
      <c r="CJ48" s="755"/>
      <c r="CK48" s="755"/>
      <c r="CL48" s="755"/>
      <c r="CM48" s="755"/>
      <c r="CN48" s="755"/>
      <c r="CO48" s="755"/>
      <c r="CP48" s="755"/>
      <c r="CQ48" s="755"/>
      <c r="CR48" s="755"/>
      <c r="CS48" s="755"/>
      <c r="CT48" s="755"/>
      <c r="CU48" s="755"/>
      <c r="CV48" s="755"/>
      <c r="CW48" s="755"/>
      <c r="CX48" s="755"/>
      <c r="CY48" s="755"/>
      <c r="CZ48" s="755"/>
      <c r="DA48" s="755"/>
      <c r="DB48" s="755"/>
      <c r="DC48" s="755"/>
      <c r="DD48" s="755"/>
      <c r="DE48" s="755"/>
      <c r="DF48" s="755"/>
      <c r="DG48" s="755"/>
      <c r="DH48" s="756"/>
      <c r="DK48" s="754" t="s">
        <v>4290</v>
      </c>
      <c r="DL48" s="755"/>
      <c r="DM48" s="755"/>
      <c r="DN48" s="755"/>
      <c r="DO48" s="755"/>
      <c r="DP48" s="755"/>
      <c r="DQ48" s="755"/>
      <c r="DR48" s="755"/>
      <c r="DS48" s="755"/>
      <c r="DT48" s="755"/>
      <c r="DU48" s="755"/>
      <c r="DV48" s="755"/>
      <c r="DW48" s="755"/>
      <c r="DX48" s="755"/>
      <c r="DY48" s="755"/>
      <c r="DZ48" s="755"/>
      <c r="EA48" s="755"/>
      <c r="EB48" s="755"/>
      <c r="EC48" s="755"/>
      <c r="ED48" s="755"/>
      <c r="EE48" s="755"/>
      <c r="EF48" s="755"/>
      <c r="EG48" s="755"/>
      <c r="EH48" s="755"/>
      <c r="EI48" s="755"/>
      <c r="EJ48" s="756"/>
    </row>
    <row r="49" spans="1:140" ht="15.75">
      <c r="A49" s="135"/>
      <c r="B49" s="160"/>
      <c r="C49" s="810" t="s">
        <v>714</v>
      </c>
      <c r="D49" s="759"/>
      <c r="E49" s="759"/>
      <c r="F49" s="759"/>
      <c r="G49" s="759"/>
      <c r="H49" s="759"/>
      <c r="I49" s="759"/>
      <c r="J49" s="759"/>
      <c r="K49" s="759"/>
      <c r="L49" s="759"/>
      <c r="M49" s="759"/>
      <c r="N49" s="759"/>
      <c r="O49" s="341"/>
      <c r="P49" s="382"/>
      <c r="Q49" s="759" t="s">
        <v>4289</v>
      </c>
      <c r="R49" s="759"/>
      <c r="S49" s="759"/>
      <c r="T49" s="759"/>
      <c r="U49" s="759"/>
      <c r="V49" s="759"/>
      <c r="W49" s="759"/>
      <c r="X49" s="759"/>
      <c r="Y49" s="759"/>
      <c r="Z49" s="759"/>
      <c r="AA49" s="759"/>
      <c r="AB49" s="760"/>
      <c r="AE49" s="810" t="s">
        <v>5888</v>
      </c>
      <c r="AF49" s="759"/>
      <c r="AG49" s="759"/>
      <c r="AH49" s="759"/>
      <c r="AI49" s="759"/>
      <c r="AJ49" s="759"/>
      <c r="AK49" s="759"/>
      <c r="AL49" s="759"/>
      <c r="AM49" s="759"/>
      <c r="AN49" s="759"/>
      <c r="AO49" s="759"/>
      <c r="AP49" s="759"/>
      <c r="AQ49" s="384"/>
      <c r="AR49" s="384"/>
      <c r="AS49" s="759" t="s">
        <v>5877</v>
      </c>
      <c r="AT49" s="759"/>
      <c r="AU49" s="759"/>
      <c r="AV49" s="759"/>
      <c r="AW49" s="759"/>
      <c r="AX49" s="759"/>
      <c r="AY49" s="759"/>
      <c r="AZ49" s="759"/>
      <c r="BA49" s="759"/>
      <c r="BB49" s="759"/>
      <c r="BC49" s="759"/>
      <c r="BD49" s="759"/>
      <c r="BE49" s="341"/>
      <c r="BF49" s="382"/>
      <c r="BG49" s="759" t="s">
        <v>5875</v>
      </c>
      <c r="BH49" s="759"/>
      <c r="BI49" s="759"/>
      <c r="BJ49" s="759"/>
      <c r="BK49" s="759"/>
      <c r="BL49" s="759"/>
      <c r="BM49" s="759"/>
      <c r="BN49" s="759"/>
      <c r="BO49" s="759"/>
      <c r="BP49" s="759"/>
      <c r="BQ49" s="759"/>
      <c r="BR49" s="760"/>
      <c r="BS49" s="135"/>
      <c r="BT49" s="158"/>
      <c r="BU49" s="810" t="s">
        <v>6355</v>
      </c>
      <c r="BV49" s="759"/>
      <c r="BW49" s="759"/>
      <c r="BX49" s="759"/>
      <c r="BY49" s="759"/>
      <c r="BZ49" s="759"/>
      <c r="CA49" s="759"/>
      <c r="CB49" s="759"/>
      <c r="CC49" s="759"/>
      <c r="CD49" s="759"/>
      <c r="CE49" s="759"/>
      <c r="CF49" s="759"/>
      <c r="CG49" s="384"/>
      <c r="CH49" s="384"/>
      <c r="CI49" s="759" t="s">
        <v>6356</v>
      </c>
      <c r="CJ49" s="759"/>
      <c r="CK49" s="759"/>
      <c r="CL49" s="759"/>
      <c r="CM49" s="759"/>
      <c r="CN49" s="759"/>
      <c r="CO49" s="759"/>
      <c r="CP49" s="759"/>
      <c r="CQ49" s="759"/>
      <c r="CR49" s="759"/>
      <c r="CS49" s="759"/>
      <c r="CT49" s="759"/>
      <c r="CU49" s="341"/>
      <c r="CV49" s="382"/>
      <c r="CW49" s="759" t="s">
        <v>6365</v>
      </c>
      <c r="CX49" s="759"/>
      <c r="CY49" s="759"/>
      <c r="CZ49" s="759"/>
      <c r="DA49" s="759"/>
      <c r="DB49" s="759"/>
      <c r="DC49" s="759"/>
      <c r="DD49" s="759"/>
      <c r="DE49" s="759"/>
      <c r="DF49" s="759"/>
      <c r="DG49" s="759"/>
      <c r="DH49" s="760"/>
      <c r="DI49" s="135"/>
      <c r="DK49" s="740" t="s">
        <v>4253</v>
      </c>
      <c r="DL49" s="741"/>
      <c r="DM49" s="741"/>
      <c r="DN49" s="741"/>
      <c r="DO49" s="741"/>
      <c r="DP49" s="741"/>
      <c r="DQ49" s="741"/>
      <c r="DR49" s="741"/>
      <c r="DS49" s="741"/>
      <c r="DT49" s="741"/>
      <c r="DU49" s="741"/>
      <c r="DV49" s="741"/>
      <c r="DW49" s="135"/>
      <c r="DX49" s="164"/>
      <c r="DY49" s="733" t="s">
        <v>723</v>
      </c>
      <c r="DZ49" s="733"/>
      <c r="EA49" s="733"/>
      <c r="EB49" s="733"/>
      <c r="EC49" s="733"/>
      <c r="ED49" s="733"/>
      <c r="EE49" s="733"/>
      <c r="EF49" s="733"/>
      <c r="EG49" s="733"/>
      <c r="EH49" s="733"/>
      <c r="EI49" s="733"/>
      <c r="EJ49" s="743"/>
    </row>
    <row r="50" spans="1:140" ht="53.25" customHeight="1">
      <c r="A50" s="142"/>
      <c r="B50" s="160"/>
      <c r="C50" s="734" t="s">
        <v>4263</v>
      </c>
      <c r="D50" s="763"/>
      <c r="E50" s="763"/>
      <c r="F50" s="763"/>
      <c r="G50" s="763"/>
      <c r="H50" s="763"/>
      <c r="I50" s="763"/>
      <c r="J50" s="763"/>
      <c r="K50" s="763"/>
      <c r="L50" s="763"/>
      <c r="M50" s="763"/>
      <c r="N50" s="763"/>
      <c r="O50" s="142"/>
      <c r="P50" s="164"/>
      <c r="Q50" s="763" t="s">
        <v>4282</v>
      </c>
      <c r="R50" s="763"/>
      <c r="S50" s="763"/>
      <c r="T50" s="763"/>
      <c r="U50" s="763"/>
      <c r="V50" s="763"/>
      <c r="W50" s="763"/>
      <c r="X50" s="763"/>
      <c r="Y50" s="763"/>
      <c r="Z50" s="763"/>
      <c r="AA50" s="763"/>
      <c r="AB50" s="744"/>
      <c r="AC50" s="142"/>
      <c r="AD50" s="160"/>
      <c r="AE50" s="734" t="s">
        <v>5898</v>
      </c>
      <c r="AF50" s="763"/>
      <c r="AG50" s="763"/>
      <c r="AH50" s="763"/>
      <c r="AI50" s="763"/>
      <c r="AJ50" s="763"/>
      <c r="AK50" s="763"/>
      <c r="AL50" s="763"/>
      <c r="AM50" s="763"/>
      <c r="AN50" s="763"/>
      <c r="AO50" s="763"/>
      <c r="AP50" s="763"/>
      <c r="AQ50" s="247"/>
      <c r="AR50" s="247"/>
      <c r="AS50" s="763" t="s">
        <v>4268</v>
      </c>
      <c r="AT50" s="763"/>
      <c r="AU50" s="763"/>
      <c r="AV50" s="763"/>
      <c r="AW50" s="763"/>
      <c r="AX50" s="763"/>
      <c r="AY50" s="763"/>
      <c r="AZ50" s="763"/>
      <c r="BA50" s="763"/>
      <c r="BB50" s="763"/>
      <c r="BC50" s="763"/>
      <c r="BD50" s="763"/>
      <c r="BE50" s="142"/>
      <c r="BF50" s="164"/>
      <c r="BG50" s="763" t="s">
        <v>5884</v>
      </c>
      <c r="BH50" s="763"/>
      <c r="BI50" s="763"/>
      <c r="BJ50" s="763"/>
      <c r="BK50" s="763"/>
      <c r="BL50" s="763"/>
      <c r="BM50" s="763"/>
      <c r="BN50" s="763"/>
      <c r="BO50" s="763"/>
      <c r="BP50" s="763"/>
      <c r="BQ50" s="763"/>
      <c r="BR50" s="744"/>
      <c r="BS50" s="142"/>
      <c r="BT50" s="164"/>
      <c r="BU50" s="734" t="s">
        <v>5889</v>
      </c>
      <c r="BV50" s="763"/>
      <c r="BW50" s="763"/>
      <c r="BX50" s="763"/>
      <c r="BY50" s="763"/>
      <c r="BZ50" s="763"/>
      <c r="CA50" s="763"/>
      <c r="CB50" s="763"/>
      <c r="CC50" s="763"/>
      <c r="CD50" s="763"/>
      <c r="CE50" s="763"/>
      <c r="CF50" s="763"/>
      <c r="CG50" s="247"/>
      <c r="CH50" s="247"/>
      <c r="CI50" s="763" t="s">
        <v>4271</v>
      </c>
      <c r="CJ50" s="763"/>
      <c r="CK50" s="763"/>
      <c r="CL50" s="763"/>
      <c r="CM50" s="763"/>
      <c r="CN50" s="763"/>
      <c r="CO50" s="763"/>
      <c r="CP50" s="763"/>
      <c r="CQ50" s="763"/>
      <c r="CR50" s="763"/>
      <c r="CS50" s="763"/>
      <c r="CT50" s="763"/>
      <c r="CU50" s="142"/>
      <c r="CV50" s="164"/>
      <c r="CW50" s="763" t="s">
        <v>5885</v>
      </c>
      <c r="CX50" s="763"/>
      <c r="CY50" s="763"/>
      <c r="CZ50" s="763"/>
      <c r="DA50" s="763"/>
      <c r="DB50" s="763"/>
      <c r="DC50" s="763"/>
      <c r="DD50" s="763"/>
      <c r="DE50" s="763"/>
      <c r="DF50" s="763"/>
      <c r="DG50" s="763"/>
      <c r="DH50" s="744"/>
      <c r="DI50" s="142"/>
      <c r="DJ50" s="160"/>
      <c r="DK50" s="734" t="s">
        <v>4252</v>
      </c>
      <c r="DL50" s="735"/>
      <c r="DM50" s="735"/>
      <c r="DN50" s="735"/>
      <c r="DO50" s="735"/>
      <c r="DP50" s="735"/>
      <c r="DQ50" s="735"/>
      <c r="DR50" s="735"/>
      <c r="DS50" s="735"/>
      <c r="DT50" s="735"/>
      <c r="DU50" s="735"/>
      <c r="DV50" s="735"/>
      <c r="DW50" s="142"/>
      <c r="DX50" s="164"/>
      <c r="DY50" s="735" t="s">
        <v>4272</v>
      </c>
      <c r="DZ50" s="735"/>
      <c r="EA50" s="735"/>
      <c r="EB50" s="735"/>
      <c r="EC50" s="735"/>
      <c r="ED50" s="735"/>
      <c r="EE50" s="735"/>
      <c r="EF50" s="735"/>
      <c r="EG50" s="735"/>
      <c r="EH50" s="735"/>
      <c r="EI50" s="735"/>
      <c r="EJ50" s="744"/>
    </row>
    <row r="51" spans="1:140" ht="15" customHeight="1">
      <c r="A51" s="379"/>
      <c r="B51" s="164"/>
      <c r="C51" s="736" t="s">
        <v>661</v>
      </c>
      <c r="D51" s="762"/>
      <c r="E51" s="762"/>
      <c r="F51" s="762"/>
      <c r="G51" s="762"/>
      <c r="H51" s="762"/>
      <c r="I51" s="762"/>
      <c r="J51" s="762"/>
      <c r="K51" s="762"/>
      <c r="L51" s="762"/>
      <c r="M51" s="762"/>
      <c r="N51" s="762"/>
      <c r="O51" s="379"/>
      <c r="P51" s="164"/>
      <c r="Q51" s="762" t="s">
        <v>661</v>
      </c>
      <c r="R51" s="762"/>
      <c r="S51" s="762"/>
      <c r="T51" s="762"/>
      <c r="U51" s="762"/>
      <c r="V51" s="762"/>
      <c r="W51" s="762"/>
      <c r="X51" s="762"/>
      <c r="Y51" s="762"/>
      <c r="Z51" s="762"/>
      <c r="AA51" s="762"/>
      <c r="AB51" s="718"/>
      <c r="AC51" s="142"/>
      <c r="AD51" s="164"/>
      <c r="AE51" s="736"/>
      <c r="AF51" s="762"/>
      <c r="AG51" s="762"/>
      <c r="AH51" s="762"/>
      <c r="AI51" s="762"/>
      <c r="AJ51" s="762"/>
      <c r="AK51" s="762"/>
      <c r="AL51" s="762"/>
      <c r="AM51" s="762"/>
      <c r="AN51" s="762"/>
      <c r="AO51" s="762"/>
      <c r="AP51" s="762"/>
      <c r="AQ51" s="247"/>
      <c r="AR51" s="247"/>
      <c r="AS51" s="762" t="s">
        <v>661</v>
      </c>
      <c r="AT51" s="762"/>
      <c r="AU51" s="762"/>
      <c r="AV51" s="762"/>
      <c r="AW51" s="762"/>
      <c r="AX51" s="762"/>
      <c r="AY51" s="762"/>
      <c r="AZ51" s="762"/>
      <c r="BA51" s="762"/>
      <c r="BB51" s="762"/>
      <c r="BC51" s="762"/>
      <c r="BD51" s="762"/>
      <c r="BE51" s="379"/>
      <c r="BF51" s="164"/>
      <c r="BG51" s="762" t="s">
        <v>5879</v>
      </c>
      <c r="BH51" s="762"/>
      <c r="BI51" s="762"/>
      <c r="BJ51" s="762"/>
      <c r="BK51" s="762"/>
      <c r="BL51" s="762"/>
      <c r="BM51" s="762"/>
      <c r="BN51" s="762"/>
      <c r="BO51" s="762"/>
      <c r="BP51" s="762"/>
      <c r="BQ51" s="762"/>
      <c r="BR51" s="718"/>
      <c r="BS51" s="379"/>
      <c r="BT51" s="164"/>
      <c r="BU51" s="736"/>
      <c r="BV51" s="762"/>
      <c r="BW51" s="762"/>
      <c r="BX51" s="762"/>
      <c r="BY51" s="762"/>
      <c r="BZ51" s="762"/>
      <c r="CA51" s="762"/>
      <c r="CB51" s="762"/>
      <c r="CC51" s="762"/>
      <c r="CD51" s="762"/>
      <c r="CE51" s="762"/>
      <c r="CF51" s="762"/>
      <c r="CG51" s="247"/>
      <c r="CH51" s="247"/>
      <c r="CI51" s="762" t="s">
        <v>661</v>
      </c>
      <c r="CJ51" s="762"/>
      <c r="CK51" s="762"/>
      <c r="CL51" s="762"/>
      <c r="CM51" s="762"/>
      <c r="CN51" s="762"/>
      <c r="CO51" s="762"/>
      <c r="CP51" s="762"/>
      <c r="CQ51" s="762"/>
      <c r="CR51" s="762"/>
      <c r="CS51" s="762"/>
      <c r="CT51" s="762"/>
      <c r="CU51" s="379"/>
      <c r="CV51" s="164"/>
      <c r="CW51" s="762" t="s">
        <v>5879</v>
      </c>
      <c r="CX51" s="762"/>
      <c r="CY51" s="762"/>
      <c r="CZ51" s="762"/>
      <c r="DA51" s="762"/>
      <c r="DB51" s="762"/>
      <c r="DC51" s="762"/>
      <c r="DD51" s="762"/>
      <c r="DE51" s="762"/>
      <c r="DF51" s="762"/>
      <c r="DG51" s="762"/>
      <c r="DH51" s="718"/>
      <c r="DI51" s="379"/>
      <c r="DJ51" s="160"/>
      <c r="DK51" s="736"/>
      <c r="DL51" s="717"/>
      <c r="DM51" s="717"/>
      <c r="DN51" s="717"/>
      <c r="DO51" s="717"/>
      <c r="DP51" s="717"/>
      <c r="DQ51" s="717"/>
      <c r="DR51" s="717"/>
      <c r="DS51" s="717"/>
      <c r="DT51" s="717"/>
      <c r="DU51" s="717"/>
      <c r="DV51" s="717"/>
      <c r="DW51" s="379"/>
      <c r="DX51" s="164"/>
      <c r="DY51" s="717" t="s">
        <v>661</v>
      </c>
      <c r="DZ51" s="717"/>
      <c r="EA51" s="717"/>
      <c r="EB51" s="717"/>
      <c r="EC51" s="717"/>
      <c r="ED51" s="717"/>
      <c r="EE51" s="717"/>
      <c r="EF51" s="717"/>
      <c r="EG51" s="717"/>
      <c r="EH51" s="717"/>
      <c r="EI51" s="717"/>
      <c r="EJ51" s="718"/>
    </row>
    <row r="52" spans="1:140" ht="106.5" customHeight="1">
      <c r="A52" s="135"/>
      <c r="B52" s="160"/>
      <c r="C52" s="720"/>
      <c r="D52" s="711"/>
      <c r="E52" s="711"/>
      <c r="F52" s="711"/>
      <c r="G52" s="711"/>
      <c r="H52" s="711"/>
      <c r="I52" s="711"/>
      <c r="J52" s="711"/>
      <c r="K52" s="711"/>
      <c r="L52" s="711"/>
      <c r="M52" s="711"/>
      <c r="N52" s="721"/>
      <c r="O52" s="135"/>
      <c r="P52" s="164"/>
      <c r="Q52" s="710"/>
      <c r="R52" s="711"/>
      <c r="S52" s="711"/>
      <c r="T52" s="711"/>
      <c r="U52" s="711"/>
      <c r="V52" s="711"/>
      <c r="W52" s="711"/>
      <c r="X52" s="711"/>
      <c r="Y52" s="711"/>
      <c r="Z52" s="711"/>
      <c r="AA52" s="711"/>
      <c r="AB52" s="712"/>
      <c r="AC52" s="135"/>
      <c r="AD52" s="160"/>
      <c r="AE52" s="720"/>
      <c r="AF52" s="711"/>
      <c r="AG52" s="711"/>
      <c r="AH52" s="711"/>
      <c r="AI52" s="711"/>
      <c r="AJ52" s="711"/>
      <c r="AK52" s="711"/>
      <c r="AL52" s="711"/>
      <c r="AM52" s="711"/>
      <c r="AN52" s="711"/>
      <c r="AO52" s="711"/>
      <c r="AP52" s="721"/>
      <c r="AQ52" s="247"/>
      <c r="AR52" s="247"/>
      <c r="AS52" s="710"/>
      <c r="AT52" s="711"/>
      <c r="AU52" s="711"/>
      <c r="AV52" s="711"/>
      <c r="AW52" s="711"/>
      <c r="AX52" s="711"/>
      <c r="AY52" s="711"/>
      <c r="AZ52" s="711"/>
      <c r="BA52" s="711"/>
      <c r="BB52" s="711"/>
      <c r="BC52" s="711"/>
      <c r="BD52" s="721"/>
      <c r="BE52" s="135"/>
      <c r="BF52" s="164"/>
      <c r="BG52" s="710"/>
      <c r="BH52" s="711"/>
      <c r="BI52" s="711"/>
      <c r="BJ52" s="711"/>
      <c r="BK52" s="711"/>
      <c r="BL52" s="711"/>
      <c r="BM52" s="711"/>
      <c r="BN52" s="711"/>
      <c r="BO52" s="711"/>
      <c r="BP52" s="711"/>
      <c r="BQ52" s="711"/>
      <c r="BR52" s="712"/>
      <c r="BS52" s="135"/>
      <c r="BT52" s="164"/>
      <c r="BU52" s="720"/>
      <c r="BV52" s="711"/>
      <c r="BW52" s="711"/>
      <c r="BX52" s="711"/>
      <c r="BY52" s="711"/>
      <c r="BZ52" s="711"/>
      <c r="CA52" s="711"/>
      <c r="CB52" s="711"/>
      <c r="CC52" s="711"/>
      <c r="CD52" s="711"/>
      <c r="CE52" s="711"/>
      <c r="CF52" s="721"/>
      <c r="CG52" s="247"/>
      <c r="CH52" s="247"/>
      <c r="CI52" s="710"/>
      <c r="CJ52" s="711"/>
      <c r="CK52" s="711"/>
      <c r="CL52" s="711"/>
      <c r="CM52" s="711"/>
      <c r="CN52" s="711"/>
      <c r="CO52" s="711"/>
      <c r="CP52" s="711"/>
      <c r="CQ52" s="711"/>
      <c r="CR52" s="711"/>
      <c r="CS52" s="711"/>
      <c r="CT52" s="721"/>
      <c r="CU52" s="135"/>
      <c r="CV52" s="164"/>
      <c r="CW52" s="710"/>
      <c r="CX52" s="711"/>
      <c r="CY52" s="711"/>
      <c r="CZ52" s="711"/>
      <c r="DA52" s="711"/>
      <c r="DB52" s="711"/>
      <c r="DC52" s="711"/>
      <c r="DD52" s="711"/>
      <c r="DE52" s="711"/>
      <c r="DF52" s="711"/>
      <c r="DG52" s="711"/>
      <c r="DH52" s="712"/>
      <c r="DI52" s="135"/>
      <c r="DJ52" s="160"/>
      <c r="DK52" s="720"/>
      <c r="DL52" s="711"/>
      <c r="DM52" s="711"/>
      <c r="DN52" s="711"/>
      <c r="DO52" s="711"/>
      <c r="DP52" s="711"/>
      <c r="DQ52" s="711"/>
      <c r="DR52" s="711"/>
      <c r="DS52" s="711"/>
      <c r="DT52" s="711"/>
      <c r="DU52" s="711"/>
      <c r="DV52" s="721"/>
      <c r="DW52" s="135"/>
      <c r="DX52" s="164"/>
      <c r="DY52" s="710"/>
      <c r="DZ52" s="711"/>
      <c r="EA52" s="711"/>
      <c r="EB52" s="711"/>
      <c r="EC52" s="711"/>
      <c r="ED52" s="711"/>
      <c r="EE52" s="711"/>
      <c r="EF52" s="711"/>
      <c r="EG52" s="711"/>
      <c r="EH52" s="711"/>
      <c r="EI52" s="711"/>
      <c r="EJ52" s="712"/>
    </row>
    <row r="53" spans="1:140">
      <c r="A53" s="137" t="s">
        <v>716</v>
      </c>
      <c r="B53" s="160"/>
      <c r="C53" s="714">
        <f>VLOOKUP(A53,'Прайс-лист'!$B:$K,10,0)</f>
        <v>860</v>
      </c>
      <c r="D53" s="715"/>
      <c r="E53" s="715"/>
      <c r="F53" s="715"/>
      <c r="G53" s="715"/>
      <c r="H53" s="715"/>
      <c r="I53" s="715"/>
      <c r="J53" s="715"/>
      <c r="K53" s="716"/>
      <c r="L53" s="708"/>
      <c r="M53" s="761"/>
      <c r="N53" s="761"/>
      <c r="O53" s="137" t="s">
        <v>662</v>
      </c>
      <c r="P53" s="160"/>
      <c r="Q53" s="719">
        <f>VLOOKUP(O53,'Прайс-лист'!$B:$K,10,0)</f>
        <v>720</v>
      </c>
      <c r="R53" s="715"/>
      <c r="S53" s="715"/>
      <c r="T53" s="715"/>
      <c r="U53" s="715"/>
      <c r="V53" s="715"/>
      <c r="W53" s="715"/>
      <c r="X53" s="715"/>
      <c r="Y53" s="716"/>
      <c r="Z53" s="708"/>
      <c r="AA53" s="761"/>
      <c r="AB53" s="713"/>
      <c r="AC53" s="137" t="s">
        <v>5759</v>
      </c>
      <c r="AD53" s="160"/>
      <c r="AE53" s="714">
        <f>VLOOKUP(AC53,'Прайс-лист'!$B:$K,10,0)</f>
        <v>800</v>
      </c>
      <c r="AF53" s="715"/>
      <c r="AG53" s="715"/>
      <c r="AH53" s="715"/>
      <c r="AI53" s="715"/>
      <c r="AJ53" s="715"/>
      <c r="AK53" s="715"/>
      <c r="AL53" s="715"/>
      <c r="AM53" s="716"/>
      <c r="AN53" s="708"/>
      <c r="AO53" s="761"/>
      <c r="AP53" s="761"/>
      <c r="AQ53" s="137" t="s">
        <v>5869</v>
      </c>
      <c r="AR53" s="247"/>
      <c r="AS53" s="719">
        <f>VLOOKUP(AQ53,'Прайс-лист'!$B:$K,10,0)</f>
        <v>1050</v>
      </c>
      <c r="AT53" s="715"/>
      <c r="AU53" s="715"/>
      <c r="AV53" s="715"/>
      <c r="AW53" s="715"/>
      <c r="AX53" s="715"/>
      <c r="AY53" s="715"/>
      <c r="AZ53" s="715"/>
      <c r="BA53" s="716"/>
      <c r="BB53" s="708"/>
      <c r="BC53" s="761"/>
      <c r="BD53" s="761"/>
      <c r="BE53" s="137" t="s">
        <v>5865</v>
      </c>
      <c r="BF53" s="164"/>
      <c r="BG53" s="719">
        <f>VLOOKUP(BE53,'Прайс-лист'!$B:$K,10,0)</f>
        <v>2460</v>
      </c>
      <c r="BH53" s="715"/>
      <c r="BI53" s="715"/>
      <c r="BJ53" s="715"/>
      <c r="BK53" s="715"/>
      <c r="BL53" s="715"/>
      <c r="BM53" s="715"/>
      <c r="BN53" s="715"/>
      <c r="BO53" s="716"/>
      <c r="BP53" s="708"/>
      <c r="BQ53" s="761"/>
      <c r="BR53" s="713"/>
      <c r="BS53" s="137" t="s">
        <v>4834</v>
      </c>
      <c r="BT53" s="164"/>
      <c r="BU53" s="714">
        <f>VLOOKUP(BS53,'Прайс-лист'!$B:$K,10,0)</f>
        <v>800</v>
      </c>
      <c r="BV53" s="715"/>
      <c r="BW53" s="715"/>
      <c r="BX53" s="715"/>
      <c r="BY53" s="715"/>
      <c r="BZ53" s="715"/>
      <c r="CA53" s="715"/>
      <c r="CB53" s="715"/>
      <c r="CC53" s="716"/>
      <c r="CD53" s="708"/>
      <c r="CE53" s="761"/>
      <c r="CF53" s="761"/>
      <c r="CG53" s="137" t="s">
        <v>722</v>
      </c>
      <c r="CH53" s="247"/>
      <c r="CI53" s="719">
        <f>VLOOKUP(CG53,'Прайс-лист'!$B:$K,10,0)</f>
        <v>1260</v>
      </c>
      <c r="CJ53" s="715"/>
      <c r="CK53" s="715"/>
      <c r="CL53" s="715"/>
      <c r="CM53" s="715"/>
      <c r="CN53" s="715"/>
      <c r="CO53" s="715"/>
      <c r="CP53" s="715"/>
      <c r="CQ53" s="716"/>
      <c r="CR53" s="708"/>
      <c r="CS53" s="761"/>
      <c r="CT53" s="761"/>
      <c r="CU53" s="137" t="s">
        <v>5867</v>
      </c>
      <c r="CV53" s="164"/>
      <c r="CW53" s="719">
        <f>VLOOKUP(CU53,'Прайс-лист'!$B:$K,10,0)</f>
        <v>2750</v>
      </c>
      <c r="CX53" s="715"/>
      <c r="CY53" s="715"/>
      <c r="CZ53" s="715"/>
      <c r="DA53" s="715"/>
      <c r="DB53" s="715"/>
      <c r="DC53" s="715"/>
      <c r="DD53" s="715"/>
      <c r="DE53" s="716"/>
      <c r="DF53" s="708"/>
      <c r="DG53" s="761"/>
      <c r="DH53" s="713"/>
      <c r="DI53" s="137" t="s">
        <v>4836</v>
      </c>
      <c r="DJ53" s="160"/>
      <c r="DK53" s="714">
        <f>VLOOKUP(DI53,'Прайс-лист'!$B:$K,10,0)</f>
        <v>850</v>
      </c>
      <c r="DL53" s="715"/>
      <c r="DM53" s="715"/>
      <c r="DN53" s="715"/>
      <c r="DO53" s="715"/>
      <c r="DP53" s="715"/>
      <c r="DQ53" s="715"/>
      <c r="DR53" s="715"/>
      <c r="DS53" s="716"/>
      <c r="DT53" s="708"/>
      <c r="DU53" s="709"/>
      <c r="DV53" s="709"/>
      <c r="DW53" s="137" t="s">
        <v>725</v>
      </c>
      <c r="DX53" s="164"/>
      <c r="DY53" s="719">
        <f>VLOOKUP(DW53,'Прайс-лист'!$B:$K,10,0)</f>
        <v>1370</v>
      </c>
      <c r="DZ53" s="715"/>
      <c r="EA53" s="715"/>
      <c r="EB53" s="715"/>
      <c r="EC53" s="715"/>
      <c r="ED53" s="715"/>
      <c r="EE53" s="715"/>
      <c r="EF53" s="715"/>
      <c r="EG53" s="716"/>
      <c r="EH53" s="708"/>
      <c r="EI53" s="709"/>
      <c r="EJ53" s="713"/>
    </row>
    <row r="54" spans="1:140" ht="15" thickBot="1">
      <c r="A54" s="138" t="s">
        <v>831</v>
      </c>
      <c r="B54" s="160"/>
      <c r="C54" s="753">
        <f>VLOOKUP(A54,'Прайс-лист'!$B:$K,10,0)</f>
        <v>860</v>
      </c>
      <c r="D54" s="723"/>
      <c r="E54" s="723"/>
      <c r="F54" s="723"/>
      <c r="G54" s="723"/>
      <c r="H54" s="723"/>
      <c r="I54" s="723"/>
      <c r="J54" s="723"/>
      <c r="K54" s="724"/>
      <c r="L54" s="725"/>
      <c r="M54" s="726"/>
      <c r="N54" s="726"/>
      <c r="O54" s="139" t="s">
        <v>797</v>
      </c>
      <c r="P54" s="245"/>
      <c r="Q54" s="722">
        <f>VLOOKUP(O54,'Прайс-лист'!$B:$K,10,0)</f>
        <v>720</v>
      </c>
      <c r="R54" s="723"/>
      <c r="S54" s="723"/>
      <c r="T54" s="723"/>
      <c r="U54" s="723"/>
      <c r="V54" s="723"/>
      <c r="W54" s="723"/>
      <c r="X54" s="723"/>
      <c r="Y54" s="724"/>
      <c r="Z54" s="725"/>
      <c r="AA54" s="726"/>
      <c r="AB54" s="727"/>
      <c r="AC54" s="138" t="s">
        <v>5763</v>
      </c>
      <c r="AD54" s="160"/>
      <c r="AE54" s="753">
        <f>VLOOKUP(AC54,'Прайс-лист'!$B:$K,10,0)</f>
        <v>800</v>
      </c>
      <c r="AF54" s="723"/>
      <c r="AG54" s="723"/>
      <c r="AH54" s="723"/>
      <c r="AI54" s="723"/>
      <c r="AJ54" s="723"/>
      <c r="AK54" s="723"/>
      <c r="AL54" s="723"/>
      <c r="AM54" s="724"/>
      <c r="AN54" s="725"/>
      <c r="AO54" s="726"/>
      <c r="AP54" s="726"/>
      <c r="AQ54" s="139" t="s">
        <v>5870</v>
      </c>
      <c r="AR54" s="248"/>
      <c r="AS54" s="722">
        <f>VLOOKUP(AQ54,'Прайс-лист'!$B:$K,10,0)</f>
        <v>1050</v>
      </c>
      <c r="AT54" s="723"/>
      <c r="AU54" s="723"/>
      <c r="AV54" s="723"/>
      <c r="AW54" s="723"/>
      <c r="AX54" s="723"/>
      <c r="AY54" s="723"/>
      <c r="AZ54" s="723"/>
      <c r="BA54" s="724"/>
      <c r="BB54" s="725"/>
      <c r="BC54" s="726"/>
      <c r="BD54" s="726"/>
      <c r="BE54" s="139" t="s">
        <v>5866</v>
      </c>
      <c r="BF54" s="244"/>
      <c r="BG54" s="722">
        <f>VLOOKUP(BE54,'Прайс-лист'!$B:$K,10,0)</f>
        <v>2460</v>
      </c>
      <c r="BH54" s="723"/>
      <c r="BI54" s="723"/>
      <c r="BJ54" s="723"/>
      <c r="BK54" s="723"/>
      <c r="BL54" s="723"/>
      <c r="BM54" s="723"/>
      <c r="BN54" s="723"/>
      <c r="BO54" s="724"/>
      <c r="BP54" s="725"/>
      <c r="BQ54" s="726"/>
      <c r="BR54" s="727"/>
      <c r="BS54" s="138" t="s">
        <v>4917</v>
      </c>
      <c r="BT54" s="164"/>
      <c r="BU54" s="753">
        <f>VLOOKUP(BS54,'Прайс-лист'!$B:$K,10,0)</f>
        <v>800</v>
      </c>
      <c r="BV54" s="723"/>
      <c r="BW54" s="723"/>
      <c r="BX54" s="723"/>
      <c r="BY54" s="723"/>
      <c r="BZ54" s="723"/>
      <c r="CA54" s="723"/>
      <c r="CB54" s="723"/>
      <c r="CC54" s="724"/>
      <c r="CD54" s="725"/>
      <c r="CE54" s="726"/>
      <c r="CF54" s="726"/>
      <c r="CG54" s="139" t="s">
        <v>835</v>
      </c>
      <c r="CH54" s="248"/>
      <c r="CI54" s="722">
        <f>VLOOKUP(CG54,'Прайс-лист'!$B:$K,10,0)</f>
        <v>1260</v>
      </c>
      <c r="CJ54" s="723"/>
      <c r="CK54" s="723"/>
      <c r="CL54" s="723"/>
      <c r="CM54" s="723"/>
      <c r="CN54" s="723"/>
      <c r="CO54" s="723"/>
      <c r="CP54" s="723"/>
      <c r="CQ54" s="724"/>
      <c r="CR54" s="725"/>
      <c r="CS54" s="726"/>
      <c r="CT54" s="726"/>
      <c r="CU54" s="139" t="s">
        <v>5868</v>
      </c>
      <c r="CV54" s="244"/>
      <c r="CW54" s="722">
        <f>VLOOKUP(CU54,'Прайс-лист'!$B:$K,10,0)</f>
        <v>2750</v>
      </c>
      <c r="CX54" s="723"/>
      <c r="CY54" s="723"/>
      <c r="CZ54" s="723"/>
      <c r="DA54" s="723"/>
      <c r="DB54" s="723"/>
      <c r="DC54" s="723"/>
      <c r="DD54" s="723"/>
      <c r="DE54" s="724"/>
      <c r="DF54" s="725"/>
      <c r="DG54" s="726"/>
      <c r="DH54" s="727"/>
      <c r="DI54" s="138" t="s">
        <v>4919</v>
      </c>
      <c r="DJ54" s="160"/>
      <c r="DK54" s="753">
        <f>VLOOKUP(DI54,'Прайс-лист'!$B:$K,10,0)</f>
        <v>850</v>
      </c>
      <c r="DL54" s="723"/>
      <c r="DM54" s="723"/>
      <c r="DN54" s="723"/>
      <c r="DO54" s="723"/>
      <c r="DP54" s="723"/>
      <c r="DQ54" s="723"/>
      <c r="DR54" s="723"/>
      <c r="DS54" s="724"/>
      <c r="DT54" s="725"/>
      <c r="DU54" s="726"/>
      <c r="DV54" s="726"/>
      <c r="DW54" s="139" t="s">
        <v>837</v>
      </c>
      <c r="DX54" s="244"/>
      <c r="DY54" s="722">
        <f>VLOOKUP(DW54,'Прайс-лист'!$B:$K,10,0)</f>
        <v>1370</v>
      </c>
      <c r="DZ54" s="723"/>
      <c r="EA54" s="723"/>
      <c r="EB54" s="723"/>
      <c r="EC54" s="723"/>
      <c r="ED54" s="723"/>
      <c r="EE54" s="723"/>
      <c r="EF54" s="723"/>
      <c r="EG54" s="724"/>
      <c r="EH54" s="725"/>
      <c r="EI54" s="726"/>
      <c r="EJ54" s="727"/>
    </row>
    <row r="55" spans="1:140" ht="12" customHeight="1" thickBot="1">
      <c r="C55" s="378"/>
      <c r="D55" s="378"/>
      <c r="E55" s="378"/>
      <c r="F55" s="378"/>
      <c r="G55" s="378"/>
      <c r="H55" s="378"/>
      <c r="I55" s="378"/>
      <c r="J55" s="378"/>
      <c r="K55" s="378"/>
      <c r="L55" s="378"/>
      <c r="M55" s="378"/>
      <c r="N55" s="378"/>
      <c r="O55" s="378"/>
      <c r="P55" s="378"/>
      <c r="Q55" s="378"/>
      <c r="R55" s="378"/>
      <c r="S55" s="378"/>
      <c r="T55" s="378"/>
      <c r="U55" s="378"/>
      <c r="V55" s="378"/>
      <c r="W55" s="378"/>
      <c r="X55" s="378"/>
      <c r="Y55" s="378"/>
      <c r="Z55" s="378"/>
      <c r="AA55" s="378"/>
      <c r="AB55" s="378"/>
      <c r="AC55" s="378"/>
      <c r="AD55" s="378"/>
      <c r="AE55" s="378"/>
      <c r="AF55" s="378"/>
      <c r="AG55" s="378"/>
      <c r="AH55" s="378"/>
      <c r="AI55" s="378"/>
      <c r="AJ55" s="378"/>
      <c r="AK55" s="378"/>
      <c r="AL55" s="378"/>
      <c r="AM55" s="378"/>
      <c r="AN55" s="378"/>
      <c r="AO55" s="378"/>
      <c r="AP55" s="378"/>
      <c r="AQ55" s="378"/>
      <c r="AR55" s="378"/>
      <c r="AS55" s="378"/>
      <c r="AT55" s="378"/>
      <c r="AU55" s="378"/>
      <c r="AV55" s="378"/>
      <c r="AW55" s="378"/>
      <c r="AX55" s="378"/>
      <c r="AY55" s="378"/>
      <c r="AZ55" s="378"/>
      <c r="BA55" s="378"/>
      <c r="BB55" s="378"/>
      <c r="BC55" s="378"/>
      <c r="BD55" s="378"/>
      <c r="BE55" s="378"/>
      <c r="BF55" s="378"/>
      <c r="BG55" s="378"/>
      <c r="BH55" s="378"/>
      <c r="BI55" s="378"/>
      <c r="BJ55" s="378"/>
      <c r="BK55" s="378"/>
      <c r="BL55" s="378"/>
      <c r="BM55" s="378"/>
      <c r="BN55" s="378"/>
      <c r="BO55" s="378"/>
      <c r="BP55" s="378"/>
      <c r="BQ55" s="378"/>
      <c r="BR55" s="378"/>
      <c r="BS55" s="378"/>
      <c r="BT55" s="378"/>
      <c r="BU55" s="378"/>
      <c r="BV55" s="378"/>
      <c r="BW55" s="378"/>
      <c r="BX55" s="378"/>
      <c r="BY55" s="378"/>
      <c r="BZ55" s="378"/>
      <c r="CA55" s="378"/>
      <c r="CB55" s="378"/>
      <c r="CC55" s="378"/>
      <c r="CD55" s="378"/>
      <c r="CE55" s="378"/>
      <c r="CF55" s="378"/>
      <c r="CG55" s="378"/>
      <c r="CH55" s="378"/>
      <c r="CI55" s="378"/>
      <c r="CJ55" s="378"/>
      <c r="CK55" s="378"/>
      <c r="CL55" s="378"/>
      <c r="CM55" s="378"/>
      <c r="CN55" s="378"/>
      <c r="CO55" s="378"/>
      <c r="CP55" s="378"/>
      <c r="CQ55" s="378"/>
      <c r="CR55" s="378"/>
      <c r="CS55" s="378"/>
      <c r="CT55" s="378"/>
      <c r="CU55" s="378"/>
      <c r="CV55" s="378"/>
      <c r="CW55" s="378"/>
      <c r="CX55" s="378"/>
      <c r="CY55" s="378"/>
      <c r="CZ55" s="378"/>
      <c r="DA55" s="378"/>
      <c r="DB55" s="378"/>
      <c r="DC55" s="378"/>
      <c r="DD55" s="378"/>
      <c r="DE55" s="378"/>
      <c r="DF55" s="378"/>
      <c r="DG55" s="378"/>
      <c r="DH55" s="378"/>
      <c r="DK55" s="378"/>
      <c r="DL55" s="378"/>
      <c r="DM55" s="378"/>
      <c r="DN55" s="378"/>
      <c r="DO55" s="378"/>
      <c r="DP55" s="378"/>
      <c r="DQ55" s="378"/>
      <c r="DR55" s="378"/>
      <c r="DS55" s="378"/>
      <c r="DT55" s="378"/>
      <c r="DU55" s="378"/>
      <c r="DV55" s="378"/>
      <c r="DW55" s="378"/>
      <c r="DX55" s="378"/>
      <c r="DY55" s="378"/>
      <c r="DZ55" s="378"/>
      <c r="EA55" s="378"/>
      <c r="EB55" s="378"/>
      <c r="EC55" s="378"/>
      <c r="ED55" s="378"/>
      <c r="EE55" s="378"/>
      <c r="EF55" s="378"/>
      <c r="EG55" s="378"/>
      <c r="EH55" s="378"/>
      <c r="EI55" s="378"/>
      <c r="EJ55" s="378"/>
    </row>
    <row r="56" spans="1:140" ht="15.75" customHeight="1" thickBot="1">
      <c r="C56" s="754" t="s">
        <v>4291</v>
      </c>
      <c r="D56" s="755"/>
      <c r="E56" s="755"/>
      <c r="F56" s="755"/>
      <c r="G56" s="755"/>
      <c r="H56" s="755"/>
      <c r="I56" s="755"/>
      <c r="J56" s="755"/>
      <c r="K56" s="755"/>
      <c r="L56" s="755"/>
      <c r="M56" s="755"/>
      <c r="N56" s="755"/>
      <c r="O56" s="755"/>
      <c r="P56" s="755"/>
      <c r="Q56" s="755"/>
      <c r="R56" s="755"/>
      <c r="S56" s="755"/>
      <c r="T56" s="755"/>
      <c r="U56" s="755"/>
      <c r="V56" s="755"/>
      <c r="W56" s="755"/>
      <c r="X56" s="755"/>
      <c r="Y56" s="755"/>
      <c r="Z56" s="755"/>
      <c r="AA56" s="755"/>
      <c r="AB56" s="756"/>
      <c r="AC56" s="378"/>
      <c r="AD56" s="378"/>
      <c r="AE56" s="754" t="s">
        <v>4293</v>
      </c>
      <c r="AF56" s="755"/>
      <c r="AG56" s="755"/>
      <c r="AH56" s="755"/>
      <c r="AI56" s="755"/>
      <c r="AJ56" s="755"/>
      <c r="AK56" s="755"/>
      <c r="AL56" s="755"/>
      <c r="AM56" s="755"/>
      <c r="AN56" s="755"/>
      <c r="AO56" s="755"/>
      <c r="AP56" s="755"/>
      <c r="AQ56" s="755"/>
      <c r="AR56" s="755"/>
      <c r="AS56" s="755"/>
      <c r="AT56" s="755"/>
      <c r="AU56" s="755"/>
      <c r="AV56" s="755"/>
      <c r="AW56" s="755"/>
      <c r="AX56" s="755"/>
      <c r="AY56" s="755"/>
      <c r="AZ56" s="755"/>
      <c r="BA56" s="755"/>
      <c r="BB56" s="755"/>
      <c r="BC56" s="755"/>
      <c r="BD56" s="756"/>
      <c r="BE56" s="378"/>
      <c r="BF56" s="378"/>
      <c r="BG56" s="754" t="s">
        <v>4294</v>
      </c>
      <c r="BH56" s="755"/>
      <c r="BI56" s="755"/>
      <c r="BJ56" s="755"/>
      <c r="BK56" s="755"/>
      <c r="BL56" s="755"/>
      <c r="BM56" s="755"/>
      <c r="BN56" s="755"/>
      <c r="BO56" s="755"/>
      <c r="BP56" s="755"/>
      <c r="BQ56" s="755"/>
      <c r="BR56" s="755"/>
      <c r="BS56" s="755"/>
      <c r="BT56" s="755"/>
      <c r="BU56" s="755"/>
      <c r="BV56" s="755"/>
      <c r="BW56" s="755"/>
      <c r="BX56" s="755"/>
      <c r="BY56" s="755"/>
      <c r="BZ56" s="755"/>
      <c r="CA56" s="755"/>
      <c r="CB56" s="755"/>
      <c r="CC56" s="755"/>
      <c r="CD56" s="755"/>
      <c r="CE56" s="755"/>
      <c r="CF56" s="755"/>
      <c r="CG56" s="755"/>
      <c r="CH56" s="755"/>
      <c r="CI56" s="755"/>
      <c r="CJ56" s="755"/>
      <c r="CK56" s="755"/>
      <c r="CL56" s="755"/>
      <c r="CM56" s="755"/>
      <c r="CN56" s="755"/>
      <c r="CO56" s="755"/>
      <c r="CP56" s="755"/>
      <c r="CQ56" s="755"/>
      <c r="CR56" s="755"/>
      <c r="CS56" s="755"/>
      <c r="CT56" s="756"/>
      <c r="CU56" s="134"/>
      <c r="CW56" s="754" t="s">
        <v>4192</v>
      </c>
      <c r="CX56" s="755"/>
      <c r="CY56" s="755"/>
      <c r="CZ56" s="755"/>
      <c r="DA56" s="755"/>
      <c r="DB56" s="755"/>
      <c r="DC56" s="755"/>
      <c r="DD56" s="755"/>
      <c r="DE56" s="755"/>
      <c r="DF56" s="755"/>
      <c r="DG56" s="755"/>
      <c r="DH56" s="755"/>
      <c r="DI56" s="755"/>
      <c r="DJ56" s="755"/>
      <c r="DK56" s="755"/>
      <c r="DL56" s="755"/>
      <c r="DM56" s="755"/>
      <c r="DN56" s="755"/>
      <c r="DO56" s="755"/>
      <c r="DP56" s="755"/>
      <c r="DQ56" s="755"/>
      <c r="DR56" s="755"/>
      <c r="DS56" s="755"/>
      <c r="DT56" s="755"/>
      <c r="DU56" s="755"/>
      <c r="DV56" s="756"/>
      <c r="DW56" s="134"/>
      <c r="DY56" s="754" t="s">
        <v>4193</v>
      </c>
      <c r="DZ56" s="755"/>
      <c r="EA56" s="755"/>
      <c r="EB56" s="755"/>
      <c r="EC56" s="755"/>
      <c r="ED56" s="755"/>
      <c r="EE56" s="755"/>
      <c r="EF56" s="755"/>
      <c r="EG56" s="755"/>
      <c r="EH56" s="755"/>
      <c r="EI56" s="755"/>
      <c r="EJ56" s="756"/>
    </row>
    <row r="57" spans="1:140" ht="15.75">
      <c r="A57" s="135"/>
      <c r="B57" s="164"/>
      <c r="C57" s="740" t="s">
        <v>6357</v>
      </c>
      <c r="D57" s="741"/>
      <c r="E57" s="741"/>
      <c r="F57" s="741"/>
      <c r="G57" s="741"/>
      <c r="H57" s="741"/>
      <c r="I57" s="741"/>
      <c r="J57" s="741"/>
      <c r="K57" s="741"/>
      <c r="L57" s="741"/>
      <c r="M57" s="741"/>
      <c r="N57" s="741"/>
      <c r="O57" s="135"/>
      <c r="P57" s="164"/>
      <c r="Q57" s="733" t="s">
        <v>6358</v>
      </c>
      <c r="R57" s="733"/>
      <c r="S57" s="733"/>
      <c r="T57" s="733"/>
      <c r="U57" s="733"/>
      <c r="V57" s="733"/>
      <c r="W57" s="733"/>
      <c r="X57" s="733"/>
      <c r="Y57" s="733"/>
      <c r="Z57" s="733"/>
      <c r="AA57" s="733"/>
      <c r="AB57" s="743"/>
      <c r="AC57" s="135"/>
      <c r="AE57" s="740" t="s">
        <v>4255</v>
      </c>
      <c r="AF57" s="741"/>
      <c r="AG57" s="741"/>
      <c r="AH57" s="741"/>
      <c r="AI57" s="741"/>
      <c r="AJ57" s="741"/>
      <c r="AK57" s="741"/>
      <c r="AL57" s="741"/>
      <c r="AM57" s="741"/>
      <c r="AN57" s="741"/>
      <c r="AO57" s="741"/>
      <c r="AP57" s="741"/>
      <c r="AQ57" s="135"/>
      <c r="AR57" s="164"/>
      <c r="AS57" s="733" t="s">
        <v>615</v>
      </c>
      <c r="AT57" s="733"/>
      <c r="AU57" s="733"/>
      <c r="AV57" s="733"/>
      <c r="AW57" s="733"/>
      <c r="AX57" s="733"/>
      <c r="AY57" s="733"/>
      <c r="AZ57" s="733"/>
      <c r="BA57" s="733"/>
      <c r="BB57" s="733"/>
      <c r="BC57" s="733"/>
      <c r="BD57" s="743"/>
      <c r="BG57" s="740" t="s">
        <v>5890</v>
      </c>
      <c r="BH57" s="741"/>
      <c r="BI57" s="741"/>
      <c r="BJ57" s="741"/>
      <c r="BK57" s="741"/>
      <c r="BL57" s="741"/>
      <c r="BM57" s="741"/>
      <c r="BN57" s="741"/>
      <c r="BO57" s="741"/>
      <c r="BP57" s="741"/>
      <c r="BQ57" s="741"/>
      <c r="BR57" s="741"/>
      <c r="BS57" s="341"/>
      <c r="BT57" s="382"/>
      <c r="BU57" s="759" t="s">
        <v>5875</v>
      </c>
      <c r="BV57" s="759"/>
      <c r="BW57" s="759"/>
      <c r="BX57" s="759"/>
      <c r="BY57" s="759"/>
      <c r="BZ57" s="759"/>
      <c r="CA57" s="759"/>
      <c r="CB57" s="759"/>
      <c r="CC57" s="759"/>
      <c r="CD57" s="759"/>
      <c r="CE57" s="759"/>
      <c r="CF57" s="760"/>
      <c r="CG57" s="341"/>
      <c r="CH57" s="382"/>
      <c r="CI57" s="759" t="s">
        <v>6365</v>
      </c>
      <c r="CJ57" s="759"/>
      <c r="CK57" s="759"/>
      <c r="CL57" s="759"/>
      <c r="CM57" s="759"/>
      <c r="CN57" s="759"/>
      <c r="CO57" s="759"/>
      <c r="CP57" s="759"/>
      <c r="CQ57" s="759"/>
      <c r="CR57" s="759"/>
      <c r="CS57" s="759"/>
      <c r="CT57" s="760"/>
      <c r="CU57" s="135"/>
      <c r="CW57" s="740" t="s">
        <v>5892</v>
      </c>
      <c r="CX57" s="741"/>
      <c r="CY57" s="741"/>
      <c r="CZ57" s="741"/>
      <c r="DA57" s="741"/>
      <c r="DB57" s="741"/>
      <c r="DC57" s="741"/>
      <c r="DD57" s="741"/>
      <c r="DE57" s="741"/>
      <c r="DF57" s="741"/>
      <c r="DG57" s="741"/>
      <c r="DH57" s="741"/>
      <c r="DI57" s="135"/>
      <c r="DJ57" s="164"/>
      <c r="DK57" s="759" t="s">
        <v>5874</v>
      </c>
      <c r="DL57" s="759"/>
      <c r="DM57" s="759"/>
      <c r="DN57" s="759"/>
      <c r="DO57" s="759"/>
      <c r="DP57" s="759"/>
      <c r="DQ57" s="759"/>
      <c r="DR57" s="759"/>
      <c r="DS57" s="759"/>
      <c r="DT57" s="759"/>
      <c r="DU57" s="759"/>
      <c r="DV57" s="760"/>
      <c r="DW57" s="135"/>
      <c r="DY57" s="740" t="s">
        <v>4257</v>
      </c>
      <c r="DZ57" s="741"/>
      <c r="EA57" s="741"/>
      <c r="EB57" s="741"/>
      <c r="EC57" s="741"/>
      <c r="ED57" s="741"/>
      <c r="EE57" s="741"/>
      <c r="EF57" s="741"/>
      <c r="EG57" s="741"/>
      <c r="EH57" s="741"/>
      <c r="EI57" s="741"/>
      <c r="EJ57" s="742"/>
    </row>
    <row r="58" spans="1:140" ht="48.75" customHeight="1">
      <c r="A58" s="142"/>
      <c r="B58" s="160"/>
      <c r="C58" s="734" t="s">
        <v>4254</v>
      </c>
      <c r="D58" s="763"/>
      <c r="E58" s="763"/>
      <c r="F58" s="763"/>
      <c r="G58" s="763"/>
      <c r="H58" s="763"/>
      <c r="I58" s="763"/>
      <c r="J58" s="763"/>
      <c r="K58" s="763"/>
      <c r="L58" s="763"/>
      <c r="M58" s="763"/>
      <c r="N58" s="763"/>
      <c r="O58" s="142"/>
      <c r="P58" s="164"/>
      <c r="Q58" s="763" t="s">
        <v>4273</v>
      </c>
      <c r="R58" s="763"/>
      <c r="S58" s="763"/>
      <c r="T58" s="763"/>
      <c r="U58" s="763"/>
      <c r="V58" s="763"/>
      <c r="W58" s="763"/>
      <c r="X58" s="763"/>
      <c r="Y58" s="763"/>
      <c r="Z58" s="763"/>
      <c r="AA58" s="763"/>
      <c r="AB58" s="744"/>
      <c r="AC58" s="142"/>
      <c r="AD58" s="160"/>
      <c r="AE58" s="734" t="s">
        <v>4292</v>
      </c>
      <c r="AF58" s="763"/>
      <c r="AG58" s="763"/>
      <c r="AH58" s="763"/>
      <c r="AI58" s="763"/>
      <c r="AJ58" s="763"/>
      <c r="AK58" s="763"/>
      <c r="AL58" s="763"/>
      <c r="AM58" s="763"/>
      <c r="AN58" s="763"/>
      <c r="AO58" s="763"/>
      <c r="AP58" s="763"/>
      <c r="AQ58" s="142"/>
      <c r="AR58" s="164"/>
      <c r="AS58" s="763" t="s">
        <v>4262</v>
      </c>
      <c r="AT58" s="763"/>
      <c r="AU58" s="763"/>
      <c r="AV58" s="763"/>
      <c r="AW58" s="763"/>
      <c r="AX58" s="763"/>
      <c r="AY58" s="763"/>
      <c r="AZ58" s="763"/>
      <c r="BA58" s="763"/>
      <c r="BB58" s="763"/>
      <c r="BC58" s="763"/>
      <c r="BD58" s="744"/>
      <c r="BE58" s="142"/>
      <c r="BF58" s="160"/>
      <c r="BG58" s="734" t="s">
        <v>5891</v>
      </c>
      <c r="BH58" s="763"/>
      <c r="BI58" s="763"/>
      <c r="BJ58" s="763"/>
      <c r="BK58" s="763"/>
      <c r="BL58" s="763"/>
      <c r="BM58" s="763"/>
      <c r="BN58" s="763"/>
      <c r="BO58" s="763"/>
      <c r="BP58" s="763"/>
      <c r="BQ58" s="763"/>
      <c r="BR58" s="763"/>
      <c r="BS58" s="142"/>
      <c r="BT58" s="164"/>
      <c r="BU58" s="763" t="s">
        <v>5884</v>
      </c>
      <c r="BV58" s="763"/>
      <c r="BW58" s="763"/>
      <c r="BX58" s="763"/>
      <c r="BY58" s="763"/>
      <c r="BZ58" s="763"/>
      <c r="CA58" s="763"/>
      <c r="CB58" s="763"/>
      <c r="CC58" s="763"/>
      <c r="CD58" s="763"/>
      <c r="CE58" s="763"/>
      <c r="CF58" s="763"/>
      <c r="CG58" s="142"/>
      <c r="CH58" s="164"/>
      <c r="CI58" s="763" t="s">
        <v>5885</v>
      </c>
      <c r="CJ58" s="763"/>
      <c r="CK58" s="763"/>
      <c r="CL58" s="763"/>
      <c r="CM58" s="763"/>
      <c r="CN58" s="763"/>
      <c r="CO58" s="763"/>
      <c r="CP58" s="763"/>
      <c r="CQ58" s="763"/>
      <c r="CR58" s="763"/>
      <c r="CS58" s="763"/>
      <c r="CT58" s="744"/>
      <c r="CU58" s="135"/>
      <c r="CW58" s="734" t="s">
        <v>5893</v>
      </c>
      <c r="CX58" s="763"/>
      <c r="CY58" s="763"/>
      <c r="CZ58" s="763"/>
      <c r="DA58" s="763"/>
      <c r="DB58" s="763"/>
      <c r="DC58" s="763"/>
      <c r="DD58" s="763"/>
      <c r="DE58" s="763"/>
      <c r="DF58" s="763"/>
      <c r="DG58" s="763"/>
      <c r="DH58" s="763"/>
      <c r="DI58" s="142"/>
      <c r="DJ58" s="164"/>
      <c r="DK58" s="763" t="s">
        <v>5883</v>
      </c>
      <c r="DL58" s="763"/>
      <c r="DM58" s="763"/>
      <c r="DN58" s="763"/>
      <c r="DO58" s="763"/>
      <c r="DP58" s="763"/>
      <c r="DQ58" s="763"/>
      <c r="DR58" s="763"/>
      <c r="DS58" s="763"/>
      <c r="DT58" s="763"/>
      <c r="DU58" s="763"/>
      <c r="DV58" s="744"/>
      <c r="DW58" s="142"/>
      <c r="DX58" s="160"/>
      <c r="DY58" s="734" t="s">
        <v>4256</v>
      </c>
      <c r="DZ58" s="821"/>
      <c r="EA58" s="821"/>
      <c r="EB58" s="821"/>
      <c r="EC58" s="821"/>
      <c r="ED58" s="821"/>
      <c r="EE58" s="821"/>
      <c r="EF58" s="821"/>
      <c r="EG58" s="821"/>
      <c r="EH58" s="821"/>
      <c r="EI58" s="821"/>
      <c r="EJ58" s="744"/>
    </row>
    <row r="59" spans="1:140" ht="15" customHeight="1">
      <c r="A59" s="379"/>
      <c r="B59" s="160"/>
      <c r="C59" s="736"/>
      <c r="D59" s="762"/>
      <c r="E59" s="762"/>
      <c r="F59" s="762"/>
      <c r="G59" s="762"/>
      <c r="H59" s="762"/>
      <c r="I59" s="762"/>
      <c r="J59" s="762"/>
      <c r="K59" s="762"/>
      <c r="L59" s="762"/>
      <c r="M59" s="762"/>
      <c r="N59" s="762"/>
      <c r="O59" s="379"/>
      <c r="P59" s="164"/>
      <c r="Q59" s="762" t="s">
        <v>661</v>
      </c>
      <c r="R59" s="762"/>
      <c r="S59" s="762"/>
      <c r="T59" s="762"/>
      <c r="U59" s="762"/>
      <c r="V59" s="762"/>
      <c r="W59" s="762"/>
      <c r="X59" s="762"/>
      <c r="Y59" s="762"/>
      <c r="Z59" s="762"/>
      <c r="AA59" s="762"/>
      <c r="AB59" s="718"/>
      <c r="AC59" s="379"/>
      <c r="AD59" s="160"/>
      <c r="AE59" s="736"/>
      <c r="AF59" s="762"/>
      <c r="AG59" s="762"/>
      <c r="AH59" s="762"/>
      <c r="AI59" s="762"/>
      <c r="AJ59" s="762"/>
      <c r="AK59" s="762"/>
      <c r="AL59" s="762"/>
      <c r="AM59" s="762"/>
      <c r="AN59" s="762"/>
      <c r="AO59" s="762"/>
      <c r="AP59" s="762"/>
      <c r="AQ59" s="379"/>
      <c r="AR59" s="164"/>
      <c r="AS59" s="762" t="s">
        <v>617</v>
      </c>
      <c r="AT59" s="762"/>
      <c r="AU59" s="762"/>
      <c r="AV59" s="762"/>
      <c r="AW59" s="762"/>
      <c r="AX59" s="762"/>
      <c r="AY59" s="762"/>
      <c r="AZ59" s="762"/>
      <c r="BA59" s="762"/>
      <c r="BB59" s="762"/>
      <c r="BC59" s="762"/>
      <c r="BD59" s="718"/>
      <c r="BE59" s="379"/>
      <c r="BF59" s="160"/>
      <c r="BG59" s="736"/>
      <c r="BH59" s="762"/>
      <c r="BI59" s="762"/>
      <c r="BJ59" s="762"/>
      <c r="BK59" s="762"/>
      <c r="BL59" s="762"/>
      <c r="BM59" s="762"/>
      <c r="BN59" s="762"/>
      <c r="BO59" s="762"/>
      <c r="BP59" s="762"/>
      <c r="BQ59" s="762"/>
      <c r="BR59" s="762"/>
      <c r="BS59" s="379"/>
      <c r="BT59" s="164"/>
      <c r="BU59" s="762" t="s">
        <v>5879</v>
      </c>
      <c r="BV59" s="762"/>
      <c r="BW59" s="762"/>
      <c r="BX59" s="762"/>
      <c r="BY59" s="762"/>
      <c r="BZ59" s="762"/>
      <c r="CA59" s="762"/>
      <c r="CB59" s="762"/>
      <c r="CC59" s="762"/>
      <c r="CD59" s="762"/>
      <c r="CE59" s="762"/>
      <c r="CF59" s="762"/>
      <c r="CG59" s="379"/>
      <c r="CH59" s="164"/>
      <c r="CI59" s="762" t="s">
        <v>5879</v>
      </c>
      <c r="CJ59" s="762"/>
      <c r="CK59" s="762"/>
      <c r="CL59" s="762"/>
      <c r="CM59" s="762"/>
      <c r="CN59" s="762"/>
      <c r="CO59" s="762"/>
      <c r="CP59" s="762"/>
      <c r="CQ59" s="762"/>
      <c r="CR59" s="762"/>
      <c r="CS59" s="762"/>
      <c r="CT59" s="718"/>
      <c r="CU59" s="135"/>
      <c r="CW59" s="736"/>
      <c r="CX59" s="762"/>
      <c r="CY59" s="762"/>
      <c r="CZ59" s="762"/>
      <c r="DA59" s="762"/>
      <c r="DB59" s="762"/>
      <c r="DC59" s="762"/>
      <c r="DD59" s="762"/>
      <c r="DE59" s="762"/>
      <c r="DF59" s="762"/>
      <c r="DG59" s="762"/>
      <c r="DH59" s="762"/>
      <c r="DI59" s="379"/>
      <c r="DJ59" s="164"/>
      <c r="DK59" s="762" t="s">
        <v>5879</v>
      </c>
      <c r="DL59" s="762"/>
      <c r="DM59" s="762"/>
      <c r="DN59" s="762"/>
      <c r="DO59" s="762"/>
      <c r="DP59" s="762"/>
      <c r="DQ59" s="762"/>
      <c r="DR59" s="762"/>
      <c r="DS59" s="762"/>
      <c r="DT59" s="762"/>
      <c r="DU59" s="762"/>
      <c r="DV59" s="718"/>
      <c r="DW59" s="379"/>
      <c r="DX59" s="164"/>
      <c r="DY59" s="736"/>
      <c r="DZ59" s="822"/>
      <c r="EA59" s="822"/>
      <c r="EB59" s="822"/>
      <c r="EC59" s="822"/>
      <c r="ED59" s="822"/>
      <c r="EE59" s="822"/>
      <c r="EF59" s="822"/>
      <c r="EG59" s="822"/>
      <c r="EH59" s="822"/>
      <c r="EI59" s="822"/>
      <c r="EJ59" s="718"/>
    </row>
    <row r="60" spans="1:140" ht="106.5" customHeight="1">
      <c r="A60" s="135"/>
      <c r="B60" s="160"/>
      <c r="C60" s="720"/>
      <c r="D60" s="711"/>
      <c r="E60" s="711"/>
      <c r="F60" s="711"/>
      <c r="G60" s="711"/>
      <c r="H60" s="711"/>
      <c r="I60" s="711"/>
      <c r="J60" s="711"/>
      <c r="K60" s="711"/>
      <c r="L60" s="711"/>
      <c r="M60" s="711"/>
      <c r="N60" s="721"/>
      <c r="O60" s="135"/>
      <c r="P60" s="164"/>
      <c r="Q60" s="710"/>
      <c r="R60" s="711"/>
      <c r="S60" s="711"/>
      <c r="T60" s="711"/>
      <c r="U60" s="711"/>
      <c r="V60" s="711"/>
      <c r="W60" s="711"/>
      <c r="X60" s="711"/>
      <c r="Y60" s="711"/>
      <c r="Z60" s="711"/>
      <c r="AA60" s="711"/>
      <c r="AB60" s="712"/>
      <c r="AC60" s="135"/>
      <c r="AD60" s="160"/>
      <c r="AE60" s="720"/>
      <c r="AF60" s="711"/>
      <c r="AG60" s="711"/>
      <c r="AH60" s="711"/>
      <c r="AI60" s="711"/>
      <c r="AJ60" s="711"/>
      <c r="AK60" s="711"/>
      <c r="AL60" s="711"/>
      <c r="AM60" s="711"/>
      <c r="AN60" s="711"/>
      <c r="AO60" s="711"/>
      <c r="AP60" s="721"/>
      <c r="AQ60" s="135"/>
      <c r="AR60" s="164"/>
      <c r="AS60" s="710"/>
      <c r="AT60" s="711"/>
      <c r="AU60" s="711"/>
      <c r="AV60" s="711"/>
      <c r="AW60" s="711"/>
      <c r="AX60" s="711"/>
      <c r="AY60" s="711"/>
      <c r="AZ60" s="711"/>
      <c r="BA60" s="711"/>
      <c r="BB60" s="711"/>
      <c r="BC60" s="711"/>
      <c r="BD60" s="712"/>
      <c r="BE60" s="135"/>
      <c r="BF60" s="160"/>
      <c r="BG60" s="720"/>
      <c r="BH60" s="711"/>
      <c r="BI60" s="711"/>
      <c r="BJ60" s="711"/>
      <c r="BK60" s="711"/>
      <c r="BL60" s="711"/>
      <c r="BM60" s="711"/>
      <c r="BN60" s="711"/>
      <c r="BO60" s="711"/>
      <c r="BP60" s="711"/>
      <c r="BQ60" s="711"/>
      <c r="BR60" s="721"/>
      <c r="BS60" s="135"/>
      <c r="BT60" s="164"/>
      <c r="BU60" s="710"/>
      <c r="BV60" s="711"/>
      <c r="BW60" s="711"/>
      <c r="BX60" s="711"/>
      <c r="BY60" s="711"/>
      <c r="BZ60" s="711"/>
      <c r="CA60" s="711"/>
      <c r="CB60" s="711"/>
      <c r="CC60" s="711"/>
      <c r="CD60" s="711"/>
      <c r="CE60" s="711"/>
      <c r="CF60" s="721"/>
      <c r="CG60" s="135"/>
      <c r="CH60" s="164"/>
      <c r="CI60" s="710"/>
      <c r="CJ60" s="711"/>
      <c r="CK60" s="711"/>
      <c r="CL60" s="711"/>
      <c r="CM60" s="711"/>
      <c r="CN60" s="711"/>
      <c r="CO60" s="711"/>
      <c r="CP60" s="711"/>
      <c r="CQ60" s="711"/>
      <c r="CR60" s="711"/>
      <c r="CS60" s="711"/>
      <c r="CT60" s="712"/>
      <c r="CU60" s="135"/>
      <c r="CW60" s="720"/>
      <c r="CX60" s="711"/>
      <c r="CY60" s="711"/>
      <c r="CZ60" s="711"/>
      <c r="DA60" s="711"/>
      <c r="DB60" s="711"/>
      <c r="DC60" s="711"/>
      <c r="DD60" s="711"/>
      <c r="DE60" s="711"/>
      <c r="DF60" s="711"/>
      <c r="DG60" s="711"/>
      <c r="DH60" s="721"/>
      <c r="DI60" s="135"/>
      <c r="DJ60" s="164"/>
      <c r="DK60" s="710"/>
      <c r="DL60" s="711"/>
      <c r="DM60" s="711"/>
      <c r="DN60" s="711"/>
      <c r="DO60" s="711"/>
      <c r="DP60" s="711"/>
      <c r="DQ60" s="711"/>
      <c r="DR60" s="711"/>
      <c r="DS60" s="711"/>
      <c r="DT60" s="711"/>
      <c r="DU60" s="711"/>
      <c r="DV60" s="712"/>
      <c r="DW60" s="135"/>
      <c r="DX60" s="160"/>
      <c r="DY60" s="720"/>
      <c r="DZ60" s="824"/>
      <c r="EA60" s="824"/>
      <c r="EB60" s="824"/>
      <c r="EC60" s="824"/>
      <c r="ED60" s="824"/>
      <c r="EE60" s="824"/>
      <c r="EF60" s="824"/>
      <c r="EG60" s="824"/>
      <c r="EH60" s="824"/>
      <c r="EI60" s="824"/>
      <c r="EJ60" s="712"/>
    </row>
    <row r="61" spans="1:140">
      <c r="A61" s="137" t="s">
        <v>4838</v>
      </c>
      <c r="B61" s="160"/>
      <c r="C61" s="714">
        <f>VLOOKUP(A61,'Прайс-лист'!$B:$K,10,0)</f>
        <v>850</v>
      </c>
      <c r="D61" s="715"/>
      <c r="E61" s="715"/>
      <c r="F61" s="715"/>
      <c r="G61" s="715"/>
      <c r="H61" s="715"/>
      <c r="I61" s="715"/>
      <c r="J61" s="715"/>
      <c r="K61" s="716"/>
      <c r="L61" s="708"/>
      <c r="M61" s="761"/>
      <c r="N61" s="761"/>
      <c r="O61" s="137" t="s">
        <v>728</v>
      </c>
      <c r="P61" s="160"/>
      <c r="Q61" s="719">
        <f>VLOOKUP(O61,'Прайс-лист'!$B:$K,10,0)</f>
        <v>1520</v>
      </c>
      <c r="R61" s="715"/>
      <c r="S61" s="715"/>
      <c r="T61" s="715"/>
      <c r="U61" s="715"/>
      <c r="V61" s="715"/>
      <c r="W61" s="715"/>
      <c r="X61" s="715"/>
      <c r="Y61" s="716"/>
      <c r="Z61" s="708"/>
      <c r="AA61" s="761"/>
      <c r="AB61" s="713"/>
      <c r="AC61" s="273" t="s">
        <v>4840</v>
      </c>
      <c r="AD61" s="275"/>
      <c r="AE61" s="714">
        <f>VLOOKUP(AC61,'Прайс-лист'!$B:$K,10,0)</f>
        <v>970</v>
      </c>
      <c r="AF61" s="715"/>
      <c r="AG61" s="715"/>
      <c r="AH61" s="715"/>
      <c r="AI61" s="715"/>
      <c r="AJ61" s="715"/>
      <c r="AK61" s="715"/>
      <c r="AL61" s="715"/>
      <c r="AM61" s="716"/>
      <c r="AN61" s="708"/>
      <c r="AO61" s="761"/>
      <c r="AP61" s="761"/>
      <c r="AQ61" s="137" t="s">
        <v>618</v>
      </c>
      <c r="AR61" s="160"/>
      <c r="AS61" s="719">
        <f>VLOOKUP(AQ61,'Прайс-лист'!$B:$K,10,0)</f>
        <v>620</v>
      </c>
      <c r="AT61" s="715"/>
      <c r="AU61" s="715"/>
      <c r="AV61" s="715"/>
      <c r="AW61" s="715"/>
      <c r="AX61" s="715"/>
      <c r="AY61" s="715"/>
      <c r="AZ61" s="715"/>
      <c r="BA61" s="716"/>
      <c r="BB61" s="708"/>
      <c r="BC61" s="761"/>
      <c r="BD61" s="713"/>
      <c r="BE61" s="273" t="s">
        <v>5760</v>
      </c>
      <c r="BF61" s="275"/>
      <c r="BG61" s="714">
        <f>VLOOKUP(BE61,'Прайс-лист'!$B:$K,10,0)</f>
        <v>670</v>
      </c>
      <c r="BH61" s="715"/>
      <c r="BI61" s="715"/>
      <c r="BJ61" s="715"/>
      <c r="BK61" s="715"/>
      <c r="BL61" s="715"/>
      <c r="BM61" s="715"/>
      <c r="BN61" s="715"/>
      <c r="BO61" s="716"/>
      <c r="BP61" s="708"/>
      <c r="BQ61" s="761"/>
      <c r="BR61" s="761"/>
      <c r="BS61" s="137" t="s">
        <v>5865</v>
      </c>
      <c r="BT61" s="164"/>
      <c r="BU61" s="719">
        <f>VLOOKUP(BS61,'Прайс-лист'!$B:$K,10,0)</f>
        <v>2460</v>
      </c>
      <c r="BV61" s="715"/>
      <c r="BW61" s="715"/>
      <c r="BX61" s="715"/>
      <c r="BY61" s="715"/>
      <c r="BZ61" s="715"/>
      <c r="CA61" s="715"/>
      <c r="CB61" s="715"/>
      <c r="CC61" s="716"/>
      <c r="CD61" s="708"/>
      <c r="CE61" s="761"/>
      <c r="CF61" s="761"/>
      <c r="CG61" s="137" t="s">
        <v>5867</v>
      </c>
      <c r="CH61" s="164"/>
      <c r="CI61" s="719">
        <f>VLOOKUP(CG61,'Прайс-лист'!$B:$K,10,0)</f>
        <v>2750</v>
      </c>
      <c r="CJ61" s="715"/>
      <c r="CK61" s="715"/>
      <c r="CL61" s="715"/>
      <c r="CM61" s="715"/>
      <c r="CN61" s="715"/>
      <c r="CO61" s="715"/>
      <c r="CP61" s="715"/>
      <c r="CQ61" s="716"/>
      <c r="CR61" s="708"/>
      <c r="CS61" s="761"/>
      <c r="CT61" s="713"/>
      <c r="CU61" s="137" t="s">
        <v>5761</v>
      </c>
      <c r="CV61" s="164"/>
      <c r="CW61" s="714">
        <f>VLOOKUP(CU61,'Прайс-лист'!$B:$K,10,0)</f>
        <v>1240</v>
      </c>
      <c r="CX61" s="715"/>
      <c r="CY61" s="715"/>
      <c r="CZ61" s="715"/>
      <c r="DA61" s="715"/>
      <c r="DB61" s="715"/>
      <c r="DC61" s="715"/>
      <c r="DD61" s="715"/>
      <c r="DE61" s="716"/>
      <c r="DF61" s="708"/>
      <c r="DG61" s="761"/>
      <c r="DH61" s="761"/>
      <c r="DI61" s="349" t="s">
        <v>5863</v>
      </c>
      <c r="DJ61" s="385"/>
      <c r="DK61" s="719">
        <f>VLOOKUP(DI61,'Прайс-лист'!$B:$K,10,0)</f>
        <v>2190</v>
      </c>
      <c r="DL61" s="715"/>
      <c r="DM61" s="715"/>
      <c r="DN61" s="715"/>
      <c r="DO61" s="715"/>
      <c r="DP61" s="715"/>
      <c r="DQ61" s="715"/>
      <c r="DR61" s="715"/>
      <c r="DS61" s="716"/>
      <c r="DT61" s="708"/>
      <c r="DU61" s="761"/>
      <c r="DV61" s="713"/>
      <c r="DW61" s="137" t="s">
        <v>4842</v>
      </c>
      <c r="DX61" s="160"/>
      <c r="DY61" s="714">
        <f>VLOOKUP(DW61,'Прайс-лист'!$B:$K,10,0)</f>
        <v>880</v>
      </c>
      <c r="DZ61" s="820"/>
      <c r="EA61" s="820"/>
      <c r="EB61" s="820"/>
      <c r="EC61" s="820"/>
      <c r="ED61" s="820"/>
      <c r="EE61" s="820"/>
      <c r="EF61" s="820"/>
      <c r="EG61" s="716"/>
      <c r="EH61" s="708"/>
      <c r="EI61" s="709"/>
      <c r="EJ61" s="713"/>
    </row>
    <row r="62" spans="1:140" ht="15" thickBot="1">
      <c r="A62" s="138" t="s">
        <v>4921</v>
      </c>
      <c r="B62" s="160"/>
      <c r="C62" s="753">
        <f>VLOOKUP(A62,'Прайс-лист'!$B:$K,10,0)</f>
        <v>850</v>
      </c>
      <c r="D62" s="723"/>
      <c r="E62" s="723"/>
      <c r="F62" s="723"/>
      <c r="G62" s="723"/>
      <c r="H62" s="723"/>
      <c r="I62" s="723"/>
      <c r="J62" s="723"/>
      <c r="K62" s="724"/>
      <c r="L62" s="725"/>
      <c r="M62" s="726"/>
      <c r="N62" s="726"/>
      <c r="O62" s="139" t="s">
        <v>839</v>
      </c>
      <c r="P62" s="245"/>
      <c r="Q62" s="722">
        <f>VLOOKUP(O62,'Прайс-лист'!$B:$K,10,0)</f>
        <v>1520</v>
      </c>
      <c r="R62" s="723"/>
      <c r="S62" s="723"/>
      <c r="T62" s="723"/>
      <c r="U62" s="723"/>
      <c r="V62" s="723"/>
      <c r="W62" s="723"/>
      <c r="X62" s="723"/>
      <c r="Y62" s="724"/>
      <c r="Z62" s="725"/>
      <c r="AA62" s="726"/>
      <c r="AB62" s="727"/>
      <c r="AC62" s="274" t="s">
        <v>4923</v>
      </c>
      <c r="AD62" s="276"/>
      <c r="AE62" s="753">
        <f>VLOOKUP(AC62,'Прайс-лист'!$B:$K,10,0)</f>
        <v>970</v>
      </c>
      <c r="AF62" s="723"/>
      <c r="AG62" s="723"/>
      <c r="AH62" s="723"/>
      <c r="AI62" s="723"/>
      <c r="AJ62" s="723"/>
      <c r="AK62" s="723"/>
      <c r="AL62" s="723"/>
      <c r="AM62" s="724"/>
      <c r="AN62" s="725"/>
      <c r="AO62" s="726"/>
      <c r="AP62" s="726"/>
      <c r="AQ62" s="139" t="s">
        <v>775</v>
      </c>
      <c r="AR62" s="245"/>
      <c r="AS62" s="722">
        <f>VLOOKUP(AQ62,'Прайс-лист'!$B:$K,10,0)</f>
        <v>620</v>
      </c>
      <c r="AT62" s="723"/>
      <c r="AU62" s="723"/>
      <c r="AV62" s="723"/>
      <c r="AW62" s="723"/>
      <c r="AX62" s="723"/>
      <c r="AY62" s="723"/>
      <c r="AZ62" s="723"/>
      <c r="BA62" s="724"/>
      <c r="BB62" s="725"/>
      <c r="BC62" s="726"/>
      <c r="BD62" s="727"/>
      <c r="BE62" s="274" t="s">
        <v>5764</v>
      </c>
      <c r="BF62" s="276"/>
      <c r="BG62" s="753">
        <f>VLOOKUP(BE62,'Прайс-лист'!$B:$K,10,0)</f>
        <v>670</v>
      </c>
      <c r="BH62" s="723"/>
      <c r="BI62" s="723"/>
      <c r="BJ62" s="723"/>
      <c r="BK62" s="723"/>
      <c r="BL62" s="723"/>
      <c r="BM62" s="723"/>
      <c r="BN62" s="723"/>
      <c r="BO62" s="724"/>
      <c r="BP62" s="725"/>
      <c r="BQ62" s="726"/>
      <c r="BR62" s="726"/>
      <c r="BS62" s="139" t="s">
        <v>5866</v>
      </c>
      <c r="BT62" s="244"/>
      <c r="BU62" s="722">
        <f>VLOOKUP(BS62,'Прайс-лист'!$B:$K,10,0)</f>
        <v>2460</v>
      </c>
      <c r="BV62" s="723"/>
      <c r="BW62" s="723"/>
      <c r="BX62" s="723"/>
      <c r="BY62" s="723"/>
      <c r="BZ62" s="723"/>
      <c r="CA62" s="723"/>
      <c r="CB62" s="723"/>
      <c r="CC62" s="724"/>
      <c r="CD62" s="725"/>
      <c r="CE62" s="726"/>
      <c r="CF62" s="726"/>
      <c r="CG62" s="139" t="s">
        <v>5868</v>
      </c>
      <c r="CH62" s="244"/>
      <c r="CI62" s="722">
        <f>VLOOKUP(CG62,'Прайс-лист'!$B:$K,10,0)</f>
        <v>2750</v>
      </c>
      <c r="CJ62" s="723"/>
      <c r="CK62" s="723"/>
      <c r="CL62" s="723"/>
      <c r="CM62" s="723"/>
      <c r="CN62" s="723"/>
      <c r="CO62" s="723"/>
      <c r="CP62" s="723"/>
      <c r="CQ62" s="724"/>
      <c r="CR62" s="725"/>
      <c r="CS62" s="726"/>
      <c r="CT62" s="727"/>
      <c r="CU62" s="139" t="s">
        <v>5765</v>
      </c>
      <c r="CV62" s="244"/>
      <c r="CW62" s="753">
        <f>VLOOKUP(CU62,'Прайс-лист'!$B:$K,10,0)</f>
        <v>1240</v>
      </c>
      <c r="CX62" s="723"/>
      <c r="CY62" s="723"/>
      <c r="CZ62" s="723"/>
      <c r="DA62" s="723"/>
      <c r="DB62" s="723"/>
      <c r="DC62" s="723"/>
      <c r="DD62" s="723"/>
      <c r="DE62" s="724"/>
      <c r="DF62" s="725"/>
      <c r="DG62" s="726"/>
      <c r="DH62" s="726"/>
      <c r="DI62" s="144" t="s">
        <v>5864</v>
      </c>
      <c r="DJ62" s="254"/>
      <c r="DK62" s="722">
        <f>VLOOKUP(DI62,'Прайс-лист'!$B:$K,10,0)</f>
        <v>2190</v>
      </c>
      <c r="DL62" s="723"/>
      <c r="DM62" s="723"/>
      <c r="DN62" s="723"/>
      <c r="DO62" s="723"/>
      <c r="DP62" s="723"/>
      <c r="DQ62" s="723"/>
      <c r="DR62" s="723"/>
      <c r="DS62" s="724"/>
      <c r="DT62" s="725"/>
      <c r="DU62" s="726"/>
      <c r="DV62" s="727"/>
      <c r="DW62" s="138" t="s">
        <v>4925</v>
      </c>
      <c r="DX62" s="160"/>
      <c r="DY62" s="753">
        <f>VLOOKUP(DW62,'Прайс-лист'!$B:$K,10,0)</f>
        <v>880</v>
      </c>
      <c r="DZ62" s="723"/>
      <c r="EA62" s="723"/>
      <c r="EB62" s="723"/>
      <c r="EC62" s="723"/>
      <c r="ED62" s="723"/>
      <c r="EE62" s="723"/>
      <c r="EF62" s="723"/>
      <c r="EG62" s="724"/>
      <c r="EH62" s="725"/>
      <c r="EI62" s="726"/>
      <c r="EJ62" s="727"/>
    </row>
    <row r="63" spans="1:140" ht="15" thickBot="1">
      <c r="CU63" s="135"/>
    </row>
    <row r="64" spans="1:140" ht="15" thickBot="1">
      <c r="C64" s="754" t="s">
        <v>4193</v>
      </c>
      <c r="D64" s="755"/>
      <c r="E64" s="755"/>
      <c r="F64" s="755"/>
      <c r="G64" s="755"/>
      <c r="H64" s="755"/>
      <c r="I64" s="755"/>
      <c r="J64" s="755"/>
      <c r="K64" s="755"/>
      <c r="L64" s="755"/>
      <c r="M64" s="755"/>
      <c r="N64" s="755"/>
      <c r="O64" s="755"/>
      <c r="P64" s="755"/>
      <c r="Q64" s="755"/>
      <c r="R64" s="755"/>
      <c r="S64" s="755"/>
      <c r="T64" s="755"/>
      <c r="U64" s="755"/>
      <c r="V64" s="755"/>
      <c r="W64" s="755"/>
      <c r="X64" s="755"/>
      <c r="Y64" s="755"/>
      <c r="Z64" s="755"/>
      <c r="AA64" s="755"/>
      <c r="AB64" s="755"/>
      <c r="AC64" s="755"/>
      <c r="AD64" s="755"/>
      <c r="AE64" s="755"/>
      <c r="AF64" s="755"/>
      <c r="AG64" s="755"/>
      <c r="AH64" s="755"/>
      <c r="AI64" s="755"/>
      <c r="AJ64" s="755"/>
      <c r="AK64" s="755"/>
      <c r="AL64" s="755"/>
      <c r="AM64" s="755"/>
      <c r="AN64" s="755"/>
      <c r="AO64" s="755"/>
      <c r="AP64" s="756"/>
      <c r="AQ64" s="134"/>
      <c r="AS64" s="754" t="s">
        <v>4296</v>
      </c>
      <c r="AT64" s="755"/>
      <c r="AU64" s="755"/>
      <c r="AV64" s="755"/>
      <c r="AW64" s="755"/>
      <c r="AX64" s="755"/>
      <c r="AY64" s="755"/>
      <c r="AZ64" s="755"/>
      <c r="BA64" s="755"/>
      <c r="BB64" s="755"/>
      <c r="BC64" s="755"/>
      <c r="BD64" s="755"/>
      <c r="BE64" s="755"/>
      <c r="BF64" s="755"/>
      <c r="BG64" s="755"/>
      <c r="BH64" s="755"/>
      <c r="BI64" s="755"/>
      <c r="BJ64" s="755"/>
      <c r="BK64" s="755"/>
      <c r="BL64" s="755"/>
      <c r="BM64" s="755"/>
      <c r="BN64" s="755"/>
      <c r="BO64" s="755"/>
      <c r="BP64" s="755"/>
      <c r="BQ64" s="755"/>
      <c r="BR64" s="756"/>
      <c r="BS64" s="134"/>
      <c r="BT64" s="164"/>
      <c r="BU64" s="754" t="s">
        <v>4194</v>
      </c>
      <c r="BV64" s="755"/>
      <c r="BW64" s="755"/>
      <c r="BX64" s="755"/>
      <c r="BY64" s="755"/>
      <c r="BZ64" s="755"/>
      <c r="CA64" s="755"/>
      <c r="CB64" s="755"/>
      <c r="CC64" s="755"/>
      <c r="CD64" s="755"/>
      <c r="CE64" s="755"/>
      <c r="CF64" s="755"/>
      <c r="CG64" s="755"/>
      <c r="CH64" s="755"/>
      <c r="CI64" s="755"/>
      <c r="CJ64" s="755"/>
      <c r="CK64" s="755"/>
      <c r="CL64" s="755"/>
      <c r="CM64" s="755"/>
      <c r="CN64" s="755"/>
      <c r="CO64" s="755"/>
      <c r="CP64" s="755"/>
      <c r="CQ64" s="755"/>
      <c r="CR64" s="755"/>
      <c r="CS64" s="755"/>
      <c r="CT64" s="756"/>
      <c r="CU64" s="134"/>
      <c r="CW64" s="754" t="s">
        <v>4195</v>
      </c>
      <c r="CX64" s="755"/>
      <c r="CY64" s="755"/>
      <c r="CZ64" s="755"/>
      <c r="DA64" s="755"/>
      <c r="DB64" s="755"/>
      <c r="DC64" s="755"/>
      <c r="DD64" s="755"/>
      <c r="DE64" s="755"/>
      <c r="DF64" s="755"/>
      <c r="DG64" s="755"/>
      <c r="DH64" s="755"/>
      <c r="DI64" s="755"/>
      <c r="DJ64" s="755"/>
      <c r="DK64" s="755"/>
      <c r="DL64" s="755"/>
      <c r="DM64" s="755"/>
      <c r="DN64" s="755"/>
      <c r="DO64" s="755"/>
      <c r="DP64" s="755"/>
      <c r="DQ64" s="755"/>
      <c r="DR64" s="755"/>
      <c r="DS64" s="755"/>
      <c r="DT64" s="755"/>
      <c r="DU64" s="755"/>
      <c r="DV64" s="756"/>
      <c r="DW64" s="134"/>
      <c r="DY64" s="754" t="s">
        <v>4196</v>
      </c>
      <c r="DZ64" s="755"/>
      <c r="EA64" s="755"/>
      <c r="EB64" s="755"/>
      <c r="EC64" s="755"/>
      <c r="ED64" s="755"/>
      <c r="EE64" s="755"/>
      <c r="EF64" s="755"/>
      <c r="EG64" s="755"/>
      <c r="EH64" s="755"/>
      <c r="EI64" s="755"/>
      <c r="EJ64" s="756"/>
    </row>
    <row r="65" spans="1:140" ht="18">
      <c r="C65" s="935" t="s">
        <v>619</v>
      </c>
      <c r="D65" s="812"/>
      <c r="E65" s="812"/>
      <c r="F65" s="812"/>
      <c r="G65" s="812"/>
      <c r="H65" s="812"/>
      <c r="I65" s="812"/>
      <c r="J65" s="812"/>
      <c r="K65" s="812"/>
      <c r="L65" s="812"/>
      <c r="M65" s="812"/>
      <c r="N65" s="936"/>
      <c r="O65" s="135"/>
      <c r="P65" s="158"/>
      <c r="Q65" s="811" t="s">
        <v>729</v>
      </c>
      <c r="R65" s="812"/>
      <c r="S65" s="812"/>
      <c r="T65" s="812"/>
      <c r="U65" s="812"/>
      <c r="V65" s="812"/>
      <c r="W65" s="812"/>
      <c r="X65" s="812"/>
      <c r="Y65" s="812"/>
      <c r="Z65" s="812"/>
      <c r="AA65" s="812"/>
      <c r="AB65" s="936"/>
      <c r="AC65" s="135"/>
      <c r="AD65" s="160"/>
      <c r="AE65" s="811" t="s">
        <v>4295</v>
      </c>
      <c r="AF65" s="812"/>
      <c r="AG65" s="812"/>
      <c r="AH65" s="812"/>
      <c r="AI65" s="812"/>
      <c r="AJ65" s="812"/>
      <c r="AK65" s="812"/>
      <c r="AL65" s="812"/>
      <c r="AM65" s="812"/>
      <c r="AN65" s="812"/>
      <c r="AO65" s="812"/>
      <c r="AP65" s="813"/>
      <c r="AQ65" s="135"/>
      <c r="AS65" s="935" t="s">
        <v>4259</v>
      </c>
      <c r="AT65" s="812"/>
      <c r="AU65" s="812"/>
      <c r="AV65" s="812"/>
      <c r="AW65" s="812"/>
      <c r="AX65" s="812"/>
      <c r="AY65" s="812"/>
      <c r="AZ65" s="812"/>
      <c r="BA65" s="812"/>
      <c r="BB65" s="812"/>
      <c r="BC65" s="812"/>
      <c r="BD65" s="936"/>
      <c r="BE65" s="135"/>
      <c r="BF65" s="164"/>
      <c r="BG65" s="811" t="s">
        <v>732</v>
      </c>
      <c r="BH65" s="812"/>
      <c r="BI65" s="812"/>
      <c r="BJ65" s="812"/>
      <c r="BK65" s="812"/>
      <c r="BL65" s="812"/>
      <c r="BM65" s="812"/>
      <c r="BN65" s="812"/>
      <c r="BO65" s="812"/>
      <c r="BP65" s="812"/>
      <c r="BQ65" s="812"/>
      <c r="BR65" s="813"/>
      <c r="BS65" s="135"/>
      <c r="BT65" s="164"/>
      <c r="BU65" s="935" t="s">
        <v>6359</v>
      </c>
      <c r="BV65" s="812"/>
      <c r="BW65" s="812"/>
      <c r="BX65" s="812"/>
      <c r="BY65" s="812"/>
      <c r="BZ65" s="812"/>
      <c r="CA65" s="812"/>
      <c r="CB65" s="812"/>
      <c r="CC65" s="812"/>
      <c r="CD65" s="812"/>
      <c r="CE65" s="812"/>
      <c r="CF65" s="936"/>
      <c r="CG65" s="135"/>
      <c r="CH65" s="164"/>
      <c r="CI65" s="811" t="s">
        <v>6360</v>
      </c>
      <c r="CJ65" s="812"/>
      <c r="CK65" s="812"/>
      <c r="CL65" s="812"/>
      <c r="CM65" s="812"/>
      <c r="CN65" s="812"/>
      <c r="CO65" s="812"/>
      <c r="CP65" s="812"/>
      <c r="CQ65" s="812"/>
      <c r="CR65" s="812"/>
      <c r="CS65" s="812"/>
      <c r="CT65" s="813"/>
      <c r="CU65" s="135"/>
      <c r="CW65" s="935" t="s">
        <v>4298</v>
      </c>
      <c r="CX65" s="812"/>
      <c r="CY65" s="812"/>
      <c r="CZ65" s="812"/>
      <c r="DA65" s="812"/>
      <c r="DB65" s="812"/>
      <c r="DC65" s="812"/>
      <c r="DD65" s="812"/>
      <c r="DE65" s="812"/>
      <c r="DF65" s="812"/>
      <c r="DG65" s="812"/>
      <c r="DH65" s="936"/>
      <c r="DI65" s="135"/>
      <c r="DJ65" s="164"/>
      <c r="DK65" s="811" t="s">
        <v>738</v>
      </c>
      <c r="DL65" s="812"/>
      <c r="DM65" s="812"/>
      <c r="DN65" s="812"/>
      <c r="DO65" s="812"/>
      <c r="DP65" s="812"/>
      <c r="DQ65" s="812"/>
      <c r="DR65" s="812"/>
      <c r="DS65" s="812"/>
      <c r="DT65" s="812"/>
      <c r="DU65" s="812"/>
      <c r="DV65" s="813"/>
      <c r="DW65" s="135"/>
      <c r="DY65" s="935" t="s">
        <v>6361</v>
      </c>
      <c r="DZ65" s="812"/>
      <c r="EA65" s="812"/>
      <c r="EB65" s="812"/>
      <c r="EC65" s="812"/>
      <c r="ED65" s="812"/>
      <c r="EE65" s="812"/>
      <c r="EF65" s="812"/>
      <c r="EG65" s="812"/>
      <c r="EH65" s="812"/>
      <c r="EI65" s="812"/>
      <c r="EJ65" s="813"/>
    </row>
    <row r="66" spans="1:140" ht="48.75" customHeight="1">
      <c r="C66" s="734" t="s">
        <v>4262</v>
      </c>
      <c r="D66" s="735"/>
      <c r="E66" s="735"/>
      <c r="F66" s="735"/>
      <c r="G66" s="735"/>
      <c r="H66" s="735"/>
      <c r="I66" s="735"/>
      <c r="J66" s="735"/>
      <c r="K66" s="735"/>
      <c r="L66" s="735"/>
      <c r="M66" s="735"/>
      <c r="N66" s="735"/>
      <c r="O66" s="142"/>
      <c r="P66" s="164"/>
      <c r="Q66" s="821" t="s">
        <v>4263</v>
      </c>
      <c r="R66" s="821"/>
      <c r="S66" s="821"/>
      <c r="T66" s="821"/>
      <c r="U66" s="821"/>
      <c r="V66" s="821"/>
      <c r="W66" s="821"/>
      <c r="X66" s="821"/>
      <c r="Y66" s="821"/>
      <c r="Z66" s="821"/>
      <c r="AA66" s="821"/>
      <c r="AB66" s="821"/>
      <c r="AC66" s="142"/>
      <c r="AD66" s="160"/>
      <c r="AE66" s="735" t="s">
        <v>4282</v>
      </c>
      <c r="AF66" s="735"/>
      <c r="AG66" s="735"/>
      <c r="AH66" s="735"/>
      <c r="AI66" s="735"/>
      <c r="AJ66" s="735"/>
      <c r="AK66" s="735"/>
      <c r="AL66" s="735"/>
      <c r="AM66" s="735"/>
      <c r="AN66" s="735"/>
      <c r="AO66" s="735"/>
      <c r="AP66" s="744"/>
      <c r="AQ66" s="142"/>
      <c r="AR66" s="160"/>
      <c r="AS66" s="734" t="s">
        <v>4258</v>
      </c>
      <c r="AT66" s="735"/>
      <c r="AU66" s="735"/>
      <c r="AV66" s="735"/>
      <c r="AW66" s="735"/>
      <c r="AX66" s="735"/>
      <c r="AY66" s="735"/>
      <c r="AZ66" s="735"/>
      <c r="BA66" s="735"/>
      <c r="BB66" s="735"/>
      <c r="BC66" s="735"/>
      <c r="BD66" s="735"/>
      <c r="BE66" s="142"/>
      <c r="BF66" s="164"/>
      <c r="BG66" s="735" t="s">
        <v>4268</v>
      </c>
      <c r="BH66" s="735"/>
      <c r="BI66" s="735"/>
      <c r="BJ66" s="735"/>
      <c r="BK66" s="735"/>
      <c r="BL66" s="735"/>
      <c r="BM66" s="735"/>
      <c r="BN66" s="735"/>
      <c r="BO66" s="735"/>
      <c r="BP66" s="735"/>
      <c r="BQ66" s="735"/>
      <c r="BR66" s="744"/>
      <c r="BS66" s="142"/>
      <c r="BT66" s="160"/>
      <c r="BU66" s="734" t="s">
        <v>4260</v>
      </c>
      <c r="BV66" s="735"/>
      <c r="BW66" s="735"/>
      <c r="BX66" s="735"/>
      <c r="BY66" s="735"/>
      <c r="BZ66" s="735"/>
      <c r="CA66" s="735"/>
      <c r="CB66" s="735"/>
      <c r="CC66" s="735"/>
      <c r="CD66" s="735"/>
      <c r="CE66" s="735"/>
      <c r="CF66" s="735"/>
      <c r="CG66" s="142"/>
      <c r="CH66" s="164"/>
      <c r="CI66" s="735" t="s">
        <v>4271</v>
      </c>
      <c r="CJ66" s="735"/>
      <c r="CK66" s="735"/>
      <c r="CL66" s="735"/>
      <c r="CM66" s="735"/>
      <c r="CN66" s="735"/>
      <c r="CO66" s="735"/>
      <c r="CP66" s="735"/>
      <c r="CQ66" s="735"/>
      <c r="CR66" s="735"/>
      <c r="CS66" s="735"/>
      <c r="CT66" s="744"/>
      <c r="CU66" s="142"/>
      <c r="CV66" s="160"/>
      <c r="CW66" s="734" t="s">
        <v>4297</v>
      </c>
      <c r="CX66" s="735"/>
      <c r="CY66" s="735"/>
      <c r="CZ66" s="735"/>
      <c r="DA66" s="735"/>
      <c r="DB66" s="735"/>
      <c r="DC66" s="735"/>
      <c r="DD66" s="735"/>
      <c r="DE66" s="735"/>
      <c r="DF66" s="735"/>
      <c r="DG66" s="735"/>
      <c r="DH66" s="735"/>
      <c r="DI66" s="142"/>
      <c r="DJ66" s="164"/>
      <c r="DK66" s="735" t="s">
        <v>4272</v>
      </c>
      <c r="DL66" s="735"/>
      <c r="DM66" s="735"/>
      <c r="DN66" s="735"/>
      <c r="DO66" s="735"/>
      <c r="DP66" s="735"/>
      <c r="DQ66" s="735"/>
      <c r="DR66" s="735"/>
      <c r="DS66" s="735"/>
      <c r="DT66" s="735"/>
      <c r="DU66" s="735"/>
      <c r="DV66" s="744"/>
      <c r="DW66" s="142"/>
      <c r="DX66" s="160"/>
      <c r="DY66" s="734" t="s">
        <v>4299</v>
      </c>
      <c r="DZ66" s="821"/>
      <c r="EA66" s="821"/>
      <c r="EB66" s="821"/>
      <c r="EC66" s="821"/>
      <c r="ED66" s="821"/>
      <c r="EE66" s="821"/>
      <c r="EF66" s="821"/>
      <c r="EG66" s="821"/>
      <c r="EH66" s="821"/>
      <c r="EI66" s="821"/>
      <c r="EJ66" s="744"/>
    </row>
    <row r="67" spans="1:140" ht="15" customHeight="1">
      <c r="C67" s="736" t="s">
        <v>621</v>
      </c>
      <c r="D67" s="717"/>
      <c r="E67" s="717"/>
      <c r="F67" s="717"/>
      <c r="G67" s="717"/>
      <c r="H67" s="717"/>
      <c r="I67" s="717"/>
      <c r="J67" s="717"/>
      <c r="K67" s="717"/>
      <c r="L67" s="717"/>
      <c r="M67" s="717"/>
      <c r="N67" s="717"/>
      <c r="O67" s="379"/>
      <c r="P67" s="164"/>
      <c r="Q67" s="822" t="s">
        <v>665</v>
      </c>
      <c r="R67" s="822"/>
      <c r="S67" s="822"/>
      <c r="T67" s="822"/>
      <c r="U67" s="822"/>
      <c r="V67" s="822"/>
      <c r="W67" s="822"/>
      <c r="X67" s="822"/>
      <c r="Y67" s="822"/>
      <c r="Z67" s="822"/>
      <c r="AA67" s="822"/>
      <c r="AB67" s="822"/>
      <c r="AC67" s="379"/>
      <c r="AD67" s="160"/>
      <c r="AE67" s="717" t="s">
        <v>665</v>
      </c>
      <c r="AF67" s="717"/>
      <c r="AG67" s="717"/>
      <c r="AH67" s="717"/>
      <c r="AI67" s="717"/>
      <c r="AJ67" s="717"/>
      <c r="AK67" s="717"/>
      <c r="AL67" s="717"/>
      <c r="AM67" s="717"/>
      <c r="AN67" s="717"/>
      <c r="AO67" s="717"/>
      <c r="AP67" s="718"/>
      <c r="AQ67" s="379"/>
      <c r="AR67" s="160"/>
      <c r="AS67" s="736"/>
      <c r="AT67" s="717"/>
      <c r="AU67" s="717"/>
      <c r="AV67" s="717"/>
      <c r="AW67" s="717"/>
      <c r="AX67" s="717"/>
      <c r="AY67" s="717"/>
      <c r="AZ67" s="717"/>
      <c r="BA67" s="717"/>
      <c r="BB67" s="717"/>
      <c r="BC67" s="717"/>
      <c r="BD67" s="717"/>
      <c r="BE67" s="379"/>
      <c r="BF67" s="164"/>
      <c r="BG67" s="717" t="s">
        <v>665</v>
      </c>
      <c r="BH67" s="717"/>
      <c r="BI67" s="717"/>
      <c r="BJ67" s="717"/>
      <c r="BK67" s="717"/>
      <c r="BL67" s="717"/>
      <c r="BM67" s="717"/>
      <c r="BN67" s="717"/>
      <c r="BO67" s="717"/>
      <c r="BP67" s="717"/>
      <c r="BQ67" s="717"/>
      <c r="BR67" s="718"/>
      <c r="BS67" s="379"/>
      <c r="BT67" s="160"/>
      <c r="BU67" s="736"/>
      <c r="BV67" s="717"/>
      <c r="BW67" s="717"/>
      <c r="BX67" s="717"/>
      <c r="BY67" s="717"/>
      <c r="BZ67" s="717"/>
      <c r="CA67" s="717"/>
      <c r="CB67" s="717"/>
      <c r="CC67" s="717"/>
      <c r="CD67" s="717"/>
      <c r="CE67" s="717"/>
      <c r="CF67" s="717"/>
      <c r="CG67" s="379"/>
      <c r="CH67" s="164"/>
      <c r="CI67" s="717" t="s">
        <v>665</v>
      </c>
      <c r="CJ67" s="717"/>
      <c r="CK67" s="717"/>
      <c r="CL67" s="717"/>
      <c r="CM67" s="717"/>
      <c r="CN67" s="717"/>
      <c r="CO67" s="717"/>
      <c r="CP67" s="717"/>
      <c r="CQ67" s="717"/>
      <c r="CR67" s="717"/>
      <c r="CS67" s="717"/>
      <c r="CT67" s="718"/>
      <c r="CU67" s="379"/>
      <c r="CV67" s="160"/>
      <c r="CW67" s="736"/>
      <c r="CX67" s="717"/>
      <c r="CY67" s="717"/>
      <c r="CZ67" s="717"/>
      <c r="DA67" s="717"/>
      <c r="DB67" s="717"/>
      <c r="DC67" s="717"/>
      <c r="DD67" s="717"/>
      <c r="DE67" s="717"/>
      <c r="DF67" s="717"/>
      <c r="DG67" s="717"/>
      <c r="DH67" s="717"/>
      <c r="DI67" s="379"/>
      <c r="DJ67" s="164"/>
      <c r="DK67" s="717" t="s">
        <v>665</v>
      </c>
      <c r="DL67" s="717"/>
      <c r="DM67" s="717"/>
      <c r="DN67" s="717"/>
      <c r="DO67" s="717"/>
      <c r="DP67" s="717"/>
      <c r="DQ67" s="717"/>
      <c r="DR67" s="717"/>
      <c r="DS67" s="717"/>
      <c r="DT67" s="717"/>
      <c r="DU67" s="717"/>
      <c r="DV67" s="718"/>
      <c r="DW67" s="379"/>
      <c r="DX67" s="164"/>
      <c r="DY67" s="736"/>
      <c r="DZ67" s="822"/>
      <c r="EA67" s="822"/>
      <c r="EB67" s="822"/>
      <c r="EC67" s="822"/>
      <c r="ED67" s="822"/>
      <c r="EE67" s="822"/>
      <c r="EF67" s="822"/>
      <c r="EG67" s="822"/>
      <c r="EH67" s="822"/>
      <c r="EI67" s="822"/>
      <c r="EJ67" s="718"/>
    </row>
    <row r="68" spans="1:140" ht="106.5" customHeight="1">
      <c r="C68" s="720"/>
      <c r="D68" s="711"/>
      <c r="E68" s="711"/>
      <c r="F68" s="711"/>
      <c r="G68" s="711"/>
      <c r="H68" s="711"/>
      <c r="I68" s="711"/>
      <c r="J68" s="711"/>
      <c r="K68" s="711"/>
      <c r="L68" s="711"/>
      <c r="M68" s="711"/>
      <c r="N68" s="721"/>
      <c r="O68" s="135"/>
      <c r="P68" s="164"/>
      <c r="Q68" s="823"/>
      <c r="R68" s="824"/>
      <c r="S68" s="824"/>
      <c r="T68" s="824"/>
      <c r="U68" s="824"/>
      <c r="V68" s="824"/>
      <c r="W68" s="824"/>
      <c r="X68" s="824"/>
      <c r="Y68" s="824"/>
      <c r="Z68" s="824"/>
      <c r="AA68" s="824"/>
      <c r="AB68" s="825"/>
      <c r="AC68" s="135"/>
      <c r="AD68" s="160"/>
      <c r="AE68" s="710"/>
      <c r="AF68" s="711"/>
      <c r="AG68" s="711"/>
      <c r="AH68" s="711"/>
      <c r="AI68" s="711"/>
      <c r="AJ68" s="711"/>
      <c r="AK68" s="711"/>
      <c r="AL68" s="711"/>
      <c r="AM68" s="711"/>
      <c r="AN68" s="711"/>
      <c r="AO68" s="711"/>
      <c r="AP68" s="712"/>
      <c r="AQ68" s="135"/>
      <c r="AR68" s="160"/>
      <c r="AS68" s="720"/>
      <c r="AT68" s="711"/>
      <c r="AU68" s="711"/>
      <c r="AV68" s="711"/>
      <c r="AW68" s="711"/>
      <c r="AX68" s="711"/>
      <c r="AY68" s="711"/>
      <c r="AZ68" s="711"/>
      <c r="BA68" s="711"/>
      <c r="BB68" s="711"/>
      <c r="BC68" s="711"/>
      <c r="BD68" s="721"/>
      <c r="BE68" s="135"/>
      <c r="BF68" s="164"/>
      <c r="BG68" s="710"/>
      <c r="BH68" s="711"/>
      <c r="BI68" s="711"/>
      <c r="BJ68" s="711"/>
      <c r="BK68" s="711"/>
      <c r="BL68" s="711"/>
      <c r="BM68" s="711"/>
      <c r="BN68" s="711"/>
      <c r="BO68" s="711"/>
      <c r="BP68" s="711"/>
      <c r="BQ68" s="711"/>
      <c r="BR68" s="712"/>
      <c r="BS68" s="135"/>
      <c r="BT68" s="160"/>
      <c r="BU68" s="720"/>
      <c r="BV68" s="711"/>
      <c r="BW68" s="711"/>
      <c r="BX68" s="711"/>
      <c r="BY68" s="711"/>
      <c r="BZ68" s="711"/>
      <c r="CA68" s="711"/>
      <c r="CB68" s="711"/>
      <c r="CC68" s="711"/>
      <c r="CD68" s="711"/>
      <c r="CE68" s="711"/>
      <c r="CF68" s="721"/>
      <c r="CG68" s="135"/>
      <c r="CH68" s="164"/>
      <c r="CI68" s="710"/>
      <c r="CJ68" s="711"/>
      <c r="CK68" s="711"/>
      <c r="CL68" s="711"/>
      <c r="CM68" s="711"/>
      <c r="CN68" s="711"/>
      <c r="CO68" s="711"/>
      <c r="CP68" s="711"/>
      <c r="CQ68" s="711"/>
      <c r="CR68" s="711"/>
      <c r="CS68" s="711"/>
      <c r="CT68" s="712"/>
      <c r="CU68" s="135"/>
      <c r="CV68" s="160"/>
      <c r="CW68" s="720"/>
      <c r="CX68" s="711"/>
      <c r="CY68" s="711"/>
      <c r="CZ68" s="711"/>
      <c r="DA68" s="711"/>
      <c r="DB68" s="711"/>
      <c r="DC68" s="711"/>
      <c r="DD68" s="711"/>
      <c r="DE68" s="711"/>
      <c r="DF68" s="711"/>
      <c r="DG68" s="711"/>
      <c r="DH68" s="721"/>
      <c r="DI68" s="135"/>
      <c r="DJ68" s="164"/>
      <c r="DK68" s="710"/>
      <c r="DL68" s="711"/>
      <c r="DM68" s="711"/>
      <c r="DN68" s="711"/>
      <c r="DO68" s="711"/>
      <c r="DP68" s="711"/>
      <c r="DQ68" s="711"/>
      <c r="DR68" s="711"/>
      <c r="DS68" s="711"/>
      <c r="DT68" s="711"/>
      <c r="DU68" s="711"/>
      <c r="DV68" s="712"/>
      <c r="DW68" s="135"/>
      <c r="DX68" s="160"/>
      <c r="DY68" s="720"/>
      <c r="DZ68" s="824"/>
      <c r="EA68" s="824"/>
      <c r="EB68" s="824"/>
      <c r="EC68" s="824"/>
      <c r="ED68" s="824"/>
      <c r="EE68" s="824"/>
      <c r="EF68" s="824"/>
      <c r="EG68" s="824"/>
      <c r="EH68" s="824"/>
      <c r="EI68" s="824"/>
      <c r="EJ68" s="712"/>
    </row>
    <row r="69" spans="1:140">
      <c r="A69" s="137" t="s">
        <v>622</v>
      </c>
      <c r="C69" s="714">
        <f>VLOOKUP(A69,'Прайс-лист'!$B:$K,10,0)</f>
        <v>690</v>
      </c>
      <c r="D69" s="715"/>
      <c r="E69" s="715"/>
      <c r="F69" s="715"/>
      <c r="G69" s="715"/>
      <c r="H69" s="715"/>
      <c r="I69" s="715"/>
      <c r="J69" s="715"/>
      <c r="K69" s="716"/>
      <c r="L69" s="708"/>
      <c r="M69" s="709"/>
      <c r="N69" s="709"/>
      <c r="O69" s="137" t="s">
        <v>731</v>
      </c>
      <c r="P69" s="164"/>
      <c r="Q69" s="819">
        <f>VLOOKUP(O69,'Прайс-лист'!$B:$K,10,0)</f>
        <v>970</v>
      </c>
      <c r="R69" s="820"/>
      <c r="S69" s="820"/>
      <c r="T69" s="820"/>
      <c r="U69" s="820"/>
      <c r="V69" s="820"/>
      <c r="W69" s="820"/>
      <c r="X69" s="820"/>
      <c r="Y69" s="716"/>
      <c r="Z69" s="708"/>
      <c r="AA69" s="709"/>
      <c r="AB69" s="709"/>
      <c r="AC69" s="137" t="s">
        <v>666</v>
      </c>
      <c r="AD69" s="160"/>
      <c r="AE69" s="719">
        <f>VLOOKUP(AC69,'Прайс-лист'!$B:$K,10,0)</f>
        <v>770</v>
      </c>
      <c r="AF69" s="715"/>
      <c r="AG69" s="715"/>
      <c r="AH69" s="715"/>
      <c r="AI69" s="715"/>
      <c r="AJ69" s="715"/>
      <c r="AK69" s="715"/>
      <c r="AL69" s="715"/>
      <c r="AM69" s="716"/>
      <c r="AN69" s="708"/>
      <c r="AO69" s="709"/>
      <c r="AP69" s="713"/>
      <c r="AQ69" s="137" t="s">
        <v>4844</v>
      </c>
      <c r="AR69" s="160"/>
      <c r="AS69" s="714">
        <f>VLOOKUP(AQ69,'Прайс-лист'!$B:$K,10,0)</f>
        <v>1060</v>
      </c>
      <c r="AT69" s="715"/>
      <c r="AU69" s="715"/>
      <c r="AV69" s="715"/>
      <c r="AW69" s="715"/>
      <c r="AX69" s="715"/>
      <c r="AY69" s="715"/>
      <c r="AZ69" s="715"/>
      <c r="BA69" s="716"/>
      <c r="BB69" s="708"/>
      <c r="BC69" s="709"/>
      <c r="BD69" s="709"/>
      <c r="BE69" s="137" t="s">
        <v>734</v>
      </c>
      <c r="BF69" s="160"/>
      <c r="BG69" s="719">
        <f>VLOOKUP(BE69,'Прайс-лист'!$B:$K,10,0)</f>
        <v>1430</v>
      </c>
      <c r="BH69" s="715"/>
      <c r="BI69" s="715"/>
      <c r="BJ69" s="715"/>
      <c r="BK69" s="715"/>
      <c r="BL69" s="715"/>
      <c r="BM69" s="715"/>
      <c r="BN69" s="715"/>
      <c r="BO69" s="716"/>
      <c r="BP69" s="708"/>
      <c r="BQ69" s="709"/>
      <c r="BR69" s="713"/>
      <c r="BS69" s="137" t="s">
        <v>4846</v>
      </c>
      <c r="BT69" s="160"/>
      <c r="BU69" s="714">
        <f>VLOOKUP(BS69,'Прайс-лист'!$B:$K,10,0)</f>
        <v>1020</v>
      </c>
      <c r="BV69" s="715"/>
      <c r="BW69" s="715"/>
      <c r="BX69" s="715"/>
      <c r="BY69" s="715"/>
      <c r="BZ69" s="715"/>
      <c r="CA69" s="715"/>
      <c r="CB69" s="715"/>
      <c r="CC69" s="716"/>
      <c r="CD69" s="708"/>
      <c r="CE69" s="709"/>
      <c r="CF69" s="709"/>
      <c r="CG69" s="137" t="s">
        <v>737</v>
      </c>
      <c r="CH69" s="160"/>
      <c r="CI69" s="719">
        <f>VLOOKUP(CG69,'Прайс-лист'!$B:$K,10,0)</f>
        <v>1460</v>
      </c>
      <c r="CJ69" s="715"/>
      <c r="CK69" s="715"/>
      <c r="CL69" s="715"/>
      <c r="CM69" s="715"/>
      <c r="CN69" s="715"/>
      <c r="CO69" s="715"/>
      <c r="CP69" s="715"/>
      <c r="CQ69" s="716"/>
      <c r="CR69" s="708"/>
      <c r="CS69" s="709"/>
      <c r="CT69" s="713"/>
      <c r="CU69" s="137" t="s">
        <v>4848</v>
      </c>
      <c r="CV69" s="160"/>
      <c r="CW69" s="714">
        <f>VLOOKUP(CU69,'Прайс-лист'!$B:$K,10,0)</f>
        <v>1080</v>
      </c>
      <c r="CX69" s="715"/>
      <c r="CY69" s="715"/>
      <c r="CZ69" s="715"/>
      <c r="DA69" s="715"/>
      <c r="DB69" s="715"/>
      <c r="DC69" s="715"/>
      <c r="DD69" s="715"/>
      <c r="DE69" s="716"/>
      <c r="DF69" s="708"/>
      <c r="DG69" s="709"/>
      <c r="DH69" s="709"/>
      <c r="DI69" s="137" t="s">
        <v>740</v>
      </c>
      <c r="DJ69" s="160"/>
      <c r="DK69" s="719">
        <f>VLOOKUP(DI69,'Прайс-лист'!$B:$K,10,0)</f>
        <v>1580</v>
      </c>
      <c r="DL69" s="715"/>
      <c r="DM69" s="715"/>
      <c r="DN69" s="715"/>
      <c r="DO69" s="715"/>
      <c r="DP69" s="715"/>
      <c r="DQ69" s="715"/>
      <c r="DR69" s="715"/>
      <c r="DS69" s="716"/>
      <c r="DT69" s="708"/>
      <c r="DU69" s="709"/>
      <c r="DV69" s="713"/>
      <c r="DW69" s="137" t="s">
        <v>4850</v>
      </c>
      <c r="DX69" s="160"/>
      <c r="DY69" s="714">
        <f>VLOOKUP(DW69,'Прайс-лист'!$B:$K,10,0)</f>
        <v>1060</v>
      </c>
      <c r="DZ69" s="820"/>
      <c r="EA69" s="820"/>
      <c r="EB69" s="820"/>
      <c r="EC69" s="820"/>
      <c r="ED69" s="820"/>
      <c r="EE69" s="820"/>
      <c r="EF69" s="820"/>
      <c r="EG69" s="716"/>
      <c r="EH69" s="708"/>
      <c r="EI69" s="709"/>
      <c r="EJ69" s="713"/>
    </row>
    <row r="70" spans="1:140" ht="15" thickBot="1">
      <c r="A70" s="138" t="s">
        <v>777</v>
      </c>
      <c r="C70" s="753">
        <f>VLOOKUP(A70,'Прайс-лист'!$B:$K,10,0)</f>
        <v>690</v>
      </c>
      <c r="D70" s="723"/>
      <c r="E70" s="723"/>
      <c r="F70" s="723"/>
      <c r="G70" s="723"/>
      <c r="H70" s="723"/>
      <c r="I70" s="723"/>
      <c r="J70" s="723"/>
      <c r="K70" s="724"/>
      <c r="L70" s="725"/>
      <c r="M70" s="726"/>
      <c r="N70" s="726"/>
      <c r="O70" s="138" t="s">
        <v>841</v>
      </c>
      <c r="P70" s="244"/>
      <c r="Q70" s="722">
        <f>VLOOKUP(O70,'Прайс-лист'!$B:$K,10,0)</f>
        <v>970</v>
      </c>
      <c r="R70" s="723"/>
      <c r="S70" s="723"/>
      <c r="T70" s="723"/>
      <c r="U70" s="723"/>
      <c r="V70" s="723"/>
      <c r="W70" s="723"/>
      <c r="X70" s="723"/>
      <c r="Y70" s="724"/>
      <c r="Z70" s="725"/>
      <c r="AA70" s="726"/>
      <c r="AB70" s="726"/>
      <c r="AC70" s="138" t="s">
        <v>799</v>
      </c>
      <c r="AD70" s="245"/>
      <c r="AE70" s="722">
        <f>VLOOKUP(AC70,'Прайс-лист'!$B:$K,10,0)</f>
        <v>770</v>
      </c>
      <c r="AF70" s="723"/>
      <c r="AG70" s="723"/>
      <c r="AH70" s="723"/>
      <c r="AI70" s="723"/>
      <c r="AJ70" s="723"/>
      <c r="AK70" s="723"/>
      <c r="AL70" s="723"/>
      <c r="AM70" s="724"/>
      <c r="AN70" s="725"/>
      <c r="AO70" s="726"/>
      <c r="AP70" s="727"/>
      <c r="AQ70" s="138" t="s">
        <v>4927</v>
      </c>
      <c r="AR70" s="245"/>
      <c r="AS70" s="753">
        <f>VLOOKUP(AQ70,'Прайс-лист'!$B:$K,10,0)</f>
        <v>1060</v>
      </c>
      <c r="AT70" s="723"/>
      <c r="AU70" s="723"/>
      <c r="AV70" s="723"/>
      <c r="AW70" s="723"/>
      <c r="AX70" s="723"/>
      <c r="AY70" s="723"/>
      <c r="AZ70" s="723"/>
      <c r="BA70" s="724"/>
      <c r="BB70" s="725"/>
      <c r="BC70" s="726"/>
      <c r="BD70" s="726"/>
      <c r="BE70" s="138" t="s">
        <v>843</v>
      </c>
      <c r="BF70" s="245"/>
      <c r="BG70" s="722">
        <f>VLOOKUP(BE70,'Прайс-лист'!$B:$K,10,0)</f>
        <v>1430</v>
      </c>
      <c r="BH70" s="723"/>
      <c r="BI70" s="723"/>
      <c r="BJ70" s="723"/>
      <c r="BK70" s="723"/>
      <c r="BL70" s="723"/>
      <c r="BM70" s="723"/>
      <c r="BN70" s="723"/>
      <c r="BO70" s="724"/>
      <c r="BP70" s="725"/>
      <c r="BQ70" s="726"/>
      <c r="BR70" s="727"/>
      <c r="BS70" s="138" t="s">
        <v>4929</v>
      </c>
      <c r="BT70" s="160"/>
      <c r="BU70" s="753">
        <f>VLOOKUP(BS70,'Прайс-лист'!$B:$K,10,0)</f>
        <v>1020</v>
      </c>
      <c r="BV70" s="723"/>
      <c r="BW70" s="723"/>
      <c r="BX70" s="723"/>
      <c r="BY70" s="723"/>
      <c r="BZ70" s="723"/>
      <c r="CA70" s="723"/>
      <c r="CB70" s="723"/>
      <c r="CC70" s="724"/>
      <c r="CD70" s="725"/>
      <c r="CE70" s="726"/>
      <c r="CF70" s="726"/>
      <c r="CG70" s="138" t="s">
        <v>845</v>
      </c>
      <c r="CH70" s="245"/>
      <c r="CI70" s="722">
        <f>VLOOKUP(CG70,'Прайс-лист'!$B:$K,10,0)</f>
        <v>1460</v>
      </c>
      <c r="CJ70" s="723"/>
      <c r="CK70" s="723"/>
      <c r="CL70" s="723"/>
      <c r="CM70" s="723"/>
      <c r="CN70" s="723"/>
      <c r="CO70" s="723"/>
      <c r="CP70" s="723"/>
      <c r="CQ70" s="724"/>
      <c r="CR70" s="725"/>
      <c r="CS70" s="726"/>
      <c r="CT70" s="727"/>
      <c r="CU70" s="138" t="s">
        <v>4931</v>
      </c>
      <c r="CV70" s="245"/>
      <c r="CW70" s="753">
        <f>VLOOKUP(CU70,'Прайс-лист'!$B:$K,10,0)</f>
        <v>1080</v>
      </c>
      <c r="CX70" s="723"/>
      <c r="CY70" s="723"/>
      <c r="CZ70" s="723"/>
      <c r="DA70" s="723"/>
      <c r="DB70" s="723"/>
      <c r="DC70" s="723"/>
      <c r="DD70" s="723"/>
      <c r="DE70" s="724"/>
      <c r="DF70" s="725"/>
      <c r="DG70" s="726"/>
      <c r="DH70" s="726"/>
      <c r="DI70" s="138" t="s">
        <v>847</v>
      </c>
      <c r="DJ70" s="245"/>
      <c r="DK70" s="722">
        <f>VLOOKUP(DI70,'Прайс-лист'!$B:$K,10,0)</f>
        <v>1580</v>
      </c>
      <c r="DL70" s="723"/>
      <c r="DM70" s="723"/>
      <c r="DN70" s="723"/>
      <c r="DO70" s="723"/>
      <c r="DP70" s="723"/>
      <c r="DQ70" s="723"/>
      <c r="DR70" s="723"/>
      <c r="DS70" s="724"/>
      <c r="DT70" s="725"/>
      <c r="DU70" s="726"/>
      <c r="DV70" s="727"/>
      <c r="DW70" s="138" t="s">
        <v>4933</v>
      </c>
      <c r="DX70" s="160"/>
      <c r="DY70" s="753">
        <f>VLOOKUP(DW70,'Прайс-лист'!$B:$K,10,0)</f>
        <v>1060</v>
      </c>
      <c r="DZ70" s="723"/>
      <c r="EA70" s="723"/>
      <c r="EB70" s="723"/>
      <c r="EC70" s="723"/>
      <c r="ED70" s="723"/>
      <c r="EE70" s="723"/>
      <c r="EF70" s="723"/>
      <c r="EG70" s="724"/>
      <c r="EH70" s="725"/>
      <c r="EI70" s="726"/>
      <c r="EJ70" s="727"/>
    </row>
    <row r="71" spans="1:140" ht="15" thickBot="1"/>
    <row r="72" spans="1:140" ht="15" thickBot="1">
      <c r="C72" s="754" t="s">
        <v>4196</v>
      </c>
      <c r="D72" s="755"/>
      <c r="E72" s="755"/>
      <c r="F72" s="755"/>
      <c r="G72" s="755"/>
      <c r="H72" s="755"/>
      <c r="I72" s="755"/>
      <c r="J72" s="755"/>
      <c r="K72" s="755"/>
      <c r="L72" s="755"/>
      <c r="M72" s="755"/>
      <c r="N72" s="756"/>
      <c r="O72" s="134"/>
      <c r="P72" s="158"/>
      <c r="Q72" s="754" t="s">
        <v>4197</v>
      </c>
      <c r="R72" s="755"/>
      <c r="S72" s="755"/>
      <c r="T72" s="755"/>
      <c r="U72" s="755"/>
      <c r="V72" s="755"/>
      <c r="W72" s="755"/>
      <c r="X72" s="755"/>
      <c r="Y72" s="755"/>
      <c r="Z72" s="755"/>
      <c r="AA72" s="755"/>
      <c r="AB72" s="755"/>
      <c r="AC72" s="755"/>
      <c r="AD72" s="755"/>
      <c r="AE72" s="755"/>
      <c r="AF72" s="755"/>
      <c r="AG72" s="755"/>
      <c r="AH72" s="755"/>
      <c r="AI72" s="755"/>
      <c r="AJ72" s="755"/>
      <c r="AK72" s="755"/>
      <c r="AL72" s="755"/>
      <c r="AM72" s="755"/>
      <c r="AN72" s="755"/>
      <c r="AO72" s="755"/>
      <c r="AP72" s="756"/>
      <c r="AQ72" s="134"/>
      <c r="AS72" s="754" t="s">
        <v>4198</v>
      </c>
      <c r="AT72" s="755"/>
      <c r="AU72" s="755"/>
      <c r="AV72" s="755"/>
      <c r="AW72" s="755"/>
      <c r="AX72" s="755"/>
      <c r="AY72" s="755"/>
      <c r="AZ72" s="755"/>
      <c r="BA72" s="755"/>
      <c r="BB72" s="755"/>
      <c r="BC72" s="755"/>
      <c r="BD72" s="755"/>
      <c r="BE72" s="755"/>
      <c r="BF72" s="755"/>
      <c r="BG72" s="755"/>
      <c r="BH72" s="755"/>
      <c r="BI72" s="755"/>
      <c r="BJ72" s="755"/>
      <c r="BK72" s="755"/>
      <c r="BL72" s="755"/>
      <c r="BM72" s="755"/>
      <c r="BN72" s="755"/>
      <c r="BO72" s="755"/>
      <c r="BP72" s="755"/>
      <c r="BQ72" s="755"/>
      <c r="BR72" s="756"/>
      <c r="BS72" s="134"/>
      <c r="BT72" s="164"/>
      <c r="BU72" s="754" t="s">
        <v>4199</v>
      </c>
      <c r="BV72" s="755"/>
      <c r="BW72" s="755"/>
      <c r="BX72" s="755"/>
      <c r="BY72" s="755"/>
      <c r="BZ72" s="755"/>
      <c r="CA72" s="755"/>
      <c r="CB72" s="755"/>
      <c r="CC72" s="755"/>
      <c r="CD72" s="755"/>
      <c r="CE72" s="755"/>
      <c r="CF72" s="755"/>
      <c r="CG72" s="755"/>
      <c r="CH72" s="755"/>
      <c r="CI72" s="755"/>
      <c r="CJ72" s="755"/>
      <c r="CK72" s="755"/>
      <c r="CL72" s="755"/>
      <c r="CM72" s="755"/>
      <c r="CN72" s="755"/>
      <c r="CO72" s="755"/>
      <c r="CP72" s="755"/>
      <c r="CQ72" s="755"/>
      <c r="CR72" s="755"/>
      <c r="CS72" s="755"/>
      <c r="CT72" s="756"/>
      <c r="CU72" s="134"/>
      <c r="CW72" s="754" t="s">
        <v>4200</v>
      </c>
      <c r="CX72" s="755"/>
      <c r="CY72" s="755"/>
      <c r="CZ72" s="755"/>
      <c r="DA72" s="755"/>
      <c r="DB72" s="755"/>
      <c r="DC72" s="755"/>
      <c r="DD72" s="755"/>
      <c r="DE72" s="755"/>
      <c r="DF72" s="755"/>
      <c r="DG72" s="755"/>
      <c r="DH72" s="755"/>
      <c r="DI72" s="755"/>
      <c r="DJ72" s="755"/>
      <c r="DK72" s="755"/>
      <c r="DL72" s="755"/>
      <c r="DM72" s="755"/>
      <c r="DN72" s="755"/>
      <c r="DO72" s="755"/>
      <c r="DP72" s="755"/>
      <c r="DQ72" s="755"/>
      <c r="DR72" s="755"/>
      <c r="DS72" s="755"/>
      <c r="DT72" s="755"/>
      <c r="DU72" s="755"/>
      <c r="DV72" s="756"/>
      <c r="DW72" s="134"/>
      <c r="DY72" s="754" t="s">
        <v>4327</v>
      </c>
      <c r="DZ72" s="755"/>
      <c r="EA72" s="755"/>
      <c r="EB72" s="755"/>
      <c r="EC72" s="755"/>
      <c r="ED72" s="755"/>
      <c r="EE72" s="755"/>
      <c r="EF72" s="755"/>
      <c r="EG72" s="755"/>
      <c r="EH72" s="755"/>
      <c r="EI72" s="755"/>
      <c r="EJ72" s="756"/>
    </row>
    <row r="73" spans="1:140" ht="15.75">
      <c r="C73" s="740" t="s">
        <v>6362</v>
      </c>
      <c r="D73" s="741"/>
      <c r="E73" s="741"/>
      <c r="F73" s="741"/>
      <c r="G73" s="741"/>
      <c r="H73" s="741"/>
      <c r="I73" s="741"/>
      <c r="J73" s="741"/>
      <c r="K73" s="741"/>
      <c r="L73" s="741"/>
      <c r="M73" s="741"/>
      <c r="N73" s="742"/>
      <c r="O73" s="135"/>
      <c r="P73" s="158"/>
      <c r="Q73" s="740" t="s">
        <v>4300</v>
      </c>
      <c r="R73" s="741"/>
      <c r="S73" s="741"/>
      <c r="T73" s="741"/>
      <c r="U73" s="741"/>
      <c r="V73" s="741"/>
      <c r="W73" s="741"/>
      <c r="X73" s="741"/>
      <c r="Y73" s="741"/>
      <c r="Z73" s="741"/>
      <c r="AA73" s="741"/>
      <c r="AB73" s="741"/>
      <c r="AC73" s="135"/>
      <c r="AD73" s="164"/>
      <c r="AE73" s="733" t="s">
        <v>619</v>
      </c>
      <c r="AF73" s="733"/>
      <c r="AG73" s="733"/>
      <c r="AH73" s="733"/>
      <c r="AI73" s="733"/>
      <c r="AJ73" s="733"/>
      <c r="AK73" s="733"/>
      <c r="AL73" s="733"/>
      <c r="AM73" s="733"/>
      <c r="AN73" s="733"/>
      <c r="AO73" s="733"/>
      <c r="AP73" s="743"/>
      <c r="AQ73" s="135"/>
      <c r="AS73" s="740" t="s">
        <v>4302</v>
      </c>
      <c r="AT73" s="741"/>
      <c r="AU73" s="741"/>
      <c r="AV73" s="741"/>
      <c r="AW73" s="741"/>
      <c r="AX73" s="741"/>
      <c r="AY73" s="741"/>
      <c r="AZ73" s="741"/>
      <c r="BA73" s="741"/>
      <c r="BB73" s="741"/>
      <c r="BC73" s="741"/>
      <c r="BD73" s="741"/>
      <c r="BE73" s="135"/>
      <c r="BF73" s="164"/>
      <c r="BG73" s="733" t="s">
        <v>759</v>
      </c>
      <c r="BH73" s="733"/>
      <c r="BI73" s="733"/>
      <c r="BJ73" s="733"/>
      <c r="BK73" s="733"/>
      <c r="BL73" s="733"/>
      <c r="BM73" s="733"/>
      <c r="BN73" s="733"/>
      <c r="BO73" s="733"/>
      <c r="BP73" s="733"/>
      <c r="BQ73" s="733"/>
      <c r="BR73" s="743"/>
      <c r="BS73" s="135"/>
      <c r="BT73" s="164"/>
      <c r="BU73" s="740" t="s">
        <v>4304</v>
      </c>
      <c r="BV73" s="741"/>
      <c r="BW73" s="741"/>
      <c r="BX73" s="741"/>
      <c r="BY73" s="741"/>
      <c r="BZ73" s="741"/>
      <c r="CA73" s="741"/>
      <c r="CB73" s="741"/>
      <c r="CC73" s="741"/>
      <c r="CD73" s="741"/>
      <c r="CE73" s="741"/>
      <c r="CF73" s="741"/>
      <c r="CG73" s="135"/>
      <c r="CH73" s="164"/>
      <c r="CI73" s="733" t="s">
        <v>748</v>
      </c>
      <c r="CJ73" s="733"/>
      <c r="CK73" s="733"/>
      <c r="CL73" s="733"/>
      <c r="CM73" s="733"/>
      <c r="CN73" s="733"/>
      <c r="CO73" s="733"/>
      <c r="CP73" s="733"/>
      <c r="CQ73" s="733"/>
      <c r="CR73" s="733"/>
      <c r="CS73" s="733"/>
      <c r="CT73" s="743"/>
      <c r="CU73" s="135"/>
      <c r="CW73" s="740" t="s">
        <v>4306</v>
      </c>
      <c r="CX73" s="741"/>
      <c r="CY73" s="741"/>
      <c r="CZ73" s="741"/>
      <c r="DA73" s="741"/>
      <c r="DB73" s="741"/>
      <c r="DC73" s="741"/>
      <c r="DD73" s="741"/>
      <c r="DE73" s="741"/>
      <c r="DF73" s="741"/>
      <c r="DG73" s="741"/>
      <c r="DH73" s="741"/>
      <c r="DI73" s="135"/>
      <c r="DJ73" s="164"/>
      <c r="DK73" s="733" t="s">
        <v>744</v>
      </c>
      <c r="DL73" s="733"/>
      <c r="DM73" s="733"/>
      <c r="DN73" s="733"/>
      <c r="DO73" s="733"/>
      <c r="DP73" s="733"/>
      <c r="DQ73" s="733"/>
      <c r="DR73" s="733"/>
      <c r="DS73" s="733"/>
      <c r="DT73" s="733"/>
      <c r="DU73" s="733"/>
      <c r="DV73" s="743"/>
      <c r="DW73" s="135"/>
      <c r="DY73" s="740" t="s">
        <v>643</v>
      </c>
      <c r="DZ73" s="741"/>
      <c r="EA73" s="741"/>
      <c r="EB73" s="741"/>
      <c r="EC73" s="741"/>
      <c r="ED73" s="741"/>
      <c r="EE73" s="741"/>
      <c r="EF73" s="741"/>
      <c r="EG73" s="741"/>
      <c r="EH73" s="741"/>
      <c r="EI73" s="741"/>
      <c r="EJ73" s="742"/>
    </row>
    <row r="74" spans="1:140" ht="48.75" customHeight="1">
      <c r="C74" s="734" t="s">
        <v>4273</v>
      </c>
      <c r="D74" s="821"/>
      <c r="E74" s="821"/>
      <c r="F74" s="821"/>
      <c r="G74" s="821"/>
      <c r="H74" s="821"/>
      <c r="I74" s="821"/>
      <c r="J74" s="821"/>
      <c r="K74" s="821"/>
      <c r="L74" s="821"/>
      <c r="M74" s="821"/>
      <c r="N74" s="744"/>
      <c r="O74" s="142"/>
      <c r="P74" s="164"/>
      <c r="Q74" s="734" t="s">
        <v>4317</v>
      </c>
      <c r="R74" s="735"/>
      <c r="S74" s="735"/>
      <c r="T74" s="735"/>
      <c r="U74" s="735"/>
      <c r="V74" s="735"/>
      <c r="W74" s="735"/>
      <c r="X74" s="735"/>
      <c r="Y74" s="735"/>
      <c r="Z74" s="735"/>
      <c r="AA74" s="735"/>
      <c r="AB74" s="735"/>
      <c r="AC74" s="142"/>
      <c r="AD74" s="164"/>
      <c r="AE74" s="735" t="s">
        <v>4262</v>
      </c>
      <c r="AF74" s="735"/>
      <c r="AG74" s="735"/>
      <c r="AH74" s="735"/>
      <c r="AI74" s="735"/>
      <c r="AJ74" s="735"/>
      <c r="AK74" s="735"/>
      <c r="AL74" s="735"/>
      <c r="AM74" s="735"/>
      <c r="AN74" s="735"/>
      <c r="AO74" s="735"/>
      <c r="AP74" s="744"/>
      <c r="AQ74" s="142"/>
      <c r="AR74" s="160"/>
      <c r="AS74" s="734" t="s">
        <v>4301</v>
      </c>
      <c r="AT74" s="735"/>
      <c r="AU74" s="735"/>
      <c r="AV74" s="735"/>
      <c r="AW74" s="735"/>
      <c r="AX74" s="735"/>
      <c r="AY74" s="735"/>
      <c r="AZ74" s="735"/>
      <c r="BA74" s="735"/>
      <c r="BB74" s="735"/>
      <c r="BC74" s="735"/>
      <c r="BD74" s="735"/>
      <c r="BE74" s="142"/>
      <c r="BF74" s="164"/>
      <c r="BG74" s="735" t="s">
        <v>4318</v>
      </c>
      <c r="BH74" s="735"/>
      <c r="BI74" s="735"/>
      <c r="BJ74" s="735"/>
      <c r="BK74" s="735"/>
      <c r="BL74" s="735"/>
      <c r="BM74" s="735"/>
      <c r="BN74" s="735"/>
      <c r="BO74" s="735"/>
      <c r="BP74" s="735"/>
      <c r="BQ74" s="735"/>
      <c r="BR74" s="744"/>
      <c r="BS74" s="142"/>
      <c r="BT74" s="160"/>
      <c r="BU74" s="734" t="s">
        <v>4303</v>
      </c>
      <c r="BV74" s="735"/>
      <c r="BW74" s="735"/>
      <c r="BX74" s="735"/>
      <c r="BY74" s="735"/>
      <c r="BZ74" s="735"/>
      <c r="CA74" s="735"/>
      <c r="CB74" s="735"/>
      <c r="CC74" s="735"/>
      <c r="CD74" s="735"/>
      <c r="CE74" s="735"/>
      <c r="CF74" s="735"/>
      <c r="CG74" s="142"/>
      <c r="CH74" s="164"/>
      <c r="CI74" s="735" t="s">
        <v>4319</v>
      </c>
      <c r="CJ74" s="735"/>
      <c r="CK74" s="735"/>
      <c r="CL74" s="735"/>
      <c r="CM74" s="735"/>
      <c r="CN74" s="735"/>
      <c r="CO74" s="735"/>
      <c r="CP74" s="735"/>
      <c r="CQ74" s="735"/>
      <c r="CR74" s="735"/>
      <c r="CS74" s="735"/>
      <c r="CT74" s="744"/>
      <c r="CU74" s="142"/>
      <c r="CV74" s="160"/>
      <c r="CW74" s="734" t="s">
        <v>4305</v>
      </c>
      <c r="CX74" s="735"/>
      <c r="CY74" s="735"/>
      <c r="CZ74" s="735"/>
      <c r="DA74" s="735"/>
      <c r="DB74" s="735"/>
      <c r="DC74" s="735"/>
      <c r="DD74" s="735"/>
      <c r="DE74" s="735"/>
      <c r="DF74" s="735"/>
      <c r="DG74" s="735"/>
      <c r="DH74" s="735"/>
      <c r="DI74" s="142"/>
      <c r="DJ74" s="164"/>
      <c r="DK74" s="735" t="s">
        <v>4404</v>
      </c>
      <c r="DL74" s="735"/>
      <c r="DM74" s="735"/>
      <c r="DN74" s="735"/>
      <c r="DO74" s="735"/>
      <c r="DP74" s="735"/>
      <c r="DQ74" s="735"/>
      <c r="DR74" s="735"/>
      <c r="DS74" s="735"/>
      <c r="DT74" s="735"/>
      <c r="DU74" s="735"/>
      <c r="DV74" s="744"/>
      <c r="DW74" s="134"/>
      <c r="DX74" s="160"/>
      <c r="DY74" s="734" t="s">
        <v>4396</v>
      </c>
      <c r="DZ74" s="821"/>
      <c r="EA74" s="821"/>
      <c r="EB74" s="821"/>
      <c r="EC74" s="821"/>
      <c r="ED74" s="821"/>
      <c r="EE74" s="821"/>
      <c r="EF74" s="821"/>
      <c r="EG74" s="821"/>
      <c r="EH74" s="821"/>
      <c r="EI74" s="821"/>
      <c r="EJ74" s="744"/>
    </row>
    <row r="75" spans="1:140" ht="15" customHeight="1">
      <c r="C75" s="736" t="s">
        <v>665</v>
      </c>
      <c r="D75" s="822"/>
      <c r="E75" s="822"/>
      <c r="F75" s="822"/>
      <c r="G75" s="822"/>
      <c r="H75" s="822"/>
      <c r="I75" s="822"/>
      <c r="J75" s="822"/>
      <c r="K75" s="822"/>
      <c r="L75" s="822"/>
      <c r="M75" s="822"/>
      <c r="N75" s="718"/>
      <c r="O75" s="379"/>
      <c r="P75" s="164"/>
      <c r="Q75" s="736"/>
      <c r="R75" s="717"/>
      <c r="S75" s="717"/>
      <c r="T75" s="717"/>
      <c r="U75" s="717"/>
      <c r="V75" s="717"/>
      <c r="W75" s="717"/>
      <c r="X75" s="717"/>
      <c r="Y75" s="717"/>
      <c r="Z75" s="717"/>
      <c r="AA75" s="717"/>
      <c r="AB75" s="717"/>
      <c r="AC75" s="379"/>
      <c r="AD75" s="164"/>
      <c r="AE75" s="717" t="s">
        <v>621</v>
      </c>
      <c r="AF75" s="717"/>
      <c r="AG75" s="717"/>
      <c r="AH75" s="717"/>
      <c r="AI75" s="717"/>
      <c r="AJ75" s="717"/>
      <c r="AK75" s="717"/>
      <c r="AL75" s="717"/>
      <c r="AM75" s="717"/>
      <c r="AN75" s="717"/>
      <c r="AO75" s="717"/>
      <c r="AP75" s="718"/>
      <c r="AQ75" s="379"/>
      <c r="AR75" s="160"/>
      <c r="AS75" s="736"/>
      <c r="AT75" s="717"/>
      <c r="AU75" s="717"/>
      <c r="AV75" s="717"/>
      <c r="AW75" s="717"/>
      <c r="AX75" s="717"/>
      <c r="AY75" s="717"/>
      <c r="AZ75" s="717"/>
      <c r="BA75" s="717"/>
      <c r="BB75" s="717"/>
      <c r="BC75" s="717"/>
      <c r="BD75" s="717"/>
      <c r="BE75" s="379"/>
      <c r="BF75" s="164"/>
      <c r="BG75" s="717" t="s">
        <v>761</v>
      </c>
      <c r="BH75" s="717"/>
      <c r="BI75" s="717"/>
      <c r="BJ75" s="717"/>
      <c r="BK75" s="717"/>
      <c r="BL75" s="717"/>
      <c r="BM75" s="717"/>
      <c r="BN75" s="717"/>
      <c r="BO75" s="717"/>
      <c r="BP75" s="717"/>
      <c r="BQ75" s="717"/>
      <c r="BR75" s="718"/>
      <c r="BS75" s="379"/>
      <c r="BT75" s="160"/>
      <c r="BU75" s="736"/>
      <c r="BV75" s="717"/>
      <c r="BW75" s="717"/>
      <c r="BX75" s="717"/>
      <c r="BY75" s="717"/>
      <c r="BZ75" s="717"/>
      <c r="CA75" s="717"/>
      <c r="CB75" s="717"/>
      <c r="CC75" s="717"/>
      <c r="CD75" s="717"/>
      <c r="CE75" s="717"/>
      <c r="CF75" s="717"/>
      <c r="CG75" s="379"/>
      <c r="CH75" s="164"/>
      <c r="CI75" s="717" t="s">
        <v>661</v>
      </c>
      <c r="CJ75" s="717"/>
      <c r="CK75" s="717"/>
      <c r="CL75" s="717"/>
      <c r="CM75" s="717"/>
      <c r="CN75" s="717"/>
      <c r="CO75" s="717"/>
      <c r="CP75" s="717"/>
      <c r="CQ75" s="717"/>
      <c r="CR75" s="717"/>
      <c r="CS75" s="717"/>
      <c r="CT75" s="718"/>
      <c r="CU75" s="379"/>
      <c r="CV75" s="160"/>
      <c r="CW75" s="736"/>
      <c r="CX75" s="717"/>
      <c r="CY75" s="717"/>
      <c r="CZ75" s="717"/>
      <c r="DA75" s="717"/>
      <c r="DB75" s="717"/>
      <c r="DC75" s="717"/>
      <c r="DD75" s="717"/>
      <c r="DE75" s="717"/>
      <c r="DF75" s="717"/>
      <c r="DG75" s="717"/>
      <c r="DH75" s="717"/>
      <c r="DI75" s="379"/>
      <c r="DJ75" s="164"/>
      <c r="DK75" s="717" t="s">
        <v>746</v>
      </c>
      <c r="DL75" s="717"/>
      <c r="DM75" s="717"/>
      <c r="DN75" s="717"/>
      <c r="DO75" s="717"/>
      <c r="DP75" s="717"/>
      <c r="DQ75" s="717"/>
      <c r="DR75" s="717"/>
      <c r="DS75" s="717"/>
      <c r="DT75" s="717"/>
      <c r="DU75" s="717"/>
      <c r="DV75" s="718"/>
      <c r="DW75" s="135"/>
      <c r="DX75" s="164"/>
      <c r="DY75" s="736" t="s">
        <v>645</v>
      </c>
      <c r="DZ75" s="822"/>
      <c r="EA75" s="822"/>
      <c r="EB75" s="822"/>
      <c r="EC75" s="822"/>
      <c r="ED75" s="822"/>
      <c r="EE75" s="822"/>
      <c r="EF75" s="822"/>
      <c r="EG75" s="822"/>
      <c r="EH75" s="822"/>
      <c r="EI75" s="822"/>
      <c r="EJ75" s="718"/>
    </row>
    <row r="76" spans="1:140" ht="106.5" customHeight="1">
      <c r="C76" s="720"/>
      <c r="D76" s="824"/>
      <c r="E76" s="824"/>
      <c r="F76" s="824"/>
      <c r="G76" s="824"/>
      <c r="H76" s="824"/>
      <c r="I76" s="824"/>
      <c r="J76" s="824"/>
      <c r="K76" s="824"/>
      <c r="L76" s="824"/>
      <c r="M76" s="824"/>
      <c r="N76" s="712"/>
      <c r="O76" s="135"/>
      <c r="P76" s="164"/>
      <c r="Q76" s="720"/>
      <c r="R76" s="711"/>
      <c r="S76" s="711"/>
      <c r="T76" s="711"/>
      <c r="U76" s="711"/>
      <c r="V76" s="711"/>
      <c r="W76" s="711"/>
      <c r="X76" s="711"/>
      <c r="Y76" s="711"/>
      <c r="Z76" s="711"/>
      <c r="AA76" s="711"/>
      <c r="AB76" s="721"/>
      <c r="AC76" s="135"/>
      <c r="AD76" s="164"/>
      <c r="AE76" s="710"/>
      <c r="AF76" s="711"/>
      <c r="AG76" s="711"/>
      <c r="AH76" s="711"/>
      <c r="AI76" s="711"/>
      <c r="AJ76" s="711"/>
      <c r="AK76" s="711"/>
      <c r="AL76" s="711"/>
      <c r="AM76" s="711"/>
      <c r="AN76" s="711"/>
      <c r="AO76" s="711"/>
      <c r="AP76" s="712"/>
      <c r="AQ76" s="135"/>
      <c r="AR76" s="160"/>
      <c r="AS76" s="720"/>
      <c r="AT76" s="711"/>
      <c r="AU76" s="711"/>
      <c r="AV76" s="711"/>
      <c r="AW76" s="711"/>
      <c r="AX76" s="711"/>
      <c r="AY76" s="711"/>
      <c r="AZ76" s="711"/>
      <c r="BA76" s="711"/>
      <c r="BB76" s="711"/>
      <c r="BC76" s="711"/>
      <c r="BD76" s="721"/>
      <c r="BE76" s="135"/>
      <c r="BF76" s="164"/>
      <c r="BG76" s="710"/>
      <c r="BH76" s="711"/>
      <c r="BI76" s="711"/>
      <c r="BJ76" s="711"/>
      <c r="BK76" s="711"/>
      <c r="BL76" s="711"/>
      <c r="BM76" s="711"/>
      <c r="BN76" s="711"/>
      <c r="BO76" s="711"/>
      <c r="BP76" s="711"/>
      <c r="BQ76" s="711"/>
      <c r="BR76" s="712"/>
      <c r="BS76" s="135"/>
      <c r="BT76" s="160"/>
      <c r="BU76" s="720"/>
      <c r="BV76" s="711"/>
      <c r="BW76" s="711"/>
      <c r="BX76" s="711"/>
      <c r="BY76" s="711"/>
      <c r="BZ76" s="711"/>
      <c r="CA76" s="711"/>
      <c r="CB76" s="711"/>
      <c r="CC76" s="711"/>
      <c r="CD76" s="711"/>
      <c r="CE76" s="711"/>
      <c r="CF76" s="721"/>
      <c r="CG76" s="135"/>
      <c r="CH76" s="164"/>
      <c r="CI76" s="710"/>
      <c r="CJ76" s="711"/>
      <c r="CK76" s="711"/>
      <c r="CL76" s="711"/>
      <c r="CM76" s="711"/>
      <c r="CN76" s="711"/>
      <c r="CO76" s="711"/>
      <c r="CP76" s="711"/>
      <c r="CQ76" s="711"/>
      <c r="CR76" s="711"/>
      <c r="CS76" s="711"/>
      <c r="CT76" s="712"/>
      <c r="CU76" s="135"/>
      <c r="CV76" s="160"/>
      <c r="CW76" s="720"/>
      <c r="CX76" s="711"/>
      <c r="CY76" s="711"/>
      <c r="CZ76" s="711"/>
      <c r="DA76" s="711"/>
      <c r="DB76" s="711"/>
      <c r="DC76" s="711"/>
      <c r="DD76" s="711"/>
      <c r="DE76" s="711"/>
      <c r="DF76" s="711"/>
      <c r="DG76" s="711"/>
      <c r="DH76" s="721"/>
      <c r="DI76" s="135"/>
      <c r="DJ76" s="164"/>
      <c r="DK76" s="710"/>
      <c r="DL76" s="711"/>
      <c r="DM76" s="711"/>
      <c r="DN76" s="711"/>
      <c r="DO76" s="711"/>
      <c r="DP76" s="711"/>
      <c r="DQ76" s="711"/>
      <c r="DR76" s="711"/>
      <c r="DS76" s="711"/>
      <c r="DT76" s="711"/>
      <c r="DU76" s="711"/>
      <c r="DV76" s="712"/>
      <c r="DW76" s="134"/>
      <c r="DX76" s="160"/>
      <c r="DY76" s="720"/>
      <c r="DZ76" s="824"/>
      <c r="EA76" s="824"/>
      <c r="EB76" s="824"/>
      <c r="EC76" s="824"/>
      <c r="ED76" s="824"/>
      <c r="EE76" s="824"/>
      <c r="EF76" s="824"/>
      <c r="EG76" s="824"/>
      <c r="EH76" s="824"/>
      <c r="EI76" s="824"/>
      <c r="EJ76" s="712"/>
    </row>
    <row r="77" spans="1:140">
      <c r="A77" s="137" t="s">
        <v>743</v>
      </c>
      <c r="C77" s="714">
        <f>VLOOKUP(A77,'Прайс-лист'!$B:$K,10,0)</f>
        <v>1750</v>
      </c>
      <c r="D77" s="820"/>
      <c r="E77" s="820"/>
      <c r="F77" s="820"/>
      <c r="G77" s="820"/>
      <c r="H77" s="820"/>
      <c r="I77" s="820"/>
      <c r="J77" s="820"/>
      <c r="K77" s="716"/>
      <c r="L77" s="708"/>
      <c r="M77" s="709"/>
      <c r="N77" s="713"/>
      <c r="O77" s="137" t="s">
        <v>4852</v>
      </c>
      <c r="P77" s="164"/>
      <c r="Q77" s="714">
        <f>VLOOKUP(O77,'Прайс-лист'!$B:$K,10,0)</f>
        <v>1330</v>
      </c>
      <c r="R77" s="715"/>
      <c r="S77" s="715"/>
      <c r="T77" s="715"/>
      <c r="U77" s="715"/>
      <c r="V77" s="715"/>
      <c r="W77" s="715"/>
      <c r="X77" s="715"/>
      <c r="Y77" s="716"/>
      <c r="Z77" s="708"/>
      <c r="AA77" s="709"/>
      <c r="AB77" s="709"/>
      <c r="AC77" s="137" t="s">
        <v>622</v>
      </c>
      <c r="AD77" s="164"/>
      <c r="AE77" s="719">
        <f>VLOOKUP(AC77,'Прайс-лист'!$B:$K,10,0)</f>
        <v>690</v>
      </c>
      <c r="AF77" s="715"/>
      <c r="AG77" s="715"/>
      <c r="AH77" s="715"/>
      <c r="AI77" s="715"/>
      <c r="AJ77" s="715"/>
      <c r="AK77" s="715"/>
      <c r="AL77" s="715"/>
      <c r="AM77" s="716"/>
      <c r="AN77" s="708"/>
      <c r="AO77" s="709"/>
      <c r="AP77" s="713"/>
      <c r="AQ77" s="137" t="s">
        <v>4854</v>
      </c>
      <c r="AR77" s="160"/>
      <c r="AS77" s="714">
        <f>VLOOKUP(AQ77,'Прайс-лист'!$B:$K,10,0)</f>
        <v>560</v>
      </c>
      <c r="AT77" s="715"/>
      <c r="AU77" s="715"/>
      <c r="AV77" s="715"/>
      <c r="AW77" s="715"/>
      <c r="AX77" s="715"/>
      <c r="AY77" s="715"/>
      <c r="AZ77" s="715"/>
      <c r="BA77" s="716"/>
      <c r="BB77" s="708"/>
      <c r="BC77" s="709"/>
      <c r="BD77" s="709"/>
      <c r="BE77" s="137" t="s">
        <v>762</v>
      </c>
      <c r="BF77" s="164"/>
      <c r="BG77" s="719">
        <f>VLOOKUP(BE77,'Прайс-лист'!$B:$K,10,0)</f>
        <v>1140</v>
      </c>
      <c r="BH77" s="715"/>
      <c r="BI77" s="715"/>
      <c r="BJ77" s="715"/>
      <c r="BK77" s="715"/>
      <c r="BL77" s="715"/>
      <c r="BM77" s="715"/>
      <c r="BN77" s="715"/>
      <c r="BO77" s="716"/>
      <c r="BP77" s="708"/>
      <c r="BQ77" s="709"/>
      <c r="BR77" s="713"/>
      <c r="BS77" s="137" t="s">
        <v>4856</v>
      </c>
      <c r="BT77" s="160"/>
      <c r="BU77" s="714">
        <f>VLOOKUP(BS77,'Прайс-лист'!$B:$K,10,0)</f>
        <v>170</v>
      </c>
      <c r="BV77" s="715"/>
      <c r="BW77" s="715"/>
      <c r="BX77" s="715"/>
      <c r="BY77" s="715"/>
      <c r="BZ77" s="715"/>
      <c r="CA77" s="715"/>
      <c r="CB77" s="715"/>
      <c r="CC77" s="716"/>
      <c r="CD77" s="708"/>
      <c r="CE77" s="709"/>
      <c r="CF77" s="709"/>
      <c r="CG77" s="143" t="s">
        <v>750</v>
      </c>
      <c r="CH77" s="251"/>
      <c r="CI77" s="719">
        <f>VLOOKUP(CG77,'Прайс-лист'!$B:$K,10,0)</f>
        <v>950</v>
      </c>
      <c r="CJ77" s="715"/>
      <c r="CK77" s="715"/>
      <c r="CL77" s="715"/>
      <c r="CM77" s="715"/>
      <c r="CN77" s="715"/>
      <c r="CO77" s="715"/>
      <c r="CP77" s="715"/>
      <c r="CQ77" s="716"/>
      <c r="CR77" s="708"/>
      <c r="CS77" s="709"/>
      <c r="CT77" s="713"/>
      <c r="CU77" s="273" t="s">
        <v>4858</v>
      </c>
      <c r="CV77" s="275"/>
      <c r="CW77" s="714">
        <f>VLOOKUP(CU77,'Прайс-лист'!$B:$K,10,0)</f>
        <v>220</v>
      </c>
      <c r="CX77" s="715"/>
      <c r="CY77" s="715"/>
      <c r="CZ77" s="715"/>
      <c r="DA77" s="715"/>
      <c r="DB77" s="715"/>
      <c r="DC77" s="715"/>
      <c r="DD77" s="715"/>
      <c r="DE77" s="716"/>
      <c r="DF77" s="708"/>
      <c r="DG77" s="709"/>
      <c r="DH77" s="709"/>
      <c r="DI77" s="143" t="s">
        <v>747</v>
      </c>
      <c r="DJ77" s="252"/>
      <c r="DK77" s="719">
        <f>VLOOKUP(DI77,'Прайс-лист'!$B:$K,10,0)</f>
        <v>1720</v>
      </c>
      <c r="DL77" s="715"/>
      <c r="DM77" s="715"/>
      <c r="DN77" s="715"/>
      <c r="DO77" s="715"/>
      <c r="DP77" s="715"/>
      <c r="DQ77" s="715"/>
      <c r="DR77" s="715"/>
      <c r="DS77" s="716"/>
      <c r="DT77" s="708"/>
      <c r="DU77" s="709"/>
      <c r="DV77" s="713"/>
      <c r="DW77" s="137" t="s">
        <v>646</v>
      </c>
      <c r="DX77" s="160"/>
      <c r="DY77" s="714">
        <f>VLOOKUP(DW77,'Прайс-лист'!$B:$K,10,0)</f>
        <v>340</v>
      </c>
      <c r="DZ77" s="820"/>
      <c r="EA77" s="820"/>
      <c r="EB77" s="820"/>
      <c r="EC77" s="820"/>
      <c r="ED77" s="820"/>
      <c r="EE77" s="820"/>
      <c r="EF77" s="820"/>
      <c r="EG77" s="716"/>
      <c r="EH77" s="708"/>
      <c r="EI77" s="709"/>
      <c r="EJ77" s="713"/>
    </row>
    <row r="78" spans="1:140" ht="15" thickBot="1">
      <c r="A78" s="138" t="s">
        <v>849</v>
      </c>
      <c r="C78" s="753">
        <f>VLOOKUP(A78,'Прайс-лист'!$B:$K,10,0)</f>
        <v>1750</v>
      </c>
      <c r="D78" s="723"/>
      <c r="E78" s="723"/>
      <c r="F78" s="723"/>
      <c r="G78" s="723"/>
      <c r="H78" s="723"/>
      <c r="I78" s="723"/>
      <c r="J78" s="723"/>
      <c r="K78" s="724"/>
      <c r="L78" s="725"/>
      <c r="M78" s="726"/>
      <c r="N78" s="727"/>
      <c r="O78" s="138" t="s">
        <v>4935</v>
      </c>
      <c r="P78" s="164"/>
      <c r="Q78" s="753">
        <f>VLOOKUP(O78,'Прайс-лист'!$B:$K,10,0)</f>
        <v>1330</v>
      </c>
      <c r="R78" s="723"/>
      <c r="S78" s="723"/>
      <c r="T78" s="723"/>
      <c r="U78" s="723"/>
      <c r="V78" s="723"/>
      <c r="W78" s="723"/>
      <c r="X78" s="723"/>
      <c r="Y78" s="724"/>
      <c r="Z78" s="725"/>
      <c r="AA78" s="726"/>
      <c r="AB78" s="726"/>
      <c r="AC78" s="139" t="s">
        <v>777</v>
      </c>
      <c r="AD78" s="244"/>
      <c r="AE78" s="722">
        <f>VLOOKUP(AC78,'Прайс-лист'!$B:$K,10,0)</f>
        <v>690</v>
      </c>
      <c r="AF78" s="723"/>
      <c r="AG78" s="723"/>
      <c r="AH78" s="723"/>
      <c r="AI78" s="723"/>
      <c r="AJ78" s="723"/>
      <c r="AK78" s="723"/>
      <c r="AL78" s="723"/>
      <c r="AM78" s="724"/>
      <c r="AN78" s="725"/>
      <c r="AO78" s="726"/>
      <c r="AP78" s="727"/>
      <c r="AQ78" s="138" t="s">
        <v>4937</v>
      </c>
      <c r="AR78" s="245"/>
      <c r="AS78" s="753">
        <f>VLOOKUP(AQ78,'Прайс-лист'!$B:$K,10,0)</f>
        <v>560</v>
      </c>
      <c r="AT78" s="723"/>
      <c r="AU78" s="723"/>
      <c r="AV78" s="723"/>
      <c r="AW78" s="723"/>
      <c r="AX78" s="723"/>
      <c r="AY78" s="723"/>
      <c r="AZ78" s="723"/>
      <c r="BA78" s="724"/>
      <c r="BB78" s="725"/>
      <c r="BC78" s="726"/>
      <c r="BD78" s="726"/>
      <c r="BE78" s="139" t="s">
        <v>859</v>
      </c>
      <c r="BF78" s="244"/>
      <c r="BG78" s="722">
        <f>VLOOKUP(BE78,'Прайс-лист'!$B:$K,10,0)</f>
        <v>1140</v>
      </c>
      <c r="BH78" s="723"/>
      <c r="BI78" s="723"/>
      <c r="BJ78" s="723"/>
      <c r="BK78" s="723"/>
      <c r="BL78" s="723"/>
      <c r="BM78" s="723"/>
      <c r="BN78" s="723"/>
      <c r="BO78" s="724"/>
      <c r="BP78" s="725"/>
      <c r="BQ78" s="726"/>
      <c r="BR78" s="727"/>
      <c r="BS78" s="138" t="s">
        <v>4939</v>
      </c>
      <c r="BT78" s="160"/>
      <c r="BU78" s="753">
        <f>VLOOKUP(BS78,'Прайс-лист'!$B:$K,10,0)</f>
        <v>170</v>
      </c>
      <c r="BV78" s="723"/>
      <c r="BW78" s="723"/>
      <c r="BX78" s="723"/>
      <c r="BY78" s="723"/>
      <c r="BZ78" s="723"/>
      <c r="CA78" s="723"/>
      <c r="CB78" s="723"/>
      <c r="CC78" s="724"/>
      <c r="CD78" s="725"/>
      <c r="CE78" s="726"/>
      <c r="CF78" s="726"/>
      <c r="CG78" s="144" t="s">
        <v>853</v>
      </c>
      <c r="CH78" s="253"/>
      <c r="CI78" s="722">
        <f>VLOOKUP(CG78,'Прайс-лист'!$B:$K,10,0)</f>
        <v>950</v>
      </c>
      <c r="CJ78" s="723"/>
      <c r="CK78" s="723"/>
      <c r="CL78" s="723"/>
      <c r="CM78" s="723"/>
      <c r="CN78" s="723"/>
      <c r="CO78" s="723"/>
      <c r="CP78" s="723"/>
      <c r="CQ78" s="724"/>
      <c r="CR78" s="725"/>
      <c r="CS78" s="726"/>
      <c r="CT78" s="727"/>
      <c r="CU78" s="274" t="s">
        <v>4941</v>
      </c>
      <c r="CV78" s="276"/>
      <c r="CW78" s="753">
        <f>VLOOKUP(CU78,'Прайс-лист'!$B:$K,10,0)</f>
        <v>220</v>
      </c>
      <c r="CX78" s="723"/>
      <c r="CY78" s="723"/>
      <c r="CZ78" s="723"/>
      <c r="DA78" s="723"/>
      <c r="DB78" s="723"/>
      <c r="DC78" s="723"/>
      <c r="DD78" s="723"/>
      <c r="DE78" s="724"/>
      <c r="DF78" s="725"/>
      <c r="DG78" s="726"/>
      <c r="DH78" s="726"/>
      <c r="DI78" s="144" t="s">
        <v>851</v>
      </c>
      <c r="DJ78" s="254"/>
      <c r="DK78" s="722">
        <f>VLOOKUP(DI78,'Прайс-лист'!$B:$K,10,0)</f>
        <v>1720</v>
      </c>
      <c r="DL78" s="723"/>
      <c r="DM78" s="723"/>
      <c r="DN78" s="723"/>
      <c r="DO78" s="723"/>
      <c r="DP78" s="723"/>
      <c r="DQ78" s="723"/>
      <c r="DR78" s="723"/>
      <c r="DS78" s="724"/>
      <c r="DT78" s="725"/>
      <c r="DU78" s="726"/>
      <c r="DV78" s="727"/>
      <c r="DW78" s="138" t="s">
        <v>789</v>
      </c>
      <c r="DX78" s="160"/>
      <c r="DY78" s="753">
        <f>VLOOKUP(DW78,'Прайс-лист'!$B:$K,10,0)</f>
        <v>340</v>
      </c>
      <c r="DZ78" s="723"/>
      <c r="EA78" s="723"/>
      <c r="EB78" s="723"/>
      <c r="EC78" s="723"/>
      <c r="ED78" s="723"/>
      <c r="EE78" s="723"/>
      <c r="EF78" s="723"/>
      <c r="EG78" s="724"/>
      <c r="EH78" s="725"/>
      <c r="EI78" s="726"/>
      <c r="EJ78" s="727"/>
    </row>
    <row r="79" spans="1:140" ht="15" thickBot="1">
      <c r="DW79" s="135"/>
    </row>
    <row r="80" spans="1:140" ht="15" thickBot="1">
      <c r="C80" s="754" t="s">
        <v>4201</v>
      </c>
      <c r="D80" s="755"/>
      <c r="E80" s="755"/>
      <c r="F80" s="755"/>
      <c r="G80" s="755"/>
      <c r="H80" s="755"/>
      <c r="I80" s="755"/>
      <c r="J80" s="755"/>
      <c r="K80" s="755"/>
      <c r="L80" s="755"/>
      <c r="M80" s="755"/>
      <c r="N80" s="755"/>
      <c r="O80" s="755"/>
      <c r="P80" s="755"/>
      <c r="Q80" s="755"/>
      <c r="R80" s="755"/>
      <c r="S80" s="755"/>
      <c r="T80" s="755"/>
      <c r="U80" s="755"/>
      <c r="V80" s="755"/>
      <c r="W80" s="755"/>
      <c r="X80" s="755"/>
      <c r="Y80" s="755"/>
      <c r="Z80" s="755"/>
      <c r="AA80" s="755"/>
      <c r="AB80" s="755"/>
      <c r="AC80" s="755"/>
      <c r="AD80" s="755"/>
      <c r="AE80" s="755"/>
      <c r="AF80" s="755"/>
      <c r="AG80" s="755"/>
      <c r="AH80" s="755"/>
      <c r="AI80" s="755"/>
      <c r="AJ80" s="755"/>
      <c r="AK80" s="755"/>
      <c r="AL80" s="755"/>
      <c r="AM80" s="755"/>
      <c r="AN80" s="755"/>
      <c r="AO80" s="755"/>
      <c r="AP80" s="756"/>
      <c r="AQ80" s="134"/>
      <c r="AS80" s="754" t="s">
        <v>4394</v>
      </c>
      <c r="AT80" s="755"/>
      <c r="AU80" s="755"/>
      <c r="AV80" s="755"/>
      <c r="AW80" s="755"/>
      <c r="AX80" s="755"/>
      <c r="AY80" s="755"/>
      <c r="AZ80" s="755"/>
      <c r="BA80" s="755"/>
      <c r="BB80" s="755"/>
      <c r="BC80" s="755"/>
      <c r="BD80" s="755"/>
      <c r="BE80" s="755"/>
      <c r="BF80" s="755"/>
      <c r="BG80" s="755"/>
      <c r="BH80" s="755"/>
      <c r="BI80" s="755"/>
      <c r="BJ80" s="755"/>
      <c r="BK80" s="755"/>
      <c r="BL80" s="755"/>
      <c r="BM80" s="755"/>
      <c r="BN80" s="755"/>
      <c r="BO80" s="755"/>
      <c r="BP80" s="755"/>
      <c r="BQ80" s="755"/>
      <c r="BR80" s="755"/>
      <c r="BS80" s="755"/>
      <c r="BT80" s="755"/>
      <c r="BU80" s="755"/>
      <c r="BV80" s="755"/>
      <c r="BW80" s="755"/>
      <c r="BX80" s="755"/>
      <c r="BY80" s="755"/>
      <c r="BZ80" s="755"/>
      <c r="CA80" s="755"/>
      <c r="CB80" s="755"/>
      <c r="CC80" s="755"/>
      <c r="CD80" s="755"/>
      <c r="CE80" s="755"/>
      <c r="CF80" s="756"/>
      <c r="CG80" s="134"/>
      <c r="CI80" s="754" t="s">
        <v>4395</v>
      </c>
      <c r="CJ80" s="755"/>
      <c r="CK80" s="755"/>
      <c r="CL80" s="755"/>
      <c r="CM80" s="755"/>
      <c r="CN80" s="755"/>
      <c r="CO80" s="755"/>
      <c r="CP80" s="755"/>
      <c r="CQ80" s="755"/>
      <c r="CR80" s="755"/>
      <c r="CS80" s="755"/>
      <c r="CT80" s="755"/>
      <c r="CU80" s="755"/>
      <c r="CV80" s="755"/>
      <c r="CW80" s="755"/>
      <c r="CX80" s="755"/>
      <c r="CY80" s="755"/>
      <c r="CZ80" s="755"/>
      <c r="DA80" s="755"/>
      <c r="DB80" s="755"/>
      <c r="DC80" s="755"/>
      <c r="DD80" s="755"/>
      <c r="DE80" s="755"/>
      <c r="DF80" s="755"/>
      <c r="DG80" s="755"/>
      <c r="DH80" s="755"/>
      <c r="DI80" s="755"/>
      <c r="DJ80" s="755"/>
      <c r="DK80" s="755"/>
      <c r="DL80" s="755"/>
      <c r="DM80" s="755"/>
      <c r="DN80" s="755"/>
      <c r="DO80" s="755"/>
      <c r="DP80" s="755"/>
      <c r="DQ80" s="755"/>
      <c r="DR80" s="755"/>
      <c r="DS80" s="755"/>
      <c r="DT80" s="755"/>
      <c r="DU80" s="755"/>
      <c r="DV80" s="756"/>
      <c r="DW80" s="134"/>
      <c r="DY80" s="754" t="s">
        <v>4405</v>
      </c>
      <c r="DZ80" s="755"/>
      <c r="EA80" s="755"/>
      <c r="EB80" s="755"/>
      <c r="EC80" s="755"/>
      <c r="ED80" s="755"/>
      <c r="EE80" s="755"/>
      <c r="EF80" s="755"/>
      <c r="EG80" s="755"/>
      <c r="EH80" s="755"/>
      <c r="EI80" s="755"/>
      <c r="EJ80" s="756"/>
    </row>
    <row r="81" spans="1:140">
      <c r="C81" s="740" t="s">
        <v>4308</v>
      </c>
      <c r="D81" s="741"/>
      <c r="E81" s="741"/>
      <c r="F81" s="741"/>
      <c r="G81" s="741"/>
      <c r="H81" s="741"/>
      <c r="I81" s="741"/>
      <c r="J81" s="741"/>
      <c r="K81" s="741"/>
      <c r="L81" s="741"/>
      <c r="M81" s="741"/>
      <c r="N81" s="741"/>
      <c r="O81" s="135"/>
      <c r="P81" s="158"/>
      <c r="Q81" s="741" t="s">
        <v>4309</v>
      </c>
      <c r="R81" s="741"/>
      <c r="S81" s="741"/>
      <c r="T81" s="741"/>
      <c r="U81" s="741"/>
      <c r="V81" s="741"/>
      <c r="W81" s="741"/>
      <c r="X81" s="741"/>
      <c r="Y81" s="741"/>
      <c r="Z81" s="741"/>
      <c r="AA81" s="741"/>
      <c r="AB81" s="741"/>
      <c r="AC81" s="135"/>
      <c r="AD81" s="160"/>
      <c r="AE81" s="733" t="s">
        <v>627</v>
      </c>
      <c r="AF81" s="733"/>
      <c r="AG81" s="733"/>
      <c r="AH81" s="733"/>
      <c r="AI81" s="733"/>
      <c r="AJ81" s="733"/>
      <c r="AK81" s="733"/>
      <c r="AL81" s="733"/>
      <c r="AM81" s="733"/>
      <c r="AN81" s="733"/>
      <c r="AO81" s="733"/>
      <c r="AP81" s="743"/>
      <c r="AQ81" s="135"/>
      <c r="AS81" s="740" t="s">
        <v>4311</v>
      </c>
      <c r="AT81" s="741"/>
      <c r="AU81" s="741"/>
      <c r="AV81" s="741"/>
      <c r="AW81" s="741"/>
      <c r="AX81" s="741"/>
      <c r="AY81" s="741"/>
      <c r="AZ81" s="741"/>
      <c r="BA81" s="741"/>
      <c r="BB81" s="741"/>
      <c r="BC81" s="741"/>
      <c r="BD81" s="741"/>
      <c r="BE81" s="135"/>
      <c r="BF81" s="158"/>
      <c r="BG81" s="741" t="s">
        <v>4312</v>
      </c>
      <c r="BH81" s="741"/>
      <c r="BI81" s="741"/>
      <c r="BJ81" s="741"/>
      <c r="BK81" s="741"/>
      <c r="BL81" s="741"/>
      <c r="BM81" s="741"/>
      <c r="BN81" s="741"/>
      <c r="BO81" s="741"/>
      <c r="BP81" s="741"/>
      <c r="BQ81" s="741"/>
      <c r="BR81" s="741"/>
      <c r="BS81" s="135"/>
      <c r="BT81" s="160"/>
      <c r="BU81" s="733" t="s">
        <v>631</v>
      </c>
      <c r="BV81" s="733"/>
      <c r="BW81" s="733"/>
      <c r="BX81" s="733"/>
      <c r="BY81" s="733"/>
      <c r="BZ81" s="733"/>
      <c r="CA81" s="733"/>
      <c r="CB81" s="733"/>
      <c r="CC81" s="733"/>
      <c r="CD81" s="733"/>
      <c r="CE81" s="733"/>
      <c r="CF81" s="743"/>
      <c r="CG81" s="135"/>
      <c r="CH81" s="160"/>
      <c r="CI81" s="740" t="s">
        <v>4314</v>
      </c>
      <c r="CJ81" s="741"/>
      <c r="CK81" s="741"/>
      <c r="CL81" s="741"/>
      <c r="CM81" s="741"/>
      <c r="CN81" s="741"/>
      <c r="CO81" s="741"/>
      <c r="CP81" s="741"/>
      <c r="CQ81" s="741"/>
      <c r="CR81" s="741"/>
      <c r="CS81" s="741"/>
      <c r="CT81" s="741"/>
      <c r="CU81" s="135"/>
      <c r="CV81" s="158"/>
      <c r="CW81" s="741" t="s">
        <v>4316</v>
      </c>
      <c r="CX81" s="741"/>
      <c r="CY81" s="741"/>
      <c r="CZ81" s="741"/>
      <c r="DA81" s="741"/>
      <c r="DB81" s="741"/>
      <c r="DC81" s="741"/>
      <c r="DD81" s="741"/>
      <c r="DE81" s="741"/>
      <c r="DF81" s="741"/>
      <c r="DG81" s="741"/>
      <c r="DH81" s="741"/>
      <c r="DI81" s="135"/>
      <c r="DJ81" s="160"/>
      <c r="DK81" s="733" t="s">
        <v>635</v>
      </c>
      <c r="DL81" s="733"/>
      <c r="DM81" s="733"/>
      <c r="DN81" s="733"/>
      <c r="DO81" s="733"/>
      <c r="DP81" s="733"/>
      <c r="DQ81" s="733"/>
      <c r="DR81" s="733"/>
      <c r="DS81" s="733"/>
      <c r="DT81" s="733"/>
      <c r="DU81" s="733"/>
      <c r="DV81" s="743"/>
      <c r="DW81" s="135"/>
      <c r="DY81" s="740" t="s">
        <v>751</v>
      </c>
      <c r="DZ81" s="741"/>
      <c r="EA81" s="741"/>
      <c r="EB81" s="741"/>
      <c r="EC81" s="741"/>
      <c r="ED81" s="741"/>
      <c r="EE81" s="741"/>
      <c r="EF81" s="741"/>
      <c r="EG81" s="741"/>
      <c r="EH81" s="741"/>
      <c r="EI81" s="741"/>
      <c r="EJ81" s="742"/>
    </row>
    <row r="82" spans="1:140" ht="48.75" customHeight="1">
      <c r="C82" s="734" t="s">
        <v>4307</v>
      </c>
      <c r="D82" s="735"/>
      <c r="E82" s="735"/>
      <c r="F82" s="735"/>
      <c r="G82" s="735"/>
      <c r="H82" s="735"/>
      <c r="I82" s="735"/>
      <c r="J82" s="735"/>
      <c r="K82" s="735"/>
      <c r="L82" s="735"/>
      <c r="M82" s="735"/>
      <c r="N82" s="735"/>
      <c r="O82" s="142"/>
      <c r="P82" s="164"/>
      <c r="Q82" s="821" t="s">
        <v>4321</v>
      </c>
      <c r="R82" s="821"/>
      <c r="S82" s="821"/>
      <c r="T82" s="821"/>
      <c r="U82" s="821"/>
      <c r="V82" s="821"/>
      <c r="W82" s="821"/>
      <c r="X82" s="821"/>
      <c r="Y82" s="821"/>
      <c r="Z82" s="821"/>
      <c r="AA82" s="821"/>
      <c r="AB82" s="821"/>
      <c r="AC82" s="142"/>
      <c r="AD82" s="160"/>
      <c r="AE82" s="735" t="s">
        <v>4320</v>
      </c>
      <c r="AF82" s="735"/>
      <c r="AG82" s="735"/>
      <c r="AH82" s="735"/>
      <c r="AI82" s="735"/>
      <c r="AJ82" s="735"/>
      <c r="AK82" s="735"/>
      <c r="AL82" s="735"/>
      <c r="AM82" s="735"/>
      <c r="AN82" s="735"/>
      <c r="AO82" s="735"/>
      <c r="AP82" s="744"/>
      <c r="AQ82" s="142"/>
      <c r="AR82" s="160"/>
      <c r="AS82" s="734" t="s">
        <v>4310</v>
      </c>
      <c r="AT82" s="735"/>
      <c r="AU82" s="735"/>
      <c r="AV82" s="735"/>
      <c r="AW82" s="735"/>
      <c r="AX82" s="735"/>
      <c r="AY82" s="735"/>
      <c r="AZ82" s="735"/>
      <c r="BA82" s="735"/>
      <c r="BB82" s="735"/>
      <c r="BC82" s="735"/>
      <c r="BD82" s="735"/>
      <c r="BE82" s="142"/>
      <c r="BF82" s="164"/>
      <c r="BG82" s="735" t="s">
        <v>4326</v>
      </c>
      <c r="BH82" s="735"/>
      <c r="BI82" s="735"/>
      <c r="BJ82" s="735"/>
      <c r="BK82" s="735"/>
      <c r="BL82" s="735"/>
      <c r="BM82" s="735"/>
      <c r="BN82" s="735"/>
      <c r="BO82" s="735"/>
      <c r="BP82" s="735"/>
      <c r="BQ82" s="735"/>
      <c r="BR82" s="735"/>
      <c r="BS82" s="142"/>
      <c r="BT82" s="160"/>
      <c r="BU82" s="735" t="s">
        <v>4320</v>
      </c>
      <c r="BV82" s="735"/>
      <c r="BW82" s="735"/>
      <c r="BX82" s="735"/>
      <c r="BY82" s="735"/>
      <c r="BZ82" s="735"/>
      <c r="CA82" s="735"/>
      <c r="CB82" s="735"/>
      <c r="CC82" s="735"/>
      <c r="CD82" s="735"/>
      <c r="CE82" s="735"/>
      <c r="CF82" s="744"/>
      <c r="CG82" s="142"/>
      <c r="CH82" s="160"/>
      <c r="CI82" s="734" t="s">
        <v>4313</v>
      </c>
      <c r="CJ82" s="735"/>
      <c r="CK82" s="735"/>
      <c r="CL82" s="735"/>
      <c r="CM82" s="735"/>
      <c r="CN82" s="735"/>
      <c r="CO82" s="735"/>
      <c r="CP82" s="735"/>
      <c r="CQ82" s="735"/>
      <c r="CR82" s="735"/>
      <c r="CS82" s="735"/>
      <c r="CT82" s="735"/>
      <c r="CU82" s="142"/>
      <c r="CV82" s="164"/>
      <c r="CW82" s="821" t="s">
        <v>4315</v>
      </c>
      <c r="CX82" s="821"/>
      <c r="CY82" s="821"/>
      <c r="CZ82" s="821"/>
      <c r="DA82" s="821"/>
      <c r="DB82" s="821"/>
      <c r="DC82" s="821"/>
      <c r="DD82" s="821"/>
      <c r="DE82" s="821"/>
      <c r="DF82" s="821"/>
      <c r="DG82" s="821"/>
      <c r="DH82" s="821"/>
      <c r="DI82" s="142"/>
      <c r="DJ82" s="160"/>
      <c r="DK82" s="735" t="s">
        <v>4320</v>
      </c>
      <c r="DL82" s="735"/>
      <c r="DM82" s="735"/>
      <c r="DN82" s="735"/>
      <c r="DO82" s="735"/>
      <c r="DP82" s="735"/>
      <c r="DQ82" s="735"/>
      <c r="DR82" s="735"/>
      <c r="DS82" s="735"/>
      <c r="DT82" s="735"/>
      <c r="DU82" s="735"/>
      <c r="DV82" s="744"/>
      <c r="DW82" s="134"/>
      <c r="DX82" s="160"/>
      <c r="DY82" s="734" t="s">
        <v>4406</v>
      </c>
      <c r="DZ82" s="821"/>
      <c r="EA82" s="821"/>
      <c r="EB82" s="821"/>
      <c r="EC82" s="821"/>
      <c r="ED82" s="821"/>
      <c r="EE82" s="821"/>
      <c r="EF82" s="821"/>
      <c r="EG82" s="821"/>
      <c r="EH82" s="821"/>
      <c r="EI82" s="821"/>
      <c r="EJ82" s="744"/>
    </row>
    <row r="83" spans="1:140" ht="15" customHeight="1">
      <c r="C83" s="736"/>
      <c r="D83" s="717"/>
      <c r="E83" s="717"/>
      <c r="F83" s="717"/>
      <c r="G83" s="717"/>
      <c r="H83" s="717"/>
      <c r="I83" s="717"/>
      <c r="J83" s="717"/>
      <c r="K83" s="717"/>
      <c r="L83" s="717"/>
      <c r="M83" s="717"/>
      <c r="N83" s="717"/>
      <c r="O83" s="379"/>
      <c r="P83" s="164"/>
      <c r="Q83" s="822"/>
      <c r="R83" s="822"/>
      <c r="S83" s="822"/>
      <c r="T83" s="822"/>
      <c r="U83" s="822"/>
      <c r="V83" s="822"/>
      <c r="W83" s="822"/>
      <c r="X83" s="822"/>
      <c r="Y83" s="822"/>
      <c r="Z83" s="822"/>
      <c r="AA83" s="822"/>
      <c r="AB83" s="822"/>
      <c r="AC83" s="379"/>
      <c r="AD83" s="160"/>
      <c r="AE83" s="717" t="s">
        <v>629</v>
      </c>
      <c r="AF83" s="717"/>
      <c r="AG83" s="717"/>
      <c r="AH83" s="717"/>
      <c r="AI83" s="717"/>
      <c r="AJ83" s="717"/>
      <c r="AK83" s="717"/>
      <c r="AL83" s="717"/>
      <c r="AM83" s="717"/>
      <c r="AN83" s="717"/>
      <c r="AO83" s="717"/>
      <c r="AP83" s="718"/>
      <c r="AQ83" s="379"/>
      <c r="AR83" s="160"/>
      <c r="AS83" s="736"/>
      <c r="AT83" s="717"/>
      <c r="AU83" s="717"/>
      <c r="AV83" s="717"/>
      <c r="AW83" s="717"/>
      <c r="AX83" s="717"/>
      <c r="AY83" s="717"/>
      <c r="AZ83" s="717"/>
      <c r="BA83" s="717"/>
      <c r="BB83" s="717"/>
      <c r="BC83" s="717"/>
      <c r="BD83" s="717"/>
      <c r="BE83" s="379"/>
      <c r="BF83" s="164"/>
      <c r="BG83" s="717"/>
      <c r="BH83" s="717"/>
      <c r="BI83" s="717"/>
      <c r="BJ83" s="717"/>
      <c r="BK83" s="717"/>
      <c r="BL83" s="717"/>
      <c r="BM83" s="717"/>
      <c r="BN83" s="717"/>
      <c r="BO83" s="717"/>
      <c r="BP83" s="717"/>
      <c r="BQ83" s="717"/>
      <c r="BR83" s="717"/>
      <c r="BS83" s="379"/>
      <c r="BT83" s="160"/>
      <c r="BU83" s="717" t="s">
        <v>633</v>
      </c>
      <c r="BV83" s="717"/>
      <c r="BW83" s="717"/>
      <c r="BX83" s="717"/>
      <c r="BY83" s="717"/>
      <c r="BZ83" s="717"/>
      <c r="CA83" s="717"/>
      <c r="CB83" s="717"/>
      <c r="CC83" s="717"/>
      <c r="CD83" s="717"/>
      <c r="CE83" s="717"/>
      <c r="CF83" s="718"/>
      <c r="CG83" s="379"/>
      <c r="CH83" s="160"/>
      <c r="CI83" s="736"/>
      <c r="CJ83" s="717"/>
      <c r="CK83" s="717"/>
      <c r="CL83" s="717"/>
      <c r="CM83" s="717"/>
      <c r="CN83" s="717"/>
      <c r="CO83" s="717"/>
      <c r="CP83" s="717"/>
      <c r="CQ83" s="717"/>
      <c r="CR83" s="717"/>
      <c r="CS83" s="717"/>
      <c r="CT83" s="717"/>
      <c r="CU83" s="379"/>
      <c r="CV83" s="164"/>
      <c r="CW83" s="822"/>
      <c r="CX83" s="822"/>
      <c r="CY83" s="822"/>
      <c r="CZ83" s="822"/>
      <c r="DA83" s="822"/>
      <c r="DB83" s="822"/>
      <c r="DC83" s="822"/>
      <c r="DD83" s="822"/>
      <c r="DE83" s="822"/>
      <c r="DF83" s="822"/>
      <c r="DG83" s="822"/>
      <c r="DH83" s="822"/>
      <c r="DI83" s="379"/>
      <c r="DJ83" s="160"/>
      <c r="DK83" s="717" t="s">
        <v>637</v>
      </c>
      <c r="DL83" s="717"/>
      <c r="DM83" s="717"/>
      <c r="DN83" s="717"/>
      <c r="DO83" s="717"/>
      <c r="DP83" s="717"/>
      <c r="DQ83" s="717"/>
      <c r="DR83" s="717"/>
      <c r="DS83" s="717"/>
      <c r="DT83" s="717"/>
      <c r="DU83" s="717"/>
      <c r="DV83" s="718"/>
      <c r="DW83" s="135"/>
      <c r="DX83" s="164"/>
      <c r="DY83" s="736" t="s">
        <v>753</v>
      </c>
      <c r="DZ83" s="822"/>
      <c r="EA83" s="822"/>
      <c r="EB83" s="822"/>
      <c r="EC83" s="822"/>
      <c r="ED83" s="822"/>
      <c r="EE83" s="822"/>
      <c r="EF83" s="822"/>
      <c r="EG83" s="822"/>
      <c r="EH83" s="822"/>
      <c r="EI83" s="822"/>
      <c r="EJ83" s="718"/>
    </row>
    <row r="84" spans="1:140" ht="106.5" customHeight="1">
      <c r="C84" s="720"/>
      <c r="D84" s="711"/>
      <c r="E84" s="711"/>
      <c r="F84" s="711"/>
      <c r="G84" s="711"/>
      <c r="H84" s="711"/>
      <c r="I84" s="711"/>
      <c r="J84" s="711"/>
      <c r="K84" s="711"/>
      <c r="L84" s="711"/>
      <c r="M84" s="711"/>
      <c r="N84" s="721"/>
      <c r="O84" s="135"/>
      <c r="P84" s="164"/>
      <c r="Q84" s="823"/>
      <c r="R84" s="824"/>
      <c r="S84" s="824"/>
      <c r="T84" s="824"/>
      <c r="U84" s="824"/>
      <c r="V84" s="824"/>
      <c r="W84" s="824"/>
      <c r="X84" s="824"/>
      <c r="Y84" s="824"/>
      <c r="Z84" s="824"/>
      <c r="AA84" s="824"/>
      <c r="AB84" s="825"/>
      <c r="AC84" s="135"/>
      <c r="AD84" s="160"/>
      <c r="AE84" s="710"/>
      <c r="AF84" s="711"/>
      <c r="AG84" s="711"/>
      <c r="AH84" s="711"/>
      <c r="AI84" s="711"/>
      <c r="AJ84" s="711"/>
      <c r="AK84" s="711"/>
      <c r="AL84" s="711"/>
      <c r="AM84" s="711"/>
      <c r="AN84" s="711"/>
      <c r="AO84" s="711"/>
      <c r="AP84" s="712"/>
      <c r="AQ84" s="135"/>
      <c r="AR84" s="160"/>
      <c r="AS84" s="720"/>
      <c r="AT84" s="711"/>
      <c r="AU84" s="711"/>
      <c r="AV84" s="711"/>
      <c r="AW84" s="711"/>
      <c r="AX84" s="711"/>
      <c r="AY84" s="711"/>
      <c r="AZ84" s="711"/>
      <c r="BA84" s="711"/>
      <c r="BB84" s="711"/>
      <c r="BC84" s="711"/>
      <c r="BD84" s="721"/>
      <c r="BE84" s="135"/>
      <c r="BF84" s="164"/>
      <c r="BG84" s="710"/>
      <c r="BH84" s="711"/>
      <c r="BI84" s="711"/>
      <c r="BJ84" s="711"/>
      <c r="BK84" s="711"/>
      <c r="BL84" s="711"/>
      <c r="BM84" s="711"/>
      <c r="BN84" s="711"/>
      <c r="BO84" s="711"/>
      <c r="BP84" s="711"/>
      <c r="BQ84" s="711"/>
      <c r="BR84" s="721"/>
      <c r="BS84" s="135"/>
      <c r="BT84" s="160"/>
      <c r="BU84" s="710"/>
      <c r="BV84" s="711"/>
      <c r="BW84" s="711"/>
      <c r="BX84" s="711"/>
      <c r="BY84" s="711"/>
      <c r="BZ84" s="711"/>
      <c r="CA84" s="711"/>
      <c r="CB84" s="711"/>
      <c r="CC84" s="711"/>
      <c r="CD84" s="711"/>
      <c r="CE84" s="711"/>
      <c r="CF84" s="712"/>
      <c r="CG84" s="135"/>
      <c r="CH84" s="160"/>
      <c r="CI84" s="720"/>
      <c r="CJ84" s="711"/>
      <c r="CK84" s="711"/>
      <c r="CL84" s="711"/>
      <c r="CM84" s="711"/>
      <c r="CN84" s="711"/>
      <c r="CO84" s="711"/>
      <c r="CP84" s="711"/>
      <c r="CQ84" s="711"/>
      <c r="CR84" s="711"/>
      <c r="CS84" s="711"/>
      <c r="CT84" s="721"/>
      <c r="CU84" s="135"/>
      <c r="CV84" s="164"/>
      <c r="CW84" s="823"/>
      <c r="CX84" s="824"/>
      <c r="CY84" s="824"/>
      <c r="CZ84" s="824"/>
      <c r="DA84" s="824"/>
      <c r="DB84" s="824"/>
      <c r="DC84" s="824"/>
      <c r="DD84" s="824"/>
      <c r="DE84" s="824"/>
      <c r="DF84" s="824"/>
      <c r="DG84" s="824"/>
      <c r="DH84" s="825"/>
      <c r="DI84" s="135"/>
      <c r="DJ84" s="160"/>
      <c r="DK84" s="710"/>
      <c r="DL84" s="711"/>
      <c r="DM84" s="711"/>
      <c r="DN84" s="711"/>
      <c r="DO84" s="711"/>
      <c r="DP84" s="711"/>
      <c r="DQ84" s="711"/>
      <c r="DR84" s="711"/>
      <c r="DS84" s="711"/>
      <c r="DT84" s="711"/>
      <c r="DU84" s="711"/>
      <c r="DV84" s="712"/>
      <c r="DW84" s="134"/>
      <c r="DX84" s="160"/>
      <c r="DY84" s="720"/>
      <c r="DZ84" s="824"/>
      <c r="EA84" s="824"/>
      <c r="EB84" s="824"/>
      <c r="EC84" s="824"/>
      <c r="ED84" s="824"/>
      <c r="EE84" s="824"/>
      <c r="EF84" s="824"/>
      <c r="EG84" s="824"/>
      <c r="EH84" s="824"/>
      <c r="EI84" s="824"/>
      <c r="EJ84" s="712"/>
    </row>
    <row r="85" spans="1:140">
      <c r="A85" s="137" t="s">
        <v>4860</v>
      </c>
      <c r="C85" s="714">
        <f>VLOOKUP(A85,'Прайс-лист'!$B:$K,10,0)</f>
        <v>360</v>
      </c>
      <c r="D85" s="715"/>
      <c r="E85" s="715"/>
      <c r="F85" s="715"/>
      <c r="G85" s="715"/>
      <c r="H85" s="715"/>
      <c r="I85" s="715"/>
      <c r="J85" s="715"/>
      <c r="K85" s="716"/>
      <c r="L85" s="708"/>
      <c r="M85" s="709"/>
      <c r="N85" s="709"/>
      <c r="O85" s="137" t="s">
        <v>4862</v>
      </c>
      <c r="P85" s="164"/>
      <c r="Q85" s="819">
        <f>VLOOKUP(O85,'Прайс-лист'!$B:$K,10,0)</f>
        <v>450</v>
      </c>
      <c r="R85" s="820"/>
      <c r="S85" s="820"/>
      <c r="T85" s="820"/>
      <c r="U85" s="820"/>
      <c r="V85" s="820"/>
      <c r="W85" s="820"/>
      <c r="X85" s="820"/>
      <c r="Y85" s="716"/>
      <c r="Z85" s="708"/>
      <c r="AA85" s="709"/>
      <c r="AB85" s="709"/>
      <c r="AC85" s="137" t="s">
        <v>630</v>
      </c>
      <c r="AD85" s="160"/>
      <c r="AE85" s="719">
        <f>VLOOKUP(AC85,'Прайс-лист'!$B:$K,10,0)</f>
        <v>370</v>
      </c>
      <c r="AF85" s="715"/>
      <c r="AG85" s="715"/>
      <c r="AH85" s="715"/>
      <c r="AI85" s="715"/>
      <c r="AJ85" s="715"/>
      <c r="AK85" s="715"/>
      <c r="AL85" s="715"/>
      <c r="AM85" s="716"/>
      <c r="AN85" s="708"/>
      <c r="AO85" s="709"/>
      <c r="AP85" s="713"/>
      <c r="AQ85" s="137" t="s">
        <v>4864</v>
      </c>
      <c r="AR85" s="160"/>
      <c r="AS85" s="714">
        <f>VLOOKUP(AQ85,'Прайс-лист'!$B:$K,10,0)</f>
        <v>420</v>
      </c>
      <c r="AT85" s="715"/>
      <c r="AU85" s="715"/>
      <c r="AV85" s="715"/>
      <c r="AW85" s="715"/>
      <c r="AX85" s="715"/>
      <c r="AY85" s="715"/>
      <c r="AZ85" s="715"/>
      <c r="BA85" s="716"/>
      <c r="BB85" s="708"/>
      <c r="BC85" s="709"/>
      <c r="BD85" s="709"/>
      <c r="BE85" s="137" t="s">
        <v>4866</v>
      </c>
      <c r="BF85" s="160"/>
      <c r="BG85" s="719">
        <f>VLOOKUP(BE85,'Прайс-лист'!$B:$K,10,0)</f>
        <v>530</v>
      </c>
      <c r="BH85" s="715"/>
      <c r="BI85" s="715"/>
      <c r="BJ85" s="715"/>
      <c r="BK85" s="715"/>
      <c r="BL85" s="715"/>
      <c r="BM85" s="715"/>
      <c r="BN85" s="715"/>
      <c r="BO85" s="716"/>
      <c r="BP85" s="708"/>
      <c r="BQ85" s="709"/>
      <c r="BR85" s="709"/>
      <c r="BS85" s="137" t="s">
        <v>634</v>
      </c>
      <c r="BT85" s="160"/>
      <c r="BU85" s="719">
        <f>VLOOKUP(BS85,'Прайс-лист'!$B:$K,10,0)</f>
        <v>450</v>
      </c>
      <c r="BV85" s="715"/>
      <c r="BW85" s="715"/>
      <c r="BX85" s="715"/>
      <c r="BY85" s="715"/>
      <c r="BZ85" s="715"/>
      <c r="CA85" s="715"/>
      <c r="CB85" s="715"/>
      <c r="CC85" s="716"/>
      <c r="CD85" s="708"/>
      <c r="CE85" s="709"/>
      <c r="CF85" s="713"/>
      <c r="CG85" s="137" t="s">
        <v>4868</v>
      </c>
      <c r="CH85" s="160"/>
      <c r="CI85" s="714">
        <f>VLOOKUP(CG85,'Прайс-лист'!$B:$K,10,0)</f>
        <v>530</v>
      </c>
      <c r="CJ85" s="715"/>
      <c r="CK85" s="715"/>
      <c r="CL85" s="715"/>
      <c r="CM85" s="715"/>
      <c r="CN85" s="715"/>
      <c r="CO85" s="715"/>
      <c r="CP85" s="715"/>
      <c r="CQ85" s="716"/>
      <c r="CR85" s="708"/>
      <c r="CS85" s="709"/>
      <c r="CT85" s="709"/>
      <c r="CU85" s="137" t="s">
        <v>4870</v>
      </c>
      <c r="CV85" s="160"/>
      <c r="CW85" s="719">
        <f>VLOOKUP(CU85,'Прайс-лист'!$B:$K,10,0)</f>
        <v>690</v>
      </c>
      <c r="CX85" s="715"/>
      <c r="CY85" s="715"/>
      <c r="CZ85" s="715"/>
      <c r="DA85" s="715"/>
      <c r="DB85" s="715"/>
      <c r="DC85" s="715"/>
      <c r="DD85" s="715"/>
      <c r="DE85" s="716"/>
      <c r="DF85" s="708"/>
      <c r="DG85" s="709"/>
      <c r="DH85" s="709"/>
      <c r="DI85" s="137" t="s">
        <v>638</v>
      </c>
      <c r="DJ85" s="160"/>
      <c r="DK85" s="719">
        <f>VLOOKUP(DI85,'Прайс-лист'!$B:$K,10,0)</f>
        <v>510</v>
      </c>
      <c r="DL85" s="715"/>
      <c r="DM85" s="715"/>
      <c r="DN85" s="715"/>
      <c r="DO85" s="715"/>
      <c r="DP85" s="715"/>
      <c r="DQ85" s="715"/>
      <c r="DR85" s="715"/>
      <c r="DS85" s="716"/>
      <c r="DT85" s="708"/>
      <c r="DU85" s="709"/>
      <c r="DV85" s="713"/>
      <c r="DW85" s="137" t="s">
        <v>754</v>
      </c>
      <c r="DX85" s="160"/>
      <c r="DY85" s="714">
        <f>VLOOKUP(DW85,'Прайс-лист'!$B:$K,10,0)</f>
        <v>560</v>
      </c>
      <c r="DZ85" s="820"/>
      <c r="EA85" s="820"/>
      <c r="EB85" s="820"/>
      <c r="EC85" s="820"/>
      <c r="ED85" s="820"/>
      <c r="EE85" s="820"/>
      <c r="EF85" s="820"/>
      <c r="EG85" s="716"/>
      <c r="EH85" s="708"/>
      <c r="EI85" s="709"/>
      <c r="EJ85" s="713"/>
    </row>
    <row r="86" spans="1:140" ht="15" thickBot="1">
      <c r="A86" s="138" t="s">
        <v>4943</v>
      </c>
      <c r="C86" s="753">
        <f>VLOOKUP(A86,'Прайс-лист'!$B:$K,10,0)</f>
        <v>360</v>
      </c>
      <c r="D86" s="723"/>
      <c r="E86" s="723"/>
      <c r="F86" s="723"/>
      <c r="G86" s="723"/>
      <c r="H86" s="723"/>
      <c r="I86" s="723"/>
      <c r="J86" s="723"/>
      <c r="K86" s="724"/>
      <c r="L86" s="725"/>
      <c r="M86" s="726"/>
      <c r="N86" s="726"/>
      <c r="O86" s="138" t="s">
        <v>4945</v>
      </c>
      <c r="P86" s="244"/>
      <c r="Q86" s="722">
        <f>VLOOKUP(O86,'Прайс-лист'!$B:$K,10,0)</f>
        <v>450</v>
      </c>
      <c r="R86" s="723"/>
      <c r="S86" s="723"/>
      <c r="T86" s="723"/>
      <c r="U86" s="723"/>
      <c r="V86" s="723"/>
      <c r="W86" s="723"/>
      <c r="X86" s="723"/>
      <c r="Y86" s="724"/>
      <c r="Z86" s="725"/>
      <c r="AA86" s="726"/>
      <c r="AB86" s="726"/>
      <c r="AC86" s="138" t="s">
        <v>781</v>
      </c>
      <c r="AD86" s="245"/>
      <c r="AE86" s="722">
        <f>VLOOKUP(AC86,'Прайс-лист'!$B:$K,10,0)</f>
        <v>370</v>
      </c>
      <c r="AF86" s="723"/>
      <c r="AG86" s="723"/>
      <c r="AH86" s="723"/>
      <c r="AI86" s="723"/>
      <c r="AJ86" s="723"/>
      <c r="AK86" s="723"/>
      <c r="AL86" s="723"/>
      <c r="AM86" s="724"/>
      <c r="AN86" s="725"/>
      <c r="AO86" s="726"/>
      <c r="AP86" s="727"/>
      <c r="AQ86" s="138" t="s">
        <v>4947</v>
      </c>
      <c r="AR86" s="245"/>
      <c r="AS86" s="753">
        <f>VLOOKUP(AQ86,'Прайс-лист'!$B:$K,10,0)</f>
        <v>420</v>
      </c>
      <c r="AT86" s="723"/>
      <c r="AU86" s="723"/>
      <c r="AV86" s="723"/>
      <c r="AW86" s="723"/>
      <c r="AX86" s="723"/>
      <c r="AY86" s="723"/>
      <c r="AZ86" s="723"/>
      <c r="BA86" s="724"/>
      <c r="BB86" s="725"/>
      <c r="BC86" s="726"/>
      <c r="BD86" s="726"/>
      <c r="BE86" s="139" t="s">
        <v>4949</v>
      </c>
      <c r="BF86" s="245"/>
      <c r="BG86" s="722">
        <f>VLOOKUP(BE86,'Прайс-лист'!$B:$K,10,0)</f>
        <v>530</v>
      </c>
      <c r="BH86" s="723"/>
      <c r="BI86" s="723"/>
      <c r="BJ86" s="723"/>
      <c r="BK86" s="723"/>
      <c r="BL86" s="723"/>
      <c r="BM86" s="723"/>
      <c r="BN86" s="723"/>
      <c r="BO86" s="724"/>
      <c r="BP86" s="725"/>
      <c r="BQ86" s="726"/>
      <c r="BR86" s="726"/>
      <c r="BS86" s="139" t="s">
        <v>783</v>
      </c>
      <c r="BT86" s="245"/>
      <c r="BU86" s="722">
        <f>VLOOKUP(BS86,'Прайс-лист'!$B:$K,10,0)</f>
        <v>450</v>
      </c>
      <c r="BV86" s="723"/>
      <c r="BW86" s="723"/>
      <c r="BX86" s="723"/>
      <c r="BY86" s="723"/>
      <c r="BZ86" s="723"/>
      <c r="CA86" s="723"/>
      <c r="CB86" s="723"/>
      <c r="CC86" s="724"/>
      <c r="CD86" s="725"/>
      <c r="CE86" s="726"/>
      <c r="CF86" s="727"/>
      <c r="CG86" s="138" t="s">
        <v>4951</v>
      </c>
      <c r="CH86" s="245"/>
      <c r="CI86" s="753">
        <f>VLOOKUP(CG86,'Прайс-лист'!$B:$K,10,0)</f>
        <v>530</v>
      </c>
      <c r="CJ86" s="723"/>
      <c r="CK86" s="723"/>
      <c r="CL86" s="723"/>
      <c r="CM86" s="723"/>
      <c r="CN86" s="723"/>
      <c r="CO86" s="723"/>
      <c r="CP86" s="723"/>
      <c r="CQ86" s="724"/>
      <c r="CR86" s="725"/>
      <c r="CS86" s="726"/>
      <c r="CT86" s="726"/>
      <c r="CU86" s="139" t="s">
        <v>4953</v>
      </c>
      <c r="CV86" s="245"/>
      <c r="CW86" s="722">
        <f>VLOOKUP(CU86,'Прайс-лист'!$B:$K,10,0)</f>
        <v>690</v>
      </c>
      <c r="CX86" s="723"/>
      <c r="CY86" s="723"/>
      <c r="CZ86" s="723"/>
      <c r="DA86" s="723"/>
      <c r="DB86" s="723"/>
      <c r="DC86" s="723"/>
      <c r="DD86" s="723"/>
      <c r="DE86" s="724"/>
      <c r="DF86" s="725"/>
      <c r="DG86" s="726"/>
      <c r="DH86" s="726"/>
      <c r="DI86" s="139" t="s">
        <v>785</v>
      </c>
      <c r="DJ86" s="245"/>
      <c r="DK86" s="722">
        <f>VLOOKUP(DI86,'Прайс-лист'!$B:$K,10,0)</f>
        <v>510</v>
      </c>
      <c r="DL86" s="723"/>
      <c r="DM86" s="723"/>
      <c r="DN86" s="723"/>
      <c r="DO86" s="723"/>
      <c r="DP86" s="723"/>
      <c r="DQ86" s="723"/>
      <c r="DR86" s="723"/>
      <c r="DS86" s="724"/>
      <c r="DT86" s="725"/>
      <c r="DU86" s="726"/>
      <c r="DV86" s="727"/>
      <c r="DW86" s="138" t="s">
        <v>855</v>
      </c>
      <c r="DX86" s="160"/>
      <c r="DY86" s="753">
        <f>VLOOKUP(DW86,'Прайс-лист'!$B:$K,10,0)</f>
        <v>560</v>
      </c>
      <c r="DZ86" s="723"/>
      <c r="EA86" s="723"/>
      <c r="EB86" s="723"/>
      <c r="EC86" s="723"/>
      <c r="ED86" s="723"/>
      <c r="EE86" s="723"/>
      <c r="EF86" s="723"/>
      <c r="EG86" s="724"/>
      <c r="EH86" s="725"/>
      <c r="EI86" s="726"/>
      <c r="EJ86" s="727"/>
    </row>
    <row r="87" spans="1:140" ht="15" thickBot="1">
      <c r="DW87" s="135"/>
    </row>
    <row r="88" spans="1:140" ht="15.75" customHeight="1" thickBot="1">
      <c r="C88" s="754" t="s">
        <v>5894</v>
      </c>
      <c r="D88" s="755"/>
      <c r="E88" s="755"/>
      <c r="F88" s="755"/>
      <c r="G88" s="755"/>
      <c r="H88" s="755"/>
      <c r="I88" s="755"/>
      <c r="J88" s="755"/>
      <c r="K88" s="755"/>
      <c r="L88" s="755"/>
      <c r="M88" s="755"/>
      <c r="N88" s="755"/>
      <c r="O88" s="755"/>
      <c r="P88" s="755"/>
      <c r="Q88" s="755"/>
      <c r="R88" s="755"/>
      <c r="S88" s="755"/>
      <c r="T88" s="755"/>
      <c r="U88" s="755"/>
      <c r="V88" s="755"/>
      <c r="W88" s="755"/>
      <c r="X88" s="755"/>
      <c r="Y88" s="755"/>
      <c r="Z88" s="755"/>
      <c r="AA88" s="755"/>
      <c r="AB88" s="755"/>
      <c r="AC88" s="755"/>
      <c r="AD88" s="755"/>
      <c r="AE88" s="755"/>
      <c r="AF88" s="755"/>
      <c r="AG88" s="755"/>
      <c r="AH88" s="755"/>
      <c r="AI88" s="755"/>
      <c r="AJ88" s="755"/>
      <c r="AK88" s="755"/>
      <c r="AL88" s="755"/>
      <c r="AM88" s="755"/>
      <c r="AN88" s="755"/>
      <c r="AO88" s="755"/>
      <c r="AP88" s="755"/>
      <c r="AQ88" s="755"/>
      <c r="AR88" s="755"/>
      <c r="AS88" s="755"/>
      <c r="AT88" s="755"/>
      <c r="AU88" s="755"/>
      <c r="AV88" s="755"/>
      <c r="AW88" s="755"/>
      <c r="AX88" s="755"/>
      <c r="AY88" s="755"/>
      <c r="AZ88" s="755"/>
      <c r="BA88" s="755"/>
      <c r="BB88" s="755"/>
      <c r="BC88" s="755"/>
      <c r="BD88" s="756"/>
      <c r="BE88" s="134"/>
      <c r="BG88" s="754" t="s">
        <v>5895</v>
      </c>
      <c r="BH88" s="755"/>
      <c r="BI88" s="755"/>
      <c r="BJ88" s="755"/>
      <c r="BK88" s="755"/>
      <c r="BL88" s="755"/>
      <c r="BM88" s="755"/>
      <c r="BN88" s="755"/>
      <c r="BO88" s="755"/>
      <c r="BP88" s="755"/>
      <c r="BQ88" s="755"/>
      <c r="BR88" s="756"/>
      <c r="BS88" s="134"/>
      <c r="DW88" s="134"/>
    </row>
    <row r="89" spans="1:140" ht="15.75">
      <c r="C89" s="830" t="s">
        <v>5901</v>
      </c>
      <c r="D89" s="831"/>
      <c r="E89" s="831"/>
      <c r="F89" s="831"/>
      <c r="G89" s="831"/>
      <c r="H89" s="831"/>
      <c r="I89" s="831"/>
      <c r="J89" s="831"/>
      <c r="K89" s="831"/>
      <c r="L89" s="831"/>
      <c r="M89" s="831"/>
      <c r="N89" s="831"/>
      <c r="Q89" s="827" t="s">
        <v>5871</v>
      </c>
      <c r="R89" s="827"/>
      <c r="S89" s="827"/>
      <c r="T89" s="827"/>
      <c r="U89" s="827"/>
      <c r="V89" s="827"/>
      <c r="W89" s="827"/>
      <c r="X89" s="827"/>
      <c r="Y89" s="827"/>
      <c r="Z89" s="827"/>
      <c r="AA89" s="827"/>
      <c r="AB89" s="827"/>
      <c r="AC89" s="135"/>
      <c r="AD89" s="164"/>
      <c r="AE89" s="827" t="s">
        <v>5872</v>
      </c>
      <c r="AF89" s="827"/>
      <c r="AG89" s="827"/>
      <c r="AH89" s="827"/>
      <c r="AI89" s="827"/>
      <c r="AJ89" s="827"/>
      <c r="AK89" s="827"/>
      <c r="AL89" s="827"/>
      <c r="AM89" s="827"/>
      <c r="AN89" s="827"/>
      <c r="AO89" s="827"/>
      <c r="AP89" s="827"/>
      <c r="AQ89" s="135"/>
      <c r="AR89" s="164"/>
      <c r="AS89" s="827" t="s">
        <v>6363</v>
      </c>
      <c r="AT89" s="827"/>
      <c r="AU89" s="827"/>
      <c r="AV89" s="827"/>
      <c r="AW89" s="827"/>
      <c r="AX89" s="827"/>
      <c r="AY89" s="827"/>
      <c r="AZ89" s="827"/>
      <c r="BA89" s="827"/>
      <c r="BB89" s="827"/>
      <c r="BC89" s="827"/>
      <c r="BD89" s="828"/>
      <c r="BE89" s="135"/>
      <c r="BF89" s="160"/>
      <c r="BG89" s="740" t="s">
        <v>623</v>
      </c>
      <c r="BH89" s="741"/>
      <c r="BI89" s="741"/>
      <c r="BJ89" s="741"/>
      <c r="BK89" s="741"/>
      <c r="BL89" s="741"/>
      <c r="BM89" s="741"/>
      <c r="BN89" s="741"/>
      <c r="BO89" s="741"/>
      <c r="BP89" s="741"/>
      <c r="BQ89" s="741"/>
      <c r="BR89" s="742"/>
      <c r="BS89" s="135"/>
      <c r="BT89" s="160"/>
      <c r="DW89" s="135"/>
    </row>
    <row r="90" spans="1:140" ht="54.75" customHeight="1">
      <c r="C90" s="734" t="s">
        <v>5897</v>
      </c>
      <c r="D90" s="763"/>
      <c r="E90" s="763"/>
      <c r="F90" s="763"/>
      <c r="G90" s="763"/>
      <c r="H90" s="763"/>
      <c r="I90" s="763"/>
      <c r="J90" s="763"/>
      <c r="K90" s="763"/>
      <c r="L90" s="763"/>
      <c r="M90" s="763"/>
      <c r="N90" s="763"/>
      <c r="O90" s="247"/>
      <c r="P90" s="247"/>
      <c r="Q90" s="763" t="s">
        <v>5883</v>
      </c>
      <c r="R90" s="763"/>
      <c r="S90" s="763"/>
      <c r="T90" s="763"/>
      <c r="U90" s="763"/>
      <c r="V90" s="763"/>
      <c r="W90" s="763"/>
      <c r="X90" s="763"/>
      <c r="Y90" s="763"/>
      <c r="Z90" s="763"/>
      <c r="AA90" s="763"/>
      <c r="AB90" s="763"/>
      <c r="AC90" s="142"/>
      <c r="AD90" s="164"/>
      <c r="AE90" s="763" t="s">
        <v>5884</v>
      </c>
      <c r="AF90" s="763"/>
      <c r="AG90" s="763"/>
      <c r="AH90" s="763"/>
      <c r="AI90" s="763"/>
      <c r="AJ90" s="763"/>
      <c r="AK90" s="763"/>
      <c r="AL90" s="763"/>
      <c r="AM90" s="763"/>
      <c r="AN90" s="763"/>
      <c r="AO90" s="763"/>
      <c r="AP90" s="763"/>
      <c r="AQ90" s="142"/>
      <c r="AR90" s="160"/>
      <c r="AS90" s="763" t="s">
        <v>5885</v>
      </c>
      <c r="AT90" s="763"/>
      <c r="AU90" s="763"/>
      <c r="AV90" s="763"/>
      <c r="AW90" s="763"/>
      <c r="AX90" s="763"/>
      <c r="AY90" s="763"/>
      <c r="AZ90" s="763"/>
      <c r="BA90" s="763"/>
      <c r="BB90" s="763"/>
      <c r="BC90" s="763"/>
      <c r="BD90" s="744"/>
      <c r="BE90" s="142"/>
      <c r="BF90" s="160"/>
      <c r="BG90" s="734" t="s">
        <v>4399</v>
      </c>
      <c r="BH90" s="821"/>
      <c r="BI90" s="821"/>
      <c r="BJ90" s="821"/>
      <c r="BK90" s="821"/>
      <c r="BL90" s="821"/>
      <c r="BM90" s="821"/>
      <c r="BN90" s="821"/>
      <c r="BO90" s="821"/>
      <c r="BP90" s="821"/>
      <c r="BQ90" s="821"/>
      <c r="BR90" s="744"/>
      <c r="BS90" s="142"/>
      <c r="BT90" s="160"/>
      <c r="DW90" s="134"/>
    </row>
    <row r="91" spans="1:140" ht="15" customHeight="1">
      <c r="C91" s="736"/>
      <c r="D91" s="762"/>
      <c r="E91" s="762"/>
      <c r="F91" s="762"/>
      <c r="G91" s="762"/>
      <c r="H91" s="762"/>
      <c r="I91" s="762"/>
      <c r="J91" s="762"/>
      <c r="K91" s="762"/>
      <c r="L91" s="762"/>
      <c r="M91" s="762"/>
      <c r="N91" s="762"/>
      <c r="O91" s="247"/>
      <c r="P91" s="247"/>
      <c r="Q91" s="762" t="s">
        <v>5878</v>
      </c>
      <c r="R91" s="762"/>
      <c r="S91" s="762"/>
      <c r="T91" s="762"/>
      <c r="U91" s="762"/>
      <c r="V91" s="762"/>
      <c r="W91" s="762"/>
      <c r="X91" s="762"/>
      <c r="Y91" s="762"/>
      <c r="Z91" s="762"/>
      <c r="AA91" s="762"/>
      <c r="AB91" s="762"/>
      <c r="AC91" s="379"/>
      <c r="AD91" s="164"/>
      <c r="AE91" s="762" t="s">
        <v>5878</v>
      </c>
      <c r="AF91" s="762"/>
      <c r="AG91" s="762"/>
      <c r="AH91" s="762"/>
      <c r="AI91" s="762"/>
      <c r="AJ91" s="762"/>
      <c r="AK91" s="762"/>
      <c r="AL91" s="762"/>
      <c r="AM91" s="762"/>
      <c r="AN91" s="762"/>
      <c r="AO91" s="762"/>
      <c r="AP91" s="762"/>
      <c r="AQ91" s="379"/>
      <c r="AR91" s="160"/>
      <c r="AS91" s="762" t="s">
        <v>5878</v>
      </c>
      <c r="AT91" s="762"/>
      <c r="AU91" s="762"/>
      <c r="AV91" s="762"/>
      <c r="AW91" s="762"/>
      <c r="AX91" s="762"/>
      <c r="AY91" s="762"/>
      <c r="AZ91" s="762"/>
      <c r="BA91" s="762"/>
      <c r="BB91" s="762"/>
      <c r="BC91" s="762"/>
      <c r="BD91" s="718"/>
      <c r="BE91" s="379"/>
      <c r="BF91" s="160"/>
      <c r="BG91" s="736" t="s">
        <v>625</v>
      </c>
      <c r="BH91" s="822"/>
      <c r="BI91" s="822"/>
      <c r="BJ91" s="822"/>
      <c r="BK91" s="822"/>
      <c r="BL91" s="822"/>
      <c r="BM91" s="822"/>
      <c r="BN91" s="822"/>
      <c r="BO91" s="822"/>
      <c r="BP91" s="822"/>
      <c r="BQ91" s="822"/>
      <c r="BR91" s="718"/>
      <c r="BS91" s="379"/>
      <c r="BT91" s="160"/>
      <c r="DW91" s="135"/>
    </row>
    <row r="92" spans="1:140" ht="106.5" customHeight="1">
      <c r="C92" s="720"/>
      <c r="D92" s="711"/>
      <c r="E92" s="711"/>
      <c r="F92" s="711"/>
      <c r="G92" s="711"/>
      <c r="H92" s="711"/>
      <c r="I92" s="711"/>
      <c r="J92" s="711"/>
      <c r="K92" s="711"/>
      <c r="L92" s="711"/>
      <c r="M92" s="711"/>
      <c r="N92" s="721"/>
      <c r="O92" s="247"/>
      <c r="P92" s="247"/>
      <c r="Q92" s="710"/>
      <c r="R92" s="711"/>
      <c r="S92" s="711"/>
      <c r="T92" s="711"/>
      <c r="U92" s="711"/>
      <c r="V92" s="711"/>
      <c r="W92" s="711"/>
      <c r="X92" s="711"/>
      <c r="Y92" s="711"/>
      <c r="Z92" s="711"/>
      <c r="AA92" s="711"/>
      <c r="AB92" s="721"/>
      <c r="AC92" s="135"/>
      <c r="AD92" s="164"/>
      <c r="AE92" s="710"/>
      <c r="AF92" s="711"/>
      <c r="AG92" s="711"/>
      <c r="AH92" s="711"/>
      <c r="AI92" s="711"/>
      <c r="AJ92" s="711"/>
      <c r="AK92" s="711"/>
      <c r="AL92" s="711"/>
      <c r="AM92" s="711"/>
      <c r="AN92" s="711"/>
      <c r="AO92" s="711"/>
      <c r="AP92" s="721"/>
      <c r="AQ92" s="135"/>
      <c r="AR92" s="160"/>
      <c r="AS92" s="710"/>
      <c r="AT92" s="711"/>
      <c r="AU92" s="711"/>
      <c r="AV92" s="711"/>
      <c r="AW92" s="711"/>
      <c r="AX92" s="711"/>
      <c r="AY92" s="711"/>
      <c r="AZ92" s="711"/>
      <c r="BA92" s="711"/>
      <c r="BB92" s="711"/>
      <c r="BC92" s="711"/>
      <c r="BD92" s="712"/>
      <c r="BE92" s="135"/>
      <c r="BF92" s="160"/>
      <c r="BG92" s="720"/>
      <c r="BH92" s="824"/>
      <c r="BI92" s="824"/>
      <c r="BJ92" s="824"/>
      <c r="BK92" s="824"/>
      <c r="BL92" s="824"/>
      <c r="BM92" s="824"/>
      <c r="BN92" s="824"/>
      <c r="BO92" s="824"/>
      <c r="BP92" s="824"/>
      <c r="BQ92" s="824"/>
      <c r="BR92" s="712"/>
      <c r="BS92" s="135"/>
      <c r="BT92" s="160"/>
      <c r="DW92" s="134"/>
    </row>
    <row r="93" spans="1:140">
      <c r="A93" s="137" t="s">
        <v>5762</v>
      </c>
      <c r="C93" s="714">
        <f>VLOOKUP(A93,'Прайс-лист'!$B:$K,10,0)</f>
        <v>860</v>
      </c>
      <c r="D93" s="715"/>
      <c r="E93" s="715"/>
      <c r="F93" s="715"/>
      <c r="G93" s="715"/>
      <c r="H93" s="715"/>
      <c r="I93" s="715"/>
      <c r="J93" s="715"/>
      <c r="K93" s="716"/>
      <c r="L93" s="708"/>
      <c r="M93" s="761"/>
      <c r="N93" s="761"/>
      <c r="O93" s="137" t="s">
        <v>5857</v>
      </c>
      <c r="P93" s="247"/>
      <c r="Q93" s="719">
        <f>VLOOKUP(O93,'Прайс-лист'!$B:$K,10,0)</f>
        <v>1920</v>
      </c>
      <c r="R93" s="715"/>
      <c r="S93" s="715"/>
      <c r="T93" s="715"/>
      <c r="U93" s="715"/>
      <c r="V93" s="715"/>
      <c r="W93" s="715"/>
      <c r="X93" s="715"/>
      <c r="Y93" s="716"/>
      <c r="Z93" s="708"/>
      <c r="AA93" s="761"/>
      <c r="AB93" s="761"/>
      <c r="AC93" s="137" t="s">
        <v>5859</v>
      </c>
      <c r="AD93" s="160"/>
      <c r="AE93" s="719">
        <f>VLOOKUP(AC93,'Прайс-лист'!$B:$K,10,0)</f>
        <v>2120</v>
      </c>
      <c r="AF93" s="715"/>
      <c r="AG93" s="715"/>
      <c r="AH93" s="715"/>
      <c r="AI93" s="715"/>
      <c r="AJ93" s="715"/>
      <c r="AK93" s="715"/>
      <c r="AL93" s="715"/>
      <c r="AM93" s="716"/>
      <c r="AN93" s="708"/>
      <c r="AO93" s="761"/>
      <c r="AP93" s="761"/>
      <c r="AQ93" s="137" t="s">
        <v>5861</v>
      </c>
      <c r="AR93" s="160"/>
      <c r="AS93" s="719">
        <f>VLOOKUP(AQ93,'Прайс-лист'!$B:$K,10,0)</f>
        <v>2420</v>
      </c>
      <c r="AT93" s="715"/>
      <c r="AU93" s="715"/>
      <c r="AV93" s="715"/>
      <c r="AW93" s="715"/>
      <c r="AX93" s="715"/>
      <c r="AY93" s="715"/>
      <c r="AZ93" s="715"/>
      <c r="BA93" s="716"/>
      <c r="BB93" s="708"/>
      <c r="BC93" s="761"/>
      <c r="BD93" s="713"/>
      <c r="BE93" s="137" t="s">
        <v>626</v>
      </c>
      <c r="BF93" s="160"/>
      <c r="BG93" s="714">
        <f>VLOOKUP(BE93,'Прайс-лист'!$B:$K,10,0)</f>
        <v>290</v>
      </c>
      <c r="BH93" s="820"/>
      <c r="BI93" s="820"/>
      <c r="BJ93" s="820"/>
      <c r="BK93" s="820"/>
      <c r="BL93" s="820"/>
      <c r="BM93" s="820"/>
      <c r="BN93" s="820"/>
      <c r="BO93" s="716"/>
      <c r="BP93" s="708"/>
      <c r="BQ93" s="709"/>
      <c r="BR93" s="713"/>
      <c r="BT93" s="160"/>
      <c r="DW93" s="135"/>
    </row>
    <row r="94" spans="1:140" ht="15" thickBot="1">
      <c r="A94" s="138" t="s">
        <v>5766</v>
      </c>
      <c r="C94" s="753">
        <f>VLOOKUP(A94,'Прайс-лист'!$B:$K,10,0)</f>
        <v>860</v>
      </c>
      <c r="D94" s="723"/>
      <c r="E94" s="723"/>
      <c r="F94" s="723"/>
      <c r="G94" s="723"/>
      <c r="H94" s="723"/>
      <c r="I94" s="723"/>
      <c r="J94" s="723"/>
      <c r="K94" s="724"/>
      <c r="L94" s="725"/>
      <c r="M94" s="726"/>
      <c r="N94" s="726"/>
      <c r="O94" s="139" t="s">
        <v>5858</v>
      </c>
      <c r="P94" s="248"/>
      <c r="Q94" s="722">
        <f>VLOOKUP(O94,'Прайс-лист'!$B:$K,10,0)</f>
        <v>1920</v>
      </c>
      <c r="R94" s="723"/>
      <c r="S94" s="723"/>
      <c r="T94" s="723"/>
      <c r="U94" s="723"/>
      <c r="V94" s="723"/>
      <c r="W94" s="723"/>
      <c r="X94" s="723"/>
      <c r="Y94" s="724"/>
      <c r="Z94" s="725"/>
      <c r="AA94" s="726"/>
      <c r="AB94" s="726"/>
      <c r="AC94" s="139" t="s">
        <v>5860</v>
      </c>
      <c r="AD94" s="245"/>
      <c r="AE94" s="722">
        <f>VLOOKUP(AC94,'Прайс-лист'!$B:$K,10,0)</f>
        <v>2120</v>
      </c>
      <c r="AF94" s="723"/>
      <c r="AG94" s="723"/>
      <c r="AH94" s="723"/>
      <c r="AI94" s="723"/>
      <c r="AJ94" s="723"/>
      <c r="AK94" s="723"/>
      <c r="AL94" s="723"/>
      <c r="AM94" s="724"/>
      <c r="AN94" s="725"/>
      <c r="AO94" s="726"/>
      <c r="AP94" s="726"/>
      <c r="AQ94" s="139" t="s">
        <v>5862</v>
      </c>
      <c r="AR94" s="245"/>
      <c r="AS94" s="722">
        <f>VLOOKUP(AQ94,'Прайс-лист'!$B:$K,10,0)</f>
        <v>2420</v>
      </c>
      <c r="AT94" s="723"/>
      <c r="AU94" s="723"/>
      <c r="AV94" s="723"/>
      <c r="AW94" s="723"/>
      <c r="AX94" s="723"/>
      <c r="AY94" s="723"/>
      <c r="AZ94" s="723"/>
      <c r="BA94" s="724"/>
      <c r="BB94" s="725"/>
      <c r="BC94" s="726"/>
      <c r="BD94" s="727"/>
      <c r="BE94" s="138" t="s">
        <v>779</v>
      </c>
      <c r="BF94" s="245"/>
      <c r="BG94" s="753">
        <f>VLOOKUP(BE94,'Прайс-лист'!$B:$K,10,0)</f>
        <v>290</v>
      </c>
      <c r="BH94" s="723"/>
      <c r="BI94" s="723"/>
      <c r="BJ94" s="723"/>
      <c r="BK94" s="723"/>
      <c r="BL94" s="723"/>
      <c r="BM94" s="723"/>
      <c r="BN94" s="723"/>
      <c r="BO94" s="724"/>
      <c r="BP94" s="725"/>
      <c r="BQ94" s="726"/>
      <c r="BR94" s="727"/>
      <c r="BT94" s="160"/>
      <c r="DW94" s="134"/>
    </row>
    <row r="95" spans="1:140">
      <c r="AQ95" s="142"/>
      <c r="AR95" s="160"/>
    </row>
    <row r="96" spans="1:140">
      <c r="AQ96" s="142"/>
      <c r="AR96" s="160"/>
    </row>
    <row r="97" spans="43:44">
      <c r="AQ97" s="142"/>
      <c r="AR97" s="160"/>
    </row>
    <row r="98" spans="43:44">
      <c r="AQ98" s="142"/>
      <c r="AR98" s="160"/>
    </row>
    <row r="99" spans="43:44">
      <c r="AQ99" s="142"/>
      <c r="AR99" s="160"/>
    </row>
    <row r="100" spans="43:44">
      <c r="AQ100" s="142"/>
    </row>
    <row r="101" spans="43:44">
      <c r="AQ101" s="142"/>
    </row>
    <row r="102" spans="43:44">
      <c r="AQ102" s="142"/>
    </row>
    <row r="103" spans="43:44">
      <c r="AQ103" s="142"/>
    </row>
  </sheetData>
  <sheetProtection algorithmName="SHA-512" hashValue="jeLYzj64FIgQjJeLeDGU5fA01HZu0e6neEauJ2hFDPsCd7lbag7iu9bDDux3O7flQo8YZ+3lx5V2WhW3JL4PiA==" saltValue="lnPOW+bMr4e5LWd0rJjOZA==" spinCount="100000" sheet="1" objects="1" scenarios="1"/>
  <mergeCells count="913">
    <mergeCell ref="C47:EJ47"/>
    <mergeCell ref="DY74:EJ74"/>
    <mergeCell ref="DY76:EJ76"/>
    <mergeCell ref="Q91:AB91"/>
    <mergeCell ref="AE91:AP91"/>
    <mergeCell ref="BG91:BR91"/>
    <mergeCell ref="C84:N84"/>
    <mergeCell ref="Q84:AB84"/>
    <mergeCell ref="AE84:AP84"/>
    <mergeCell ref="AS84:BD84"/>
    <mergeCell ref="BG84:BR84"/>
    <mergeCell ref="BU84:CF84"/>
    <mergeCell ref="CR85:CT85"/>
    <mergeCell ref="CW85:DE85"/>
    <mergeCell ref="DF85:DH85"/>
    <mergeCell ref="DY75:EJ75"/>
    <mergeCell ref="DY83:EJ83"/>
    <mergeCell ref="CI84:CT84"/>
    <mergeCell ref="CW84:DH84"/>
    <mergeCell ref="DK84:DV84"/>
    <mergeCell ref="C85:K85"/>
    <mergeCell ref="L85:N85"/>
    <mergeCell ref="Q85:Y85"/>
    <mergeCell ref="Z85:AB85"/>
    <mergeCell ref="BG92:BR92"/>
    <mergeCell ref="DY84:EJ84"/>
    <mergeCell ref="C91:N91"/>
    <mergeCell ref="DY77:EG77"/>
    <mergeCell ref="EH77:EJ77"/>
    <mergeCell ref="DY85:EG85"/>
    <mergeCell ref="EH85:EJ85"/>
    <mergeCell ref="C93:K93"/>
    <mergeCell ref="L93:N93"/>
    <mergeCell ref="Q93:Y93"/>
    <mergeCell ref="CD85:CF85"/>
    <mergeCell ref="CI85:CQ85"/>
    <mergeCell ref="C83:N83"/>
    <mergeCell ref="DY81:EJ81"/>
    <mergeCell ref="C90:N90"/>
    <mergeCell ref="Q90:AB90"/>
    <mergeCell ref="AE90:AP90"/>
    <mergeCell ref="BG90:BR90"/>
    <mergeCell ref="DT86:DV86"/>
    <mergeCell ref="BG88:BR88"/>
    <mergeCell ref="BB85:BD85"/>
    <mergeCell ref="BG85:BO85"/>
    <mergeCell ref="BP85:BR85"/>
    <mergeCell ref="BU85:CC85"/>
    <mergeCell ref="BG94:BO94"/>
    <mergeCell ref="BP94:BR94"/>
    <mergeCell ref="DY78:EG78"/>
    <mergeCell ref="EH78:EJ78"/>
    <mergeCell ref="DY86:EG86"/>
    <mergeCell ref="EH86:EJ86"/>
    <mergeCell ref="C94:K94"/>
    <mergeCell ref="L94:N94"/>
    <mergeCell ref="Q94:Y94"/>
    <mergeCell ref="Z94:AB94"/>
    <mergeCell ref="AE94:AM94"/>
    <mergeCell ref="AN94:AP94"/>
    <mergeCell ref="BG93:BO93"/>
    <mergeCell ref="BP93:BR93"/>
    <mergeCell ref="DY82:EJ82"/>
    <mergeCell ref="Z93:AB93"/>
    <mergeCell ref="AE93:AM93"/>
    <mergeCell ref="AN93:AP93"/>
    <mergeCell ref="C92:N92"/>
    <mergeCell ref="Q92:AB92"/>
    <mergeCell ref="AE92:AP92"/>
    <mergeCell ref="Q86:Y86"/>
    <mergeCell ref="DK85:DS85"/>
    <mergeCell ref="DT85:DV85"/>
    <mergeCell ref="C89:N89"/>
    <mergeCell ref="Q89:AB89"/>
    <mergeCell ref="AE89:AP89"/>
    <mergeCell ref="BG89:BR89"/>
    <mergeCell ref="DY73:EJ73"/>
    <mergeCell ref="CD86:CF86"/>
    <mergeCell ref="CI86:CQ86"/>
    <mergeCell ref="CR86:CT86"/>
    <mergeCell ref="CW86:DE86"/>
    <mergeCell ref="DF86:DH86"/>
    <mergeCell ref="DK86:DS86"/>
    <mergeCell ref="AN86:AP86"/>
    <mergeCell ref="AS86:BA86"/>
    <mergeCell ref="BB86:BD86"/>
    <mergeCell ref="BG86:BO86"/>
    <mergeCell ref="BP86:BR86"/>
    <mergeCell ref="BU86:CC86"/>
    <mergeCell ref="C86:K86"/>
    <mergeCell ref="L86:N86"/>
    <mergeCell ref="DK83:DV83"/>
    <mergeCell ref="C82:N82"/>
    <mergeCell ref="DK82:DV82"/>
    <mergeCell ref="Q83:AB83"/>
    <mergeCell ref="AE83:AP83"/>
    <mergeCell ref="AS83:BD83"/>
    <mergeCell ref="BG83:BR83"/>
    <mergeCell ref="BU83:CF83"/>
    <mergeCell ref="CI83:CT83"/>
    <mergeCell ref="CW83:DH83"/>
    <mergeCell ref="DY72:EJ72"/>
    <mergeCell ref="DY80:EJ80"/>
    <mergeCell ref="AE85:AM85"/>
    <mergeCell ref="Z86:AB86"/>
    <mergeCell ref="AE86:AM86"/>
    <mergeCell ref="AN85:AP85"/>
    <mergeCell ref="AS85:BA85"/>
    <mergeCell ref="C80:AP80"/>
    <mergeCell ref="AS80:CF80"/>
    <mergeCell ref="CI80:DV80"/>
    <mergeCell ref="C81:N81"/>
    <mergeCell ref="Q81:AB81"/>
    <mergeCell ref="AE81:AP81"/>
    <mergeCell ref="AS81:BD81"/>
    <mergeCell ref="BG81:BR81"/>
    <mergeCell ref="BU81:CF81"/>
    <mergeCell ref="CI81:CT81"/>
    <mergeCell ref="CW81:DH81"/>
    <mergeCell ref="DK81:DV81"/>
    <mergeCell ref="Q82:AB82"/>
    <mergeCell ref="AE82:AP82"/>
    <mergeCell ref="AS82:BD82"/>
    <mergeCell ref="BG82:BR82"/>
    <mergeCell ref="BU82:CF82"/>
    <mergeCell ref="CI82:CT82"/>
    <mergeCell ref="CW82:DH82"/>
    <mergeCell ref="DF78:DH78"/>
    <mergeCell ref="DK78:DS78"/>
    <mergeCell ref="C77:K77"/>
    <mergeCell ref="L77:N77"/>
    <mergeCell ref="Q77:Y77"/>
    <mergeCell ref="Z77:AB77"/>
    <mergeCell ref="AE77:AM77"/>
    <mergeCell ref="AN77:AP77"/>
    <mergeCell ref="DT78:DV78"/>
    <mergeCell ref="AS78:BA78"/>
    <mergeCell ref="BB78:BD78"/>
    <mergeCell ref="BG78:BO78"/>
    <mergeCell ref="BP78:BR78"/>
    <mergeCell ref="BU78:CC78"/>
    <mergeCell ref="CD78:CF78"/>
    <mergeCell ref="C78:K78"/>
    <mergeCell ref="L78:N78"/>
    <mergeCell ref="Q78:Y78"/>
    <mergeCell ref="Z78:AB78"/>
    <mergeCell ref="AE78:AM78"/>
    <mergeCell ref="AN78:AP78"/>
    <mergeCell ref="CI78:CQ78"/>
    <mergeCell ref="CR78:CT78"/>
    <mergeCell ref="CW78:DE78"/>
    <mergeCell ref="DF77:DH77"/>
    <mergeCell ref="DK77:DS77"/>
    <mergeCell ref="DT77:DV77"/>
    <mergeCell ref="AS77:BA77"/>
    <mergeCell ref="BB77:BD77"/>
    <mergeCell ref="BG77:BO77"/>
    <mergeCell ref="BP77:BR77"/>
    <mergeCell ref="BU77:CC77"/>
    <mergeCell ref="CD77:CF77"/>
    <mergeCell ref="CI77:CQ77"/>
    <mergeCell ref="CR77:CT77"/>
    <mergeCell ref="CW77:DE77"/>
    <mergeCell ref="C76:N76"/>
    <mergeCell ref="Q76:AB76"/>
    <mergeCell ref="AE76:AP76"/>
    <mergeCell ref="AS76:BD76"/>
    <mergeCell ref="BG76:BR76"/>
    <mergeCell ref="BU76:CF76"/>
    <mergeCell ref="CI76:CT76"/>
    <mergeCell ref="CW76:DH76"/>
    <mergeCell ref="DK76:DV76"/>
    <mergeCell ref="C75:N75"/>
    <mergeCell ref="Q75:AB75"/>
    <mergeCell ref="AE75:AP75"/>
    <mergeCell ref="AS75:BD75"/>
    <mergeCell ref="BG75:BR75"/>
    <mergeCell ref="BU75:CF75"/>
    <mergeCell ref="CI75:CT75"/>
    <mergeCell ref="CW75:DH75"/>
    <mergeCell ref="DK75:DV75"/>
    <mergeCell ref="L69:N69"/>
    <mergeCell ref="Q69:Y69"/>
    <mergeCell ref="CI73:CT73"/>
    <mergeCell ref="CW73:DH73"/>
    <mergeCell ref="DK73:DV73"/>
    <mergeCell ref="C74:N74"/>
    <mergeCell ref="Q74:AB74"/>
    <mergeCell ref="AE74:AP74"/>
    <mergeCell ref="AS74:BD74"/>
    <mergeCell ref="BG74:BR74"/>
    <mergeCell ref="BU74:CF74"/>
    <mergeCell ref="CI74:CT74"/>
    <mergeCell ref="C73:N73"/>
    <mergeCell ref="Q73:AB73"/>
    <mergeCell ref="AE73:AP73"/>
    <mergeCell ref="AS73:BD73"/>
    <mergeCell ref="BG73:BR73"/>
    <mergeCell ref="BU73:CF73"/>
    <mergeCell ref="CW74:DH74"/>
    <mergeCell ref="DK74:DV74"/>
    <mergeCell ref="Z69:AB69"/>
    <mergeCell ref="AE69:AM69"/>
    <mergeCell ref="DT69:DV69"/>
    <mergeCell ref="C72:N72"/>
    <mergeCell ref="Q72:AP72"/>
    <mergeCell ref="AS72:BR72"/>
    <mergeCell ref="BU72:CT72"/>
    <mergeCell ref="CW72:DV72"/>
    <mergeCell ref="CR70:CT70"/>
    <mergeCell ref="CW70:DE70"/>
    <mergeCell ref="DF70:DH70"/>
    <mergeCell ref="DK70:DS70"/>
    <mergeCell ref="DT70:DV70"/>
    <mergeCell ref="BB70:BD70"/>
    <mergeCell ref="BG70:BO70"/>
    <mergeCell ref="BP70:BR70"/>
    <mergeCell ref="BU70:CC70"/>
    <mergeCell ref="CD70:CF70"/>
    <mergeCell ref="CI70:CQ70"/>
    <mergeCell ref="DY69:EG69"/>
    <mergeCell ref="EH69:EJ69"/>
    <mergeCell ref="C70:K70"/>
    <mergeCell ref="L70:N70"/>
    <mergeCell ref="Q70:Y70"/>
    <mergeCell ref="Z70:AB70"/>
    <mergeCell ref="AE70:AM70"/>
    <mergeCell ref="AN70:AP70"/>
    <mergeCell ref="AS70:BA70"/>
    <mergeCell ref="CD69:CF69"/>
    <mergeCell ref="CI69:CQ69"/>
    <mergeCell ref="CR69:CT69"/>
    <mergeCell ref="CW69:DE69"/>
    <mergeCell ref="DF69:DH69"/>
    <mergeCell ref="DK69:DS69"/>
    <mergeCell ref="AN69:AP69"/>
    <mergeCell ref="AS69:BA69"/>
    <mergeCell ref="BB69:BD69"/>
    <mergeCell ref="BG69:BO69"/>
    <mergeCell ref="BP69:BR69"/>
    <mergeCell ref="BU69:CC69"/>
    <mergeCell ref="EH70:EJ70"/>
    <mergeCell ref="DY70:EG70"/>
    <mergeCell ref="C69:K69"/>
    <mergeCell ref="DY67:EJ67"/>
    <mergeCell ref="C68:N68"/>
    <mergeCell ref="Q68:AB68"/>
    <mergeCell ref="AE68:AP68"/>
    <mergeCell ref="AS68:BD68"/>
    <mergeCell ref="BG68:BR68"/>
    <mergeCell ref="BU68:CF68"/>
    <mergeCell ref="CI68:CT68"/>
    <mergeCell ref="CW68:DH68"/>
    <mergeCell ref="DK68:DV68"/>
    <mergeCell ref="DY68:EJ68"/>
    <mergeCell ref="C67:N67"/>
    <mergeCell ref="Q67:AB67"/>
    <mergeCell ref="AE67:AP67"/>
    <mergeCell ref="AS67:BD67"/>
    <mergeCell ref="BG67:BR67"/>
    <mergeCell ref="BU67:CF67"/>
    <mergeCell ref="CI67:CT67"/>
    <mergeCell ref="CW67:DH67"/>
    <mergeCell ref="DK67:DV67"/>
    <mergeCell ref="DY65:EJ65"/>
    <mergeCell ref="C66:N66"/>
    <mergeCell ref="Q66:AB66"/>
    <mergeCell ref="AE66:AP66"/>
    <mergeCell ref="AS66:BD66"/>
    <mergeCell ref="BG66:BR66"/>
    <mergeCell ref="BU66:CF66"/>
    <mergeCell ref="CI66:CT66"/>
    <mergeCell ref="CW66:DH66"/>
    <mergeCell ref="DK66:DV66"/>
    <mergeCell ref="DY66:EJ66"/>
    <mergeCell ref="C65:N65"/>
    <mergeCell ref="Q65:AB65"/>
    <mergeCell ref="AE65:AP65"/>
    <mergeCell ref="AS65:BD65"/>
    <mergeCell ref="BG65:BR65"/>
    <mergeCell ref="BU65:CF65"/>
    <mergeCell ref="CI65:CT65"/>
    <mergeCell ref="CW65:DH65"/>
    <mergeCell ref="DK65:DV65"/>
    <mergeCell ref="EH62:EJ62"/>
    <mergeCell ref="BG62:BO62"/>
    <mergeCell ref="BP62:BR62"/>
    <mergeCell ref="BU62:CC62"/>
    <mergeCell ref="CD62:CF62"/>
    <mergeCell ref="CI62:CQ62"/>
    <mergeCell ref="CR62:CT62"/>
    <mergeCell ref="C64:AP64"/>
    <mergeCell ref="AS64:BR64"/>
    <mergeCell ref="BU64:CT64"/>
    <mergeCell ref="CW64:DV64"/>
    <mergeCell ref="DY64:EJ64"/>
    <mergeCell ref="BG61:BO61"/>
    <mergeCell ref="BP61:BR61"/>
    <mergeCell ref="BU61:CC61"/>
    <mergeCell ref="CD61:CF61"/>
    <mergeCell ref="CW62:DE62"/>
    <mergeCell ref="DF62:DH62"/>
    <mergeCell ref="DK62:DS62"/>
    <mergeCell ref="DT62:DV62"/>
    <mergeCell ref="DY62:EG62"/>
    <mergeCell ref="C61:K61"/>
    <mergeCell ref="L61:N61"/>
    <mergeCell ref="Q61:Y61"/>
    <mergeCell ref="Z61:AB61"/>
    <mergeCell ref="AE61:AM61"/>
    <mergeCell ref="AN61:AP61"/>
    <mergeCell ref="DY61:EG61"/>
    <mergeCell ref="EH61:EJ61"/>
    <mergeCell ref="C62:K62"/>
    <mergeCell ref="L62:N62"/>
    <mergeCell ref="Q62:Y62"/>
    <mergeCell ref="Z62:AB62"/>
    <mergeCell ref="AE62:AM62"/>
    <mergeCell ref="AN62:AP62"/>
    <mergeCell ref="AS62:BA62"/>
    <mergeCell ref="BB62:BD62"/>
    <mergeCell ref="CI61:CQ61"/>
    <mergeCell ref="CR61:CT61"/>
    <mergeCell ref="CW61:DE61"/>
    <mergeCell ref="DF61:DH61"/>
    <mergeCell ref="DK61:DS61"/>
    <mergeCell ref="DT61:DV61"/>
    <mergeCell ref="AS61:BA61"/>
    <mergeCell ref="BB61:BD61"/>
    <mergeCell ref="DY59:EJ59"/>
    <mergeCell ref="C60:N60"/>
    <mergeCell ref="Q60:AB60"/>
    <mergeCell ref="AE60:AP60"/>
    <mergeCell ref="AS60:BD60"/>
    <mergeCell ref="BG60:BR60"/>
    <mergeCell ref="BU60:CF60"/>
    <mergeCell ref="CI60:CT60"/>
    <mergeCell ref="CW60:DH60"/>
    <mergeCell ref="DK60:DV60"/>
    <mergeCell ref="DY60:EJ60"/>
    <mergeCell ref="C59:N59"/>
    <mergeCell ref="Q59:AB59"/>
    <mergeCell ref="AE59:AP59"/>
    <mergeCell ref="AS59:BD59"/>
    <mergeCell ref="BG59:BR59"/>
    <mergeCell ref="BU59:CF59"/>
    <mergeCell ref="CI59:CT59"/>
    <mergeCell ref="CW59:DH59"/>
    <mergeCell ref="DK59:DV59"/>
    <mergeCell ref="CI57:CT57"/>
    <mergeCell ref="CW57:DH57"/>
    <mergeCell ref="DK57:DV57"/>
    <mergeCell ref="DY57:EJ57"/>
    <mergeCell ref="C58:N58"/>
    <mergeCell ref="Q58:AB58"/>
    <mergeCell ref="AE58:AP58"/>
    <mergeCell ref="AS58:BD58"/>
    <mergeCell ref="BG58:BR58"/>
    <mergeCell ref="BU58:CF58"/>
    <mergeCell ref="C57:N57"/>
    <mergeCell ref="Q57:AB57"/>
    <mergeCell ref="AE57:AP57"/>
    <mergeCell ref="AS57:BD57"/>
    <mergeCell ref="BG57:BR57"/>
    <mergeCell ref="BU57:CF57"/>
    <mergeCell ref="CI58:CT58"/>
    <mergeCell ref="CW58:DH58"/>
    <mergeCell ref="DK58:DV58"/>
    <mergeCell ref="DY58:EJ58"/>
    <mergeCell ref="L53:N53"/>
    <mergeCell ref="Q53:Y53"/>
    <mergeCell ref="Z53:AB53"/>
    <mergeCell ref="AE53:AM53"/>
    <mergeCell ref="AN53:AP53"/>
    <mergeCell ref="C56:AB56"/>
    <mergeCell ref="AE56:BD56"/>
    <mergeCell ref="BG56:CT56"/>
    <mergeCell ref="DY56:EJ56"/>
    <mergeCell ref="CW54:DE54"/>
    <mergeCell ref="DF54:DH54"/>
    <mergeCell ref="DK54:DS54"/>
    <mergeCell ref="DT54:DV54"/>
    <mergeCell ref="DY54:EG54"/>
    <mergeCell ref="EH54:EJ54"/>
    <mergeCell ref="BG54:BO54"/>
    <mergeCell ref="BP54:BR54"/>
    <mergeCell ref="BU54:CC54"/>
    <mergeCell ref="CD54:CF54"/>
    <mergeCell ref="CI54:CQ54"/>
    <mergeCell ref="CR54:CT54"/>
    <mergeCell ref="CW56:DV56"/>
    <mergeCell ref="DK51:DV51"/>
    <mergeCell ref="DY53:EG53"/>
    <mergeCell ref="EH53:EJ53"/>
    <mergeCell ref="C54:K54"/>
    <mergeCell ref="L54:N54"/>
    <mergeCell ref="Q54:Y54"/>
    <mergeCell ref="Z54:AB54"/>
    <mergeCell ref="AE54:AM54"/>
    <mergeCell ref="AN54:AP54"/>
    <mergeCell ref="AS54:BA54"/>
    <mergeCell ref="BB54:BD54"/>
    <mergeCell ref="CI53:CQ53"/>
    <mergeCell ref="CR53:CT53"/>
    <mergeCell ref="CW53:DE53"/>
    <mergeCell ref="DF53:DH53"/>
    <mergeCell ref="DK53:DS53"/>
    <mergeCell ref="DT53:DV53"/>
    <mergeCell ref="AS53:BA53"/>
    <mergeCell ref="BB53:BD53"/>
    <mergeCell ref="BG53:BO53"/>
    <mergeCell ref="BP53:BR53"/>
    <mergeCell ref="BU53:CC53"/>
    <mergeCell ref="CD53:CF53"/>
    <mergeCell ref="C53:K53"/>
    <mergeCell ref="CI50:CT50"/>
    <mergeCell ref="CW50:DH50"/>
    <mergeCell ref="DK50:DV50"/>
    <mergeCell ref="DY50:EJ50"/>
    <mergeCell ref="EH45:EJ45"/>
    <mergeCell ref="DY51:EJ51"/>
    <mergeCell ref="C52:N52"/>
    <mergeCell ref="Q52:AB52"/>
    <mergeCell ref="AE52:AP52"/>
    <mergeCell ref="AS52:BD52"/>
    <mergeCell ref="BG52:BR52"/>
    <mergeCell ref="BU52:CF52"/>
    <mergeCell ref="CI52:CT52"/>
    <mergeCell ref="CW52:DH52"/>
    <mergeCell ref="DK52:DV52"/>
    <mergeCell ref="DY52:EJ52"/>
    <mergeCell ref="C51:N51"/>
    <mergeCell ref="Q51:AB51"/>
    <mergeCell ref="AE51:AP51"/>
    <mergeCell ref="AS51:BD51"/>
    <mergeCell ref="BG51:BR51"/>
    <mergeCell ref="BU51:CF51"/>
    <mergeCell ref="CI51:CT51"/>
    <mergeCell ref="CW51:DH51"/>
    <mergeCell ref="C50:N50"/>
    <mergeCell ref="Q50:AB50"/>
    <mergeCell ref="AE50:AP50"/>
    <mergeCell ref="AS50:BD50"/>
    <mergeCell ref="BG50:BR50"/>
    <mergeCell ref="BU50:CF50"/>
    <mergeCell ref="C49:N49"/>
    <mergeCell ref="Q49:AB49"/>
    <mergeCell ref="AE49:AP49"/>
    <mergeCell ref="AS49:BD49"/>
    <mergeCell ref="BG49:BR49"/>
    <mergeCell ref="BU49:CF49"/>
    <mergeCell ref="C48:AB48"/>
    <mergeCell ref="AE48:BR48"/>
    <mergeCell ref="BU48:DH48"/>
    <mergeCell ref="DK48:EJ48"/>
    <mergeCell ref="C44:K44"/>
    <mergeCell ref="L44:N44"/>
    <mergeCell ref="Q44:Y44"/>
    <mergeCell ref="CI49:CT49"/>
    <mergeCell ref="CW49:DH49"/>
    <mergeCell ref="DK49:DV49"/>
    <mergeCell ref="DY49:EJ49"/>
    <mergeCell ref="CR45:CT45"/>
    <mergeCell ref="CW45:DE45"/>
    <mergeCell ref="DF45:DH45"/>
    <mergeCell ref="DK45:DS45"/>
    <mergeCell ref="DT45:DV45"/>
    <mergeCell ref="DY45:EG45"/>
    <mergeCell ref="BB45:BD45"/>
    <mergeCell ref="BG45:BO45"/>
    <mergeCell ref="BP45:BR45"/>
    <mergeCell ref="BU45:CC45"/>
    <mergeCell ref="CD45:CF45"/>
    <mergeCell ref="CI45:CQ45"/>
    <mergeCell ref="Z44:AB44"/>
    <mergeCell ref="AE44:AM44"/>
    <mergeCell ref="DT44:DV44"/>
    <mergeCell ref="DY44:EG44"/>
    <mergeCell ref="EH44:EJ44"/>
    <mergeCell ref="C45:K45"/>
    <mergeCell ref="L45:N45"/>
    <mergeCell ref="Q45:Y45"/>
    <mergeCell ref="Z45:AB45"/>
    <mergeCell ref="AE45:AM45"/>
    <mergeCell ref="AN45:AP45"/>
    <mergeCell ref="AS45:BA45"/>
    <mergeCell ref="CD44:CF44"/>
    <mergeCell ref="CI44:CQ44"/>
    <mergeCell ref="CR44:CT44"/>
    <mergeCell ref="CW44:DE44"/>
    <mergeCell ref="DF44:DH44"/>
    <mergeCell ref="DK44:DS44"/>
    <mergeCell ref="AN44:AP44"/>
    <mergeCell ref="AS44:BA44"/>
    <mergeCell ref="BB44:BD44"/>
    <mergeCell ref="BG44:BO44"/>
    <mergeCell ref="BP44:BR44"/>
    <mergeCell ref="BU44:CC44"/>
    <mergeCell ref="CI40:CT40"/>
    <mergeCell ref="CW40:DH40"/>
    <mergeCell ref="DK40:DV40"/>
    <mergeCell ref="DY42:EJ42"/>
    <mergeCell ref="C43:N43"/>
    <mergeCell ref="Q43:AB43"/>
    <mergeCell ref="AE43:AP43"/>
    <mergeCell ref="AS43:BD43"/>
    <mergeCell ref="BG43:BR43"/>
    <mergeCell ref="BU43:CF43"/>
    <mergeCell ref="CI43:CT43"/>
    <mergeCell ref="CW43:DH43"/>
    <mergeCell ref="DK43:DV43"/>
    <mergeCell ref="DY43:EJ43"/>
    <mergeCell ref="C42:N42"/>
    <mergeCell ref="Q42:AB42"/>
    <mergeCell ref="AE42:AP42"/>
    <mergeCell ref="AS42:BD42"/>
    <mergeCell ref="BG42:BR42"/>
    <mergeCell ref="BU42:CF42"/>
    <mergeCell ref="CI42:CT42"/>
    <mergeCell ref="CW42:DH42"/>
    <mergeCell ref="DK42:DV42"/>
    <mergeCell ref="EH37:EJ37"/>
    <mergeCell ref="BG37:BO37"/>
    <mergeCell ref="BP37:BR37"/>
    <mergeCell ref="BU37:CC37"/>
    <mergeCell ref="CD37:CF37"/>
    <mergeCell ref="CI37:CQ37"/>
    <mergeCell ref="CR37:CT37"/>
    <mergeCell ref="DY40:EJ40"/>
    <mergeCell ref="C41:N41"/>
    <mergeCell ref="Q41:AB41"/>
    <mergeCell ref="AE41:AP41"/>
    <mergeCell ref="AS41:BD41"/>
    <mergeCell ref="BG41:BR41"/>
    <mergeCell ref="BU41:CF41"/>
    <mergeCell ref="CI41:CT41"/>
    <mergeCell ref="CW41:DH41"/>
    <mergeCell ref="DK41:DV41"/>
    <mergeCell ref="DY41:EJ41"/>
    <mergeCell ref="C40:N40"/>
    <mergeCell ref="Q40:AB40"/>
    <mergeCell ref="AE40:AP40"/>
    <mergeCell ref="AS40:BD40"/>
    <mergeCell ref="BG40:BR40"/>
    <mergeCell ref="BU40:CF40"/>
    <mergeCell ref="BG36:BO36"/>
    <mergeCell ref="BP36:BR36"/>
    <mergeCell ref="BU36:CC36"/>
    <mergeCell ref="CD36:CF36"/>
    <mergeCell ref="CW37:DE37"/>
    <mergeCell ref="DF37:DH37"/>
    <mergeCell ref="DK37:DS37"/>
    <mergeCell ref="DT37:DV37"/>
    <mergeCell ref="DY37:EG37"/>
    <mergeCell ref="C36:K36"/>
    <mergeCell ref="L36:N36"/>
    <mergeCell ref="Q36:Y36"/>
    <mergeCell ref="Z36:AB36"/>
    <mergeCell ref="AE36:AM36"/>
    <mergeCell ref="AN36:AP36"/>
    <mergeCell ref="DY36:EG36"/>
    <mergeCell ref="EH36:EJ36"/>
    <mergeCell ref="C37:K37"/>
    <mergeCell ref="L37:N37"/>
    <mergeCell ref="Q37:Y37"/>
    <mergeCell ref="Z37:AB37"/>
    <mergeCell ref="AE37:AM37"/>
    <mergeCell ref="AN37:AP37"/>
    <mergeCell ref="AS37:BA37"/>
    <mergeCell ref="BB37:BD37"/>
    <mergeCell ref="CI36:CQ36"/>
    <mergeCell ref="CR36:CT36"/>
    <mergeCell ref="CW36:DE36"/>
    <mergeCell ref="DF36:DH36"/>
    <mergeCell ref="DK36:DS36"/>
    <mergeCell ref="DT36:DV36"/>
    <mergeCell ref="AS36:BA36"/>
    <mergeCell ref="BB36:BD36"/>
    <mergeCell ref="DY34:EJ34"/>
    <mergeCell ref="C35:N35"/>
    <mergeCell ref="Q35:AB35"/>
    <mergeCell ref="AE35:AP35"/>
    <mergeCell ref="AS35:BD35"/>
    <mergeCell ref="BG35:BR35"/>
    <mergeCell ref="BU35:CF35"/>
    <mergeCell ref="CI35:CT35"/>
    <mergeCell ref="CW35:DH35"/>
    <mergeCell ref="DK35:DV35"/>
    <mergeCell ref="DY35:EJ35"/>
    <mergeCell ref="C34:N34"/>
    <mergeCell ref="Q34:AB34"/>
    <mergeCell ref="AE34:AP34"/>
    <mergeCell ref="AS34:BD34"/>
    <mergeCell ref="BG34:BR34"/>
    <mergeCell ref="BU34:CF34"/>
    <mergeCell ref="CI34:CT34"/>
    <mergeCell ref="CW34:DH34"/>
    <mergeCell ref="DK34:DV34"/>
    <mergeCell ref="CI32:CT32"/>
    <mergeCell ref="CW32:DH32"/>
    <mergeCell ref="DK32:DV32"/>
    <mergeCell ref="DY32:EJ32"/>
    <mergeCell ref="C33:N33"/>
    <mergeCell ref="Q33:AB33"/>
    <mergeCell ref="AE33:AP33"/>
    <mergeCell ref="AS33:BD33"/>
    <mergeCell ref="BG33:BR33"/>
    <mergeCell ref="BU33:CF33"/>
    <mergeCell ref="C32:N32"/>
    <mergeCell ref="Q32:AB32"/>
    <mergeCell ref="AE32:AP32"/>
    <mergeCell ref="AS32:BD32"/>
    <mergeCell ref="BG32:BR32"/>
    <mergeCell ref="BU32:CF32"/>
    <mergeCell ref="CI33:CT33"/>
    <mergeCell ref="CW33:DH33"/>
    <mergeCell ref="DK33:DV33"/>
    <mergeCell ref="DY33:EJ33"/>
    <mergeCell ref="EH21:EJ21"/>
    <mergeCell ref="DK31:EJ31"/>
    <mergeCell ref="BP21:BR21"/>
    <mergeCell ref="BU21:CC21"/>
    <mergeCell ref="CD21:CF21"/>
    <mergeCell ref="CI21:CQ21"/>
    <mergeCell ref="CR21:CT21"/>
    <mergeCell ref="CW21:DE21"/>
    <mergeCell ref="C24:N24"/>
    <mergeCell ref="Q24:AB24"/>
    <mergeCell ref="AE24:AP24"/>
    <mergeCell ref="AS24:BD24"/>
    <mergeCell ref="BG24:BR24"/>
    <mergeCell ref="BU24:CF24"/>
    <mergeCell ref="CI24:CT24"/>
    <mergeCell ref="CW24:DH24"/>
    <mergeCell ref="DK24:DV24"/>
    <mergeCell ref="DY24:EJ24"/>
    <mergeCell ref="C25:N25"/>
    <mergeCell ref="Q25:AB25"/>
    <mergeCell ref="AE25:AP25"/>
    <mergeCell ref="AS25:BD25"/>
    <mergeCell ref="BG25:BR25"/>
    <mergeCell ref="BU25:CF25"/>
    <mergeCell ref="BG20:BO20"/>
    <mergeCell ref="BP20:BR20"/>
    <mergeCell ref="BU20:CC20"/>
    <mergeCell ref="CD20:CF20"/>
    <mergeCell ref="CI20:CQ20"/>
    <mergeCell ref="DF21:DH21"/>
    <mergeCell ref="DK21:DS21"/>
    <mergeCell ref="DT21:DV21"/>
    <mergeCell ref="DY21:EG21"/>
    <mergeCell ref="C20:K20"/>
    <mergeCell ref="L20:N20"/>
    <mergeCell ref="Q20:Y20"/>
    <mergeCell ref="Z20:AB20"/>
    <mergeCell ref="AE20:AM20"/>
    <mergeCell ref="AN20:AP20"/>
    <mergeCell ref="AS20:BA20"/>
    <mergeCell ref="EH20:EJ20"/>
    <mergeCell ref="C21:K21"/>
    <mergeCell ref="L21:N21"/>
    <mergeCell ref="Q21:Y21"/>
    <mergeCell ref="Z21:AB21"/>
    <mergeCell ref="AE21:AM21"/>
    <mergeCell ref="AN21:AP21"/>
    <mergeCell ref="AS21:BA21"/>
    <mergeCell ref="BB21:BD21"/>
    <mergeCell ref="BG21:BO21"/>
    <mergeCell ref="CR20:CT20"/>
    <mergeCell ref="CW20:DE20"/>
    <mergeCell ref="DF20:DH20"/>
    <mergeCell ref="DK20:DS20"/>
    <mergeCell ref="DT20:DV20"/>
    <mergeCell ref="DY20:EG20"/>
    <mergeCell ref="BB20:BD20"/>
    <mergeCell ref="DY18:EJ18"/>
    <mergeCell ref="C19:N19"/>
    <mergeCell ref="Q19:AB19"/>
    <mergeCell ref="AE19:AP19"/>
    <mergeCell ref="AS19:BD19"/>
    <mergeCell ref="BG19:BR19"/>
    <mergeCell ref="BU19:CF19"/>
    <mergeCell ref="CI19:CT19"/>
    <mergeCell ref="CW19:DH19"/>
    <mergeCell ref="DK19:DV19"/>
    <mergeCell ref="DY19:EJ19"/>
    <mergeCell ref="C18:N18"/>
    <mergeCell ref="Q18:AB18"/>
    <mergeCell ref="AE18:AP18"/>
    <mergeCell ref="AS18:BD18"/>
    <mergeCell ref="BG18:BR18"/>
    <mergeCell ref="BU18:CF18"/>
    <mergeCell ref="CI18:CT18"/>
    <mergeCell ref="CW18:DH18"/>
    <mergeCell ref="DK18:DV18"/>
    <mergeCell ref="DY16:EJ16"/>
    <mergeCell ref="C17:N17"/>
    <mergeCell ref="Q17:AB17"/>
    <mergeCell ref="AE17:AP17"/>
    <mergeCell ref="AS17:BD17"/>
    <mergeCell ref="BG17:BR17"/>
    <mergeCell ref="BU17:CF17"/>
    <mergeCell ref="CI17:CT17"/>
    <mergeCell ref="CW17:DH17"/>
    <mergeCell ref="DK17:DV17"/>
    <mergeCell ref="DY17:EJ17"/>
    <mergeCell ref="C16:N16"/>
    <mergeCell ref="Q16:AB16"/>
    <mergeCell ref="AE16:AP16"/>
    <mergeCell ref="AS16:BD16"/>
    <mergeCell ref="BG16:BR16"/>
    <mergeCell ref="BU16:CF16"/>
    <mergeCell ref="CI16:CT16"/>
    <mergeCell ref="CW16:DH16"/>
    <mergeCell ref="DK16:DV16"/>
    <mergeCell ref="EH13:EJ13"/>
    <mergeCell ref="BG13:BO13"/>
    <mergeCell ref="BP13:BR13"/>
    <mergeCell ref="BU13:CC13"/>
    <mergeCell ref="CD13:CF13"/>
    <mergeCell ref="CI13:CQ13"/>
    <mergeCell ref="CR13:CT13"/>
    <mergeCell ref="C15:AB15"/>
    <mergeCell ref="AE15:BD15"/>
    <mergeCell ref="BG15:EJ15"/>
    <mergeCell ref="BG12:BO12"/>
    <mergeCell ref="BP12:BR12"/>
    <mergeCell ref="BU12:CC12"/>
    <mergeCell ref="CD12:CF12"/>
    <mergeCell ref="CW13:DE13"/>
    <mergeCell ref="DF13:DH13"/>
    <mergeCell ref="DK13:DS13"/>
    <mergeCell ref="DT13:DV13"/>
    <mergeCell ref="DY13:EG13"/>
    <mergeCell ref="C12:K12"/>
    <mergeCell ref="L12:N12"/>
    <mergeCell ref="Q12:Y12"/>
    <mergeCell ref="Z12:AB12"/>
    <mergeCell ref="AE12:AM12"/>
    <mergeCell ref="AN12:AP12"/>
    <mergeCell ref="DY12:EG12"/>
    <mergeCell ref="EH12:EJ12"/>
    <mergeCell ref="C13:K13"/>
    <mergeCell ref="L13:N13"/>
    <mergeCell ref="Q13:Y13"/>
    <mergeCell ref="Z13:AB13"/>
    <mergeCell ref="AE13:AM13"/>
    <mergeCell ref="AN13:AP13"/>
    <mergeCell ref="AS13:BA13"/>
    <mergeCell ref="BB13:BD13"/>
    <mergeCell ref="CI12:CQ12"/>
    <mergeCell ref="CR12:CT12"/>
    <mergeCell ref="CW12:DE12"/>
    <mergeCell ref="DF12:DH12"/>
    <mergeCell ref="DK12:DS12"/>
    <mergeCell ref="DT12:DV12"/>
    <mergeCell ref="AS12:BA12"/>
    <mergeCell ref="BB12:BD12"/>
    <mergeCell ref="DY10:EJ10"/>
    <mergeCell ref="C11:N11"/>
    <mergeCell ref="Q11:AB11"/>
    <mergeCell ref="AE11:AP11"/>
    <mergeCell ref="AS11:BD11"/>
    <mergeCell ref="BG11:BR11"/>
    <mergeCell ref="BU11:CF11"/>
    <mergeCell ref="CI11:CT11"/>
    <mergeCell ref="CW11:DH11"/>
    <mergeCell ref="DK11:DV11"/>
    <mergeCell ref="DY11:EJ11"/>
    <mergeCell ref="C10:N10"/>
    <mergeCell ref="Q10:AB10"/>
    <mergeCell ref="AE10:AP10"/>
    <mergeCell ref="AS10:BD10"/>
    <mergeCell ref="BG10:BR10"/>
    <mergeCell ref="BU10:CF10"/>
    <mergeCell ref="CI10:CT10"/>
    <mergeCell ref="CW10:DH10"/>
    <mergeCell ref="DK10:DV10"/>
    <mergeCell ref="CI8:CT8"/>
    <mergeCell ref="CW8:DH8"/>
    <mergeCell ref="DK8:DV8"/>
    <mergeCell ref="DY8:EJ8"/>
    <mergeCell ref="C9:N9"/>
    <mergeCell ref="Q9:AB9"/>
    <mergeCell ref="AE9:AP9"/>
    <mergeCell ref="AS9:BD9"/>
    <mergeCell ref="BG9:BR9"/>
    <mergeCell ref="BU9:CF9"/>
    <mergeCell ref="C8:N8"/>
    <mergeCell ref="Q8:AB8"/>
    <mergeCell ref="AE8:AP8"/>
    <mergeCell ref="AS8:BD8"/>
    <mergeCell ref="BG8:BR8"/>
    <mergeCell ref="BU8:CF8"/>
    <mergeCell ref="CI9:CT9"/>
    <mergeCell ref="CW9:DH9"/>
    <mergeCell ref="DK9:DV9"/>
    <mergeCell ref="DY9:EJ9"/>
    <mergeCell ref="C1:EJ1"/>
    <mergeCell ref="CI3:CQ3"/>
    <mergeCell ref="CI4:CQ4"/>
    <mergeCell ref="C7:BD7"/>
    <mergeCell ref="BG7:CF7"/>
    <mergeCell ref="CI7:DH7"/>
    <mergeCell ref="DK7:EJ7"/>
    <mergeCell ref="C3:L3"/>
    <mergeCell ref="C4:L4"/>
    <mergeCell ref="N4:X4"/>
    <mergeCell ref="Z4:AJ4"/>
    <mergeCell ref="CI5:CQ5"/>
    <mergeCell ref="N3:X3"/>
    <mergeCell ref="Z3:AJ3"/>
    <mergeCell ref="CS3:DB3"/>
    <mergeCell ref="CS4:DB4"/>
    <mergeCell ref="DY3:EH3"/>
    <mergeCell ref="DY4:EH4"/>
    <mergeCell ref="N2:AJ2"/>
    <mergeCell ref="B6:EJ6"/>
    <mergeCell ref="CS2:DL2"/>
    <mergeCell ref="DN2:EH2"/>
    <mergeCell ref="DC3:DL3"/>
    <mergeCell ref="DN3:DX3"/>
    <mergeCell ref="CI25:CT25"/>
    <mergeCell ref="CW25:DH25"/>
    <mergeCell ref="DK25:DV25"/>
    <mergeCell ref="DY25:EJ25"/>
    <mergeCell ref="DY26:EJ26"/>
    <mergeCell ref="C27:N27"/>
    <mergeCell ref="Q27:AB27"/>
    <mergeCell ref="AE27:AP27"/>
    <mergeCell ref="AS27:BD27"/>
    <mergeCell ref="BG27:BR27"/>
    <mergeCell ref="BU27:CF27"/>
    <mergeCell ref="CI27:CT27"/>
    <mergeCell ref="CW27:DH27"/>
    <mergeCell ref="DK27:DV27"/>
    <mergeCell ref="DY27:EJ27"/>
    <mergeCell ref="C26:N26"/>
    <mergeCell ref="Q26:AB26"/>
    <mergeCell ref="AE26:AP26"/>
    <mergeCell ref="AS26:BD26"/>
    <mergeCell ref="BG26:BR26"/>
    <mergeCell ref="BU26:CF26"/>
    <mergeCell ref="CI26:CT26"/>
    <mergeCell ref="CW26:DH26"/>
    <mergeCell ref="DK26:DV26"/>
    <mergeCell ref="C28:K28"/>
    <mergeCell ref="L28:N28"/>
    <mergeCell ref="Q28:Y28"/>
    <mergeCell ref="Z28:AB28"/>
    <mergeCell ref="AE28:AM28"/>
    <mergeCell ref="AN28:AP28"/>
    <mergeCell ref="AS28:BA28"/>
    <mergeCell ref="BB28:BD28"/>
    <mergeCell ref="BG28:BO28"/>
    <mergeCell ref="DT28:DV28"/>
    <mergeCell ref="BP29:BR29"/>
    <mergeCell ref="BU29:CC29"/>
    <mergeCell ref="CD29:CF29"/>
    <mergeCell ref="CI29:CQ29"/>
    <mergeCell ref="CR29:CT29"/>
    <mergeCell ref="CW29:DE29"/>
    <mergeCell ref="DF29:DH29"/>
    <mergeCell ref="DK29:DS29"/>
    <mergeCell ref="DT29:DV29"/>
    <mergeCell ref="AS92:BD92"/>
    <mergeCell ref="AS93:BA93"/>
    <mergeCell ref="BB93:BD93"/>
    <mergeCell ref="AS94:BA94"/>
    <mergeCell ref="BB94:BD94"/>
    <mergeCell ref="C23:N23"/>
    <mergeCell ref="Q23:BD23"/>
    <mergeCell ref="BG23:CT23"/>
    <mergeCell ref="CW23:DV23"/>
    <mergeCell ref="C31:N31"/>
    <mergeCell ref="Q31:BD31"/>
    <mergeCell ref="BG31:DH31"/>
    <mergeCell ref="C39:AB39"/>
    <mergeCell ref="AE39:BD39"/>
    <mergeCell ref="BG39:CF39"/>
    <mergeCell ref="CI39:DH39"/>
    <mergeCell ref="DK39:EJ39"/>
    <mergeCell ref="DY28:EG28"/>
    <mergeCell ref="EH28:EJ28"/>
    <mergeCell ref="C29:K29"/>
    <mergeCell ref="L29:N29"/>
    <mergeCell ref="Q29:Y29"/>
    <mergeCell ref="Z29:AB29"/>
    <mergeCell ref="AE29:AM29"/>
    <mergeCell ref="DC4:DL4"/>
    <mergeCell ref="DN4:DX4"/>
    <mergeCell ref="CS5:DL5"/>
    <mergeCell ref="DN5:EH5"/>
    <mergeCell ref="AM2:CF4"/>
    <mergeCell ref="C88:BD88"/>
    <mergeCell ref="AS89:BD89"/>
    <mergeCell ref="AS90:BD90"/>
    <mergeCell ref="AS91:BD91"/>
    <mergeCell ref="DY23:EJ23"/>
    <mergeCell ref="AN29:AP29"/>
    <mergeCell ref="AS29:BA29"/>
    <mergeCell ref="BB29:BD29"/>
    <mergeCell ref="BG29:BO29"/>
    <mergeCell ref="DY29:EG29"/>
    <mergeCell ref="EH29:EJ29"/>
    <mergeCell ref="BP28:BR28"/>
    <mergeCell ref="BU28:CC28"/>
    <mergeCell ref="CD28:CF28"/>
    <mergeCell ref="CI28:CQ28"/>
    <mergeCell ref="CR28:CT28"/>
    <mergeCell ref="CW28:DE28"/>
    <mergeCell ref="DF28:DH28"/>
    <mergeCell ref="DK28:DS28"/>
  </mergeCells>
  <conditionalFormatting sqref="L12:N13">
    <cfRule type="cellIs" dxfId="1700" priority="105" operator="greaterThan">
      <formula>0</formula>
    </cfRule>
  </conditionalFormatting>
  <conditionalFormatting sqref="Z12:AB13">
    <cfRule type="cellIs" dxfId="1699" priority="104" operator="greaterThan">
      <formula>0</formula>
    </cfRule>
  </conditionalFormatting>
  <conditionalFormatting sqref="AN12:AP13">
    <cfRule type="cellIs" dxfId="1698" priority="103" operator="greaterThan">
      <formula>0</formula>
    </cfRule>
  </conditionalFormatting>
  <conditionalFormatting sqref="BB12:BD13">
    <cfRule type="cellIs" dxfId="1697" priority="102" operator="greaterThan">
      <formula>0</formula>
    </cfRule>
  </conditionalFormatting>
  <conditionalFormatting sqref="BP12:BR13">
    <cfRule type="cellIs" dxfId="1696" priority="101" operator="greaterThan">
      <formula>0</formula>
    </cfRule>
  </conditionalFormatting>
  <conditionalFormatting sqref="CD12:CF13">
    <cfRule type="cellIs" dxfId="1695" priority="100" operator="greaterThan">
      <formula>0</formula>
    </cfRule>
  </conditionalFormatting>
  <conditionalFormatting sqref="CR12:CT13">
    <cfRule type="cellIs" dxfId="1694" priority="99" operator="greaterThan">
      <formula>0</formula>
    </cfRule>
  </conditionalFormatting>
  <conditionalFormatting sqref="DF12:DH13">
    <cfRule type="cellIs" dxfId="1693" priority="98" operator="greaterThan">
      <formula>0</formula>
    </cfRule>
  </conditionalFormatting>
  <conditionalFormatting sqref="DT12:DV13">
    <cfRule type="cellIs" dxfId="1692" priority="97" operator="greaterThan">
      <formula>0</formula>
    </cfRule>
  </conditionalFormatting>
  <conditionalFormatting sqref="EH12:EJ13">
    <cfRule type="cellIs" dxfId="1691" priority="96" operator="greaterThan">
      <formula>0</formula>
    </cfRule>
  </conditionalFormatting>
  <conditionalFormatting sqref="L20:N21">
    <cfRule type="cellIs" dxfId="1690" priority="95" operator="greaterThan">
      <formula>0</formula>
    </cfRule>
  </conditionalFormatting>
  <conditionalFormatting sqref="Z20:AB21">
    <cfRule type="cellIs" dxfId="1689" priority="94" operator="greaterThan">
      <formula>0</formula>
    </cfRule>
  </conditionalFormatting>
  <conditionalFormatting sqref="AN20:AP21">
    <cfRule type="cellIs" dxfId="1688" priority="93" operator="greaterThan">
      <formula>0</formula>
    </cfRule>
  </conditionalFormatting>
  <conditionalFormatting sqref="BB20:BD21">
    <cfRule type="cellIs" dxfId="1687" priority="92" operator="greaterThan">
      <formula>0</formula>
    </cfRule>
  </conditionalFormatting>
  <conditionalFormatting sqref="BP20:BR21">
    <cfRule type="cellIs" dxfId="1686" priority="91" operator="greaterThan">
      <formula>0</formula>
    </cfRule>
  </conditionalFormatting>
  <conditionalFormatting sqref="CD20:CF21">
    <cfRule type="cellIs" dxfId="1685" priority="90" operator="greaterThan">
      <formula>0</formula>
    </cfRule>
  </conditionalFormatting>
  <conditionalFormatting sqref="CR20:CT21">
    <cfRule type="cellIs" dxfId="1684" priority="89" operator="greaterThan">
      <formula>0</formula>
    </cfRule>
  </conditionalFormatting>
  <conditionalFormatting sqref="DF20:DH21">
    <cfRule type="cellIs" dxfId="1683" priority="88" operator="greaterThan">
      <formula>0</formula>
    </cfRule>
  </conditionalFormatting>
  <conditionalFormatting sqref="DT20:DV21">
    <cfRule type="cellIs" dxfId="1682" priority="87" operator="greaterThan">
      <formula>0</formula>
    </cfRule>
  </conditionalFormatting>
  <conditionalFormatting sqref="EH20:EJ21">
    <cfRule type="cellIs" dxfId="1681" priority="86" operator="greaterThan">
      <formula>0</formula>
    </cfRule>
  </conditionalFormatting>
  <conditionalFormatting sqref="BB69:BD70">
    <cfRule type="cellIs" dxfId="1680" priority="78" operator="greaterThan">
      <formula>0</formula>
    </cfRule>
  </conditionalFormatting>
  <conditionalFormatting sqref="DF69:DH70">
    <cfRule type="cellIs" dxfId="1679" priority="74" operator="greaterThan">
      <formula>0</formula>
    </cfRule>
  </conditionalFormatting>
  <conditionalFormatting sqref="BP69:BR70">
    <cfRule type="cellIs" dxfId="1678" priority="77" operator="greaterThan">
      <formula>0</formula>
    </cfRule>
  </conditionalFormatting>
  <conditionalFormatting sqref="CR69:CT70">
    <cfRule type="cellIs" dxfId="1677" priority="75" operator="greaterThan">
      <formula>0</formula>
    </cfRule>
  </conditionalFormatting>
  <conditionalFormatting sqref="Z85:AB86">
    <cfRule type="cellIs" dxfId="1676" priority="60" operator="greaterThan">
      <formula>0</formula>
    </cfRule>
  </conditionalFormatting>
  <conditionalFormatting sqref="DT69:DV70">
    <cfRule type="cellIs" dxfId="1675" priority="73" operator="greaterThan">
      <formula>0</formula>
    </cfRule>
  </conditionalFormatting>
  <conditionalFormatting sqref="CD69:CF70">
    <cfRule type="cellIs" dxfId="1674" priority="76" operator="greaterThan">
      <formula>0</formula>
    </cfRule>
  </conditionalFormatting>
  <conditionalFormatting sqref="L85:N86">
    <cfRule type="cellIs" dxfId="1673" priority="61" operator="greaterThan">
      <formula>0</formula>
    </cfRule>
  </conditionalFormatting>
  <conditionalFormatting sqref="DF77:DH78">
    <cfRule type="cellIs" dxfId="1672" priority="64" operator="greaterThan">
      <formula>0</formula>
    </cfRule>
  </conditionalFormatting>
  <conditionalFormatting sqref="DT77:DV78">
    <cfRule type="cellIs" dxfId="1671" priority="63" operator="greaterThan">
      <formula>0</formula>
    </cfRule>
  </conditionalFormatting>
  <conditionalFormatting sqref="BB85:BD86">
    <cfRule type="cellIs" dxfId="1670" priority="58" operator="greaterThan">
      <formula>0</formula>
    </cfRule>
  </conditionalFormatting>
  <conditionalFormatting sqref="CD85:CF86">
    <cfRule type="cellIs" dxfId="1669" priority="57" operator="greaterThan">
      <formula>0</formula>
    </cfRule>
  </conditionalFormatting>
  <conditionalFormatting sqref="Z69:AB70">
    <cfRule type="cellIs" dxfId="1668" priority="80" operator="greaterThan">
      <formula>0</formula>
    </cfRule>
  </conditionalFormatting>
  <conditionalFormatting sqref="L69:N70">
    <cfRule type="cellIs" dxfId="1667" priority="81" operator="greaterThan">
      <formula>0</formula>
    </cfRule>
  </conditionalFormatting>
  <conditionalFormatting sqref="CD77:CF78">
    <cfRule type="cellIs" dxfId="1666" priority="66" operator="greaterThan">
      <formula>0</formula>
    </cfRule>
  </conditionalFormatting>
  <conditionalFormatting sqref="BP77:BR78">
    <cfRule type="cellIs" dxfId="1665" priority="67" operator="greaterThan">
      <formula>0</formula>
    </cfRule>
  </conditionalFormatting>
  <conditionalFormatting sqref="DT61:DV62">
    <cfRule type="cellIs" dxfId="1664" priority="83" operator="greaterThan">
      <formula>0</formula>
    </cfRule>
  </conditionalFormatting>
  <conditionalFormatting sqref="EH61:EJ62">
    <cfRule type="cellIs" dxfId="1663" priority="82" operator="greaterThan">
      <formula>0</formula>
    </cfRule>
  </conditionalFormatting>
  <conditionalFormatting sqref="EH69:EJ70">
    <cfRule type="cellIs" dxfId="1662" priority="72" operator="greaterThan">
      <formula>0</formula>
    </cfRule>
  </conditionalFormatting>
  <conditionalFormatting sqref="BP53:BR54">
    <cfRule type="cellIs" dxfId="1661" priority="85" operator="greaterThan">
      <formula>0</formula>
    </cfRule>
  </conditionalFormatting>
  <conditionalFormatting sqref="AN69:AP70">
    <cfRule type="cellIs" dxfId="1660" priority="79" operator="greaterThan">
      <formula>0</formula>
    </cfRule>
  </conditionalFormatting>
  <conditionalFormatting sqref="BB77:BD78">
    <cfRule type="cellIs" dxfId="1659" priority="68" operator="greaterThan">
      <formula>0</formula>
    </cfRule>
  </conditionalFormatting>
  <conditionalFormatting sqref="AN77:AP78">
    <cfRule type="cellIs" dxfId="1658" priority="69" operator="greaterThan">
      <formula>0</formula>
    </cfRule>
  </conditionalFormatting>
  <conditionalFormatting sqref="L77:N78">
    <cfRule type="cellIs" dxfId="1657" priority="71" operator="greaterThan">
      <formula>0</formula>
    </cfRule>
  </conditionalFormatting>
  <conditionalFormatting sqref="Z77:AB78">
    <cfRule type="cellIs" dxfId="1656" priority="70" operator="greaterThan">
      <formula>0</formula>
    </cfRule>
  </conditionalFormatting>
  <conditionalFormatting sqref="DF61:DH62">
    <cfRule type="cellIs" dxfId="1655" priority="84" operator="greaterThan">
      <formula>0</formula>
    </cfRule>
  </conditionalFormatting>
  <conditionalFormatting sqref="EH77:EJ78">
    <cfRule type="cellIs" dxfId="1654" priority="62" operator="greaterThan">
      <formula>0</formula>
    </cfRule>
  </conditionalFormatting>
  <conditionalFormatting sqref="BP85:BR86">
    <cfRule type="cellIs" dxfId="1653" priority="55" operator="greaterThan">
      <formula>0</formula>
    </cfRule>
  </conditionalFormatting>
  <conditionalFormatting sqref="CR85:CT86">
    <cfRule type="cellIs" dxfId="1652" priority="54" operator="greaterThan">
      <formula>0</formula>
    </cfRule>
  </conditionalFormatting>
  <conditionalFormatting sqref="AN85:AP86">
    <cfRule type="cellIs" dxfId="1651" priority="59" operator="greaterThan">
      <formula>0</formula>
    </cfRule>
  </conditionalFormatting>
  <conditionalFormatting sqref="CR77:CT78">
    <cfRule type="cellIs" dxfId="1650" priority="65" operator="greaterThan">
      <formula>0</formula>
    </cfRule>
  </conditionalFormatting>
  <conditionalFormatting sqref="EH85:EJ86">
    <cfRule type="cellIs" dxfId="1649" priority="56" operator="greaterThan">
      <formula>0</formula>
    </cfRule>
  </conditionalFormatting>
  <conditionalFormatting sqref="DT85:DV86">
    <cfRule type="cellIs" dxfId="1648" priority="53" operator="greaterThan">
      <formula>0</formula>
    </cfRule>
  </conditionalFormatting>
  <conditionalFormatting sqref="DF85:DH86">
    <cfRule type="cellIs" dxfId="1647" priority="52" operator="greaterThan">
      <formula>0</formula>
    </cfRule>
  </conditionalFormatting>
  <conditionalFormatting sqref="L93:N94">
    <cfRule type="cellIs" dxfId="1646" priority="51" operator="greaterThan">
      <formula>0</formula>
    </cfRule>
  </conditionalFormatting>
  <conditionalFormatting sqref="BP93:BR94">
    <cfRule type="cellIs" dxfId="1645" priority="50" operator="greaterThan">
      <formula>0</formula>
    </cfRule>
  </conditionalFormatting>
  <conditionalFormatting sqref="L28:N29">
    <cfRule type="cellIs" dxfId="1644" priority="49" operator="greaterThan">
      <formula>0</formula>
    </cfRule>
  </conditionalFormatting>
  <conditionalFormatting sqref="BB28:BD29">
    <cfRule type="cellIs" dxfId="1643" priority="48" operator="greaterThan">
      <formula>0</formula>
    </cfRule>
  </conditionalFormatting>
  <conditionalFormatting sqref="CR28:CT29">
    <cfRule type="cellIs" dxfId="1642" priority="43" operator="greaterThan">
      <formula>0</formula>
    </cfRule>
  </conditionalFormatting>
  <conditionalFormatting sqref="BP61:BR62">
    <cfRule type="cellIs" dxfId="1641" priority="6" operator="greaterThan">
      <formula>0</formula>
    </cfRule>
  </conditionalFormatting>
  <conditionalFormatting sqref="AN28:AP29">
    <cfRule type="cellIs" dxfId="1640" priority="45" operator="greaterThan">
      <formula>0</formula>
    </cfRule>
  </conditionalFormatting>
  <conditionalFormatting sqref="AN44:AP45">
    <cfRule type="cellIs" dxfId="1639" priority="19" operator="greaterThan">
      <formula>0</formula>
    </cfRule>
  </conditionalFormatting>
  <conditionalFormatting sqref="CD28:CF29">
    <cfRule type="cellIs" dxfId="1638" priority="44" operator="greaterThan">
      <formula>0</formula>
    </cfRule>
  </conditionalFormatting>
  <conditionalFormatting sqref="BP28:BR29">
    <cfRule type="cellIs" dxfId="1637" priority="46" operator="greaterThan">
      <formula>0</formula>
    </cfRule>
  </conditionalFormatting>
  <conditionalFormatting sqref="CR53:CT54">
    <cfRule type="cellIs" dxfId="1636" priority="13" operator="greaterThan">
      <formula>0</formula>
    </cfRule>
  </conditionalFormatting>
  <conditionalFormatting sqref="DT53:DV54">
    <cfRule type="cellIs" dxfId="1635" priority="12" operator="greaterThan">
      <formula>0</formula>
    </cfRule>
  </conditionalFormatting>
  <conditionalFormatting sqref="Z28:AB29">
    <cfRule type="cellIs" dxfId="1634" priority="47" operator="greaterThan">
      <formula>0</formula>
    </cfRule>
  </conditionalFormatting>
  <conditionalFormatting sqref="CD53:CF54">
    <cfRule type="cellIs" dxfId="1633" priority="14" operator="greaterThan">
      <formula>0</formula>
    </cfRule>
  </conditionalFormatting>
  <conditionalFormatting sqref="AN61:AP62">
    <cfRule type="cellIs" dxfId="1632" priority="8" operator="greaterThan">
      <formula>0</formula>
    </cfRule>
  </conditionalFormatting>
  <conditionalFormatting sqref="CR61:CT62">
    <cfRule type="cellIs" dxfId="1631" priority="5" operator="greaterThan">
      <formula>0</formula>
    </cfRule>
  </conditionalFormatting>
  <conditionalFormatting sqref="BB44:BD45">
    <cfRule type="cellIs" dxfId="1630" priority="18" operator="greaterThan">
      <formula>0</formula>
    </cfRule>
  </conditionalFormatting>
  <conditionalFormatting sqref="L36:N37">
    <cfRule type="cellIs" dxfId="1629" priority="39" operator="greaterThan">
      <formula>0</formula>
    </cfRule>
  </conditionalFormatting>
  <conditionalFormatting sqref="EH53:EJ54">
    <cfRule type="cellIs" dxfId="1628" priority="11" operator="greaterThan">
      <formula>0</formula>
    </cfRule>
  </conditionalFormatting>
  <conditionalFormatting sqref="CD61:CF62">
    <cfRule type="cellIs" dxfId="1627" priority="4" operator="greaterThan">
      <formula>0</formula>
    </cfRule>
  </conditionalFormatting>
  <conditionalFormatting sqref="AN53:AP54">
    <cfRule type="cellIs" dxfId="1626" priority="17" operator="greaterThan">
      <formula>0</formula>
    </cfRule>
  </conditionalFormatting>
  <conditionalFormatting sqref="Z93:AB94">
    <cfRule type="cellIs" dxfId="1625" priority="2" operator="greaterThan">
      <formula>0</formula>
    </cfRule>
  </conditionalFormatting>
  <conditionalFormatting sqref="AN93:AP94">
    <cfRule type="cellIs" dxfId="1624" priority="1" operator="greaterThan">
      <formula>0</formula>
    </cfRule>
  </conditionalFormatting>
  <conditionalFormatting sqref="DF28:DH29">
    <cfRule type="cellIs" dxfId="1623" priority="42" operator="greaterThan">
      <formula>0</formula>
    </cfRule>
  </conditionalFormatting>
  <conditionalFormatting sqref="DT28:DV29">
    <cfRule type="cellIs" dxfId="1622" priority="41" operator="greaterThan">
      <formula>0</formula>
    </cfRule>
  </conditionalFormatting>
  <conditionalFormatting sqref="EH28:EJ29">
    <cfRule type="cellIs" dxfId="1621" priority="40" operator="greaterThan">
      <formula>0</formula>
    </cfRule>
  </conditionalFormatting>
  <conditionalFormatting sqref="BB93:BD94">
    <cfRule type="cellIs" dxfId="1620" priority="3" operator="greaterThan">
      <formula>0</formula>
    </cfRule>
  </conditionalFormatting>
  <conditionalFormatting sqref="BB36:BD37">
    <cfRule type="cellIs" dxfId="1619" priority="38" operator="greaterThan">
      <formula>0</formula>
    </cfRule>
  </conditionalFormatting>
  <conditionalFormatting sqref="AN36:AP37">
    <cfRule type="cellIs" dxfId="1618" priority="36" operator="greaterThan">
      <formula>0</formula>
    </cfRule>
  </conditionalFormatting>
  <conditionalFormatting sqref="Z36:AB37">
    <cfRule type="cellIs" dxfId="1617" priority="37" operator="greaterThan">
      <formula>0</formula>
    </cfRule>
  </conditionalFormatting>
  <conditionalFormatting sqref="BP36:BR37">
    <cfRule type="cellIs" dxfId="1616" priority="35" operator="greaterThan">
      <formula>0</formula>
    </cfRule>
  </conditionalFormatting>
  <conditionalFormatting sqref="CD36:CF37">
    <cfRule type="cellIs" dxfId="1615" priority="34" operator="greaterThan">
      <formula>0</formula>
    </cfRule>
  </conditionalFormatting>
  <conditionalFormatting sqref="CR36:CT37">
    <cfRule type="cellIs" dxfId="1614" priority="33" operator="greaterThan">
      <formula>0</formula>
    </cfRule>
  </conditionalFormatting>
  <conditionalFormatting sqref="DF36:DH37">
    <cfRule type="cellIs" dxfId="1613" priority="32" operator="greaterThan">
      <formula>0</formula>
    </cfRule>
  </conditionalFormatting>
  <conditionalFormatting sqref="DT36:DV37">
    <cfRule type="cellIs" dxfId="1612" priority="31" operator="greaterThan">
      <formula>0</formula>
    </cfRule>
  </conditionalFormatting>
  <conditionalFormatting sqref="EH36:EJ37">
    <cfRule type="cellIs" dxfId="1611" priority="30" operator="greaterThan">
      <formula>0</formula>
    </cfRule>
  </conditionalFormatting>
  <conditionalFormatting sqref="L44:N45">
    <cfRule type="cellIs" dxfId="1610" priority="29" operator="greaterThan">
      <formula>0</formula>
    </cfRule>
  </conditionalFormatting>
  <conditionalFormatting sqref="Z44:AB45">
    <cfRule type="cellIs" dxfId="1609" priority="28" operator="greaterThan">
      <formula>0</formula>
    </cfRule>
  </conditionalFormatting>
  <conditionalFormatting sqref="Z53:AB54">
    <cfRule type="cellIs" dxfId="1608" priority="20" operator="greaterThan">
      <formula>0</formula>
    </cfRule>
  </conditionalFormatting>
  <conditionalFormatting sqref="BP44:BR45">
    <cfRule type="cellIs" dxfId="1607" priority="27" operator="greaterThan">
      <formula>0</formula>
    </cfRule>
  </conditionalFormatting>
  <conditionalFormatting sqref="CD44:CF45">
    <cfRule type="cellIs" dxfId="1606" priority="26" operator="greaterThan">
      <formula>0</formula>
    </cfRule>
  </conditionalFormatting>
  <conditionalFormatting sqref="CR44:CT45">
    <cfRule type="cellIs" dxfId="1605" priority="25" operator="greaterThan">
      <formula>0</formula>
    </cfRule>
  </conditionalFormatting>
  <conditionalFormatting sqref="DF44:DH45">
    <cfRule type="cellIs" dxfId="1604" priority="24" operator="greaterThan">
      <formula>0</formula>
    </cfRule>
  </conditionalFormatting>
  <conditionalFormatting sqref="DT44:DV45">
    <cfRule type="cellIs" dxfId="1603" priority="23" operator="greaterThan">
      <formula>0</formula>
    </cfRule>
  </conditionalFormatting>
  <conditionalFormatting sqref="EH44:EJ45">
    <cfRule type="cellIs" dxfId="1602" priority="22" operator="greaterThan">
      <formula>0</formula>
    </cfRule>
  </conditionalFormatting>
  <conditionalFormatting sqref="L53:N54">
    <cfRule type="cellIs" dxfId="1601" priority="21" operator="greaterThan">
      <formula>0</formula>
    </cfRule>
  </conditionalFormatting>
  <conditionalFormatting sqref="BB61:BD62">
    <cfRule type="cellIs" dxfId="1600" priority="7" operator="greaterThan">
      <formula>0</formula>
    </cfRule>
  </conditionalFormatting>
  <conditionalFormatting sqref="L61:N62">
    <cfRule type="cellIs" dxfId="1599" priority="10" operator="greaterThan">
      <formula>0</formula>
    </cfRule>
  </conditionalFormatting>
  <conditionalFormatting sqref="Z61:AB62">
    <cfRule type="cellIs" dxfId="1598" priority="9" operator="greaterThan">
      <formula>0</formula>
    </cfRule>
  </conditionalFormatting>
  <conditionalFormatting sqref="BB53:BD54">
    <cfRule type="cellIs" dxfId="1597" priority="16" operator="greaterThan">
      <formula>0</formula>
    </cfRule>
  </conditionalFormatting>
  <conditionalFormatting sqref="DF53:DH54">
    <cfRule type="cellIs" dxfId="1596" priority="15" operator="greaterThan">
      <formula>0</formula>
    </cfRule>
  </conditionalFormatting>
  <pageMargins left="0.23622047244094491" right="0.23622047244094491" top="0.74803149606299213" bottom="0.74803149606299213" header="0.31496062992125984" footer="0.31496062992125984"/>
  <pageSetup paperSize="9" scale="49" fitToHeight="0" orientation="portrait" r:id="rId1"/>
  <headerFooter>
    <oddFooter>&amp;R&amp;"Arial,обычный"&amp;26Стр.&amp;P</oddFooter>
  </headerFooter>
  <rowBreaks count="1" manualBreakCount="1">
    <brk id="46" max="16383" man="1"/>
  </rowBreaks>
  <drawing r:id="rId2"/>
</worksheet>
</file>

<file path=xl/worksheets/sheet7.xml><?xml version="1.0" encoding="utf-8"?>
<worksheet xmlns="http://schemas.openxmlformats.org/spreadsheetml/2006/main" xmlns:r="http://schemas.openxmlformats.org/officeDocument/2006/relationships">
  <sheetPr>
    <tabColor theme="5"/>
  </sheetPr>
  <dimension ref="A1:EJ103"/>
  <sheetViews>
    <sheetView topLeftCell="B1" zoomScale="80" zoomScaleNormal="80" zoomScaleSheetLayoutView="70" workbookViewId="0">
      <pane ySplit="5" topLeftCell="A6" activePane="bottomLeft" state="frozen"/>
      <selection activeCell="DR102" sqref="DR102"/>
      <selection pane="bottomLeft" activeCell="B89" sqref="A89:XFD89"/>
    </sheetView>
  </sheetViews>
  <sheetFormatPr defaultRowHeight="14.25"/>
  <cols>
    <col min="1" max="1" width="12.85546875" style="163" hidden="1" customWidth="1"/>
    <col min="2" max="2" width="1.85546875" style="163" customWidth="1"/>
    <col min="3" max="14" width="1.42578125" style="163" customWidth="1"/>
    <col min="15" max="15" width="12.7109375" style="163" hidden="1" customWidth="1"/>
    <col min="16" max="28" width="1.42578125" style="163" customWidth="1"/>
    <col min="29" max="29" width="13" style="163" hidden="1" customWidth="1"/>
    <col min="30" max="42" width="1.42578125" style="163" customWidth="1"/>
    <col min="43" max="43" width="12.7109375" style="163" hidden="1" customWidth="1"/>
    <col min="44" max="56" width="1.42578125" style="163" customWidth="1"/>
    <col min="57" max="57" width="13.5703125" style="163" hidden="1" customWidth="1"/>
    <col min="58" max="58" width="1.85546875" style="163" customWidth="1"/>
    <col min="59" max="61" width="1.42578125" style="163" customWidth="1"/>
    <col min="62" max="62" width="2.140625" style="163" customWidth="1"/>
    <col min="63" max="63" width="1.42578125" style="163" customWidth="1"/>
    <col min="64" max="64" width="2.5703125" style="163" customWidth="1"/>
    <col min="65" max="66" width="1.42578125" style="163" customWidth="1"/>
    <col min="67" max="67" width="2.28515625" style="163" customWidth="1"/>
    <col min="68" max="70" width="1.42578125" style="163" customWidth="1"/>
    <col min="71" max="71" width="12.7109375" style="163" hidden="1" customWidth="1"/>
    <col min="72" max="84" width="1.42578125" style="163" customWidth="1"/>
    <col min="85" max="85" width="14.140625" style="163" hidden="1" customWidth="1"/>
    <col min="86" max="86" width="1.5703125" style="163" customWidth="1"/>
    <col min="87" max="97" width="1.42578125" style="163" customWidth="1"/>
    <col min="98" max="98" width="2.140625" style="163" customWidth="1"/>
    <col min="99" max="99" width="12.7109375" style="163" hidden="1" customWidth="1"/>
    <col min="100" max="112" width="1.42578125" style="163" customWidth="1"/>
    <col min="113" max="113" width="13.28515625" style="163" hidden="1" customWidth="1"/>
    <col min="114" max="114" width="1.85546875" style="163" customWidth="1"/>
    <col min="115" max="116" width="1.42578125" style="163" customWidth="1"/>
    <col min="117" max="117" width="2.7109375" style="163" customWidth="1"/>
    <col min="118" max="126" width="1.42578125" style="163" customWidth="1"/>
    <col min="127" max="127" width="12.7109375" style="163" hidden="1" customWidth="1"/>
    <col min="128" max="140" width="1.42578125" style="163" customWidth="1"/>
    <col min="141" max="16384" width="9.140625" style="163"/>
  </cols>
  <sheetData>
    <row r="1" spans="1:140" ht="21" thickBot="1">
      <c r="C1" s="750" t="s">
        <v>4363</v>
      </c>
      <c r="D1" s="751"/>
      <c r="E1" s="751"/>
      <c r="F1" s="751"/>
      <c r="G1" s="751"/>
      <c r="H1" s="751"/>
      <c r="I1" s="751"/>
      <c r="J1" s="751"/>
      <c r="K1" s="751"/>
      <c r="L1" s="751"/>
      <c r="M1" s="751"/>
      <c r="N1" s="751"/>
      <c r="O1" s="751"/>
      <c r="P1" s="751"/>
      <c r="Q1" s="751"/>
      <c r="R1" s="751"/>
      <c r="S1" s="751"/>
      <c r="T1" s="751"/>
      <c r="U1" s="751"/>
      <c r="V1" s="751"/>
      <c r="W1" s="751"/>
      <c r="X1" s="751"/>
      <c r="Y1" s="751"/>
      <c r="Z1" s="751"/>
      <c r="AA1" s="751"/>
      <c r="AB1" s="751"/>
      <c r="AC1" s="751"/>
      <c r="AD1" s="751"/>
      <c r="AE1" s="751"/>
      <c r="AF1" s="751"/>
      <c r="AG1" s="751"/>
      <c r="AH1" s="751"/>
      <c r="AI1" s="751"/>
      <c r="AJ1" s="751"/>
      <c r="AK1" s="751"/>
      <c r="AL1" s="751"/>
      <c r="AM1" s="751"/>
      <c r="AN1" s="751"/>
      <c r="AO1" s="751"/>
      <c r="AP1" s="751"/>
      <c r="AQ1" s="751"/>
      <c r="AR1" s="751"/>
      <c r="AS1" s="751"/>
      <c r="AT1" s="751"/>
      <c r="AU1" s="751"/>
      <c r="AV1" s="751"/>
      <c r="AW1" s="751"/>
      <c r="AX1" s="751"/>
      <c r="AY1" s="751"/>
      <c r="AZ1" s="751"/>
      <c r="BA1" s="751"/>
      <c r="BB1" s="751"/>
      <c r="BC1" s="751"/>
      <c r="BD1" s="751"/>
      <c r="BE1" s="751"/>
      <c r="BF1" s="751"/>
      <c r="BG1" s="751"/>
      <c r="BH1" s="751"/>
      <c r="BI1" s="751"/>
      <c r="BJ1" s="751"/>
      <c r="BK1" s="751"/>
      <c r="BL1" s="751"/>
      <c r="BM1" s="751"/>
      <c r="BN1" s="751"/>
      <c r="BO1" s="751"/>
      <c r="BP1" s="751"/>
      <c r="BQ1" s="751"/>
      <c r="BR1" s="751"/>
      <c r="BS1" s="751"/>
      <c r="BT1" s="751"/>
      <c r="BU1" s="751"/>
      <c r="BV1" s="751"/>
      <c r="BW1" s="751"/>
      <c r="BX1" s="751"/>
      <c r="BY1" s="751"/>
      <c r="BZ1" s="751"/>
      <c r="CA1" s="751"/>
      <c r="CB1" s="751"/>
      <c r="CC1" s="751"/>
      <c r="CD1" s="751"/>
      <c r="CE1" s="751"/>
      <c r="CF1" s="751"/>
      <c r="CG1" s="751"/>
      <c r="CH1" s="751"/>
      <c r="CI1" s="751"/>
      <c r="CJ1" s="751"/>
      <c r="CK1" s="751"/>
      <c r="CL1" s="751"/>
      <c r="CM1" s="751"/>
      <c r="CN1" s="751"/>
      <c r="CO1" s="751"/>
      <c r="CP1" s="751"/>
      <c r="CQ1" s="751"/>
      <c r="CR1" s="751"/>
      <c r="CS1" s="751"/>
      <c r="CT1" s="751"/>
      <c r="CU1" s="751"/>
      <c r="CV1" s="751"/>
      <c r="CW1" s="751"/>
      <c r="CX1" s="751"/>
      <c r="CY1" s="751"/>
      <c r="CZ1" s="751"/>
      <c r="DA1" s="751"/>
      <c r="DB1" s="751"/>
      <c r="DC1" s="751"/>
      <c r="DD1" s="751"/>
      <c r="DE1" s="751"/>
      <c r="DF1" s="751"/>
      <c r="DG1" s="751"/>
      <c r="DH1" s="751"/>
      <c r="DI1" s="751"/>
      <c r="DJ1" s="751"/>
      <c r="DK1" s="751"/>
      <c r="DL1" s="751"/>
      <c r="DM1" s="751"/>
      <c r="DN1" s="751"/>
      <c r="DO1" s="751"/>
      <c r="DP1" s="751"/>
      <c r="DQ1" s="751"/>
      <c r="DR1" s="751"/>
      <c r="DS1" s="751"/>
      <c r="DT1" s="751"/>
      <c r="DU1" s="751"/>
      <c r="DV1" s="751"/>
      <c r="DW1" s="751"/>
      <c r="DX1" s="751"/>
      <c r="DY1" s="751"/>
      <c r="DZ1" s="751"/>
      <c r="EA1" s="751"/>
      <c r="EB1" s="751"/>
      <c r="EC1" s="751"/>
      <c r="ED1" s="751"/>
      <c r="EE1" s="751"/>
      <c r="EF1" s="751"/>
      <c r="EG1" s="751"/>
      <c r="EH1" s="751"/>
      <c r="EI1" s="751"/>
      <c r="EJ1" s="752"/>
    </row>
    <row r="2" spans="1:140" ht="15" customHeight="1" thickBot="1">
      <c r="B2" s="221"/>
      <c r="C2" s="221"/>
      <c r="D2" s="221"/>
      <c r="E2" s="221"/>
      <c r="F2" s="221"/>
      <c r="G2" s="221"/>
      <c r="H2" s="221"/>
      <c r="I2" s="221"/>
      <c r="J2" s="221"/>
      <c r="K2" s="221"/>
      <c r="L2" s="221"/>
      <c r="M2" s="212"/>
      <c r="N2" s="932" t="s">
        <v>5003</v>
      </c>
      <c r="O2" s="933"/>
      <c r="P2" s="933"/>
      <c r="Q2" s="933"/>
      <c r="R2" s="933"/>
      <c r="S2" s="933"/>
      <c r="T2" s="933"/>
      <c r="U2" s="933"/>
      <c r="V2" s="933"/>
      <c r="W2" s="933"/>
      <c r="X2" s="933"/>
      <c r="Y2" s="933"/>
      <c r="Z2" s="933"/>
      <c r="AA2" s="933"/>
      <c r="AB2" s="933"/>
      <c r="AC2" s="933"/>
      <c r="AD2" s="933"/>
      <c r="AE2" s="933"/>
      <c r="AF2" s="933"/>
      <c r="AG2" s="933"/>
      <c r="AH2" s="933"/>
      <c r="AI2" s="933"/>
      <c r="AJ2" s="934"/>
      <c r="AK2" s="158"/>
      <c r="AL2" s="158"/>
      <c r="AM2" s="797" t="s">
        <v>6366</v>
      </c>
      <c r="AN2" s="798"/>
      <c r="AO2" s="798"/>
      <c r="AP2" s="798"/>
      <c r="AQ2" s="798"/>
      <c r="AR2" s="798"/>
      <c r="AS2" s="798"/>
      <c r="AT2" s="798"/>
      <c r="AU2" s="798"/>
      <c r="AV2" s="798"/>
      <c r="AW2" s="798"/>
      <c r="AX2" s="798"/>
      <c r="AY2" s="798"/>
      <c r="AZ2" s="798"/>
      <c r="BA2" s="798"/>
      <c r="BB2" s="798"/>
      <c r="BC2" s="798"/>
      <c r="BD2" s="798"/>
      <c r="BE2" s="798"/>
      <c r="BF2" s="798"/>
      <c r="BG2" s="798"/>
      <c r="BH2" s="798"/>
      <c r="BI2" s="798"/>
      <c r="BJ2" s="798"/>
      <c r="BK2" s="798"/>
      <c r="BL2" s="798"/>
      <c r="BM2" s="798"/>
      <c r="BN2" s="798"/>
      <c r="BO2" s="798"/>
      <c r="BP2" s="798"/>
      <c r="BQ2" s="798"/>
      <c r="BR2" s="798"/>
      <c r="BS2" s="798"/>
      <c r="BT2" s="798"/>
      <c r="BU2" s="798"/>
      <c r="BV2" s="798"/>
      <c r="BW2" s="798"/>
      <c r="BX2" s="798"/>
      <c r="BY2" s="798"/>
      <c r="BZ2" s="798"/>
      <c r="CA2" s="798"/>
      <c r="CB2" s="798"/>
      <c r="CC2" s="798"/>
      <c r="CD2" s="798"/>
      <c r="CE2" s="798"/>
      <c r="CF2" s="799"/>
      <c r="CG2" s="142"/>
      <c r="CH2" s="142"/>
      <c r="CI2" s="142"/>
      <c r="CJ2" s="142"/>
      <c r="CK2" s="142"/>
      <c r="CL2" s="142"/>
      <c r="CM2" s="142"/>
      <c r="CN2" s="142"/>
      <c r="CO2" s="142"/>
      <c r="CP2" s="142"/>
      <c r="CQ2" s="142"/>
      <c r="CR2" s="142"/>
      <c r="CS2" s="940" t="s">
        <v>4999</v>
      </c>
      <c r="CT2" s="940"/>
      <c r="CU2" s="940"/>
      <c r="CV2" s="940"/>
      <c r="CW2" s="940"/>
      <c r="CX2" s="940"/>
      <c r="CY2" s="940"/>
      <c r="CZ2" s="940"/>
      <c r="DA2" s="940"/>
      <c r="DB2" s="940"/>
      <c r="DC2" s="940"/>
      <c r="DD2" s="940"/>
      <c r="DE2" s="940"/>
      <c r="DF2" s="940"/>
      <c r="DG2" s="940"/>
      <c r="DH2" s="940"/>
      <c r="DI2" s="940"/>
      <c r="DJ2" s="940"/>
      <c r="DK2" s="940"/>
      <c r="DL2" s="940"/>
      <c r="DM2" s="142"/>
      <c r="DN2" s="745" t="s">
        <v>5000</v>
      </c>
      <c r="DO2" s="745"/>
      <c r="DP2" s="745"/>
      <c r="DQ2" s="745"/>
      <c r="DR2" s="745"/>
      <c r="DS2" s="745"/>
      <c r="DT2" s="745"/>
      <c r="DU2" s="745"/>
      <c r="DV2" s="745"/>
      <c r="DW2" s="745"/>
      <c r="DX2" s="745"/>
      <c r="DY2" s="745"/>
      <c r="DZ2" s="745"/>
      <c r="EA2" s="745"/>
      <c r="EB2" s="745"/>
      <c r="EC2" s="745"/>
      <c r="ED2" s="745"/>
      <c r="EE2" s="745"/>
      <c r="EF2" s="745"/>
      <c r="EG2" s="745"/>
      <c r="EH2" s="745"/>
      <c r="EI2" s="142"/>
      <c r="EJ2" s="142"/>
    </row>
    <row r="3" spans="1:140" s="243" customFormat="1" ht="21.75" customHeight="1" thickBot="1">
      <c r="B3" s="163"/>
      <c r="C3" s="838" t="s">
        <v>4266</v>
      </c>
      <c r="D3" s="839"/>
      <c r="E3" s="839"/>
      <c r="F3" s="839"/>
      <c r="G3" s="839"/>
      <c r="H3" s="839"/>
      <c r="I3" s="839"/>
      <c r="J3" s="839"/>
      <c r="K3" s="839"/>
      <c r="L3" s="840"/>
      <c r="M3" s="140"/>
      <c r="N3" s="841" t="s">
        <v>602</v>
      </c>
      <c r="O3" s="842"/>
      <c r="P3" s="842"/>
      <c r="Q3" s="842"/>
      <c r="R3" s="842"/>
      <c r="S3" s="842"/>
      <c r="T3" s="842"/>
      <c r="U3" s="842"/>
      <c r="V3" s="842"/>
      <c r="W3" s="842"/>
      <c r="X3" s="843"/>
      <c r="Y3" s="158"/>
      <c r="Z3" s="937" t="s">
        <v>15</v>
      </c>
      <c r="AA3" s="938"/>
      <c r="AB3" s="938"/>
      <c r="AC3" s="938"/>
      <c r="AD3" s="938"/>
      <c r="AE3" s="938"/>
      <c r="AF3" s="938"/>
      <c r="AG3" s="938"/>
      <c r="AH3" s="938"/>
      <c r="AI3" s="938"/>
      <c r="AJ3" s="939"/>
      <c r="AK3" s="256"/>
      <c r="AL3" s="340"/>
      <c r="AM3" s="800"/>
      <c r="AN3" s="801"/>
      <c r="AO3" s="801"/>
      <c r="AP3" s="801"/>
      <c r="AQ3" s="801"/>
      <c r="AR3" s="801"/>
      <c r="AS3" s="801"/>
      <c r="AT3" s="801"/>
      <c r="AU3" s="801"/>
      <c r="AV3" s="801"/>
      <c r="AW3" s="801"/>
      <c r="AX3" s="801"/>
      <c r="AY3" s="801"/>
      <c r="AZ3" s="801"/>
      <c r="BA3" s="801"/>
      <c r="BB3" s="801"/>
      <c r="BC3" s="801"/>
      <c r="BD3" s="801"/>
      <c r="BE3" s="801"/>
      <c r="BF3" s="801"/>
      <c r="BG3" s="801"/>
      <c r="BH3" s="801"/>
      <c r="BI3" s="801"/>
      <c r="BJ3" s="801"/>
      <c r="BK3" s="801"/>
      <c r="BL3" s="801"/>
      <c r="BM3" s="801"/>
      <c r="BN3" s="801"/>
      <c r="BO3" s="801"/>
      <c r="BP3" s="801"/>
      <c r="BQ3" s="801"/>
      <c r="BR3" s="801"/>
      <c r="BS3" s="801"/>
      <c r="BT3" s="801"/>
      <c r="BU3" s="801"/>
      <c r="BV3" s="801"/>
      <c r="BW3" s="801"/>
      <c r="BX3" s="801"/>
      <c r="BY3" s="801"/>
      <c r="BZ3" s="801"/>
      <c r="CA3" s="801"/>
      <c r="CB3" s="801"/>
      <c r="CC3" s="801"/>
      <c r="CD3" s="801"/>
      <c r="CE3" s="801"/>
      <c r="CF3" s="802"/>
      <c r="CG3" s="339"/>
      <c r="CH3" s="142"/>
      <c r="CI3" s="757" t="s">
        <v>4266</v>
      </c>
      <c r="CJ3" s="757"/>
      <c r="CK3" s="757"/>
      <c r="CL3" s="757"/>
      <c r="CM3" s="757"/>
      <c r="CN3" s="757"/>
      <c r="CO3" s="757"/>
      <c r="CP3" s="757"/>
      <c r="CQ3" s="757"/>
      <c r="CR3" s="142"/>
      <c r="CS3" s="909">
        <f>Z12+AN12+BB12+CD12+DF12+EH12+Z20+BB20+CD20+CR20+DF20+DT20+EH20+L36+AN36+BB36+CD36+CR36+Z44+DF36+BB44+CD44+DF44+EH44+L53+Z53+BP53+CR53+DF53+BB53+Z61+BB61+CD61+CR61+DT61+L69+Z69+AN69+BP69+CR69+DT69+L77+AN77+BP77+CR77+DT77+AN85+CD85+DT85+AN93+BP93+EH77+EH85+L28+AN28+BB28+CD28+CR28+DT28+EH36+EH53+Z93+BB93</f>
        <v>0</v>
      </c>
      <c r="CT3" s="909"/>
      <c r="CU3" s="909"/>
      <c r="CV3" s="909"/>
      <c r="CW3" s="909"/>
      <c r="CX3" s="909"/>
      <c r="CY3" s="909"/>
      <c r="CZ3" s="909"/>
      <c r="DA3" s="909"/>
      <c r="DB3" s="909"/>
      <c r="DC3" s="910">
        <f>Z13+AN13+BB13+CD13+DF13+EH13+Z21+BB21+CD21+CR21+DF21+DT21+EH21+L37+AN37+BB37+CD37+CR37+Z45+DF37+BB45+CD45+DF45+EH45+L54+Z54+BP54+CR54+DF54+BB54+Z62+BB62+CD62+CR62+DT62+L70+Z70+AN70+BP70+CR70+DT70+L78+AN78+BP78+CR78+DT78+AN86+CD86+DT86+AN94+BP94+EH78+EH86+L29+AN29+BB29+CD29+CR29+DT29+EH37+EH54+Z94+BB94</f>
        <v>0</v>
      </c>
      <c r="DD3" s="910"/>
      <c r="DE3" s="910"/>
      <c r="DF3" s="910"/>
      <c r="DG3" s="910"/>
      <c r="DH3" s="910"/>
      <c r="DI3" s="910"/>
      <c r="DJ3" s="910"/>
      <c r="DK3" s="910"/>
      <c r="DL3" s="910"/>
      <c r="DM3" s="142"/>
      <c r="DN3" s="895">
        <f>Q12*Z12+AE12*AN12+BU12*CD12+AS12*BB12+CW12*DF12+DY12*EH12+Q20*Z20+AS20*BB20+BU20*CD20+CI20*CR20+CW20*DF20+DK20*DT20+DY20*EH20+C36*L36+AS36*BB36+BU36*CD36+CW36*DF36+DY36*EH36+Q44*Z44+Q53*Z53+AS44*BB44+BU44*CD44+CW44*DF44+DY44*EH44+C53*L53+AS53*BB53+BG53*BP53+CI53*CR53+CW53*DF53+DY53*EH53+Q61*Z61+AS61*BB61+BU61*CD61+CI61*CR61+DK61*DT61+C69*L69+Q69*Z69+AE69*AN69+BG69*BP69+CI69*CR69+DK69*DT69+C77*L77+AE77*AN77+BG77*BP77+CI77*CR77+DK77*DT77+AE85*AN85+BU85*CD85+DK85*DT85+AE93*AN93+BG93*BP93+DY77*EH77+DY85*EH85+C28*L28+AE28*AN28+AS28*BB28+BU28*CD28+CI28*CR28+DK28*DT28+AE36*AN36+CI36*CR36+Q93*Z93+AS93*BB93</f>
        <v>0</v>
      </c>
      <c r="DO3" s="895"/>
      <c r="DP3" s="895"/>
      <c r="DQ3" s="895"/>
      <c r="DR3" s="895"/>
      <c r="DS3" s="895"/>
      <c r="DT3" s="895"/>
      <c r="DU3" s="895"/>
      <c r="DV3" s="895"/>
      <c r="DW3" s="895"/>
      <c r="DX3" s="895"/>
      <c r="DY3" s="896">
        <f>Q13*Z13+AE13*AN13+BU13*CD13+AS13*BB13+CW13*DF13+DY13*EH13+Q21*Z21+AS21*BB21+BU21*CD21+CI21*CR21+CW21*DF21+DK21*DT21+DY21*EH21+C37*L37+AS37*BB37+BU37*CD37+CW37*DF37+DY37*EH37+Q45*Z45+Q54*Z54+AS45*BB45+BU45*CD45+CW45*DF45+DY45*EH45+C54*L54+AS54*BB54+BG54*BP54+CI54*CR54+CW54*DF54+DY54*EH54+Q62*Z62+AS62*BB62+BU62*CD62+CI62*CR62+DK62*DT62+C70*L70+Q70*Z70+AE70*AN70+BG70*BP70+CI70*CR70+DK70*DT70+C78*L78+AE78*AN78+BG78*BP78+CI78*CR78+DK78*DT78+AE86*AN86+BU86*CD86+DK86*DT86+AE94*AN94+BG94*BP94+DY78*EH78+DY86*EH86+C29*L29+AE29*AN29+AS29*BB29+BU29*CD29+CI29*CR29+DK29*DT29+AE37*AN37+CI37*CR37+Q94*Z94+AS94*BB94</f>
        <v>0</v>
      </c>
      <c r="DZ3" s="897"/>
      <c r="EA3" s="897"/>
      <c r="EB3" s="897"/>
      <c r="EC3" s="897"/>
      <c r="ED3" s="897"/>
      <c r="EE3" s="897"/>
      <c r="EF3" s="897"/>
      <c r="EG3" s="897"/>
      <c r="EH3" s="898"/>
      <c r="EI3" s="142"/>
      <c r="EJ3" s="142"/>
    </row>
    <row r="4" spans="1:140" s="243" customFormat="1" ht="26.25" customHeight="1" thickBot="1">
      <c r="B4" s="163"/>
      <c r="C4" s="917" t="s">
        <v>4183</v>
      </c>
      <c r="D4" s="918"/>
      <c r="E4" s="918"/>
      <c r="F4" s="918"/>
      <c r="G4" s="918"/>
      <c r="H4" s="918"/>
      <c r="I4" s="918"/>
      <c r="J4" s="918"/>
      <c r="K4" s="918"/>
      <c r="L4" s="919"/>
      <c r="M4" s="140"/>
      <c r="N4" s="902" t="s">
        <v>2375</v>
      </c>
      <c r="O4" s="903"/>
      <c r="P4" s="903"/>
      <c r="Q4" s="903"/>
      <c r="R4" s="903"/>
      <c r="S4" s="903"/>
      <c r="T4" s="903"/>
      <c r="U4" s="903"/>
      <c r="V4" s="903"/>
      <c r="W4" s="903"/>
      <c r="X4" s="903"/>
      <c r="Y4" s="903"/>
      <c r="Z4" s="903"/>
      <c r="AA4" s="903"/>
      <c r="AB4" s="903"/>
      <c r="AC4" s="903"/>
      <c r="AD4" s="903"/>
      <c r="AE4" s="903"/>
      <c r="AF4" s="903"/>
      <c r="AG4" s="903"/>
      <c r="AH4" s="903"/>
      <c r="AI4" s="903"/>
      <c r="AJ4" s="904"/>
      <c r="AK4" s="256"/>
      <c r="AL4" s="340"/>
      <c r="AM4" s="803"/>
      <c r="AN4" s="804"/>
      <c r="AO4" s="804"/>
      <c r="AP4" s="804"/>
      <c r="AQ4" s="804"/>
      <c r="AR4" s="804"/>
      <c r="AS4" s="804"/>
      <c r="AT4" s="804"/>
      <c r="AU4" s="804"/>
      <c r="AV4" s="804"/>
      <c r="AW4" s="804"/>
      <c r="AX4" s="804"/>
      <c r="AY4" s="804"/>
      <c r="AZ4" s="804"/>
      <c r="BA4" s="804"/>
      <c r="BB4" s="804"/>
      <c r="BC4" s="804"/>
      <c r="BD4" s="804"/>
      <c r="BE4" s="804"/>
      <c r="BF4" s="804"/>
      <c r="BG4" s="804"/>
      <c r="BH4" s="804"/>
      <c r="BI4" s="804"/>
      <c r="BJ4" s="804"/>
      <c r="BK4" s="804"/>
      <c r="BL4" s="804"/>
      <c r="BM4" s="804"/>
      <c r="BN4" s="804"/>
      <c r="BO4" s="804"/>
      <c r="BP4" s="804"/>
      <c r="BQ4" s="804"/>
      <c r="BR4" s="804"/>
      <c r="BS4" s="804"/>
      <c r="BT4" s="804"/>
      <c r="BU4" s="804"/>
      <c r="BV4" s="804"/>
      <c r="BW4" s="804"/>
      <c r="BX4" s="804"/>
      <c r="BY4" s="804"/>
      <c r="BZ4" s="804"/>
      <c r="CA4" s="804"/>
      <c r="CB4" s="804"/>
      <c r="CC4" s="804"/>
      <c r="CD4" s="804"/>
      <c r="CE4" s="804"/>
      <c r="CF4" s="805"/>
      <c r="CG4" s="339"/>
      <c r="CH4" s="142"/>
      <c r="CI4" s="757" t="s">
        <v>4183</v>
      </c>
      <c r="CJ4" s="757"/>
      <c r="CK4" s="757"/>
      <c r="CL4" s="757"/>
      <c r="CM4" s="757"/>
      <c r="CN4" s="757"/>
      <c r="CO4" s="757"/>
      <c r="CP4" s="757"/>
      <c r="CQ4" s="757"/>
      <c r="CR4" s="142"/>
      <c r="CS4" s="941">
        <f>L12+BP12+CR12+DT12+L20+AN20+BP20+Z36+Z28+BP36+BP28+DT36+L44+AN44+BP44+CR44+AN53+DT53+CD53+DT44+L61+AN61+BP61+DF61+EH61+BB69+CD69+DF69+EH69+Z77+BB77+CD77+DF77+L85+Z85+BB85+BP85+CR85+DF85+L93+DF28+EH28</f>
        <v>0</v>
      </c>
      <c r="CT4" s="941"/>
      <c r="CU4" s="941"/>
      <c r="CV4" s="941"/>
      <c r="CW4" s="941"/>
      <c r="CX4" s="941"/>
      <c r="CY4" s="941"/>
      <c r="CZ4" s="941"/>
      <c r="DA4" s="941"/>
      <c r="DB4" s="941"/>
      <c r="DC4" s="941"/>
      <c r="DD4" s="941"/>
      <c r="DE4" s="941"/>
      <c r="DF4" s="941"/>
      <c r="DG4" s="941"/>
      <c r="DH4" s="941"/>
      <c r="DI4" s="941"/>
      <c r="DJ4" s="941"/>
      <c r="DK4" s="941"/>
      <c r="DL4" s="941"/>
      <c r="DM4" s="142"/>
      <c r="DN4" s="942">
        <f>C12*L12+BG12*BP12+CI12*CR12+DK12*DT12+C20*L20+AE20*AN20+BG20*BP20+Q36*Z36+Q28*Z28+BG36*BP36+BG28*BP28+DK36*DT36+C44*L44+AE44*AN44+BG44*BP44+CI44*CR44+AE53*AN53+DK44*DT44+BU53*CD53+DK53*DT53+C61*L61+AE61*AN61+BG61*BP61+CW61*DF61+DY61*EH61+AS69*BB69+BU69*CD69+CW69*DF69+DY69*EH69+Q77*Z77+AS77*BB77+BU77*CD77+CW77*DF77+C85*L85+Q85*Z85+AS85*BB85+BG85*BP85+CI85*CR85+CW85*DF85+C93*L93+CW28*DF28+DY28*EH28</f>
        <v>0</v>
      </c>
      <c r="DO4" s="943"/>
      <c r="DP4" s="943"/>
      <c r="DQ4" s="943"/>
      <c r="DR4" s="943"/>
      <c r="DS4" s="943"/>
      <c r="DT4" s="943"/>
      <c r="DU4" s="943"/>
      <c r="DV4" s="943"/>
      <c r="DW4" s="943"/>
      <c r="DX4" s="943"/>
      <c r="DY4" s="943"/>
      <c r="DZ4" s="943"/>
      <c r="EA4" s="943"/>
      <c r="EB4" s="943"/>
      <c r="EC4" s="943"/>
      <c r="ED4" s="943"/>
      <c r="EE4" s="943"/>
      <c r="EF4" s="943"/>
      <c r="EG4" s="943"/>
      <c r="EH4" s="944"/>
      <c r="EI4" s="142"/>
      <c r="EJ4" s="142"/>
    </row>
    <row r="5" spans="1:140" ht="27.75" customHeight="1">
      <c r="B5" s="221"/>
      <c r="C5" s="221"/>
      <c r="D5" s="221"/>
      <c r="E5" s="221"/>
      <c r="F5" s="221"/>
      <c r="G5" s="221"/>
      <c r="H5" s="221"/>
      <c r="I5" s="221"/>
      <c r="J5" s="221"/>
      <c r="K5" s="221"/>
      <c r="L5" s="221"/>
      <c r="M5" s="160"/>
      <c r="N5" s="158"/>
      <c r="O5" s="158"/>
      <c r="P5" s="158"/>
      <c r="Q5" s="158"/>
      <c r="R5" s="158"/>
      <c r="S5" s="158"/>
      <c r="T5" s="158"/>
      <c r="U5" s="158"/>
      <c r="V5" s="158"/>
      <c r="W5" s="158"/>
      <c r="X5" s="158"/>
      <c r="Y5" s="158"/>
      <c r="Z5" s="140"/>
      <c r="AA5" s="158"/>
      <c r="AB5" s="158"/>
      <c r="AC5" s="158"/>
      <c r="AD5" s="158"/>
      <c r="AE5" s="158"/>
      <c r="AF5" s="158"/>
      <c r="AG5" s="158"/>
      <c r="AH5" s="158"/>
      <c r="AI5" s="158"/>
      <c r="AJ5" s="158"/>
      <c r="AK5" s="158"/>
      <c r="AL5" s="158"/>
      <c r="AM5" s="140"/>
      <c r="AN5" s="158"/>
      <c r="AO5" s="158"/>
      <c r="AP5" s="158"/>
      <c r="AQ5" s="158"/>
      <c r="AR5" s="158"/>
      <c r="AS5" s="158"/>
      <c r="AT5" s="158"/>
      <c r="AU5" s="158"/>
      <c r="AV5" s="158"/>
      <c r="AW5" s="158"/>
      <c r="AX5" s="158"/>
      <c r="AY5" s="158"/>
      <c r="AZ5" s="160"/>
      <c r="BA5" s="160"/>
      <c r="BB5" s="160"/>
      <c r="BC5" s="160"/>
      <c r="BD5" s="158"/>
      <c r="BE5" s="158"/>
      <c r="BF5" s="158"/>
      <c r="BG5" s="158"/>
      <c r="BH5" s="158"/>
      <c r="BI5" s="158"/>
      <c r="BJ5" s="158"/>
      <c r="BK5" s="158"/>
      <c r="BL5" s="158"/>
      <c r="BM5" s="158"/>
      <c r="BN5" s="158"/>
      <c r="BO5" s="158"/>
      <c r="BP5" s="158"/>
      <c r="BQ5" s="158"/>
      <c r="BR5" s="158"/>
      <c r="BS5" s="158"/>
      <c r="BT5" s="164"/>
      <c r="BU5" s="142"/>
      <c r="BV5" s="142"/>
      <c r="BW5" s="142"/>
      <c r="BX5" s="142"/>
      <c r="BY5" s="142"/>
      <c r="BZ5" s="142"/>
      <c r="CA5" s="142"/>
      <c r="CB5" s="142"/>
      <c r="CC5" s="142"/>
      <c r="CD5" s="142"/>
      <c r="CE5" s="142"/>
      <c r="CF5" s="142"/>
      <c r="CG5" s="142"/>
      <c r="CH5" s="142"/>
      <c r="CI5" s="757" t="s">
        <v>5001</v>
      </c>
      <c r="CJ5" s="757"/>
      <c r="CK5" s="757"/>
      <c r="CL5" s="757"/>
      <c r="CM5" s="757"/>
      <c r="CN5" s="757"/>
      <c r="CO5" s="757"/>
      <c r="CP5" s="757"/>
      <c r="CQ5" s="757"/>
      <c r="CR5" s="142"/>
      <c r="CS5" s="911">
        <f>CS3+CS4+DC3</f>
        <v>0</v>
      </c>
      <c r="CT5" s="911"/>
      <c r="CU5" s="911"/>
      <c r="CV5" s="911"/>
      <c r="CW5" s="911"/>
      <c r="CX5" s="911"/>
      <c r="CY5" s="911"/>
      <c r="CZ5" s="911"/>
      <c r="DA5" s="911"/>
      <c r="DB5" s="911"/>
      <c r="DC5" s="911"/>
      <c r="DD5" s="911"/>
      <c r="DE5" s="911"/>
      <c r="DF5" s="911"/>
      <c r="DG5" s="911"/>
      <c r="DH5" s="911"/>
      <c r="DI5" s="911"/>
      <c r="DJ5" s="911"/>
      <c r="DK5" s="911"/>
      <c r="DL5" s="911"/>
      <c r="DM5" s="142"/>
      <c r="DN5" s="908">
        <f>DY3+DN4+DN3</f>
        <v>0</v>
      </c>
      <c r="DO5" s="908"/>
      <c r="DP5" s="908"/>
      <c r="DQ5" s="908"/>
      <c r="DR5" s="908"/>
      <c r="DS5" s="908"/>
      <c r="DT5" s="908"/>
      <c r="DU5" s="908"/>
      <c r="DV5" s="908"/>
      <c r="DW5" s="908"/>
      <c r="DX5" s="908"/>
      <c r="DY5" s="908"/>
      <c r="DZ5" s="908"/>
      <c r="EA5" s="908"/>
      <c r="EB5" s="908"/>
      <c r="EC5" s="908"/>
      <c r="ED5" s="908"/>
      <c r="EE5" s="908"/>
      <c r="EF5" s="908"/>
      <c r="EG5" s="908"/>
      <c r="EH5" s="908"/>
      <c r="EI5" s="142"/>
      <c r="EJ5" s="142"/>
    </row>
    <row r="6" spans="1:140" ht="11.25" customHeight="1" thickBot="1">
      <c r="A6" s="766"/>
      <c r="B6" s="766"/>
      <c r="C6" s="766"/>
      <c r="D6" s="766"/>
      <c r="E6" s="766"/>
      <c r="F6" s="766"/>
      <c r="G6" s="766"/>
      <c r="H6" s="766"/>
      <c r="I6" s="766"/>
      <c r="J6" s="766"/>
      <c r="K6" s="766"/>
      <c r="L6" s="766"/>
      <c r="M6" s="766"/>
      <c r="N6" s="766"/>
      <c r="O6" s="766"/>
      <c r="P6" s="766"/>
      <c r="Q6" s="766"/>
      <c r="R6" s="766"/>
      <c r="S6" s="766"/>
      <c r="T6" s="766"/>
      <c r="U6" s="766"/>
      <c r="V6" s="766"/>
      <c r="W6" s="766"/>
      <c r="X6" s="766"/>
      <c r="Y6" s="766"/>
      <c r="Z6" s="766"/>
      <c r="AA6" s="766"/>
      <c r="AB6" s="766"/>
      <c r="AC6" s="766"/>
      <c r="AD6" s="766"/>
      <c r="AE6" s="766"/>
      <c r="AF6" s="766"/>
      <c r="AG6" s="766"/>
      <c r="AH6" s="766"/>
      <c r="AI6" s="766"/>
      <c r="AJ6" s="766"/>
      <c r="AK6" s="766"/>
      <c r="AL6" s="766"/>
      <c r="AM6" s="766"/>
      <c r="AN6" s="766"/>
      <c r="AO6" s="766"/>
      <c r="AP6" s="766"/>
      <c r="AQ6" s="766"/>
      <c r="AR6" s="766"/>
      <c r="AS6" s="766"/>
      <c r="AT6" s="766"/>
      <c r="AU6" s="766"/>
      <c r="AV6" s="766"/>
      <c r="AW6" s="766"/>
      <c r="AX6" s="766"/>
      <c r="AY6" s="766"/>
      <c r="AZ6" s="766"/>
      <c r="BA6" s="766"/>
      <c r="BB6" s="766"/>
      <c r="BC6" s="766"/>
      <c r="BD6" s="766"/>
      <c r="BE6" s="766"/>
      <c r="BF6" s="766"/>
      <c r="BG6" s="766"/>
      <c r="BH6" s="766"/>
      <c r="BI6" s="766"/>
      <c r="BJ6" s="766"/>
      <c r="BK6" s="766"/>
      <c r="BL6" s="766"/>
      <c r="BM6" s="766"/>
      <c r="BN6" s="766"/>
      <c r="BO6" s="766"/>
      <c r="BP6" s="766"/>
      <c r="BQ6" s="766"/>
      <c r="BR6" s="766"/>
      <c r="BS6" s="766"/>
      <c r="BT6" s="766"/>
      <c r="BU6" s="766"/>
      <c r="BV6" s="766"/>
      <c r="BW6" s="766"/>
      <c r="BX6" s="766"/>
      <c r="BY6" s="766"/>
      <c r="BZ6" s="766"/>
      <c r="CA6" s="766"/>
      <c r="CB6" s="766"/>
      <c r="CC6" s="766"/>
      <c r="CD6" s="766"/>
      <c r="CE6" s="766"/>
      <c r="CF6" s="766"/>
      <c r="CG6" s="766"/>
      <c r="CH6" s="766"/>
      <c r="CI6" s="766"/>
      <c r="CJ6" s="766"/>
      <c r="CK6" s="766"/>
      <c r="CL6" s="766"/>
      <c r="CM6" s="766"/>
      <c r="CN6" s="766"/>
      <c r="CO6" s="766"/>
      <c r="CP6" s="766"/>
      <c r="CQ6" s="766"/>
      <c r="CR6" s="766"/>
      <c r="CS6" s="766"/>
      <c r="CT6" s="766"/>
      <c r="CU6" s="766"/>
      <c r="CV6" s="766"/>
      <c r="CW6" s="766"/>
      <c r="CX6" s="766"/>
      <c r="CY6" s="766"/>
      <c r="CZ6" s="766"/>
      <c r="DA6" s="766"/>
      <c r="DB6" s="766"/>
      <c r="DC6" s="766"/>
      <c r="DD6" s="766"/>
      <c r="DE6" s="766"/>
      <c r="DF6" s="766"/>
      <c r="DG6" s="766"/>
      <c r="DH6" s="766"/>
      <c r="DI6" s="766"/>
      <c r="DJ6" s="766"/>
      <c r="DK6" s="766"/>
      <c r="DL6" s="766"/>
      <c r="DM6" s="766"/>
      <c r="DN6" s="766"/>
      <c r="DO6" s="766"/>
      <c r="DP6" s="766"/>
      <c r="DQ6" s="766"/>
      <c r="DR6" s="766"/>
      <c r="DS6" s="766"/>
      <c r="DT6" s="766"/>
      <c r="DU6" s="766"/>
      <c r="DV6" s="766"/>
      <c r="DW6" s="766"/>
      <c r="DX6" s="766"/>
      <c r="DY6" s="766"/>
      <c r="DZ6" s="766"/>
      <c r="EA6" s="766"/>
      <c r="EB6" s="766"/>
      <c r="EC6" s="766"/>
      <c r="ED6" s="766"/>
      <c r="EE6" s="766"/>
      <c r="EF6" s="766"/>
      <c r="EG6" s="766"/>
      <c r="EH6" s="766"/>
      <c r="EI6" s="766"/>
      <c r="EJ6" s="766"/>
    </row>
    <row r="7" spans="1:140" ht="15" thickBot="1">
      <c r="C7" s="784" t="s">
        <v>4261</v>
      </c>
      <c r="D7" s="785"/>
      <c r="E7" s="785"/>
      <c r="F7" s="785"/>
      <c r="G7" s="785"/>
      <c r="H7" s="785"/>
      <c r="I7" s="785"/>
      <c r="J7" s="785"/>
      <c r="K7" s="785"/>
      <c r="L7" s="785"/>
      <c r="M7" s="785"/>
      <c r="N7" s="785"/>
      <c r="O7" s="785"/>
      <c r="P7" s="785"/>
      <c r="Q7" s="785"/>
      <c r="R7" s="785"/>
      <c r="S7" s="785"/>
      <c r="T7" s="785"/>
      <c r="U7" s="785"/>
      <c r="V7" s="785"/>
      <c r="W7" s="785"/>
      <c r="X7" s="785"/>
      <c r="Y7" s="785"/>
      <c r="Z7" s="785"/>
      <c r="AA7" s="785"/>
      <c r="AB7" s="785"/>
      <c r="AC7" s="785"/>
      <c r="AD7" s="785"/>
      <c r="AE7" s="785"/>
      <c r="AF7" s="785"/>
      <c r="AG7" s="785"/>
      <c r="AH7" s="785"/>
      <c r="AI7" s="785"/>
      <c r="AJ7" s="785"/>
      <c r="AK7" s="785"/>
      <c r="AL7" s="785"/>
      <c r="AM7" s="785"/>
      <c r="AN7" s="785"/>
      <c r="AO7" s="785"/>
      <c r="AP7" s="785"/>
      <c r="AQ7" s="785"/>
      <c r="AR7" s="785"/>
      <c r="AS7" s="785"/>
      <c r="AT7" s="785"/>
      <c r="AU7" s="785"/>
      <c r="AV7" s="785"/>
      <c r="AW7" s="785"/>
      <c r="AX7" s="785"/>
      <c r="AY7" s="785"/>
      <c r="AZ7" s="785"/>
      <c r="BA7" s="785"/>
      <c r="BB7" s="785"/>
      <c r="BC7" s="785"/>
      <c r="BD7" s="786"/>
      <c r="BE7" s="134"/>
      <c r="BF7" s="160"/>
      <c r="BG7" s="754" t="s">
        <v>4267</v>
      </c>
      <c r="BH7" s="755"/>
      <c r="BI7" s="755"/>
      <c r="BJ7" s="755"/>
      <c r="BK7" s="755"/>
      <c r="BL7" s="755"/>
      <c r="BM7" s="755"/>
      <c r="BN7" s="755"/>
      <c r="BO7" s="755"/>
      <c r="BP7" s="755"/>
      <c r="BQ7" s="755"/>
      <c r="BR7" s="755"/>
      <c r="BS7" s="755"/>
      <c r="BT7" s="755"/>
      <c r="BU7" s="755"/>
      <c r="BV7" s="755"/>
      <c r="BW7" s="755"/>
      <c r="BX7" s="755"/>
      <c r="BY7" s="755"/>
      <c r="BZ7" s="755"/>
      <c r="CA7" s="755"/>
      <c r="CB7" s="755"/>
      <c r="CC7" s="755"/>
      <c r="CD7" s="755"/>
      <c r="CE7" s="755"/>
      <c r="CF7" s="756"/>
      <c r="CG7" s="134"/>
      <c r="CH7" s="160"/>
      <c r="CI7" s="754" t="s">
        <v>4269</v>
      </c>
      <c r="CJ7" s="755"/>
      <c r="CK7" s="755"/>
      <c r="CL7" s="755"/>
      <c r="CM7" s="755"/>
      <c r="CN7" s="755"/>
      <c r="CO7" s="755"/>
      <c r="CP7" s="755"/>
      <c r="CQ7" s="755"/>
      <c r="CR7" s="755"/>
      <c r="CS7" s="755"/>
      <c r="CT7" s="755"/>
      <c r="CU7" s="755"/>
      <c r="CV7" s="755"/>
      <c r="CW7" s="755"/>
      <c r="CX7" s="755"/>
      <c r="CY7" s="755"/>
      <c r="CZ7" s="755"/>
      <c r="DA7" s="755"/>
      <c r="DB7" s="755"/>
      <c r="DC7" s="755"/>
      <c r="DD7" s="755"/>
      <c r="DE7" s="755"/>
      <c r="DF7" s="755"/>
      <c r="DG7" s="755"/>
      <c r="DH7" s="756"/>
      <c r="DI7" s="134"/>
      <c r="DJ7" s="160"/>
      <c r="DK7" s="754" t="s">
        <v>4270</v>
      </c>
      <c r="DL7" s="755"/>
      <c r="DM7" s="755"/>
      <c r="DN7" s="755"/>
      <c r="DO7" s="755"/>
      <c r="DP7" s="755"/>
      <c r="DQ7" s="755"/>
      <c r="DR7" s="755"/>
      <c r="DS7" s="755"/>
      <c r="DT7" s="755"/>
      <c r="DU7" s="755"/>
      <c r="DV7" s="755"/>
      <c r="DW7" s="755"/>
      <c r="DX7" s="755"/>
      <c r="DY7" s="755"/>
      <c r="DZ7" s="755"/>
      <c r="EA7" s="755"/>
      <c r="EB7" s="755"/>
      <c r="EC7" s="755"/>
      <c r="ED7" s="755"/>
      <c r="EE7" s="755"/>
      <c r="EF7" s="755"/>
      <c r="EG7" s="755"/>
      <c r="EH7" s="755"/>
      <c r="EI7" s="755"/>
      <c r="EJ7" s="756"/>
    </row>
    <row r="8" spans="1:140" ht="15.75">
      <c r="C8" s="740" t="s">
        <v>4226</v>
      </c>
      <c r="D8" s="741"/>
      <c r="E8" s="741"/>
      <c r="F8" s="741"/>
      <c r="G8" s="741"/>
      <c r="H8" s="741"/>
      <c r="I8" s="741"/>
      <c r="J8" s="741"/>
      <c r="K8" s="741"/>
      <c r="L8" s="741"/>
      <c r="M8" s="741"/>
      <c r="N8" s="741"/>
      <c r="O8" s="135"/>
      <c r="P8" s="164"/>
      <c r="Q8" s="741" t="s">
        <v>601</v>
      </c>
      <c r="R8" s="741"/>
      <c r="S8" s="741"/>
      <c r="T8" s="741"/>
      <c r="U8" s="741"/>
      <c r="V8" s="741"/>
      <c r="W8" s="741"/>
      <c r="X8" s="741"/>
      <c r="Y8" s="741"/>
      <c r="Z8" s="741"/>
      <c r="AA8" s="741"/>
      <c r="AB8" s="741"/>
      <c r="AC8" s="135"/>
      <c r="AD8" s="160"/>
      <c r="AE8" s="741" t="s">
        <v>667</v>
      </c>
      <c r="AF8" s="741"/>
      <c r="AG8" s="741"/>
      <c r="AH8" s="741"/>
      <c r="AI8" s="741"/>
      <c r="AJ8" s="741"/>
      <c r="AK8" s="741"/>
      <c r="AL8" s="741"/>
      <c r="AM8" s="741"/>
      <c r="AN8" s="741"/>
      <c r="AO8" s="741"/>
      <c r="AP8" s="741"/>
      <c r="AQ8" s="135"/>
      <c r="AR8" s="160"/>
      <c r="AS8" s="741" t="s">
        <v>4264</v>
      </c>
      <c r="AT8" s="741"/>
      <c r="AU8" s="741"/>
      <c r="AV8" s="741"/>
      <c r="AW8" s="741"/>
      <c r="AX8" s="741"/>
      <c r="AY8" s="741"/>
      <c r="AZ8" s="741"/>
      <c r="BA8" s="741"/>
      <c r="BB8" s="741"/>
      <c r="BC8" s="741"/>
      <c r="BD8" s="742"/>
      <c r="BE8" s="135"/>
      <c r="BF8" s="160"/>
      <c r="BG8" s="740" t="s">
        <v>4228</v>
      </c>
      <c r="BH8" s="741"/>
      <c r="BI8" s="741"/>
      <c r="BJ8" s="741"/>
      <c r="BK8" s="741"/>
      <c r="BL8" s="741"/>
      <c r="BM8" s="741"/>
      <c r="BN8" s="741"/>
      <c r="BO8" s="741"/>
      <c r="BP8" s="741"/>
      <c r="BQ8" s="741"/>
      <c r="BR8" s="741"/>
      <c r="BS8" s="135"/>
      <c r="BT8" s="160"/>
      <c r="BU8" s="741" t="s">
        <v>671</v>
      </c>
      <c r="BV8" s="741"/>
      <c r="BW8" s="741"/>
      <c r="BX8" s="741"/>
      <c r="BY8" s="741"/>
      <c r="BZ8" s="741"/>
      <c r="CA8" s="741"/>
      <c r="CB8" s="741"/>
      <c r="CC8" s="741"/>
      <c r="CD8" s="741"/>
      <c r="CE8" s="741"/>
      <c r="CF8" s="742"/>
      <c r="CG8" s="135"/>
      <c r="CH8" s="160"/>
      <c r="CI8" s="732" t="s">
        <v>6343</v>
      </c>
      <c r="CJ8" s="733"/>
      <c r="CK8" s="733"/>
      <c r="CL8" s="733"/>
      <c r="CM8" s="733"/>
      <c r="CN8" s="733"/>
      <c r="CO8" s="733"/>
      <c r="CP8" s="733"/>
      <c r="CQ8" s="733"/>
      <c r="CR8" s="733"/>
      <c r="CS8" s="733"/>
      <c r="CT8" s="733"/>
      <c r="CU8" s="135"/>
      <c r="CV8" s="160"/>
      <c r="CW8" s="733" t="s">
        <v>6345</v>
      </c>
      <c r="CX8" s="733"/>
      <c r="CY8" s="733"/>
      <c r="CZ8" s="733"/>
      <c r="DA8" s="733"/>
      <c r="DB8" s="733"/>
      <c r="DC8" s="733"/>
      <c r="DD8" s="733"/>
      <c r="DE8" s="733"/>
      <c r="DF8" s="733"/>
      <c r="DG8" s="733"/>
      <c r="DH8" s="743"/>
      <c r="DI8" s="135"/>
      <c r="DJ8" s="160"/>
      <c r="DK8" s="732" t="s">
        <v>4232</v>
      </c>
      <c r="DL8" s="733"/>
      <c r="DM8" s="733"/>
      <c r="DN8" s="733"/>
      <c r="DO8" s="733"/>
      <c r="DP8" s="733"/>
      <c r="DQ8" s="733"/>
      <c r="DR8" s="733"/>
      <c r="DS8" s="733"/>
      <c r="DT8" s="733"/>
      <c r="DU8" s="733"/>
      <c r="DV8" s="733"/>
      <c r="DW8" s="135"/>
      <c r="DX8" s="160"/>
      <c r="DY8" s="733" t="s">
        <v>677</v>
      </c>
      <c r="DZ8" s="733"/>
      <c r="EA8" s="733"/>
      <c r="EB8" s="733"/>
      <c r="EC8" s="733"/>
      <c r="ED8" s="733"/>
      <c r="EE8" s="733"/>
      <c r="EF8" s="733"/>
      <c r="EG8" s="733"/>
      <c r="EH8" s="733"/>
      <c r="EI8" s="733"/>
      <c r="EJ8" s="743"/>
    </row>
    <row r="9" spans="1:140" ht="54.75" customHeight="1">
      <c r="C9" s="734" t="s">
        <v>4227</v>
      </c>
      <c r="D9" s="735"/>
      <c r="E9" s="735"/>
      <c r="F9" s="735"/>
      <c r="G9" s="735"/>
      <c r="H9" s="735"/>
      <c r="I9" s="735"/>
      <c r="J9" s="735"/>
      <c r="K9" s="735"/>
      <c r="L9" s="735"/>
      <c r="M9" s="735"/>
      <c r="N9" s="735"/>
      <c r="O9" s="142"/>
      <c r="P9" s="164"/>
      <c r="Q9" s="735" t="s">
        <v>4262</v>
      </c>
      <c r="R9" s="735"/>
      <c r="S9" s="735"/>
      <c r="T9" s="735"/>
      <c r="U9" s="735"/>
      <c r="V9" s="735"/>
      <c r="W9" s="735"/>
      <c r="X9" s="735"/>
      <c r="Y9" s="735"/>
      <c r="Z9" s="735"/>
      <c r="AA9" s="735"/>
      <c r="AB9" s="735"/>
      <c r="AC9" s="142"/>
      <c r="AD9" s="160"/>
      <c r="AE9" s="735" t="s">
        <v>4263</v>
      </c>
      <c r="AF9" s="735"/>
      <c r="AG9" s="735"/>
      <c r="AH9" s="735"/>
      <c r="AI9" s="735"/>
      <c r="AJ9" s="735"/>
      <c r="AK9" s="735"/>
      <c r="AL9" s="735"/>
      <c r="AM9" s="735"/>
      <c r="AN9" s="735"/>
      <c r="AO9" s="735"/>
      <c r="AP9" s="735"/>
      <c r="AQ9" s="142"/>
      <c r="AR9" s="160"/>
      <c r="AS9" s="735" t="s">
        <v>4265</v>
      </c>
      <c r="AT9" s="735"/>
      <c r="AU9" s="735"/>
      <c r="AV9" s="735"/>
      <c r="AW9" s="735"/>
      <c r="AX9" s="735"/>
      <c r="AY9" s="735"/>
      <c r="AZ9" s="735"/>
      <c r="BA9" s="735"/>
      <c r="BB9" s="735"/>
      <c r="BC9" s="735"/>
      <c r="BD9" s="744"/>
      <c r="BE9" s="142"/>
      <c r="BF9" s="160"/>
      <c r="BG9" s="734" t="s">
        <v>4229</v>
      </c>
      <c r="BH9" s="735"/>
      <c r="BI9" s="735"/>
      <c r="BJ9" s="735"/>
      <c r="BK9" s="735"/>
      <c r="BL9" s="735"/>
      <c r="BM9" s="735"/>
      <c r="BN9" s="735"/>
      <c r="BO9" s="735"/>
      <c r="BP9" s="735"/>
      <c r="BQ9" s="735"/>
      <c r="BR9" s="735"/>
      <c r="BS9" s="142"/>
      <c r="BT9" s="160"/>
      <c r="BU9" s="735" t="s">
        <v>4268</v>
      </c>
      <c r="BV9" s="735"/>
      <c r="BW9" s="735"/>
      <c r="BX9" s="735"/>
      <c r="BY9" s="735"/>
      <c r="BZ9" s="735"/>
      <c r="CA9" s="735"/>
      <c r="CB9" s="735"/>
      <c r="CC9" s="735"/>
      <c r="CD9" s="735"/>
      <c r="CE9" s="735"/>
      <c r="CF9" s="744"/>
      <c r="CG9" s="142"/>
      <c r="CH9" s="160"/>
      <c r="CI9" s="734" t="s">
        <v>4230</v>
      </c>
      <c r="CJ9" s="735"/>
      <c r="CK9" s="735"/>
      <c r="CL9" s="735"/>
      <c r="CM9" s="735"/>
      <c r="CN9" s="735"/>
      <c r="CO9" s="735"/>
      <c r="CP9" s="735"/>
      <c r="CQ9" s="735"/>
      <c r="CR9" s="735"/>
      <c r="CS9" s="735"/>
      <c r="CT9" s="735"/>
      <c r="CU9" s="142"/>
      <c r="CV9" s="160"/>
      <c r="CW9" s="735" t="s">
        <v>4271</v>
      </c>
      <c r="CX9" s="735"/>
      <c r="CY9" s="735"/>
      <c r="CZ9" s="735"/>
      <c r="DA9" s="735"/>
      <c r="DB9" s="735"/>
      <c r="DC9" s="735"/>
      <c r="DD9" s="735"/>
      <c r="DE9" s="735"/>
      <c r="DF9" s="735"/>
      <c r="DG9" s="735"/>
      <c r="DH9" s="744"/>
      <c r="DI9" s="142"/>
      <c r="DJ9" s="160"/>
      <c r="DK9" s="734" t="s">
        <v>4231</v>
      </c>
      <c r="DL9" s="735"/>
      <c r="DM9" s="735"/>
      <c r="DN9" s="735"/>
      <c r="DO9" s="735"/>
      <c r="DP9" s="735"/>
      <c r="DQ9" s="735"/>
      <c r="DR9" s="735"/>
      <c r="DS9" s="735"/>
      <c r="DT9" s="735"/>
      <c r="DU9" s="735"/>
      <c r="DV9" s="735"/>
      <c r="DW9" s="142"/>
      <c r="DX9" s="160"/>
      <c r="DY9" s="735" t="s">
        <v>4272</v>
      </c>
      <c r="DZ9" s="735"/>
      <c r="EA9" s="735"/>
      <c r="EB9" s="735"/>
      <c r="EC9" s="735"/>
      <c r="ED9" s="735"/>
      <c r="EE9" s="735"/>
      <c r="EF9" s="735"/>
      <c r="EG9" s="735"/>
      <c r="EH9" s="735"/>
      <c r="EI9" s="735"/>
      <c r="EJ9" s="744"/>
    </row>
    <row r="10" spans="1:140" ht="15" customHeight="1">
      <c r="C10" s="736"/>
      <c r="D10" s="717"/>
      <c r="E10" s="717"/>
      <c r="F10" s="717"/>
      <c r="G10" s="717"/>
      <c r="H10" s="717"/>
      <c r="I10" s="717"/>
      <c r="J10" s="717"/>
      <c r="K10" s="717"/>
      <c r="L10" s="717"/>
      <c r="M10" s="717"/>
      <c r="N10" s="717"/>
      <c r="O10" s="227"/>
      <c r="P10" s="164"/>
      <c r="Q10" s="717" t="s">
        <v>604</v>
      </c>
      <c r="R10" s="717"/>
      <c r="S10" s="717"/>
      <c r="T10" s="717"/>
      <c r="U10" s="717"/>
      <c r="V10" s="717"/>
      <c r="W10" s="717"/>
      <c r="X10" s="717"/>
      <c r="Y10" s="717"/>
      <c r="Z10" s="717"/>
      <c r="AA10" s="717"/>
      <c r="AB10" s="717"/>
      <c r="AC10" s="227"/>
      <c r="AD10" s="160"/>
      <c r="AE10" s="717" t="s">
        <v>669</v>
      </c>
      <c r="AF10" s="717"/>
      <c r="AG10" s="717"/>
      <c r="AH10" s="717"/>
      <c r="AI10" s="717"/>
      <c r="AJ10" s="717"/>
      <c r="AK10" s="717"/>
      <c r="AL10" s="717"/>
      <c r="AM10" s="717"/>
      <c r="AN10" s="717"/>
      <c r="AO10" s="717"/>
      <c r="AP10" s="717"/>
      <c r="AQ10" s="227"/>
      <c r="AR10" s="160"/>
      <c r="AS10" s="717" t="s">
        <v>649</v>
      </c>
      <c r="AT10" s="717"/>
      <c r="AU10" s="717"/>
      <c r="AV10" s="717"/>
      <c r="AW10" s="717"/>
      <c r="AX10" s="717"/>
      <c r="AY10" s="717"/>
      <c r="AZ10" s="717"/>
      <c r="BA10" s="717"/>
      <c r="BB10" s="717"/>
      <c r="BC10" s="717"/>
      <c r="BD10" s="718"/>
      <c r="BE10" s="227"/>
      <c r="BF10" s="160"/>
      <c r="BG10" s="736"/>
      <c r="BH10" s="717"/>
      <c r="BI10" s="717"/>
      <c r="BJ10" s="717"/>
      <c r="BK10" s="717"/>
      <c r="BL10" s="717"/>
      <c r="BM10" s="717"/>
      <c r="BN10" s="717"/>
      <c r="BO10" s="717"/>
      <c r="BP10" s="717"/>
      <c r="BQ10" s="717"/>
      <c r="BR10" s="717"/>
      <c r="BS10" s="227"/>
      <c r="BT10" s="160"/>
      <c r="BU10" s="717" t="s">
        <v>669</v>
      </c>
      <c r="BV10" s="717"/>
      <c r="BW10" s="717"/>
      <c r="BX10" s="717"/>
      <c r="BY10" s="717"/>
      <c r="BZ10" s="717"/>
      <c r="CA10" s="717"/>
      <c r="CB10" s="717"/>
      <c r="CC10" s="717"/>
      <c r="CD10" s="717"/>
      <c r="CE10" s="717"/>
      <c r="CF10" s="718"/>
      <c r="CG10" s="227"/>
      <c r="CH10" s="160"/>
      <c r="CI10" s="736"/>
      <c r="CJ10" s="717"/>
      <c r="CK10" s="717"/>
      <c r="CL10" s="717"/>
      <c r="CM10" s="717"/>
      <c r="CN10" s="717"/>
      <c r="CO10" s="717"/>
      <c r="CP10" s="717"/>
      <c r="CQ10" s="717"/>
      <c r="CR10" s="717"/>
      <c r="CS10" s="717"/>
      <c r="CT10" s="717"/>
      <c r="CU10" s="136"/>
      <c r="CV10" s="246"/>
      <c r="CW10" s="717" t="s">
        <v>669</v>
      </c>
      <c r="CX10" s="717"/>
      <c r="CY10" s="717"/>
      <c r="CZ10" s="717"/>
      <c r="DA10" s="717"/>
      <c r="DB10" s="717"/>
      <c r="DC10" s="717"/>
      <c r="DD10" s="717"/>
      <c r="DE10" s="717"/>
      <c r="DF10" s="717"/>
      <c r="DG10" s="717"/>
      <c r="DH10" s="718"/>
      <c r="DI10" s="227"/>
      <c r="DJ10" s="160"/>
      <c r="DK10" s="736"/>
      <c r="DL10" s="717"/>
      <c r="DM10" s="717"/>
      <c r="DN10" s="717"/>
      <c r="DO10" s="717"/>
      <c r="DP10" s="717"/>
      <c r="DQ10" s="717"/>
      <c r="DR10" s="717"/>
      <c r="DS10" s="717"/>
      <c r="DT10" s="717"/>
      <c r="DU10" s="717"/>
      <c r="DV10" s="717"/>
      <c r="DW10" s="136"/>
      <c r="DX10" s="246"/>
      <c r="DY10" s="717" t="s">
        <v>669</v>
      </c>
      <c r="DZ10" s="717"/>
      <c r="EA10" s="717"/>
      <c r="EB10" s="717"/>
      <c r="EC10" s="717"/>
      <c r="ED10" s="717"/>
      <c r="EE10" s="717"/>
      <c r="EF10" s="717"/>
      <c r="EG10" s="717"/>
      <c r="EH10" s="717"/>
      <c r="EI10" s="717"/>
      <c r="EJ10" s="718"/>
    </row>
    <row r="11" spans="1:140" ht="106.5" customHeight="1">
      <c r="C11" s="720"/>
      <c r="D11" s="711"/>
      <c r="E11" s="711"/>
      <c r="F11" s="711"/>
      <c r="G11" s="711"/>
      <c r="H11" s="711"/>
      <c r="I11" s="711"/>
      <c r="J11" s="711"/>
      <c r="K11" s="711"/>
      <c r="L11" s="711"/>
      <c r="M11" s="711"/>
      <c r="N11" s="721"/>
      <c r="O11" s="135"/>
      <c r="P11" s="164"/>
      <c r="Q11" s="710"/>
      <c r="R11" s="711"/>
      <c r="S11" s="711"/>
      <c r="T11" s="711"/>
      <c r="U11" s="711"/>
      <c r="V11" s="711"/>
      <c r="W11" s="711"/>
      <c r="X11" s="711"/>
      <c r="Y11" s="711"/>
      <c r="Z11" s="711"/>
      <c r="AA11" s="711"/>
      <c r="AB11" s="721"/>
      <c r="AC11" s="135"/>
      <c r="AD11" s="160"/>
      <c r="AE11" s="710"/>
      <c r="AF11" s="711"/>
      <c r="AG11" s="711"/>
      <c r="AH11" s="711"/>
      <c r="AI11" s="711"/>
      <c r="AJ11" s="711"/>
      <c r="AK11" s="711"/>
      <c r="AL11" s="711"/>
      <c r="AM11" s="711"/>
      <c r="AN11" s="711"/>
      <c r="AO11" s="711"/>
      <c r="AP11" s="721"/>
      <c r="AQ11" s="135"/>
      <c r="AR11" s="160"/>
      <c r="AS11" s="710"/>
      <c r="AT11" s="711"/>
      <c r="AU11" s="711"/>
      <c r="AV11" s="711"/>
      <c r="AW11" s="711"/>
      <c r="AX11" s="711"/>
      <c r="AY11" s="711"/>
      <c r="AZ11" s="711"/>
      <c r="BA11" s="711"/>
      <c r="BB11" s="711"/>
      <c r="BC11" s="711"/>
      <c r="BD11" s="712"/>
      <c r="BE11" s="135"/>
      <c r="BF11" s="160"/>
      <c r="BG11" s="720"/>
      <c r="BH11" s="711"/>
      <c r="BI11" s="711"/>
      <c r="BJ11" s="711"/>
      <c r="BK11" s="711"/>
      <c r="BL11" s="711"/>
      <c r="BM11" s="711"/>
      <c r="BN11" s="711"/>
      <c r="BO11" s="711"/>
      <c r="BP11" s="711"/>
      <c r="BQ11" s="711"/>
      <c r="BR11" s="721"/>
      <c r="BS11" s="135"/>
      <c r="BT11" s="160"/>
      <c r="BU11" s="710"/>
      <c r="BV11" s="711"/>
      <c r="BW11" s="711"/>
      <c r="BX11" s="711"/>
      <c r="BY11" s="711"/>
      <c r="BZ11" s="711"/>
      <c r="CA11" s="711"/>
      <c r="CB11" s="711"/>
      <c r="CC11" s="711"/>
      <c r="CD11" s="711"/>
      <c r="CE11" s="711"/>
      <c r="CF11" s="712"/>
      <c r="CG11" s="135"/>
      <c r="CH11" s="160"/>
      <c r="CI11" s="720"/>
      <c r="CJ11" s="711"/>
      <c r="CK11" s="711"/>
      <c r="CL11" s="711"/>
      <c r="CM11" s="711"/>
      <c r="CN11" s="711"/>
      <c r="CO11" s="711"/>
      <c r="CP11" s="711"/>
      <c r="CQ11" s="711"/>
      <c r="CR11" s="711"/>
      <c r="CS11" s="711"/>
      <c r="CT11" s="721"/>
      <c r="CU11" s="135"/>
      <c r="CV11" s="160"/>
      <c r="CW11" s="710"/>
      <c r="CX11" s="711"/>
      <c r="CY11" s="711"/>
      <c r="CZ11" s="711"/>
      <c r="DA11" s="711"/>
      <c r="DB11" s="711"/>
      <c r="DC11" s="711"/>
      <c r="DD11" s="711"/>
      <c r="DE11" s="711"/>
      <c r="DF11" s="711"/>
      <c r="DG11" s="711"/>
      <c r="DH11" s="712"/>
      <c r="DI11" s="135"/>
      <c r="DK11" s="720"/>
      <c r="DL11" s="711"/>
      <c r="DM11" s="711"/>
      <c r="DN11" s="711"/>
      <c r="DO11" s="711"/>
      <c r="DP11" s="711"/>
      <c r="DQ11" s="711"/>
      <c r="DR11" s="711"/>
      <c r="DS11" s="711"/>
      <c r="DT11" s="711"/>
      <c r="DU11" s="711"/>
      <c r="DV11" s="721"/>
      <c r="DW11" s="135"/>
      <c r="DX11" s="160"/>
      <c r="DY11" s="710"/>
      <c r="DZ11" s="711"/>
      <c r="EA11" s="711"/>
      <c r="EB11" s="711"/>
      <c r="EC11" s="711"/>
      <c r="ED11" s="711"/>
      <c r="EE11" s="711"/>
      <c r="EF11" s="711"/>
      <c r="EG11" s="711"/>
      <c r="EH11" s="711"/>
      <c r="EI11" s="711"/>
      <c r="EJ11" s="712"/>
    </row>
    <row r="12" spans="1:140" ht="15" customHeight="1">
      <c r="A12" s="137" t="s">
        <v>2377</v>
      </c>
      <c r="C12" s="881">
        <f>VLOOKUP(A12,'Прайс-лист'!$B:$K,10,0)</f>
        <v>390</v>
      </c>
      <c r="D12" s="882"/>
      <c r="E12" s="882"/>
      <c r="F12" s="882"/>
      <c r="G12" s="882"/>
      <c r="H12" s="882"/>
      <c r="I12" s="882"/>
      <c r="J12" s="882"/>
      <c r="K12" s="945"/>
      <c r="L12" s="947"/>
      <c r="M12" s="948"/>
      <c r="N12" s="949"/>
      <c r="O12" s="137" t="s">
        <v>606</v>
      </c>
      <c r="P12" s="164"/>
      <c r="Q12" s="719">
        <f>VLOOKUP(O12,'Прайс-лист'!$B:$K,10,0)</f>
        <v>440</v>
      </c>
      <c r="R12" s="715"/>
      <c r="S12" s="715"/>
      <c r="T12" s="715"/>
      <c r="U12" s="715"/>
      <c r="V12" s="715"/>
      <c r="W12" s="715"/>
      <c r="X12" s="715"/>
      <c r="Y12" s="716"/>
      <c r="Z12" s="708"/>
      <c r="AA12" s="709"/>
      <c r="AB12" s="709"/>
      <c r="AC12" s="137" t="s">
        <v>670</v>
      </c>
      <c r="AD12" s="160"/>
      <c r="AE12" s="719">
        <f>VLOOKUP(AC12,'Прайс-лист'!$B:$K,10,0)</f>
        <v>640</v>
      </c>
      <c r="AF12" s="715"/>
      <c r="AG12" s="715"/>
      <c r="AH12" s="715"/>
      <c r="AI12" s="715"/>
      <c r="AJ12" s="715"/>
      <c r="AK12" s="715"/>
      <c r="AL12" s="715"/>
      <c r="AM12" s="716"/>
      <c r="AN12" s="708"/>
      <c r="AO12" s="709"/>
      <c r="AP12" s="709"/>
      <c r="AQ12" s="137" t="s">
        <v>650</v>
      </c>
      <c r="AR12" s="160"/>
      <c r="AS12" s="719">
        <f>VLOOKUP(AQ12,'Прайс-лист'!$B:$K,10,0)</f>
        <v>320</v>
      </c>
      <c r="AT12" s="715"/>
      <c r="AU12" s="715"/>
      <c r="AV12" s="715"/>
      <c r="AW12" s="715"/>
      <c r="AX12" s="715"/>
      <c r="AY12" s="715"/>
      <c r="AZ12" s="715"/>
      <c r="BA12" s="716"/>
      <c r="BB12" s="708"/>
      <c r="BC12" s="709"/>
      <c r="BD12" s="713"/>
      <c r="BE12" s="137" t="s">
        <v>2379</v>
      </c>
      <c r="BF12" s="160"/>
      <c r="BG12" s="881">
        <f>VLOOKUP(BE12,'Прайс-лист'!$B:$K,10,0)</f>
        <v>440</v>
      </c>
      <c r="BH12" s="882"/>
      <c r="BI12" s="882"/>
      <c r="BJ12" s="882"/>
      <c r="BK12" s="882"/>
      <c r="BL12" s="882"/>
      <c r="BM12" s="882"/>
      <c r="BN12" s="882"/>
      <c r="BO12" s="945"/>
      <c r="BP12" s="947"/>
      <c r="BQ12" s="948"/>
      <c r="BR12" s="949"/>
      <c r="BS12" s="137" t="s">
        <v>673</v>
      </c>
      <c r="BT12" s="160"/>
      <c r="BU12" s="719">
        <f>VLOOKUP(BS12,'Прайс-лист'!$B:$K,10,0)</f>
        <v>780</v>
      </c>
      <c r="BV12" s="715"/>
      <c r="BW12" s="715"/>
      <c r="BX12" s="715"/>
      <c r="BY12" s="715"/>
      <c r="BZ12" s="715"/>
      <c r="CA12" s="715"/>
      <c r="CB12" s="715"/>
      <c r="CC12" s="716"/>
      <c r="CD12" s="708"/>
      <c r="CE12" s="709"/>
      <c r="CF12" s="713"/>
      <c r="CG12" s="137" t="s">
        <v>2381</v>
      </c>
      <c r="CH12" s="160"/>
      <c r="CI12" s="881">
        <f>VLOOKUP(CG12,'Прайс-лист'!$B:$K,10,0)</f>
        <v>460</v>
      </c>
      <c r="CJ12" s="882"/>
      <c r="CK12" s="882"/>
      <c r="CL12" s="882"/>
      <c r="CM12" s="882"/>
      <c r="CN12" s="882"/>
      <c r="CO12" s="882"/>
      <c r="CP12" s="882"/>
      <c r="CQ12" s="945"/>
      <c r="CR12" s="947"/>
      <c r="CS12" s="948"/>
      <c r="CT12" s="949"/>
      <c r="CU12" s="137" t="s">
        <v>676</v>
      </c>
      <c r="CV12" s="160"/>
      <c r="CW12" s="719">
        <f>VLOOKUP(CU12,'Прайс-лист'!$B:$K,10,0)</f>
        <v>1040</v>
      </c>
      <c r="CX12" s="715"/>
      <c r="CY12" s="715"/>
      <c r="CZ12" s="715"/>
      <c r="DA12" s="715"/>
      <c r="DB12" s="715"/>
      <c r="DC12" s="715"/>
      <c r="DD12" s="715"/>
      <c r="DE12" s="716"/>
      <c r="DF12" s="708"/>
      <c r="DG12" s="709"/>
      <c r="DH12" s="713"/>
      <c r="DI12" s="137" t="s">
        <v>2383</v>
      </c>
      <c r="DK12" s="881">
        <f>VLOOKUP(DI12,'Прайс-лист'!$B:$K,10,0)</f>
        <v>520</v>
      </c>
      <c r="DL12" s="882"/>
      <c r="DM12" s="882"/>
      <c r="DN12" s="882"/>
      <c r="DO12" s="882"/>
      <c r="DP12" s="882"/>
      <c r="DQ12" s="882"/>
      <c r="DR12" s="882"/>
      <c r="DS12" s="945"/>
      <c r="DT12" s="947"/>
      <c r="DU12" s="948"/>
      <c r="DV12" s="949"/>
      <c r="DW12" s="137" t="s">
        <v>679</v>
      </c>
      <c r="DX12" s="160"/>
      <c r="DY12" s="719">
        <f>VLOOKUP(DW12,'Прайс-лист'!$B:$K,10,0)</f>
        <v>1100</v>
      </c>
      <c r="DZ12" s="715"/>
      <c r="EA12" s="715"/>
      <c r="EB12" s="715"/>
      <c r="EC12" s="715"/>
      <c r="ED12" s="715"/>
      <c r="EE12" s="715"/>
      <c r="EF12" s="715"/>
      <c r="EG12" s="716"/>
      <c r="EH12" s="708"/>
      <c r="EI12" s="709"/>
      <c r="EJ12" s="713"/>
    </row>
    <row r="13" spans="1:140" ht="15.75" customHeight="1" thickBot="1">
      <c r="A13" s="138"/>
      <c r="C13" s="884"/>
      <c r="D13" s="885"/>
      <c r="E13" s="885"/>
      <c r="F13" s="885"/>
      <c r="G13" s="885"/>
      <c r="H13" s="885"/>
      <c r="I13" s="885"/>
      <c r="J13" s="885"/>
      <c r="K13" s="946"/>
      <c r="L13" s="950"/>
      <c r="M13" s="951"/>
      <c r="N13" s="952"/>
      <c r="O13" s="139" t="s">
        <v>769</v>
      </c>
      <c r="P13" s="244"/>
      <c r="Q13" s="722">
        <f>VLOOKUP(O13,'Прайс-лист'!$B:$K,10,0)</f>
        <v>440</v>
      </c>
      <c r="R13" s="723"/>
      <c r="S13" s="723"/>
      <c r="T13" s="723"/>
      <c r="U13" s="723"/>
      <c r="V13" s="723"/>
      <c r="W13" s="723"/>
      <c r="X13" s="723"/>
      <c r="Y13" s="724"/>
      <c r="Z13" s="725"/>
      <c r="AA13" s="726"/>
      <c r="AB13" s="726"/>
      <c r="AC13" s="139" t="s">
        <v>801</v>
      </c>
      <c r="AD13" s="245"/>
      <c r="AE13" s="722">
        <f>VLOOKUP(AC13,'Прайс-лист'!$B:$K,10,0)</f>
        <v>640</v>
      </c>
      <c r="AF13" s="723"/>
      <c r="AG13" s="723"/>
      <c r="AH13" s="723"/>
      <c r="AI13" s="723"/>
      <c r="AJ13" s="723"/>
      <c r="AK13" s="723"/>
      <c r="AL13" s="723"/>
      <c r="AM13" s="724"/>
      <c r="AN13" s="725"/>
      <c r="AO13" s="726"/>
      <c r="AP13" s="726"/>
      <c r="AQ13" s="139" t="s">
        <v>791</v>
      </c>
      <c r="AR13" s="245"/>
      <c r="AS13" s="722">
        <f>VLOOKUP(AQ13,'Прайс-лист'!$B:$K,10,0)</f>
        <v>320</v>
      </c>
      <c r="AT13" s="723"/>
      <c r="AU13" s="723"/>
      <c r="AV13" s="723"/>
      <c r="AW13" s="723"/>
      <c r="AX13" s="723"/>
      <c r="AY13" s="723"/>
      <c r="AZ13" s="723"/>
      <c r="BA13" s="724"/>
      <c r="BB13" s="725"/>
      <c r="BC13" s="726"/>
      <c r="BD13" s="727"/>
      <c r="BE13" s="138"/>
      <c r="BF13" s="160"/>
      <c r="BG13" s="884" t="e">
        <f>VLOOKUP(BE13,'Прайс-лист'!$B:$K,10,0)</f>
        <v>#N/A</v>
      </c>
      <c r="BH13" s="885"/>
      <c r="BI13" s="885"/>
      <c r="BJ13" s="885"/>
      <c r="BK13" s="885"/>
      <c r="BL13" s="885"/>
      <c r="BM13" s="885"/>
      <c r="BN13" s="885"/>
      <c r="BO13" s="946"/>
      <c r="BP13" s="950"/>
      <c r="BQ13" s="951"/>
      <c r="BR13" s="952"/>
      <c r="BS13" s="139" t="s">
        <v>803</v>
      </c>
      <c r="BT13" s="245"/>
      <c r="BU13" s="722">
        <f>VLOOKUP(BS13,'Прайс-лист'!$B:$K,10,0)</f>
        <v>780</v>
      </c>
      <c r="BV13" s="723"/>
      <c r="BW13" s="723"/>
      <c r="BX13" s="723"/>
      <c r="BY13" s="723"/>
      <c r="BZ13" s="723"/>
      <c r="CA13" s="723"/>
      <c r="CB13" s="723"/>
      <c r="CC13" s="724"/>
      <c r="CD13" s="725"/>
      <c r="CE13" s="726"/>
      <c r="CF13" s="727"/>
      <c r="CG13" s="138"/>
      <c r="CH13" s="160"/>
      <c r="CI13" s="884" t="e">
        <f>VLOOKUP(CG13,'Прайс-лист'!$B:$K,10,0)</f>
        <v>#N/A</v>
      </c>
      <c r="CJ13" s="885"/>
      <c r="CK13" s="885"/>
      <c r="CL13" s="885"/>
      <c r="CM13" s="885"/>
      <c r="CN13" s="885"/>
      <c r="CO13" s="885"/>
      <c r="CP13" s="885"/>
      <c r="CQ13" s="946"/>
      <c r="CR13" s="950"/>
      <c r="CS13" s="951"/>
      <c r="CT13" s="952"/>
      <c r="CU13" s="139" t="s">
        <v>805</v>
      </c>
      <c r="CV13" s="245"/>
      <c r="CW13" s="722">
        <f>VLOOKUP(CU13,'Прайс-лист'!$B:$K,10,0)</f>
        <v>1040</v>
      </c>
      <c r="CX13" s="723"/>
      <c r="CY13" s="723"/>
      <c r="CZ13" s="723"/>
      <c r="DA13" s="723"/>
      <c r="DB13" s="723"/>
      <c r="DC13" s="723"/>
      <c r="DD13" s="723"/>
      <c r="DE13" s="724"/>
      <c r="DF13" s="725"/>
      <c r="DG13" s="726"/>
      <c r="DH13" s="727"/>
      <c r="DI13" s="138"/>
      <c r="DK13" s="884" t="e">
        <f>VLOOKUP(DI13,'Прайс-лист'!$B:$K,10,0)</f>
        <v>#N/A</v>
      </c>
      <c r="DL13" s="885"/>
      <c r="DM13" s="885"/>
      <c r="DN13" s="885"/>
      <c r="DO13" s="885"/>
      <c r="DP13" s="885"/>
      <c r="DQ13" s="885"/>
      <c r="DR13" s="885"/>
      <c r="DS13" s="946"/>
      <c r="DT13" s="950"/>
      <c r="DU13" s="951"/>
      <c r="DV13" s="952"/>
      <c r="DW13" s="139" t="s">
        <v>807</v>
      </c>
      <c r="DX13" s="245"/>
      <c r="DY13" s="722">
        <f>VLOOKUP(DW13,'Прайс-лист'!$B:$K,10,0)</f>
        <v>1100</v>
      </c>
      <c r="DZ13" s="723"/>
      <c r="EA13" s="723"/>
      <c r="EB13" s="723"/>
      <c r="EC13" s="723"/>
      <c r="ED13" s="723"/>
      <c r="EE13" s="723"/>
      <c r="EF13" s="723"/>
      <c r="EG13" s="724"/>
      <c r="EH13" s="725"/>
      <c r="EI13" s="726"/>
      <c r="EJ13" s="727"/>
    </row>
    <row r="14" spans="1:140" ht="14.25" customHeight="1" thickBot="1">
      <c r="B14" s="221"/>
      <c r="C14" s="221"/>
      <c r="D14" s="221"/>
      <c r="E14" s="221"/>
      <c r="F14" s="221"/>
      <c r="G14" s="221"/>
      <c r="H14" s="221"/>
      <c r="I14" s="221"/>
      <c r="J14" s="221"/>
      <c r="K14" s="221"/>
      <c r="L14" s="221"/>
      <c r="M14" s="160"/>
      <c r="N14" s="158"/>
      <c r="O14" s="158"/>
      <c r="P14" s="158"/>
      <c r="Q14" s="158"/>
      <c r="R14" s="158"/>
      <c r="S14" s="158"/>
      <c r="T14" s="158"/>
      <c r="U14" s="158"/>
      <c r="V14" s="158"/>
      <c r="W14" s="158"/>
      <c r="X14" s="158"/>
      <c r="Y14" s="158"/>
      <c r="Z14" s="140"/>
      <c r="AA14" s="158"/>
      <c r="AB14" s="158"/>
      <c r="AC14" s="158"/>
      <c r="AD14" s="158"/>
      <c r="AE14" s="158"/>
      <c r="AF14" s="158"/>
      <c r="AG14" s="158"/>
      <c r="AH14" s="158"/>
      <c r="AI14" s="158"/>
      <c r="AJ14" s="158"/>
      <c r="AK14" s="158"/>
      <c r="AL14" s="158"/>
      <c r="AM14" s="140"/>
      <c r="AN14" s="158"/>
      <c r="AO14" s="158"/>
      <c r="AP14" s="158"/>
      <c r="AQ14" s="158"/>
      <c r="AR14" s="158"/>
      <c r="AS14" s="158"/>
      <c r="AT14" s="158"/>
      <c r="AU14" s="158"/>
      <c r="AV14" s="158"/>
      <c r="AW14" s="158"/>
      <c r="AX14" s="158"/>
      <c r="AY14" s="158"/>
      <c r="AZ14" s="160"/>
      <c r="BA14" s="160"/>
      <c r="BB14" s="160"/>
      <c r="BC14" s="160"/>
      <c r="BD14" s="158"/>
      <c r="BE14" s="158"/>
      <c r="BF14" s="158"/>
      <c r="BG14" s="158"/>
      <c r="BH14" s="158"/>
      <c r="BI14" s="158"/>
      <c r="BJ14" s="158"/>
      <c r="BK14" s="158"/>
      <c r="BL14" s="158"/>
      <c r="BM14" s="158"/>
      <c r="BN14" s="158"/>
      <c r="BO14" s="158"/>
      <c r="BP14" s="158"/>
      <c r="BQ14" s="158"/>
      <c r="BR14" s="158"/>
      <c r="BS14" s="158"/>
      <c r="BT14" s="164"/>
      <c r="BU14" s="142"/>
      <c r="BV14" s="142"/>
      <c r="BW14" s="142"/>
      <c r="BX14" s="142"/>
      <c r="BY14" s="142"/>
      <c r="BZ14" s="142"/>
      <c r="CA14" s="142"/>
      <c r="CB14" s="142"/>
      <c r="CC14" s="142"/>
      <c r="CD14" s="142"/>
      <c r="CE14" s="142"/>
      <c r="CF14" s="142"/>
      <c r="CG14" s="142"/>
      <c r="CH14" s="142"/>
      <c r="CI14" s="142"/>
      <c r="CJ14" s="142"/>
      <c r="CK14" s="142"/>
      <c r="CL14" s="142"/>
      <c r="CM14" s="142"/>
      <c r="CN14" s="142"/>
      <c r="CO14" s="142"/>
      <c r="CP14" s="142"/>
      <c r="CQ14" s="142"/>
      <c r="CR14" s="142"/>
      <c r="CS14" s="142"/>
      <c r="CT14" s="142"/>
      <c r="CU14" s="142"/>
      <c r="CV14" s="142"/>
      <c r="CW14" s="142"/>
      <c r="CX14" s="142"/>
      <c r="CY14" s="142"/>
      <c r="CZ14" s="142"/>
      <c r="DA14" s="142"/>
      <c r="DB14" s="142"/>
      <c r="DC14" s="142"/>
      <c r="DD14" s="142"/>
      <c r="DE14" s="142"/>
      <c r="DF14" s="142"/>
      <c r="DG14" s="142"/>
      <c r="DH14" s="142"/>
      <c r="DI14" s="142"/>
      <c r="DJ14" s="142"/>
      <c r="DK14" s="142"/>
      <c r="DL14" s="142"/>
      <c r="DM14" s="142"/>
      <c r="DN14" s="142"/>
      <c r="DO14" s="142"/>
      <c r="DP14" s="142"/>
      <c r="DQ14" s="142"/>
      <c r="DR14" s="142"/>
      <c r="DS14" s="142"/>
      <c r="DT14" s="142"/>
      <c r="DU14" s="142"/>
      <c r="DV14" s="142"/>
      <c r="DW14" s="142"/>
    </row>
    <row r="15" spans="1:140" ht="15" thickBot="1">
      <c r="C15" s="754" t="s">
        <v>4184</v>
      </c>
      <c r="D15" s="755"/>
      <c r="E15" s="755"/>
      <c r="F15" s="755"/>
      <c r="G15" s="755"/>
      <c r="H15" s="755"/>
      <c r="I15" s="755"/>
      <c r="J15" s="755"/>
      <c r="K15" s="755"/>
      <c r="L15" s="755"/>
      <c r="M15" s="755"/>
      <c r="N15" s="755"/>
      <c r="O15" s="755"/>
      <c r="P15" s="755"/>
      <c r="Q15" s="755"/>
      <c r="R15" s="755"/>
      <c r="S15" s="755"/>
      <c r="T15" s="755"/>
      <c r="U15" s="755"/>
      <c r="V15" s="755"/>
      <c r="W15" s="755"/>
      <c r="X15" s="755"/>
      <c r="Y15" s="755"/>
      <c r="Z15" s="755"/>
      <c r="AA15" s="755"/>
      <c r="AB15" s="756"/>
      <c r="AC15" s="134"/>
      <c r="AD15" s="158"/>
      <c r="AE15" s="754" t="s">
        <v>4185</v>
      </c>
      <c r="AF15" s="755"/>
      <c r="AG15" s="755"/>
      <c r="AH15" s="755"/>
      <c r="AI15" s="755"/>
      <c r="AJ15" s="755"/>
      <c r="AK15" s="755"/>
      <c r="AL15" s="755"/>
      <c r="AM15" s="755"/>
      <c r="AN15" s="755"/>
      <c r="AO15" s="755"/>
      <c r="AP15" s="755"/>
      <c r="AQ15" s="755"/>
      <c r="AR15" s="755"/>
      <c r="AS15" s="755"/>
      <c r="AT15" s="755"/>
      <c r="AU15" s="755"/>
      <c r="AV15" s="755"/>
      <c r="AW15" s="755"/>
      <c r="AX15" s="755"/>
      <c r="AY15" s="755"/>
      <c r="AZ15" s="755"/>
      <c r="BA15" s="755"/>
      <c r="BB15" s="755"/>
      <c r="BC15" s="755"/>
      <c r="BD15" s="756"/>
      <c r="BE15" s="134"/>
      <c r="BF15" s="160"/>
      <c r="BG15" s="754" t="s">
        <v>4274</v>
      </c>
      <c r="BH15" s="755"/>
      <c r="BI15" s="755"/>
      <c r="BJ15" s="755"/>
      <c r="BK15" s="755"/>
      <c r="BL15" s="755"/>
      <c r="BM15" s="755"/>
      <c r="BN15" s="755"/>
      <c r="BO15" s="755"/>
      <c r="BP15" s="755"/>
      <c r="BQ15" s="755"/>
      <c r="BR15" s="755"/>
      <c r="BS15" s="755"/>
      <c r="BT15" s="755"/>
      <c r="BU15" s="755"/>
      <c r="BV15" s="755"/>
      <c r="BW15" s="755"/>
      <c r="BX15" s="755"/>
      <c r="BY15" s="755"/>
      <c r="BZ15" s="755"/>
      <c r="CA15" s="755"/>
      <c r="CB15" s="755"/>
      <c r="CC15" s="755"/>
      <c r="CD15" s="755"/>
      <c r="CE15" s="755"/>
      <c r="CF15" s="755"/>
      <c r="CG15" s="755"/>
      <c r="CH15" s="755"/>
      <c r="CI15" s="755"/>
      <c r="CJ15" s="755"/>
      <c r="CK15" s="755"/>
      <c r="CL15" s="755"/>
      <c r="CM15" s="755"/>
      <c r="CN15" s="755"/>
      <c r="CO15" s="755"/>
      <c r="CP15" s="755"/>
      <c r="CQ15" s="755"/>
      <c r="CR15" s="755"/>
      <c r="CS15" s="755"/>
      <c r="CT15" s="755"/>
      <c r="CU15" s="755"/>
      <c r="CV15" s="755"/>
      <c r="CW15" s="755"/>
      <c r="CX15" s="755"/>
      <c r="CY15" s="755"/>
      <c r="CZ15" s="755"/>
      <c r="DA15" s="755"/>
      <c r="DB15" s="755"/>
      <c r="DC15" s="755"/>
      <c r="DD15" s="755"/>
      <c r="DE15" s="755"/>
      <c r="DF15" s="755"/>
      <c r="DG15" s="755"/>
      <c r="DH15" s="755"/>
      <c r="DI15" s="755"/>
      <c r="DJ15" s="755"/>
      <c r="DK15" s="755"/>
      <c r="DL15" s="755"/>
      <c r="DM15" s="755"/>
      <c r="DN15" s="755"/>
      <c r="DO15" s="755"/>
      <c r="DP15" s="755"/>
      <c r="DQ15" s="755"/>
      <c r="DR15" s="755"/>
      <c r="DS15" s="755"/>
      <c r="DT15" s="755"/>
      <c r="DU15" s="755"/>
      <c r="DV15" s="755"/>
      <c r="DW15" s="755"/>
      <c r="DX15" s="755"/>
      <c r="DY15" s="755"/>
      <c r="DZ15" s="755"/>
      <c r="EA15" s="755"/>
      <c r="EB15" s="755"/>
      <c r="EC15" s="755"/>
      <c r="ED15" s="755"/>
      <c r="EE15" s="755"/>
      <c r="EF15" s="755"/>
      <c r="EG15" s="755"/>
      <c r="EH15" s="755"/>
      <c r="EI15" s="755"/>
      <c r="EJ15" s="756"/>
    </row>
    <row r="16" spans="1:140" ht="15.75">
      <c r="C16" s="740" t="s">
        <v>6344</v>
      </c>
      <c r="D16" s="741"/>
      <c r="E16" s="741"/>
      <c r="F16" s="741"/>
      <c r="G16" s="741"/>
      <c r="H16" s="741"/>
      <c r="I16" s="741"/>
      <c r="J16" s="741"/>
      <c r="K16" s="741"/>
      <c r="L16" s="741"/>
      <c r="M16" s="741"/>
      <c r="N16" s="741"/>
      <c r="O16" s="135"/>
      <c r="P16" s="164"/>
      <c r="Q16" s="733" t="s">
        <v>6346</v>
      </c>
      <c r="R16" s="733"/>
      <c r="S16" s="733"/>
      <c r="T16" s="733"/>
      <c r="U16" s="733"/>
      <c r="V16" s="733"/>
      <c r="W16" s="733"/>
      <c r="X16" s="733"/>
      <c r="Y16" s="733"/>
      <c r="Z16" s="733"/>
      <c r="AA16" s="733"/>
      <c r="AB16" s="743"/>
      <c r="AC16" s="135"/>
      <c r="AD16" s="160"/>
      <c r="AE16" s="740" t="s">
        <v>4234</v>
      </c>
      <c r="AF16" s="741"/>
      <c r="AG16" s="741"/>
      <c r="AH16" s="741"/>
      <c r="AI16" s="741"/>
      <c r="AJ16" s="741"/>
      <c r="AK16" s="741"/>
      <c r="AL16" s="741"/>
      <c r="AM16" s="741"/>
      <c r="AN16" s="741"/>
      <c r="AO16" s="741"/>
      <c r="AP16" s="741"/>
      <c r="AQ16" s="135"/>
      <c r="AR16" s="164"/>
      <c r="AS16" s="733" t="s">
        <v>601</v>
      </c>
      <c r="AT16" s="733"/>
      <c r="AU16" s="733"/>
      <c r="AV16" s="733"/>
      <c r="AW16" s="733"/>
      <c r="AX16" s="733"/>
      <c r="AY16" s="733"/>
      <c r="AZ16" s="733"/>
      <c r="BA16" s="733"/>
      <c r="BB16" s="733"/>
      <c r="BC16" s="733"/>
      <c r="BD16" s="743"/>
      <c r="BE16" s="135"/>
      <c r="BF16" s="160"/>
      <c r="BG16" s="740" t="s">
        <v>4235</v>
      </c>
      <c r="BH16" s="741"/>
      <c r="BI16" s="741"/>
      <c r="BJ16" s="741"/>
      <c r="BK16" s="741"/>
      <c r="BL16" s="741"/>
      <c r="BM16" s="741"/>
      <c r="BN16" s="741"/>
      <c r="BO16" s="741"/>
      <c r="BP16" s="741"/>
      <c r="BQ16" s="741"/>
      <c r="BR16" s="741"/>
      <c r="BS16" s="135"/>
      <c r="BT16" s="160"/>
      <c r="BU16" s="741" t="s">
        <v>607</v>
      </c>
      <c r="BV16" s="741"/>
      <c r="BW16" s="741"/>
      <c r="BX16" s="741"/>
      <c r="BY16" s="741"/>
      <c r="BZ16" s="741"/>
      <c r="CA16" s="741"/>
      <c r="CB16" s="741"/>
      <c r="CC16" s="741"/>
      <c r="CD16" s="741"/>
      <c r="CE16" s="741"/>
      <c r="CF16" s="741"/>
      <c r="CG16" s="135"/>
      <c r="CH16" s="160"/>
      <c r="CI16" s="741" t="s">
        <v>651</v>
      </c>
      <c r="CJ16" s="741"/>
      <c r="CK16" s="741"/>
      <c r="CL16" s="741"/>
      <c r="CM16" s="741"/>
      <c r="CN16" s="741"/>
      <c r="CO16" s="741"/>
      <c r="CP16" s="741"/>
      <c r="CQ16" s="741"/>
      <c r="CR16" s="741"/>
      <c r="CS16" s="741"/>
      <c r="CT16" s="741"/>
      <c r="CU16" s="135"/>
      <c r="CV16" s="160"/>
      <c r="CW16" s="741" t="s">
        <v>683</v>
      </c>
      <c r="CX16" s="741"/>
      <c r="CY16" s="741"/>
      <c r="CZ16" s="741"/>
      <c r="DA16" s="741"/>
      <c r="DB16" s="741"/>
      <c r="DC16" s="741"/>
      <c r="DD16" s="741"/>
      <c r="DE16" s="741"/>
      <c r="DF16" s="741"/>
      <c r="DG16" s="741"/>
      <c r="DH16" s="741"/>
      <c r="DI16" s="135"/>
      <c r="DJ16" s="160"/>
      <c r="DK16" s="741" t="s">
        <v>755</v>
      </c>
      <c r="DL16" s="741"/>
      <c r="DM16" s="741"/>
      <c r="DN16" s="741"/>
      <c r="DO16" s="741"/>
      <c r="DP16" s="741"/>
      <c r="DQ16" s="741"/>
      <c r="DR16" s="741"/>
      <c r="DS16" s="741"/>
      <c r="DT16" s="741"/>
      <c r="DU16" s="741"/>
      <c r="DV16" s="741"/>
      <c r="DW16" s="135"/>
      <c r="DX16" s="160"/>
      <c r="DY16" s="741" t="s">
        <v>763</v>
      </c>
      <c r="DZ16" s="741"/>
      <c r="EA16" s="741"/>
      <c r="EB16" s="741"/>
      <c r="EC16" s="741"/>
      <c r="ED16" s="741"/>
      <c r="EE16" s="741"/>
      <c r="EF16" s="741"/>
      <c r="EG16" s="741"/>
      <c r="EH16" s="741"/>
      <c r="EI16" s="741"/>
      <c r="EJ16" s="742"/>
    </row>
    <row r="17" spans="1:140" ht="54.75" customHeight="1">
      <c r="C17" s="734" t="s">
        <v>4233</v>
      </c>
      <c r="D17" s="735"/>
      <c r="E17" s="735"/>
      <c r="F17" s="735"/>
      <c r="G17" s="735"/>
      <c r="H17" s="735"/>
      <c r="I17" s="735"/>
      <c r="J17" s="735"/>
      <c r="K17" s="735"/>
      <c r="L17" s="735"/>
      <c r="M17" s="735"/>
      <c r="N17" s="735"/>
      <c r="O17" s="142"/>
      <c r="P17" s="164"/>
      <c r="Q17" s="735" t="s">
        <v>4273</v>
      </c>
      <c r="R17" s="735"/>
      <c r="S17" s="735"/>
      <c r="T17" s="735"/>
      <c r="U17" s="735"/>
      <c r="V17" s="735"/>
      <c r="W17" s="735"/>
      <c r="X17" s="735"/>
      <c r="Y17" s="735"/>
      <c r="Z17" s="735"/>
      <c r="AA17" s="735"/>
      <c r="AB17" s="744"/>
      <c r="AC17" s="142"/>
      <c r="AD17" s="160"/>
      <c r="AE17" s="734" t="s">
        <v>4323</v>
      </c>
      <c r="AF17" s="735"/>
      <c r="AG17" s="735"/>
      <c r="AH17" s="735"/>
      <c r="AI17" s="735"/>
      <c r="AJ17" s="735"/>
      <c r="AK17" s="735"/>
      <c r="AL17" s="735"/>
      <c r="AM17" s="735"/>
      <c r="AN17" s="735"/>
      <c r="AO17" s="735"/>
      <c r="AP17" s="735"/>
      <c r="AQ17" s="142"/>
      <c r="AR17" s="164"/>
      <c r="AS17" s="735" t="s">
        <v>4262</v>
      </c>
      <c r="AT17" s="735"/>
      <c r="AU17" s="735"/>
      <c r="AV17" s="735"/>
      <c r="AW17" s="735"/>
      <c r="AX17" s="735"/>
      <c r="AY17" s="735"/>
      <c r="AZ17" s="735"/>
      <c r="BA17" s="735"/>
      <c r="BB17" s="735"/>
      <c r="BC17" s="735"/>
      <c r="BD17" s="744"/>
      <c r="BE17" s="142"/>
      <c r="BF17" s="160"/>
      <c r="BG17" s="734" t="s">
        <v>5886</v>
      </c>
      <c r="BH17" s="735"/>
      <c r="BI17" s="735"/>
      <c r="BJ17" s="735"/>
      <c r="BK17" s="735"/>
      <c r="BL17" s="735"/>
      <c r="BM17" s="735"/>
      <c r="BN17" s="735"/>
      <c r="BO17" s="735"/>
      <c r="BP17" s="735"/>
      <c r="BQ17" s="735"/>
      <c r="BR17" s="735"/>
      <c r="BS17" s="142"/>
      <c r="BT17" s="160"/>
      <c r="BU17" s="735" t="s">
        <v>4262</v>
      </c>
      <c r="BV17" s="735"/>
      <c r="BW17" s="735"/>
      <c r="BX17" s="735"/>
      <c r="BY17" s="735"/>
      <c r="BZ17" s="735"/>
      <c r="CA17" s="735"/>
      <c r="CB17" s="735"/>
      <c r="CC17" s="735"/>
      <c r="CD17" s="735"/>
      <c r="CE17" s="735"/>
      <c r="CF17" s="735"/>
      <c r="CG17" s="142"/>
      <c r="CH17" s="160"/>
      <c r="CI17" s="735" t="s">
        <v>4275</v>
      </c>
      <c r="CJ17" s="735"/>
      <c r="CK17" s="735"/>
      <c r="CL17" s="735"/>
      <c r="CM17" s="735"/>
      <c r="CN17" s="735"/>
      <c r="CO17" s="735"/>
      <c r="CP17" s="735"/>
      <c r="CQ17" s="735"/>
      <c r="CR17" s="735"/>
      <c r="CS17" s="735"/>
      <c r="CT17" s="735"/>
      <c r="CU17" s="142"/>
      <c r="CV17" s="160"/>
      <c r="CW17" s="735" t="s">
        <v>4263</v>
      </c>
      <c r="CX17" s="735"/>
      <c r="CY17" s="735"/>
      <c r="CZ17" s="735"/>
      <c r="DA17" s="735"/>
      <c r="DB17" s="735"/>
      <c r="DC17" s="735"/>
      <c r="DD17" s="735"/>
      <c r="DE17" s="735"/>
      <c r="DF17" s="735"/>
      <c r="DG17" s="735"/>
      <c r="DH17" s="735"/>
      <c r="DI17" s="142"/>
      <c r="DJ17" s="160"/>
      <c r="DK17" s="735" t="s">
        <v>4276</v>
      </c>
      <c r="DL17" s="735"/>
      <c r="DM17" s="735"/>
      <c r="DN17" s="735"/>
      <c r="DO17" s="735"/>
      <c r="DP17" s="735"/>
      <c r="DQ17" s="735"/>
      <c r="DR17" s="735"/>
      <c r="DS17" s="735"/>
      <c r="DT17" s="735"/>
      <c r="DU17" s="735"/>
      <c r="DV17" s="735"/>
      <c r="DW17" s="142"/>
      <c r="DX17" s="160"/>
      <c r="DY17" s="735" t="s">
        <v>4277</v>
      </c>
      <c r="DZ17" s="735"/>
      <c r="EA17" s="735"/>
      <c r="EB17" s="735"/>
      <c r="EC17" s="735"/>
      <c r="ED17" s="735"/>
      <c r="EE17" s="735"/>
      <c r="EF17" s="735"/>
      <c r="EG17" s="735"/>
      <c r="EH17" s="735"/>
      <c r="EI17" s="735"/>
      <c r="EJ17" s="744"/>
    </row>
    <row r="18" spans="1:140" ht="15" customHeight="1">
      <c r="C18" s="736"/>
      <c r="D18" s="717"/>
      <c r="E18" s="717"/>
      <c r="F18" s="717"/>
      <c r="G18" s="717"/>
      <c r="H18" s="717"/>
      <c r="I18" s="717"/>
      <c r="J18" s="717"/>
      <c r="K18" s="717"/>
      <c r="L18" s="717"/>
      <c r="M18" s="717"/>
      <c r="N18" s="717"/>
      <c r="O18" s="227"/>
      <c r="P18" s="164"/>
      <c r="Q18" s="717" t="s">
        <v>669</v>
      </c>
      <c r="R18" s="717"/>
      <c r="S18" s="717"/>
      <c r="T18" s="717"/>
      <c r="U18" s="717"/>
      <c r="V18" s="717"/>
      <c r="W18" s="717"/>
      <c r="X18" s="717"/>
      <c r="Y18" s="717"/>
      <c r="Z18" s="717"/>
      <c r="AA18" s="717"/>
      <c r="AB18" s="718"/>
      <c r="AC18" s="227"/>
      <c r="AD18" s="160"/>
      <c r="AE18" s="736"/>
      <c r="AF18" s="717"/>
      <c r="AG18" s="717"/>
      <c r="AH18" s="717"/>
      <c r="AI18" s="717"/>
      <c r="AJ18" s="717"/>
      <c r="AK18" s="717"/>
      <c r="AL18" s="717"/>
      <c r="AM18" s="717"/>
      <c r="AN18" s="717"/>
      <c r="AO18" s="717"/>
      <c r="AP18" s="717"/>
      <c r="AQ18" s="227"/>
      <c r="AR18" s="164"/>
      <c r="AS18" s="717" t="s">
        <v>604</v>
      </c>
      <c r="AT18" s="717"/>
      <c r="AU18" s="717"/>
      <c r="AV18" s="717"/>
      <c r="AW18" s="717"/>
      <c r="AX18" s="717"/>
      <c r="AY18" s="717"/>
      <c r="AZ18" s="717"/>
      <c r="BA18" s="717"/>
      <c r="BB18" s="717"/>
      <c r="BC18" s="717"/>
      <c r="BD18" s="718"/>
      <c r="BE18" s="227"/>
      <c r="BF18" s="160"/>
      <c r="BG18" s="806"/>
      <c r="BH18" s="807"/>
      <c r="BI18" s="807"/>
      <c r="BJ18" s="807"/>
      <c r="BK18" s="807"/>
      <c r="BL18" s="807"/>
      <c r="BM18" s="807"/>
      <c r="BN18" s="807"/>
      <c r="BO18" s="807"/>
      <c r="BP18" s="807"/>
      <c r="BQ18" s="807"/>
      <c r="BR18" s="808"/>
      <c r="BS18" s="227"/>
      <c r="BT18" s="160"/>
      <c r="BU18" s="717" t="s">
        <v>609</v>
      </c>
      <c r="BV18" s="717"/>
      <c r="BW18" s="717"/>
      <c r="BX18" s="717"/>
      <c r="BY18" s="717"/>
      <c r="BZ18" s="717"/>
      <c r="CA18" s="717"/>
      <c r="CB18" s="717"/>
      <c r="CC18" s="717"/>
      <c r="CD18" s="717"/>
      <c r="CE18" s="717"/>
      <c r="CF18" s="717"/>
      <c r="CG18" s="227"/>
      <c r="CH18" s="160"/>
      <c r="CI18" s="717" t="s">
        <v>653</v>
      </c>
      <c r="CJ18" s="717"/>
      <c r="CK18" s="717"/>
      <c r="CL18" s="717"/>
      <c r="CM18" s="717"/>
      <c r="CN18" s="717"/>
      <c r="CO18" s="717"/>
      <c r="CP18" s="717"/>
      <c r="CQ18" s="717"/>
      <c r="CR18" s="717"/>
      <c r="CS18" s="717"/>
      <c r="CT18" s="717"/>
      <c r="CU18" s="136"/>
      <c r="CV18" s="246"/>
      <c r="CW18" s="717" t="s">
        <v>685</v>
      </c>
      <c r="CX18" s="717"/>
      <c r="CY18" s="717"/>
      <c r="CZ18" s="717"/>
      <c r="DA18" s="717"/>
      <c r="DB18" s="717"/>
      <c r="DC18" s="717"/>
      <c r="DD18" s="717"/>
      <c r="DE18" s="717"/>
      <c r="DF18" s="717"/>
      <c r="DG18" s="717"/>
      <c r="DH18" s="717"/>
      <c r="DI18" s="227"/>
      <c r="DJ18" s="160"/>
      <c r="DK18" s="717" t="s">
        <v>757</v>
      </c>
      <c r="DL18" s="717"/>
      <c r="DM18" s="717"/>
      <c r="DN18" s="717"/>
      <c r="DO18" s="717"/>
      <c r="DP18" s="717"/>
      <c r="DQ18" s="717"/>
      <c r="DR18" s="717"/>
      <c r="DS18" s="717"/>
      <c r="DT18" s="717"/>
      <c r="DU18" s="717"/>
      <c r="DV18" s="717"/>
      <c r="DW18" s="136"/>
      <c r="DX18" s="246"/>
      <c r="DY18" s="717" t="s">
        <v>765</v>
      </c>
      <c r="DZ18" s="717"/>
      <c r="EA18" s="717"/>
      <c r="EB18" s="717"/>
      <c r="EC18" s="717"/>
      <c r="ED18" s="717"/>
      <c r="EE18" s="717"/>
      <c r="EF18" s="717"/>
      <c r="EG18" s="717"/>
      <c r="EH18" s="717"/>
      <c r="EI18" s="717"/>
      <c r="EJ18" s="718"/>
    </row>
    <row r="19" spans="1:140" ht="106.5" customHeight="1">
      <c r="C19" s="720"/>
      <c r="D19" s="711"/>
      <c r="E19" s="711"/>
      <c r="F19" s="711"/>
      <c r="G19" s="711"/>
      <c r="H19" s="711"/>
      <c r="I19" s="711"/>
      <c r="J19" s="711"/>
      <c r="K19" s="711"/>
      <c r="L19" s="711"/>
      <c r="M19" s="711"/>
      <c r="N19" s="721"/>
      <c r="O19" s="135"/>
      <c r="P19" s="164"/>
      <c r="Q19" s="710"/>
      <c r="R19" s="711"/>
      <c r="S19" s="711"/>
      <c r="T19" s="711"/>
      <c r="U19" s="711"/>
      <c r="V19" s="711"/>
      <c r="W19" s="711"/>
      <c r="X19" s="711"/>
      <c r="Y19" s="711"/>
      <c r="Z19" s="711"/>
      <c r="AA19" s="711"/>
      <c r="AB19" s="712"/>
      <c r="AC19" s="135"/>
      <c r="AD19" s="160"/>
      <c r="AE19" s="720"/>
      <c r="AF19" s="711"/>
      <c r="AG19" s="711"/>
      <c r="AH19" s="711"/>
      <c r="AI19" s="711"/>
      <c r="AJ19" s="711"/>
      <c r="AK19" s="711"/>
      <c r="AL19" s="711"/>
      <c r="AM19" s="711"/>
      <c r="AN19" s="711"/>
      <c r="AO19" s="711"/>
      <c r="AP19" s="721"/>
      <c r="AQ19" s="135"/>
      <c r="AR19" s="164"/>
      <c r="AS19" s="710"/>
      <c r="AT19" s="711"/>
      <c r="AU19" s="711"/>
      <c r="AV19" s="711"/>
      <c r="AW19" s="711"/>
      <c r="AX19" s="711"/>
      <c r="AY19" s="711"/>
      <c r="AZ19" s="711"/>
      <c r="BA19" s="711"/>
      <c r="BB19" s="711"/>
      <c r="BC19" s="711"/>
      <c r="BD19" s="712"/>
      <c r="BE19" s="135"/>
      <c r="BF19" s="160"/>
      <c r="BG19" s="720"/>
      <c r="BH19" s="711"/>
      <c r="BI19" s="711"/>
      <c r="BJ19" s="711"/>
      <c r="BK19" s="711"/>
      <c r="BL19" s="711"/>
      <c r="BM19" s="711"/>
      <c r="BN19" s="711"/>
      <c r="BO19" s="711"/>
      <c r="BP19" s="711"/>
      <c r="BQ19" s="711"/>
      <c r="BR19" s="721"/>
      <c r="BS19" s="135"/>
      <c r="BT19" s="160"/>
      <c r="BU19" s="710"/>
      <c r="BV19" s="711"/>
      <c r="BW19" s="711"/>
      <c r="BX19" s="711"/>
      <c r="BY19" s="711"/>
      <c r="BZ19" s="711"/>
      <c r="CA19" s="711"/>
      <c r="CB19" s="711"/>
      <c r="CC19" s="711"/>
      <c r="CD19" s="711"/>
      <c r="CE19" s="711"/>
      <c r="CF19" s="721"/>
      <c r="CG19" s="135"/>
      <c r="CH19" s="160"/>
      <c r="CI19" s="710"/>
      <c r="CJ19" s="711"/>
      <c r="CK19" s="711"/>
      <c r="CL19" s="711"/>
      <c r="CM19" s="711"/>
      <c r="CN19" s="711"/>
      <c r="CO19" s="711"/>
      <c r="CP19" s="711"/>
      <c r="CQ19" s="711"/>
      <c r="CR19" s="711"/>
      <c r="CS19" s="711"/>
      <c r="CT19" s="721"/>
      <c r="CU19" s="135"/>
      <c r="CV19" s="160"/>
      <c r="CW19" s="710"/>
      <c r="CX19" s="711"/>
      <c r="CY19" s="711"/>
      <c r="CZ19" s="711"/>
      <c r="DA19" s="711"/>
      <c r="DB19" s="711"/>
      <c r="DC19" s="711"/>
      <c r="DD19" s="711"/>
      <c r="DE19" s="711"/>
      <c r="DF19" s="711"/>
      <c r="DG19" s="711"/>
      <c r="DH19" s="721"/>
      <c r="DI19" s="135"/>
      <c r="DJ19" s="247"/>
      <c r="DK19" s="710"/>
      <c r="DL19" s="711"/>
      <c r="DM19" s="711"/>
      <c r="DN19" s="711"/>
      <c r="DO19" s="711"/>
      <c r="DP19" s="711"/>
      <c r="DQ19" s="711"/>
      <c r="DR19" s="711"/>
      <c r="DS19" s="711"/>
      <c r="DT19" s="711"/>
      <c r="DU19" s="711"/>
      <c r="DV19" s="721"/>
      <c r="DW19" s="135"/>
      <c r="DX19" s="160"/>
      <c r="DY19" s="710"/>
      <c r="DZ19" s="711"/>
      <c r="EA19" s="711"/>
      <c r="EB19" s="711"/>
      <c r="EC19" s="711"/>
      <c r="ED19" s="711"/>
      <c r="EE19" s="711"/>
      <c r="EF19" s="711"/>
      <c r="EG19" s="711"/>
      <c r="EH19" s="711"/>
      <c r="EI19" s="711"/>
      <c r="EJ19" s="712"/>
    </row>
    <row r="20" spans="1:140">
      <c r="A20" s="137" t="s">
        <v>2385</v>
      </c>
      <c r="C20" s="881">
        <f>VLOOKUP(A20,'Прайс-лист'!$B:$K,10,0)</f>
        <v>540</v>
      </c>
      <c r="D20" s="882"/>
      <c r="E20" s="882"/>
      <c r="F20" s="882"/>
      <c r="G20" s="882"/>
      <c r="H20" s="882"/>
      <c r="I20" s="882"/>
      <c r="J20" s="882"/>
      <c r="K20" s="945"/>
      <c r="L20" s="947"/>
      <c r="M20" s="948"/>
      <c r="N20" s="949"/>
      <c r="O20" s="137" t="s">
        <v>682</v>
      </c>
      <c r="P20" s="160"/>
      <c r="Q20" s="719">
        <f>VLOOKUP(O20,'Прайс-лист'!$B:$K,10,0)</f>
        <v>1310</v>
      </c>
      <c r="R20" s="715"/>
      <c r="S20" s="715"/>
      <c r="T20" s="715"/>
      <c r="U20" s="715"/>
      <c r="V20" s="715"/>
      <c r="W20" s="715"/>
      <c r="X20" s="715"/>
      <c r="Y20" s="716"/>
      <c r="Z20" s="708"/>
      <c r="AA20" s="709"/>
      <c r="AB20" s="713"/>
      <c r="AC20" s="137" t="s">
        <v>2387</v>
      </c>
      <c r="AD20" s="160"/>
      <c r="AE20" s="881">
        <f>VLOOKUP(AC20,'Прайс-лист'!$B:$K,10,0)</f>
        <v>500</v>
      </c>
      <c r="AF20" s="882"/>
      <c r="AG20" s="882"/>
      <c r="AH20" s="882"/>
      <c r="AI20" s="882"/>
      <c r="AJ20" s="882"/>
      <c r="AK20" s="882"/>
      <c r="AL20" s="882"/>
      <c r="AM20" s="945"/>
      <c r="AN20" s="947"/>
      <c r="AO20" s="948"/>
      <c r="AP20" s="949"/>
      <c r="AQ20" s="137" t="s">
        <v>606</v>
      </c>
      <c r="AR20" s="160"/>
      <c r="AS20" s="719">
        <f>VLOOKUP(AQ20,'Прайс-лист'!$B:$K,10,0)</f>
        <v>440</v>
      </c>
      <c r="AT20" s="715"/>
      <c r="AU20" s="715"/>
      <c r="AV20" s="715"/>
      <c r="AW20" s="715"/>
      <c r="AX20" s="715"/>
      <c r="AY20" s="715"/>
      <c r="AZ20" s="715"/>
      <c r="BA20" s="716"/>
      <c r="BB20" s="708"/>
      <c r="BC20" s="709"/>
      <c r="BD20" s="713"/>
      <c r="BE20" s="137" t="s">
        <v>2389</v>
      </c>
      <c r="BF20" s="160"/>
      <c r="BG20" s="881">
        <f>VLOOKUP(BE20,'Прайс-лист'!$B:$K,10,0)</f>
        <v>500</v>
      </c>
      <c r="BH20" s="882"/>
      <c r="BI20" s="882"/>
      <c r="BJ20" s="882"/>
      <c r="BK20" s="882"/>
      <c r="BL20" s="882"/>
      <c r="BM20" s="882"/>
      <c r="BN20" s="882"/>
      <c r="BO20" s="945"/>
      <c r="BP20" s="947"/>
      <c r="BQ20" s="948"/>
      <c r="BR20" s="949"/>
      <c r="BS20" s="137" t="s">
        <v>610</v>
      </c>
      <c r="BT20" s="160"/>
      <c r="BU20" s="719">
        <f>VLOOKUP(BS20,'Прайс-лист'!$B:$K,10,0)</f>
        <v>500</v>
      </c>
      <c r="BV20" s="715"/>
      <c r="BW20" s="715"/>
      <c r="BX20" s="715"/>
      <c r="BY20" s="715"/>
      <c r="BZ20" s="715"/>
      <c r="CA20" s="715"/>
      <c r="CB20" s="715"/>
      <c r="CC20" s="716"/>
      <c r="CD20" s="708"/>
      <c r="CE20" s="709"/>
      <c r="CF20" s="709"/>
      <c r="CG20" s="137" t="s">
        <v>654</v>
      </c>
      <c r="CH20" s="160"/>
      <c r="CI20" s="719">
        <f>VLOOKUP(CG20,'Прайс-лист'!$B:$K,10,0)</f>
        <v>810</v>
      </c>
      <c r="CJ20" s="715"/>
      <c r="CK20" s="715"/>
      <c r="CL20" s="715"/>
      <c r="CM20" s="715"/>
      <c r="CN20" s="715"/>
      <c r="CO20" s="715"/>
      <c r="CP20" s="715"/>
      <c r="CQ20" s="716"/>
      <c r="CR20" s="708"/>
      <c r="CS20" s="709"/>
      <c r="CT20" s="709"/>
      <c r="CU20" s="137" t="s">
        <v>686</v>
      </c>
      <c r="CV20" s="160"/>
      <c r="CW20" s="719">
        <f>VLOOKUP(CU20,'Прайс-лист'!$B:$K,10,0)</f>
        <v>690</v>
      </c>
      <c r="CX20" s="715"/>
      <c r="CY20" s="715"/>
      <c r="CZ20" s="715"/>
      <c r="DA20" s="715"/>
      <c r="DB20" s="715"/>
      <c r="DC20" s="715"/>
      <c r="DD20" s="715"/>
      <c r="DE20" s="716"/>
      <c r="DF20" s="708"/>
      <c r="DG20" s="709"/>
      <c r="DH20" s="709"/>
      <c r="DI20" s="137" t="s">
        <v>758</v>
      </c>
      <c r="DJ20" s="247"/>
      <c r="DK20" s="719">
        <f>VLOOKUP(DI20,'Прайс-лист'!$B:$K,10,0)</f>
        <v>650</v>
      </c>
      <c r="DL20" s="715"/>
      <c r="DM20" s="715"/>
      <c r="DN20" s="715"/>
      <c r="DO20" s="715"/>
      <c r="DP20" s="715"/>
      <c r="DQ20" s="715"/>
      <c r="DR20" s="715"/>
      <c r="DS20" s="716"/>
      <c r="DT20" s="708"/>
      <c r="DU20" s="709"/>
      <c r="DV20" s="709"/>
      <c r="DW20" s="137" t="s">
        <v>766</v>
      </c>
      <c r="DX20" s="160"/>
      <c r="DY20" s="719">
        <f>VLOOKUP(DW20,'Прайс-лист'!$B:$K,10,0)</f>
        <v>1300</v>
      </c>
      <c r="DZ20" s="715"/>
      <c r="EA20" s="715"/>
      <c r="EB20" s="715"/>
      <c r="EC20" s="715"/>
      <c r="ED20" s="715"/>
      <c r="EE20" s="715"/>
      <c r="EF20" s="715"/>
      <c r="EG20" s="716"/>
      <c r="EH20" s="708"/>
      <c r="EI20" s="709"/>
      <c r="EJ20" s="713"/>
    </row>
    <row r="21" spans="1:140" ht="15" thickBot="1">
      <c r="A21" s="138"/>
      <c r="C21" s="884" t="e">
        <f>VLOOKUP(A21,'Прайс-лист'!$B:$K,10,0)</f>
        <v>#N/A</v>
      </c>
      <c r="D21" s="885"/>
      <c r="E21" s="885"/>
      <c r="F21" s="885"/>
      <c r="G21" s="885"/>
      <c r="H21" s="885"/>
      <c r="I21" s="885"/>
      <c r="J21" s="885"/>
      <c r="K21" s="946"/>
      <c r="L21" s="950"/>
      <c r="M21" s="951"/>
      <c r="N21" s="952"/>
      <c r="O21" s="139" t="s">
        <v>809</v>
      </c>
      <c r="P21" s="245"/>
      <c r="Q21" s="722">
        <f>VLOOKUP(O21,'Прайс-лист'!$B:$K,10,0)</f>
        <v>1310</v>
      </c>
      <c r="R21" s="723"/>
      <c r="S21" s="723"/>
      <c r="T21" s="723"/>
      <c r="U21" s="723"/>
      <c r="V21" s="723"/>
      <c r="W21" s="723"/>
      <c r="X21" s="723"/>
      <c r="Y21" s="724"/>
      <c r="Z21" s="725"/>
      <c r="AA21" s="726"/>
      <c r="AB21" s="727"/>
      <c r="AC21" s="138"/>
      <c r="AD21" s="160"/>
      <c r="AE21" s="884" t="e">
        <f>VLOOKUP(AC21,'Прайс-лист'!$B:$K,10,0)</f>
        <v>#N/A</v>
      </c>
      <c r="AF21" s="885"/>
      <c r="AG21" s="885"/>
      <c r="AH21" s="885"/>
      <c r="AI21" s="885"/>
      <c r="AJ21" s="885"/>
      <c r="AK21" s="885"/>
      <c r="AL21" s="885"/>
      <c r="AM21" s="946"/>
      <c r="AN21" s="950"/>
      <c r="AO21" s="951"/>
      <c r="AP21" s="952"/>
      <c r="AQ21" s="139" t="s">
        <v>769</v>
      </c>
      <c r="AR21" s="245"/>
      <c r="AS21" s="722">
        <f>VLOOKUP(AQ21,'Прайс-лист'!$B:$K,10,0)</f>
        <v>440</v>
      </c>
      <c r="AT21" s="723"/>
      <c r="AU21" s="723"/>
      <c r="AV21" s="723"/>
      <c r="AW21" s="723"/>
      <c r="AX21" s="723"/>
      <c r="AY21" s="723"/>
      <c r="AZ21" s="723"/>
      <c r="BA21" s="724"/>
      <c r="BB21" s="725"/>
      <c r="BC21" s="726"/>
      <c r="BD21" s="727"/>
      <c r="BE21" s="138"/>
      <c r="BF21" s="160"/>
      <c r="BG21" s="884" t="e">
        <f>VLOOKUP(BE21,'Прайс-лист'!$B:$K,10,0)</f>
        <v>#N/A</v>
      </c>
      <c r="BH21" s="885"/>
      <c r="BI21" s="885"/>
      <c r="BJ21" s="885"/>
      <c r="BK21" s="885"/>
      <c r="BL21" s="885"/>
      <c r="BM21" s="885"/>
      <c r="BN21" s="885"/>
      <c r="BO21" s="946"/>
      <c r="BP21" s="950"/>
      <c r="BQ21" s="951"/>
      <c r="BR21" s="952"/>
      <c r="BS21" s="139" t="s">
        <v>771</v>
      </c>
      <c r="BT21" s="245"/>
      <c r="BU21" s="722">
        <f>VLOOKUP(BS21,'Прайс-лист'!$B:$K,10,0)</f>
        <v>500</v>
      </c>
      <c r="BV21" s="723"/>
      <c r="BW21" s="723"/>
      <c r="BX21" s="723"/>
      <c r="BY21" s="723"/>
      <c r="BZ21" s="723"/>
      <c r="CA21" s="723"/>
      <c r="CB21" s="723"/>
      <c r="CC21" s="724"/>
      <c r="CD21" s="725"/>
      <c r="CE21" s="726"/>
      <c r="CF21" s="726"/>
      <c r="CG21" s="139" t="s">
        <v>793</v>
      </c>
      <c r="CH21" s="245"/>
      <c r="CI21" s="722">
        <f>VLOOKUP(CG21,'Прайс-лист'!$B:$K,10,0)</f>
        <v>810</v>
      </c>
      <c r="CJ21" s="723"/>
      <c r="CK21" s="723"/>
      <c r="CL21" s="723"/>
      <c r="CM21" s="723"/>
      <c r="CN21" s="723"/>
      <c r="CO21" s="723"/>
      <c r="CP21" s="723"/>
      <c r="CQ21" s="724"/>
      <c r="CR21" s="725"/>
      <c r="CS21" s="726"/>
      <c r="CT21" s="726"/>
      <c r="CU21" s="139" t="s">
        <v>811</v>
      </c>
      <c r="CV21" s="245"/>
      <c r="CW21" s="722">
        <f>VLOOKUP(CU21,'Прайс-лист'!$B:$K,10,0)</f>
        <v>690</v>
      </c>
      <c r="CX21" s="723"/>
      <c r="CY21" s="723"/>
      <c r="CZ21" s="723"/>
      <c r="DA21" s="723"/>
      <c r="DB21" s="723"/>
      <c r="DC21" s="723"/>
      <c r="DD21" s="723"/>
      <c r="DE21" s="724"/>
      <c r="DF21" s="725"/>
      <c r="DG21" s="726"/>
      <c r="DH21" s="726"/>
      <c r="DI21" s="139" t="s">
        <v>857</v>
      </c>
      <c r="DJ21" s="248"/>
      <c r="DK21" s="722">
        <f>VLOOKUP(DI21,'Прайс-лист'!$B:$K,10,0)</f>
        <v>650</v>
      </c>
      <c r="DL21" s="723"/>
      <c r="DM21" s="723"/>
      <c r="DN21" s="723"/>
      <c r="DO21" s="723"/>
      <c r="DP21" s="723"/>
      <c r="DQ21" s="723"/>
      <c r="DR21" s="723"/>
      <c r="DS21" s="724"/>
      <c r="DT21" s="725"/>
      <c r="DU21" s="726"/>
      <c r="DV21" s="726"/>
      <c r="DW21" s="139" t="s">
        <v>861</v>
      </c>
      <c r="DX21" s="245"/>
      <c r="DY21" s="722">
        <f>VLOOKUP(DW21,'Прайс-лист'!$B:$K,10,0)</f>
        <v>1300</v>
      </c>
      <c r="DZ21" s="723"/>
      <c r="EA21" s="723"/>
      <c r="EB21" s="723"/>
      <c r="EC21" s="723"/>
      <c r="ED21" s="723"/>
      <c r="EE21" s="723"/>
      <c r="EF21" s="723"/>
      <c r="EG21" s="724"/>
      <c r="EH21" s="725"/>
      <c r="EI21" s="726"/>
      <c r="EJ21" s="727"/>
    </row>
    <row r="22" spans="1:140" ht="14.25" customHeight="1" thickBot="1">
      <c r="B22" s="221"/>
      <c r="C22" s="221"/>
      <c r="D22" s="221"/>
      <c r="E22" s="221"/>
      <c r="F22" s="221"/>
      <c r="G22" s="221"/>
      <c r="H22" s="221"/>
      <c r="I22" s="221"/>
      <c r="J22" s="221"/>
      <c r="K22" s="221"/>
      <c r="L22" s="221"/>
      <c r="M22" s="160"/>
      <c r="N22" s="158"/>
      <c r="O22" s="158"/>
      <c r="P22" s="158"/>
      <c r="Q22" s="158"/>
      <c r="R22" s="158"/>
      <c r="S22" s="158"/>
      <c r="T22" s="158"/>
      <c r="U22" s="158"/>
      <c r="V22" s="158"/>
      <c r="W22" s="158"/>
      <c r="X22" s="158"/>
      <c r="Y22" s="158"/>
      <c r="Z22" s="140"/>
      <c r="AA22" s="158"/>
      <c r="AB22" s="158"/>
      <c r="AC22" s="158"/>
      <c r="AD22" s="158"/>
      <c r="AE22" s="158"/>
      <c r="AF22" s="158"/>
      <c r="AG22" s="158"/>
      <c r="AH22" s="158"/>
      <c r="AI22" s="158"/>
      <c r="AJ22" s="158"/>
      <c r="AK22" s="158"/>
      <c r="AL22" s="158"/>
      <c r="AM22" s="140"/>
      <c r="AN22" s="158"/>
      <c r="AO22" s="158"/>
      <c r="AP22" s="158"/>
      <c r="AQ22" s="158"/>
      <c r="AR22" s="158"/>
      <c r="AS22" s="158"/>
      <c r="AT22" s="158"/>
      <c r="AU22" s="158"/>
      <c r="AV22" s="158"/>
      <c r="AW22" s="158"/>
      <c r="AX22" s="158"/>
      <c r="AY22" s="158"/>
      <c r="AZ22" s="160"/>
      <c r="BA22" s="160"/>
      <c r="BB22" s="160"/>
      <c r="BC22" s="160"/>
      <c r="BD22" s="158"/>
      <c r="BE22" s="158"/>
      <c r="BF22" s="158"/>
      <c r="BG22" s="158"/>
      <c r="BH22" s="158"/>
      <c r="BI22" s="158"/>
      <c r="BJ22" s="158"/>
      <c r="BK22" s="158"/>
      <c r="BL22" s="158"/>
      <c r="BM22" s="158"/>
      <c r="BN22" s="158"/>
      <c r="BO22" s="158"/>
      <c r="BP22" s="158"/>
      <c r="BQ22" s="158"/>
      <c r="BR22" s="158"/>
      <c r="BS22" s="158"/>
      <c r="BT22" s="164"/>
      <c r="BU22" s="142"/>
      <c r="BV22" s="142"/>
      <c r="BW22" s="142"/>
      <c r="BX22" s="142"/>
      <c r="BY22" s="142"/>
      <c r="BZ22" s="142"/>
      <c r="CA22" s="142"/>
      <c r="CB22" s="142"/>
      <c r="CC22" s="142"/>
      <c r="CD22" s="142"/>
      <c r="CE22" s="142"/>
      <c r="CF22" s="142"/>
      <c r="CG22" s="142"/>
      <c r="CH22" s="142"/>
      <c r="CI22" s="142"/>
      <c r="CJ22" s="142"/>
      <c r="CK22" s="142"/>
      <c r="CL22" s="142"/>
      <c r="CM22" s="142"/>
      <c r="CN22" s="142"/>
      <c r="CO22" s="142"/>
      <c r="CP22" s="142"/>
      <c r="CQ22" s="142"/>
      <c r="CR22" s="142"/>
      <c r="CS22" s="142"/>
      <c r="CT22" s="142"/>
      <c r="CU22" s="142"/>
      <c r="CV22" s="142"/>
      <c r="CW22" s="142"/>
      <c r="CX22" s="142"/>
      <c r="CY22" s="142"/>
      <c r="CZ22" s="142"/>
      <c r="DA22" s="142"/>
      <c r="DB22" s="142"/>
      <c r="DC22" s="142"/>
      <c r="DD22" s="142"/>
      <c r="DE22" s="142"/>
      <c r="DF22" s="142"/>
      <c r="DG22" s="142"/>
      <c r="DH22" s="142"/>
      <c r="DI22" s="142"/>
      <c r="DJ22" s="142"/>
      <c r="DK22" s="142"/>
      <c r="DL22" s="142"/>
      <c r="DM22" s="142"/>
      <c r="DN22" s="142"/>
      <c r="DO22" s="142"/>
      <c r="DP22" s="142"/>
      <c r="DQ22" s="142"/>
      <c r="DR22" s="142"/>
      <c r="DS22" s="142"/>
      <c r="DT22" s="142"/>
      <c r="DU22" s="142"/>
      <c r="DV22" s="142"/>
      <c r="DW22" s="142"/>
    </row>
    <row r="23" spans="1:140" ht="15" thickBot="1">
      <c r="C23" s="754" t="s">
        <v>4274</v>
      </c>
      <c r="D23" s="755"/>
      <c r="E23" s="755"/>
      <c r="F23" s="755"/>
      <c r="G23" s="755"/>
      <c r="H23" s="755"/>
      <c r="I23" s="755"/>
      <c r="J23" s="755"/>
      <c r="K23" s="755"/>
      <c r="L23" s="755"/>
      <c r="M23" s="755"/>
      <c r="N23" s="756"/>
      <c r="O23" s="158"/>
      <c r="P23" s="158"/>
      <c r="Q23" s="754" t="s">
        <v>4278</v>
      </c>
      <c r="R23" s="755"/>
      <c r="S23" s="755"/>
      <c r="T23" s="755"/>
      <c r="U23" s="755"/>
      <c r="V23" s="755"/>
      <c r="W23" s="755"/>
      <c r="X23" s="755"/>
      <c r="Y23" s="755"/>
      <c r="Z23" s="755"/>
      <c r="AA23" s="755"/>
      <c r="AB23" s="755"/>
      <c r="AC23" s="755"/>
      <c r="AD23" s="755"/>
      <c r="AE23" s="755"/>
      <c r="AF23" s="755"/>
      <c r="AG23" s="755"/>
      <c r="AH23" s="755"/>
      <c r="AI23" s="755"/>
      <c r="AJ23" s="755"/>
      <c r="AK23" s="755"/>
      <c r="AL23" s="755"/>
      <c r="AM23" s="755"/>
      <c r="AN23" s="755"/>
      <c r="AO23" s="755"/>
      <c r="AP23" s="755"/>
      <c r="AQ23" s="755"/>
      <c r="AR23" s="755"/>
      <c r="AS23" s="755"/>
      <c r="AT23" s="755"/>
      <c r="AU23" s="755"/>
      <c r="AV23" s="755"/>
      <c r="AW23" s="755"/>
      <c r="AX23" s="755"/>
      <c r="AY23" s="755"/>
      <c r="AZ23" s="755"/>
      <c r="BA23" s="755"/>
      <c r="BB23" s="755"/>
      <c r="BC23" s="755"/>
      <c r="BD23" s="756"/>
      <c r="BE23" s="134"/>
      <c r="BF23" s="160"/>
      <c r="BG23" s="754" t="s">
        <v>4186</v>
      </c>
      <c r="BH23" s="755"/>
      <c r="BI23" s="755"/>
      <c r="BJ23" s="755"/>
      <c r="BK23" s="755"/>
      <c r="BL23" s="755"/>
      <c r="BM23" s="755"/>
      <c r="BN23" s="755"/>
      <c r="BO23" s="755"/>
      <c r="BP23" s="755"/>
      <c r="BQ23" s="755"/>
      <c r="BR23" s="755"/>
      <c r="BS23" s="755"/>
      <c r="BT23" s="755"/>
      <c r="BU23" s="755"/>
      <c r="BV23" s="755"/>
      <c r="BW23" s="755"/>
      <c r="BX23" s="755"/>
      <c r="BY23" s="755"/>
      <c r="BZ23" s="755"/>
      <c r="CA23" s="755"/>
      <c r="CB23" s="755"/>
      <c r="CC23" s="755"/>
      <c r="CD23" s="755"/>
      <c r="CE23" s="755"/>
      <c r="CF23" s="755"/>
      <c r="CG23" s="755"/>
      <c r="CH23" s="755"/>
      <c r="CI23" s="755"/>
      <c r="CJ23" s="755"/>
      <c r="CK23" s="755"/>
      <c r="CL23" s="755"/>
      <c r="CM23" s="755"/>
      <c r="CN23" s="755"/>
      <c r="CO23" s="755"/>
      <c r="CP23" s="755"/>
      <c r="CQ23" s="755"/>
      <c r="CR23" s="755"/>
      <c r="CS23" s="755"/>
      <c r="CT23" s="756"/>
      <c r="CU23" s="142"/>
      <c r="CV23" s="142"/>
      <c r="CW23" s="754" t="s">
        <v>4279</v>
      </c>
      <c r="CX23" s="755"/>
      <c r="CY23" s="755"/>
      <c r="CZ23" s="755"/>
      <c r="DA23" s="755"/>
      <c r="DB23" s="755"/>
      <c r="DC23" s="755"/>
      <c r="DD23" s="755"/>
      <c r="DE23" s="755"/>
      <c r="DF23" s="755"/>
      <c r="DG23" s="755"/>
      <c r="DH23" s="755"/>
      <c r="DI23" s="755"/>
      <c r="DJ23" s="755"/>
      <c r="DK23" s="755"/>
      <c r="DL23" s="755"/>
      <c r="DM23" s="755"/>
      <c r="DN23" s="755"/>
      <c r="DO23" s="755"/>
      <c r="DP23" s="755"/>
      <c r="DQ23" s="755"/>
      <c r="DR23" s="755"/>
      <c r="DS23" s="755"/>
      <c r="DT23" s="755"/>
      <c r="DU23" s="755"/>
      <c r="DV23" s="756"/>
      <c r="DW23" s="142"/>
      <c r="DY23" s="754" t="s">
        <v>4280</v>
      </c>
      <c r="DZ23" s="755"/>
      <c r="EA23" s="755"/>
      <c r="EB23" s="755"/>
      <c r="EC23" s="755"/>
      <c r="ED23" s="755"/>
      <c r="EE23" s="755"/>
      <c r="EF23" s="755"/>
      <c r="EG23" s="755"/>
      <c r="EH23" s="755"/>
      <c r="EI23" s="755"/>
      <c r="EJ23" s="756"/>
    </row>
    <row r="24" spans="1:140" ht="15.75">
      <c r="C24" s="740" t="s">
        <v>5871</v>
      </c>
      <c r="D24" s="741"/>
      <c r="E24" s="741"/>
      <c r="F24" s="741"/>
      <c r="G24" s="741"/>
      <c r="H24" s="741"/>
      <c r="I24" s="741"/>
      <c r="J24" s="741"/>
      <c r="K24" s="741"/>
      <c r="L24" s="741"/>
      <c r="M24" s="741"/>
      <c r="N24" s="742"/>
      <c r="Q24" s="740" t="s">
        <v>4236</v>
      </c>
      <c r="R24" s="741"/>
      <c r="S24" s="741"/>
      <c r="T24" s="741"/>
      <c r="U24" s="741"/>
      <c r="V24" s="741"/>
      <c r="W24" s="741"/>
      <c r="X24" s="741"/>
      <c r="Y24" s="741"/>
      <c r="Z24" s="741"/>
      <c r="AA24" s="741"/>
      <c r="AB24" s="741"/>
      <c r="AC24" s="135"/>
      <c r="AD24" s="164"/>
      <c r="AE24" s="741" t="s">
        <v>687</v>
      </c>
      <c r="AF24" s="741"/>
      <c r="AG24" s="741"/>
      <c r="AH24" s="741"/>
      <c r="AI24" s="741"/>
      <c r="AJ24" s="741"/>
      <c r="AK24" s="741"/>
      <c r="AL24" s="741"/>
      <c r="AM24" s="741"/>
      <c r="AN24" s="741"/>
      <c r="AO24" s="741"/>
      <c r="AP24" s="741"/>
      <c r="AQ24" s="135"/>
      <c r="AR24" s="164"/>
      <c r="AS24" s="741" t="s">
        <v>5872</v>
      </c>
      <c r="AT24" s="741"/>
      <c r="AU24" s="741"/>
      <c r="AV24" s="741"/>
      <c r="AW24" s="741"/>
      <c r="AX24" s="741"/>
      <c r="AY24" s="741"/>
      <c r="AZ24" s="741"/>
      <c r="BA24" s="741"/>
      <c r="BB24" s="741"/>
      <c r="BC24" s="741"/>
      <c r="BD24" s="742"/>
      <c r="BE24" s="135"/>
      <c r="BF24" s="160"/>
      <c r="BG24" s="740" t="s">
        <v>6347</v>
      </c>
      <c r="BH24" s="741"/>
      <c r="BI24" s="741"/>
      <c r="BJ24" s="741"/>
      <c r="BK24" s="741"/>
      <c r="BL24" s="741"/>
      <c r="BM24" s="741"/>
      <c r="BN24" s="741"/>
      <c r="BO24" s="741"/>
      <c r="BP24" s="741"/>
      <c r="BQ24" s="741"/>
      <c r="BR24" s="741"/>
      <c r="BS24" s="135"/>
      <c r="BT24" s="164"/>
      <c r="BU24" s="741" t="s">
        <v>6348</v>
      </c>
      <c r="BV24" s="741"/>
      <c r="BW24" s="741"/>
      <c r="BX24" s="741"/>
      <c r="BY24" s="741"/>
      <c r="BZ24" s="741"/>
      <c r="CA24" s="741"/>
      <c r="CB24" s="741"/>
      <c r="CC24" s="741"/>
      <c r="CD24" s="741"/>
      <c r="CE24" s="741"/>
      <c r="CF24" s="741"/>
      <c r="CG24" s="135"/>
      <c r="CH24" s="164"/>
      <c r="CI24" s="741" t="s">
        <v>6363</v>
      </c>
      <c r="CJ24" s="741"/>
      <c r="CK24" s="741"/>
      <c r="CL24" s="741"/>
      <c r="CM24" s="741"/>
      <c r="CN24" s="741"/>
      <c r="CO24" s="741"/>
      <c r="CP24" s="741"/>
      <c r="CQ24" s="741"/>
      <c r="CR24" s="741"/>
      <c r="CS24" s="741"/>
      <c r="CT24" s="742"/>
      <c r="CU24" s="135"/>
      <c r="CV24" s="160"/>
      <c r="CW24" s="740" t="s">
        <v>4238</v>
      </c>
      <c r="CX24" s="741"/>
      <c r="CY24" s="741"/>
      <c r="CZ24" s="741"/>
      <c r="DA24" s="741"/>
      <c r="DB24" s="741"/>
      <c r="DC24" s="741"/>
      <c r="DD24" s="741"/>
      <c r="DE24" s="741"/>
      <c r="DF24" s="741"/>
      <c r="DG24" s="741"/>
      <c r="DH24" s="741"/>
      <c r="DI24" s="135"/>
      <c r="DJ24" s="164"/>
      <c r="DK24" s="741" t="s">
        <v>693</v>
      </c>
      <c r="DL24" s="741"/>
      <c r="DM24" s="741"/>
      <c r="DN24" s="741"/>
      <c r="DO24" s="741"/>
      <c r="DP24" s="741"/>
      <c r="DQ24" s="741"/>
      <c r="DR24" s="741"/>
      <c r="DS24" s="741"/>
      <c r="DT24" s="741"/>
      <c r="DU24" s="741"/>
      <c r="DV24" s="742"/>
      <c r="DW24" s="135"/>
      <c r="DX24" s="160"/>
      <c r="DY24" s="740" t="s">
        <v>6349</v>
      </c>
      <c r="DZ24" s="741"/>
      <c r="EA24" s="741"/>
      <c r="EB24" s="741"/>
      <c r="EC24" s="741"/>
      <c r="ED24" s="741"/>
      <c r="EE24" s="741"/>
      <c r="EF24" s="741"/>
      <c r="EG24" s="741"/>
      <c r="EH24" s="741"/>
      <c r="EI24" s="741"/>
      <c r="EJ24" s="742"/>
    </row>
    <row r="25" spans="1:140" ht="48.75" customHeight="1">
      <c r="C25" s="734" t="s">
        <v>5883</v>
      </c>
      <c r="D25" s="763"/>
      <c r="E25" s="763"/>
      <c r="F25" s="763"/>
      <c r="G25" s="763"/>
      <c r="H25" s="763"/>
      <c r="I25" s="763"/>
      <c r="J25" s="763"/>
      <c r="K25" s="763"/>
      <c r="L25" s="763"/>
      <c r="M25" s="763"/>
      <c r="N25" s="744"/>
      <c r="Q25" s="734" t="s">
        <v>5882</v>
      </c>
      <c r="R25" s="735"/>
      <c r="S25" s="735"/>
      <c r="T25" s="735"/>
      <c r="U25" s="735"/>
      <c r="V25" s="735"/>
      <c r="W25" s="735"/>
      <c r="X25" s="735"/>
      <c r="Y25" s="735"/>
      <c r="Z25" s="735"/>
      <c r="AA25" s="735"/>
      <c r="AB25" s="735"/>
      <c r="AC25" s="142"/>
      <c r="AD25" s="164"/>
      <c r="AE25" s="735" t="s">
        <v>4268</v>
      </c>
      <c r="AF25" s="735"/>
      <c r="AG25" s="735"/>
      <c r="AH25" s="735"/>
      <c r="AI25" s="735"/>
      <c r="AJ25" s="735"/>
      <c r="AK25" s="735"/>
      <c r="AL25" s="735"/>
      <c r="AM25" s="735"/>
      <c r="AN25" s="735"/>
      <c r="AO25" s="735"/>
      <c r="AP25" s="735"/>
      <c r="AQ25" s="142"/>
      <c r="AR25" s="164"/>
      <c r="AS25" s="735" t="s">
        <v>5884</v>
      </c>
      <c r="AT25" s="735"/>
      <c r="AU25" s="735"/>
      <c r="AV25" s="735"/>
      <c r="AW25" s="735"/>
      <c r="AX25" s="735"/>
      <c r="AY25" s="735"/>
      <c r="AZ25" s="735"/>
      <c r="BA25" s="735"/>
      <c r="BB25" s="735"/>
      <c r="BC25" s="735"/>
      <c r="BD25" s="744"/>
      <c r="BE25" s="142"/>
      <c r="BF25" s="160"/>
      <c r="BG25" s="734" t="s">
        <v>5899</v>
      </c>
      <c r="BH25" s="735"/>
      <c r="BI25" s="735"/>
      <c r="BJ25" s="735"/>
      <c r="BK25" s="735"/>
      <c r="BL25" s="735"/>
      <c r="BM25" s="735"/>
      <c r="BN25" s="735"/>
      <c r="BO25" s="735"/>
      <c r="BP25" s="735"/>
      <c r="BQ25" s="735"/>
      <c r="BR25" s="735"/>
      <c r="BS25" s="142"/>
      <c r="BT25" s="164"/>
      <c r="BU25" s="763" t="s">
        <v>4271</v>
      </c>
      <c r="BV25" s="763"/>
      <c r="BW25" s="763"/>
      <c r="BX25" s="763"/>
      <c r="BY25" s="763"/>
      <c r="BZ25" s="763"/>
      <c r="CA25" s="763"/>
      <c r="CB25" s="763"/>
      <c r="CC25" s="763"/>
      <c r="CD25" s="763"/>
      <c r="CE25" s="763"/>
      <c r="CF25" s="763"/>
      <c r="CG25" s="142"/>
      <c r="CH25" s="160"/>
      <c r="CI25" s="763" t="s">
        <v>5885</v>
      </c>
      <c r="CJ25" s="763"/>
      <c r="CK25" s="763"/>
      <c r="CL25" s="763"/>
      <c r="CM25" s="763"/>
      <c r="CN25" s="763"/>
      <c r="CO25" s="763"/>
      <c r="CP25" s="763"/>
      <c r="CQ25" s="763"/>
      <c r="CR25" s="763"/>
      <c r="CS25" s="763"/>
      <c r="CT25" s="744"/>
      <c r="CU25" s="142"/>
      <c r="CV25" s="160"/>
      <c r="CW25" s="734" t="s">
        <v>4237</v>
      </c>
      <c r="CX25" s="735"/>
      <c r="CY25" s="735"/>
      <c r="CZ25" s="735"/>
      <c r="DA25" s="735"/>
      <c r="DB25" s="735"/>
      <c r="DC25" s="735"/>
      <c r="DD25" s="735"/>
      <c r="DE25" s="735"/>
      <c r="DF25" s="735"/>
      <c r="DG25" s="735"/>
      <c r="DH25" s="735"/>
      <c r="DI25" s="142"/>
      <c r="DJ25" s="164"/>
      <c r="DK25" s="735" t="s">
        <v>4272</v>
      </c>
      <c r="DL25" s="735"/>
      <c r="DM25" s="735"/>
      <c r="DN25" s="735"/>
      <c r="DO25" s="735"/>
      <c r="DP25" s="735"/>
      <c r="DQ25" s="735"/>
      <c r="DR25" s="735"/>
      <c r="DS25" s="735"/>
      <c r="DT25" s="735"/>
      <c r="DU25" s="735"/>
      <c r="DV25" s="744"/>
      <c r="DW25" s="142"/>
      <c r="DX25" s="160"/>
      <c r="DY25" s="879" t="s">
        <v>4239</v>
      </c>
      <c r="DZ25" s="815"/>
      <c r="EA25" s="815"/>
      <c r="EB25" s="815"/>
      <c r="EC25" s="815"/>
      <c r="ED25" s="815"/>
      <c r="EE25" s="815"/>
      <c r="EF25" s="815"/>
      <c r="EG25" s="815"/>
      <c r="EH25" s="815"/>
      <c r="EI25" s="815"/>
      <c r="EJ25" s="816"/>
    </row>
    <row r="26" spans="1:140" ht="15" customHeight="1">
      <c r="C26" s="736" t="s">
        <v>5878</v>
      </c>
      <c r="D26" s="762"/>
      <c r="E26" s="762"/>
      <c r="F26" s="762"/>
      <c r="G26" s="762"/>
      <c r="H26" s="762"/>
      <c r="I26" s="762"/>
      <c r="J26" s="762"/>
      <c r="K26" s="762"/>
      <c r="L26" s="762"/>
      <c r="M26" s="762"/>
      <c r="N26" s="718"/>
      <c r="Q26" s="736"/>
      <c r="R26" s="717"/>
      <c r="S26" s="717"/>
      <c r="T26" s="717"/>
      <c r="U26" s="717"/>
      <c r="V26" s="717"/>
      <c r="W26" s="717"/>
      <c r="X26" s="717"/>
      <c r="Y26" s="717"/>
      <c r="Z26" s="717"/>
      <c r="AA26" s="717"/>
      <c r="AB26" s="717"/>
      <c r="AC26" s="397"/>
      <c r="AD26" s="164"/>
      <c r="AE26" s="717" t="s">
        <v>685</v>
      </c>
      <c r="AF26" s="717"/>
      <c r="AG26" s="717"/>
      <c r="AH26" s="717"/>
      <c r="AI26" s="717"/>
      <c r="AJ26" s="717"/>
      <c r="AK26" s="717"/>
      <c r="AL26" s="717"/>
      <c r="AM26" s="717"/>
      <c r="AN26" s="717"/>
      <c r="AO26" s="717"/>
      <c r="AP26" s="717"/>
      <c r="AQ26" s="397"/>
      <c r="AR26" s="164"/>
      <c r="AS26" s="717" t="s">
        <v>5878</v>
      </c>
      <c r="AT26" s="717"/>
      <c r="AU26" s="717"/>
      <c r="AV26" s="717"/>
      <c r="AW26" s="717"/>
      <c r="AX26" s="717"/>
      <c r="AY26" s="717"/>
      <c r="AZ26" s="717"/>
      <c r="BA26" s="717"/>
      <c r="BB26" s="717"/>
      <c r="BC26" s="717"/>
      <c r="BD26" s="718"/>
      <c r="BE26" s="397"/>
      <c r="BF26" s="160"/>
      <c r="BG26" s="736"/>
      <c r="BH26" s="717"/>
      <c r="BI26" s="717"/>
      <c r="BJ26" s="717"/>
      <c r="BK26" s="717"/>
      <c r="BL26" s="717"/>
      <c r="BM26" s="717"/>
      <c r="BN26" s="717"/>
      <c r="BO26" s="717"/>
      <c r="BP26" s="717"/>
      <c r="BQ26" s="717"/>
      <c r="BR26" s="717"/>
      <c r="BS26" s="397"/>
      <c r="BT26" s="164"/>
      <c r="BU26" s="762" t="s">
        <v>685</v>
      </c>
      <c r="BV26" s="762"/>
      <c r="BW26" s="762"/>
      <c r="BX26" s="762"/>
      <c r="BY26" s="762"/>
      <c r="BZ26" s="762"/>
      <c r="CA26" s="762"/>
      <c r="CB26" s="762"/>
      <c r="CC26" s="762"/>
      <c r="CD26" s="762"/>
      <c r="CE26" s="762"/>
      <c r="CF26" s="762"/>
      <c r="CG26" s="397"/>
      <c r="CH26" s="160"/>
      <c r="CI26" s="762" t="s">
        <v>5878</v>
      </c>
      <c r="CJ26" s="762"/>
      <c r="CK26" s="762"/>
      <c r="CL26" s="762"/>
      <c r="CM26" s="762"/>
      <c r="CN26" s="762"/>
      <c r="CO26" s="762"/>
      <c r="CP26" s="762"/>
      <c r="CQ26" s="762"/>
      <c r="CR26" s="762"/>
      <c r="CS26" s="762"/>
      <c r="CT26" s="718"/>
      <c r="CU26" s="397"/>
      <c r="CV26" s="160"/>
      <c r="CW26" s="736"/>
      <c r="CX26" s="717"/>
      <c r="CY26" s="717"/>
      <c r="CZ26" s="717"/>
      <c r="DA26" s="717"/>
      <c r="DB26" s="717"/>
      <c r="DC26" s="717"/>
      <c r="DD26" s="717"/>
      <c r="DE26" s="717"/>
      <c r="DF26" s="717"/>
      <c r="DG26" s="717"/>
      <c r="DH26" s="717"/>
      <c r="DI26" s="397"/>
      <c r="DJ26" s="164"/>
      <c r="DK26" s="717" t="s">
        <v>685</v>
      </c>
      <c r="DL26" s="717"/>
      <c r="DM26" s="717"/>
      <c r="DN26" s="717"/>
      <c r="DO26" s="717"/>
      <c r="DP26" s="717"/>
      <c r="DQ26" s="717"/>
      <c r="DR26" s="717"/>
      <c r="DS26" s="717"/>
      <c r="DT26" s="717"/>
      <c r="DU26" s="717"/>
      <c r="DV26" s="718"/>
      <c r="DW26" s="397"/>
      <c r="DX26" s="160"/>
      <c r="DY26" s="806"/>
      <c r="DZ26" s="807"/>
      <c r="EA26" s="807"/>
      <c r="EB26" s="807"/>
      <c r="EC26" s="807"/>
      <c r="ED26" s="807"/>
      <c r="EE26" s="807"/>
      <c r="EF26" s="807"/>
      <c r="EG26" s="807"/>
      <c r="EH26" s="807"/>
      <c r="EI26" s="807"/>
      <c r="EJ26" s="818"/>
    </row>
    <row r="27" spans="1:140" ht="106.5" customHeight="1">
      <c r="C27" s="720"/>
      <c r="D27" s="711"/>
      <c r="E27" s="711"/>
      <c r="F27" s="711"/>
      <c r="G27" s="711"/>
      <c r="H27" s="711"/>
      <c r="I27" s="711"/>
      <c r="J27" s="711"/>
      <c r="K27" s="711"/>
      <c r="L27" s="711"/>
      <c r="M27" s="711"/>
      <c r="N27" s="712"/>
      <c r="Q27" s="720"/>
      <c r="R27" s="711"/>
      <c r="S27" s="711"/>
      <c r="T27" s="711"/>
      <c r="U27" s="711"/>
      <c r="V27" s="711"/>
      <c r="W27" s="711"/>
      <c r="X27" s="711"/>
      <c r="Y27" s="711"/>
      <c r="Z27" s="711"/>
      <c r="AA27" s="711"/>
      <c r="AB27" s="721"/>
      <c r="AC27" s="135"/>
      <c r="AD27" s="164"/>
      <c r="AE27" s="710"/>
      <c r="AF27" s="711"/>
      <c r="AG27" s="711"/>
      <c r="AH27" s="711"/>
      <c r="AI27" s="711"/>
      <c r="AJ27" s="711"/>
      <c r="AK27" s="711"/>
      <c r="AL27" s="711"/>
      <c r="AM27" s="711"/>
      <c r="AN27" s="711"/>
      <c r="AO27" s="711"/>
      <c r="AP27" s="721"/>
      <c r="AQ27" s="135"/>
      <c r="AR27" s="164"/>
      <c r="AS27" s="710"/>
      <c r="AT27" s="711"/>
      <c r="AU27" s="711"/>
      <c r="AV27" s="711"/>
      <c r="AW27" s="711"/>
      <c r="AX27" s="711"/>
      <c r="AY27" s="711"/>
      <c r="AZ27" s="711"/>
      <c r="BA27" s="711"/>
      <c r="BB27" s="711"/>
      <c r="BC27" s="711"/>
      <c r="BD27" s="712"/>
      <c r="BE27" s="135"/>
      <c r="BF27" s="160"/>
      <c r="BG27" s="720"/>
      <c r="BH27" s="711"/>
      <c r="BI27" s="711"/>
      <c r="BJ27" s="711"/>
      <c r="BK27" s="711"/>
      <c r="BL27" s="711"/>
      <c r="BM27" s="711"/>
      <c r="BN27" s="711"/>
      <c r="BO27" s="711"/>
      <c r="BP27" s="711"/>
      <c r="BQ27" s="711"/>
      <c r="BR27" s="721"/>
      <c r="BS27" s="135"/>
      <c r="BT27" s="164"/>
      <c r="BU27" s="710"/>
      <c r="BV27" s="711"/>
      <c r="BW27" s="711"/>
      <c r="BX27" s="711"/>
      <c r="BY27" s="711"/>
      <c r="BZ27" s="711"/>
      <c r="CA27" s="711"/>
      <c r="CB27" s="711"/>
      <c r="CC27" s="711"/>
      <c r="CD27" s="711"/>
      <c r="CE27" s="711"/>
      <c r="CF27" s="721"/>
      <c r="CG27" s="135"/>
      <c r="CH27" s="160"/>
      <c r="CI27" s="710"/>
      <c r="CJ27" s="711"/>
      <c r="CK27" s="711"/>
      <c r="CL27" s="711"/>
      <c r="CM27" s="711"/>
      <c r="CN27" s="711"/>
      <c r="CO27" s="711"/>
      <c r="CP27" s="711"/>
      <c r="CQ27" s="711"/>
      <c r="CR27" s="711"/>
      <c r="CS27" s="711"/>
      <c r="CT27" s="712"/>
      <c r="CU27" s="135"/>
      <c r="CV27" s="160"/>
      <c r="CW27" s="720"/>
      <c r="CX27" s="711"/>
      <c r="CY27" s="711"/>
      <c r="CZ27" s="711"/>
      <c r="DA27" s="711"/>
      <c r="DB27" s="711"/>
      <c r="DC27" s="711"/>
      <c r="DD27" s="711"/>
      <c r="DE27" s="711"/>
      <c r="DF27" s="711"/>
      <c r="DG27" s="711"/>
      <c r="DH27" s="721"/>
      <c r="DI27" s="135"/>
      <c r="DJ27" s="164"/>
      <c r="DK27" s="710"/>
      <c r="DL27" s="711"/>
      <c r="DM27" s="711"/>
      <c r="DN27" s="711"/>
      <c r="DO27" s="711"/>
      <c r="DP27" s="711"/>
      <c r="DQ27" s="711"/>
      <c r="DR27" s="711"/>
      <c r="DS27" s="711"/>
      <c r="DT27" s="711"/>
      <c r="DU27" s="711"/>
      <c r="DV27" s="712"/>
      <c r="DW27" s="135"/>
      <c r="DX27" s="160"/>
      <c r="DY27" s="720"/>
      <c r="DZ27" s="711"/>
      <c r="EA27" s="711"/>
      <c r="EB27" s="711"/>
      <c r="EC27" s="711"/>
      <c r="ED27" s="711"/>
      <c r="EE27" s="711"/>
      <c r="EF27" s="711"/>
      <c r="EG27" s="711"/>
      <c r="EH27" s="711"/>
      <c r="EI27" s="711"/>
      <c r="EJ27" s="712"/>
    </row>
    <row r="28" spans="1:140">
      <c r="A28" s="137" t="s">
        <v>5857</v>
      </c>
      <c r="C28" s="714">
        <f>VLOOKUP(A28,'Прайс-лист'!$B:$K,10,0)</f>
        <v>1920</v>
      </c>
      <c r="D28" s="715"/>
      <c r="E28" s="715"/>
      <c r="F28" s="715"/>
      <c r="G28" s="715"/>
      <c r="H28" s="715"/>
      <c r="I28" s="715"/>
      <c r="J28" s="715"/>
      <c r="K28" s="716"/>
      <c r="L28" s="708"/>
      <c r="M28" s="761"/>
      <c r="N28" s="713"/>
      <c r="O28" s="137" t="s">
        <v>2391</v>
      </c>
      <c r="Q28" s="881">
        <f>VLOOKUP(O28,'Прайс-лист'!$B:$K,10,0)</f>
        <v>550</v>
      </c>
      <c r="R28" s="882"/>
      <c r="S28" s="882"/>
      <c r="T28" s="882"/>
      <c r="U28" s="882"/>
      <c r="V28" s="882"/>
      <c r="W28" s="882"/>
      <c r="X28" s="882"/>
      <c r="Y28" s="945"/>
      <c r="Z28" s="947"/>
      <c r="AA28" s="948"/>
      <c r="AB28" s="949"/>
      <c r="AC28" s="137" t="s">
        <v>689</v>
      </c>
      <c r="AD28" s="160"/>
      <c r="AE28" s="719">
        <f>VLOOKUP(AC28,'Прайс-лист'!$B:$K,10,0)</f>
        <v>900</v>
      </c>
      <c r="AF28" s="715"/>
      <c r="AG28" s="715"/>
      <c r="AH28" s="715"/>
      <c r="AI28" s="715"/>
      <c r="AJ28" s="715"/>
      <c r="AK28" s="715"/>
      <c r="AL28" s="715"/>
      <c r="AM28" s="716"/>
      <c r="AN28" s="708"/>
      <c r="AO28" s="709"/>
      <c r="AP28" s="709"/>
      <c r="AQ28" s="137" t="s">
        <v>5859</v>
      </c>
      <c r="AR28" s="160"/>
      <c r="AS28" s="719">
        <f>VLOOKUP(AQ28,'Прайс-лист'!$B:$K,10,0)</f>
        <v>2120</v>
      </c>
      <c r="AT28" s="715"/>
      <c r="AU28" s="715"/>
      <c r="AV28" s="715"/>
      <c r="AW28" s="715"/>
      <c r="AX28" s="715"/>
      <c r="AY28" s="715"/>
      <c r="AZ28" s="715"/>
      <c r="BA28" s="716"/>
      <c r="BB28" s="708"/>
      <c r="BC28" s="709"/>
      <c r="BD28" s="713"/>
      <c r="BE28" s="137" t="s">
        <v>2393</v>
      </c>
      <c r="BF28" s="160"/>
      <c r="BG28" s="881">
        <f>VLOOKUP(BE28,'Прайс-лист'!$B:$K,10,0)</f>
        <v>580</v>
      </c>
      <c r="BH28" s="882"/>
      <c r="BI28" s="882"/>
      <c r="BJ28" s="882"/>
      <c r="BK28" s="882"/>
      <c r="BL28" s="882"/>
      <c r="BM28" s="882"/>
      <c r="BN28" s="882"/>
      <c r="BO28" s="945"/>
      <c r="BP28" s="947"/>
      <c r="BQ28" s="948"/>
      <c r="BR28" s="949"/>
      <c r="BS28" s="137" t="s">
        <v>692</v>
      </c>
      <c r="BT28" s="160"/>
      <c r="BU28" s="719">
        <f>VLOOKUP(BS28,'Прайс-лист'!$B:$K,10,0)</f>
        <v>1110</v>
      </c>
      <c r="BV28" s="715"/>
      <c r="BW28" s="715"/>
      <c r="BX28" s="715"/>
      <c r="BY28" s="715"/>
      <c r="BZ28" s="715"/>
      <c r="CA28" s="715"/>
      <c r="CB28" s="715"/>
      <c r="CC28" s="716"/>
      <c r="CD28" s="708"/>
      <c r="CE28" s="761"/>
      <c r="CF28" s="761"/>
      <c r="CG28" s="137" t="s">
        <v>5861</v>
      </c>
      <c r="CH28" s="160"/>
      <c r="CI28" s="719">
        <f>VLOOKUP(CG28,'Прайс-лист'!$B:$K,10,0)</f>
        <v>2420</v>
      </c>
      <c r="CJ28" s="715"/>
      <c r="CK28" s="715"/>
      <c r="CL28" s="715"/>
      <c r="CM28" s="715"/>
      <c r="CN28" s="715"/>
      <c r="CO28" s="715"/>
      <c r="CP28" s="715"/>
      <c r="CQ28" s="716"/>
      <c r="CR28" s="708"/>
      <c r="CS28" s="761"/>
      <c r="CT28" s="713"/>
      <c r="CU28" s="137" t="s">
        <v>2395</v>
      </c>
      <c r="CV28" s="160"/>
      <c r="CW28" s="881">
        <f>VLOOKUP(CU28,'Прайс-лист'!$B:$K,10,0)</f>
        <v>630</v>
      </c>
      <c r="CX28" s="882"/>
      <c r="CY28" s="882"/>
      <c r="CZ28" s="882"/>
      <c r="DA28" s="882"/>
      <c r="DB28" s="882"/>
      <c r="DC28" s="882"/>
      <c r="DD28" s="882"/>
      <c r="DE28" s="945"/>
      <c r="DF28" s="947"/>
      <c r="DG28" s="948"/>
      <c r="DH28" s="949"/>
      <c r="DI28" s="137" t="s">
        <v>695</v>
      </c>
      <c r="DJ28" s="160"/>
      <c r="DK28" s="719">
        <f>VLOOKUP(DI28,'Прайс-лист'!$B:$K,10,0)</f>
        <v>1140</v>
      </c>
      <c r="DL28" s="715"/>
      <c r="DM28" s="715"/>
      <c r="DN28" s="715"/>
      <c r="DO28" s="715"/>
      <c r="DP28" s="715"/>
      <c r="DQ28" s="715"/>
      <c r="DR28" s="715"/>
      <c r="DS28" s="716"/>
      <c r="DT28" s="708"/>
      <c r="DU28" s="709"/>
      <c r="DV28" s="713"/>
      <c r="DW28" s="137" t="s">
        <v>2397</v>
      </c>
      <c r="DX28" s="160"/>
      <c r="DY28" s="881">
        <f>VLOOKUP(DW28,'Прайс-лист'!$B:$K,10,0)</f>
        <v>650</v>
      </c>
      <c r="DZ28" s="882"/>
      <c r="EA28" s="882"/>
      <c r="EB28" s="882"/>
      <c r="EC28" s="882"/>
      <c r="ED28" s="882"/>
      <c r="EE28" s="882"/>
      <c r="EF28" s="882"/>
      <c r="EG28" s="945"/>
      <c r="EH28" s="947"/>
      <c r="EI28" s="948"/>
      <c r="EJ28" s="953"/>
    </row>
    <row r="29" spans="1:140" ht="15" thickBot="1">
      <c r="A29" s="138" t="s">
        <v>5858</v>
      </c>
      <c r="C29" s="753">
        <f>VLOOKUP(A29,'Прайс-лист'!$B:$K,10,0)</f>
        <v>1920</v>
      </c>
      <c r="D29" s="723"/>
      <c r="E29" s="723"/>
      <c r="F29" s="723"/>
      <c r="G29" s="723"/>
      <c r="H29" s="723"/>
      <c r="I29" s="723"/>
      <c r="J29" s="723"/>
      <c r="K29" s="724"/>
      <c r="L29" s="725"/>
      <c r="M29" s="726"/>
      <c r="N29" s="727"/>
      <c r="O29" s="138"/>
      <c r="Q29" s="884" t="e">
        <f>VLOOKUP(O29,'Прайс-лист'!$B:$K,10,0)</f>
        <v>#N/A</v>
      </c>
      <c r="R29" s="885"/>
      <c r="S29" s="885"/>
      <c r="T29" s="885"/>
      <c r="U29" s="885"/>
      <c r="V29" s="885"/>
      <c r="W29" s="885"/>
      <c r="X29" s="885"/>
      <c r="Y29" s="946"/>
      <c r="Z29" s="950"/>
      <c r="AA29" s="951"/>
      <c r="AB29" s="952"/>
      <c r="AC29" s="139" t="s">
        <v>813</v>
      </c>
      <c r="AD29" s="245"/>
      <c r="AE29" s="722">
        <f>VLOOKUP(AC29,'Прайс-лист'!$B:$K,10,0)</f>
        <v>900</v>
      </c>
      <c r="AF29" s="723"/>
      <c r="AG29" s="723"/>
      <c r="AH29" s="723"/>
      <c r="AI29" s="723"/>
      <c r="AJ29" s="723"/>
      <c r="AK29" s="723"/>
      <c r="AL29" s="723"/>
      <c r="AM29" s="724"/>
      <c r="AN29" s="725"/>
      <c r="AO29" s="726"/>
      <c r="AP29" s="726"/>
      <c r="AQ29" s="139" t="s">
        <v>5860</v>
      </c>
      <c r="AR29" s="245"/>
      <c r="AS29" s="722">
        <f>VLOOKUP(AQ29,'Прайс-лист'!$B:$K,10,0)</f>
        <v>2120</v>
      </c>
      <c r="AT29" s="723"/>
      <c r="AU29" s="723"/>
      <c r="AV29" s="723"/>
      <c r="AW29" s="723"/>
      <c r="AX29" s="723"/>
      <c r="AY29" s="723"/>
      <c r="AZ29" s="723"/>
      <c r="BA29" s="724"/>
      <c r="BB29" s="725"/>
      <c r="BC29" s="726"/>
      <c r="BD29" s="727"/>
      <c r="BE29" s="138"/>
      <c r="BF29" s="160"/>
      <c r="BG29" s="884" t="e">
        <f>VLOOKUP(BE29,'Прайс-лист'!$B:$K,10,0)</f>
        <v>#N/A</v>
      </c>
      <c r="BH29" s="885"/>
      <c r="BI29" s="885"/>
      <c r="BJ29" s="885"/>
      <c r="BK29" s="885"/>
      <c r="BL29" s="885"/>
      <c r="BM29" s="885"/>
      <c r="BN29" s="885"/>
      <c r="BO29" s="946"/>
      <c r="BP29" s="950"/>
      <c r="BQ29" s="951"/>
      <c r="BR29" s="952"/>
      <c r="BS29" s="139" t="s">
        <v>815</v>
      </c>
      <c r="BT29" s="245"/>
      <c r="BU29" s="722">
        <f>VLOOKUP(BS29,'Прайс-лист'!$B:$K,10,0)</f>
        <v>1110</v>
      </c>
      <c r="BV29" s="723"/>
      <c r="BW29" s="723"/>
      <c r="BX29" s="723"/>
      <c r="BY29" s="723"/>
      <c r="BZ29" s="723"/>
      <c r="CA29" s="723"/>
      <c r="CB29" s="723"/>
      <c r="CC29" s="724"/>
      <c r="CD29" s="725"/>
      <c r="CE29" s="726"/>
      <c r="CF29" s="726"/>
      <c r="CG29" s="139" t="s">
        <v>5862</v>
      </c>
      <c r="CH29" s="245"/>
      <c r="CI29" s="722">
        <f>VLOOKUP(CG29,'Прайс-лист'!$B:$K,10,0)</f>
        <v>2420</v>
      </c>
      <c r="CJ29" s="723"/>
      <c r="CK29" s="723"/>
      <c r="CL29" s="723"/>
      <c r="CM29" s="723"/>
      <c r="CN29" s="723"/>
      <c r="CO29" s="723"/>
      <c r="CP29" s="723"/>
      <c r="CQ29" s="724"/>
      <c r="CR29" s="725"/>
      <c r="CS29" s="726"/>
      <c r="CT29" s="727"/>
      <c r="CU29" s="138"/>
      <c r="CV29" s="160"/>
      <c r="CW29" s="884" t="e">
        <f>VLOOKUP(CU29,'Прайс-лист'!$B:$K,10,0)</f>
        <v>#N/A</v>
      </c>
      <c r="CX29" s="885"/>
      <c r="CY29" s="885"/>
      <c r="CZ29" s="885"/>
      <c r="DA29" s="885"/>
      <c r="DB29" s="885"/>
      <c r="DC29" s="885"/>
      <c r="DD29" s="885"/>
      <c r="DE29" s="946"/>
      <c r="DF29" s="950"/>
      <c r="DG29" s="951"/>
      <c r="DH29" s="952"/>
      <c r="DI29" s="139" t="s">
        <v>817</v>
      </c>
      <c r="DJ29" s="245"/>
      <c r="DK29" s="722">
        <f>VLOOKUP(DI29,'Прайс-лист'!$B:$K,10,0)</f>
        <v>1140</v>
      </c>
      <c r="DL29" s="723"/>
      <c r="DM29" s="723"/>
      <c r="DN29" s="723"/>
      <c r="DO29" s="723"/>
      <c r="DP29" s="723"/>
      <c r="DQ29" s="723"/>
      <c r="DR29" s="723"/>
      <c r="DS29" s="724"/>
      <c r="DT29" s="725"/>
      <c r="DU29" s="726"/>
      <c r="DV29" s="727"/>
      <c r="DW29" s="138"/>
      <c r="DX29" s="160"/>
      <c r="DY29" s="884" t="e">
        <f>VLOOKUP(DW29,'Прайс-лист'!$B:$K,10,0)</f>
        <v>#N/A</v>
      </c>
      <c r="DZ29" s="885"/>
      <c r="EA29" s="885"/>
      <c r="EB29" s="885"/>
      <c r="EC29" s="885"/>
      <c r="ED29" s="885"/>
      <c r="EE29" s="885"/>
      <c r="EF29" s="885"/>
      <c r="EG29" s="946"/>
      <c r="EH29" s="950"/>
      <c r="EI29" s="951"/>
      <c r="EJ29" s="954"/>
    </row>
    <row r="30" spans="1:140" ht="14.25" customHeight="1" thickBot="1">
      <c r="B30" s="395"/>
      <c r="C30" s="395"/>
      <c r="D30" s="395"/>
      <c r="E30" s="395"/>
      <c r="F30" s="395"/>
      <c r="G30" s="395"/>
      <c r="H30" s="395"/>
      <c r="I30" s="395"/>
      <c r="J30" s="395"/>
      <c r="K30" s="395"/>
      <c r="L30" s="395"/>
      <c r="M30" s="160"/>
      <c r="N30" s="158"/>
      <c r="O30" s="158"/>
      <c r="P30" s="158"/>
      <c r="Q30" s="158"/>
      <c r="R30" s="158"/>
      <c r="S30" s="158"/>
      <c r="T30" s="158"/>
      <c r="U30" s="158"/>
      <c r="V30" s="158"/>
      <c r="W30" s="158"/>
      <c r="X30" s="158"/>
      <c r="Y30" s="158"/>
      <c r="Z30" s="140"/>
      <c r="AA30" s="158"/>
      <c r="AB30" s="158"/>
      <c r="AC30" s="158"/>
      <c r="AD30" s="158"/>
      <c r="AE30" s="158"/>
      <c r="AF30" s="158"/>
      <c r="AG30" s="158"/>
      <c r="AH30" s="158"/>
      <c r="AI30" s="158"/>
      <c r="AJ30" s="158"/>
      <c r="AK30" s="158"/>
      <c r="AL30" s="158"/>
      <c r="AM30" s="140"/>
      <c r="AN30" s="158"/>
      <c r="AO30" s="158"/>
      <c r="AP30" s="158"/>
      <c r="AQ30" s="158"/>
      <c r="AR30" s="158"/>
      <c r="AS30" s="158"/>
      <c r="AT30" s="158"/>
      <c r="AU30" s="158"/>
      <c r="AV30" s="158"/>
      <c r="AW30" s="158"/>
      <c r="AX30" s="158"/>
      <c r="AY30" s="158"/>
      <c r="AZ30" s="160"/>
      <c r="BA30" s="160"/>
      <c r="BB30" s="160"/>
      <c r="BC30" s="160"/>
      <c r="BD30" s="158"/>
      <c r="BE30" s="158"/>
      <c r="BF30" s="158"/>
      <c r="BG30" s="158"/>
      <c r="BH30" s="158"/>
      <c r="BI30" s="158"/>
      <c r="BJ30" s="158"/>
      <c r="BK30" s="158"/>
      <c r="BL30" s="158"/>
      <c r="BM30" s="158"/>
      <c r="BN30" s="158"/>
      <c r="BO30" s="158"/>
      <c r="BP30" s="158"/>
      <c r="BQ30" s="158"/>
      <c r="BR30" s="158"/>
      <c r="BS30" s="158"/>
      <c r="BT30" s="164"/>
      <c r="BU30" s="142"/>
      <c r="BV30" s="142"/>
      <c r="BW30" s="142"/>
      <c r="BX30" s="142"/>
      <c r="BY30" s="142"/>
      <c r="BZ30" s="142"/>
      <c r="CA30" s="142"/>
      <c r="CB30" s="142"/>
      <c r="CC30" s="142"/>
      <c r="CD30" s="142"/>
      <c r="CE30" s="142"/>
      <c r="CF30" s="142"/>
      <c r="CG30" s="142"/>
      <c r="CH30" s="142"/>
      <c r="CI30" s="142"/>
      <c r="CJ30" s="142"/>
      <c r="CK30" s="142"/>
      <c r="CL30" s="142"/>
      <c r="CM30" s="142"/>
      <c r="CN30" s="142"/>
      <c r="CO30" s="142"/>
      <c r="CP30" s="142"/>
      <c r="CQ30" s="142"/>
      <c r="CR30" s="142"/>
      <c r="CS30" s="142"/>
      <c r="CT30" s="142"/>
      <c r="CU30" s="142"/>
      <c r="CV30" s="142"/>
      <c r="CW30" s="142"/>
      <c r="CX30" s="142"/>
      <c r="CY30" s="142"/>
      <c r="CZ30" s="142"/>
      <c r="DA30" s="142"/>
      <c r="DB30" s="142"/>
      <c r="DC30" s="142"/>
      <c r="DD30" s="142"/>
      <c r="DE30" s="142"/>
      <c r="DF30" s="142"/>
      <c r="DG30" s="142"/>
      <c r="DH30" s="142"/>
      <c r="DI30" s="142"/>
      <c r="DJ30" s="142"/>
      <c r="DK30" s="142"/>
      <c r="DL30" s="142"/>
      <c r="DM30" s="142"/>
      <c r="DN30" s="142"/>
      <c r="DO30" s="142"/>
      <c r="DP30" s="142"/>
      <c r="DQ30" s="142"/>
      <c r="DR30" s="142"/>
      <c r="DS30" s="142"/>
      <c r="DT30" s="142"/>
      <c r="DU30" s="142"/>
      <c r="DV30" s="142"/>
      <c r="DW30" s="142"/>
    </row>
    <row r="31" spans="1:140" ht="15.75" customHeight="1" thickBot="1">
      <c r="C31" s="754" t="s">
        <v>4278</v>
      </c>
      <c r="D31" s="755"/>
      <c r="E31" s="755"/>
      <c r="F31" s="755"/>
      <c r="G31" s="755"/>
      <c r="H31" s="755"/>
      <c r="I31" s="755"/>
      <c r="J31" s="755"/>
      <c r="K31" s="755"/>
      <c r="L31" s="755"/>
      <c r="M31" s="755"/>
      <c r="N31" s="756"/>
      <c r="O31" s="158"/>
      <c r="P31" s="158"/>
      <c r="Q31" s="754"/>
      <c r="R31" s="755"/>
      <c r="S31" s="755"/>
      <c r="T31" s="755"/>
      <c r="U31" s="755"/>
      <c r="V31" s="755"/>
      <c r="W31" s="755"/>
      <c r="X31" s="755"/>
      <c r="Y31" s="755"/>
      <c r="Z31" s="755"/>
      <c r="AA31" s="755"/>
      <c r="AB31" s="755"/>
      <c r="AC31" s="755"/>
      <c r="AD31" s="755"/>
      <c r="AE31" s="755" t="s">
        <v>4186</v>
      </c>
      <c r="AF31" s="755"/>
      <c r="AG31" s="755"/>
      <c r="AH31" s="755"/>
      <c r="AI31" s="755"/>
      <c r="AJ31" s="755"/>
      <c r="AK31" s="755"/>
      <c r="AL31" s="755"/>
      <c r="AM31" s="755"/>
      <c r="AN31" s="755"/>
      <c r="AO31" s="755"/>
      <c r="AP31" s="755"/>
      <c r="AQ31" s="755"/>
      <c r="AR31" s="755"/>
      <c r="AS31" s="755"/>
      <c r="AT31" s="755"/>
      <c r="AU31" s="755"/>
      <c r="AV31" s="755"/>
      <c r="AW31" s="755"/>
      <c r="AX31" s="755"/>
      <c r="AY31" s="755"/>
      <c r="AZ31" s="755"/>
      <c r="BA31" s="755"/>
      <c r="BB31" s="755"/>
      <c r="BC31" s="755"/>
      <c r="BD31" s="756"/>
      <c r="BE31" s="134"/>
      <c r="BF31" s="160"/>
      <c r="BG31" s="754" t="s">
        <v>4279</v>
      </c>
      <c r="BH31" s="755"/>
      <c r="BI31" s="755"/>
      <c r="BJ31" s="755"/>
      <c r="BK31" s="755"/>
      <c r="BL31" s="755"/>
      <c r="BM31" s="755"/>
      <c r="BN31" s="755"/>
      <c r="BO31" s="755"/>
      <c r="BP31" s="755"/>
      <c r="BQ31" s="755"/>
      <c r="BR31" s="755"/>
      <c r="BS31" s="755"/>
      <c r="BT31" s="755"/>
      <c r="BU31" s="755"/>
      <c r="BV31" s="755"/>
      <c r="BW31" s="755"/>
      <c r="BX31" s="755"/>
      <c r="BY31" s="755"/>
      <c r="BZ31" s="755"/>
      <c r="CA31" s="755"/>
      <c r="CB31" s="755"/>
      <c r="CC31" s="755"/>
      <c r="CD31" s="755"/>
      <c r="CE31" s="755"/>
      <c r="CF31" s="755"/>
      <c r="CG31" s="755"/>
      <c r="CH31" s="755"/>
      <c r="CI31" s="755" t="s">
        <v>4280</v>
      </c>
      <c r="CJ31" s="755"/>
      <c r="CK31" s="755"/>
      <c r="CL31" s="755"/>
      <c r="CM31" s="755"/>
      <c r="CN31" s="755"/>
      <c r="CO31" s="755"/>
      <c r="CP31" s="755"/>
      <c r="CQ31" s="755"/>
      <c r="CR31" s="755"/>
      <c r="CS31" s="755"/>
      <c r="CT31" s="755"/>
      <c r="CU31" s="755"/>
      <c r="CV31" s="755"/>
      <c r="CW31" s="755"/>
      <c r="CX31" s="755"/>
      <c r="CY31" s="755"/>
      <c r="CZ31" s="755"/>
      <c r="DA31" s="755"/>
      <c r="DB31" s="755"/>
      <c r="DC31" s="755"/>
      <c r="DD31" s="755"/>
      <c r="DE31" s="755"/>
      <c r="DF31" s="755"/>
      <c r="DG31" s="755"/>
      <c r="DH31" s="756"/>
      <c r="DI31" s="134"/>
      <c r="DJ31" s="164"/>
      <c r="DK31" s="754" t="s">
        <v>4188</v>
      </c>
      <c r="DL31" s="755"/>
      <c r="DM31" s="755"/>
      <c r="DN31" s="755"/>
      <c r="DO31" s="755"/>
      <c r="DP31" s="755"/>
      <c r="DQ31" s="755"/>
      <c r="DR31" s="755"/>
      <c r="DS31" s="755"/>
      <c r="DT31" s="755"/>
      <c r="DU31" s="755"/>
      <c r="DV31" s="755"/>
      <c r="DW31" s="755"/>
      <c r="DX31" s="755"/>
      <c r="DY31" s="755"/>
      <c r="DZ31" s="755"/>
      <c r="EA31" s="755"/>
      <c r="EB31" s="755"/>
      <c r="EC31" s="755"/>
      <c r="ED31" s="755"/>
      <c r="EE31" s="755"/>
      <c r="EF31" s="755"/>
      <c r="EG31" s="755"/>
      <c r="EH31" s="755"/>
      <c r="EI31" s="755"/>
      <c r="EJ31" s="756"/>
    </row>
    <row r="32" spans="1:140" ht="15.75">
      <c r="A32" s="135"/>
      <c r="B32" s="164"/>
      <c r="C32" s="732" t="s">
        <v>6350</v>
      </c>
      <c r="D32" s="809"/>
      <c r="E32" s="809"/>
      <c r="F32" s="809"/>
      <c r="G32" s="809"/>
      <c r="H32" s="809"/>
      <c r="I32" s="809"/>
      <c r="J32" s="809"/>
      <c r="K32" s="809"/>
      <c r="L32" s="809"/>
      <c r="M32" s="809"/>
      <c r="N32" s="743"/>
      <c r="O32" s="158"/>
      <c r="P32" s="158"/>
      <c r="Q32" s="810" t="s">
        <v>4240</v>
      </c>
      <c r="R32" s="759"/>
      <c r="S32" s="759"/>
      <c r="T32" s="759"/>
      <c r="U32" s="759"/>
      <c r="V32" s="759"/>
      <c r="W32" s="759"/>
      <c r="X32" s="759"/>
      <c r="Y32" s="759"/>
      <c r="Z32" s="759"/>
      <c r="AA32" s="759"/>
      <c r="AB32" s="759"/>
      <c r="AC32" s="341"/>
      <c r="AD32" s="382"/>
      <c r="AE32" s="759" t="s">
        <v>607</v>
      </c>
      <c r="AF32" s="759"/>
      <c r="AG32" s="759"/>
      <c r="AH32" s="759"/>
      <c r="AI32" s="759"/>
      <c r="AJ32" s="759"/>
      <c r="AK32" s="759"/>
      <c r="AL32" s="759"/>
      <c r="AM32" s="759"/>
      <c r="AN32" s="759"/>
      <c r="AO32" s="759"/>
      <c r="AP32" s="759"/>
      <c r="AQ32" s="384"/>
      <c r="AR32" s="384"/>
      <c r="AS32" s="741" t="s">
        <v>651</v>
      </c>
      <c r="AT32" s="741"/>
      <c r="AU32" s="741"/>
      <c r="AV32" s="741"/>
      <c r="AW32" s="741"/>
      <c r="AX32" s="741"/>
      <c r="AY32" s="741"/>
      <c r="AZ32" s="741"/>
      <c r="BA32" s="741"/>
      <c r="BB32" s="741"/>
      <c r="BC32" s="741"/>
      <c r="BD32" s="742"/>
      <c r="BE32" s="135"/>
      <c r="BF32" s="158"/>
      <c r="BG32" s="810" t="s">
        <v>4242</v>
      </c>
      <c r="BH32" s="759"/>
      <c r="BI32" s="759"/>
      <c r="BJ32" s="759"/>
      <c r="BK32" s="759"/>
      <c r="BL32" s="759"/>
      <c r="BM32" s="759"/>
      <c r="BN32" s="759"/>
      <c r="BO32" s="759"/>
      <c r="BP32" s="759"/>
      <c r="BQ32" s="759"/>
      <c r="BR32" s="759"/>
      <c r="BS32" s="341"/>
      <c r="BT32" s="343"/>
      <c r="BU32" s="759" t="s">
        <v>611</v>
      </c>
      <c r="BV32" s="759"/>
      <c r="BW32" s="759"/>
      <c r="BX32" s="759"/>
      <c r="BY32" s="759"/>
      <c r="BZ32" s="759"/>
      <c r="CA32" s="759"/>
      <c r="CB32" s="759"/>
      <c r="CC32" s="759"/>
      <c r="CD32" s="759"/>
      <c r="CE32" s="759"/>
      <c r="CF32" s="759"/>
      <c r="CG32" s="341"/>
      <c r="CH32" s="343"/>
      <c r="CI32" s="759" t="s">
        <v>699</v>
      </c>
      <c r="CJ32" s="759"/>
      <c r="CK32" s="759"/>
      <c r="CL32" s="759"/>
      <c r="CM32" s="759"/>
      <c r="CN32" s="759"/>
      <c r="CO32" s="759"/>
      <c r="CP32" s="759"/>
      <c r="CQ32" s="759"/>
      <c r="CR32" s="759"/>
      <c r="CS32" s="759"/>
      <c r="CT32" s="759"/>
      <c r="CU32" s="341"/>
      <c r="CV32" s="343"/>
      <c r="CW32" s="811" t="s">
        <v>4281</v>
      </c>
      <c r="CX32" s="812"/>
      <c r="CY32" s="812"/>
      <c r="CZ32" s="812"/>
      <c r="DA32" s="812"/>
      <c r="DB32" s="812"/>
      <c r="DC32" s="812"/>
      <c r="DD32" s="812"/>
      <c r="DE32" s="812"/>
      <c r="DF32" s="812"/>
      <c r="DG32" s="812"/>
      <c r="DH32" s="813"/>
      <c r="DI32" s="135"/>
      <c r="DJ32" s="164"/>
      <c r="DK32" s="740" t="s">
        <v>4244</v>
      </c>
      <c r="DL32" s="741"/>
      <c r="DM32" s="741"/>
      <c r="DN32" s="741"/>
      <c r="DO32" s="741"/>
      <c r="DP32" s="741"/>
      <c r="DQ32" s="741"/>
      <c r="DR32" s="741"/>
      <c r="DS32" s="741"/>
      <c r="DT32" s="741"/>
      <c r="DU32" s="741"/>
      <c r="DV32" s="741"/>
      <c r="DW32" s="135"/>
      <c r="DX32" s="164"/>
      <c r="DY32" s="733" t="s">
        <v>702</v>
      </c>
      <c r="DZ32" s="733"/>
      <c r="EA32" s="733"/>
      <c r="EB32" s="733"/>
      <c r="EC32" s="733"/>
      <c r="ED32" s="733"/>
      <c r="EE32" s="733"/>
      <c r="EF32" s="733"/>
      <c r="EG32" s="733"/>
      <c r="EH32" s="733"/>
      <c r="EI32" s="733"/>
      <c r="EJ32" s="743"/>
    </row>
    <row r="33" spans="1:140" ht="63.75" customHeight="1">
      <c r="C33" s="734" t="s">
        <v>4273</v>
      </c>
      <c r="D33" s="763"/>
      <c r="E33" s="763"/>
      <c r="F33" s="763"/>
      <c r="G33" s="763"/>
      <c r="H33" s="763"/>
      <c r="I33" s="763"/>
      <c r="J33" s="763"/>
      <c r="K33" s="763"/>
      <c r="L33" s="763"/>
      <c r="M33" s="763"/>
      <c r="N33" s="744"/>
      <c r="P33" s="160"/>
      <c r="Q33" s="734" t="s">
        <v>4324</v>
      </c>
      <c r="R33" s="735"/>
      <c r="S33" s="735"/>
      <c r="T33" s="735"/>
      <c r="U33" s="735"/>
      <c r="V33" s="735"/>
      <c r="W33" s="735"/>
      <c r="X33" s="735"/>
      <c r="Y33" s="735"/>
      <c r="Z33" s="735"/>
      <c r="AA33" s="735"/>
      <c r="AB33" s="735"/>
      <c r="AC33" s="142"/>
      <c r="AD33" s="164"/>
      <c r="AE33" s="821" t="s">
        <v>4262</v>
      </c>
      <c r="AF33" s="821"/>
      <c r="AG33" s="821"/>
      <c r="AH33" s="821"/>
      <c r="AI33" s="821"/>
      <c r="AJ33" s="821"/>
      <c r="AK33" s="821"/>
      <c r="AL33" s="821"/>
      <c r="AM33" s="821"/>
      <c r="AN33" s="821"/>
      <c r="AO33" s="821"/>
      <c r="AP33" s="821"/>
      <c r="AQ33" s="142"/>
      <c r="AR33" s="164"/>
      <c r="AS33" s="735" t="s">
        <v>4275</v>
      </c>
      <c r="AT33" s="735"/>
      <c r="AU33" s="735"/>
      <c r="AV33" s="735"/>
      <c r="AW33" s="735"/>
      <c r="AX33" s="735"/>
      <c r="AY33" s="735"/>
      <c r="AZ33" s="735"/>
      <c r="BA33" s="735"/>
      <c r="BB33" s="735"/>
      <c r="BC33" s="735"/>
      <c r="BD33" s="744"/>
      <c r="BE33" s="142"/>
      <c r="BF33" s="164"/>
      <c r="BG33" s="734" t="s">
        <v>4241</v>
      </c>
      <c r="BH33" s="821"/>
      <c r="BI33" s="821"/>
      <c r="BJ33" s="821"/>
      <c r="BK33" s="821"/>
      <c r="BL33" s="821"/>
      <c r="BM33" s="821"/>
      <c r="BN33" s="821"/>
      <c r="BO33" s="821"/>
      <c r="BP33" s="821"/>
      <c r="BQ33" s="821"/>
      <c r="BR33" s="821"/>
      <c r="BS33" s="142"/>
      <c r="BT33" s="160"/>
      <c r="BU33" s="821" t="s">
        <v>4262</v>
      </c>
      <c r="BV33" s="821"/>
      <c r="BW33" s="821"/>
      <c r="BX33" s="821"/>
      <c r="BY33" s="821"/>
      <c r="BZ33" s="821"/>
      <c r="CA33" s="821"/>
      <c r="CB33" s="821"/>
      <c r="CC33" s="821"/>
      <c r="CD33" s="821"/>
      <c r="CE33" s="821"/>
      <c r="CF33" s="821"/>
      <c r="CG33" s="142"/>
      <c r="CH33" s="160"/>
      <c r="CI33" s="821" t="s">
        <v>4263</v>
      </c>
      <c r="CJ33" s="821"/>
      <c r="CK33" s="821"/>
      <c r="CL33" s="821"/>
      <c r="CM33" s="821"/>
      <c r="CN33" s="821"/>
      <c r="CO33" s="821"/>
      <c r="CP33" s="821"/>
      <c r="CQ33" s="821"/>
      <c r="CR33" s="821"/>
      <c r="CS33" s="821"/>
      <c r="CT33" s="821"/>
      <c r="CU33" s="142"/>
      <c r="CV33" s="160"/>
      <c r="CW33" s="912" t="s">
        <v>4282</v>
      </c>
      <c r="CX33" s="913"/>
      <c r="CY33" s="913"/>
      <c r="CZ33" s="913"/>
      <c r="DA33" s="913"/>
      <c r="DB33" s="913"/>
      <c r="DC33" s="913"/>
      <c r="DD33" s="913"/>
      <c r="DE33" s="913"/>
      <c r="DF33" s="913"/>
      <c r="DG33" s="913"/>
      <c r="DH33" s="816"/>
      <c r="DI33" s="142"/>
      <c r="DJ33" s="160"/>
      <c r="DK33" s="734" t="s">
        <v>4243</v>
      </c>
      <c r="DL33" s="735"/>
      <c r="DM33" s="735"/>
      <c r="DN33" s="735"/>
      <c r="DO33" s="735"/>
      <c r="DP33" s="735"/>
      <c r="DQ33" s="735"/>
      <c r="DR33" s="735"/>
      <c r="DS33" s="735"/>
      <c r="DT33" s="735"/>
      <c r="DU33" s="735"/>
      <c r="DV33" s="735"/>
      <c r="DW33" s="142"/>
      <c r="DX33" s="164"/>
      <c r="DY33" s="735" t="s">
        <v>4268</v>
      </c>
      <c r="DZ33" s="735"/>
      <c r="EA33" s="735"/>
      <c r="EB33" s="735"/>
      <c r="EC33" s="735"/>
      <c r="ED33" s="735"/>
      <c r="EE33" s="735"/>
      <c r="EF33" s="735"/>
      <c r="EG33" s="735"/>
      <c r="EH33" s="735"/>
      <c r="EI33" s="735"/>
      <c r="EJ33" s="744"/>
    </row>
    <row r="34" spans="1:140" ht="15" customHeight="1">
      <c r="C34" s="736" t="s">
        <v>685</v>
      </c>
      <c r="D34" s="762"/>
      <c r="E34" s="762"/>
      <c r="F34" s="762"/>
      <c r="G34" s="762"/>
      <c r="H34" s="762"/>
      <c r="I34" s="762"/>
      <c r="J34" s="762"/>
      <c r="K34" s="762"/>
      <c r="L34" s="762"/>
      <c r="M34" s="762"/>
      <c r="N34" s="718"/>
      <c r="P34" s="160"/>
      <c r="Q34" s="736"/>
      <c r="R34" s="717"/>
      <c r="S34" s="717"/>
      <c r="T34" s="717"/>
      <c r="U34" s="717"/>
      <c r="V34" s="717"/>
      <c r="W34" s="717"/>
      <c r="X34" s="717"/>
      <c r="Y34" s="717"/>
      <c r="Z34" s="717"/>
      <c r="AA34" s="717"/>
      <c r="AB34" s="717"/>
      <c r="AC34" s="397"/>
      <c r="AD34" s="164"/>
      <c r="AE34" s="822" t="s">
        <v>609</v>
      </c>
      <c r="AF34" s="822"/>
      <c r="AG34" s="822"/>
      <c r="AH34" s="822"/>
      <c r="AI34" s="822"/>
      <c r="AJ34" s="822"/>
      <c r="AK34" s="822"/>
      <c r="AL34" s="822"/>
      <c r="AM34" s="822"/>
      <c r="AN34" s="822"/>
      <c r="AO34" s="822"/>
      <c r="AP34" s="822"/>
      <c r="AQ34" s="397"/>
      <c r="AR34" s="164"/>
      <c r="AS34" s="717" t="s">
        <v>653</v>
      </c>
      <c r="AT34" s="717"/>
      <c r="AU34" s="717"/>
      <c r="AV34" s="717"/>
      <c r="AW34" s="717"/>
      <c r="AX34" s="717"/>
      <c r="AY34" s="717"/>
      <c r="AZ34" s="717"/>
      <c r="BA34" s="717"/>
      <c r="BB34" s="717"/>
      <c r="BC34" s="717"/>
      <c r="BD34" s="718"/>
      <c r="BE34" s="397"/>
      <c r="BF34" s="164"/>
      <c r="BG34" s="736"/>
      <c r="BH34" s="822"/>
      <c r="BI34" s="822"/>
      <c r="BJ34" s="822"/>
      <c r="BK34" s="822"/>
      <c r="BL34" s="822"/>
      <c r="BM34" s="822"/>
      <c r="BN34" s="822"/>
      <c r="BO34" s="822"/>
      <c r="BP34" s="822"/>
      <c r="BQ34" s="822"/>
      <c r="BR34" s="822"/>
      <c r="BS34" s="397"/>
      <c r="BT34" s="160"/>
      <c r="BU34" s="822" t="s">
        <v>613</v>
      </c>
      <c r="BV34" s="822"/>
      <c r="BW34" s="822"/>
      <c r="BX34" s="822"/>
      <c r="BY34" s="822"/>
      <c r="BZ34" s="822"/>
      <c r="CA34" s="822"/>
      <c r="CB34" s="822"/>
      <c r="CC34" s="822"/>
      <c r="CD34" s="822"/>
      <c r="CE34" s="822"/>
      <c r="CF34" s="822"/>
      <c r="CG34" s="397"/>
      <c r="CH34" s="160"/>
      <c r="CI34" s="822" t="s">
        <v>657</v>
      </c>
      <c r="CJ34" s="822"/>
      <c r="CK34" s="822"/>
      <c r="CL34" s="822"/>
      <c r="CM34" s="822"/>
      <c r="CN34" s="822"/>
      <c r="CO34" s="822"/>
      <c r="CP34" s="822"/>
      <c r="CQ34" s="822"/>
      <c r="CR34" s="822"/>
      <c r="CS34" s="822"/>
      <c r="CT34" s="822"/>
      <c r="CU34" s="397"/>
      <c r="CV34" s="160"/>
      <c r="CW34" s="914" t="s">
        <v>657</v>
      </c>
      <c r="CX34" s="915"/>
      <c r="CY34" s="915"/>
      <c r="CZ34" s="915"/>
      <c r="DA34" s="915"/>
      <c r="DB34" s="915"/>
      <c r="DC34" s="915"/>
      <c r="DD34" s="915"/>
      <c r="DE34" s="915"/>
      <c r="DF34" s="915"/>
      <c r="DG34" s="915"/>
      <c r="DH34" s="818"/>
      <c r="DI34" s="397"/>
      <c r="DJ34" s="160"/>
      <c r="DK34" s="736"/>
      <c r="DL34" s="717"/>
      <c r="DM34" s="717"/>
      <c r="DN34" s="717"/>
      <c r="DO34" s="717"/>
      <c r="DP34" s="717"/>
      <c r="DQ34" s="717"/>
      <c r="DR34" s="717"/>
      <c r="DS34" s="717"/>
      <c r="DT34" s="717"/>
      <c r="DU34" s="717"/>
      <c r="DV34" s="717"/>
      <c r="DW34" s="397"/>
      <c r="DX34" s="164"/>
      <c r="DY34" s="717" t="s">
        <v>657</v>
      </c>
      <c r="DZ34" s="717"/>
      <c r="EA34" s="717"/>
      <c r="EB34" s="717"/>
      <c r="EC34" s="717"/>
      <c r="ED34" s="717"/>
      <c r="EE34" s="717"/>
      <c r="EF34" s="717"/>
      <c r="EG34" s="717"/>
      <c r="EH34" s="717"/>
      <c r="EI34" s="717"/>
      <c r="EJ34" s="718"/>
    </row>
    <row r="35" spans="1:140" ht="106.5" customHeight="1">
      <c r="C35" s="720"/>
      <c r="D35" s="711"/>
      <c r="E35" s="711"/>
      <c r="F35" s="711"/>
      <c r="G35" s="711"/>
      <c r="H35" s="711"/>
      <c r="I35" s="711"/>
      <c r="J35" s="711"/>
      <c r="K35" s="711"/>
      <c r="L35" s="711"/>
      <c r="M35" s="711"/>
      <c r="N35" s="712"/>
      <c r="Q35" s="720"/>
      <c r="R35" s="711"/>
      <c r="S35" s="711"/>
      <c r="T35" s="711"/>
      <c r="U35" s="711"/>
      <c r="V35" s="711"/>
      <c r="W35" s="711"/>
      <c r="X35" s="711"/>
      <c r="Y35" s="711"/>
      <c r="Z35" s="711"/>
      <c r="AA35" s="711"/>
      <c r="AB35" s="721"/>
      <c r="AC35" s="135"/>
      <c r="AD35" s="164"/>
      <c r="AE35" s="823"/>
      <c r="AF35" s="824"/>
      <c r="AG35" s="824"/>
      <c r="AH35" s="824"/>
      <c r="AI35" s="824"/>
      <c r="AJ35" s="824"/>
      <c r="AK35" s="824"/>
      <c r="AL35" s="824"/>
      <c r="AM35" s="824"/>
      <c r="AN35" s="824"/>
      <c r="AO35" s="824"/>
      <c r="AP35" s="825"/>
      <c r="AQ35" s="135"/>
      <c r="AR35" s="164"/>
      <c r="AS35" s="710"/>
      <c r="AT35" s="711"/>
      <c r="AU35" s="711"/>
      <c r="AV35" s="711"/>
      <c r="AW35" s="711"/>
      <c r="AX35" s="711"/>
      <c r="AY35" s="711"/>
      <c r="AZ35" s="711"/>
      <c r="BA35" s="711"/>
      <c r="BB35" s="711"/>
      <c r="BC35" s="711"/>
      <c r="BD35" s="712"/>
      <c r="BE35" s="135"/>
      <c r="BF35" s="164"/>
      <c r="BG35" s="720"/>
      <c r="BH35" s="824"/>
      <c r="BI35" s="824"/>
      <c r="BJ35" s="824"/>
      <c r="BK35" s="824"/>
      <c r="BL35" s="824"/>
      <c r="BM35" s="824"/>
      <c r="BN35" s="824"/>
      <c r="BO35" s="824"/>
      <c r="BP35" s="824"/>
      <c r="BQ35" s="824"/>
      <c r="BR35" s="825"/>
      <c r="BS35" s="135"/>
      <c r="BT35" s="160"/>
      <c r="BU35" s="823"/>
      <c r="BV35" s="824"/>
      <c r="BW35" s="824"/>
      <c r="BX35" s="824"/>
      <c r="BY35" s="824"/>
      <c r="BZ35" s="824"/>
      <c r="CA35" s="824"/>
      <c r="CB35" s="824"/>
      <c r="CC35" s="824"/>
      <c r="CD35" s="824"/>
      <c r="CE35" s="824"/>
      <c r="CF35" s="825"/>
      <c r="CG35" s="135"/>
      <c r="CH35" s="160"/>
      <c r="CI35" s="823"/>
      <c r="CJ35" s="824"/>
      <c r="CK35" s="824"/>
      <c r="CL35" s="824"/>
      <c r="CM35" s="824"/>
      <c r="CN35" s="824"/>
      <c r="CO35" s="824"/>
      <c r="CP35" s="824"/>
      <c r="CQ35" s="824"/>
      <c r="CR35" s="824"/>
      <c r="CS35" s="824"/>
      <c r="CT35" s="825"/>
      <c r="CU35" s="135"/>
      <c r="CV35" s="160"/>
      <c r="CW35" s="823"/>
      <c r="CX35" s="824"/>
      <c r="CY35" s="824"/>
      <c r="CZ35" s="824"/>
      <c r="DA35" s="824"/>
      <c r="DB35" s="824"/>
      <c r="DC35" s="824"/>
      <c r="DD35" s="824"/>
      <c r="DE35" s="824"/>
      <c r="DF35" s="824"/>
      <c r="DG35" s="824"/>
      <c r="DH35" s="712"/>
      <c r="DI35" s="135"/>
      <c r="DJ35" s="160"/>
      <c r="DK35" s="720"/>
      <c r="DL35" s="711"/>
      <c r="DM35" s="711"/>
      <c r="DN35" s="711"/>
      <c r="DO35" s="711"/>
      <c r="DP35" s="711"/>
      <c r="DQ35" s="711"/>
      <c r="DR35" s="711"/>
      <c r="DS35" s="711"/>
      <c r="DT35" s="711"/>
      <c r="DU35" s="711"/>
      <c r="DV35" s="721"/>
      <c r="DW35" s="135"/>
      <c r="DX35" s="164"/>
      <c r="DY35" s="710"/>
      <c r="DZ35" s="711"/>
      <c r="EA35" s="711"/>
      <c r="EB35" s="711"/>
      <c r="EC35" s="711"/>
      <c r="ED35" s="711"/>
      <c r="EE35" s="711"/>
      <c r="EF35" s="711"/>
      <c r="EG35" s="711"/>
      <c r="EH35" s="711"/>
      <c r="EI35" s="711"/>
      <c r="EJ35" s="712"/>
    </row>
    <row r="36" spans="1:140">
      <c r="A36" s="137" t="s">
        <v>698</v>
      </c>
      <c r="B36" s="160"/>
      <c r="C36" s="714">
        <f>VLOOKUP(A36,'Прайс-лист'!$B:$K,10,0)</f>
        <v>1350</v>
      </c>
      <c r="D36" s="715"/>
      <c r="E36" s="715"/>
      <c r="F36" s="715"/>
      <c r="G36" s="715"/>
      <c r="H36" s="715"/>
      <c r="I36" s="715"/>
      <c r="J36" s="715"/>
      <c r="K36" s="716"/>
      <c r="L36" s="708"/>
      <c r="M36" s="761"/>
      <c r="N36" s="713"/>
      <c r="O36" s="137" t="s">
        <v>2399</v>
      </c>
      <c r="Q36" s="881">
        <f>VLOOKUP(O36,'Прайс-лист'!$B:$K,10,0)</f>
        <v>690</v>
      </c>
      <c r="R36" s="882"/>
      <c r="S36" s="882"/>
      <c r="T36" s="882"/>
      <c r="U36" s="882"/>
      <c r="V36" s="882"/>
      <c r="W36" s="882"/>
      <c r="X36" s="882"/>
      <c r="Y36" s="945"/>
      <c r="Z36" s="947"/>
      <c r="AA36" s="948"/>
      <c r="AB36" s="949"/>
      <c r="AC36" s="137" t="s">
        <v>610</v>
      </c>
      <c r="AD36" s="160"/>
      <c r="AE36" s="819">
        <f>VLOOKUP(AC36,'Прайс-лист'!$B:$K,10,0)</f>
        <v>500</v>
      </c>
      <c r="AF36" s="820"/>
      <c r="AG36" s="820"/>
      <c r="AH36" s="820"/>
      <c r="AI36" s="820"/>
      <c r="AJ36" s="820"/>
      <c r="AK36" s="820"/>
      <c r="AL36" s="820"/>
      <c r="AM36" s="716"/>
      <c r="AN36" s="708"/>
      <c r="AO36" s="709"/>
      <c r="AP36" s="709"/>
      <c r="AQ36" s="137" t="s">
        <v>654</v>
      </c>
      <c r="AR36" s="160"/>
      <c r="AS36" s="719">
        <f>VLOOKUP(AQ36,'Прайс-лист'!$B:$K,10,0)</f>
        <v>810</v>
      </c>
      <c r="AT36" s="715"/>
      <c r="AU36" s="715"/>
      <c r="AV36" s="715"/>
      <c r="AW36" s="715"/>
      <c r="AX36" s="715"/>
      <c r="AY36" s="715"/>
      <c r="AZ36" s="715"/>
      <c r="BA36" s="716"/>
      <c r="BB36" s="708"/>
      <c r="BC36" s="709"/>
      <c r="BD36" s="713"/>
      <c r="BE36" s="137" t="s">
        <v>2401</v>
      </c>
      <c r="BF36" s="164"/>
      <c r="BG36" s="881">
        <f>VLOOKUP(BE36,'Прайс-лист'!$B:$K,10,0)</f>
        <v>620</v>
      </c>
      <c r="BH36" s="882"/>
      <c r="BI36" s="882"/>
      <c r="BJ36" s="882"/>
      <c r="BK36" s="882"/>
      <c r="BL36" s="882"/>
      <c r="BM36" s="882"/>
      <c r="BN36" s="882"/>
      <c r="BO36" s="945"/>
      <c r="BP36" s="947"/>
      <c r="BQ36" s="948"/>
      <c r="BR36" s="949"/>
      <c r="BS36" s="137" t="s">
        <v>614</v>
      </c>
      <c r="BT36" s="160"/>
      <c r="BU36" s="819">
        <f>VLOOKUP(BS36,'Прайс-лист'!$B:$K,10,0)</f>
        <v>540</v>
      </c>
      <c r="BV36" s="820"/>
      <c r="BW36" s="820"/>
      <c r="BX36" s="820"/>
      <c r="BY36" s="820"/>
      <c r="BZ36" s="820"/>
      <c r="CA36" s="820"/>
      <c r="CB36" s="820"/>
      <c r="CC36" s="716"/>
      <c r="CD36" s="708"/>
      <c r="CE36" s="709"/>
      <c r="CF36" s="709"/>
      <c r="CG36" s="137" t="s">
        <v>701</v>
      </c>
      <c r="CH36" s="160"/>
      <c r="CI36" s="819">
        <f>VLOOKUP(CG36,'Прайс-лист'!$B:$K,10,0)</f>
        <v>750</v>
      </c>
      <c r="CJ36" s="820"/>
      <c r="CK36" s="820"/>
      <c r="CL36" s="820"/>
      <c r="CM36" s="820"/>
      <c r="CN36" s="820"/>
      <c r="CO36" s="820"/>
      <c r="CP36" s="820"/>
      <c r="CQ36" s="716"/>
      <c r="CR36" s="708"/>
      <c r="CS36" s="709"/>
      <c r="CT36" s="709"/>
      <c r="CU36" s="137" t="s">
        <v>658</v>
      </c>
      <c r="CV36" s="160"/>
      <c r="CW36" s="819">
        <f>VLOOKUP(CU36,'Прайс-лист'!$B:$K,10,0)</f>
        <v>640</v>
      </c>
      <c r="CX36" s="820"/>
      <c r="CY36" s="820"/>
      <c r="CZ36" s="820"/>
      <c r="DA36" s="820"/>
      <c r="DB36" s="820"/>
      <c r="DC36" s="820"/>
      <c r="DD36" s="820"/>
      <c r="DE36" s="716"/>
      <c r="DF36" s="708"/>
      <c r="DG36" s="709"/>
      <c r="DH36" s="713"/>
      <c r="DI36" s="137" t="s">
        <v>2403</v>
      </c>
      <c r="DJ36" s="160"/>
      <c r="DK36" s="881">
        <f>VLOOKUP(DI36,'Прайс-лист'!$B:$K,10,0)</f>
        <v>660</v>
      </c>
      <c r="DL36" s="882"/>
      <c r="DM36" s="882"/>
      <c r="DN36" s="882"/>
      <c r="DO36" s="882"/>
      <c r="DP36" s="882"/>
      <c r="DQ36" s="882"/>
      <c r="DR36" s="882"/>
      <c r="DS36" s="945"/>
      <c r="DT36" s="947"/>
      <c r="DU36" s="948"/>
      <c r="DV36" s="949"/>
      <c r="DW36" s="137" t="s">
        <v>704</v>
      </c>
      <c r="DX36" s="160"/>
      <c r="DY36" s="819">
        <f>VLOOKUP(DW36,'Прайс-лист'!$B:$K,10,0)</f>
        <v>910</v>
      </c>
      <c r="DZ36" s="820"/>
      <c r="EA36" s="820"/>
      <c r="EB36" s="820"/>
      <c r="EC36" s="820"/>
      <c r="ED36" s="820"/>
      <c r="EE36" s="820"/>
      <c r="EF36" s="820"/>
      <c r="EG36" s="716"/>
      <c r="EH36" s="708"/>
      <c r="EI36" s="709"/>
      <c r="EJ36" s="713"/>
    </row>
    <row r="37" spans="1:140" ht="15" thickBot="1">
      <c r="A37" s="139" t="s">
        <v>819</v>
      </c>
      <c r="B37" s="245"/>
      <c r="C37" s="753">
        <f>VLOOKUP(A37,'Прайс-лист'!$B:$K,10,0)</f>
        <v>1350</v>
      </c>
      <c r="D37" s="723"/>
      <c r="E37" s="723"/>
      <c r="F37" s="723"/>
      <c r="G37" s="723"/>
      <c r="H37" s="723"/>
      <c r="I37" s="723"/>
      <c r="J37" s="723"/>
      <c r="K37" s="724"/>
      <c r="L37" s="725"/>
      <c r="M37" s="726"/>
      <c r="N37" s="727"/>
      <c r="O37" s="138"/>
      <c r="Q37" s="884" t="e">
        <f>VLOOKUP(O37,'Прайс-лист'!$B:$K,10,0)</f>
        <v>#N/A</v>
      </c>
      <c r="R37" s="885"/>
      <c r="S37" s="885"/>
      <c r="T37" s="885"/>
      <c r="U37" s="885"/>
      <c r="V37" s="885"/>
      <c r="W37" s="885"/>
      <c r="X37" s="885"/>
      <c r="Y37" s="946"/>
      <c r="Z37" s="950"/>
      <c r="AA37" s="951"/>
      <c r="AB37" s="952"/>
      <c r="AC37" s="139" t="s">
        <v>771</v>
      </c>
      <c r="AD37" s="245"/>
      <c r="AE37" s="722">
        <f>VLOOKUP(AC37,'Прайс-лист'!$B:$K,10,0)</f>
        <v>500</v>
      </c>
      <c r="AF37" s="723"/>
      <c r="AG37" s="723"/>
      <c r="AH37" s="723"/>
      <c r="AI37" s="723"/>
      <c r="AJ37" s="723"/>
      <c r="AK37" s="723"/>
      <c r="AL37" s="723"/>
      <c r="AM37" s="724"/>
      <c r="AN37" s="725"/>
      <c r="AO37" s="726"/>
      <c r="AP37" s="726"/>
      <c r="AQ37" s="139" t="s">
        <v>793</v>
      </c>
      <c r="AR37" s="245"/>
      <c r="AS37" s="722">
        <f>VLOOKUP(AQ37,'Прайс-лист'!$B:$K,10,0)</f>
        <v>810</v>
      </c>
      <c r="AT37" s="723"/>
      <c r="AU37" s="723"/>
      <c r="AV37" s="723"/>
      <c r="AW37" s="723"/>
      <c r="AX37" s="723"/>
      <c r="AY37" s="723"/>
      <c r="AZ37" s="723"/>
      <c r="BA37" s="724"/>
      <c r="BB37" s="725"/>
      <c r="BC37" s="726"/>
      <c r="BD37" s="727"/>
      <c r="BE37" s="138"/>
      <c r="BF37" s="164"/>
      <c r="BG37" s="884" t="e">
        <f>VLOOKUP(BE37,'Прайс-лист'!$B:$K,10,0)</f>
        <v>#N/A</v>
      </c>
      <c r="BH37" s="885"/>
      <c r="BI37" s="885"/>
      <c r="BJ37" s="885"/>
      <c r="BK37" s="885"/>
      <c r="BL37" s="885"/>
      <c r="BM37" s="885"/>
      <c r="BN37" s="885"/>
      <c r="BO37" s="946"/>
      <c r="BP37" s="950"/>
      <c r="BQ37" s="951"/>
      <c r="BR37" s="952"/>
      <c r="BS37" s="138" t="s">
        <v>773</v>
      </c>
      <c r="BT37" s="245"/>
      <c r="BU37" s="722">
        <f>VLOOKUP(BS37,'Прайс-лист'!$B:$K,10,0)</f>
        <v>540</v>
      </c>
      <c r="BV37" s="723"/>
      <c r="BW37" s="723"/>
      <c r="BX37" s="723"/>
      <c r="BY37" s="723"/>
      <c r="BZ37" s="723"/>
      <c r="CA37" s="723"/>
      <c r="CB37" s="723"/>
      <c r="CC37" s="724"/>
      <c r="CD37" s="725"/>
      <c r="CE37" s="726"/>
      <c r="CF37" s="726"/>
      <c r="CG37" s="138" t="s">
        <v>821</v>
      </c>
      <c r="CH37" s="245"/>
      <c r="CI37" s="722">
        <f>VLOOKUP(CG37,'Прайс-лист'!$B:$K,10,0)</f>
        <v>750</v>
      </c>
      <c r="CJ37" s="723"/>
      <c r="CK37" s="723"/>
      <c r="CL37" s="723"/>
      <c r="CM37" s="723"/>
      <c r="CN37" s="723"/>
      <c r="CO37" s="723"/>
      <c r="CP37" s="723"/>
      <c r="CQ37" s="724"/>
      <c r="CR37" s="725"/>
      <c r="CS37" s="726"/>
      <c r="CT37" s="726"/>
      <c r="CU37" s="138" t="s">
        <v>795</v>
      </c>
      <c r="CV37" s="245"/>
      <c r="CW37" s="722">
        <f>VLOOKUP(CU37,'Прайс-лист'!$B:$K,10,0)</f>
        <v>640</v>
      </c>
      <c r="CX37" s="723"/>
      <c r="CY37" s="723"/>
      <c r="CZ37" s="723"/>
      <c r="DA37" s="723"/>
      <c r="DB37" s="723"/>
      <c r="DC37" s="723"/>
      <c r="DD37" s="723"/>
      <c r="DE37" s="724"/>
      <c r="DF37" s="725"/>
      <c r="DG37" s="726"/>
      <c r="DH37" s="727"/>
      <c r="DI37" s="138"/>
      <c r="DJ37" s="160"/>
      <c r="DK37" s="884" t="e">
        <f>VLOOKUP(DI37,'Прайс-лист'!$B:$K,10,0)</f>
        <v>#N/A</v>
      </c>
      <c r="DL37" s="885"/>
      <c r="DM37" s="885"/>
      <c r="DN37" s="885"/>
      <c r="DO37" s="885"/>
      <c r="DP37" s="885"/>
      <c r="DQ37" s="885"/>
      <c r="DR37" s="885"/>
      <c r="DS37" s="946"/>
      <c r="DT37" s="950"/>
      <c r="DU37" s="951"/>
      <c r="DV37" s="952"/>
      <c r="DW37" s="138" t="s">
        <v>823</v>
      </c>
      <c r="DX37" s="245"/>
      <c r="DY37" s="722">
        <f>VLOOKUP(DW37,'Прайс-лист'!$B:$K,10,0)</f>
        <v>910</v>
      </c>
      <c r="DZ37" s="723"/>
      <c r="EA37" s="723"/>
      <c r="EB37" s="723"/>
      <c r="EC37" s="723"/>
      <c r="ED37" s="723"/>
      <c r="EE37" s="723"/>
      <c r="EF37" s="723"/>
      <c r="EG37" s="724"/>
      <c r="EH37" s="725"/>
      <c r="EI37" s="726"/>
      <c r="EJ37" s="727"/>
    </row>
    <row r="38" spans="1:140" ht="14.25" customHeight="1" thickBot="1">
      <c r="B38" s="221"/>
      <c r="C38" s="160"/>
      <c r="D38" s="160"/>
      <c r="E38" s="160"/>
      <c r="F38" s="160"/>
      <c r="G38" s="160"/>
      <c r="H38" s="160"/>
      <c r="I38" s="160"/>
      <c r="J38" s="160"/>
      <c r="K38" s="160"/>
      <c r="L38" s="160"/>
      <c r="M38" s="160"/>
      <c r="N38" s="158"/>
      <c r="O38" s="158"/>
      <c r="P38" s="158"/>
      <c r="Q38" s="158"/>
      <c r="R38" s="158"/>
      <c r="S38" s="158"/>
      <c r="T38" s="158"/>
      <c r="U38" s="158"/>
      <c r="V38" s="158"/>
      <c r="W38" s="158"/>
      <c r="X38" s="158"/>
      <c r="Y38" s="158"/>
      <c r="Z38" s="140"/>
      <c r="AA38" s="158"/>
      <c r="AB38" s="158"/>
      <c r="AC38" s="158"/>
      <c r="AD38" s="158"/>
      <c r="AE38" s="158"/>
      <c r="AF38" s="158"/>
      <c r="AG38" s="158"/>
      <c r="AH38" s="158"/>
      <c r="AI38" s="158"/>
      <c r="AJ38" s="158"/>
      <c r="AK38" s="158"/>
      <c r="AL38" s="158"/>
      <c r="AM38" s="140"/>
      <c r="AN38" s="158"/>
      <c r="AO38" s="158"/>
      <c r="AP38" s="158"/>
      <c r="AQ38" s="158"/>
      <c r="AR38" s="158"/>
      <c r="AS38" s="158"/>
      <c r="AT38" s="158"/>
      <c r="AU38" s="158"/>
      <c r="AV38" s="158"/>
      <c r="AW38" s="158"/>
      <c r="AX38" s="158"/>
      <c r="AY38" s="158"/>
      <c r="AZ38" s="160"/>
      <c r="BA38" s="160"/>
      <c r="BB38" s="160"/>
      <c r="BC38" s="160"/>
      <c r="BD38" s="158"/>
      <c r="BE38" s="158"/>
      <c r="BF38" s="158"/>
      <c r="BG38" s="158"/>
      <c r="BH38" s="158"/>
      <c r="BI38" s="158"/>
      <c r="BJ38" s="158"/>
      <c r="BK38" s="158"/>
      <c r="BL38" s="158"/>
      <c r="BM38" s="158"/>
      <c r="BN38" s="158"/>
      <c r="BO38" s="158"/>
      <c r="BP38" s="158"/>
      <c r="BQ38" s="158"/>
      <c r="BR38" s="158"/>
      <c r="BS38" s="158"/>
      <c r="BT38" s="164"/>
      <c r="BU38" s="142"/>
      <c r="BV38" s="142"/>
      <c r="BW38" s="142"/>
      <c r="BX38" s="142"/>
      <c r="BY38" s="142"/>
      <c r="BZ38" s="142"/>
      <c r="CA38" s="142"/>
      <c r="CB38" s="142"/>
      <c r="CC38" s="142"/>
      <c r="CD38" s="142"/>
      <c r="CE38" s="142"/>
      <c r="CF38" s="142"/>
      <c r="CG38" s="142"/>
      <c r="CH38" s="142"/>
      <c r="CI38" s="142"/>
      <c r="CJ38" s="142"/>
      <c r="CK38" s="142"/>
      <c r="CL38" s="142"/>
      <c r="CM38" s="142"/>
      <c r="CN38" s="142"/>
      <c r="CO38" s="142"/>
      <c r="CP38" s="142"/>
      <c r="CQ38" s="142"/>
      <c r="CR38" s="142"/>
      <c r="CS38" s="142"/>
      <c r="CT38" s="142"/>
      <c r="CU38" s="142"/>
      <c r="CV38" s="142"/>
      <c r="CW38" s="142"/>
      <c r="CX38" s="142"/>
      <c r="CY38" s="142"/>
      <c r="CZ38" s="142"/>
      <c r="DA38" s="142"/>
      <c r="DB38" s="142"/>
      <c r="DC38" s="142"/>
      <c r="DD38" s="142"/>
      <c r="DE38" s="142"/>
      <c r="DF38" s="142"/>
      <c r="DG38" s="142"/>
      <c r="DH38" s="142"/>
      <c r="DI38" s="142"/>
      <c r="DJ38" s="142"/>
      <c r="DK38" s="142"/>
      <c r="DL38" s="142"/>
      <c r="DM38" s="142"/>
      <c r="DN38" s="142"/>
      <c r="DO38" s="142"/>
      <c r="DP38" s="142"/>
      <c r="DQ38" s="142"/>
      <c r="DR38" s="142"/>
      <c r="DS38" s="142"/>
      <c r="DT38" s="142"/>
      <c r="DU38" s="142"/>
      <c r="DV38" s="142"/>
      <c r="DW38" s="142"/>
    </row>
    <row r="39" spans="1:140" ht="15.75" customHeight="1" thickBot="1">
      <c r="C39" s="754" t="s">
        <v>4284</v>
      </c>
      <c r="D39" s="755"/>
      <c r="E39" s="755"/>
      <c r="F39" s="755"/>
      <c r="G39" s="755"/>
      <c r="H39" s="755"/>
      <c r="I39" s="755"/>
      <c r="J39" s="755"/>
      <c r="K39" s="755"/>
      <c r="L39" s="755"/>
      <c r="M39" s="755"/>
      <c r="N39" s="755"/>
      <c r="O39" s="755"/>
      <c r="P39" s="755"/>
      <c r="Q39" s="755"/>
      <c r="R39" s="755"/>
      <c r="S39" s="755"/>
      <c r="T39" s="755"/>
      <c r="U39" s="755"/>
      <c r="V39" s="755"/>
      <c r="W39" s="755"/>
      <c r="X39" s="755"/>
      <c r="Y39" s="755"/>
      <c r="Z39" s="755"/>
      <c r="AA39" s="755"/>
      <c r="AB39" s="756"/>
      <c r="AC39" s="158"/>
      <c r="AD39" s="158"/>
      <c r="AE39" s="754" t="s">
        <v>4285</v>
      </c>
      <c r="AF39" s="755"/>
      <c r="AG39" s="755"/>
      <c r="AH39" s="755"/>
      <c r="AI39" s="755"/>
      <c r="AJ39" s="755"/>
      <c r="AK39" s="755"/>
      <c r="AL39" s="755"/>
      <c r="AM39" s="755"/>
      <c r="AN39" s="755"/>
      <c r="AO39" s="755"/>
      <c r="AP39" s="755"/>
      <c r="AQ39" s="755"/>
      <c r="AR39" s="755"/>
      <c r="AS39" s="755"/>
      <c r="AT39" s="755"/>
      <c r="AU39" s="755"/>
      <c r="AV39" s="755"/>
      <c r="AW39" s="755"/>
      <c r="AX39" s="755"/>
      <c r="AY39" s="755"/>
      <c r="AZ39" s="755"/>
      <c r="BA39" s="755"/>
      <c r="BB39" s="755"/>
      <c r="BC39" s="755"/>
      <c r="BD39" s="756"/>
      <c r="BE39" s="134"/>
      <c r="BF39" s="158"/>
      <c r="BG39" s="754" t="s">
        <v>4286</v>
      </c>
      <c r="BH39" s="755"/>
      <c r="BI39" s="755"/>
      <c r="BJ39" s="755"/>
      <c r="BK39" s="755"/>
      <c r="BL39" s="755"/>
      <c r="BM39" s="755"/>
      <c r="BN39" s="755"/>
      <c r="BO39" s="755"/>
      <c r="BP39" s="755"/>
      <c r="BQ39" s="755"/>
      <c r="BR39" s="755"/>
      <c r="BS39" s="755"/>
      <c r="BT39" s="755"/>
      <c r="BU39" s="755"/>
      <c r="BV39" s="755"/>
      <c r="BW39" s="755"/>
      <c r="BX39" s="755"/>
      <c r="BY39" s="755"/>
      <c r="BZ39" s="755"/>
      <c r="CA39" s="755"/>
      <c r="CB39" s="755"/>
      <c r="CC39" s="755"/>
      <c r="CD39" s="755"/>
      <c r="CE39" s="755"/>
      <c r="CF39" s="756"/>
      <c r="CG39" s="142"/>
      <c r="CH39" s="142"/>
      <c r="CI39" s="754" t="s">
        <v>4287</v>
      </c>
      <c r="CJ39" s="755"/>
      <c r="CK39" s="755"/>
      <c r="CL39" s="755"/>
      <c r="CM39" s="755"/>
      <c r="CN39" s="755"/>
      <c r="CO39" s="755"/>
      <c r="CP39" s="755"/>
      <c r="CQ39" s="755"/>
      <c r="CR39" s="755"/>
      <c r="CS39" s="755"/>
      <c r="CT39" s="755"/>
      <c r="CU39" s="755"/>
      <c r="CV39" s="755"/>
      <c r="CW39" s="755"/>
      <c r="CX39" s="755"/>
      <c r="CY39" s="755"/>
      <c r="CZ39" s="755"/>
      <c r="DA39" s="755"/>
      <c r="DB39" s="755"/>
      <c r="DC39" s="755"/>
      <c r="DD39" s="755"/>
      <c r="DE39" s="755"/>
      <c r="DF39" s="755"/>
      <c r="DG39" s="755"/>
      <c r="DH39" s="756"/>
      <c r="DI39" s="142"/>
      <c r="DJ39" s="142"/>
      <c r="DK39" s="754" t="s">
        <v>4288</v>
      </c>
      <c r="DL39" s="755"/>
      <c r="DM39" s="755"/>
      <c r="DN39" s="755"/>
      <c r="DO39" s="755"/>
      <c r="DP39" s="755"/>
      <c r="DQ39" s="755"/>
      <c r="DR39" s="755"/>
      <c r="DS39" s="755"/>
      <c r="DT39" s="755"/>
      <c r="DU39" s="755"/>
      <c r="DV39" s="755"/>
      <c r="DW39" s="755"/>
      <c r="DX39" s="755"/>
      <c r="DY39" s="755"/>
      <c r="DZ39" s="755"/>
      <c r="EA39" s="755"/>
      <c r="EB39" s="755"/>
      <c r="EC39" s="755"/>
      <c r="ED39" s="755"/>
      <c r="EE39" s="755"/>
      <c r="EF39" s="755"/>
      <c r="EG39" s="755"/>
      <c r="EH39" s="755"/>
      <c r="EI39" s="755"/>
      <c r="EJ39" s="756"/>
    </row>
    <row r="40" spans="1:140" ht="15.75">
      <c r="A40" s="135"/>
      <c r="B40" s="160"/>
      <c r="C40" s="810" t="s">
        <v>6351</v>
      </c>
      <c r="D40" s="759"/>
      <c r="E40" s="759"/>
      <c r="F40" s="759"/>
      <c r="G40" s="759"/>
      <c r="H40" s="759"/>
      <c r="I40" s="759"/>
      <c r="J40" s="759"/>
      <c r="K40" s="759"/>
      <c r="L40" s="759"/>
      <c r="M40" s="759"/>
      <c r="N40" s="759"/>
      <c r="O40" s="341"/>
      <c r="P40" s="382"/>
      <c r="Q40" s="759" t="s">
        <v>6352</v>
      </c>
      <c r="R40" s="759"/>
      <c r="S40" s="759"/>
      <c r="T40" s="759"/>
      <c r="U40" s="759"/>
      <c r="V40" s="759"/>
      <c r="W40" s="759"/>
      <c r="X40" s="759"/>
      <c r="Y40" s="759"/>
      <c r="Z40" s="759"/>
      <c r="AA40" s="759"/>
      <c r="AB40" s="760"/>
      <c r="AC40" s="135"/>
      <c r="AE40" s="810" t="s">
        <v>4247</v>
      </c>
      <c r="AF40" s="759"/>
      <c r="AG40" s="759"/>
      <c r="AH40" s="759"/>
      <c r="AI40" s="759"/>
      <c r="AJ40" s="759"/>
      <c r="AK40" s="759"/>
      <c r="AL40" s="759"/>
      <c r="AM40" s="759"/>
      <c r="AN40" s="759"/>
      <c r="AO40" s="759"/>
      <c r="AP40" s="759"/>
      <c r="AQ40" s="341"/>
      <c r="AR40" s="382"/>
      <c r="AS40" s="759" t="s">
        <v>708</v>
      </c>
      <c r="AT40" s="759"/>
      <c r="AU40" s="759"/>
      <c r="AV40" s="759"/>
      <c r="AW40" s="759"/>
      <c r="AX40" s="759"/>
      <c r="AY40" s="759"/>
      <c r="AZ40" s="759"/>
      <c r="BA40" s="759"/>
      <c r="BB40" s="759"/>
      <c r="BC40" s="759"/>
      <c r="BD40" s="760"/>
      <c r="BE40" s="135"/>
      <c r="BF40" s="158"/>
      <c r="BG40" s="740" t="s">
        <v>6353</v>
      </c>
      <c r="BH40" s="741"/>
      <c r="BI40" s="741"/>
      <c r="BJ40" s="741"/>
      <c r="BK40" s="741"/>
      <c r="BL40" s="741"/>
      <c r="BM40" s="741"/>
      <c r="BN40" s="741"/>
      <c r="BO40" s="741"/>
      <c r="BP40" s="741"/>
      <c r="BQ40" s="741"/>
      <c r="BR40" s="741"/>
      <c r="BS40" s="135"/>
      <c r="BT40" s="164"/>
      <c r="BU40" s="741" t="s">
        <v>6354</v>
      </c>
      <c r="BV40" s="741"/>
      <c r="BW40" s="741"/>
      <c r="BX40" s="741"/>
      <c r="BY40" s="741"/>
      <c r="BZ40" s="741"/>
      <c r="CA40" s="741"/>
      <c r="CB40" s="741"/>
      <c r="CC40" s="741"/>
      <c r="CD40" s="741"/>
      <c r="CE40" s="741"/>
      <c r="CF40" s="742"/>
      <c r="CG40" s="135"/>
      <c r="CI40" s="740" t="s">
        <v>4249</v>
      </c>
      <c r="CJ40" s="741"/>
      <c r="CK40" s="741"/>
      <c r="CL40" s="741"/>
      <c r="CM40" s="741"/>
      <c r="CN40" s="741"/>
      <c r="CO40" s="741"/>
      <c r="CP40" s="741"/>
      <c r="CQ40" s="741"/>
      <c r="CR40" s="741"/>
      <c r="CS40" s="741"/>
      <c r="CT40" s="741"/>
      <c r="CU40" s="135"/>
      <c r="CV40" s="164"/>
      <c r="CW40" s="741" t="s">
        <v>611</v>
      </c>
      <c r="CX40" s="741"/>
      <c r="CY40" s="741"/>
      <c r="CZ40" s="741"/>
      <c r="DA40" s="741"/>
      <c r="DB40" s="741"/>
      <c r="DC40" s="741"/>
      <c r="DD40" s="741"/>
      <c r="DE40" s="741"/>
      <c r="DF40" s="741"/>
      <c r="DG40" s="741"/>
      <c r="DH40" s="742"/>
      <c r="DI40" s="135"/>
      <c r="DJ40" s="164"/>
      <c r="DK40" s="740" t="s">
        <v>4251</v>
      </c>
      <c r="DL40" s="741"/>
      <c r="DM40" s="741"/>
      <c r="DN40" s="741"/>
      <c r="DO40" s="741"/>
      <c r="DP40" s="741"/>
      <c r="DQ40" s="741"/>
      <c r="DR40" s="741"/>
      <c r="DS40" s="741"/>
      <c r="DT40" s="741"/>
      <c r="DU40" s="741"/>
      <c r="DV40" s="741"/>
      <c r="DW40" s="421"/>
      <c r="DX40" s="250"/>
      <c r="DY40" s="741" t="s">
        <v>615</v>
      </c>
      <c r="DZ40" s="741"/>
      <c r="EA40" s="741"/>
      <c r="EB40" s="741"/>
      <c r="EC40" s="741"/>
      <c r="ED40" s="741"/>
      <c r="EE40" s="741"/>
      <c r="EF40" s="741"/>
      <c r="EG40" s="741"/>
      <c r="EH40" s="741"/>
      <c r="EI40" s="741"/>
      <c r="EJ40" s="742"/>
    </row>
    <row r="41" spans="1:140" ht="48.75" customHeight="1">
      <c r="A41" s="142"/>
      <c r="B41" s="160"/>
      <c r="C41" s="879" t="s">
        <v>4245</v>
      </c>
      <c r="D41" s="815"/>
      <c r="E41" s="815"/>
      <c r="F41" s="815"/>
      <c r="G41" s="815"/>
      <c r="H41" s="815"/>
      <c r="I41" s="815"/>
      <c r="J41" s="815"/>
      <c r="K41" s="815"/>
      <c r="L41" s="815"/>
      <c r="M41" s="815"/>
      <c r="N41" s="880"/>
      <c r="O41" s="142"/>
      <c r="P41" s="164"/>
      <c r="Q41" s="814" t="s">
        <v>4271</v>
      </c>
      <c r="R41" s="815"/>
      <c r="S41" s="815"/>
      <c r="T41" s="815"/>
      <c r="U41" s="815"/>
      <c r="V41" s="815"/>
      <c r="W41" s="815"/>
      <c r="X41" s="815"/>
      <c r="Y41" s="815"/>
      <c r="Z41" s="815"/>
      <c r="AA41" s="815"/>
      <c r="AB41" s="816"/>
      <c r="AC41" s="142"/>
      <c r="AD41" s="160"/>
      <c r="AE41" s="879" t="s">
        <v>4246</v>
      </c>
      <c r="AF41" s="815"/>
      <c r="AG41" s="815"/>
      <c r="AH41" s="815"/>
      <c r="AI41" s="815"/>
      <c r="AJ41" s="815"/>
      <c r="AK41" s="815"/>
      <c r="AL41" s="815"/>
      <c r="AM41" s="815"/>
      <c r="AN41" s="815"/>
      <c r="AO41" s="815"/>
      <c r="AP41" s="880"/>
      <c r="AQ41" s="142"/>
      <c r="AR41" s="164"/>
      <c r="AS41" s="814" t="s">
        <v>4272</v>
      </c>
      <c r="AT41" s="815"/>
      <c r="AU41" s="815"/>
      <c r="AV41" s="815"/>
      <c r="AW41" s="815"/>
      <c r="AX41" s="815"/>
      <c r="AY41" s="815"/>
      <c r="AZ41" s="815"/>
      <c r="BA41" s="815"/>
      <c r="BB41" s="815"/>
      <c r="BC41" s="815"/>
      <c r="BD41" s="816"/>
      <c r="BE41" s="142"/>
      <c r="BF41" s="164"/>
      <c r="BG41" s="734" t="s">
        <v>4248</v>
      </c>
      <c r="BH41" s="735"/>
      <c r="BI41" s="735"/>
      <c r="BJ41" s="735"/>
      <c r="BK41" s="735"/>
      <c r="BL41" s="735"/>
      <c r="BM41" s="735"/>
      <c r="BN41" s="735"/>
      <c r="BO41" s="735"/>
      <c r="BP41" s="735"/>
      <c r="BQ41" s="735"/>
      <c r="BR41" s="735"/>
      <c r="BS41" s="142"/>
      <c r="BT41" s="164"/>
      <c r="BU41" s="814" t="s">
        <v>4273</v>
      </c>
      <c r="BV41" s="815"/>
      <c r="BW41" s="815"/>
      <c r="BX41" s="815"/>
      <c r="BY41" s="815"/>
      <c r="BZ41" s="815"/>
      <c r="CA41" s="815"/>
      <c r="CB41" s="815"/>
      <c r="CC41" s="815"/>
      <c r="CD41" s="815"/>
      <c r="CE41" s="815"/>
      <c r="CF41" s="816"/>
      <c r="CG41" s="142"/>
      <c r="CH41" s="160"/>
      <c r="CI41" s="734" t="s">
        <v>4325</v>
      </c>
      <c r="CJ41" s="735"/>
      <c r="CK41" s="735"/>
      <c r="CL41" s="735"/>
      <c r="CM41" s="735"/>
      <c r="CN41" s="735"/>
      <c r="CO41" s="735"/>
      <c r="CP41" s="735"/>
      <c r="CQ41" s="735"/>
      <c r="CR41" s="735"/>
      <c r="CS41" s="735"/>
      <c r="CT41" s="735"/>
      <c r="CU41" s="142"/>
      <c r="CV41" s="164"/>
      <c r="CW41" s="814" t="s">
        <v>4262</v>
      </c>
      <c r="CX41" s="815"/>
      <c r="CY41" s="815"/>
      <c r="CZ41" s="815"/>
      <c r="DA41" s="815"/>
      <c r="DB41" s="815"/>
      <c r="DC41" s="815"/>
      <c r="DD41" s="815"/>
      <c r="DE41" s="815"/>
      <c r="DF41" s="815"/>
      <c r="DG41" s="815"/>
      <c r="DH41" s="816"/>
      <c r="DI41" s="142"/>
      <c r="DJ41" s="160"/>
      <c r="DK41" s="734" t="s">
        <v>4250</v>
      </c>
      <c r="DL41" s="735"/>
      <c r="DM41" s="735"/>
      <c r="DN41" s="735"/>
      <c r="DO41" s="735"/>
      <c r="DP41" s="735"/>
      <c r="DQ41" s="735"/>
      <c r="DR41" s="735"/>
      <c r="DS41" s="735"/>
      <c r="DT41" s="735"/>
      <c r="DU41" s="735"/>
      <c r="DV41" s="735"/>
      <c r="DW41" s="392"/>
      <c r="DX41" s="383"/>
      <c r="DY41" s="814" t="s">
        <v>4262</v>
      </c>
      <c r="DZ41" s="815"/>
      <c r="EA41" s="815"/>
      <c r="EB41" s="815"/>
      <c r="EC41" s="815"/>
      <c r="ED41" s="815"/>
      <c r="EE41" s="815"/>
      <c r="EF41" s="815"/>
      <c r="EG41" s="815"/>
      <c r="EH41" s="815"/>
      <c r="EI41" s="815"/>
      <c r="EJ41" s="816"/>
    </row>
    <row r="42" spans="1:140" ht="15" customHeight="1">
      <c r="A42" s="397"/>
      <c r="B42" s="164"/>
      <c r="C42" s="806"/>
      <c r="D42" s="807"/>
      <c r="E42" s="807"/>
      <c r="F42" s="807"/>
      <c r="G42" s="807"/>
      <c r="H42" s="807"/>
      <c r="I42" s="807"/>
      <c r="J42" s="807"/>
      <c r="K42" s="807"/>
      <c r="L42" s="807"/>
      <c r="M42" s="807"/>
      <c r="N42" s="808"/>
      <c r="O42" s="397"/>
      <c r="P42" s="164"/>
      <c r="Q42" s="817" t="s">
        <v>657</v>
      </c>
      <c r="R42" s="807"/>
      <c r="S42" s="807"/>
      <c r="T42" s="807"/>
      <c r="U42" s="807"/>
      <c r="V42" s="807"/>
      <c r="W42" s="807"/>
      <c r="X42" s="807"/>
      <c r="Y42" s="807"/>
      <c r="Z42" s="807"/>
      <c r="AA42" s="807"/>
      <c r="AB42" s="818"/>
      <c r="AC42" s="397"/>
      <c r="AD42" s="164"/>
      <c r="AE42" s="806"/>
      <c r="AF42" s="807"/>
      <c r="AG42" s="807"/>
      <c r="AH42" s="807"/>
      <c r="AI42" s="807"/>
      <c r="AJ42" s="807"/>
      <c r="AK42" s="807"/>
      <c r="AL42" s="807"/>
      <c r="AM42" s="807"/>
      <c r="AN42" s="807"/>
      <c r="AO42" s="807"/>
      <c r="AP42" s="808"/>
      <c r="AQ42" s="397"/>
      <c r="AR42" s="164"/>
      <c r="AS42" s="817" t="s">
        <v>657</v>
      </c>
      <c r="AT42" s="807"/>
      <c r="AU42" s="807"/>
      <c r="AV42" s="807"/>
      <c r="AW42" s="807"/>
      <c r="AX42" s="807"/>
      <c r="AY42" s="807"/>
      <c r="AZ42" s="807"/>
      <c r="BA42" s="807"/>
      <c r="BB42" s="807"/>
      <c r="BC42" s="807"/>
      <c r="BD42" s="818"/>
      <c r="BE42" s="397"/>
      <c r="BF42" s="164"/>
      <c r="BG42" s="736"/>
      <c r="BH42" s="717"/>
      <c r="BI42" s="717"/>
      <c r="BJ42" s="717"/>
      <c r="BK42" s="717"/>
      <c r="BL42" s="717"/>
      <c r="BM42" s="717"/>
      <c r="BN42" s="717"/>
      <c r="BO42" s="717"/>
      <c r="BP42" s="717"/>
      <c r="BQ42" s="717"/>
      <c r="BR42" s="717"/>
      <c r="BS42" s="397"/>
      <c r="BT42" s="164"/>
      <c r="BU42" s="817" t="s">
        <v>657</v>
      </c>
      <c r="BV42" s="807"/>
      <c r="BW42" s="807"/>
      <c r="BX42" s="807"/>
      <c r="BY42" s="807"/>
      <c r="BZ42" s="807"/>
      <c r="CA42" s="807"/>
      <c r="CB42" s="807"/>
      <c r="CC42" s="807"/>
      <c r="CD42" s="807"/>
      <c r="CE42" s="807"/>
      <c r="CF42" s="818"/>
      <c r="CG42" s="397"/>
      <c r="CH42" s="160"/>
      <c r="CI42" s="736"/>
      <c r="CJ42" s="717"/>
      <c r="CK42" s="717"/>
      <c r="CL42" s="717"/>
      <c r="CM42" s="717"/>
      <c r="CN42" s="717"/>
      <c r="CO42" s="717"/>
      <c r="CP42" s="717"/>
      <c r="CQ42" s="717"/>
      <c r="CR42" s="717"/>
      <c r="CS42" s="717"/>
      <c r="CT42" s="717"/>
      <c r="CU42" s="397"/>
      <c r="CV42" s="164"/>
      <c r="CW42" s="817" t="s">
        <v>613</v>
      </c>
      <c r="CX42" s="807"/>
      <c r="CY42" s="807"/>
      <c r="CZ42" s="807"/>
      <c r="DA42" s="807"/>
      <c r="DB42" s="807"/>
      <c r="DC42" s="807"/>
      <c r="DD42" s="807"/>
      <c r="DE42" s="807"/>
      <c r="DF42" s="807"/>
      <c r="DG42" s="807"/>
      <c r="DH42" s="818"/>
      <c r="DI42" s="397"/>
      <c r="DJ42" s="160"/>
      <c r="DK42" s="736"/>
      <c r="DL42" s="717"/>
      <c r="DM42" s="717"/>
      <c r="DN42" s="717"/>
      <c r="DO42" s="717"/>
      <c r="DP42" s="717"/>
      <c r="DQ42" s="717"/>
      <c r="DR42" s="717"/>
      <c r="DS42" s="717"/>
      <c r="DT42" s="717"/>
      <c r="DU42" s="717"/>
      <c r="DV42" s="717"/>
      <c r="DW42" s="391"/>
      <c r="DX42" s="383"/>
      <c r="DY42" s="817" t="s">
        <v>617</v>
      </c>
      <c r="DZ42" s="807"/>
      <c r="EA42" s="807"/>
      <c r="EB42" s="807"/>
      <c r="EC42" s="807"/>
      <c r="ED42" s="807"/>
      <c r="EE42" s="807"/>
      <c r="EF42" s="807"/>
      <c r="EG42" s="807"/>
      <c r="EH42" s="807"/>
      <c r="EI42" s="807"/>
      <c r="EJ42" s="818"/>
    </row>
    <row r="43" spans="1:140" ht="106.5" customHeight="1">
      <c r="A43" s="135"/>
      <c r="B43" s="160"/>
      <c r="C43" s="720"/>
      <c r="D43" s="711"/>
      <c r="E43" s="711"/>
      <c r="F43" s="711"/>
      <c r="G43" s="711"/>
      <c r="H43" s="711"/>
      <c r="I43" s="711"/>
      <c r="J43" s="711"/>
      <c r="K43" s="711"/>
      <c r="L43" s="711"/>
      <c r="M43" s="711"/>
      <c r="N43" s="721"/>
      <c r="O43" s="135"/>
      <c r="P43" s="164"/>
      <c r="Q43" s="710"/>
      <c r="R43" s="711"/>
      <c r="S43" s="711"/>
      <c r="T43" s="711"/>
      <c r="U43" s="711"/>
      <c r="V43" s="711"/>
      <c r="W43" s="711"/>
      <c r="X43" s="711"/>
      <c r="Y43" s="711"/>
      <c r="Z43" s="711"/>
      <c r="AA43" s="711"/>
      <c r="AB43" s="712"/>
      <c r="AC43" s="135"/>
      <c r="AD43" s="160"/>
      <c r="AE43" s="720"/>
      <c r="AF43" s="711"/>
      <c r="AG43" s="711"/>
      <c r="AH43" s="711"/>
      <c r="AI43" s="711"/>
      <c r="AJ43" s="711"/>
      <c r="AK43" s="711"/>
      <c r="AL43" s="711"/>
      <c r="AM43" s="711"/>
      <c r="AN43" s="711"/>
      <c r="AO43" s="711"/>
      <c r="AP43" s="721"/>
      <c r="AQ43" s="135"/>
      <c r="AR43" s="164"/>
      <c r="AS43" s="710"/>
      <c r="AT43" s="711"/>
      <c r="AU43" s="711"/>
      <c r="AV43" s="711"/>
      <c r="AW43" s="711"/>
      <c r="AX43" s="711"/>
      <c r="AY43" s="711"/>
      <c r="AZ43" s="711"/>
      <c r="BA43" s="711"/>
      <c r="BB43" s="711"/>
      <c r="BC43" s="711"/>
      <c r="BD43" s="712"/>
      <c r="BE43" s="135"/>
      <c r="BF43" s="164"/>
      <c r="BG43" s="720"/>
      <c r="BH43" s="711"/>
      <c r="BI43" s="711"/>
      <c r="BJ43" s="711"/>
      <c r="BK43" s="711"/>
      <c r="BL43" s="711"/>
      <c r="BM43" s="711"/>
      <c r="BN43" s="711"/>
      <c r="BO43" s="711"/>
      <c r="BP43" s="711"/>
      <c r="BQ43" s="711"/>
      <c r="BR43" s="721"/>
      <c r="BS43" s="135"/>
      <c r="BT43" s="164"/>
      <c r="BU43" s="710"/>
      <c r="BV43" s="711"/>
      <c r="BW43" s="711"/>
      <c r="BX43" s="711"/>
      <c r="BY43" s="711"/>
      <c r="BZ43" s="711"/>
      <c r="CA43" s="711"/>
      <c r="CB43" s="711"/>
      <c r="CC43" s="711"/>
      <c r="CD43" s="711"/>
      <c r="CE43" s="711"/>
      <c r="CF43" s="712"/>
      <c r="CG43" s="135"/>
      <c r="CH43" s="160"/>
      <c r="CI43" s="720"/>
      <c r="CJ43" s="711"/>
      <c r="CK43" s="711"/>
      <c r="CL43" s="711"/>
      <c r="CM43" s="711"/>
      <c r="CN43" s="711"/>
      <c r="CO43" s="711"/>
      <c r="CP43" s="711"/>
      <c r="CQ43" s="711"/>
      <c r="CR43" s="711"/>
      <c r="CS43" s="711"/>
      <c r="CT43" s="721"/>
      <c r="CU43" s="135"/>
      <c r="CV43" s="164"/>
      <c r="CW43" s="710"/>
      <c r="CX43" s="711"/>
      <c r="CY43" s="711"/>
      <c r="CZ43" s="711"/>
      <c r="DA43" s="711"/>
      <c r="DB43" s="711"/>
      <c r="DC43" s="711"/>
      <c r="DD43" s="711"/>
      <c r="DE43" s="711"/>
      <c r="DF43" s="711"/>
      <c r="DG43" s="711"/>
      <c r="DH43" s="712"/>
      <c r="DI43" s="135"/>
      <c r="DJ43" s="160"/>
      <c r="DK43" s="720"/>
      <c r="DL43" s="711"/>
      <c r="DM43" s="711"/>
      <c r="DN43" s="711"/>
      <c r="DO43" s="711"/>
      <c r="DP43" s="711"/>
      <c r="DQ43" s="711"/>
      <c r="DR43" s="711"/>
      <c r="DS43" s="711"/>
      <c r="DT43" s="711"/>
      <c r="DU43" s="711"/>
      <c r="DV43" s="721"/>
      <c r="DW43" s="394"/>
      <c r="DX43" s="383"/>
      <c r="DY43" s="710"/>
      <c r="DZ43" s="711"/>
      <c r="EA43" s="711"/>
      <c r="EB43" s="711"/>
      <c r="EC43" s="711"/>
      <c r="ED43" s="711"/>
      <c r="EE43" s="711"/>
      <c r="EF43" s="711"/>
      <c r="EG43" s="711"/>
      <c r="EH43" s="711"/>
      <c r="EI43" s="711"/>
      <c r="EJ43" s="712"/>
    </row>
    <row r="44" spans="1:140">
      <c r="A44" s="137" t="s">
        <v>2405</v>
      </c>
      <c r="B44" s="160"/>
      <c r="C44" s="881">
        <f>VLOOKUP(A44,'Прайс-лист'!$B:$K,10,0)</f>
        <v>690</v>
      </c>
      <c r="D44" s="882"/>
      <c r="E44" s="882"/>
      <c r="F44" s="882"/>
      <c r="G44" s="882"/>
      <c r="H44" s="882"/>
      <c r="I44" s="882"/>
      <c r="J44" s="882"/>
      <c r="K44" s="945"/>
      <c r="L44" s="947"/>
      <c r="M44" s="948"/>
      <c r="N44" s="949"/>
      <c r="O44" s="137" t="s">
        <v>707</v>
      </c>
      <c r="P44" s="160"/>
      <c r="Q44" s="819">
        <f>VLOOKUP(O44,'Прайс-лист'!$B:$K,10,0)</f>
        <v>1190</v>
      </c>
      <c r="R44" s="820"/>
      <c r="S44" s="820"/>
      <c r="T44" s="820"/>
      <c r="U44" s="820"/>
      <c r="V44" s="820"/>
      <c r="W44" s="820"/>
      <c r="X44" s="820"/>
      <c r="Y44" s="716"/>
      <c r="Z44" s="708"/>
      <c r="AA44" s="709"/>
      <c r="AB44" s="713"/>
      <c r="AC44" s="137" t="s">
        <v>2407</v>
      </c>
      <c r="AD44" s="160"/>
      <c r="AE44" s="881">
        <f>VLOOKUP(AC44,'Прайс-лист'!$B:$K,10,0)</f>
        <v>740</v>
      </c>
      <c r="AF44" s="882"/>
      <c r="AG44" s="882"/>
      <c r="AH44" s="882"/>
      <c r="AI44" s="882"/>
      <c r="AJ44" s="882"/>
      <c r="AK44" s="882"/>
      <c r="AL44" s="882"/>
      <c r="AM44" s="945"/>
      <c r="AN44" s="947"/>
      <c r="AO44" s="948"/>
      <c r="AP44" s="953"/>
      <c r="AQ44" s="137" t="s">
        <v>710</v>
      </c>
      <c r="AR44" s="164"/>
      <c r="AS44" s="719">
        <f>VLOOKUP(AQ44,'Прайс-лист'!$B:$K,10,0)</f>
        <v>1290</v>
      </c>
      <c r="AT44" s="715"/>
      <c r="AU44" s="715"/>
      <c r="AV44" s="715"/>
      <c r="AW44" s="715"/>
      <c r="AX44" s="715"/>
      <c r="AY44" s="715"/>
      <c r="AZ44" s="715"/>
      <c r="BA44" s="716"/>
      <c r="BB44" s="889"/>
      <c r="BC44" s="890"/>
      <c r="BD44" s="891"/>
      <c r="BE44" s="137" t="s">
        <v>2409</v>
      </c>
      <c r="BF44" s="164"/>
      <c r="BG44" s="881">
        <f>VLOOKUP(BE44,'Прайс-лист'!$B:$K,10,0)</f>
        <v>750</v>
      </c>
      <c r="BH44" s="882"/>
      <c r="BI44" s="882"/>
      <c r="BJ44" s="882"/>
      <c r="BK44" s="882"/>
      <c r="BL44" s="882"/>
      <c r="BM44" s="882"/>
      <c r="BN44" s="882"/>
      <c r="BO44" s="945"/>
      <c r="BP44" s="947"/>
      <c r="BQ44" s="948"/>
      <c r="BR44" s="949"/>
      <c r="BS44" s="137" t="s">
        <v>713</v>
      </c>
      <c r="BT44" s="164"/>
      <c r="BU44" s="719">
        <f>VLOOKUP(BS44,'Прайс-лист'!$B:$K,10,0)</f>
        <v>1440</v>
      </c>
      <c r="BV44" s="715"/>
      <c r="BW44" s="715"/>
      <c r="BX44" s="715"/>
      <c r="BY44" s="715"/>
      <c r="BZ44" s="715"/>
      <c r="CA44" s="715"/>
      <c r="CB44" s="715"/>
      <c r="CC44" s="716"/>
      <c r="CD44" s="889"/>
      <c r="CE44" s="890"/>
      <c r="CF44" s="891"/>
      <c r="CG44" s="137" t="s">
        <v>2411</v>
      </c>
      <c r="CH44" s="160"/>
      <c r="CI44" s="881">
        <f>VLOOKUP(CG44,'Прайс-лист'!$B:$K,10,0)</f>
        <v>860</v>
      </c>
      <c r="CJ44" s="882"/>
      <c r="CK44" s="882"/>
      <c r="CL44" s="882"/>
      <c r="CM44" s="882"/>
      <c r="CN44" s="882"/>
      <c r="CO44" s="882"/>
      <c r="CP44" s="882"/>
      <c r="CQ44" s="945"/>
      <c r="CR44" s="947"/>
      <c r="CS44" s="948"/>
      <c r="CT44" s="949"/>
      <c r="CU44" s="137" t="s">
        <v>614</v>
      </c>
      <c r="CV44" s="164"/>
      <c r="CW44" s="719">
        <f>VLOOKUP(CU44,'Прайс-лист'!$B:$K,10,0)</f>
        <v>540</v>
      </c>
      <c r="CX44" s="715"/>
      <c r="CY44" s="715"/>
      <c r="CZ44" s="715"/>
      <c r="DA44" s="715"/>
      <c r="DB44" s="715"/>
      <c r="DC44" s="715"/>
      <c r="DD44" s="715"/>
      <c r="DE44" s="716"/>
      <c r="DF44" s="889"/>
      <c r="DG44" s="890"/>
      <c r="DH44" s="891"/>
      <c r="DI44" s="137" t="s">
        <v>2413</v>
      </c>
      <c r="DJ44" s="160"/>
      <c r="DK44" s="881">
        <f>VLOOKUP(DI44,'Прайс-лист'!$B:$K,10,0)</f>
        <v>690</v>
      </c>
      <c r="DL44" s="882"/>
      <c r="DM44" s="882"/>
      <c r="DN44" s="882"/>
      <c r="DO44" s="882"/>
      <c r="DP44" s="882"/>
      <c r="DQ44" s="882"/>
      <c r="DR44" s="882"/>
      <c r="DS44" s="945"/>
      <c r="DT44" s="947"/>
      <c r="DU44" s="948"/>
      <c r="DV44" s="949"/>
      <c r="DW44" s="349" t="s">
        <v>618</v>
      </c>
      <c r="DX44" s="383"/>
      <c r="DY44" s="719">
        <f>VLOOKUP(DW44,'Прайс-лист'!$B:$K,10,0)</f>
        <v>620</v>
      </c>
      <c r="DZ44" s="715"/>
      <c r="EA44" s="715"/>
      <c r="EB44" s="715"/>
      <c r="EC44" s="715"/>
      <c r="ED44" s="715"/>
      <c r="EE44" s="715"/>
      <c r="EF44" s="715"/>
      <c r="EG44" s="716"/>
      <c r="EH44" s="889"/>
      <c r="EI44" s="890"/>
      <c r="EJ44" s="891"/>
    </row>
    <row r="45" spans="1:140" ht="15" thickBot="1">
      <c r="A45" s="138"/>
      <c r="B45" s="160"/>
      <c r="C45" s="884" t="e">
        <f>VLOOKUP(A45,'Прайс-лист'!$B:$K,10,0)</f>
        <v>#N/A</v>
      </c>
      <c r="D45" s="885"/>
      <c r="E45" s="885"/>
      <c r="F45" s="885"/>
      <c r="G45" s="885"/>
      <c r="H45" s="885"/>
      <c r="I45" s="885"/>
      <c r="J45" s="885"/>
      <c r="K45" s="946"/>
      <c r="L45" s="950"/>
      <c r="M45" s="951"/>
      <c r="N45" s="952"/>
      <c r="O45" s="138" t="s">
        <v>825</v>
      </c>
      <c r="P45" s="245"/>
      <c r="Q45" s="722">
        <f>VLOOKUP(O45,'Прайс-лист'!$B:$K,10,0)</f>
        <v>1190</v>
      </c>
      <c r="R45" s="723"/>
      <c r="S45" s="723"/>
      <c r="T45" s="723"/>
      <c r="U45" s="723"/>
      <c r="V45" s="723"/>
      <c r="W45" s="723"/>
      <c r="X45" s="723"/>
      <c r="Y45" s="724"/>
      <c r="Z45" s="725"/>
      <c r="AA45" s="726"/>
      <c r="AB45" s="727"/>
      <c r="AC45" s="138" t="s">
        <v>2491</v>
      </c>
      <c r="AD45" s="160"/>
      <c r="AE45" s="884" t="e">
        <f>VLOOKUP(AC45,'Прайс-лист'!$B:$K,10,0)</f>
        <v>#N/A</v>
      </c>
      <c r="AF45" s="885"/>
      <c r="AG45" s="885"/>
      <c r="AH45" s="885"/>
      <c r="AI45" s="885"/>
      <c r="AJ45" s="885"/>
      <c r="AK45" s="885"/>
      <c r="AL45" s="885"/>
      <c r="AM45" s="946"/>
      <c r="AN45" s="950"/>
      <c r="AO45" s="951"/>
      <c r="AP45" s="954"/>
      <c r="AQ45" s="139" t="s">
        <v>827</v>
      </c>
      <c r="AR45" s="244"/>
      <c r="AS45" s="722">
        <f>VLOOKUP(AQ45,'Прайс-лист'!$B:$K,10,0)</f>
        <v>1290</v>
      </c>
      <c r="AT45" s="723"/>
      <c r="AU45" s="723"/>
      <c r="AV45" s="723"/>
      <c r="AW45" s="723"/>
      <c r="AX45" s="723"/>
      <c r="AY45" s="723"/>
      <c r="AZ45" s="723"/>
      <c r="BA45" s="724"/>
      <c r="BB45" s="892"/>
      <c r="BC45" s="893"/>
      <c r="BD45" s="894"/>
      <c r="BE45" s="138"/>
      <c r="BF45" s="164"/>
      <c r="BG45" s="884" t="e">
        <f>VLOOKUP(BE45,'Прайс-лист'!$B:$K,10,0)</f>
        <v>#N/A</v>
      </c>
      <c r="BH45" s="885"/>
      <c r="BI45" s="885"/>
      <c r="BJ45" s="885"/>
      <c r="BK45" s="885"/>
      <c r="BL45" s="885"/>
      <c r="BM45" s="885"/>
      <c r="BN45" s="885"/>
      <c r="BO45" s="946"/>
      <c r="BP45" s="950"/>
      <c r="BQ45" s="951"/>
      <c r="BR45" s="952"/>
      <c r="BS45" s="139" t="s">
        <v>829</v>
      </c>
      <c r="BT45" s="244"/>
      <c r="BU45" s="722">
        <f>VLOOKUP(BS45,'Прайс-лист'!$B:$K,10,0)</f>
        <v>1440</v>
      </c>
      <c r="BV45" s="723"/>
      <c r="BW45" s="723"/>
      <c r="BX45" s="723"/>
      <c r="BY45" s="723"/>
      <c r="BZ45" s="723"/>
      <c r="CA45" s="723"/>
      <c r="CB45" s="723"/>
      <c r="CC45" s="724"/>
      <c r="CD45" s="892"/>
      <c r="CE45" s="893"/>
      <c r="CF45" s="894"/>
      <c r="CG45" s="138"/>
      <c r="CH45" s="245"/>
      <c r="CI45" s="884" t="e">
        <f>VLOOKUP(CG45,'Прайс-лист'!$B:$K,10,0)</f>
        <v>#N/A</v>
      </c>
      <c r="CJ45" s="885"/>
      <c r="CK45" s="885"/>
      <c r="CL45" s="885"/>
      <c r="CM45" s="885"/>
      <c r="CN45" s="885"/>
      <c r="CO45" s="885"/>
      <c r="CP45" s="885"/>
      <c r="CQ45" s="946"/>
      <c r="CR45" s="950"/>
      <c r="CS45" s="951"/>
      <c r="CT45" s="952"/>
      <c r="CU45" s="139" t="s">
        <v>773</v>
      </c>
      <c r="CV45" s="244"/>
      <c r="CW45" s="722">
        <f>VLOOKUP(CU45,'Прайс-лист'!$B:$K,10,0)</f>
        <v>540</v>
      </c>
      <c r="CX45" s="723"/>
      <c r="CY45" s="723"/>
      <c r="CZ45" s="723"/>
      <c r="DA45" s="723"/>
      <c r="DB45" s="723"/>
      <c r="DC45" s="723"/>
      <c r="DD45" s="723"/>
      <c r="DE45" s="724"/>
      <c r="DF45" s="892"/>
      <c r="DG45" s="893"/>
      <c r="DH45" s="894"/>
      <c r="DI45" s="138"/>
      <c r="DJ45" s="160"/>
      <c r="DK45" s="884" t="e">
        <f>VLOOKUP(DI45,'Прайс-лист'!$B:$K,10,0)</f>
        <v>#N/A</v>
      </c>
      <c r="DL45" s="885"/>
      <c r="DM45" s="885"/>
      <c r="DN45" s="885"/>
      <c r="DO45" s="885"/>
      <c r="DP45" s="885"/>
      <c r="DQ45" s="885"/>
      <c r="DR45" s="885"/>
      <c r="DS45" s="946"/>
      <c r="DT45" s="950"/>
      <c r="DU45" s="951"/>
      <c r="DV45" s="952"/>
      <c r="DW45" s="144" t="s">
        <v>775</v>
      </c>
      <c r="DX45" s="253"/>
      <c r="DY45" s="722">
        <f>VLOOKUP(DW45,'Прайс-лист'!$B:$K,10,0)</f>
        <v>620</v>
      </c>
      <c r="DZ45" s="723"/>
      <c r="EA45" s="723"/>
      <c r="EB45" s="723"/>
      <c r="EC45" s="723"/>
      <c r="ED45" s="723"/>
      <c r="EE45" s="723"/>
      <c r="EF45" s="723"/>
      <c r="EG45" s="724"/>
      <c r="EH45" s="892"/>
      <c r="EI45" s="893"/>
      <c r="EJ45" s="894"/>
    </row>
    <row r="46" spans="1:140" ht="10.5" customHeight="1" thickBot="1"/>
    <row r="47" spans="1:140" ht="21" thickBot="1">
      <c r="C47" s="750" t="s">
        <v>4363</v>
      </c>
      <c r="D47" s="751"/>
      <c r="E47" s="751"/>
      <c r="F47" s="751"/>
      <c r="G47" s="751"/>
      <c r="H47" s="751"/>
      <c r="I47" s="751"/>
      <c r="J47" s="751"/>
      <c r="K47" s="751"/>
      <c r="L47" s="751"/>
      <c r="M47" s="751"/>
      <c r="N47" s="751"/>
      <c r="O47" s="751"/>
      <c r="P47" s="751"/>
      <c r="Q47" s="751"/>
      <c r="R47" s="751"/>
      <c r="S47" s="751"/>
      <c r="T47" s="751"/>
      <c r="U47" s="751"/>
      <c r="V47" s="751"/>
      <c r="W47" s="751"/>
      <c r="X47" s="751"/>
      <c r="Y47" s="751"/>
      <c r="Z47" s="751"/>
      <c r="AA47" s="751"/>
      <c r="AB47" s="751"/>
      <c r="AC47" s="751"/>
      <c r="AD47" s="751"/>
      <c r="AE47" s="751"/>
      <c r="AF47" s="751"/>
      <c r="AG47" s="751"/>
      <c r="AH47" s="751"/>
      <c r="AI47" s="751"/>
      <c r="AJ47" s="751"/>
      <c r="AK47" s="751"/>
      <c r="AL47" s="751"/>
      <c r="AM47" s="751"/>
      <c r="AN47" s="751"/>
      <c r="AO47" s="751"/>
      <c r="AP47" s="751"/>
      <c r="AQ47" s="751"/>
      <c r="AR47" s="751"/>
      <c r="AS47" s="751"/>
      <c r="AT47" s="751"/>
      <c r="AU47" s="751"/>
      <c r="AV47" s="751"/>
      <c r="AW47" s="751"/>
      <c r="AX47" s="751"/>
      <c r="AY47" s="751"/>
      <c r="AZ47" s="751"/>
      <c r="BA47" s="751"/>
      <c r="BB47" s="751"/>
      <c r="BC47" s="751"/>
      <c r="BD47" s="751"/>
      <c r="BE47" s="751"/>
      <c r="BF47" s="751"/>
      <c r="BG47" s="751"/>
      <c r="BH47" s="751"/>
      <c r="BI47" s="751"/>
      <c r="BJ47" s="751"/>
      <c r="BK47" s="751"/>
      <c r="BL47" s="751"/>
      <c r="BM47" s="751"/>
      <c r="BN47" s="751"/>
      <c r="BO47" s="751"/>
      <c r="BP47" s="751"/>
      <c r="BQ47" s="751"/>
      <c r="BR47" s="751"/>
      <c r="BS47" s="751"/>
      <c r="BT47" s="751"/>
      <c r="BU47" s="751"/>
      <c r="BV47" s="751"/>
      <c r="BW47" s="751"/>
      <c r="BX47" s="751"/>
      <c r="BY47" s="751"/>
      <c r="BZ47" s="751"/>
      <c r="CA47" s="751"/>
      <c r="CB47" s="751"/>
      <c r="CC47" s="751"/>
      <c r="CD47" s="751"/>
      <c r="CE47" s="751"/>
      <c r="CF47" s="751"/>
      <c r="CG47" s="751"/>
      <c r="CH47" s="751"/>
      <c r="CI47" s="751"/>
      <c r="CJ47" s="751"/>
      <c r="CK47" s="751"/>
      <c r="CL47" s="751"/>
      <c r="CM47" s="751"/>
      <c r="CN47" s="751"/>
      <c r="CO47" s="751"/>
      <c r="CP47" s="751"/>
      <c r="CQ47" s="751"/>
      <c r="CR47" s="751"/>
      <c r="CS47" s="751"/>
      <c r="CT47" s="751"/>
      <c r="CU47" s="751"/>
      <c r="CV47" s="751"/>
      <c r="CW47" s="751"/>
      <c r="CX47" s="751"/>
      <c r="CY47" s="751"/>
      <c r="CZ47" s="751"/>
      <c r="DA47" s="751"/>
      <c r="DB47" s="751"/>
      <c r="DC47" s="751"/>
      <c r="DD47" s="751"/>
      <c r="DE47" s="751"/>
      <c r="DF47" s="751"/>
      <c r="DG47" s="751"/>
      <c r="DH47" s="751"/>
      <c r="DI47" s="751"/>
      <c r="DJ47" s="751"/>
      <c r="DK47" s="751"/>
      <c r="DL47" s="751"/>
      <c r="DM47" s="751"/>
      <c r="DN47" s="751"/>
      <c r="DO47" s="751"/>
      <c r="DP47" s="751"/>
      <c r="DQ47" s="751"/>
      <c r="DR47" s="751"/>
      <c r="DS47" s="751"/>
      <c r="DT47" s="751"/>
      <c r="DU47" s="751"/>
      <c r="DV47" s="751"/>
      <c r="DW47" s="751"/>
      <c r="DX47" s="751"/>
      <c r="DY47" s="751"/>
      <c r="DZ47" s="751"/>
      <c r="EA47" s="751"/>
      <c r="EB47" s="751"/>
      <c r="EC47" s="751"/>
      <c r="ED47" s="751"/>
      <c r="EE47" s="751"/>
      <c r="EF47" s="751"/>
      <c r="EG47" s="751"/>
      <c r="EH47" s="751"/>
      <c r="EI47" s="751"/>
      <c r="EJ47" s="752"/>
    </row>
    <row r="48" spans="1:140" ht="15.75" customHeight="1" thickBot="1">
      <c r="C48" s="754" t="s">
        <v>4288</v>
      </c>
      <c r="D48" s="755"/>
      <c r="E48" s="755"/>
      <c r="F48" s="755"/>
      <c r="G48" s="755"/>
      <c r="H48" s="755"/>
      <c r="I48" s="755"/>
      <c r="J48" s="755"/>
      <c r="K48" s="755"/>
      <c r="L48" s="755"/>
      <c r="M48" s="755"/>
      <c r="N48" s="755"/>
      <c r="O48" s="755"/>
      <c r="P48" s="755"/>
      <c r="Q48" s="755"/>
      <c r="R48" s="755"/>
      <c r="S48" s="755"/>
      <c r="T48" s="755"/>
      <c r="U48" s="755"/>
      <c r="V48" s="755"/>
      <c r="W48" s="755"/>
      <c r="X48" s="755"/>
      <c r="Y48" s="755"/>
      <c r="Z48" s="755"/>
      <c r="AA48" s="755"/>
      <c r="AB48" s="756"/>
      <c r="AC48" s="134"/>
      <c r="AE48" s="754" t="s">
        <v>4190</v>
      </c>
      <c r="AF48" s="755"/>
      <c r="AG48" s="755"/>
      <c r="AH48" s="755"/>
      <c r="AI48" s="755"/>
      <c r="AJ48" s="755"/>
      <c r="AK48" s="755"/>
      <c r="AL48" s="755"/>
      <c r="AM48" s="755"/>
      <c r="AN48" s="755"/>
      <c r="AO48" s="755"/>
      <c r="AP48" s="755"/>
      <c r="AQ48" s="755"/>
      <c r="AR48" s="755"/>
      <c r="AS48" s="755"/>
      <c r="AT48" s="755"/>
      <c r="AU48" s="755"/>
      <c r="AV48" s="755"/>
      <c r="AW48" s="755"/>
      <c r="AX48" s="755"/>
      <c r="AY48" s="755"/>
      <c r="AZ48" s="755"/>
      <c r="BA48" s="755"/>
      <c r="BB48" s="755"/>
      <c r="BC48" s="755"/>
      <c r="BD48" s="755"/>
      <c r="BE48" s="755"/>
      <c r="BF48" s="755"/>
      <c r="BG48" s="755"/>
      <c r="BH48" s="755"/>
      <c r="BI48" s="755"/>
      <c r="BJ48" s="755"/>
      <c r="BK48" s="755"/>
      <c r="BL48" s="755"/>
      <c r="BM48" s="755"/>
      <c r="BN48" s="755"/>
      <c r="BO48" s="755"/>
      <c r="BP48" s="755"/>
      <c r="BQ48" s="755"/>
      <c r="BR48" s="756"/>
      <c r="BS48" s="134"/>
      <c r="BT48" s="164"/>
      <c r="BU48" s="754" t="s">
        <v>4191</v>
      </c>
      <c r="BV48" s="755"/>
      <c r="BW48" s="755"/>
      <c r="BX48" s="755"/>
      <c r="BY48" s="755"/>
      <c r="BZ48" s="755"/>
      <c r="CA48" s="755"/>
      <c r="CB48" s="755"/>
      <c r="CC48" s="755"/>
      <c r="CD48" s="755"/>
      <c r="CE48" s="755"/>
      <c r="CF48" s="755"/>
      <c r="CG48" s="755"/>
      <c r="CH48" s="755"/>
      <c r="CI48" s="755"/>
      <c r="CJ48" s="755"/>
      <c r="CK48" s="755"/>
      <c r="CL48" s="755"/>
      <c r="CM48" s="755"/>
      <c r="CN48" s="755"/>
      <c r="CO48" s="755"/>
      <c r="CP48" s="755"/>
      <c r="CQ48" s="755"/>
      <c r="CR48" s="755"/>
      <c r="CS48" s="755"/>
      <c r="CT48" s="755"/>
      <c r="CU48" s="755"/>
      <c r="CV48" s="755"/>
      <c r="CW48" s="755"/>
      <c r="CX48" s="755"/>
      <c r="CY48" s="755"/>
      <c r="CZ48" s="755"/>
      <c r="DA48" s="755"/>
      <c r="DB48" s="755"/>
      <c r="DC48" s="755"/>
      <c r="DD48" s="755"/>
      <c r="DE48" s="755"/>
      <c r="DF48" s="755"/>
      <c r="DG48" s="755"/>
      <c r="DH48" s="756"/>
      <c r="DK48" s="754" t="s">
        <v>4290</v>
      </c>
      <c r="DL48" s="755"/>
      <c r="DM48" s="755"/>
      <c r="DN48" s="755"/>
      <c r="DO48" s="755"/>
      <c r="DP48" s="755"/>
      <c r="DQ48" s="755"/>
      <c r="DR48" s="755"/>
      <c r="DS48" s="755"/>
      <c r="DT48" s="755"/>
      <c r="DU48" s="755"/>
      <c r="DV48" s="755"/>
      <c r="DW48" s="755"/>
      <c r="DX48" s="755"/>
      <c r="DY48" s="755"/>
      <c r="DZ48" s="755"/>
      <c r="EA48" s="755"/>
      <c r="EB48" s="755"/>
      <c r="EC48" s="755"/>
      <c r="ED48" s="755"/>
      <c r="EE48" s="755"/>
      <c r="EF48" s="755"/>
      <c r="EG48" s="755"/>
      <c r="EH48" s="755"/>
      <c r="EI48" s="755"/>
      <c r="EJ48" s="756"/>
    </row>
    <row r="49" spans="1:140" ht="15.75">
      <c r="A49" s="135"/>
      <c r="B49" s="160"/>
      <c r="C49" s="810" t="s">
        <v>714</v>
      </c>
      <c r="D49" s="759"/>
      <c r="E49" s="759"/>
      <c r="F49" s="759"/>
      <c r="G49" s="759"/>
      <c r="H49" s="759"/>
      <c r="I49" s="759"/>
      <c r="J49" s="759"/>
      <c r="K49" s="759"/>
      <c r="L49" s="759"/>
      <c r="M49" s="759"/>
      <c r="N49" s="759"/>
      <c r="O49" s="341"/>
      <c r="P49" s="382"/>
      <c r="Q49" s="759" t="s">
        <v>4289</v>
      </c>
      <c r="R49" s="759"/>
      <c r="S49" s="759"/>
      <c r="T49" s="759"/>
      <c r="U49" s="759"/>
      <c r="V49" s="759"/>
      <c r="W49" s="759"/>
      <c r="X49" s="759"/>
      <c r="Y49" s="759"/>
      <c r="Z49" s="759"/>
      <c r="AA49" s="759"/>
      <c r="AB49" s="760"/>
      <c r="AE49" s="810" t="s">
        <v>5888</v>
      </c>
      <c r="AF49" s="759"/>
      <c r="AG49" s="759"/>
      <c r="AH49" s="759"/>
      <c r="AI49" s="759"/>
      <c r="AJ49" s="759"/>
      <c r="AK49" s="759"/>
      <c r="AL49" s="759"/>
      <c r="AM49" s="759"/>
      <c r="AN49" s="759"/>
      <c r="AO49" s="759"/>
      <c r="AP49" s="759"/>
      <c r="AQ49" s="384"/>
      <c r="AR49" s="384"/>
      <c r="AS49" s="759" t="s">
        <v>5877</v>
      </c>
      <c r="AT49" s="759"/>
      <c r="AU49" s="759"/>
      <c r="AV49" s="759"/>
      <c r="AW49" s="759"/>
      <c r="AX49" s="759"/>
      <c r="AY49" s="759"/>
      <c r="AZ49" s="759"/>
      <c r="BA49" s="759"/>
      <c r="BB49" s="759"/>
      <c r="BC49" s="759"/>
      <c r="BD49" s="759"/>
      <c r="BE49" s="341"/>
      <c r="BF49" s="382"/>
      <c r="BG49" s="759" t="s">
        <v>5875</v>
      </c>
      <c r="BH49" s="759"/>
      <c r="BI49" s="759"/>
      <c r="BJ49" s="759"/>
      <c r="BK49" s="759"/>
      <c r="BL49" s="759"/>
      <c r="BM49" s="759"/>
      <c r="BN49" s="759"/>
      <c r="BO49" s="759"/>
      <c r="BP49" s="759"/>
      <c r="BQ49" s="759"/>
      <c r="BR49" s="760"/>
      <c r="BS49" s="135"/>
      <c r="BT49" s="158"/>
      <c r="BU49" s="810" t="s">
        <v>6355</v>
      </c>
      <c r="BV49" s="759"/>
      <c r="BW49" s="759"/>
      <c r="BX49" s="759"/>
      <c r="BY49" s="759"/>
      <c r="BZ49" s="759"/>
      <c r="CA49" s="759"/>
      <c r="CB49" s="759"/>
      <c r="CC49" s="759"/>
      <c r="CD49" s="759"/>
      <c r="CE49" s="759"/>
      <c r="CF49" s="759"/>
      <c r="CG49" s="384"/>
      <c r="CH49" s="384"/>
      <c r="CI49" s="759" t="s">
        <v>6356</v>
      </c>
      <c r="CJ49" s="759"/>
      <c r="CK49" s="759"/>
      <c r="CL49" s="759"/>
      <c r="CM49" s="759"/>
      <c r="CN49" s="759"/>
      <c r="CO49" s="759"/>
      <c r="CP49" s="759"/>
      <c r="CQ49" s="759"/>
      <c r="CR49" s="759"/>
      <c r="CS49" s="759"/>
      <c r="CT49" s="759"/>
      <c r="CU49" s="341"/>
      <c r="CV49" s="382"/>
      <c r="CW49" s="759" t="s">
        <v>6365</v>
      </c>
      <c r="CX49" s="759"/>
      <c r="CY49" s="759"/>
      <c r="CZ49" s="759"/>
      <c r="DA49" s="759"/>
      <c r="DB49" s="759"/>
      <c r="DC49" s="759"/>
      <c r="DD49" s="759"/>
      <c r="DE49" s="759"/>
      <c r="DF49" s="759"/>
      <c r="DG49" s="759"/>
      <c r="DH49" s="760"/>
      <c r="DI49" s="135"/>
      <c r="DK49" s="740" t="s">
        <v>4253</v>
      </c>
      <c r="DL49" s="741"/>
      <c r="DM49" s="741"/>
      <c r="DN49" s="741"/>
      <c r="DO49" s="741"/>
      <c r="DP49" s="741"/>
      <c r="DQ49" s="741"/>
      <c r="DR49" s="741"/>
      <c r="DS49" s="741"/>
      <c r="DT49" s="741"/>
      <c r="DU49" s="741"/>
      <c r="DV49" s="741"/>
      <c r="DW49" s="135"/>
      <c r="DX49" s="164"/>
      <c r="DY49" s="733" t="s">
        <v>723</v>
      </c>
      <c r="DZ49" s="733"/>
      <c r="EA49" s="733"/>
      <c r="EB49" s="733"/>
      <c r="EC49" s="733"/>
      <c r="ED49" s="733"/>
      <c r="EE49" s="733"/>
      <c r="EF49" s="733"/>
      <c r="EG49" s="733"/>
      <c r="EH49" s="733"/>
      <c r="EI49" s="733"/>
      <c r="EJ49" s="743"/>
    </row>
    <row r="50" spans="1:140" ht="53.25" customHeight="1">
      <c r="A50" s="142"/>
      <c r="B50" s="160"/>
      <c r="C50" s="734" t="s">
        <v>4263</v>
      </c>
      <c r="D50" s="763"/>
      <c r="E50" s="763"/>
      <c r="F50" s="763"/>
      <c r="G50" s="763"/>
      <c r="H50" s="763"/>
      <c r="I50" s="763"/>
      <c r="J50" s="763"/>
      <c r="K50" s="763"/>
      <c r="L50" s="763"/>
      <c r="M50" s="763"/>
      <c r="N50" s="763"/>
      <c r="O50" s="142"/>
      <c r="P50" s="164"/>
      <c r="Q50" s="763" t="s">
        <v>4282</v>
      </c>
      <c r="R50" s="763"/>
      <c r="S50" s="763"/>
      <c r="T50" s="763"/>
      <c r="U50" s="763"/>
      <c r="V50" s="763"/>
      <c r="W50" s="763"/>
      <c r="X50" s="763"/>
      <c r="Y50" s="763"/>
      <c r="Z50" s="763"/>
      <c r="AA50" s="763"/>
      <c r="AB50" s="744"/>
      <c r="AC50" s="142"/>
      <c r="AD50" s="160"/>
      <c r="AE50" s="734" t="s">
        <v>5898</v>
      </c>
      <c r="AF50" s="763"/>
      <c r="AG50" s="763"/>
      <c r="AH50" s="763"/>
      <c r="AI50" s="763"/>
      <c r="AJ50" s="763"/>
      <c r="AK50" s="763"/>
      <c r="AL50" s="763"/>
      <c r="AM50" s="763"/>
      <c r="AN50" s="763"/>
      <c r="AO50" s="763"/>
      <c r="AP50" s="763"/>
      <c r="AQ50" s="247"/>
      <c r="AR50" s="247"/>
      <c r="AS50" s="763" t="s">
        <v>4268</v>
      </c>
      <c r="AT50" s="763"/>
      <c r="AU50" s="763"/>
      <c r="AV50" s="763"/>
      <c r="AW50" s="763"/>
      <c r="AX50" s="763"/>
      <c r="AY50" s="763"/>
      <c r="AZ50" s="763"/>
      <c r="BA50" s="763"/>
      <c r="BB50" s="763"/>
      <c r="BC50" s="763"/>
      <c r="BD50" s="763"/>
      <c r="BE50" s="142"/>
      <c r="BF50" s="164"/>
      <c r="BG50" s="763" t="s">
        <v>5884</v>
      </c>
      <c r="BH50" s="763"/>
      <c r="BI50" s="763"/>
      <c r="BJ50" s="763"/>
      <c r="BK50" s="763"/>
      <c r="BL50" s="763"/>
      <c r="BM50" s="763"/>
      <c r="BN50" s="763"/>
      <c r="BO50" s="763"/>
      <c r="BP50" s="763"/>
      <c r="BQ50" s="763"/>
      <c r="BR50" s="744"/>
      <c r="BS50" s="142"/>
      <c r="BT50" s="164"/>
      <c r="BU50" s="734" t="s">
        <v>5889</v>
      </c>
      <c r="BV50" s="763"/>
      <c r="BW50" s="763"/>
      <c r="BX50" s="763"/>
      <c r="BY50" s="763"/>
      <c r="BZ50" s="763"/>
      <c r="CA50" s="763"/>
      <c r="CB50" s="763"/>
      <c r="CC50" s="763"/>
      <c r="CD50" s="763"/>
      <c r="CE50" s="763"/>
      <c r="CF50" s="763"/>
      <c r="CG50" s="247"/>
      <c r="CH50" s="247"/>
      <c r="CI50" s="763" t="s">
        <v>4271</v>
      </c>
      <c r="CJ50" s="763"/>
      <c r="CK50" s="763"/>
      <c r="CL50" s="763"/>
      <c r="CM50" s="763"/>
      <c r="CN50" s="763"/>
      <c r="CO50" s="763"/>
      <c r="CP50" s="763"/>
      <c r="CQ50" s="763"/>
      <c r="CR50" s="763"/>
      <c r="CS50" s="763"/>
      <c r="CT50" s="763"/>
      <c r="CU50" s="142"/>
      <c r="CV50" s="164"/>
      <c r="CW50" s="763" t="s">
        <v>5885</v>
      </c>
      <c r="CX50" s="763"/>
      <c r="CY50" s="763"/>
      <c r="CZ50" s="763"/>
      <c r="DA50" s="763"/>
      <c r="DB50" s="763"/>
      <c r="DC50" s="763"/>
      <c r="DD50" s="763"/>
      <c r="DE50" s="763"/>
      <c r="DF50" s="763"/>
      <c r="DG50" s="763"/>
      <c r="DH50" s="744"/>
      <c r="DI50" s="142"/>
      <c r="DJ50" s="160"/>
      <c r="DK50" s="734" t="s">
        <v>4252</v>
      </c>
      <c r="DL50" s="735"/>
      <c r="DM50" s="735"/>
      <c r="DN50" s="735"/>
      <c r="DO50" s="735"/>
      <c r="DP50" s="735"/>
      <c r="DQ50" s="735"/>
      <c r="DR50" s="735"/>
      <c r="DS50" s="735"/>
      <c r="DT50" s="735"/>
      <c r="DU50" s="735"/>
      <c r="DV50" s="735"/>
      <c r="DW50" s="142"/>
      <c r="DX50" s="164"/>
      <c r="DY50" s="735" t="s">
        <v>4272</v>
      </c>
      <c r="DZ50" s="735"/>
      <c r="EA50" s="735"/>
      <c r="EB50" s="735"/>
      <c r="EC50" s="735"/>
      <c r="ED50" s="735"/>
      <c r="EE50" s="735"/>
      <c r="EF50" s="735"/>
      <c r="EG50" s="735"/>
      <c r="EH50" s="735"/>
      <c r="EI50" s="735"/>
      <c r="EJ50" s="744"/>
    </row>
    <row r="51" spans="1:140" ht="15" customHeight="1">
      <c r="A51" s="397"/>
      <c r="B51" s="164"/>
      <c r="C51" s="736" t="s">
        <v>661</v>
      </c>
      <c r="D51" s="762"/>
      <c r="E51" s="762"/>
      <c r="F51" s="762"/>
      <c r="G51" s="762"/>
      <c r="H51" s="762"/>
      <c r="I51" s="762"/>
      <c r="J51" s="762"/>
      <c r="K51" s="762"/>
      <c r="L51" s="762"/>
      <c r="M51" s="762"/>
      <c r="N51" s="762"/>
      <c r="O51" s="397"/>
      <c r="P51" s="164"/>
      <c r="Q51" s="762" t="s">
        <v>661</v>
      </c>
      <c r="R51" s="762"/>
      <c r="S51" s="762"/>
      <c r="T51" s="762"/>
      <c r="U51" s="762"/>
      <c r="V51" s="762"/>
      <c r="W51" s="762"/>
      <c r="X51" s="762"/>
      <c r="Y51" s="762"/>
      <c r="Z51" s="762"/>
      <c r="AA51" s="762"/>
      <c r="AB51" s="718"/>
      <c r="AC51" s="142"/>
      <c r="AD51" s="164"/>
      <c r="AE51" s="736"/>
      <c r="AF51" s="762"/>
      <c r="AG51" s="762"/>
      <c r="AH51" s="762"/>
      <c r="AI51" s="762"/>
      <c r="AJ51" s="762"/>
      <c r="AK51" s="762"/>
      <c r="AL51" s="762"/>
      <c r="AM51" s="762"/>
      <c r="AN51" s="762"/>
      <c r="AO51" s="762"/>
      <c r="AP51" s="762"/>
      <c r="AQ51" s="247"/>
      <c r="AR51" s="247"/>
      <c r="AS51" s="762" t="s">
        <v>661</v>
      </c>
      <c r="AT51" s="762"/>
      <c r="AU51" s="762"/>
      <c r="AV51" s="762"/>
      <c r="AW51" s="762"/>
      <c r="AX51" s="762"/>
      <c r="AY51" s="762"/>
      <c r="AZ51" s="762"/>
      <c r="BA51" s="762"/>
      <c r="BB51" s="762"/>
      <c r="BC51" s="762"/>
      <c r="BD51" s="762"/>
      <c r="BE51" s="397"/>
      <c r="BF51" s="164"/>
      <c r="BG51" s="762" t="s">
        <v>5879</v>
      </c>
      <c r="BH51" s="762"/>
      <c r="BI51" s="762"/>
      <c r="BJ51" s="762"/>
      <c r="BK51" s="762"/>
      <c r="BL51" s="762"/>
      <c r="BM51" s="762"/>
      <c r="BN51" s="762"/>
      <c r="BO51" s="762"/>
      <c r="BP51" s="762"/>
      <c r="BQ51" s="762"/>
      <c r="BR51" s="718"/>
      <c r="BS51" s="397"/>
      <c r="BT51" s="164"/>
      <c r="BU51" s="736"/>
      <c r="BV51" s="762"/>
      <c r="BW51" s="762"/>
      <c r="BX51" s="762"/>
      <c r="BY51" s="762"/>
      <c r="BZ51" s="762"/>
      <c r="CA51" s="762"/>
      <c r="CB51" s="762"/>
      <c r="CC51" s="762"/>
      <c r="CD51" s="762"/>
      <c r="CE51" s="762"/>
      <c r="CF51" s="762"/>
      <c r="CG51" s="247"/>
      <c r="CH51" s="247"/>
      <c r="CI51" s="762" t="s">
        <v>661</v>
      </c>
      <c r="CJ51" s="762"/>
      <c r="CK51" s="762"/>
      <c r="CL51" s="762"/>
      <c r="CM51" s="762"/>
      <c r="CN51" s="762"/>
      <c r="CO51" s="762"/>
      <c r="CP51" s="762"/>
      <c r="CQ51" s="762"/>
      <c r="CR51" s="762"/>
      <c r="CS51" s="762"/>
      <c r="CT51" s="762"/>
      <c r="CU51" s="397"/>
      <c r="CV51" s="164"/>
      <c r="CW51" s="762" t="s">
        <v>5879</v>
      </c>
      <c r="CX51" s="762"/>
      <c r="CY51" s="762"/>
      <c r="CZ51" s="762"/>
      <c r="DA51" s="762"/>
      <c r="DB51" s="762"/>
      <c r="DC51" s="762"/>
      <c r="DD51" s="762"/>
      <c r="DE51" s="762"/>
      <c r="DF51" s="762"/>
      <c r="DG51" s="762"/>
      <c r="DH51" s="718"/>
      <c r="DI51" s="397"/>
      <c r="DJ51" s="160"/>
      <c r="DK51" s="736"/>
      <c r="DL51" s="717"/>
      <c r="DM51" s="717"/>
      <c r="DN51" s="717"/>
      <c r="DO51" s="717"/>
      <c r="DP51" s="717"/>
      <c r="DQ51" s="717"/>
      <c r="DR51" s="717"/>
      <c r="DS51" s="717"/>
      <c r="DT51" s="717"/>
      <c r="DU51" s="717"/>
      <c r="DV51" s="717"/>
      <c r="DW51" s="397"/>
      <c r="DX51" s="164"/>
      <c r="DY51" s="717" t="s">
        <v>661</v>
      </c>
      <c r="DZ51" s="717"/>
      <c r="EA51" s="717"/>
      <c r="EB51" s="717"/>
      <c r="EC51" s="717"/>
      <c r="ED51" s="717"/>
      <c r="EE51" s="717"/>
      <c r="EF51" s="717"/>
      <c r="EG51" s="717"/>
      <c r="EH51" s="717"/>
      <c r="EI51" s="717"/>
      <c r="EJ51" s="718"/>
    </row>
    <row r="52" spans="1:140" ht="106.5" customHeight="1">
      <c r="A52" s="135"/>
      <c r="B52" s="160"/>
      <c r="C52" s="720"/>
      <c r="D52" s="711"/>
      <c r="E52" s="711"/>
      <c r="F52" s="711"/>
      <c r="G52" s="711"/>
      <c r="H52" s="711"/>
      <c r="I52" s="711"/>
      <c r="J52" s="711"/>
      <c r="K52" s="711"/>
      <c r="L52" s="711"/>
      <c r="M52" s="711"/>
      <c r="N52" s="721"/>
      <c r="O52" s="135"/>
      <c r="P52" s="164"/>
      <c r="Q52" s="710"/>
      <c r="R52" s="711"/>
      <c r="S52" s="711"/>
      <c r="T52" s="711"/>
      <c r="U52" s="711"/>
      <c r="V52" s="711"/>
      <c r="W52" s="711"/>
      <c r="X52" s="711"/>
      <c r="Y52" s="711"/>
      <c r="Z52" s="711"/>
      <c r="AA52" s="711"/>
      <c r="AB52" s="712"/>
      <c r="AC52" s="135"/>
      <c r="AD52" s="160"/>
      <c r="AE52" s="720"/>
      <c r="AF52" s="711"/>
      <c r="AG52" s="711"/>
      <c r="AH52" s="711"/>
      <c r="AI52" s="711"/>
      <c r="AJ52" s="711"/>
      <c r="AK52" s="711"/>
      <c r="AL52" s="711"/>
      <c r="AM52" s="711"/>
      <c r="AN52" s="711"/>
      <c r="AO52" s="711"/>
      <c r="AP52" s="721"/>
      <c r="AQ52" s="247"/>
      <c r="AR52" s="247"/>
      <c r="AS52" s="710"/>
      <c r="AT52" s="711"/>
      <c r="AU52" s="711"/>
      <c r="AV52" s="711"/>
      <c r="AW52" s="711"/>
      <c r="AX52" s="711"/>
      <c r="AY52" s="711"/>
      <c r="AZ52" s="711"/>
      <c r="BA52" s="711"/>
      <c r="BB52" s="711"/>
      <c r="BC52" s="711"/>
      <c r="BD52" s="721"/>
      <c r="BE52" s="135"/>
      <c r="BF52" s="164"/>
      <c r="BG52" s="710"/>
      <c r="BH52" s="711"/>
      <c r="BI52" s="711"/>
      <c r="BJ52" s="711"/>
      <c r="BK52" s="711"/>
      <c r="BL52" s="711"/>
      <c r="BM52" s="711"/>
      <c r="BN52" s="711"/>
      <c r="BO52" s="711"/>
      <c r="BP52" s="711"/>
      <c r="BQ52" s="711"/>
      <c r="BR52" s="712"/>
      <c r="BS52" s="135"/>
      <c r="BT52" s="164"/>
      <c r="BU52" s="720"/>
      <c r="BV52" s="711"/>
      <c r="BW52" s="711"/>
      <c r="BX52" s="711"/>
      <c r="BY52" s="711"/>
      <c r="BZ52" s="711"/>
      <c r="CA52" s="711"/>
      <c r="CB52" s="711"/>
      <c r="CC52" s="711"/>
      <c r="CD52" s="711"/>
      <c r="CE52" s="711"/>
      <c r="CF52" s="721"/>
      <c r="CG52" s="247"/>
      <c r="CH52" s="247"/>
      <c r="CI52" s="710"/>
      <c r="CJ52" s="711"/>
      <c r="CK52" s="711"/>
      <c r="CL52" s="711"/>
      <c r="CM52" s="711"/>
      <c r="CN52" s="711"/>
      <c r="CO52" s="711"/>
      <c r="CP52" s="711"/>
      <c r="CQ52" s="711"/>
      <c r="CR52" s="711"/>
      <c r="CS52" s="711"/>
      <c r="CT52" s="721"/>
      <c r="CU52" s="135"/>
      <c r="CV52" s="164"/>
      <c r="CW52" s="710"/>
      <c r="CX52" s="711"/>
      <c r="CY52" s="711"/>
      <c r="CZ52" s="711"/>
      <c r="DA52" s="711"/>
      <c r="DB52" s="711"/>
      <c r="DC52" s="711"/>
      <c r="DD52" s="711"/>
      <c r="DE52" s="711"/>
      <c r="DF52" s="711"/>
      <c r="DG52" s="711"/>
      <c r="DH52" s="712"/>
      <c r="DI52" s="135"/>
      <c r="DJ52" s="160"/>
      <c r="DK52" s="720"/>
      <c r="DL52" s="711"/>
      <c r="DM52" s="711"/>
      <c r="DN52" s="711"/>
      <c r="DO52" s="711"/>
      <c r="DP52" s="711"/>
      <c r="DQ52" s="711"/>
      <c r="DR52" s="711"/>
      <c r="DS52" s="711"/>
      <c r="DT52" s="711"/>
      <c r="DU52" s="711"/>
      <c r="DV52" s="721"/>
      <c r="DW52" s="135"/>
      <c r="DX52" s="164"/>
      <c r="DY52" s="710"/>
      <c r="DZ52" s="711"/>
      <c r="EA52" s="711"/>
      <c r="EB52" s="711"/>
      <c r="EC52" s="711"/>
      <c r="ED52" s="711"/>
      <c r="EE52" s="711"/>
      <c r="EF52" s="711"/>
      <c r="EG52" s="711"/>
      <c r="EH52" s="711"/>
      <c r="EI52" s="711"/>
      <c r="EJ52" s="712"/>
    </row>
    <row r="53" spans="1:140">
      <c r="A53" s="143" t="s">
        <v>716</v>
      </c>
      <c r="B53" s="251"/>
      <c r="C53" s="819">
        <f>VLOOKUP(A53,'Прайс-лист'!$B:$K,10,0)</f>
        <v>860</v>
      </c>
      <c r="D53" s="820"/>
      <c r="E53" s="820"/>
      <c r="F53" s="820"/>
      <c r="G53" s="820"/>
      <c r="H53" s="820"/>
      <c r="I53" s="820"/>
      <c r="J53" s="820"/>
      <c r="K53" s="716"/>
      <c r="L53" s="708"/>
      <c r="M53" s="709"/>
      <c r="N53" s="709"/>
      <c r="O53" s="143" t="s">
        <v>662</v>
      </c>
      <c r="P53" s="252"/>
      <c r="Q53" s="719">
        <f>VLOOKUP(O53,'Прайс-лист'!$B:$K,10,0)</f>
        <v>720</v>
      </c>
      <c r="R53" s="715"/>
      <c r="S53" s="715"/>
      <c r="T53" s="715"/>
      <c r="U53" s="715"/>
      <c r="V53" s="715"/>
      <c r="W53" s="715"/>
      <c r="X53" s="715"/>
      <c r="Y53" s="716"/>
      <c r="Z53" s="708"/>
      <c r="AA53" s="709"/>
      <c r="AB53" s="713"/>
      <c r="AC53" s="137" t="s">
        <v>5771</v>
      </c>
      <c r="AD53" s="160"/>
      <c r="AE53" s="881">
        <f>VLOOKUP(AC53,'Прайс-лист'!$B:$K,10,0)</f>
        <v>800</v>
      </c>
      <c r="AF53" s="882"/>
      <c r="AG53" s="882"/>
      <c r="AH53" s="882"/>
      <c r="AI53" s="882"/>
      <c r="AJ53" s="882"/>
      <c r="AK53" s="882"/>
      <c r="AL53" s="882"/>
      <c r="AM53" s="945"/>
      <c r="AN53" s="947"/>
      <c r="AO53" s="948"/>
      <c r="AP53" s="949"/>
      <c r="AQ53" s="137" t="s">
        <v>5869</v>
      </c>
      <c r="AR53" s="247"/>
      <c r="AS53" s="719">
        <f>VLOOKUP(AQ53,'Прайс-лист'!$B:$K,10,0)</f>
        <v>1050</v>
      </c>
      <c r="AT53" s="715"/>
      <c r="AU53" s="715"/>
      <c r="AV53" s="715"/>
      <c r="AW53" s="715"/>
      <c r="AX53" s="715"/>
      <c r="AY53" s="715"/>
      <c r="AZ53" s="715"/>
      <c r="BA53" s="716"/>
      <c r="BB53" s="708"/>
      <c r="BC53" s="761"/>
      <c r="BD53" s="761"/>
      <c r="BE53" s="137" t="s">
        <v>5865</v>
      </c>
      <c r="BF53" s="164"/>
      <c r="BG53" s="719">
        <f>VLOOKUP(BE53,'Прайс-лист'!$B:$K,10,0)</f>
        <v>2460</v>
      </c>
      <c r="BH53" s="715"/>
      <c r="BI53" s="715"/>
      <c r="BJ53" s="715"/>
      <c r="BK53" s="715"/>
      <c r="BL53" s="715"/>
      <c r="BM53" s="715"/>
      <c r="BN53" s="715"/>
      <c r="BO53" s="716"/>
      <c r="BP53" s="708"/>
      <c r="BQ53" s="761"/>
      <c r="BR53" s="713"/>
      <c r="BS53" s="137" t="s">
        <v>2417</v>
      </c>
      <c r="BT53" s="164"/>
      <c r="BU53" s="881">
        <f>VLOOKUP(BS53,'Прайс-лист'!$B:$K,10,0)</f>
        <v>800</v>
      </c>
      <c r="BV53" s="882"/>
      <c r="BW53" s="882"/>
      <c r="BX53" s="882"/>
      <c r="BY53" s="882"/>
      <c r="BZ53" s="882"/>
      <c r="CA53" s="882"/>
      <c r="CB53" s="882"/>
      <c r="CC53" s="945"/>
      <c r="CD53" s="947"/>
      <c r="CE53" s="948"/>
      <c r="CF53" s="949"/>
      <c r="CG53" s="137" t="s">
        <v>722</v>
      </c>
      <c r="CH53" s="247"/>
      <c r="CI53" s="719">
        <f>VLOOKUP(CG53,'Прайс-лист'!$B:$K,10,0)</f>
        <v>1260</v>
      </c>
      <c r="CJ53" s="715"/>
      <c r="CK53" s="715"/>
      <c r="CL53" s="715"/>
      <c r="CM53" s="715"/>
      <c r="CN53" s="715"/>
      <c r="CO53" s="715"/>
      <c r="CP53" s="715"/>
      <c r="CQ53" s="716"/>
      <c r="CR53" s="708"/>
      <c r="CS53" s="761"/>
      <c r="CT53" s="761"/>
      <c r="CU53" s="137" t="s">
        <v>5867</v>
      </c>
      <c r="CV53" s="164"/>
      <c r="CW53" s="719">
        <f>VLOOKUP(CU53,'Прайс-лист'!$B:$K,10,0)</f>
        <v>2750</v>
      </c>
      <c r="CX53" s="715"/>
      <c r="CY53" s="715"/>
      <c r="CZ53" s="715"/>
      <c r="DA53" s="715"/>
      <c r="DB53" s="715"/>
      <c r="DC53" s="715"/>
      <c r="DD53" s="715"/>
      <c r="DE53" s="716"/>
      <c r="DF53" s="708"/>
      <c r="DG53" s="761"/>
      <c r="DH53" s="713"/>
      <c r="DI53" s="137" t="s">
        <v>2419</v>
      </c>
      <c r="DJ53" s="160"/>
      <c r="DK53" s="881">
        <f>VLOOKUP(DI53,'Прайс-лист'!$B:$K,10,0)</f>
        <v>850</v>
      </c>
      <c r="DL53" s="882"/>
      <c r="DM53" s="882"/>
      <c r="DN53" s="882"/>
      <c r="DO53" s="882"/>
      <c r="DP53" s="882"/>
      <c r="DQ53" s="882"/>
      <c r="DR53" s="882"/>
      <c r="DS53" s="945"/>
      <c r="DT53" s="947"/>
      <c r="DU53" s="948"/>
      <c r="DV53" s="949"/>
      <c r="DW53" s="137" t="s">
        <v>725</v>
      </c>
      <c r="DX53" s="164"/>
      <c r="DY53" s="719">
        <f>VLOOKUP(DW53,'Прайс-лист'!$B:$K,10,0)</f>
        <v>1370</v>
      </c>
      <c r="DZ53" s="715"/>
      <c r="EA53" s="715"/>
      <c r="EB53" s="715"/>
      <c r="EC53" s="715"/>
      <c r="ED53" s="715"/>
      <c r="EE53" s="715"/>
      <c r="EF53" s="715"/>
      <c r="EG53" s="716"/>
      <c r="EH53" s="708"/>
      <c r="EI53" s="709"/>
      <c r="EJ53" s="713"/>
    </row>
    <row r="54" spans="1:140" ht="15" thickBot="1">
      <c r="A54" s="144" t="s">
        <v>831</v>
      </c>
      <c r="B54" s="253"/>
      <c r="C54" s="722">
        <f>VLOOKUP(A54,'Прайс-лист'!$B:$K,10,0)</f>
        <v>860</v>
      </c>
      <c r="D54" s="723"/>
      <c r="E54" s="723"/>
      <c r="F54" s="723"/>
      <c r="G54" s="723"/>
      <c r="H54" s="723"/>
      <c r="I54" s="723"/>
      <c r="J54" s="723"/>
      <c r="K54" s="724"/>
      <c r="L54" s="725"/>
      <c r="M54" s="726"/>
      <c r="N54" s="726"/>
      <c r="O54" s="144" t="s">
        <v>797</v>
      </c>
      <c r="P54" s="254"/>
      <c r="Q54" s="722">
        <f>VLOOKUP(O54,'Прайс-лист'!$B:$K,10,0)</f>
        <v>720</v>
      </c>
      <c r="R54" s="723"/>
      <c r="S54" s="723"/>
      <c r="T54" s="723"/>
      <c r="U54" s="723"/>
      <c r="V54" s="723"/>
      <c r="W54" s="723"/>
      <c r="X54" s="723"/>
      <c r="Y54" s="724"/>
      <c r="Z54" s="725"/>
      <c r="AA54" s="726"/>
      <c r="AB54" s="727"/>
      <c r="AC54" s="138"/>
      <c r="AD54" s="160"/>
      <c r="AE54" s="884" t="e">
        <f>VLOOKUP(AC54,'Прайс-лист'!$B:$K,10,0)</f>
        <v>#N/A</v>
      </c>
      <c r="AF54" s="885"/>
      <c r="AG54" s="885"/>
      <c r="AH54" s="885"/>
      <c r="AI54" s="885"/>
      <c r="AJ54" s="885"/>
      <c r="AK54" s="885"/>
      <c r="AL54" s="885"/>
      <c r="AM54" s="946"/>
      <c r="AN54" s="950"/>
      <c r="AO54" s="951"/>
      <c r="AP54" s="952"/>
      <c r="AQ54" s="139" t="s">
        <v>5870</v>
      </c>
      <c r="AR54" s="248"/>
      <c r="AS54" s="722">
        <f>VLOOKUP(AQ54,'Прайс-лист'!$B:$K,10,0)</f>
        <v>1050</v>
      </c>
      <c r="AT54" s="723"/>
      <c r="AU54" s="723"/>
      <c r="AV54" s="723"/>
      <c r="AW54" s="723"/>
      <c r="AX54" s="723"/>
      <c r="AY54" s="723"/>
      <c r="AZ54" s="723"/>
      <c r="BA54" s="724"/>
      <c r="BB54" s="725"/>
      <c r="BC54" s="726"/>
      <c r="BD54" s="726"/>
      <c r="BE54" s="139" t="s">
        <v>5866</v>
      </c>
      <c r="BF54" s="244"/>
      <c r="BG54" s="722">
        <f>VLOOKUP(BE54,'Прайс-лист'!$B:$K,10,0)</f>
        <v>2460</v>
      </c>
      <c r="BH54" s="723"/>
      <c r="BI54" s="723"/>
      <c r="BJ54" s="723"/>
      <c r="BK54" s="723"/>
      <c r="BL54" s="723"/>
      <c r="BM54" s="723"/>
      <c r="BN54" s="723"/>
      <c r="BO54" s="724"/>
      <c r="BP54" s="725"/>
      <c r="BQ54" s="726"/>
      <c r="BR54" s="727"/>
      <c r="BS54" s="138"/>
      <c r="BT54" s="164"/>
      <c r="BU54" s="884" t="e">
        <f>VLOOKUP(BS54,'Прайс-лист'!$B:$K,10,0)</f>
        <v>#N/A</v>
      </c>
      <c r="BV54" s="885"/>
      <c r="BW54" s="885"/>
      <c r="BX54" s="885"/>
      <c r="BY54" s="885"/>
      <c r="BZ54" s="885"/>
      <c r="CA54" s="885"/>
      <c r="CB54" s="885"/>
      <c r="CC54" s="946"/>
      <c r="CD54" s="950"/>
      <c r="CE54" s="951"/>
      <c r="CF54" s="952"/>
      <c r="CG54" s="139" t="s">
        <v>835</v>
      </c>
      <c r="CH54" s="248"/>
      <c r="CI54" s="722">
        <f>VLOOKUP(CG54,'Прайс-лист'!$B:$K,10,0)</f>
        <v>1260</v>
      </c>
      <c r="CJ54" s="723"/>
      <c r="CK54" s="723"/>
      <c r="CL54" s="723"/>
      <c r="CM54" s="723"/>
      <c r="CN54" s="723"/>
      <c r="CO54" s="723"/>
      <c r="CP54" s="723"/>
      <c r="CQ54" s="724"/>
      <c r="CR54" s="725"/>
      <c r="CS54" s="726"/>
      <c r="CT54" s="726"/>
      <c r="CU54" s="139" t="s">
        <v>5868</v>
      </c>
      <c r="CV54" s="244"/>
      <c r="CW54" s="722">
        <f>VLOOKUP(CU54,'Прайс-лист'!$B:$K,10,0)</f>
        <v>2750</v>
      </c>
      <c r="CX54" s="723"/>
      <c r="CY54" s="723"/>
      <c r="CZ54" s="723"/>
      <c r="DA54" s="723"/>
      <c r="DB54" s="723"/>
      <c r="DC54" s="723"/>
      <c r="DD54" s="723"/>
      <c r="DE54" s="724"/>
      <c r="DF54" s="725"/>
      <c r="DG54" s="726"/>
      <c r="DH54" s="727"/>
      <c r="DI54" s="138"/>
      <c r="DJ54" s="245"/>
      <c r="DK54" s="884" t="e">
        <f>VLOOKUP(DI54,'Прайс-лист'!$B:$K,10,0)</f>
        <v>#N/A</v>
      </c>
      <c r="DL54" s="885"/>
      <c r="DM54" s="885"/>
      <c r="DN54" s="885"/>
      <c r="DO54" s="885"/>
      <c r="DP54" s="885"/>
      <c r="DQ54" s="885"/>
      <c r="DR54" s="885"/>
      <c r="DS54" s="946"/>
      <c r="DT54" s="950"/>
      <c r="DU54" s="951"/>
      <c r="DV54" s="952"/>
      <c r="DW54" s="139" t="s">
        <v>837</v>
      </c>
      <c r="DX54" s="244"/>
      <c r="DY54" s="722">
        <f>VLOOKUP(DW54,'Прайс-лист'!$B:$K,10,0)</f>
        <v>1370</v>
      </c>
      <c r="DZ54" s="723"/>
      <c r="EA54" s="723"/>
      <c r="EB54" s="723"/>
      <c r="EC54" s="723"/>
      <c r="ED54" s="723"/>
      <c r="EE54" s="723"/>
      <c r="EF54" s="723"/>
      <c r="EG54" s="724"/>
      <c r="EH54" s="725"/>
      <c r="EI54" s="726"/>
      <c r="EJ54" s="727"/>
    </row>
    <row r="55" spans="1:140" ht="12" customHeight="1" thickBot="1">
      <c r="C55" s="225"/>
      <c r="D55" s="225"/>
      <c r="E55" s="225"/>
      <c r="F55" s="225"/>
      <c r="G55" s="225"/>
      <c r="H55" s="225"/>
      <c r="I55" s="225"/>
      <c r="J55" s="225"/>
      <c r="K55" s="225"/>
      <c r="L55" s="225"/>
      <c r="M55" s="225"/>
      <c r="N55" s="225"/>
      <c r="O55" s="225"/>
      <c r="P55" s="225"/>
      <c r="Q55" s="225"/>
      <c r="R55" s="225"/>
      <c r="S55" s="225"/>
      <c r="T55" s="225"/>
      <c r="U55" s="225"/>
      <c r="V55" s="225"/>
      <c r="W55" s="225"/>
      <c r="X55" s="225"/>
      <c r="Y55" s="225"/>
      <c r="Z55" s="225"/>
      <c r="AA55" s="225"/>
      <c r="AB55" s="225"/>
      <c r="AC55" s="225"/>
      <c r="AD55" s="225"/>
      <c r="AE55" s="225"/>
      <c r="AF55" s="225"/>
      <c r="AG55" s="225"/>
      <c r="AH55" s="225"/>
      <c r="AI55" s="225"/>
      <c r="AJ55" s="225"/>
      <c r="AK55" s="225"/>
      <c r="AL55" s="225"/>
      <c r="AM55" s="225"/>
      <c r="AN55" s="225"/>
      <c r="AO55" s="225"/>
      <c r="AP55" s="225"/>
      <c r="AQ55" s="225"/>
      <c r="AR55" s="225"/>
      <c r="AS55" s="225"/>
      <c r="AT55" s="225"/>
      <c r="AU55" s="225"/>
      <c r="AV55" s="225"/>
      <c r="AW55" s="225"/>
      <c r="AX55" s="225"/>
      <c r="AY55" s="225"/>
      <c r="AZ55" s="225"/>
      <c r="BA55" s="225"/>
      <c r="BB55" s="225"/>
      <c r="BC55" s="225"/>
      <c r="BD55" s="225"/>
      <c r="BE55" s="225"/>
      <c r="BF55" s="225"/>
      <c r="BG55" s="225"/>
      <c r="BH55" s="225"/>
      <c r="BI55" s="225"/>
      <c r="BJ55" s="225"/>
      <c r="BK55" s="225"/>
      <c r="BL55" s="225"/>
      <c r="BM55" s="225"/>
      <c r="BN55" s="225"/>
      <c r="BO55" s="225"/>
      <c r="BP55" s="225"/>
      <c r="BQ55" s="225"/>
      <c r="BR55" s="225"/>
      <c r="BS55" s="225"/>
      <c r="BT55" s="225"/>
      <c r="BU55" s="225"/>
      <c r="BV55" s="225"/>
      <c r="BW55" s="225"/>
      <c r="BX55" s="225"/>
      <c r="BY55" s="225"/>
      <c r="BZ55" s="225"/>
      <c r="CA55" s="225"/>
      <c r="CB55" s="225"/>
      <c r="CC55" s="225"/>
      <c r="CD55" s="225"/>
      <c r="CE55" s="225"/>
      <c r="CF55" s="225"/>
      <c r="CG55" s="225"/>
      <c r="CH55" s="225"/>
      <c r="CI55" s="225"/>
      <c r="CJ55" s="225"/>
      <c r="CK55" s="225"/>
      <c r="CL55" s="225"/>
      <c r="CM55" s="225"/>
      <c r="CN55" s="225"/>
      <c r="CO55" s="225"/>
      <c r="CP55" s="225"/>
      <c r="CQ55" s="225"/>
      <c r="CR55" s="225"/>
      <c r="CS55" s="225"/>
      <c r="CT55" s="225"/>
      <c r="CU55" s="225"/>
      <c r="CV55" s="225"/>
      <c r="CW55" s="225"/>
      <c r="CX55" s="225"/>
      <c r="CY55" s="225"/>
      <c r="CZ55" s="225"/>
      <c r="DA55" s="225"/>
      <c r="DB55" s="225"/>
      <c r="DC55" s="225"/>
      <c r="DD55" s="225"/>
      <c r="DE55" s="225"/>
      <c r="DF55" s="225"/>
      <c r="DG55" s="225"/>
      <c r="DH55" s="225"/>
      <c r="DI55" s="225"/>
      <c r="DJ55" s="225"/>
      <c r="DK55" s="225"/>
      <c r="DL55" s="225"/>
      <c r="DM55" s="225"/>
      <c r="DN55" s="225"/>
      <c r="DO55" s="225"/>
      <c r="DP55" s="225"/>
      <c r="DQ55" s="225"/>
      <c r="DR55" s="225"/>
      <c r="DS55" s="225"/>
      <c r="DT55" s="225"/>
      <c r="DU55" s="225"/>
      <c r="DV55" s="225"/>
      <c r="DW55" s="225"/>
      <c r="DX55" s="225"/>
      <c r="DY55" s="225"/>
      <c r="DZ55" s="225"/>
      <c r="EA55" s="225"/>
      <c r="EB55" s="225"/>
      <c r="EC55" s="225"/>
      <c r="ED55" s="225"/>
      <c r="EE55" s="225"/>
      <c r="EF55" s="225"/>
      <c r="EG55" s="225"/>
      <c r="EH55" s="225"/>
      <c r="EI55" s="225"/>
      <c r="EJ55" s="225"/>
    </row>
    <row r="56" spans="1:140" ht="15.75" customHeight="1" thickBot="1">
      <c r="C56" s="754" t="s">
        <v>4291</v>
      </c>
      <c r="D56" s="755"/>
      <c r="E56" s="755"/>
      <c r="F56" s="755"/>
      <c r="G56" s="755"/>
      <c r="H56" s="755"/>
      <c r="I56" s="755"/>
      <c r="J56" s="755"/>
      <c r="K56" s="755"/>
      <c r="L56" s="755"/>
      <c r="M56" s="755"/>
      <c r="N56" s="755"/>
      <c r="O56" s="755"/>
      <c r="P56" s="755"/>
      <c r="Q56" s="755"/>
      <c r="R56" s="755"/>
      <c r="S56" s="755"/>
      <c r="T56" s="755"/>
      <c r="U56" s="755"/>
      <c r="V56" s="755"/>
      <c r="W56" s="755"/>
      <c r="X56" s="755"/>
      <c r="Y56" s="755"/>
      <c r="Z56" s="755"/>
      <c r="AA56" s="755"/>
      <c r="AB56" s="756"/>
      <c r="AC56" s="396"/>
      <c r="AD56" s="396"/>
      <c r="AE56" s="754" t="s">
        <v>4293</v>
      </c>
      <c r="AF56" s="755"/>
      <c r="AG56" s="755"/>
      <c r="AH56" s="755"/>
      <c r="AI56" s="755"/>
      <c r="AJ56" s="755"/>
      <c r="AK56" s="755"/>
      <c r="AL56" s="755"/>
      <c r="AM56" s="755"/>
      <c r="AN56" s="755"/>
      <c r="AO56" s="755"/>
      <c r="AP56" s="755"/>
      <c r="AQ56" s="755"/>
      <c r="AR56" s="755"/>
      <c r="AS56" s="755"/>
      <c r="AT56" s="755"/>
      <c r="AU56" s="755"/>
      <c r="AV56" s="755"/>
      <c r="AW56" s="755"/>
      <c r="AX56" s="755"/>
      <c r="AY56" s="755"/>
      <c r="AZ56" s="755"/>
      <c r="BA56" s="755"/>
      <c r="BB56" s="755"/>
      <c r="BC56" s="755"/>
      <c r="BD56" s="756"/>
      <c r="BE56" s="396"/>
      <c r="BF56" s="396"/>
      <c r="BG56" s="754" t="s">
        <v>4294</v>
      </c>
      <c r="BH56" s="755"/>
      <c r="BI56" s="755"/>
      <c r="BJ56" s="755"/>
      <c r="BK56" s="755"/>
      <c r="BL56" s="755"/>
      <c r="BM56" s="755"/>
      <c r="BN56" s="755"/>
      <c r="BO56" s="755"/>
      <c r="BP56" s="755"/>
      <c r="BQ56" s="755"/>
      <c r="BR56" s="755"/>
      <c r="BS56" s="755"/>
      <c r="BT56" s="755"/>
      <c r="BU56" s="755"/>
      <c r="BV56" s="755"/>
      <c r="BW56" s="755"/>
      <c r="BX56" s="755"/>
      <c r="BY56" s="755"/>
      <c r="BZ56" s="755"/>
      <c r="CA56" s="755"/>
      <c r="CB56" s="755"/>
      <c r="CC56" s="755"/>
      <c r="CD56" s="755"/>
      <c r="CE56" s="755"/>
      <c r="CF56" s="755"/>
      <c r="CG56" s="755"/>
      <c r="CH56" s="755"/>
      <c r="CI56" s="755"/>
      <c r="CJ56" s="755"/>
      <c r="CK56" s="755"/>
      <c r="CL56" s="755"/>
      <c r="CM56" s="755"/>
      <c r="CN56" s="755"/>
      <c r="CO56" s="755"/>
      <c r="CP56" s="755"/>
      <c r="CQ56" s="755"/>
      <c r="CR56" s="755"/>
      <c r="CS56" s="755"/>
      <c r="CT56" s="756"/>
      <c r="CU56" s="134"/>
      <c r="CW56" s="754" t="s">
        <v>4192</v>
      </c>
      <c r="CX56" s="755"/>
      <c r="CY56" s="755"/>
      <c r="CZ56" s="755"/>
      <c r="DA56" s="755"/>
      <c r="DB56" s="755"/>
      <c r="DC56" s="755"/>
      <c r="DD56" s="755"/>
      <c r="DE56" s="755"/>
      <c r="DF56" s="755"/>
      <c r="DG56" s="755"/>
      <c r="DH56" s="755"/>
      <c r="DI56" s="755"/>
      <c r="DJ56" s="755"/>
      <c r="DK56" s="755"/>
      <c r="DL56" s="755"/>
      <c r="DM56" s="755"/>
      <c r="DN56" s="755"/>
      <c r="DO56" s="755"/>
      <c r="DP56" s="755"/>
      <c r="DQ56" s="755"/>
      <c r="DR56" s="755"/>
      <c r="DS56" s="755"/>
      <c r="DT56" s="755"/>
      <c r="DU56" s="755"/>
      <c r="DV56" s="756"/>
      <c r="DW56" s="134"/>
      <c r="DY56" s="754" t="s">
        <v>4193</v>
      </c>
      <c r="DZ56" s="755"/>
      <c r="EA56" s="755"/>
      <c r="EB56" s="755"/>
      <c r="EC56" s="755"/>
      <c r="ED56" s="755"/>
      <c r="EE56" s="755"/>
      <c r="EF56" s="755"/>
      <c r="EG56" s="755"/>
      <c r="EH56" s="755"/>
      <c r="EI56" s="755"/>
      <c r="EJ56" s="756"/>
    </row>
    <row r="57" spans="1:140" ht="15.75">
      <c r="A57" s="135"/>
      <c r="B57" s="164"/>
      <c r="C57" s="740" t="s">
        <v>6357</v>
      </c>
      <c r="D57" s="741"/>
      <c r="E57" s="741"/>
      <c r="F57" s="741"/>
      <c r="G57" s="741"/>
      <c r="H57" s="741"/>
      <c r="I57" s="741"/>
      <c r="J57" s="741"/>
      <c r="K57" s="741"/>
      <c r="L57" s="741"/>
      <c r="M57" s="741"/>
      <c r="N57" s="741"/>
      <c r="O57" s="135"/>
      <c r="P57" s="164"/>
      <c r="Q57" s="733" t="s">
        <v>6358</v>
      </c>
      <c r="R57" s="733"/>
      <c r="S57" s="733"/>
      <c r="T57" s="733"/>
      <c r="U57" s="733"/>
      <c r="V57" s="733"/>
      <c r="W57" s="733"/>
      <c r="X57" s="733"/>
      <c r="Y57" s="733"/>
      <c r="Z57" s="733"/>
      <c r="AA57" s="733"/>
      <c r="AB57" s="743"/>
      <c r="AC57" s="135"/>
      <c r="AE57" s="740" t="s">
        <v>4255</v>
      </c>
      <c r="AF57" s="741"/>
      <c r="AG57" s="741"/>
      <c r="AH57" s="741"/>
      <c r="AI57" s="741"/>
      <c r="AJ57" s="741"/>
      <c r="AK57" s="741"/>
      <c r="AL57" s="741"/>
      <c r="AM57" s="741"/>
      <c r="AN57" s="741"/>
      <c r="AO57" s="741"/>
      <c r="AP57" s="741"/>
      <c r="AQ57" s="135"/>
      <c r="AR57" s="164"/>
      <c r="AS57" s="733" t="s">
        <v>615</v>
      </c>
      <c r="AT57" s="733"/>
      <c r="AU57" s="733"/>
      <c r="AV57" s="733"/>
      <c r="AW57" s="733"/>
      <c r="AX57" s="733"/>
      <c r="AY57" s="733"/>
      <c r="AZ57" s="733"/>
      <c r="BA57" s="733"/>
      <c r="BB57" s="733"/>
      <c r="BC57" s="733"/>
      <c r="BD57" s="743"/>
      <c r="BG57" s="740" t="s">
        <v>5890</v>
      </c>
      <c r="BH57" s="741"/>
      <c r="BI57" s="741"/>
      <c r="BJ57" s="741"/>
      <c r="BK57" s="741"/>
      <c r="BL57" s="741"/>
      <c r="BM57" s="741"/>
      <c r="BN57" s="741"/>
      <c r="BO57" s="741"/>
      <c r="BP57" s="741"/>
      <c r="BQ57" s="741"/>
      <c r="BR57" s="741"/>
      <c r="BS57" s="341"/>
      <c r="BT57" s="382"/>
      <c r="BU57" s="759" t="s">
        <v>5875</v>
      </c>
      <c r="BV57" s="759"/>
      <c r="BW57" s="759"/>
      <c r="BX57" s="759"/>
      <c r="BY57" s="759"/>
      <c r="BZ57" s="759"/>
      <c r="CA57" s="759"/>
      <c r="CB57" s="759"/>
      <c r="CC57" s="759"/>
      <c r="CD57" s="759"/>
      <c r="CE57" s="759"/>
      <c r="CF57" s="760"/>
      <c r="CG57" s="341"/>
      <c r="CH57" s="382"/>
      <c r="CI57" s="759" t="s">
        <v>6365</v>
      </c>
      <c r="CJ57" s="759"/>
      <c r="CK57" s="759"/>
      <c r="CL57" s="759"/>
      <c r="CM57" s="759"/>
      <c r="CN57" s="759"/>
      <c r="CO57" s="759"/>
      <c r="CP57" s="759"/>
      <c r="CQ57" s="759"/>
      <c r="CR57" s="759"/>
      <c r="CS57" s="759"/>
      <c r="CT57" s="760"/>
      <c r="CU57" s="135"/>
      <c r="CW57" s="740" t="s">
        <v>5892</v>
      </c>
      <c r="CX57" s="741"/>
      <c r="CY57" s="741"/>
      <c r="CZ57" s="741"/>
      <c r="DA57" s="741"/>
      <c r="DB57" s="741"/>
      <c r="DC57" s="741"/>
      <c r="DD57" s="741"/>
      <c r="DE57" s="741"/>
      <c r="DF57" s="741"/>
      <c r="DG57" s="741"/>
      <c r="DH57" s="741"/>
      <c r="DI57" s="135"/>
      <c r="DJ57" s="164"/>
      <c r="DK57" s="759" t="s">
        <v>5874</v>
      </c>
      <c r="DL57" s="759"/>
      <c r="DM57" s="759"/>
      <c r="DN57" s="759"/>
      <c r="DO57" s="759"/>
      <c r="DP57" s="759"/>
      <c r="DQ57" s="759"/>
      <c r="DR57" s="759"/>
      <c r="DS57" s="759"/>
      <c r="DT57" s="759"/>
      <c r="DU57" s="759"/>
      <c r="DV57" s="760"/>
      <c r="DW57" s="135"/>
      <c r="DY57" s="740" t="s">
        <v>4257</v>
      </c>
      <c r="DZ57" s="741"/>
      <c r="EA57" s="741"/>
      <c r="EB57" s="741"/>
      <c r="EC57" s="741"/>
      <c r="ED57" s="741"/>
      <c r="EE57" s="741"/>
      <c r="EF57" s="741"/>
      <c r="EG57" s="741"/>
      <c r="EH57" s="741"/>
      <c r="EI57" s="741"/>
      <c r="EJ57" s="742"/>
    </row>
    <row r="58" spans="1:140" ht="48.75" customHeight="1">
      <c r="A58" s="142"/>
      <c r="B58" s="160"/>
      <c r="C58" s="734" t="s">
        <v>4254</v>
      </c>
      <c r="D58" s="763"/>
      <c r="E58" s="763"/>
      <c r="F58" s="763"/>
      <c r="G58" s="763"/>
      <c r="H58" s="763"/>
      <c r="I58" s="763"/>
      <c r="J58" s="763"/>
      <c r="K58" s="763"/>
      <c r="L58" s="763"/>
      <c r="M58" s="763"/>
      <c r="N58" s="763"/>
      <c r="O58" s="142"/>
      <c r="P58" s="164"/>
      <c r="Q58" s="763" t="s">
        <v>4273</v>
      </c>
      <c r="R58" s="763"/>
      <c r="S58" s="763"/>
      <c r="T58" s="763"/>
      <c r="U58" s="763"/>
      <c r="V58" s="763"/>
      <c r="W58" s="763"/>
      <c r="X58" s="763"/>
      <c r="Y58" s="763"/>
      <c r="Z58" s="763"/>
      <c r="AA58" s="763"/>
      <c r="AB58" s="744"/>
      <c r="AC58" s="142"/>
      <c r="AD58" s="160"/>
      <c r="AE58" s="734" t="s">
        <v>4292</v>
      </c>
      <c r="AF58" s="763"/>
      <c r="AG58" s="763"/>
      <c r="AH58" s="763"/>
      <c r="AI58" s="763"/>
      <c r="AJ58" s="763"/>
      <c r="AK58" s="763"/>
      <c r="AL58" s="763"/>
      <c r="AM58" s="763"/>
      <c r="AN58" s="763"/>
      <c r="AO58" s="763"/>
      <c r="AP58" s="763"/>
      <c r="AQ58" s="142"/>
      <c r="AR58" s="164"/>
      <c r="AS58" s="763" t="s">
        <v>4262</v>
      </c>
      <c r="AT58" s="763"/>
      <c r="AU58" s="763"/>
      <c r="AV58" s="763"/>
      <c r="AW58" s="763"/>
      <c r="AX58" s="763"/>
      <c r="AY58" s="763"/>
      <c r="AZ58" s="763"/>
      <c r="BA58" s="763"/>
      <c r="BB58" s="763"/>
      <c r="BC58" s="763"/>
      <c r="BD58" s="744"/>
      <c r="BE58" s="142"/>
      <c r="BF58" s="160"/>
      <c r="BG58" s="734" t="s">
        <v>5891</v>
      </c>
      <c r="BH58" s="763"/>
      <c r="BI58" s="763"/>
      <c r="BJ58" s="763"/>
      <c r="BK58" s="763"/>
      <c r="BL58" s="763"/>
      <c r="BM58" s="763"/>
      <c r="BN58" s="763"/>
      <c r="BO58" s="763"/>
      <c r="BP58" s="763"/>
      <c r="BQ58" s="763"/>
      <c r="BR58" s="763"/>
      <c r="BS58" s="142"/>
      <c r="BT58" s="164"/>
      <c r="BU58" s="763" t="s">
        <v>5884</v>
      </c>
      <c r="BV58" s="763"/>
      <c r="BW58" s="763"/>
      <c r="BX58" s="763"/>
      <c r="BY58" s="763"/>
      <c r="BZ58" s="763"/>
      <c r="CA58" s="763"/>
      <c r="CB58" s="763"/>
      <c r="CC58" s="763"/>
      <c r="CD58" s="763"/>
      <c r="CE58" s="763"/>
      <c r="CF58" s="763"/>
      <c r="CG58" s="142"/>
      <c r="CH58" s="164"/>
      <c r="CI58" s="763" t="s">
        <v>5885</v>
      </c>
      <c r="CJ58" s="763"/>
      <c r="CK58" s="763"/>
      <c r="CL58" s="763"/>
      <c r="CM58" s="763"/>
      <c r="CN58" s="763"/>
      <c r="CO58" s="763"/>
      <c r="CP58" s="763"/>
      <c r="CQ58" s="763"/>
      <c r="CR58" s="763"/>
      <c r="CS58" s="763"/>
      <c r="CT58" s="744"/>
      <c r="CU58" s="135"/>
      <c r="CW58" s="734" t="s">
        <v>5893</v>
      </c>
      <c r="CX58" s="763"/>
      <c r="CY58" s="763"/>
      <c r="CZ58" s="763"/>
      <c r="DA58" s="763"/>
      <c r="DB58" s="763"/>
      <c r="DC58" s="763"/>
      <c r="DD58" s="763"/>
      <c r="DE58" s="763"/>
      <c r="DF58" s="763"/>
      <c r="DG58" s="763"/>
      <c r="DH58" s="763"/>
      <c r="DI58" s="142"/>
      <c r="DJ58" s="164"/>
      <c r="DK58" s="763" t="s">
        <v>5883</v>
      </c>
      <c r="DL58" s="763"/>
      <c r="DM58" s="763"/>
      <c r="DN58" s="763"/>
      <c r="DO58" s="763"/>
      <c r="DP58" s="763"/>
      <c r="DQ58" s="763"/>
      <c r="DR58" s="763"/>
      <c r="DS58" s="763"/>
      <c r="DT58" s="763"/>
      <c r="DU58" s="763"/>
      <c r="DV58" s="744"/>
      <c r="DW58" s="142"/>
      <c r="DX58" s="160"/>
      <c r="DY58" s="734" t="s">
        <v>4256</v>
      </c>
      <c r="DZ58" s="821"/>
      <c r="EA58" s="821"/>
      <c r="EB58" s="821"/>
      <c r="EC58" s="821"/>
      <c r="ED58" s="821"/>
      <c r="EE58" s="821"/>
      <c r="EF58" s="821"/>
      <c r="EG58" s="821"/>
      <c r="EH58" s="821"/>
      <c r="EI58" s="821"/>
      <c r="EJ58" s="744"/>
    </row>
    <row r="59" spans="1:140" ht="15" customHeight="1">
      <c r="A59" s="397"/>
      <c r="B59" s="160"/>
      <c r="C59" s="736"/>
      <c r="D59" s="762"/>
      <c r="E59" s="762"/>
      <c r="F59" s="762"/>
      <c r="G59" s="762"/>
      <c r="H59" s="762"/>
      <c r="I59" s="762"/>
      <c r="J59" s="762"/>
      <c r="K59" s="762"/>
      <c r="L59" s="762"/>
      <c r="M59" s="762"/>
      <c r="N59" s="762"/>
      <c r="O59" s="397"/>
      <c r="P59" s="164"/>
      <c r="Q59" s="762" t="s">
        <v>661</v>
      </c>
      <c r="R59" s="762"/>
      <c r="S59" s="762"/>
      <c r="T59" s="762"/>
      <c r="U59" s="762"/>
      <c r="V59" s="762"/>
      <c r="W59" s="762"/>
      <c r="X59" s="762"/>
      <c r="Y59" s="762"/>
      <c r="Z59" s="762"/>
      <c r="AA59" s="762"/>
      <c r="AB59" s="718"/>
      <c r="AC59" s="397"/>
      <c r="AD59" s="160"/>
      <c r="AE59" s="736"/>
      <c r="AF59" s="762"/>
      <c r="AG59" s="762"/>
      <c r="AH59" s="762"/>
      <c r="AI59" s="762"/>
      <c r="AJ59" s="762"/>
      <c r="AK59" s="762"/>
      <c r="AL59" s="762"/>
      <c r="AM59" s="762"/>
      <c r="AN59" s="762"/>
      <c r="AO59" s="762"/>
      <c r="AP59" s="762"/>
      <c r="AQ59" s="397"/>
      <c r="AR59" s="164"/>
      <c r="AS59" s="762" t="s">
        <v>617</v>
      </c>
      <c r="AT59" s="762"/>
      <c r="AU59" s="762"/>
      <c r="AV59" s="762"/>
      <c r="AW59" s="762"/>
      <c r="AX59" s="762"/>
      <c r="AY59" s="762"/>
      <c r="AZ59" s="762"/>
      <c r="BA59" s="762"/>
      <c r="BB59" s="762"/>
      <c r="BC59" s="762"/>
      <c r="BD59" s="718"/>
      <c r="BE59" s="397"/>
      <c r="BF59" s="160"/>
      <c r="BG59" s="736"/>
      <c r="BH59" s="762"/>
      <c r="BI59" s="762"/>
      <c r="BJ59" s="762"/>
      <c r="BK59" s="762"/>
      <c r="BL59" s="762"/>
      <c r="BM59" s="762"/>
      <c r="BN59" s="762"/>
      <c r="BO59" s="762"/>
      <c r="BP59" s="762"/>
      <c r="BQ59" s="762"/>
      <c r="BR59" s="762"/>
      <c r="BS59" s="397"/>
      <c r="BT59" s="164"/>
      <c r="BU59" s="762" t="s">
        <v>5879</v>
      </c>
      <c r="BV59" s="762"/>
      <c r="BW59" s="762"/>
      <c r="BX59" s="762"/>
      <c r="BY59" s="762"/>
      <c r="BZ59" s="762"/>
      <c r="CA59" s="762"/>
      <c r="CB59" s="762"/>
      <c r="CC59" s="762"/>
      <c r="CD59" s="762"/>
      <c r="CE59" s="762"/>
      <c r="CF59" s="762"/>
      <c r="CG59" s="397"/>
      <c r="CH59" s="164"/>
      <c r="CI59" s="762" t="s">
        <v>5879</v>
      </c>
      <c r="CJ59" s="762"/>
      <c r="CK59" s="762"/>
      <c r="CL59" s="762"/>
      <c r="CM59" s="762"/>
      <c r="CN59" s="762"/>
      <c r="CO59" s="762"/>
      <c r="CP59" s="762"/>
      <c r="CQ59" s="762"/>
      <c r="CR59" s="762"/>
      <c r="CS59" s="762"/>
      <c r="CT59" s="718"/>
      <c r="CU59" s="135"/>
      <c r="CW59" s="736"/>
      <c r="CX59" s="762"/>
      <c r="CY59" s="762"/>
      <c r="CZ59" s="762"/>
      <c r="DA59" s="762"/>
      <c r="DB59" s="762"/>
      <c r="DC59" s="762"/>
      <c r="DD59" s="762"/>
      <c r="DE59" s="762"/>
      <c r="DF59" s="762"/>
      <c r="DG59" s="762"/>
      <c r="DH59" s="762"/>
      <c r="DI59" s="397"/>
      <c r="DJ59" s="164"/>
      <c r="DK59" s="762" t="s">
        <v>5879</v>
      </c>
      <c r="DL59" s="762"/>
      <c r="DM59" s="762"/>
      <c r="DN59" s="762"/>
      <c r="DO59" s="762"/>
      <c r="DP59" s="762"/>
      <c r="DQ59" s="762"/>
      <c r="DR59" s="762"/>
      <c r="DS59" s="762"/>
      <c r="DT59" s="762"/>
      <c r="DU59" s="762"/>
      <c r="DV59" s="718"/>
      <c r="DW59" s="397"/>
      <c r="DX59" s="164"/>
      <c r="DY59" s="736"/>
      <c r="DZ59" s="822"/>
      <c r="EA59" s="822"/>
      <c r="EB59" s="822"/>
      <c r="EC59" s="822"/>
      <c r="ED59" s="822"/>
      <c r="EE59" s="822"/>
      <c r="EF59" s="822"/>
      <c r="EG59" s="822"/>
      <c r="EH59" s="822"/>
      <c r="EI59" s="822"/>
      <c r="EJ59" s="718"/>
    </row>
    <row r="60" spans="1:140" ht="106.5" customHeight="1">
      <c r="A60" s="135"/>
      <c r="B60" s="160"/>
      <c r="C60" s="720"/>
      <c r="D60" s="711"/>
      <c r="E60" s="711"/>
      <c r="F60" s="711"/>
      <c r="G60" s="711"/>
      <c r="H60" s="711"/>
      <c r="I60" s="711"/>
      <c r="J60" s="711"/>
      <c r="K60" s="711"/>
      <c r="L60" s="711"/>
      <c r="M60" s="711"/>
      <c r="N60" s="721"/>
      <c r="O60" s="135"/>
      <c r="P60" s="164"/>
      <c r="Q60" s="710"/>
      <c r="R60" s="711"/>
      <c r="S60" s="711"/>
      <c r="T60" s="711"/>
      <c r="U60" s="711"/>
      <c r="V60" s="711"/>
      <c r="W60" s="711"/>
      <c r="X60" s="711"/>
      <c r="Y60" s="711"/>
      <c r="Z60" s="711"/>
      <c r="AA60" s="711"/>
      <c r="AB60" s="712"/>
      <c r="AC60" s="135"/>
      <c r="AD60" s="160"/>
      <c r="AE60" s="720"/>
      <c r="AF60" s="711"/>
      <c r="AG60" s="711"/>
      <c r="AH60" s="711"/>
      <c r="AI60" s="711"/>
      <c r="AJ60" s="711"/>
      <c r="AK60" s="711"/>
      <c r="AL60" s="711"/>
      <c r="AM60" s="711"/>
      <c r="AN60" s="711"/>
      <c r="AO60" s="711"/>
      <c r="AP60" s="721"/>
      <c r="AQ60" s="135"/>
      <c r="AR60" s="164"/>
      <c r="AS60" s="710"/>
      <c r="AT60" s="711"/>
      <c r="AU60" s="711"/>
      <c r="AV60" s="711"/>
      <c r="AW60" s="711"/>
      <c r="AX60" s="711"/>
      <c r="AY60" s="711"/>
      <c r="AZ60" s="711"/>
      <c r="BA60" s="711"/>
      <c r="BB60" s="711"/>
      <c r="BC60" s="711"/>
      <c r="BD60" s="712"/>
      <c r="BE60" s="135"/>
      <c r="BF60" s="160"/>
      <c r="BG60" s="720"/>
      <c r="BH60" s="711"/>
      <c r="BI60" s="711"/>
      <c r="BJ60" s="711"/>
      <c r="BK60" s="711"/>
      <c r="BL60" s="711"/>
      <c r="BM60" s="711"/>
      <c r="BN60" s="711"/>
      <c r="BO60" s="711"/>
      <c r="BP60" s="711"/>
      <c r="BQ60" s="711"/>
      <c r="BR60" s="721"/>
      <c r="BS60" s="135"/>
      <c r="BT60" s="164"/>
      <c r="BU60" s="710"/>
      <c r="BV60" s="711"/>
      <c r="BW60" s="711"/>
      <c r="BX60" s="711"/>
      <c r="BY60" s="711"/>
      <c r="BZ60" s="711"/>
      <c r="CA60" s="711"/>
      <c r="CB60" s="711"/>
      <c r="CC60" s="711"/>
      <c r="CD60" s="711"/>
      <c r="CE60" s="711"/>
      <c r="CF60" s="721"/>
      <c r="CG60" s="135"/>
      <c r="CH60" s="164"/>
      <c r="CI60" s="710"/>
      <c r="CJ60" s="711"/>
      <c r="CK60" s="711"/>
      <c r="CL60" s="711"/>
      <c r="CM60" s="711"/>
      <c r="CN60" s="711"/>
      <c r="CO60" s="711"/>
      <c r="CP60" s="711"/>
      <c r="CQ60" s="711"/>
      <c r="CR60" s="711"/>
      <c r="CS60" s="711"/>
      <c r="CT60" s="712"/>
      <c r="CU60" s="135"/>
      <c r="CW60" s="720"/>
      <c r="CX60" s="711"/>
      <c r="CY60" s="711"/>
      <c r="CZ60" s="711"/>
      <c r="DA60" s="711"/>
      <c r="DB60" s="711"/>
      <c r="DC60" s="711"/>
      <c r="DD60" s="711"/>
      <c r="DE60" s="711"/>
      <c r="DF60" s="711"/>
      <c r="DG60" s="711"/>
      <c r="DH60" s="721"/>
      <c r="DI60" s="135"/>
      <c r="DJ60" s="164"/>
      <c r="DK60" s="710"/>
      <c r="DL60" s="711"/>
      <c r="DM60" s="711"/>
      <c r="DN60" s="711"/>
      <c r="DO60" s="711"/>
      <c r="DP60" s="711"/>
      <c r="DQ60" s="711"/>
      <c r="DR60" s="711"/>
      <c r="DS60" s="711"/>
      <c r="DT60" s="711"/>
      <c r="DU60" s="711"/>
      <c r="DV60" s="712"/>
      <c r="DW60" s="135"/>
      <c r="DX60" s="160"/>
      <c r="DY60" s="720"/>
      <c r="DZ60" s="824"/>
      <c r="EA60" s="824"/>
      <c r="EB60" s="824"/>
      <c r="EC60" s="824"/>
      <c r="ED60" s="824"/>
      <c r="EE60" s="824"/>
      <c r="EF60" s="824"/>
      <c r="EG60" s="824"/>
      <c r="EH60" s="824"/>
      <c r="EI60" s="824"/>
      <c r="EJ60" s="712"/>
    </row>
    <row r="61" spans="1:140">
      <c r="A61" s="137" t="s">
        <v>2421</v>
      </c>
      <c r="B61" s="160"/>
      <c r="C61" s="881">
        <f>VLOOKUP(A61,'Прайс-лист'!$B:$K,10,0)</f>
        <v>850</v>
      </c>
      <c r="D61" s="882"/>
      <c r="E61" s="882"/>
      <c r="F61" s="882"/>
      <c r="G61" s="882"/>
      <c r="H61" s="882"/>
      <c r="I61" s="882"/>
      <c r="J61" s="882"/>
      <c r="K61" s="945"/>
      <c r="L61" s="947"/>
      <c r="M61" s="948"/>
      <c r="N61" s="949"/>
      <c r="O61" s="143" t="s">
        <v>728</v>
      </c>
      <c r="P61" s="251"/>
      <c r="Q61" s="719">
        <f>VLOOKUP(O61,'Прайс-лист'!$B:$K,10,0)</f>
        <v>1520</v>
      </c>
      <c r="R61" s="715"/>
      <c r="S61" s="715"/>
      <c r="T61" s="715"/>
      <c r="U61" s="715"/>
      <c r="V61" s="715"/>
      <c r="W61" s="715"/>
      <c r="X61" s="715"/>
      <c r="Y61" s="716"/>
      <c r="Z61" s="708"/>
      <c r="AA61" s="709"/>
      <c r="AB61" s="713"/>
      <c r="AC61" s="273" t="s">
        <v>2423</v>
      </c>
      <c r="AD61" s="275"/>
      <c r="AE61" s="881">
        <f>VLOOKUP(AC61,'Прайс-лист'!$B:$K,10,0)</f>
        <v>970</v>
      </c>
      <c r="AF61" s="882"/>
      <c r="AG61" s="882"/>
      <c r="AH61" s="882"/>
      <c r="AI61" s="882"/>
      <c r="AJ61" s="882"/>
      <c r="AK61" s="882"/>
      <c r="AL61" s="882"/>
      <c r="AM61" s="945"/>
      <c r="AN61" s="947"/>
      <c r="AO61" s="948"/>
      <c r="AP61" s="949"/>
      <c r="AQ61" s="143" t="s">
        <v>618</v>
      </c>
      <c r="AR61" s="252"/>
      <c r="AS61" s="719">
        <f>VLOOKUP(AQ61,'Прайс-лист'!$B:$K,10,0)</f>
        <v>620</v>
      </c>
      <c r="AT61" s="715"/>
      <c r="AU61" s="715"/>
      <c r="AV61" s="715"/>
      <c r="AW61" s="715"/>
      <c r="AX61" s="715"/>
      <c r="AY61" s="715"/>
      <c r="AZ61" s="715"/>
      <c r="BA61" s="716"/>
      <c r="BB61" s="708"/>
      <c r="BC61" s="709"/>
      <c r="BD61" s="713"/>
      <c r="BE61" s="273" t="s">
        <v>5772</v>
      </c>
      <c r="BF61" s="275"/>
      <c r="BG61" s="881">
        <f>VLOOKUP(BE61,'Прайс-лист'!$B:$K,10,0)</f>
        <v>670</v>
      </c>
      <c r="BH61" s="882"/>
      <c r="BI61" s="882"/>
      <c r="BJ61" s="882"/>
      <c r="BK61" s="882"/>
      <c r="BL61" s="882"/>
      <c r="BM61" s="882"/>
      <c r="BN61" s="882"/>
      <c r="BO61" s="945"/>
      <c r="BP61" s="947"/>
      <c r="BQ61" s="948"/>
      <c r="BR61" s="949"/>
      <c r="BS61" s="137" t="s">
        <v>5865</v>
      </c>
      <c r="BT61" s="164"/>
      <c r="BU61" s="719">
        <f>VLOOKUP(BS61,'Прайс-лист'!$B:$K,10,0)</f>
        <v>2460</v>
      </c>
      <c r="BV61" s="715"/>
      <c r="BW61" s="715"/>
      <c r="BX61" s="715"/>
      <c r="BY61" s="715"/>
      <c r="BZ61" s="715"/>
      <c r="CA61" s="715"/>
      <c r="CB61" s="715"/>
      <c r="CC61" s="716"/>
      <c r="CD61" s="708"/>
      <c r="CE61" s="761"/>
      <c r="CF61" s="761"/>
      <c r="CG61" s="137" t="s">
        <v>5867</v>
      </c>
      <c r="CH61" s="164"/>
      <c r="CI61" s="719">
        <f>VLOOKUP(CG61,'Прайс-лист'!$B:$K,10,0)</f>
        <v>2750</v>
      </c>
      <c r="CJ61" s="715"/>
      <c r="CK61" s="715"/>
      <c r="CL61" s="715"/>
      <c r="CM61" s="715"/>
      <c r="CN61" s="715"/>
      <c r="CO61" s="715"/>
      <c r="CP61" s="715"/>
      <c r="CQ61" s="716"/>
      <c r="CR61" s="708"/>
      <c r="CS61" s="761"/>
      <c r="CT61" s="713"/>
      <c r="CU61" s="137" t="s">
        <v>5773</v>
      </c>
      <c r="CV61" s="164"/>
      <c r="CW61" s="881">
        <f>VLOOKUP(CU61,'Прайс-лист'!$B:$K,10,0)</f>
        <v>1240</v>
      </c>
      <c r="CX61" s="882"/>
      <c r="CY61" s="882"/>
      <c r="CZ61" s="882"/>
      <c r="DA61" s="882"/>
      <c r="DB61" s="882"/>
      <c r="DC61" s="882"/>
      <c r="DD61" s="882"/>
      <c r="DE61" s="945"/>
      <c r="DF61" s="947"/>
      <c r="DG61" s="948"/>
      <c r="DH61" s="949"/>
      <c r="DI61" s="349" t="s">
        <v>5863</v>
      </c>
      <c r="DJ61" s="385"/>
      <c r="DK61" s="719">
        <f>VLOOKUP(DI61,'Прайс-лист'!$B:$K,10,0)</f>
        <v>2190</v>
      </c>
      <c r="DL61" s="715"/>
      <c r="DM61" s="715"/>
      <c r="DN61" s="715"/>
      <c r="DO61" s="715"/>
      <c r="DP61" s="715"/>
      <c r="DQ61" s="715"/>
      <c r="DR61" s="715"/>
      <c r="DS61" s="716"/>
      <c r="DT61" s="708"/>
      <c r="DU61" s="761"/>
      <c r="DV61" s="713"/>
      <c r="DW61" s="137" t="s">
        <v>2425</v>
      </c>
      <c r="DX61" s="160"/>
      <c r="DY61" s="881">
        <f>VLOOKUP(DW61,'Прайс-лист'!$B:$K,10,0)</f>
        <v>880</v>
      </c>
      <c r="DZ61" s="882"/>
      <c r="EA61" s="882"/>
      <c r="EB61" s="882"/>
      <c r="EC61" s="882"/>
      <c r="ED61" s="882"/>
      <c r="EE61" s="882"/>
      <c r="EF61" s="882"/>
      <c r="EG61" s="945"/>
      <c r="EH61" s="947"/>
      <c r="EI61" s="948"/>
      <c r="EJ61" s="953"/>
    </row>
    <row r="62" spans="1:140" ht="15" thickBot="1">
      <c r="A62" s="138"/>
      <c r="B62" s="160"/>
      <c r="C62" s="884" t="e">
        <f>VLOOKUP(A62,'Прайс-лист'!$B:$K,10,0)</f>
        <v>#N/A</v>
      </c>
      <c r="D62" s="885"/>
      <c r="E62" s="885"/>
      <c r="F62" s="885"/>
      <c r="G62" s="885"/>
      <c r="H62" s="885"/>
      <c r="I62" s="885"/>
      <c r="J62" s="885"/>
      <c r="K62" s="946"/>
      <c r="L62" s="950"/>
      <c r="M62" s="951"/>
      <c r="N62" s="952"/>
      <c r="O62" s="144" t="s">
        <v>839</v>
      </c>
      <c r="P62" s="253"/>
      <c r="Q62" s="722">
        <f>VLOOKUP(O62,'Прайс-лист'!$B:$K,10,0)</f>
        <v>1520</v>
      </c>
      <c r="R62" s="723"/>
      <c r="S62" s="723"/>
      <c r="T62" s="723"/>
      <c r="U62" s="723"/>
      <c r="V62" s="723"/>
      <c r="W62" s="723"/>
      <c r="X62" s="723"/>
      <c r="Y62" s="724"/>
      <c r="Z62" s="725"/>
      <c r="AA62" s="726"/>
      <c r="AB62" s="727"/>
      <c r="AC62" s="274"/>
      <c r="AD62" s="276"/>
      <c r="AE62" s="884" t="e">
        <f>VLOOKUP(AC62,'Прайс-лист'!$B:$K,10,0)</f>
        <v>#N/A</v>
      </c>
      <c r="AF62" s="885"/>
      <c r="AG62" s="885"/>
      <c r="AH62" s="885"/>
      <c r="AI62" s="885"/>
      <c r="AJ62" s="885"/>
      <c r="AK62" s="885"/>
      <c r="AL62" s="885"/>
      <c r="AM62" s="946"/>
      <c r="AN62" s="950"/>
      <c r="AO62" s="951"/>
      <c r="AP62" s="952"/>
      <c r="AQ62" s="144" t="s">
        <v>775</v>
      </c>
      <c r="AR62" s="254"/>
      <c r="AS62" s="722">
        <f>VLOOKUP(AQ62,'Прайс-лист'!$B:$K,10,0)</f>
        <v>620</v>
      </c>
      <c r="AT62" s="723"/>
      <c r="AU62" s="723"/>
      <c r="AV62" s="723"/>
      <c r="AW62" s="723"/>
      <c r="AX62" s="723"/>
      <c r="AY62" s="723"/>
      <c r="AZ62" s="723"/>
      <c r="BA62" s="724"/>
      <c r="BB62" s="725"/>
      <c r="BC62" s="726"/>
      <c r="BD62" s="727"/>
      <c r="BE62" s="274"/>
      <c r="BF62" s="276"/>
      <c r="BG62" s="884"/>
      <c r="BH62" s="885"/>
      <c r="BI62" s="885"/>
      <c r="BJ62" s="885"/>
      <c r="BK62" s="885"/>
      <c r="BL62" s="885"/>
      <c r="BM62" s="885"/>
      <c r="BN62" s="885"/>
      <c r="BO62" s="946"/>
      <c r="BP62" s="950"/>
      <c r="BQ62" s="951"/>
      <c r="BR62" s="952"/>
      <c r="BS62" s="139" t="s">
        <v>5866</v>
      </c>
      <c r="BT62" s="244"/>
      <c r="BU62" s="722">
        <f>VLOOKUP(BS62,'Прайс-лист'!$B:$K,10,0)</f>
        <v>2460</v>
      </c>
      <c r="BV62" s="723"/>
      <c r="BW62" s="723"/>
      <c r="BX62" s="723"/>
      <c r="BY62" s="723"/>
      <c r="BZ62" s="723"/>
      <c r="CA62" s="723"/>
      <c r="CB62" s="723"/>
      <c r="CC62" s="724"/>
      <c r="CD62" s="725"/>
      <c r="CE62" s="726"/>
      <c r="CF62" s="726"/>
      <c r="CG62" s="139" t="s">
        <v>5868</v>
      </c>
      <c r="CH62" s="244"/>
      <c r="CI62" s="722">
        <f>VLOOKUP(CG62,'Прайс-лист'!$B:$K,10,0)</f>
        <v>2750</v>
      </c>
      <c r="CJ62" s="723"/>
      <c r="CK62" s="723"/>
      <c r="CL62" s="723"/>
      <c r="CM62" s="723"/>
      <c r="CN62" s="723"/>
      <c r="CO62" s="723"/>
      <c r="CP62" s="723"/>
      <c r="CQ62" s="724"/>
      <c r="CR62" s="725"/>
      <c r="CS62" s="726"/>
      <c r="CT62" s="727"/>
      <c r="CU62" s="139"/>
      <c r="CV62" s="244"/>
      <c r="CW62" s="884" t="e">
        <f>VLOOKUP(CU62,'Прайс-лист'!$B:$K,10,0)</f>
        <v>#N/A</v>
      </c>
      <c r="CX62" s="885"/>
      <c r="CY62" s="885"/>
      <c r="CZ62" s="885"/>
      <c r="DA62" s="885"/>
      <c r="DB62" s="885"/>
      <c r="DC62" s="885"/>
      <c r="DD62" s="885"/>
      <c r="DE62" s="946"/>
      <c r="DF62" s="950"/>
      <c r="DG62" s="951"/>
      <c r="DH62" s="952"/>
      <c r="DI62" s="144" t="s">
        <v>5864</v>
      </c>
      <c r="DJ62" s="254"/>
      <c r="DK62" s="722">
        <f>VLOOKUP(DI62,'Прайс-лист'!$B:$K,10,0)</f>
        <v>2190</v>
      </c>
      <c r="DL62" s="723"/>
      <c r="DM62" s="723"/>
      <c r="DN62" s="723"/>
      <c r="DO62" s="723"/>
      <c r="DP62" s="723"/>
      <c r="DQ62" s="723"/>
      <c r="DR62" s="723"/>
      <c r="DS62" s="724"/>
      <c r="DT62" s="725"/>
      <c r="DU62" s="726"/>
      <c r="DV62" s="727"/>
      <c r="DW62" s="138"/>
      <c r="DX62" s="160"/>
      <c r="DY62" s="884" t="e">
        <f>VLOOKUP(DW62,'Прайс-лист'!$B:$K,10,0)</f>
        <v>#N/A</v>
      </c>
      <c r="DZ62" s="885"/>
      <c r="EA62" s="885"/>
      <c r="EB62" s="885"/>
      <c r="EC62" s="885"/>
      <c r="ED62" s="885"/>
      <c r="EE62" s="885"/>
      <c r="EF62" s="885"/>
      <c r="EG62" s="946"/>
      <c r="EH62" s="950"/>
      <c r="EI62" s="951"/>
      <c r="EJ62" s="954"/>
    </row>
    <row r="63" spans="1:140" ht="10.5" customHeight="1" thickBot="1"/>
    <row r="64" spans="1:140" ht="15" thickBot="1">
      <c r="C64" s="754" t="s">
        <v>4193</v>
      </c>
      <c r="D64" s="755"/>
      <c r="E64" s="755"/>
      <c r="F64" s="755"/>
      <c r="G64" s="755"/>
      <c r="H64" s="755"/>
      <c r="I64" s="755"/>
      <c r="J64" s="755"/>
      <c r="K64" s="755"/>
      <c r="L64" s="755"/>
      <c r="M64" s="755"/>
      <c r="N64" s="755"/>
      <c r="O64" s="755"/>
      <c r="P64" s="755"/>
      <c r="Q64" s="755"/>
      <c r="R64" s="755"/>
      <c r="S64" s="755"/>
      <c r="T64" s="755"/>
      <c r="U64" s="755"/>
      <c r="V64" s="755"/>
      <c r="W64" s="755"/>
      <c r="X64" s="755"/>
      <c r="Y64" s="755"/>
      <c r="Z64" s="755"/>
      <c r="AA64" s="755"/>
      <c r="AB64" s="755"/>
      <c r="AC64" s="755"/>
      <c r="AD64" s="755"/>
      <c r="AE64" s="755"/>
      <c r="AF64" s="755"/>
      <c r="AG64" s="755"/>
      <c r="AH64" s="755"/>
      <c r="AI64" s="755"/>
      <c r="AJ64" s="755"/>
      <c r="AK64" s="755"/>
      <c r="AL64" s="755"/>
      <c r="AM64" s="755"/>
      <c r="AN64" s="755"/>
      <c r="AO64" s="755"/>
      <c r="AP64" s="756"/>
      <c r="AQ64" s="134"/>
      <c r="AS64" s="754" t="s">
        <v>4296</v>
      </c>
      <c r="AT64" s="755"/>
      <c r="AU64" s="755"/>
      <c r="AV64" s="755"/>
      <c r="AW64" s="755"/>
      <c r="AX64" s="755"/>
      <c r="AY64" s="755"/>
      <c r="AZ64" s="755"/>
      <c r="BA64" s="755"/>
      <c r="BB64" s="755"/>
      <c r="BC64" s="755"/>
      <c r="BD64" s="755"/>
      <c r="BE64" s="755"/>
      <c r="BF64" s="755"/>
      <c r="BG64" s="755"/>
      <c r="BH64" s="755"/>
      <c r="BI64" s="755"/>
      <c r="BJ64" s="755"/>
      <c r="BK64" s="755"/>
      <c r="BL64" s="755"/>
      <c r="BM64" s="755"/>
      <c r="BN64" s="755"/>
      <c r="BO64" s="755"/>
      <c r="BP64" s="755"/>
      <c r="BQ64" s="755"/>
      <c r="BR64" s="756"/>
      <c r="BS64" s="134"/>
      <c r="BT64" s="164"/>
      <c r="BU64" s="754" t="s">
        <v>4194</v>
      </c>
      <c r="BV64" s="755"/>
      <c r="BW64" s="755"/>
      <c r="BX64" s="755"/>
      <c r="BY64" s="755"/>
      <c r="BZ64" s="755"/>
      <c r="CA64" s="755"/>
      <c r="CB64" s="755"/>
      <c r="CC64" s="755"/>
      <c r="CD64" s="755"/>
      <c r="CE64" s="755"/>
      <c r="CF64" s="755"/>
      <c r="CG64" s="755"/>
      <c r="CH64" s="755"/>
      <c r="CI64" s="755"/>
      <c r="CJ64" s="755"/>
      <c r="CK64" s="755"/>
      <c r="CL64" s="755"/>
      <c r="CM64" s="755"/>
      <c r="CN64" s="755"/>
      <c r="CO64" s="755"/>
      <c r="CP64" s="755"/>
      <c r="CQ64" s="755"/>
      <c r="CR64" s="755"/>
      <c r="CS64" s="755"/>
      <c r="CT64" s="756"/>
      <c r="CU64" s="134"/>
      <c r="CW64" s="754" t="s">
        <v>4195</v>
      </c>
      <c r="CX64" s="755"/>
      <c r="CY64" s="755"/>
      <c r="CZ64" s="755"/>
      <c r="DA64" s="755"/>
      <c r="DB64" s="755"/>
      <c r="DC64" s="755"/>
      <c r="DD64" s="755"/>
      <c r="DE64" s="755"/>
      <c r="DF64" s="755"/>
      <c r="DG64" s="755"/>
      <c r="DH64" s="755"/>
      <c r="DI64" s="755"/>
      <c r="DJ64" s="755"/>
      <c r="DK64" s="755"/>
      <c r="DL64" s="755"/>
      <c r="DM64" s="755"/>
      <c r="DN64" s="755"/>
      <c r="DO64" s="755"/>
      <c r="DP64" s="755"/>
      <c r="DQ64" s="755"/>
      <c r="DR64" s="755"/>
      <c r="DS64" s="755"/>
      <c r="DT64" s="755"/>
      <c r="DU64" s="755"/>
      <c r="DV64" s="756"/>
      <c r="DW64" s="134"/>
      <c r="DY64" s="754" t="s">
        <v>4196</v>
      </c>
      <c r="DZ64" s="755"/>
      <c r="EA64" s="755"/>
      <c r="EB64" s="755"/>
      <c r="EC64" s="755"/>
      <c r="ED64" s="755"/>
      <c r="EE64" s="755"/>
      <c r="EF64" s="755"/>
      <c r="EG64" s="755"/>
      <c r="EH64" s="755"/>
      <c r="EI64" s="755"/>
      <c r="EJ64" s="756"/>
    </row>
    <row r="65" spans="1:140" ht="18">
      <c r="C65" s="935" t="s">
        <v>619</v>
      </c>
      <c r="D65" s="812"/>
      <c r="E65" s="812"/>
      <c r="F65" s="812"/>
      <c r="G65" s="812"/>
      <c r="H65" s="812"/>
      <c r="I65" s="812"/>
      <c r="J65" s="812"/>
      <c r="K65" s="812"/>
      <c r="L65" s="812"/>
      <c r="M65" s="812"/>
      <c r="N65" s="936"/>
      <c r="O65" s="135"/>
      <c r="P65" s="158"/>
      <c r="Q65" s="811" t="s">
        <v>729</v>
      </c>
      <c r="R65" s="812"/>
      <c r="S65" s="812"/>
      <c r="T65" s="812"/>
      <c r="U65" s="812"/>
      <c r="V65" s="812"/>
      <c r="W65" s="812"/>
      <c r="X65" s="812"/>
      <c r="Y65" s="812"/>
      <c r="Z65" s="812"/>
      <c r="AA65" s="812"/>
      <c r="AB65" s="936"/>
      <c r="AC65" s="135"/>
      <c r="AD65" s="160"/>
      <c r="AE65" s="811" t="s">
        <v>4295</v>
      </c>
      <c r="AF65" s="812"/>
      <c r="AG65" s="812"/>
      <c r="AH65" s="812"/>
      <c r="AI65" s="812"/>
      <c r="AJ65" s="812"/>
      <c r="AK65" s="812"/>
      <c r="AL65" s="812"/>
      <c r="AM65" s="812"/>
      <c r="AN65" s="812"/>
      <c r="AO65" s="812"/>
      <c r="AP65" s="813"/>
      <c r="AQ65" s="135"/>
      <c r="AS65" s="935" t="s">
        <v>4259</v>
      </c>
      <c r="AT65" s="812"/>
      <c r="AU65" s="812"/>
      <c r="AV65" s="812"/>
      <c r="AW65" s="812"/>
      <c r="AX65" s="812"/>
      <c r="AY65" s="812"/>
      <c r="AZ65" s="812"/>
      <c r="BA65" s="812"/>
      <c r="BB65" s="812"/>
      <c r="BC65" s="812"/>
      <c r="BD65" s="936"/>
      <c r="BE65" s="135"/>
      <c r="BF65" s="164"/>
      <c r="BG65" s="811" t="s">
        <v>732</v>
      </c>
      <c r="BH65" s="812"/>
      <c r="BI65" s="812"/>
      <c r="BJ65" s="812"/>
      <c r="BK65" s="812"/>
      <c r="BL65" s="812"/>
      <c r="BM65" s="812"/>
      <c r="BN65" s="812"/>
      <c r="BO65" s="812"/>
      <c r="BP65" s="812"/>
      <c r="BQ65" s="812"/>
      <c r="BR65" s="813"/>
      <c r="BS65" s="135"/>
      <c r="BT65" s="164"/>
      <c r="BU65" s="935" t="s">
        <v>6359</v>
      </c>
      <c r="BV65" s="812"/>
      <c r="BW65" s="812"/>
      <c r="BX65" s="812"/>
      <c r="BY65" s="812"/>
      <c r="BZ65" s="812"/>
      <c r="CA65" s="812"/>
      <c r="CB65" s="812"/>
      <c r="CC65" s="812"/>
      <c r="CD65" s="812"/>
      <c r="CE65" s="812"/>
      <c r="CF65" s="936"/>
      <c r="CG65" s="135"/>
      <c r="CH65" s="164"/>
      <c r="CI65" s="811" t="s">
        <v>6360</v>
      </c>
      <c r="CJ65" s="812"/>
      <c r="CK65" s="812"/>
      <c r="CL65" s="812"/>
      <c r="CM65" s="812"/>
      <c r="CN65" s="812"/>
      <c r="CO65" s="812"/>
      <c r="CP65" s="812"/>
      <c r="CQ65" s="812"/>
      <c r="CR65" s="812"/>
      <c r="CS65" s="812"/>
      <c r="CT65" s="813"/>
      <c r="CU65" s="135"/>
      <c r="CW65" s="935" t="s">
        <v>4298</v>
      </c>
      <c r="CX65" s="812"/>
      <c r="CY65" s="812"/>
      <c r="CZ65" s="812"/>
      <c r="DA65" s="812"/>
      <c r="DB65" s="812"/>
      <c r="DC65" s="812"/>
      <c r="DD65" s="812"/>
      <c r="DE65" s="812"/>
      <c r="DF65" s="812"/>
      <c r="DG65" s="812"/>
      <c r="DH65" s="936"/>
      <c r="DI65" s="135"/>
      <c r="DJ65" s="164"/>
      <c r="DK65" s="811" t="s">
        <v>738</v>
      </c>
      <c r="DL65" s="812"/>
      <c r="DM65" s="812"/>
      <c r="DN65" s="812"/>
      <c r="DO65" s="812"/>
      <c r="DP65" s="812"/>
      <c r="DQ65" s="812"/>
      <c r="DR65" s="812"/>
      <c r="DS65" s="812"/>
      <c r="DT65" s="812"/>
      <c r="DU65" s="812"/>
      <c r="DV65" s="813"/>
      <c r="DW65" s="135"/>
      <c r="DY65" s="935" t="s">
        <v>6361</v>
      </c>
      <c r="DZ65" s="812"/>
      <c r="EA65" s="812"/>
      <c r="EB65" s="812"/>
      <c r="EC65" s="812"/>
      <c r="ED65" s="812"/>
      <c r="EE65" s="812"/>
      <c r="EF65" s="812"/>
      <c r="EG65" s="812"/>
      <c r="EH65" s="812"/>
      <c r="EI65" s="812"/>
      <c r="EJ65" s="813"/>
    </row>
    <row r="66" spans="1:140" ht="48.75" customHeight="1">
      <c r="C66" s="734" t="s">
        <v>4262</v>
      </c>
      <c r="D66" s="735"/>
      <c r="E66" s="735"/>
      <c r="F66" s="735"/>
      <c r="G66" s="735"/>
      <c r="H66" s="735"/>
      <c r="I66" s="735"/>
      <c r="J66" s="735"/>
      <c r="K66" s="735"/>
      <c r="L66" s="735"/>
      <c r="M66" s="735"/>
      <c r="N66" s="735"/>
      <c r="O66" s="142"/>
      <c r="P66" s="164"/>
      <c r="Q66" s="821" t="s">
        <v>4263</v>
      </c>
      <c r="R66" s="821"/>
      <c r="S66" s="821"/>
      <c r="T66" s="821"/>
      <c r="U66" s="821"/>
      <c r="V66" s="821"/>
      <c r="W66" s="821"/>
      <c r="X66" s="821"/>
      <c r="Y66" s="821"/>
      <c r="Z66" s="821"/>
      <c r="AA66" s="821"/>
      <c r="AB66" s="821"/>
      <c r="AC66" s="142"/>
      <c r="AD66" s="160"/>
      <c r="AE66" s="735" t="s">
        <v>4282</v>
      </c>
      <c r="AF66" s="735"/>
      <c r="AG66" s="735"/>
      <c r="AH66" s="735"/>
      <c r="AI66" s="735"/>
      <c r="AJ66" s="735"/>
      <c r="AK66" s="735"/>
      <c r="AL66" s="735"/>
      <c r="AM66" s="735"/>
      <c r="AN66" s="735"/>
      <c r="AO66" s="735"/>
      <c r="AP66" s="744"/>
      <c r="AQ66" s="142"/>
      <c r="AR66" s="160"/>
      <c r="AS66" s="734" t="s">
        <v>4258</v>
      </c>
      <c r="AT66" s="735"/>
      <c r="AU66" s="735"/>
      <c r="AV66" s="735"/>
      <c r="AW66" s="735"/>
      <c r="AX66" s="735"/>
      <c r="AY66" s="735"/>
      <c r="AZ66" s="735"/>
      <c r="BA66" s="735"/>
      <c r="BB66" s="735"/>
      <c r="BC66" s="735"/>
      <c r="BD66" s="735"/>
      <c r="BE66" s="142"/>
      <c r="BF66" s="164"/>
      <c r="BG66" s="735" t="s">
        <v>4268</v>
      </c>
      <c r="BH66" s="735"/>
      <c r="BI66" s="735"/>
      <c r="BJ66" s="735"/>
      <c r="BK66" s="735"/>
      <c r="BL66" s="735"/>
      <c r="BM66" s="735"/>
      <c r="BN66" s="735"/>
      <c r="BO66" s="735"/>
      <c r="BP66" s="735"/>
      <c r="BQ66" s="735"/>
      <c r="BR66" s="744"/>
      <c r="BS66" s="142"/>
      <c r="BT66" s="160"/>
      <c r="BU66" s="734" t="s">
        <v>4260</v>
      </c>
      <c r="BV66" s="735"/>
      <c r="BW66" s="735"/>
      <c r="BX66" s="735"/>
      <c r="BY66" s="735"/>
      <c r="BZ66" s="735"/>
      <c r="CA66" s="735"/>
      <c r="CB66" s="735"/>
      <c r="CC66" s="735"/>
      <c r="CD66" s="735"/>
      <c r="CE66" s="735"/>
      <c r="CF66" s="735"/>
      <c r="CG66" s="142"/>
      <c r="CH66" s="164"/>
      <c r="CI66" s="735" t="s">
        <v>4271</v>
      </c>
      <c r="CJ66" s="735"/>
      <c r="CK66" s="735"/>
      <c r="CL66" s="735"/>
      <c r="CM66" s="735"/>
      <c r="CN66" s="735"/>
      <c r="CO66" s="735"/>
      <c r="CP66" s="735"/>
      <c r="CQ66" s="735"/>
      <c r="CR66" s="735"/>
      <c r="CS66" s="735"/>
      <c r="CT66" s="744"/>
      <c r="CU66" s="142"/>
      <c r="CV66" s="160"/>
      <c r="CW66" s="734" t="s">
        <v>4297</v>
      </c>
      <c r="CX66" s="735"/>
      <c r="CY66" s="735"/>
      <c r="CZ66" s="735"/>
      <c r="DA66" s="735"/>
      <c r="DB66" s="735"/>
      <c r="DC66" s="735"/>
      <c r="DD66" s="735"/>
      <c r="DE66" s="735"/>
      <c r="DF66" s="735"/>
      <c r="DG66" s="735"/>
      <c r="DH66" s="735"/>
      <c r="DI66" s="142"/>
      <c r="DJ66" s="164"/>
      <c r="DK66" s="735" t="s">
        <v>4272</v>
      </c>
      <c r="DL66" s="735"/>
      <c r="DM66" s="735"/>
      <c r="DN66" s="735"/>
      <c r="DO66" s="735"/>
      <c r="DP66" s="735"/>
      <c r="DQ66" s="735"/>
      <c r="DR66" s="735"/>
      <c r="DS66" s="735"/>
      <c r="DT66" s="735"/>
      <c r="DU66" s="735"/>
      <c r="DV66" s="744"/>
      <c r="DW66" s="142"/>
      <c r="DX66" s="160"/>
      <c r="DY66" s="734" t="s">
        <v>4299</v>
      </c>
      <c r="DZ66" s="763"/>
      <c r="EA66" s="763"/>
      <c r="EB66" s="763"/>
      <c r="EC66" s="763"/>
      <c r="ED66" s="763"/>
      <c r="EE66" s="763"/>
      <c r="EF66" s="763"/>
      <c r="EG66" s="763"/>
      <c r="EH66" s="763"/>
      <c r="EI66" s="763"/>
      <c r="EJ66" s="744"/>
    </row>
    <row r="67" spans="1:140" ht="15" customHeight="1">
      <c r="C67" s="736" t="s">
        <v>621</v>
      </c>
      <c r="D67" s="717"/>
      <c r="E67" s="717"/>
      <c r="F67" s="717"/>
      <c r="G67" s="717"/>
      <c r="H67" s="717"/>
      <c r="I67" s="717"/>
      <c r="J67" s="717"/>
      <c r="K67" s="717"/>
      <c r="L67" s="717"/>
      <c r="M67" s="717"/>
      <c r="N67" s="717"/>
      <c r="O67" s="227"/>
      <c r="P67" s="164"/>
      <c r="Q67" s="822" t="s">
        <v>665</v>
      </c>
      <c r="R67" s="822"/>
      <c r="S67" s="822"/>
      <c r="T67" s="822"/>
      <c r="U67" s="822"/>
      <c r="V67" s="822"/>
      <c r="W67" s="822"/>
      <c r="X67" s="822"/>
      <c r="Y67" s="822"/>
      <c r="Z67" s="822"/>
      <c r="AA67" s="822"/>
      <c r="AB67" s="822"/>
      <c r="AC67" s="227"/>
      <c r="AD67" s="160"/>
      <c r="AE67" s="717" t="s">
        <v>665</v>
      </c>
      <c r="AF67" s="717"/>
      <c r="AG67" s="717"/>
      <c r="AH67" s="717"/>
      <c r="AI67" s="717"/>
      <c r="AJ67" s="717"/>
      <c r="AK67" s="717"/>
      <c r="AL67" s="717"/>
      <c r="AM67" s="717"/>
      <c r="AN67" s="717"/>
      <c r="AO67" s="717"/>
      <c r="AP67" s="718"/>
      <c r="AQ67" s="227"/>
      <c r="AR67" s="160"/>
      <c r="AS67" s="736"/>
      <c r="AT67" s="717"/>
      <c r="AU67" s="717"/>
      <c r="AV67" s="717"/>
      <c r="AW67" s="717"/>
      <c r="AX67" s="717"/>
      <c r="AY67" s="717"/>
      <c r="AZ67" s="717"/>
      <c r="BA67" s="717"/>
      <c r="BB67" s="717"/>
      <c r="BC67" s="717"/>
      <c r="BD67" s="717"/>
      <c r="BE67" s="227"/>
      <c r="BF67" s="164"/>
      <c r="BG67" s="717" t="s">
        <v>665</v>
      </c>
      <c r="BH67" s="717"/>
      <c r="BI67" s="717"/>
      <c r="BJ67" s="717"/>
      <c r="BK67" s="717"/>
      <c r="BL67" s="717"/>
      <c r="BM67" s="717"/>
      <c r="BN67" s="717"/>
      <c r="BO67" s="717"/>
      <c r="BP67" s="717"/>
      <c r="BQ67" s="717"/>
      <c r="BR67" s="718"/>
      <c r="BS67" s="227"/>
      <c r="BT67" s="160"/>
      <c r="BU67" s="736"/>
      <c r="BV67" s="717"/>
      <c r="BW67" s="717"/>
      <c r="BX67" s="717"/>
      <c r="BY67" s="717"/>
      <c r="BZ67" s="717"/>
      <c r="CA67" s="717"/>
      <c r="CB67" s="717"/>
      <c r="CC67" s="717"/>
      <c r="CD67" s="717"/>
      <c r="CE67" s="717"/>
      <c r="CF67" s="717"/>
      <c r="CG67" s="227"/>
      <c r="CH67" s="164"/>
      <c r="CI67" s="717" t="s">
        <v>665</v>
      </c>
      <c r="CJ67" s="717"/>
      <c r="CK67" s="717"/>
      <c r="CL67" s="717"/>
      <c r="CM67" s="717"/>
      <c r="CN67" s="717"/>
      <c r="CO67" s="717"/>
      <c r="CP67" s="717"/>
      <c r="CQ67" s="717"/>
      <c r="CR67" s="717"/>
      <c r="CS67" s="717"/>
      <c r="CT67" s="718"/>
      <c r="CU67" s="227"/>
      <c r="CV67" s="160"/>
      <c r="CW67" s="736"/>
      <c r="CX67" s="717"/>
      <c r="CY67" s="717"/>
      <c r="CZ67" s="717"/>
      <c r="DA67" s="717"/>
      <c r="DB67" s="717"/>
      <c r="DC67" s="717"/>
      <c r="DD67" s="717"/>
      <c r="DE67" s="717"/>
      <c r="DF67" s="717"/>
      <c r="DG67" s="717"/>
      <c r="DH67" s="717"/>
      <c r="DI67" s="227"/>
      <c r="DJ67" s="164"/>
      <c r="DK67" s="717" t="s">
        <v>665</v>
      </c>
      <c r="DL67" s="717"/>
      <c r="DM67" s="717"/>
      <c r="DN67" s="717"/>
      <c r="DO67" s="717"/>
      <c r="DP67" s="717"/>
      <c r="DQ67" s="717"/>
      <c r="DR67" s="717"/>
      <c r="DS67" s="717"/>
      <c r="DT67" s="717"/>
      <c r="DU67" s="717"/>
      <c r="DV67" s="718"/>
      <c r="DW67" s="227"/>
      <c r="DX67" s="164"/>
      <c r="DY67" s="736"/>
      <c r="DZ67" s="762"/>
      <c r="EA67" s="762"/>
      <c r="EB67" s="762"/>
      <c r="EC67" s="762"/>
      <c r="ED67" s="762"/>
      <c r="EE67" s="762"/>
      <c r="EF67" s="762"/>
      <c r="EG67" s="762"/>
      <c r="EH67" s="762"/>
      <c r="EI67" s="762"/>
      <c r="EJ67" s="718"/>
    </row>
    <row r="68" spans="1:140" ht="106.5" customHeight="1">
      <c r="C68" s="720"/>
      <c r="D68" s="711"/>
      <c r="E68" s="711"/>
      <c r="F68" s="711"/>
      <c r="G68" s="711"/>
      <c r="H68" s="711"/>
      <c r="I68" s="711"/>
      <c r="J68" s="711"/>
      <c r="K68" s="711"/>
      <c r="L68" s="711"/>
      <c r="M68" s="711"/>
      <c r="N68" s="721"/>
      <c r="O68" s="135"/>
      <c r="P68" s="164"/>
      <c r="Q68" s="823"/>
      <c r="R68" s="824"/>
      <c r="S68" s="824"/>
      <c r="T68" s="824"/>
      <c r="U68" s="824"/>
      <c r="V68" s="824"/>
      <c r="W68" s="824"/>
      <c r="X68" s="824"/>
      <c r="Y68" s="824"/>
      <c r="Z68" s="824"/>
      <c r="AA68" s="824"/>
      <c r="AB68" s="825"/>
      <c r="AC68" s="135"/>
      <c r="AD68" s="160"/>
      <c r="AE68" s="710"/>
      <c r="AF68" s="711"/>
      <c r="AG68" s="711"/>
      <c r="AH68" s="711"/>
      <c r="AI68" s="711"/>
      <c r="AJ68" s="711"/>
      <c r="AK68" s="711"/>
      <c r="AL68" s="711"/>
      <c r="AM68" s="711"/>
      <c r="AN68" s="711"/>
      <c r="AO68" s="711"/>
      <c r="AP68" s="712"/>
      <c r="AQ68" s="135"/>
      <c r="AR68" s="160"/>
      <c r="AS68" s="720"/>
      <c r="AT68" s="711"/>
      <c r="AU68" s="711"/>
      <c r="AV68" s="711"/>
      <c r="AW68" s="711"/>
      <c r="AX68" s="711"/>
      <c r="AY68" s="711"/>
      <c r="AZ68" s="711"/>
      <c r="BA68" s="711"/>
      <c r="BB68" s="711"/>
      <c r="BC68" s="711"/>
      <c r="BD68" s="721"/>
      <c r="BE68" s="135"/>
      <c r="BF68" s="164"/>
      <c r="BG68" s="710"/>
      <c r="BH68" s="711"/>
      <c r="BI68" s="711"/>
      <c r="BJ68" s="711"/>
      <c r="BK68" s="711"/>
      <c r="BL68" s="711"/>
      <c r="BM68" s="711"/>
      <c r="BN68" s="711"/>
      <c r="BO68" s="711"/>
      <c r="BP68" s="711"/>
      <c r="BQ68" s="711"/>
      <c r="BR68" s="712"/>
      <c r="BS68" s="135"/>
      <c r="BT68" s="160"/>
      <c r="BU68" s="720"/>
      <c r="BV68" s="711"/>
      <c r="BW68" s="711"/>
      <c r="BX68" s="711"/>
      <c r="BY68" s="711"/>
      <c r="BZ68" s="711"/>
      <c r="CA68" s="711"/>
      <c r="CB68" s="711"/>
      <c r="CC68" s="711"/>
      <c r="CD68" s="711"/>
      <c r="CE68" s="711"/>
      <c r="CF68" s="721"/>
      <c r="CG68" s="135"/>
      <c r="CH68" s="164"/>
      <c r="CI68" s="710"/>
      <c r="CJ68" s="711"/>
      <c r="CK68" s="711"/>
      <c r="CL68" s="711"/>
      <c r="CM68" s="711"/>
      <c r="CN68" s="711"/>
      <c r="CO68" s="711"/>
      <c r="CP68" s="711"/>
      <c r="CQ68" s="711"/>
      <c r="CR68" s="711"/>
      <c r="CS68" s="711"/>
      <c r="CT68" s="712"/>
      <c r="CU68" s="135"/>
      <c r="CV68" s="160"/>
      <c r="CW68" s="720"/>
      <c r="CX68" s="711"/>
      <c r="CY68" s="711"/>
      <c r="CZ68" s="711"/>
      <c r="DA68" s="711"/>
      <c r="DB68" s="711"/>
      <c r="DC68" s="711"/>
      <c r="DD68" s="711"/>
      <c r="DE68" s="711"/>
      <c r="DF68" s="711"/>
      <c r="DG68" s="711"/>
      <c r="DH68" s="721"/>
      <c r="DI68" s="135"/>
      <c r="DJ68" s="164"/>
      <c r="DK68" s="710"/>
      <c r="DL68" s="711"/>
      <c r="DM68" s="711"/>
      <c r="DN68" s="711"/>
      <c r="DO68" s="711"/>
      <c r="DP68" s="711"/>
      <c r="DQ68" s="711"/>
      <c r="DR68" s="711"/>
      <c r="DS68" s="711"/>
      <c r="DT68" s="711"/>
      <c r="DU68" s="711"/>
      <c r="DV68" s="712"/>
      <c r="DW68" s="135"/>
      <c r="DX68" s="160"/>
      <c r="DY68" s="720"/>
      <c r="DZ68" s="711"/>
      <c r="EA68" s="711"/>
      <c r="EB68" s="711"/>
      <c r="EC68" s="711"/>
      <c r="ED68" s="711"/>
      <c r="EE68" s="711"/>
      <c r="EF68" s="711"/>
      <c r="EG68" s="711"/>
      <c r="EH68" s="711"/>
      <c r="EI68" s="711"/>
      <c r="EJ68" s="712"/>
    </row>
    <row r="69" spans="1:140">
      <c r="A69" s="137" t="s">
        <v>622</v>
      </c>
      <c r="C69" s="714">
        <f>VLOOKUP(A69,'Прайс-лист'!$B:$K,10,0)</f>
        <v>690</v>
      </c>
      <c r="D69" s="715"/>
      <c r="E69" s="715"/>
      <c r="F69" s="715"/>
      <c r="G69" s="715"/>
      <c r="H69" s="715"/>
      <c r="I69" s="715"/>
      <c r="J69" s="715"/>
      <c r="K69" s="716"/>
      <c r="L69" s="708"/>
      <c r="M69" s="709"/>
      <c r="N69" s="709"/>
      <c r="O69" s="137" t="s">
        <v>731</v>
      </c>
      <c r="P69" s="164"/>
      <c r="Q69" s="819">
        <f>VLOOKUP(O69,'Прайс-лист'!$B:$K,10,0)</f>
        <v>970</v>
      </c>
      <c r="R69" s="820"/>
      <c r="S69" s="820"/>
      <c r="T69" s="820"/>
      <c r="U69" s="820"/>
      <c r="V69" s="820"/>
      <c r="W69" s="820"/>
      <c r="X69" s="820"/>
      <c r="Y69" s="716"/>
      <c r="Z69" s="708"/>
      <c r="AA69" s="709"/>
      <c r="AB69" s="709"/>
      <c r="AC69" s="137" t="s">
        <v>666</v>
      </c>
      <c r="AD69" s="160"/>
      <c r="AE69" s="719">
        <f>VLOOKUP(AC69,'Прайс-лист'!$B:$K,10,0)</f>
        <v>770</v>
      </c>
      <c r="AF69" s="715"/>
      <c r="AG69" s="715"/>
      <c r="AH69" s="715"/>
      <c r="AI69" s="715"/>
      <c r="AJ69" s="715"/>
      <c r="AK69" s="715"/>
      <c r="AL69" s="715"/>
      <c r="AM69" s="716"/>
      <c r="AN69" s="708"/>
      <c r="AO69" s="709"/>
      <c r="AP69" s="713"/>
      <c r="AQ69" s="137" t="s">
        <v>2427</v>
      </c>
      <c r="AR69" s="160"/>
      <c r="AS69" s="881">
        <f>VLOOKUP(AQ69,'Прайс-лист'!$B:$K,10,0)</f>
        <v>1060</v>
      </c>
      <c r="AT69" s="882"/>
      <c r="AU69" s="882"/>
      <c r="AV69" s="882"/>
      <c r="AW69" s="882"/>
      <c r="AX69" s="882"/>
      <c r="AY69" s="882"/>
      <c r="AZ69" s="882"/>
      <c r="BA69" s="945"/>
      <c r="BB69" s="947"/>
      <c r="BC69" s="948"/>
      <c r="BD69" s="949"/>
      <c r="BE69" s="137" t="s">
        <v>734</v>
      </c>
      <c r="BF69" s="160"/>
      <c r="BG69" s="719">
        <f>VLOOKUP(BE69,'Прайс-лист'!$B:$K,10,0)</f>
        <v>1430</v>
      </c>
      <c r="BH69" s="715"/>
      <c r="BI69" s="715"/>
      <c r="BJ69" s="715"/>
      <c r="BK69" s="715"/>
      <c r="BL69" s="715"/>
      <c r="BM69" s="715"/>
      <c r="BN69" s="715"/>
      <c r="BO69" s="716"/>
      <c r="BP69" s="708"/>
      <c r="BQ69" s="709"/>
      <c r="BR69" s="713"/>
      <c r="BS69" s="137" t="s">
        <v>2429</v>
      </c>
      <c r="BT69" s="160"/>
      <c r="BU69" s="881">
        <f>VLOOKUP(BS69,'Прайс-лист'!$B:$K,10,0)</f>
        <v>1020</v>
      </c>
      <c r="BV69" s="882"/>
      <c r="BW69" s="882"/>
      <c r="BX69" s="882"/>
      <c r="BY69" s="882"/>
      <c r="BZ69" s="882"/>
      <c r="CA69" s="882"/>
      <c r="CB69" s="882"/>
      <c r="CC69" s="945"/>
      <c r="CD69" s="947"/>
      <c r="CE69" s="948"/>
      <c r="CF69" s="949"/>
      <c r="CG69" s="137" t="s">
        <v>737</v>
      </c>
      <c r="CH69" s="160"/>
      <c r="CI69" s="719">
        <f>VLOOKUP(CG69,'Прайс-лист'!$B:$K,10,0)</f>
        <v>1460</v>
      </c>
      <c r="CJ69" s="715"/>
      <c r="CK69" s="715"/>
      <c r="CL69" s="715"/>
      <c r="CM69" s="715"/>
      <c r="CN69" s="715"/>
      <c r="CO69" s="715"/>
      <c r="CP69" s="715"/>
      <c r="CQ69" s="716"/>
      <c r="CR69" s="708"/>
      <c r="CS69" s="709"/>
      <c r="CT69" s="713"/>
      <c r="CU69" s="137" t="s">
        <v>2431</v>
      </c>
      <c r="CV69" s="160"/>
      <c r="CW69" s="881">
        <f>VLOOKUP(CU69,'Прайс-лист'!$B:$K,10,0)</f>
        <v>1080</v>
      </c>
      <c r="CX69" s="882"/>
      <c r="CY69" s="882"/>
      <c r="CZ69" s="882"/>
      <c r="DA69" s="882"/>
      <c r="DB69" s="882"/>
      <c r="DC69" s="882"/>
      <c r="DD69" s="882"/>
      <c r="DE69" s="945"/>
      <c r="DF69" s="947"/>
      <c r="DG69" s="948"/>
      <c r="DH69" s="949"/>
      <c r="DI69" s="137" t="s">
        <v>740</v>
      </c>
      <c r="DJ69" s="160"/>
      <c r="DK69" s="719">
        <f>VLOOKUP(DI69,'Прайс-лист'!$B:$K,10,0)</f>
        <v>1580</v>
      </c>
      <c r="DL69" s="715"/>
      <c r="DM69" s="715"/>
      <c r="DN69" s="715"/>
      <c r="DO69" s="715"/>
      <c r="DP69" s="715"/>
      <c r="DQ69" s="715"/>
      <c r="DR69" s="715"/>
      <c r="DS69" s="716"/>
      <c r="DT69" s="708"/>
      <c r="DU69" s="709"/>
      <c r="DV69" s="713"/>
      <c r="DW69" s="137" t="s">
        <v>2433</v>
      </c>
      <c r="DX69" s="160"/>
      <c r="DY69" s="881">
        <f>VLOOKUP(DW69,'Прайс-лист'!$B:$K,10,0)</f>
        <v>1060</v>
      </c>
      <c r="DZ69" s="882"/>
      <c r="EA69" s="882"/>
      <c r="EB69" s="882"/>
      <c r="EC69" s="882"/>
      <c r="ED69" s="882"/>
      <c r="EE69" s="882"/>
      <c r="EF69" s="882"/>
      <c r="EG69" s="945"/>
      <c r="EH69" s="947"/>
      <c r="EI69" s="948"/>
      <c r="EJ69" s="953"/>
    </row>
    <row r="70" spans="1:140" ht="15" thickBot="1">
      <c r="A70" s="138" t="s">
        <v>777</v>
      </c>
      <c r="C70" s="753">
        <f>VLOOKUP(A70,'Прайс-лист'!$B:$K,10,0)</f>
        <v>690</v>
      </c>
      <c r="D70" s="723"/>
      <c r="E70" s="723"/>
      <c r="F70" s="723"/>
      <c r="G70" s="723"/>
      <c r="H70" s="723"/>
      <c r="I70" s="723"/>
      <c r="J70" s="723"/>
      <c r="K70" s="724"/>
      <c r="L70" s="725"/>
      <c r="M70" s="726"/>
      <c r="N70" s="726"/>
      <c r="O70" s="138" t="s">
        <v>841</v>
      </c>
      <c r="P70" s="244"/>
      <c r="Q70" s="722">
        <f>VLOOKUP(O70,'Прайс-лист'!$B:$K,10,0)</f>
        <v>970</v>
      </c>
      <c r="R70" s="723"/>
      <c r="S70" s="723"/>
      <c r="T70" s="723"/>
      <c r="U70" s="723"/>
      <c r="V70" s="723"/>
      <c r="W70" s="723"/>
      <c r="X70" s="723"/>
      <c r="Y70" s="724"/>
      <c r="Z70" s="725"/>
      <c r="AA70" s="726"/>
      <c r="AB70" s="726"/>
      <c r="AC70" s="138" t="s">
        <v>799</v>
      </c>
      <c r="AD70" s="245"/>
      <c r="AE70" s="722">
        <f>VLOOKUP(AC70,'Прайс-лист'!$B:$K,10,0)</f>
        <v>770</v>
      </c>
      <c r="AF70" s="723"/>
      <c r="AG70" s="723"/>
      <c r="AH70" s="723"/>
      <c r="AI70" s="723"/>
      <c r="AJ70" s="723"/>
      <c r="AK70" s="723"/>
      <c r="AL70" s="723"/>
      <c r="AM70" s="724"/>
      <c r="AN70" s="725"/>
      <c r="AO70" s="726"/>
      <c r="AP70" s="727"/>
      <c r="AQ70" s="138"/>
      <c r="AR70" s="245"/>
      <c r="AS70" s="884" t="e">
        <f>VLOOKUP(AQ70,'Прайс-лист'!$B:$K,10,0)</f>
        <v>#N/A</v>
      </c>
      <c r="AT70" s="885"/>
      <c r="AU70" s="885"/>
      <c r="AV70" s="885"/>
      <c r="AW70" s="885"/>
      <c r="AX70" s="885"/>
      <c r="AY70" s="885"/>
      <c r="AZ70" s="885"/>
      <c r="BA70" s="946"/>
      <c r="BB70" s="950"/>
      <c r="BC70" s="951"/>
      <c r="BD70" s="952"/>
      <c r="BE70" s="138" t="s">
        <v>843</v>
      </c>
      <c r="BF70" s="245"/>
      <c r="BG70" s="722">
        <f>VLOOKUP(BE70,'Прайс-лист'!$B:$K,10,0)</f>
        <v>1430</v>
      </c>
      <c r="BH70" s="723"/>
      <c r="BI70" s="723"/>
      <c r="BJ70" s="723"/>
      <c r="BK70" s="723"/>
      <c r="BL70" s="723"/>
      <c r="BM70" s="723"/>
      <c r="BN70" s="723"/>
      <c r="BO70" s="724"/>
      <c r="BP70" s="725"/>
      <c r="BQ70" s="726"/>
      <c r="BR70" s="727"/>
      <c r="BS70" s="138"/>
      <c r="BT70" s="160"/>
      <c r="BU70" s="884" t="e">
        <f>VLOOKUP(BS70,'Прайс-лист'!$B:$K,10,0)</f>
        <v>#N/A</v>
      </c>
      <c r="BV70" s="885"/>
      <c r="BW70" s="885"/>
      <c r="BX70" s="885"/>
      <c r="BY70" s="885"/>
      <c r="BZ70" s="885"/>
      <c r="CA70" s="885"/>
      <c r="CB70" s="885"/>
      <c r="CC70" s="946"/>
      <c r="CD70" s="950"/>
      <c r="CE70" s="951"/>
      <c r="CF70" s="952"/>
      <c r="CG70" s="138" t="s">
        <v>845</v>
      </c>
      <c r="CH70" s="245"/>
      <c r="CI70" s="722">
        <f>VLOOKUP(CG70,'Прайс-лист'!$B:$K,10,0)</f>
        <v>1460</v>
      </c>
      <c r="CJ70" s="723"/>
      <c r="CK70" s="723"/>
      <c r="CL70" s="723"/>
      <c r="CM70" s="723"/>
      <c r="CN70" s="723"/>
      <c r="CO70" s="723"/>
      <c r="CP70" s="723"/>
      <c r="CQ70" s="724"/>
      <c r="CR70" s="725"/>
      <c r="CS70" s="726"/>
      <c r="CT70" s="727"/>
      <c r="CU70" s="138"/>
      <c r="CV70" s="245"/>
      <c r="CW70" s="884" t="e">
        <f>VLOOKUP(CU70,'Прайс-лист'!$B:$K,10,0)</f>
        <v>#N/A</v>
      </c>
      <c r="CX70" s="885"/>
      <c r="CY70" s="885"/>
      <c r="CZ70" s="885"/>
      <c r="DA70" s="885"/>
      <c r="DB70" s="885"/>
      <c r="DC70" s="885"/>
      <c r="DD70" s="885"/>
      <c r="DE70" s="946"/>
      <c r="DF70" s="950"/>
      <c r="DG70" s="951"/>
      <c r="DH70" s="952"/>
      <c r="DI70" s="138" t="s">
        <v>847</v>
      </c>
      <c r="DJ70" s="245"/>
      <c r="DK70" s="722">
        <f>VLOOKUP(DI70,'Прайс-лист'!$B:$K,10,0)</f>
        <v>1580</v>
      </c>
      <c r="DL70" s="723"/>
      <c r="DM70" s="723"/>
      <c r="DN70" s="723"/>
      <c r="DO70" s="723"/>
      <c r="DP70" s="723"/>
      <c r="DQ70" s="723"/>
      <c r="DR70" s="723"/>
      <c r="DS70" s="724"/>
      <c r="DT70" s="725"/>
      <c r="DU70" s="726"/>
      <c r="DV70" s="727"/>
      <c r="DW70" s="138"/>
      <c r="DX70" s="160"/>
      <c r="DY70" s="884" t="e">
        <f>VLOOKUP(DW70,'Прайс-лист'!$B:$K,10,0)</f>
        <v>#N/A</v>
      </c>
      <c r="DZ70" s="885"/>
      <c r="EA70" s="885"/>
      <c r="EB70" s="885"/>
      <c r="EC70" s="885"/>
      <c r="ED70" s="885"/>
      <c r="EE70" s="885"/>
      <c r="EF70" s="885"/>
      <c r="EG70" s="946"/>
      <c r="EH70" s="950"/>
      <c r="EI70" s="951"/>
      <c r="EJ70" s="954"/>
    </row>
    <row r="71" spans="1:140" ht="15" thickBot="1"/>
    <row r="72" spans="1:140" ht="15" thickBot="1">
      <c r="C72" s="754" t="s">
        <v>4196</v>
      </c>
      <c r="D72" s="755"/>
      <c r="E72" s="755"/>
      <c r="F72" s="755"/>
      <c r="G72" s="755"/>
      <c r="H72" s="755"/>
      <c r="I72" s="755"/>
      <c r="J72" s="755"/>
      <c r="K72" s="755"/>
      <c r="L72" s="755"/>
      <c r="M72" s="755"/>
      <c r="N72" s="756"/>
      <c r="O72" s="134"/>
      <c r="P72" s="158"/>
      <c r="Q72" s="754" t="s">
        <v>4197</v>
      </c>
      <c r="R72" s="755"/>
      <c r="S72" s="755"/>
      <c r="T72" s="755"/>
      <c r="U72" s="755"/>
      <c r="V72" s="755"/>
      <c r="W72" s="755"/>
      <c r="X72" s="755"/>
      <c r="Y72" s="755"/>
      <c r="Z72" s="755"/>
      <c r="AA72" s="755"/>
      <c r="AB72" s="755"/>
      <c r="AC72" s="755"/>
      <c r="AD72" s="755"/>
      <c r="AE72" s="755"/>
      <c r="AF72" s="755"/>
      <c r="AG72" s="755"/>
      <c r="AH72" s="755"/>
      <c r="AI72" s="755"/>
      <c r="AJ72" s="755"/>
      <c r="AK72" s="755"/>
      <c r="AL72" s="755"/>
      <c r="AM72" s="755"/>
      <c r="AN72" s="755"/>
      <c r="AO72" s="755"/>
      <c r="AP72" s="756"/>
      <c r="AQ72" s="134"/>
      <c r="AS72" s="754" t="s">
        <v>4198</v>
      </c>
      <c r="AT72" s="755"/>
      <c r="AU72" s="755"/>
      <c r="AV72" s="755"/>
      <c r="AW72" s="755"/>
      <c r="AX72" s="755"/>
      <c r="AY72" s="755"/>
      <c r="AZ72" s="755"/>
      <c r="BA72" s="755"/>
      <c r="BB72" s="755"/>
      <c r="BC72" s="755"/>
      <c r="BD72" s="755"/>
      <c r="BE72" s="755"/>
      <c r="BF72" s="755"/>
      <c r="BG72" s="755"/>
      <c r="BH72" s="755"/>
      <c r="BI72" s="755"/>
      <c r="BJ72" s="755"/>
      <c r="BK72" s="755"/>
      <c r="BL72" s="755"/>
      <c r="BM72" s="755"/>
      <c r="BN72" s="755"/>
      <c r="BO72" s="755"/>
      <c r="BP72" s="755"/>
      <c r="BQ72" s="755"/>
      <c r="BR72" s="756"/>
      <c r="BS72" s="134"/>
      <c r="BT72" s="164"/>
      <c r="BU72" s="754" t="s">
        <v>4199</v>
      </c>
      <c r="BV72" s="755"/>
      <c r="BW72" s="755"/>
      <c r="BX72" s="755"/>
      <c r="BY72" s="755"/>
      <c r="BZ72" s="755"/>
      <c r="CA72" s="755"/>
      <c r="CB72" s="755"/>
      <c r="CC72" s="755"/>
      <c r="CD72" s="755"/>
      <c r="CE72" s="755"/>
      <c r="CF72" s="755"/>
      <c r="CG72" s="755"/>
      <c r="CH72" s="755"/>
      <c r="CI72" s="755"/>
      <c r="CJ72" s="755"/>
      <c r="CK72" s="755"/>
      <c r="CL72" s="755"/>
      <c r="CM72" s="755"/>
      <c r="CN72" s="755"/>
      <c r="CO72" s="755"/>
      <c r="CP72" s="755"/>
      <c r="CQ72" s="755"/>
      <c r="CR72" s="755"/>
      <c r="CS72" s="755"/>
      <c r="CT72" s="756"/>
      <c r="CU72" s="134"/>
      <c r="CW72" s="754" t="s">
        <v>4200</v>
      </c>
      <c r="CX72" s="755"/>
      <c r="CY72" s="755"/>
      <c r="CZ72" s="755"/>
      <c r="DA72" s="755"/>
      <c r="DB72" s="755"/>
      <c r="DC72" s="755"/>
      <c r="DD72" s="755"/>
      <c r="DE72" s="755"/>
      <c r="DF72" s="755"/>
      <c r="DG72" s="755"/>
      <c r="DH72" s="755"/>
      <c r="DI72" s="755"/>
      <c r="DJ72" s="755"/>
      <c r="DK72" s="755"/>
      <c r="DL72" s="755"/>
      <c r="DM72" s="755"/>
      <c r="DN72" s="755"/>
      <c r="DO72" s="755"/>
      <c r="DP72" s="755"/>
      <c r="DQ72" s="755"/>
      <c r="DR72" s="755"/>
      <c r="DS72" s="755"/>
      <c r="DT72" s="755"/>
      <c r="DU72" s="755"/>
      <c r="DV72" s="756"/>
      <c r="DW72" s="134"/>
      <c r="DY72" s="754" t="s">
        <v>4327</v>
      </c>
      <c r="DZ72" s="755"/>
      <c r="EA72" s="755"/>
      <c r="EB72" s="755"/>
      <c r="EC72" s="755"/>
      <c r="ED72" s="755"/>
      <c r="EE72" s="755"/>
      <c r="EF72" s="755"/>
      <c r="EG72" s="755"/>
      <c r="EH72" s="755"/>
      <c r="EI72" s="755"/>
      <c r="EJ72" s="756"/>
    </row>
    <row r="73" spans="1:140" ht="15.75">
      <c r="C73" s="740" t="s">
        <v>6362</v>
      </c>
      <c r="D73" s="741"/>
      <c r="E73" s="741"/>
      <c r="F73" s="741"/>
      <c r="G73" s="741"/>
      <c r="H73" s="741"/>
      <c r="I73" s="741"/>
      <c r="J73" s="741"/>
      <c r="K73" s="741"/>
      <c r="L73" s="741"/>
      <c r="M73" s="741"/>
      <c r="N73" s="742"/>
      <c r="O73" s="135"/>
      <c r="P73" s="158"/>
      <c r="Q73" s="740" t="s">
        <v>4300</v>
      </c>
      <c r="R73" s="741"/>
      <c r="S73" s="741"/>
      <c r="T73" s="741"/>
      <c r="U73" s="741"/>
      <c r="V73" s="741"/>
      <c r="W73" s="741"/>
      <c r="X73" s="741"/>
      <c r="Y73" s="741"/>
      <c r="Z73" s="741"/>
      <c r="AA73" s="741"/>
      <c r="AB73" s="741"/>
      <c r="AC73" s="135"/>
      <c r="AD73" s="164"/>
      <c r="AE73" s="733" t="s">
        <v>619</v>
      </c>
      <c r="AF73" s="733"/>
      <c r="AG73" s="733"/>
      <c r="AH73" s="733"/>
      <c r="AI73" s="733"/>
      <c r="AJ73" s="733"/>
      <c r="AK73" s="733"/>
      <c r="AL73" s="733"/>
      <c r="AM73" s="733"/>
      <c r="AN73" s="733"/>
      <c r="AO73" s="733"/>
      <c r="AP73" s="743"/>
      <c r="AQ73" s="135"/>
      <c r="AS73" s="740" t="s">
        <v>4302</v>
      </c>
      <c r="AT73" s="741"/>
      <c r="AU73" s="741"/>
      <c r="AV73" s="741"/>
      <c r="AW73" s="741"/>
      <c r="AX73" s="741"/>
      <c r="AY73" s="741"/>
      <c r="AZ73" s="741"/>
      <c r="BA73" s="741"/>
      <c r="BB73" s="741"/>
      <c r="BC73" s="741"/>
      <c r="BD73" s="741"/>
      <c r="BE73" s="135"/>
      <c r="BF73" s="164"/>
      <c r="BG73" s="733" t="s">
        <v>759</v>
      </c>
      <c r="BH73" s="733"/>
      <c r="BI73" s="733"/>
      <c r="BJ73" s="733"/>
      <c r="BK73" s="733"/>
      <c r="BL73" s="733"/>
      <c r="BM73" s="733"/>
      <c r="BN73" s="733"/>
      <c r="BO73" s="733"/>
      <c r="BP73" s="733"/>
      <c r="BQ73" s="733"/>
      <c r="BR73" s="743"/>
      <c r="BS73" s="135"/>
      <c r="BT73" s="164"/>
      <c r="BU73" s="740" t="s">
        <v>4304</v>
      </c>
      <c r="BV73" s="741"/>
      <c r="BW73" s="741"/>
      <c r="BX73" s="741"/>
      <c r="BY73" s="741"/>
      <c r="BZ73" s="741"/>
      <c r="CA73" s="741"/>
      <c r="CB73" s="741"/>
      <c r="CC73" s="741"/>
      <c r="CD73" s="741"/>
      <c r="CE73" s="741"/>
      <c r="CF73" s="741"/>
      <c r="CG73" s="135"/>
      <c r="CH73" s="164"/>
      <c r="CI73" s="733" t="s">
        <v>748</v>
      </c>
      <c r="CJ73" s="733"/>
      <c r="CK73" s="733"/>
      <c r="CL73" s="733"/>
      <c r="CM73" s="733"/>
      <c r="CN73" s="733"/>
      <c r="CO73" s="733"/>
      <c r="CP73" s="733"/>
      <c r="CQ73" s="733"/>
      <c r="CR73" s="733"/>
      <c r="CS73" s="733"/>
      <c r="CT73" s="743"/>
      <c r="CU73" s="135"/>
      <c r="CW73" s="740" t="s">
        <v>4306</v>
      </c>
      <c r="CX73" s="741"/>
      <c r="CY73" s="741"/>
      <c r="CZ73" s="741"/>
      <c r="DA73" s="741"/>
      <c r="DB73" s="741"/>
      <c r="DC73" s="741"/>
      <c r="DD73" s="741"/>
      <c r="DE73" s="741"/>
      <c r="DF73" s="741"/>
      <c r="DG73" s="741"/>
      <c r="DH73" s="741"/>
      <c r="DI73" s="135"/>
      <c r="DJ73" s="164"/>
      <c r="DK73" s="733" t="s">
        <v>744</v>
      </c>
      <c r="DL73" s="733"/>
      <c r="DM73" s="733"/>
      <c r="DN73" s="733"/>
      <c r="DO73" s="733"/>
      <c r="DP73" s="733"/>
      <c r="DQ73" s="733"/>
      <c r="DR73" s="733"/>
      <c r="DS73" s="733"/>
      <c r="DT73" s="733"/>
      <c r="DU73" s="733"/>
      <c r="DV73" s="743"/>
      <c r="DW73" s="135"/>
      <c r="DY73" s="740" t="s">
        <v>643</v>
      </c>
      <c r="DZ73" s="741"/>
      <c r="EA73" s="741"/>
      <c r="EB73" s="741"/>
      <c r="EC73" s="741"/>
      <c r="ED73" s="741"/>
      <c r="EE73" s="741"/>
      <c r="EF73" s="741"/>
      <c r="EG73" s="741"/>
      <c r="EH73" s="741"/>
      <c r="EI73" s="741"/>
      <c r="EJ73" s="742"/>
    </row>
    <row r="74" spans="1:140" ht="48.75" customHeight="1">
      <c r="C74" s="734" t="s">
        <v>4273</v>
      </c>
      <c r="D74" s="821"/>
      <c r="E74" s="821"/>
      <c r="F74" s="821"/>
      <c r="G74" s="821"/>
      <c r="H74" s="821"/>
      <c r="I74" s="821"/>
      <c r="J74" s="821"/>
      <c r="K74" s="821"/>
      <c r="L74" s="821"/>
      <c r="M74" s="821"/>
      <c r="N74" s="744"/>
      <c r="O74" s="142"/>
      <c r="P74" s="164"/>
      <c r="Q74" s="734" t="s">
        <v>4317</v>
      </c>
      <c r="R74" s="735"/>
      <c r="S74" s="735"/>
      <c r="T74" s="735"/>
      <c r="U74" s="735"/>
      <c r="V74" s="735"/>
      <c r="W74" s="735"/>
      <c r="X74" s="735"/>
      <c r="Y74" s="735"/>
      <c r="Z74" s="735"/>
      <c r="AA74" s="735"/>
      <c r="AB74" s="735"/>
      <c r="AC74" s="142"/>
      <c r="AD74" s="164"/>
      <c r="AE74" s="735" t="s">
        <v>4262</v>
      </c>
      <c r="AF74" s="735"/>
      <c r="AG74" s="735"/>
      <c r="AH74" s="735"/>
      <c r="AI74" s="735"/>
      <c r="AJ74" s="735"/>
      <c r="AK74" s="735"/>
      <c r="AL74" s="735"/>
      <c r="AM74" s="735"/>
      <c r="AN74" s="735"/>
      <c r="AO74" s="735"/>
      <c r="AP74" s="744"/>
      <c r="AQ74" s="142"/>
      <c r="AR74" s="160"/>
      <c r="AS74" s="734" t="s">
        <v>4301</v>
      </c>
      <c r="AT74" s="735"/>
      <c r="AU74" s="735"/>
      <c r="AV74" s="735"/>
      <c r="AW74" s="735"/>
      <c r="AX74" s="735"/>
      <c r="AY74" s="735"/>
      <c r="AZ74" s="735"/>
      <c r="BA74" s="735"/>
      <c r="BB74" s="735"/>
      <c r="BC74" s="735"/>
      <c r="BD74" s="735"/>
      <c r="BE74" s="142"/>
      <c r="BF74" s="164"/>
      <c r="BG74" s="735" t="s">
        <v>4318</v>
      </c>
      <c r="BH74" s="735"/>
      <c r="BI74" s="735"/>
      <c r="BJ74" s="735"/>
      <c r="BK74" s="735"/>
      <c r="BL74" s="735"/>
      <c r="BM74" s="735"/>
      <c r="BN74" s="735"/>
      <c r="BO74" s="735"/>
      <c r="BP74" s="735"/>
      <c r="BQ74" s="735"/>
      <c r="BR74" s="744"/>
      <c r="BS74" s="142"/>
      <c r="BT74" s="160"/>
      <c r="BU74" s="734" t="s">
        <v>4303</v>
      </c>
      <c r="BV74" s="735"/>
      <c r="BW74" s="735"/>
      <c r="BX74" s="735"/>
      <c r="BY74" s="735"/>
      <c r="BZ74" s="735"/>
      <c r="CA74" s="735"/>
      <c r="CB74" s="735"/>
      <c r="CC74" s="735"/>
      <c r="CD74" s="735"/>
      <c r="CE74" s="735"/>
      <c r="CF74" s="735"/>
      <c r="CG74" s="142"/>
      <c r="CH74" s="164"/>
      <c r="CI74" s="735" t="s">
        <v>4319</v>
      </c>
      <c r="CJ74" s="735"/>
      <c r="CK74" s="735"/>
      <c r="CL74" s="735"/>
      <c r="CM74" s="735"/>
      <c r="CN74" s="735"/>
      <c r="CO74" s="735"/>
      <c r="CP74" s="735"/>
      <c r="CQ74" s="735"/>
      <c r="CR74" s="735"/>
      <c r="CS74" s="735"/>
      <c r="CT74" s="744"/>
      <c r="CU74" s="142"/>
      <c r="CV74" s="160"/>
      <c r="CW74" s="734" t="s">
        <v>4305</v>
      </c>
      <c r="CX74" s="735"/>
      <c r="CY74" s="735"/>
      <c r="CZ74" s="735"/>
      <c r="DA74" s="735"/>
      <c r="DB74" s="735"/>
      <c r="DC74" s="735"/>
      <c r="DD74" s="735"/>
      <c r="DE74" s="735"/>
      <c r="DF74" s="735"/>
      <c r="DG74" s="735"/>
      <c r="DH74" s="735"/>
      <c r="DI74" s="142"/>
      <c r="DJ74" s="164"/>
      <c r="DK74" s="735" t="s">
        <v>4404</v>
      </c>
      <c r="DL74" s="735"/>
      <c r="DM74" s="735"/>
      <c r="DN74" s="735"/>
      <c r="DO74" s="735"/>
      <c r="DP74" s="735"/>
      <c r="DQ74" s="735"/>
      <c r="DR74" s="735"/>
      <c r="DS74" s="735"/>
      <c r="DT74" s="735"/>
      <c r="DU74" s="735"/>
      <c r="DV74" s="744"/>
      <c r="DW74" s="134"/>
      <c r="DX74" s="160"/>
      <c r="DY74" s="734" t="s">
        <v>4396</v>
      </c>
      <c r="DZ74" s="821"/>
      <c r="EA74" s="821"/>
      <c r="EB74" s="821"/>
      <c r="EC74" s="821"/>
      <c r="ED74" s="821"/>
      <c r="EE74" s="821"/>
      <c r="EF74" s="821"/>
      <c r="EG74" s="821"/>
      <c r="EH74" s="821"/>
      <c r="EI74" s="821"/>
      <c r="EJ74" s="744"/>
    </row>
    <row r="75" spans="1:140" ht="15" customHeight="1">
      <c r="C75" s="736" t="s">
        <v>665</v>
      </c>
      <c r="D75" s="822"/>
      <c r="E75" s="822"/>
      <c r="F75" s="822"/>
      <c r="G75" s="822"/>
      <c r="H75" s="822"/>
      <c r="I75" s="822"/>
      <c r="J75" s="822"/>
      <c r="K75" s="822"/>
      <c r="L75" s="822"/>
      <c r="M75" s="822"/>
      <c r="N75" s="718"/>
      <c r="O75" s="227"/>
      <c r="P75" s="164"/>
      <c r="Q75" s="736"/>
      <c r="R75" s="717"/>
      <c r="S75" s="717"/>
      <c r="T75" s="717"/>
      <c r="U75" s="717"/>
      <c r="V75" s="717"/>
      <c r="W75" s="717"/>
      <c r="X75" s="717"/>
      <c r="Y75" s="717"/>
      <c r="Z75" s="717"/>
      <c r="AA75" s="717"/>
      <c r="AB75" s="717"/>
      <c r="AC75" s="227"/>
      <c r="AD75" s="164"/>
      <c r="AE75" s="717" t="s">
        <v>621</v>
      </c>
      <c r="AF75" s="717"/>
      <c r="AG75" s="717"/>
      <c r="AH75" s="717"/>
      <c r="AI75" s="717"/>
      <c r="AJ75" s="717"/>
      <c r="AK75" s="717"/>
      <c r="AL75" s="717"/>
      <c r="AM75" s="717"/>
      <c r="AN75" s="717"/>
      <c r="AO75" s="717"/>
      <c r="AP75" s="718"/>
      <c r="AQ75" s="227"/>
      <c r="AR75" s="160"/>
      <c r="AS75" s="736"/>
      <c r="AT75" s="717"/>
      <c r="AU75" s="717"/>
      <c r="AV75" s="717"/>
      <c r="AW75" s="717"/>
      <c r="AX75" s="717"/>
      <c r="AY75" s="717"/>
      <c r="AZ75" s="717"/>
      <c r="BA75" s="717"/>
      <c r="BB75" s="717"/>
      <c r="BC75" s="717"/>
      <c r="BD75" s="717"/>
      <c r="BE75" s="227"/>
      <c r="BF75" s="164"/>
      <c r="BG75" s="717" t="s">
        <v>761</v>
      </c>
      <c r="BH75" s="717"/>
      <c r="BI75" s="717"/>
      <c r="BJ75" s="717"/>
      <c r="BK75" s="717"/>
      <c r="BL75" s="717"/>
      <c r="BM75" s="717"/>
      <c r="BN75" s="717"/>
      <c r="BO75" s="717"/>
      <c r="BP75" s="717"/>
      <c r="BQ75" s="717"/>
      <c r="BR75" s="718"/>
      <c r="BS75" s="227"/>
      <c r="BT75" s="160"/>
      <c r="BU75" s="736"/>
      <c r="BV75" s="717"/>
      <c r="BW75" s="717"/>
      <c r="BX75" s="717"/>
      <c r="BY75" s="717"/>
      <c r="BZ75" s="717"/>
      <c r="CA75" s="717"/>
      <c r="CB75" s="717"/>
      <c r="CC75" s="717"/>
      <c r="CD75" s="717"/>
      <c r="CE75" s="717"/>
      <c r="CF75" s="717"/>
      <c r="CG75" s="227"/>
      <c r="CH75" s="164"/>
      <c r="CI75" s="717" t="s">
        <v>661</v>
      </c>
      <c r="CJ75" s="717"/>
      <c r="CK75" s="717"/>
      <c r="CL75" s="717"/>
      <c r="CM75" s="717"/>
      <c r="CN75" s="717"/>
      <c r="CO75" s="717"/>
      <c r="CP75" s="717"/>
      <c r="CQ75" s="717"/>
      <c r="CR75" s="717"/>
      <c r="CS75" s="717"/>
      <c r="CT75" s="718"/>
      <c r="CU75" s="227"/>
      <c r="CV75" s="160"/>
      <c r="CW75" s="736"/>
      <c r="CX75" s="717"/>
      <c r="CY75" s="717"/>
      <c r="CZ75" s="717"/>
      <c r="DA75" s="717"/>
      <c r="DB75" s="717"/>
      <c r="DC75" s="717"/>
      <c r="DD75" s="717"/>
      <c r="DE75" s="717"/>
      <c r="DF75" s="717"/>
      <c r="DG75" s="717"/>
      <c r="DH75" s="717"/>
      <c r="DI75" s="227"/>
      <c r="DJ75" s="164"/>
      <c r="DK75" s="717" t="s">
        <v>746</v>
      </c>
      <c r="DL75" s="717"/>
      <c r="DM75" s="717"/>
      <c r="DN75" s="717"/>
      <c r="DO75" s="717"/>
      <c r="DP75" s="717"/>
      <c r="DQ75" s="717"/>
      <c r="DR75" s="717"/>
      <c r="DS75" s="717"/>
      <c r="DT75" s="717"/>
      <c r="DU75" s="717"/>
      <c r="DV75" s="718"/>
      <c r="DW75" s="135"/>
      <c r="DX75" s="164"/>
      <c r="DY75" s="736" t="s">
        <v>645</v>
      </c>
      <c r="DZ75" s="822"/>
      <c r="EA75" s="822"/>
      <c r="EB75" s="822"/>
      <c r="EC75" s="822"/>
      <c r="ED75" s="822"/>
      <c r="EE75" s="822"/>
      <c r="EF75" s="822"/>
      <c r="EG75" s="822"/>
      <c r="EH75" s="822"/>
      <c r="EI75" s="822"/>
      <c r="EJ75" s="718"/>
    </row>
    <row r="76" spans="1:140" ht="106.5" customHeight="1">
      <c r="C76" s="720"/>
      <c r="D76" s="824"/>
      <c r="E76" s="824"/>
      <c r="F76" s="824"/>
      <c r="G76" s="824"/>
      <c r="H76" s="824"/>
      <c r="I76" s="824"/>
      <c r="J76" s="824"/>
      <c r="K76" s="824"/>
      <c r="L76" s="824"/>
      <c r="M76" s="824"/>
      <c r="N76" s="712"/>
      <c r="O76" s="135"/>
      <c r="P76" s="164"/>
      <c r="Q76" s="720"/>
      <c r="R76" s="711"/>
      <c r="S76" s="711"/>
      <c r="T76" s="711"/>
      <c r="U76" s="711"/>
      <c r="V76" s="711"/>
      <c r="W76" s="711"/>
      <c r="X76" s="711"/>
      <c r="Y76" s="711"/>
      <c r="Z76" s="711"/>
      <c r="AA76" s="711"/>
      <c r="AB76" s="721"/>
      <c r="AC76" s="135"/>
      <c r="AD76" s="164"/>
      <c r="AE76" s="710"/>
      <c r="AF76" s="711"/>
      <c r="AG76" s="711"/>
      <c r="AH76" s="711"/>
      <c r="AI76" s="711"/>
      <c r="AJ76" s="711"/>
      <c r="AK76" s="711"/>
      <c r="AL76" s="711"/>
      <c r="AM76" s="711"/>
      <c r="AN76" s="711"/>
      <c r="AO76" s="711"/>
      <c r="AP76" s="712"/>
      <c r="AQ76" s="135"/>
      <c r="AR76" s="160"/>
      <c r="AS76" s="720"/>
      <c r="AT76" s="711"/>
      <c r="AU76" s="711"/>
      <c r="AV76" s="711"/>
      <c r="AW76" s="711"/>
      <c r="AX76" s="711"/>
      <c r="AY76" s="711"/>
      <c r="AZ76" s="711"/>
      <c r="BA76" s="711"/>
      <c r="BB76" s="711"/>
      <c r="BC76" s="711"/>
      <c r="BD76" s="721"/>
      <c r="BE76" s="135"/>
      <c r="BF76" s="164"/>
      <c r="BG76" s="710"/>
      <c r="BH76" s="711"/>
      <c r="BI76" s="711"/>
      <c r="BJ76" s="711"/>
      <c r="BK76" s="711"/>
      <c r="BL76" s="711"/>
      <c r="BM76" s="711"/>
      <c r="BN76" s="711"/>
      <c r="BO76" s="711"/>
      <c r="BP76" s="711"/>
      <c r="BQ76" s="711"/>
      <c r="BR76" s="712"/>
      <c r="BS76" s="135"/>
      <c r="BT76" s="160"/>
      <c r="BU76" s="720"/>
      <c r="BV76" s="711"/>
      <c r="BW76" s="711"/>
      <c r="BX76" s="711"/>
      <c r="BY76" s="711"/>
      <c r="BZ76" s="711"/>
      <c r="CA76" s="711"/>
      <c r="CB76" s="711"/>
      <c r="CC76" s="711"/>
      <c r="CD76" s="711"/>
      <c r="CE76" s="711"/>
      <c r="CF76" s="721"/>
      <c r="CG76" s="135"/>
      <c r="CH76" s="164"/>
      <c r="CI76" s="710"/>
      <c r="CJ76" s="711"/>
      <c r="CK76" s="711"/>
      <c r="CL76" s="711"/>
      <c r="CM76" s="711"/>
      <c r="CN76" s="711"/>
      <c r="CO76" s="711"/>
      <c r="CP76" s="711"/>
      <c r="CQ76" s="711"/>
      <c r="CR76" s="711"/>
      <c r="CS76" s="711"/>
      <c r="CT76" s="712"/>
      <c r="CU76" s="135"/>
      <c r="CV76" s="160"/>
      <c r="CW76" s="720"/>
      <c r="CX76" s="711"/>
      <c r="CY76" s="711"/>
      <c r="CZ76" s="711"/>
      <c r="DA76" s="711"/>
      <c r="DB76" s="711"/>
      <c r="DC76" s="711"/>
      <c r="DD76" s="711"/>
      <c r="DE76" s="711"/>
      <c r="DF76" s="711"/>
      <c r="DG76" s="711"/>
      <c r="DH76" s="721"/>
      <c r="DI76" s="135"/>
      <c r="DJ76" s="164"/>
      <c r="DK76" s="710"/>
      <c r="DL76" s="711"/>
      <c r="DM76" s="711"/>
      <c r="DN76" s="711"/>
      <c r="DO76" s="711"/>
      <c r="DP76" s="711"/>
      <c r="DQ76" s="711"/>
      <c r="DR76" s="711"/>
      <c r="DS76" s="711"/>
      <c r="DT76" s="711"/>
      <c r="DU76" s="711"/>
      <c r="DV76" s="712"/>
      <c r="DW76" s="134"/>
      <c r="DX76" s="160"/>
      <c r="DY76" s="720"/>
      <c r="DZ76" s="824"/>
      <c r="EA76" s="824"/>
      <c r="EB76" s="824"/>
      <c r="EC76" s="824"/>
      <c r="ED76" s="824"/>
      <c r="EE76" s="824"/>
      <c r="EF76" s="824"/>
      <c r="EG76" s="824"/>
      <c r="EH76" s="824"/>
      <c r="EI76" s="824"/>
      <c r="EJ76" s="712"/>
    </row>
    <row r="77" spans="1:140">
      <c r="A77" s="137" t="s">
        <v>743</v>
      </c>
      <c r="C77" s="714">
        <f>VLOOKUP(A77,'Прайс-лист'!$B:$K,10,0)</f>
        <v>1750</v>
      </c>
      <c r="D77" s="820"/>
      <c r="E77" s="820"/>
      <c r="F77" s="820"/>
      <c r="G77" s="820"/>
      <c r="H77" s="820"/>
      <c r="I77" s="820"/>
      <c r="J77" s="820"/>
      <c r="K77" s="716"/>
      <c r="L77" s="708"/>
      <c r="M77" s="709"/>
      <c r="N77" s="713"/>
      <c r="O77" s="137" t="s">
        <v>2435</v>
      </c>
      <c r="P77" s="164"/>
      <c r="Q77" s="881">
        <f>VLOOKUP(O77,'Прайс-лист'!$B:$K,10,0)</f>
        <v>1330</v>
      </c>
      <c r="R77" s="882"/>
      <c r="S77" s="882"/>
      <c r="T77" s="882"/>
      <c r="U77" s="882"/>
      <c r="V77" s="882"/>
      <c r="W77" s="882"/>
      <c r="X77" s="882"/>
      <c r="Y77" s="945"/>
      <c r="Z77" s="947"/>
      <c r="AA77" s="948"/>
      <c r="AB77" s="949"/>
      <c r="AC77" s="137" t="s">
        <v>622</v>
      </c>
      <c r="AD77" s="164"/>
      <c r="AE77" s="719">
        <f>VLOOKUP(AC77,'Прайс-лист'!$B:$K,10,0)</f>
        <v>690</v>
      </c>
      <c r="AF77" s="715"/>
      <c r="AG77" s="715"/>
      <c r="AH77" s="715"/>
      <c r="AI77" s="715"/>
      <c r="AJ77" s="715"/>
      <c r="AK77" s="715"/>
      <c r="AL77" s="715"/>
      <c r="AM77" s="716"/>
      <c r="AN77" s="708"/>
      <c r="AO77" s="709"/>
      <c r="AP77" s="713"/>
      <c r="AQ77" s="137" t="s">
        <v>2437</v>
      </c>
      <c r="AR77" s="160"/>
      <c r="AS77" s="881">
        <f>VLOOKUP(AQ77,'Прайс-лист'!$B:$K,10,0)</f>
        <v>560</v>
      </c>
      <c r="AT77" s="882"/>
      <c r="AU77" s="882"/>
      <c r="AV77" s="882"/>
      <c r="AW77" s="882"/>
      <c r="AX77" s="882"/>
      <c r="AY77" s="882"/>
      <c r="AZ77" s="882"/>
      <c r="BA77" s="945"/>
      <c r="BB77" s="947"/>
      <c r="BC77" s="948"/>
      <c r="BD77" s="949"/>
      <c r="BE77" s="137" t="s">
        <v>762</v>
      </c>
      <c r="BF77" s="164"/>
      <c r="BG77" s="719">
        <f>VLOOKUP(BE77,'Прайс-лист'!$B:$K,10,0)</f>
        <v>1140</v>
      </c>
      <c r="BH77" s="715"/>
      <c r="BI77" s="715"/>
      <c r="BJ77" s="715"/>
      <c r="BK77" s="715"/>
      <c r="BL77" s="715"/>
      <c r="BM77" s="715"/>
      <c r="BN77" s="715"/>
      <c r="BO77" s="716"/>
      <c r="BP77" s="708"/>
      <c r="BQ77" s="709"/>
      <c r="BR77" s="713"/>
      <c r="BS77" s="137" t="s">
        <v>2439</v>
      </c>
      <c r="BT77" s="160"/>
      <c r="BU77" s="881">
        <f>VLOOKUP(BS77,'Прайс-лист'!$B:$K,10,0)</f>
        <v>170</v>
      </c>
      <c r="BV77" s="882"/>
      <c r="BW77" s="882"/>
      <c r="BX77" s="882"/>
      <c r="BY77" s="882"/>
      <c r="BZ77" s="882"/>
      <c r="CA77" s="882"/>
      <c r="CB77" s="882"/>
      <c r="CC77" s="945"/>
      <c r="CD77" s="947"/>
      <c r="CE77" s="948"/>
      <c r="CF77" s="949"/>
      <c r="CG77" s="143" t="s">
        <v>750</v>
      </c>
      <c r="CH77" s="251"/>
      <c r="CI77" s="719">
        <f>VLOOKUP(CG77,'Прайс-лист'!$B:$K,10,0)</f>
        <v>950</v>
      </c>
      <c r="CJ77" s="715"/>
      <c r="CK77" s="715"/>
      <c r="CL77" s="715"/>
      <c r="CM77" s="715"/>
      <c r="CN77" s="715"/>
      <c r="CO77" s="715"/>
      <c r="CP77" s="715"/>
      <c r="CQ77" s="716"/>
      <c r="CR77" s="708"/>
      <c r="CS77" s="709"/>
      <c r="CT77" s="713"/>
      <c r="CU77" s="273" t="s">
        <v>2441</v>
      </c>
      <c r="CV77" s="275"/>
      <c r="CW77" s="881">
        <f>VLOOKUP(CU77,'Прайс-лист'!$B:$K,10,0)</f>
        <v>220</v>
      </c>
      <c r="CX77" s="882"/>
      <c r="CY77" s="882"/>
      <c r="CZ77" s="882"/>
      <c r="DA77" s="882"/>
      <c r="DB77" s="882"/>
      <c r="DC77" s="882"/>
      <c r="DD77" s="882"/>
      <c r="DE77" s="945"/>
      <c r="DF77" s="947"/>
      <c r="DG77" s="948"/>
      <c r="DH77" s="949"/>
      <c r="DI77" s="143" t="s">
        <v>747</v>
      </c>
      <c r="DJ77" s="252"/>
      <c r="DK77" s="719">
        <f>VLOOKUP(DI77,'Прайс-лист'!$B:$K,10,0)</f>
        <v>1720</v>
      </c>
      <c r="DL77" s="715"/>
      <c r="DM77" s="715"/>
      <c r="DN77" s="715"/>
      <c r="DO77" s="715"/>
      <c r="DP77" s="715"/>
      <c r="DQ77" s="715"/>
      <c r="DR77" s="715"/>
      <c r="DS77" s="716"/>
      <c r="DT77" s="708"/>
      <c r="DU77" s="709"/>
      <c r="DV77" s="713"/>
      <c r="DW77" s="137" t="s">
        <v>646</v>
      </c>
      <c r="DX77" s="160"/>
      <c r="DY77" s="714">
        <f>VLOOKUP(DW77,'Прайс-лист'!$B:$K,10,0)</f>
        <v>340</v>
      </c>
      <c r="DZ77" s="820"/>
      <c r="EA77" s="820"/>
      <c r="EB77" s="820"/>
      <c r="EC77" s="820"/>
      <c r="ED77" s="820"/>
      <c r="EE77" s="820"/>
      <c r="EF77" s="820"/>
      <c r="EG77" s="716"/>
      <c r="EH77" s="708"/>
      <c r="EI77" s="709"/>
      <c r="EJ77" s="713"/>
    </row>
    <row r="78" spans="1:140" ht="15" thickBot="1">
      <c r="A78" s="138" t="s">
        <v>849</v>
      </c>
      <c r="C78" s="753">
        <f>VLOOKUP(A78,'Прайс-лист'!$B:$K,10,0)</f>
        <v>1750</v>
      </c>
      <c r="D78" s="723"/>
      <c r="E78" s="723"/>
      <c r="F78" s="723"/>
      <c r="G78" s="723"/>
      <c r="H78" s="723"/>
      <c r="I78" s="723"/>
      <c r="J78" s="723"/>
      <c r="K78" s="724"/>
      <c r="L78" s="725"/>
      <c r="M78" s="726"/>
      <c r="N78" s="727"/>
      <c r="O78" s="138"/>
      <c r="P78" s="164"/>
      <c r="Q78" s="884" t="e">
        <f>VLOOKUP(O78,'Прайс-лист'!$B:$K,10,0)</f>
        <v>#N/A</v>
      </c>
      <c r="R78" s="885"/>
      <c r="S78" s="885"/>
      <c r="T78" s="885"/>
      <c r="U78" s="885"/>
      <c r="V78" s="885"/>
      <c r="W78" s="885"/>
      <c r="X78" s="885"/>
      <c r="Y78" s="946"/>
      <c r="Z78" s="950"/>
      <c r="AA78" s="951"/>
      <c r="AB78" s="952"/>
      <c r="AC78" s="139" t="s">
        <v>777</v>
      </c>
      <c r="AD78" s="244"/>
      <c r="AE78" s="722">
        <f>VLOOKUP(AC78,'Прайс-лист'!$B:$K,10,0)</f>
        <v>690</v>
      </c>
      <c r="AF78" s="723"/>
      <c r="AG78" s="723"/>
      <c r="AH78" s="723"/>
      <c r="AI78" s="723"/>
      <c r="AJ78" s="723"/>
      <c r="AK78" s="723"/>
      <c r="AL78" s="723"/>
      <c r="AM78" s="724"/>
      <c r="AN78" s="725"/>
      <c r="AO78" s="726"/>
      <c r="AP78" s="727"/>
      <c r="AQ78" s="138"/>
      <c r="AR78" s="245"/>
      <c r="AS78" s="884" t="e">
        <f>VLOOKUP(AQ78,'Прайс-лист'!$B:$K,10,0)</f>
        <v>#N/A</v>
      </c>
      <c r="AT78" s="885"/>
      <c r="AU78" s="885"/>
      <c r="AV78" s="885"/>
      <c r="AW78" s="885"/>
      <c r="AX78" s="885"/>
      <c r="AY78" s="885"/>
      <c r="AZ78" s="885"/>
      <c r="BA78" s="946"/>
      <c r="BB78" s="950"/>
      <c r="BC78" s="951"/>
      <c r="BD78" s="952"/>
      <c r="BE78" s="139" t="s">
        <v>859</v>
      </c>
      <c r="BF78" s="244"/>
      <c r="BG78" s="722">
        <f>VLOOKUP(BE78,'Прайс-лист'!$B:$K,10,0)</f>
        <v>1140</v>
      </c>
      <c r="BH78" s="723"/>
      <c r="BI78" s="723"/>
      <c r="BJ78" s="723"/>
      <c r="BK78" s="723"/>
      <c r="BL78" s="723"/>
      <c r="BM78" s="723"/>
      <c r="BN78" s="723"/>
      <c r="BO78" s="724"/>
      <c r="BP78" s="725"/>
      <c r="BQ78" s="726"/>
      <c r="BR78" s="727"/>
      <c r="BS78" s="138"/>
      <c r="BT78" s="160"/>
      <c r="BU78" s="884" t="e">
        <f>VLOOKUP(BS78,'Прайс-лист'!$B:$K,10,0)</f>
        <v>#N/A</v>
      </c>
      <c r="BV78" s="885"/>
      <c r="BW78" s="885"/>
      <c r="BX78" s="885"/>
      <c r="BY78" s="885"/>
      <c r="BZ78" s="885"/>
      <c r="CA78" s="885"/>
      <c r="CB78" s="885"/>
      <c r="CC78" s="946"/>
      <c r="CD78" s="950"/>
      <c r="CE78" s="951"/>
      <c r="CF78" s="952"/>
      <c r="CG78" s="144" t="s">
        <v>853</v>
      </c>
      <c r="CH78" s="253"/>
      <c r="CI78" s="722">
        <f>VLOOKUP(CG78,'Прайс-лист'!$B:$K,10,0)</f>
        <v>950</v>
      </c>
      <c r="CJ78" s="723"/>
      <c r="CK78" s="723"/>
      <c r="CL78" s="723"/>
      <c r="CM78" s="723"/>
      <c r="CN78" s="723"/>
      <c r="CO78" s="723"/>
      <c r="CP78" s="723"/>
      <c r="CQ78" s="724"/>
      <c r="CR78" s="725"/>
      <c r="CS78" s="726"/>
      <c r="CT78" s="727"/>
      <c r="CU78" s="274"/>
      <c r="CV78" s="276"/>
      <c r="CW78" s="884" t="e">
        <f>VLOOKUP(CU78,'Прайс-лист'!$B:$K,10,0)</f>
        <v>#N/A</v>
      </c>
      <c r="CX78" s="885"/>
      <c r="CY78" s="885"/>
      <c r="CZ78" s="885"/>
      <c r="DA78" s="885"/>
      <c r="DB78" s="885"/>
      <c r="DC78" s="885"/>
      <c r="DD78" s="885"/>
      <c r="DE78" s="946"/>
      <c r="DF78" s="950"/>
      <c r="DG78" s="951"/>
      <c r="DH78" s="952"/>
      <c r="DI78" s="144" t="s">
        <v>851</v>
      </c>
      <c r="DJ78" s="254"/>
      <c r="DK78" s="722">
        <f>VLOOKUP(DI78,'Прайс-лист'!$B:$K,10,0)</f>
        <v>1720</v>
      </c>
      <c r="DL78" s="723"/>
      <c r="DM78" s="723"/>
      <c r="DN78" s="723"/>
      <c r="DO78" s="723"/>
      <c r="DP78" s="723"/>
      <c r="DQ78" s="723"/>
      <c r="DR78" s="723"/>
      <c r="DS78" s="724"/>
      <c r="DT78" s="725"/>
      <c r="DU78" s="726"/>
      <c r="DV78" s="727"/>
      <c r="DW78" s="138" t="s">
        <v>789</v>
      </c>
      <c r="DX78" s="160"/>
      <c r="DY78" s="753">
        <f>VLOOKUP(DW78,'Прайс-лист'!$B:$K,10,0)</f>
        <v>340</v>
      </c>
      <c r="DZ78" s="723"/>
      <c r="EA78" s="723"/>
      <c r="EB78" s="723"/>
      <c r="EC78" s="723"/>
      <c r="ED78" s="723"/>
      <c r="EE78" s="723"/>
      <c r="EF78" s="723"/>
      <c r="EG78" s="724"/>
      <c r="EH78" s="725"/>
      <c r="EI78" s="726"/>
      <c r="EJ78" s="727"/>
    </row>
    <row r="79" spans="1:140" ht="15" thickBot="1">
      <c r="DW79" s="135"/>
    </row>
    <row r="80" spans="1:140" ht="15" thickBot="1">
      <c r="C80" s="754" t="s">
        <v>4201</v>
      </c>
      <c r="D80" s="755"/>
      <c r="E80" s="755"/>
      <c r="F80" s="755"/>
      <c r="G80" s="755"/>
      <c r="H80" s="755"/>
      <c r="I80" s="755"/>
      <c r="J80" s="755"/>
      <c r="K80" s="755"/>
      <c r="L80" s="755"/>
      <c r="M80" s="755"/>
      <c r="N80" s="755"/>
      <c r="O80" s="755"/>
      <c r="P80" s="755"/>
      <c r="Q80" s="755"/>
      <c r="R80" s="755"/>
      <c r="S80" s="755"/>
      <c r="T80" s="755"/>
      <c r="U80" s="755"/>
      <c r="V80" s="755"/>
      <c r="W80" s="755"/>
      <c r="X80" s="755"/>
      <c r="Y80" s="755"/>
      <c r="Z80" s="755"/>
      <c r="AA80" s="755"/>
      <c r="AB80" s="755"/>
      <c r="AC80" s="755"/>
      <c r="AD80" s="755"/>
      <c r="AE80" s="755"/>
      <c r="AF80" s="755"/>
      <c r="AG80" s="755"/>
      <c r="AH80" s="755"/>
      <c r="AI80" s="755"/>
      <c r="AJ80" s="755"/>
      <c r="AK80" s="755"/>
      <c r="AL80" s="755"/>
      <c r="AM80" s="755"/>
      <c r="AN80" s="755"/>
      <c r="AO80" s="755"/>
      <c r="AP80" s="756"/>
      <c r="AQ80" s="134"/>
      <c r="AS80" s="754" t="s">
        <v>4394</v>
      </c>
      <c r="AT80" s="755"/>
      <c r="AU80" s="755"/>
      <c r="AV80" s="755"/>
      <c r="AW80" s="755"/>
      <c r="AX80" s="755"/>
      <c r="AY80" s="755"/>
      <c r="AZ80" s="755"/>
      <c r="BA80" s="755"/>
      <c r="BB80" s="755"/>
      <c r="BC80" s="755"/>
      <c r="BD80" s="755"/>
      <c r="BE80" s="755"/>
      <c r="BF80" s="755"/>
      <c r="BG80" s="755"/>
      <c r="BH80" s="755"/>
      <c r="BI80" s="755"/>
      <c r="BJ80" s="755"/>
      <c r="BK80" s="755"/>
      <c r="BL80" s="755"/>
      <c r="BM80" s="755"/>
      <c r="BN80" s="755"/>
      <c r="BO80" s="755"/>
      <c r="BP80" s="755"/>
      <c r="BQ80" s="755"/>
      <c r="BR80" s="755"/>
      <c r="BS80" s="755"/>
      <c r="BT80" s="755"/>
      <c r="BU80" s="755"/>
      <c r="BV80" s="755"/>
      <c r="BW80" s="755"/>
      <c r="BX80" s="755"/>
      <c r="BY80" s="755"/>
      <c r="BZ80" s="755"/>
      <c r="CA80" s="755"/>
      <c r="CB80" s="755"/>
      <c r="CC80" s="755"/>
      <c r="CD80" s="755"/>
      <c r="CE80" s="755"/>
      <c r="CF80" s="756"/>
      <c r="CG80" s="134"/>
      <c r="CI80" s="754" t="s">
        <v>4395</v>
      </c>
      <c r="CJ80" s="755"/>
      <c r="CK80" s="755"/>
      <c r="CL80" s="755"/>
      <c r="CM80" s="755"/>
      <c r="CN80" s="755"/>
      <c r="CO80" s="755"/>
      <c r="CP80" s="755"/>
      <c r="CQ80" s="755"/>
      <c r="CR80" s="755"/>
      <c r="CS80" s="755"/>
      <c r="CT80" s="755"/>
      <c r="CU80" s="755"/>
      <c r="CV80" s="755"/>
      <c r="CW80" s="755"/>
      <c r="CX80" s="755"/>
      <c r="CY80" s="755"/>
      <c r="CZ80" s="755"/>
      <c r="DA80" s="755"/>
      <c r="DB80" s="755"/>
      <c r="DC80" s="755"/>
      <c r="DD80" s="755"/>
      <c r="DE80" s="755"/>
      <c r="DF80" s="755"/>
      <c r="DG80" s="755"/>
      <c r="DH80" s="755"/>
      <c r="DI80" s="755"/>
      <c r="DJ80" s="755"/>
      <c r="DK80" s="755"/>
      <c r="DL80" s="755"/>
      <c r="DM80" s="755"/>
      <c r="DN80" s="755"/>
      <c r="DO80" s="755"/>
      <c r="DP80" s="755"/>
      <c r="DQ80" s="755"/>
      <c r="DR80" s="755"/>
      <c r="DS80" s="755"/>
      <c r="DT80" s="755"/>
      <c r="DU80" s="755"/>
      <c r="DV80" s="756"/>
      <c r="DW80" s="134"/>
      <c r="DY80" s="754" t="s">
        <v>4405</v>
      </c>
      <c r="DZ80" s="755"/>
      <c r="EA80" s="755"/>
      <c r="EB80" s="755"/>
      <c r="EC80" s="755"/>
      <c r="ED80" s="755"/>
      <c r="EE80" s="755"/>
      <c r="EF80" s="755"/>
      <c r="EG80" s="755"/>
      <c r="EH80" s="755"/>
      <c r="EI80" s="755"/>
      <c r="EJ80" s="756"/>
    </row>
    <row r="81" spans="1:140">
      <c r="C81" s="740" t="s">
        <v>4308</v>
      </c>
      <c r="D81" s="741"/>
      <c r="E81" s="741"/>
      <c r="F81" s="741"/>
      <c r="G81" s="741"/>
      <c r="H81" s="741"/>
      <c r="I81" s="741"/>
      <c r="J81" s="741"/>
      <c r="K81" s="741"/>
      <c r="L81" s="741"/>
      <c r="M81" s="741"/>
      <c r="N81" s="741"/>
      <c r="O81" s="135"/>
      <c r="P81" s="158"/>
      <c r="Q81" s="741" t="s">
        <v>4309</v>
      </c>
      <c r="R81" s="741"/>
      <c r="S81" s="741"/>
      <c r="T81" s="741"/>
      <c r="U81" s="741"/>
      <c r="V81" s="741"/>
      <c r="W81" s="741"/>
      <c r="X81" s="741"/>
      <c r="Y81" s="741"/>
      <c r="Z81" s="741"/>
      <c r="AA81" s="741"/>
      <c r="AB81" s="741"/>
      <c r="AC81" s="135"/>
      <c r="AD81" s="160"/>
      <c r="AE81" s="733" t="s">
        <v>627</v>
      </c>
      <c r="AF81" s="733"/>
      <c r="AG81" s="733"/>
      <c r="AH81" s="733"/>
      <c r="AI81" s="733"/>
      <c r="AJ81" s="733"/>
      <c r="AK81" s="733"/>
      <c r="AL81" s="733"/>
      <c r="AM81" s="733"/>
      <c r="AN81" s="733"/>
      <c r="AO81" s="733"/>
      <c r="AP81" s="743"/>
      <c r="AQ81" s="135"/>
      <c r="AS81" s="740" t="s">
        <v>4311</v>
      </c>
      <c r="AT81" s="741"/>
      <c r="AU81" s="741"/>
      <c r="AV81" s="741"/>
      <c r="AW81" s="741"/>
      <c r="AX81" s="741"/>
      <c r="AY81" s="741"/>
      <c r="AZ81" s="741"/>
      <c r="BA81" s="741"/>
      <c r="BB81" s="741"/>
      <c r="BC81" s="741"/>
      <c r="BD81" s="741"/>
      <c r="BE81" s="135"/>
      <c r="BF81" s="158"/>
      <c r="BG81" s="741" t="s">
        <v>4312</v>
      </c>
      <c r="BH81" s="741"/>
      <c r="BI81" s="741"/>
      <c r="BJ81" s="741"/>
      <c r="BK81" s="741"/>
      <c r="BL81" s="741"/>
      <c r="BM81" s="741"/>
      <c r="BN81" s="741"/>
      <c r="BO81" s="741"/>
      <c r="BP81" s="741"/>
      <c r="BQ81" s="741"/>
      <c r="BR81" s="741"/>
      <c r="BS81" s="135"/>
      <c r="BT81" s="160"/>
      <c r="BU81" s="733" t="s">
        <v>631</v>
      </c>
      <c r="BV81" s="733"/>
      <c r="BW81" s="733"/>
      <c r="BX81" s="733"/>
      <c r="BY81" s="733"/>
      <c r="BZ81" s="733"/>
      <c r="CA81" s="733"/>
      <c r="CB81" s="733"/>
      <c r="CC81" s="733"/>
      <c r="CD81" s="733"/>
      <c r="CE81" s="733"/>
      <c r="CF81" s="743"/>
      <c r="CG81" s="135"/>
      <c r="CH81" s="160"/>
      <c r="CI81" s="810" t="s">
        <v>4314</v>
      </c>
      <c r="CJ81" s="759"/>
      <c r="CK81" s="759"/>
      <c r="CL81" s="759"/>
      <c r="CM81" s="759"/>
      <c r="CN81" s="759"/>
      <c r="CO81" s="759"/>
      <c r="CP81" s="759"/>
      <c r="CQ81" s="759"/>
      <c r="CR81" s="759"/>
      <c r="CS81" s="759"/>
      <c r="CT81" s="759"/>
      <c r="CU81" s="341"/>
      <c r="CV81" s="342"/>
      <c r="CW81" s="759" t="s">
        <v>4316</v>
      </c>
      <c r="CX81" s="759"/>
      <c r="CY81" s="759"/>
      <c r="CZ81" s="759"/>
      <c r="DA81" s="759"/>
      <c r="DB81" s="759"/>
      <c r="DC81" s="759"/>
      <c r="DD81" s="759"/>
      <c r="DE81" s="759"/>
      <c r="DF81" s="759"/>
      <c r="DG81" s="759"/>
      <c r="DH81" s="759"/>
      <c r="DI81" s="341"/>
      <c r="DJ81" s="343"/>
      <c r="DK81" s="759" t="s">
        <v>635</v>
      </c>
      <c r="DL81" s="759"/>
      <c r="DM81" s="759"/>
      <c r="DN81" s="759"/>
      <c r="DO81" s="759"/>
      <c r="DP81" s="759"/>
      <c r="DQ81" s="759"/>
      <c r="DR81" s="759"/>
      <c r="DS81" s="759"/>
      <c r="DT81" s="759"/>
      <c r="DU81" s="759"/>
      <c r="DV81" s="760"/>
      <c r="DW81" s="135"/>
      <c r="DY81" s="740" t="s">
        <v>751</v>
      </c>
      <c r="DZ81" s="741"/>
      <c r="EA81" s="741"/>
      <c r="EB81" s="741"/>
      <c r="EC81" s="741"/>
      <c r="ED81" s="741"/>
      <c r="EE81" s="741"/>
      <c r="EF81" s="741"/>
      <c r="EG81" s="741"/>
      <c r="EH81" s="741"/>
      <c r="EI81" s="741"/>
      <c r="EJ81" s="742"/>
    </row>
    <row r="82" spans="1:140" ht="48.75" customHeight="1">
      <c r="C82" s="734" t="s">
        <v>4307</v>
      </c>
      <c r="D82" s="735"/>
      <c r="E82" s="735"/>
      <c r="F82" s="735"/>
      <c r="G82" s="735"/>
      <c r="H82" s="735"/>
      <c r="I82" s="735"/>
      <c r="J82" s="735"/>
      <c r="K82" s="735"/>
      <c r="L82" s="735"/>
      <c r="M82" s="735"/>
      <c r="N82" s="735"/>
      <c r="O82" s="142"/>
      <c r="P82" s="164"/>
      <c r="Q82" s="821" t="s">
        <v>4321</v>
      </c>
      <c r="R82" s="821"/>
      <c r="S82" s="821"/>
      <c r="T82" s="821"/>
      <c r="U82" s="821"/>
      <c r="V82" s="821"/>
      <c r="W82" s="821"/>
      <c r="X82" s="821"/>
      <c r="Y82" s="821"/>
      <c r="Z82" s="821"/>
      <c r="AA82" s="821"/>
      <c r="AB82" s="821"/>
      <c r="AC82" s="142"/>
      <c r="AD82" s="160"/>
      <c r="AE82" s="735" t="s">
        <v>4320</v>
      </c>
      <c r="AF82" s="735"/>
      <c r="AG82" s="735"/>
      <c r="AH82" s="735"/>
      <c r="AI82" s="735"/>
      <c r="AJ82" s="735"/>
      <c r="AK82" s="735"/>
      <c r="AL82" s="735"/>
      <c r="AM82" s="735"/>
      <c r="AN82" s="735"/>
      <c r="AO82" s="735"/>
      <c r="AP82" s="744"/>
      <c r="AQ82" s="142"/>
      <c r="AR82" s="160"/>
      <c r="AS82" s="734" t="s">
        <v>4310</v>
      </c>
      <c r="AT82" s="735"/>
      <c r="AU82" s="735"/>
      <c r="AV82" s="735"/>
      <c r="AW82" s="735"/>
      <c r="AX82" s="735"/>
      <c r="AY82" s="735"/>
      <c r="AZ82" s="735"/>
      <c r="BA82" s="735"/>
      <c r="BB82" s="735"/>
      <c r="BC82" s="735"/>
      <c r="BD82" s="735"/>
      <c r="BE82" s="142"/>
      <c r="BF82" s="164"/>
      <c r="BG82" s="735" t="s">
        <v>4326</v>
      </c>
      <c r="BH82" s="735"/>
      <c r="BI82" s="735"/>
      <c r="BJ82" s="735"/>
      <c r="BK82" s="735"/>
      <c r="BL82" s="735"/>
      <c r="BM82" s="735"/>
      <c r="BN82" s="735"/>
      <c r="BO82" s="735"/>
      <c r="BP82" s="735"/>
      <c r="BQ82" s="735"/>
      <c r="BR82" s="735"/>
      <c r="BS82" s="142"/>
      <c r="BT82" s="160"/>
      <c r="BU82" s="735" t="s">
        <v>4320</v>
      </c>
      <c r="BV82" s="735"/>
      <c r="BW82" s="735"/>
      <c r="BX82" s="735"/>
      <c r="BY82" s="735"/>
      <c r="BZ82" s="735"/>
      <c r="CA82" s="735"/>
      <c r="CB82" s="735"/>
      <c r="CC82" s="735"/>
      <c r="CD82" s="735"/>
      <c r="CE82" s="735"/>
      <c r="CF82" s="744"/>
      <c r="CG82" s="142"/>
      <c r="CH82" s="160"/>
      <c r="CI82" s="734" t="s">
        <v>4313</v>
      </c>
      <c r="CJ82" s="763"/>
      <c r="CK82" s="763"/>
      <c r="CL82" s="763"/>
      <c r="CM82" s="763"/>
      <c r="CN82" s="763"/>
      <c r="CO82" s="763"/>
      <c r="CP82" s="763"/>
      <c r="CQ82" s="763"/>
      <c r="CR82" s="763"/>
      <c r="CS82" s="763"/>
      <c r="CT82" s="763"/>
      <c r="CU82" s="142"/>
      <c r="CV82" s="164"/>
      <c r="CW82" s="763" t="s">
        <v>4315</v>
      </c>
      <c r="CX82" s="763"/>
      <c r="CY82" s="763"/>
      <c r="CZ82" s="763"/>
      <c r="DA82" s="763"/>
      <c r="DB82" s="763"/>
      <c r="DC82" s="763"/>
      <c r="DD82" s="763"/>
      <c r="DE82" s="763"/>
      <c r="DF82" s="763"/>
      <c r="DG82" s="763"/>
      <c r="DH82" s="763"/>
      <c r="DI82" s="142"/>
      <c r="DJ82" s="160"/>
      <c r="DK82" s="763" t="s">
        <v>4320</v>
      </c>
      <c r="DL82" s="763"/>
      <c r="DM82" s="763"/>
      <c r="DN82" s="763"/>
      <c r="DO82" s="763"/>
      <c r="DP82" s="763"/>
      <c r="DQ82" s="763"/>
      <c r="DR82" s="763"/>
      <c r="DS82" s="763"/>
      <c r="DT82" s="763"/>
      <c r="DU82" s="763"/>
      <c r="DV82" s="744"/>
      <c r="DW82" s="134"/>
      <c r="DX82" s="160"/>
      <c r="DY82" s="734" t="s">
        <v>4406</v>
      </c>
      <c r="DZ82" s="821"/>
      <c r="EA82" s="821"/>
      <c r="EB82" s="821"/>
      <c r="EC82" s="821"/>
      <c r="ED82" s="821"/>
      <c r="EE82" s="821"/>
      <c r="EF82" s="821"/>
      <c r="EG82" s="821"/>
      <c r="EH82" s="821"/>
      <c r="EI82" s="821"/>
      <c r="EJ82" s="744"/>
    </row>
    <row r="83" spans="1:140" ht="15" customHeight="1">
      <c r="C83" s="736"/>
      <c r="D83" s="717"/>
      <c r="E83" s="717"/>
      <c r="F83" s="717"/>
      <c r="G83" s="717"/>
      <c r="H83" s="717"/>
      <c r="I83" s="717"/>
      <c r="J83" s="717"/>
      <c r="K83" s="717"/>
      <c r="L83" s="717"/>
      <c r="M83" s="717"/>
      <c r="N83" s="717"/>
      <c r="O83" s="227"/>
      <c r="P83" s="164"/>
      <c r="Q83" s="822"/>
      <c r="R83" s="822"/>
      <c r="S83" s="822"/>
      <c r="T83" s="822"/>
      <c r="U83" s="822"/>
      <c r="V83" s="822"/>
      <c r="W83" s="822"/>
      <c r="X83" s="822"/>
      <c r="Y83" s="822"/>
      <c r="Z83" s="822"/>
      <c r="AA83" s="822"/>
      <c r="AB83" s="822"/>
      <c r="AC83" s="227"/>
      <c r="AD83" s="160"/>
      <c r="AE83" s="717" t="s">
        <v>629</v>
      </c>
      <c r="AF83" s="717"/>
      <c r="AG83" s="717"/>
      <c r="AH83" s="717"/>
      <c r="AI83" s="717"/>
      <c r="AJ83" s="717"/>
      <c r="AK83" s="717"/>
      <c r="AL83" s="717"/>
      <c r="AM83" s="717"/>
      <c r="AN83" s="717"/>
      <c r="AO83" s="717"/>
      <c r="AP83" s="718"/>
      <c r="AQ83" s="227"/>
      <c r="AR83" s="160"/>
      <c r="AS83" s="736"/>
      <c r="AT83" s="717"/>
      <c r="AU83" s="717"/>
      <c r="AV83" s="717"/>
      <c r="AW83" s="717"/>
      <c r="AX83" s="717"/>
      <c r="AY83" s="717"/>
      <c r="AZ83" s="717"/>
      <c r="BA83" s="717"/>
      <c r="BB83" s="717"/>
      <c r="BC83" s="717"/>
      <c r="BD83" s="717"/>
      <c r="BE83" s="227"/>
      <c r="BF83" s="164"/>
      <c r="BG83" s="717"/>
      <c r="BH83" s="717"/>
      <c r="BI83" s="717"/>
      <c r="BJ83" s="717"/>
      <c r="BK83" s="717"/>
      <c r="BL83" s="717"/>
      <c r="BM83" s="717"/>
      <c r="BN83" s="717"/>
      <c r="BO83" s="717"/>
      <c r="BP83" s="717"/>
      <c r="BQ83" s="717"/>
      <c r="BR83" s="717"/>
      <c r="BS83" s="227"/>
      <c r="BT83" s="160"/>
      <c r="BU83" s="717" t="s">
        <v>633</v>
      </c>
      <c r="BV83" s="717"/>
      <c r="BW83" s="717"/>
      <c r="BX83" s="717"/>
      <c r="BY83" s="717"/>
      <c r="BZ83" s="717"/>
      <c r="CA83" s="717"/>
      <c r="CB83" s="717"/>
      <c r="CC83" s="717"/>
      <c r="CD83" s="717"/>
      <c r="CE83" s="717"/>
      <c r="CF83" s="718"/>
      <c r="CG83" s="227"/>
      <c r="CH83" s="160"/>
      <c r="CI83" s="736"/>
      <c r="CJ83" s="762"/>
      <c r="CK83" s="762"/>
      <c r="CL83" s="762"/>
      <c r="CM83" s="762"/>
      <c r="CN83" s="762"/>
      <c r="CO83" s="762"/>
      <c r="CP83" s="762"/>
      <c r="CQ83" s="762"/>
      <c r="CR83" s="762"/>
      <c r="CS83" s="762"/>
      <c r="CT83" s="762"/>
      <c r="CU83" s="326"/>
      <c r="CV83" s="164"/>
      <c r="CW83" s="762"/>
      <c r="CX83" s="762"/>
      <c r="CY83" s="762"/>
      <c r="CZ83" s="762"/>
      <c r="DA83" s="762"/>
      <c r="DB83" s="762"/>
      <c r="DC83" s="762"/>
      <c r="DD83" s="762"/>
      <c r="DE83" s="762"/>
      <c r="DF83" s="762"/>
      <c r="DG83" s="762"/>
      <c r="DH83" s="762"/>
      <c r="DI83" s="326"/>
      <c r="DJ83" s="160"/>
      <c r="DK83" s="762" t="s">
        <v>637</v>
      </c>
      <c r="DL83" s="762"/>
      <c r="DM83" s="762"/>
      <c r="DN83" s="762"/>
      <c r="DO83" s="762"/>
      <c r="DP83" s="762"/>
      <c r="DQ83" s="762"/>
      <c r="DR83" s="762"/>
      <c r="DS83" s="762"/>
      <c r="DT83" s="762"/>
      <c r="DU83" s="762"/>
      <c r="DV83" s="718"/>
      <c r="DW83" s="135"/>
      <c r="DX83" s="164"/>
      <c r="DY83" s="736" t="s">
        <v>753</v>
      </c>
      <c r="DZ83" s="822"/>
      <c r="EA83" s="822"/>
      <c r="EB83" s="822"/>
      <c r="EC83" s="822"/>
      <c r="ED83" s="822"/>
      <c r="EE83" s="822"/>
      <c r="EF83" s="822"/>
      <c r="EG83" s="822"/>
      <c r="EH83" s="822"/>
      <c r="EI83" s="822"/>
      <c r="EJ83" s="718"/>
    </row>
    <row r="84" spans="1:140" ht="106.5" customHeight="1">
      <c r="C84" s="720"/>
      <c r="D84" s="711"/>
      <c r="E84" s="711"/>
      <c r="F84" s="711"/>
      <c r="G84" s="711"/>
      <c r="H84" s="711"/>
      <c r="I84" s="711"/>
      <c r="J84" s="711"/>
      <c r="K84" s="711"/>
      <c r="L84" s="711"/>
      <c r="M84" s="711"/>
      <c r="N84" s="721"/>
      <c r="O84" s="135"/>
      <c r="P84" s="164"/>
      <c r="Q84" s="823"/>
      <c r="R84" s="824"/>
      <c r="S84" s="824"/>
      <c r="T84" s="824"/>
      <c r="U84" s="824"/>
      <c r="V84" s="824"/>
      <c r="W84" s="824"/>
      <c r="X84" s="824"/>
      <c r="Y84" s="824"/>
      <c r="Z84" s="824"/>
      <c r="AA84" s="824"/>
      <c r="AB84" s="825"/>
      <c r="AC84" s="135"/>
      <c r="AD84" s="160"/>
      <c r="AE84" s="710"/>
      <c r="AF84" s="711"/>
      <c r="AG84" s="711"/>
      <c r="AH84" s="711"/>
      <c r="AI84" s="711"/>
      <c r="AJ84" s="711"/>
      <c r="AK84" s="711"/>
      <c r="AL84" s="711"/>
      <c r="AM84" s="711"/>
      <c r="AN84" s="711"/>
      <c r="AO84" s="711"/>
      <c r="AP84" s="712"/>
      <c r="AQ84" s="135"/>
      <c r="AR84" s="160"/>
      <c r="AS84" s="720"/>
      <c r="AT84" s="711"/>
      <c r="AU84" s="711"/>
      <c r="AV84" s="711"/>
      <c r="AW84" s="711"/>
      <c r="AX84" s="711"/>
      <c r="AY84" s="711"/>
      <c r="AZ84" s="711"/>
      <c r="BA84" s="711"/>
      <c r="BB84" s="711"/>
      <c r="BC84" s="711"/>
      <c r="BD84" s="721"/>
      <c r="BE84" s="135"/>
      <c r="BF84" s="164"/>
      <c r="BG84" s="710"/>
      <c r="BH84" s="711"/>
      <c r="BI84" s="711"/>
      <c r="BJ84" s="711"/>
      <c r="BK84" s="711"/>
      <c r="BL84" s="711"/>
      <c r="BM84" s="711"/>
      <c r="BN84" s="711"/>
      <c r="BO84" s="711"/>
      <c r="BP84" s="711"/>
      <c r="BQ84" s="711"/>
      <c r="BR84" s="721"/>
      <c r="BS84" s="135"/>
      <c r="BT84" s="160"/>
      <c r="BU84" s="710"/>
      <c r="BV84" s="711"/>
      <c r="BW84" s="711"/>
      <c r="BX84" s="711"/>
      <c r="BY84" s="711"/>
      <c r="BZ84" s="711"/>
      <c r="CA84" s="711"/>
      <c r="CB84" s="711"/>
      <c r="CC84" s="711"/>
      <c r="CD84" s="711"/>
      <c r="CE84" s="711"/>
      <c r="CF84" s="712"/>
      <c r="CG84" s="135"/>
      <c r="CH84" s="160"/>
      <c r="CI84" s="720"/>
      <c r="CJ84" s="711"/>
      <c r="CK84" s="711"/>
      <c r="CL84" s="711"/>
      <c r="CM84" s="711"/>
      <c r="CN84" s="711"/>
      <c r="CO84" s="711"/>
      <c r="CP84" s="711"/>
      <c r="CQ84" s="711"/>
      <c r="CR84" s="711"/>
      <c r="CS84" s="711"/>
      <c r="CT84" s="721"/>
      <c r="CU84" s="135"/>
      <c r="CV84" s="164"/>
      <c r="CW84" s="809"/>
      <c r="CX84" s="809"/>
      <c r="CY84" s="809"/>
      <c r="CZ84" s="809"/>
      <c r="DA84" s="809"/>
      <c r="DB84" s="809"/>
      <c r="DC84" s="809"/>
      <c r="DD84" s="809"/>
      <c r="DE84" s="809"/>
      <c r="DF84" s="809"/>
      <c r="DG84" s="809"/>
      <c r="DH84" s="809"/>
      <c r="DI84" s="135"/>
      <c r="DJ84" s="160"/>
      <c r="DK84" s="710"/>
      <c r="DL84" s="711"/>
      <c r="DM84" s="711"/>
      <c r="DN84" s="711"/>
      <c r="DO84" s="711"/>
      <c r="DP84" s="711"/>
      <c r="DQ84" s="711"/>
      <c r="DR84" s="711"/>
      <c r="DS84" s="711"/>
      <c r="DT84" s="711"/>
      <c r="DU84" s="711"/>
      <c r="DV84" s="712"/>
      <c r="DW84" s="134"/>
      <c r="DX84" s="160"/>
      <c r="DY84" s="720"/>
      <c r="DZ84" s="824"/>
      <c r="EA84" s="824"/>
      <c r="EB84" s="824"/>
      <c r="EC84" s="824"/>
      <c r="ED84" s="824"/>
      <c r="EE84" s="824"/>
      <c r="EF84" s="824"/>
      <c r="EG84" s="824"/>
      <c r="EH84" s="824"/>
      <c r="EI84" s="824"/>
      <c r="EJ84" s="712"/>
    </row>
    <row r="85" spans="1:140">
      <c r="A85" s="137" t="s">
        <v>2443</v>
      </c>
      <c r="C85" s="881">
        <f>VLOOKUP(A85,'Прайс-лист'!$B:$K,10,0)</f>
        <v>360</v>
      </c>
      <c r="D85" s="882"/>
      <c r="E85" s="882"/>
      <c r="F85" s="882"/>
      <c r="G85" s="882"/>
      <c r="H85" s="882"/>
      <c r="I85" s="882"/>
      <c r="J85" s="882"/>
      <c r="K85" s="945"/>
      <c r="L85" s="947"/>
      <c r="M85" s="948"/>
      <c r="N85" s="949"/>
      <c r="O85" s="137" t="s">
        <v>2445</v>
      </c>
      <c r="P85" s="160"/>
      <c r="Q85" s="955">
        <f>VLOOKUP(O85,'Прайс-лист'!$B:$K,10,0)</f>
        <v>450</v>
      </c>
      <c r="R85" s="882"/>
      <c r="S85" s="882"/>
      <c r="T85" s="882"/>
      <c r="U85" s="882"/>
      <c r="V85" s="882"/>
      <c r="W85" s="882"/>
      <c r="X85" s="882"/>
      <c r="Y85" s="945"/>
      <c r="Z85" s="947"/>
      <c r="AA85" s="948"/>
      <c r="AB85" s="949"/>
      <c r="AC85" s="137" t="s">
        <v>630</v>
      </c>
      <c r="AD85" s="160"/>
      <c r="AE85" s="719">
        <f>VLOOKUP(AC85,'Прайс-лист'!$B:$K,10,0)</f>
        <v>370</v>
      </c>
      <c r="AF85" s="715"/>
      <c r="AG85" s="715"/>
      <c r="AH85" s="715"/>
      <c r="AI85" s="715"/>
      <c r="AJ85" s="715"/>
      <c r="AK85" s="715"/>
      <c r="AL85" s="715"/>
      <c r="AM85" s="716"/>
      <c r="AN85" s="708"/>
      <c r="AO85" s="709"/>
      <c r="AP85" s="713"/>
      <c r="AQ85" s="137" t="s">
        <v>2447</v>
      </c>
      <c r="AR85" s="160"/>
      <c r="AS85" s="881">
        <f>VLOOKUP(AQ85,'Прайс-лист'!$B:$K,10,0)</f>
        <v>420</v>
      </c>
      <c r="AT85" s="882"/>
      <c r="AU85" s="882"/>
      <c r="AV85" s="882"/>
      <c r="AW85" s="882"/>
      <c r="AX85" s="882"/>
      <c r="AY85" s="882"/>
      <c r="AZ85" s="882"/>
      <c r="BA85" s="945"/>
      <c r="BB85" s="947"/>
      <c r="BC85" s="948"/>
      <c r="BD85" s="949"/>
      <c r="BE85" s="137" t="s">
        <v>2449</v>
      </c>
      <c r="BF85" s="160"/>
      <c r="BG85" s="955">
        <f>VLOOKUP(BE85,'Прайс-лист'!$B:$K,10,0)</f>
        <v>530</v>
      </c>
      <c r="BH85" s="882"/>
      <c r="BI85" s="882"/>
      <c r="BJ85" s="882"/>
      <c r="BK85" s="882"/>
      <c r="BL85" s="882"/>
      <c r="BM85" s="882"/>
      <c r="BN85" s="882"/>
      <c r="BO85" s="945"/>
      <c r="BP85" s="947"/>
      <c r="BQ85" s="948"/>
      <c r="BR85" s="949"/>
      <c r="BS85" s="137" t="s">
        <v>634</v>
      </c>
      <c r="BT85" s="160"/>
      <c r="BU85" s="719">
        <f>VLOOKUP(BS85,'Прайс-лист'!$B:$K,10,0)</f>
        <v>450</v>
      </c>
      <c r="BV85" s="715"/>
      <c r="BW85" s="715"/>
      <c r="BX85" s="715"/>
      <c r="BY85" s="715"/>
      <c r="BZ85" s="715"/>
      <c r="CA85" s="715"/>
      <c r="CB85" s="715"/>
      <c r="CC85" s="716"/>
      <c r="CD85" s="708"/>
      <c r="CE85" s="709"/>
      <c r="CF85" s="713"/>
      <c r="CG85" s="137" t="s">
        <v>2451</v>
      </c>
      <c r="CH85" s="160"/>
      <c r="CI85" s="881">
        <f>VLOOKUP(CG85,'Прайс-лист'!$B:$K,10,0)</f>
        <v>530</v>
      </c>
      <c r="CJ85" s="882"/>
      <c r="CK85" s="882"/>
      <c r="CL85" s="882"/>
      <c r="CM85" s="882"/>
      <c r="CN85" s="882"/>
      <c r="CO85" s="882"/>
      <c r="CP85" s="882"/>
      <c r="CQ85" s="945"/>
      <c r="CR85" s="947"/>
      <c r="CS85" s="948"/>
      <c r="CT85" s="949"/>
      <c r="CU85" s="137" t="s">
        <v>2453</v>
      </c>
      <c r="CV85" s="160"/>
      <c r="CW85" s="955">
        <f>VLOOKUP(CU85,'Прайс-лист'!$B:$K,10,0)</f>
        <v>690</v>
      </c>
      <c r="CX85" s="882"/>
      <c r="CY85" s="882"/>
      <c r="CZ85" s="882"/>
      <c r="DA85" s="882"/>
      <c r="DB85" s="882"/>
      <c r="DC85" s="882"/>
      <c r="DD85" s="882"/>
      <c r="DE85" s="945"/>
      <c r="DF85" s="947"/>
      <c r="DG85" s="948"/>
      <c r="DH85" s="949"/>
      <c r="DI85" s="137" t="s">
        <v>638</v>
      </c>
      <c r="DJ85" s="160"/>
      <c r="DK85" s="719">
        <f>VLOOKUP(DI85,'Прайс-лист'!$B:$K,10,0)</f>
        <v>510</v>
      </c>
      <c r="DL85" s="715"/>
      <c r="DM85" s="715"/>
      <c r="DN85" s="715"/>
      <c r="DO85" s="715"/>
      <c r="DP85" s="715"/>
      <c r="DQ85" s="715"/>
      <c r="DR85" s="715"/>
      <c r="DS85" s="716"/>
      <c r="DT85" s="708"/>
      <c r="DU85" s="761"/>
      <c r="DV85" s="713"/>
      <c r="DW85" s="137" t="s">
        <v>754</v>
      </c>
      <c r="DX85" s="160"/>
      <c r="DY85" s="714">
        <f>VLOOKUP(DW85,'Прайс-лист'!$B:$K,10,0)</f>
        <v>560</v>
      </c>
      <c r="DZ85" s="820"/>
      <c r="EA85" s="820"/>
      <c r="EB85" s="820"/>
      <c r="EC85" s="820"/>
      <c r="ED85" s="820"/>
      <c r="EE85" s="820"/>
      <c r="EF85" s="820"/>
      <c r="EG85" s="716"/>
      <c r="EH85" s="708"/>
      <c r="EI85" s="709"/>
      <c r="EJ85" s="713"/>
    </row>
    <row r="86" spans="1:140" ht="15" thickBot="1">
      <c r="A86" s="138"/>
      <c r="C86" s="884" t="e">
        <f>VLOOKUP(A86,'Прайс-лист'!$B:$K,10,0)</f>
        <v>#N/A</v>
      </c>
      <c r="D86" s="885"/>
      <c r="E86" s="885"/>
      <c r="F86" s="885"/>
      <c r="G86" s="885"/>
      <c r="H86" s="885"/>
      <c r="I86" s="885"/>
      <c r="J86" s="885"/>
      <c r="K86" s="946"/>
      <c r="L86" s="950"/>
      <c r="M86" s="951"/>
      <c r="N86" s="952"/>
      <c r="O86" s="139"/>
      <c r="P86" s="245"/>
      <c r="Q86" s="956" t="e">
        <f>VLOOKUP(O86,'Прайс-лист'!$B:$K,10,0)</f>
        <v>#N/A</v>
      </c>
      <c r="R86" s="885"/>
      <c r="S86" s="885"/>
      <c r="T86" s="885"/>
      <c r="U86" s="885"/>
      <c r="V86" s="885"/>
      <c r="W86" s="885"/>
      <c r="X86" s="885"/>
      <c r="Y86" s="946"/>
      <c r="Z86" s="950"/>
      <c r="AA86" s="951"/>
      <c r="AB86" s="952"/>
      <c r="AC86" s="138" t="s">
        <v>781</v>
      </c>
      <c r="AD86" s="245"/>
      <c r="AE86" s="722">
        <f>VLOOKUP(AC86,'Прайс-лист'!$B:$K,10,0)</f>
        <v>370</v>
      </c>
      <c r="AF86" s="723"/>
      <c r="AG86" s="723"/>
      <c r="AH86" s="723"/>
      <c r="AI86" s="723"/>
      <c r="AJ86" s="723"/>
      <c r="AK86" s="723"/>
      <c r="AL86" s="723"/>
      <c r="AM86" s="724"/>
      <c r="AN86" s="725"/>
      <c r="AO86" s="726"/>
      <c r="AP86" s="727"/>
      <c r="AQ86" s="138"/>
      <c r="AR86" s="245"/>
      <c r="AS86" s="884" t="e">
        <f>VLOOKUP(AQ86,'Прайс-лист'!$B:$K,10,0)</f>
        <v>#N/A</v>
      </c>
      <c r="AT86" s="885"/>
      <c r="AU86" s="885"/>
      <c r="AV86" s="885"/>
      <c r="AW86" s="885"/>
      <c r="AX86" s="885"/>
      <c r="AY86" s="885"/>
      <c r="AZ86" s="885"/>
      <c r="BA86" s="946"/>
      <c r="BB86" s="950"/>
      <c r="BC86" s="951"/>
      <c r="BD86" s="952"/>
      <c r="BE86" s="139"/>
      <c r="BF86" s="245"/>
      <c r="BG86" s="956" t="e">
        <f>VLOOKUP(BE86,'Прайс-лист'!$B:$K,10,0)</f>
        <v>#N/A</v>
      </c>
      <c r="BH86" s="885"/>
      <c r="BI86" s="885"/>
      <c r="BJ86" s="885"/>
      <c r="BK86" s="885"/>
      <c r="BL86" s="885"/>
      <c r="BM86" s="885"/>
      <c r="BN86" s="885"/>
      <c r="BO86" s="946"/>
      <c r="BP86" s="950"/>
      <c r="BQ86" s="951"/>
      <c r="BR86" s="952"/>
      <c r="BS86" s="139" t="s">
        <v>783</v>
      </c>
      <c r="BT86" s="245"/>
      <c r="BU86" s="722">
        <f>VLOOKUP(BS86,'Прайс-лист'!$B:$K,10,0)</f>
        <v>450</v>
      </c>
      <c r="BV86" s="723"/>
      <c r="BW86" s="723"/>
      <c r="BX86" s="723"/>
      <c r="BY86" s="723"/>
      <c r="BZ86" s="723"/>
      <c r="CA86" s="723"/>
      <c r="CB86" s="723"/>
      <c r="CC86" s="724"/>
      <c r="CD86" s="725"/>
      <c r="CE86" s="726"/>
      <c r="CF86" s="727"/>
      <c r="CG86" s="138"/>
      <c r="CH86" s="245"/>
      <c r="CI86" s="884" t="e">
        <f>VLOOKUP(CG86,'Прайс-лист'!$B:$K,10,0)</f>
        <v>#N/A</v>
      </c>
      <c r="CJ86" s="885"/>
      <c r="CK86" s="885"/>
      <c r="CL86" s="885"/>
      <c r="CM86" s="885"/>
      <c r="CN86" s="885"/>
      <c r="CO86" s="885"/>
      <c r="CP86" s="885"/>
      <c r="CQ86" s="946"/>
      <c r="CR86" s="950"/>
      <c r="CS86" s="951"/>
      <c r="CT86" s="952"/>
      <c r="CU86" s="139"/>
      <c r="CV86" s="245"/>
      <c r="CW86" s="956" t="e">
        <f>VLOOKUP(CU86,'Прайс-лист'!$B:$K,10,0)</f>
        <v>#N/A</v>
      </c>
      <c r="CX86" s="885"/>
      <c r="CY86" s="885"/>
      <c r="CZ86" s="885"/>
      <c r="DA86" s="885"/>
      <c r="DB86" s="885"/>
      <c r="DC86" s="885"/>
      <c r="DD86" s="885"/>
      <c r="DE86" s="946"/>
      <c r="DF86" s="950"/>
      <c r="DG86" s="951"/>
      <c r="DH86" s="952"/>
      <c r="DI86" s="139" t="s">
        <v>785</v>
      </c>
      <c r="DJ86" s="245"/>
      <c r="DK86" s="722">
        <f>VLOOKUP(DI86,'Прайс-лист'!$B:$K,10,0)</f>
        <v>510</v>
      </c>
      <c r="DL86" s="723"/>
      <c r="DM86" s="723"/>
      <c r="DN86" s="723"/>
      <c r="DO86" s="723"/>
      <c r="DP86" s="723"/>
      <c r="DQ86" s="723"/>
      <c r="DR86" s="723"/>
      <c r="DS86" s="724"/>
      <c r="DT86" s="725"/>
      <c r="DU86" s="726"/>
      <c r="DV86" s="727"/>
      <c r="DW86" s="138" t="s">
        <v>855</v>
      </c>
      <c r="DX86" s="160"/>
      <c r="DY86" s="753">
        <f>VLOOKUP(DW86,'Прайс-лист'!$B:$K,10,0)</f>
        <v>560</v>
      </c>
      <c r="DZ86" s="723"/>
      <c r="EA86" s="723"/>
      <c r="EB86" s="723"/>
      <c r="EC86" s="723"/>
      <c r="ED86" s="723"/>
      <c r="EE86" s="723"/>
      <c r="EF86" s="723"/>
      <c r="EG86" s="724"/>
      <c r="EH86" s="725"/>
      <c r="EI86" s="726"/>
      <c r="EJ86" s="727"/>
    </row>
    <row r="87" spans="1:140" ht="15" thickBot="1">
      <c r="DW87" s="135"/>
    </row>
    <row r="88" spans="1:140" ht="15.75" customHeight="1" thickBot="1">
      <c r="C88" s="754" t="s">
        <v>5894</v>
      </c>
      <c r="D88" s="755"/>
      <c r="E88" s="755"/>
      <c r="F88" s="755"/>
      <c r="G88" s="755"/>
      <c r="H88" s="755"/>
      <c r="I88" s="755"/>
      <c r="J88" s="755"/>
      <c r="K88" s="755"/>
      <c r="L88" s="755"/>
      <c r="M88" s="755"/>
      <c r="N88" s="755"/>
      <c r="O88" s="755"/>
      <c r="P88" s="755"/>
      <c r="Q88" s="755"/>
      <c r="R88" s="755"/>
      <c r="S88" s="755"/>
      <c r="T88" s="755"/>
      <c r="U88" s="755"/>
      <c r="V88" s="755"/>
      <c r="W88" s="755"/>
      <c r="X88" s="755"/>
      <c r="Y88" s="755"/>
      <c r="Z88" s="755"/>
      <c r="AA88" s="755"/>
      <c r="AB88" s="755"/>
      <c r="AC88" s="755"/>
      <c r="AD88" s="755"/>
      <c r="AE88" s="755"/>
      <c r="AF88" s="755"/>
      <c r="AG88" s="755"/>
      <c r="AH88" s="755"/>
      <c r="AI88" s="755"/>
      <c r="AJ88" s="755"/>
      <c r="AK88" s="755"/>
      <c r="AL88" s="755"/>
      <c r="AM88" s="755"/>
      <c r="AN88" s="755"/>
      <c r="AO88" s="755"/>
      <c r="AP88" s="755"/>
      <c r="AQ88" s="755"/>
      <c r="AR88" s="755"/>
      <c r="AS88" s="755"/>
      <c r="AT88" s="755"/>
      <c r="AU88" s="755"/>
      <c r="AV88" s="755"/>
      <c r="AW88" s="755"/>
      <c r="AX88" s="755"/>
      <c r="AY88" s="755"/>
      <c r="AZ88" s="755"/>
      <c r="BA88" s="755"/>
      <c r="BB88" s="755"/>
      <c r="BC88" s="755"/>
      <c r="BD88" s="756"/>
      <c r="BE88" s="134"/>
      <c r="BG88" s="754" t="s">
        <v>5895</v>
      </c>
      <c r="BH88" s="755"/>
      <c r="BI88" s="755"/>
      <c r="BJ88" s="755"/>
      <c r="BK88" s="755"/>
      <c r="BL88" s="755"/>
      <c r="BM88" s="755"/>
      <c r="BN88" s="755"/>
      <c r="BO88" s="755"/>
      <c r="BP88" s="755"/>
      <c r="BQ88" s="755"/>
      <c r="BR88" s="756"/>
      <c r="BS88" s="134"/>
      <c r="DW88" s="134"/>
    </row>
    <row r="89" spans="1:140" ht="15.75">
      <c r="C89" s="830" t="s">
        <v>5901</v>
      </c>
      <c r="D89" s="831"/>
      <c r="E89" s="831"/>
      <c r="F89" s="831"/>
      <c r="G89" s="831"/>
      <c r="H89" s="831"/>
      <c r="I89" s="831"/>
      <c r="J89" s="831"/>
      <c r="K89" s="831"/>
      <c r="L89" s="831"/>
      <c r="M89" s="831"/>
      <c r="N89" s="831"/>
      <c r="Q89" s="827" t="s">
        <v>5871</v>
      </c>
      <c r="R89" s="827"/>
      <c r="S89" s="827"/>
      <c r="T89" s="827"/>
      <c r="U89" s="827"/>
      <c r="V89" s="827"/>
      <c r="W89" s="827"/>
      <c r="X89" s="827"/>
      <c r="Y89" s="827"/>
      <c r="Z89" s="827"/>
      <c r="AA89" s="827"/>
      <c r="AB89" s="827"/>
      <c r="AC89" s="135"/>
      <c r="AD89" s="164"/>
      <c r="AE89" s="827" t="s">
        <v>5872</v>
      </c>
      <c r="AF89" s="827"/>
      <c r="AG89" s="827"/>
      <c r="AH89" s="827"/>
      <c r="AI89" s="827"/>
      <c r="AJ89" s="827"/>
      <c r="AK89" s="827"/>
      <c r="AL89" s="827"/>
      <c r="AM89" s="827"/>
      <c r="AN89" s="827"/>
      <c r="AO89" s="827"/>
      <c r="AP89" s="827"/>
      <c r="AQ89" s="135"/>
      <c r="AR89" s="164"/>
      <c r="AS89" s="827" t="s">
        <v>6363</v>
      </c>
      <c r="AT89" s="827"/>
      <c r="AU89" s="827"/>
      <c r="AV89" s="827"/>
      <c r="AW89" s="827"/>
      <c r="AX89" s="827"/>
      <c r="AY89" s="827"/>
      <c r="AZ89" s="827"/>
      <c r="BA89" s="827"/>
      <c r="BB89" s="827"/>
      <c r="BC89" s="827"/>
      <c r="BD89" s="828"/>
      <c r="BE89" s="135"/>
      <c r="BF89" s="160"/>
      <c r="BG89" s="740" t="s">
        <v>623</v>
      </c>
      <c r="BH89" s="741"/>
      <c r="BI89" s="741"/>
      <c r="BJ89" s="741"/>
      <c r="BK89" s="741"/>
      <c r="BL89" s="741"/>
      <c r="BM89" s="741"/>
      <c r="BN89" s="741"/>
      <c r="BO89" s="741"/>
      <c r="BP89" s="741"/>
      <c r="BQ89" s="741"/>
      <c r="BR89" s="742"/>
      <c r="BS89" s="135"/>
      <c r="BT89" s="160"/>
      <c r="DW89" s="135"/>
    </row>
    <row r="90" spans="1:140" ht="66.75" customHeight="1">
      <c r="C90" s="734" t="s">
        <v>5897</v>
      </c>
      <c r="D90" s="763"/>
      <c r="E90" s="763"/>
      <c r="F90" s="763"/>
      <c r="G90" s="763"/>
      <c r="H90" s="763"/>
      <c r="I90" s="763"/>
      <c r="J90" s="763"/>
      <c r="K90" s="763"/>
      <c r="L90" s="763"/>
      <c r="M90" s="763"/>
      <c r="N90" s="763"/>
      <c r="O90" s="247"/>
      <c r="P90" s="247"/>
      <c r="Q90" s="763" t="s">
        <v>5883</v>
      </c>
      <c r="R90" s="763"/>
      <c r="S90" s="763"/>
      <c r="T90" s="763"/>
      <c r="U90" s="763"/>
      <c r="V90" s="763"/>
      <c r="W90" s="763"/>
      <c r="X90" s="763"/>
      <c r="Y90" s="763"/>
      <c r="Z90" s="763"/>
      <c r="AA90" s="763"/>
      <c r="AB90" s="763"/>
      <c r="AC90" s="142"/>
      <c r="AD90" s="164"/>
      <c r="AE90" s="763" t="s">
        <v>5884</v>
      </c>
      <c r="AF90" s="763"/>
      <c r="AG90" s="763"/>
      <c r="AH90" s="763"/>
      <c r="AI90" s="763"/>
      <c r="AJ90" s="763"/>
      <c r="AK90" s="763"/>
      <c r="AL90" s="763"/>
      <c r="AM90" s="763"/>
      <c r="AN90" s="763"/>
      <c r="AO90" s="763"/>
      <c r="AP90" s="763"/>
      <c r="AQ90" s="142"/>
      <c r="AR90" s="160"/>
      <c r="AS90" s="763" t="s">
        <v>5885</v>
      </c>
      <c r="AT90" s="763"/>
      <c r="AU90" s="763"/>
      <c r="AV90" s="763"/>
      <c r="AW90" s="763"/>
      <c r="AX90" s="763"/>
      <c r="AY90" s="763"/>
      <c r="AZ90" s="763"/>
      <c r="BA90" s="763"/>
      <c r="BB90" s="763"/>
      <c r="BC90" s="763"/>
      <c r="BD90" s="744"/>
      <c r="BE90" s="142"/>
      <c r="BF90" s="160"/>
      <c r="BG90" s="734" t="s">
        <v>4399</v>
      </c>
      <c r="BH90" s="821"/>
      <c r="BI90" s="821"/>
      <c r="BJ90" s="821"/>
      <c r="BK90" s="821"/>
      <c r="BL90" s="821"/>
      <c r="BM90" s="821"/>
      <c r="BN90" s="821"/>
      <c r="BO90" s="821"/>
      <c r="BP90" s="821"/>
      <c r="BQ90" s="821"/>
      <c r="BR90" s="744"/>
      <c r="BS90" s="142"/>
      <c r="BT90" s="160"/>
      <c r="DW90" s="134"/>
    </row>
    <row r="91" spans="1:140" ht="15" customHeight="1">
      <c r="C91" s="736"/>
      <c r="D91" s="762"/>
      <c r="E91" s="762"/>
      <c r="F91" s="762"/>
      <c r="G91" s="762"/>
      <c r="H91" s="762"/>
      <c r="I91" s="762"/>
      <c r="J91" s="762"/>
      <c r="K91" s="762"/>
      <c r="L91" s="762"/>
      <c r="M91" s="762"/>
      <c r="N91" s="762"/>
      <c r="O91" s="247"/>
      <c r="P91" s="247"/>
      <c r="Q91" s="762" t="s">
        <v>5878</v>
      </c>
      <c r="R91" s="762"/>
      <c r="S91" s="762"/>
      <c r="T91" s="762"/>
      <c r="U91" s="762"/>
      <c r="V91" s="762"/>
      <c r="W91" s="762"/>
      <c r="X91" s="762"/>
      <c r="Y91" s="762"/>
      <c r="Z91" s="762"/>
      <c r="AA91" s="762"/>
      <c r="AB91" s="762"/>
      <c r="AC91" s="397"/>
      <c r="AD91" s="164"/>
      <c r="AE91" s="762" t="s">
        <v>5878</v>
      </c>
      <c r="AF91" s="762"/>
      <c r="AG91" s="762"/>
      <c r="AH91" s="762"/>
      <c r="AI91" s="762"/>
      <c r="AJ91" s="762"/>
      <c r="AK91" s="762"/>
      <c r="AL91" s="762"/>
      <c r="AM91" s="762"/>
      <c r="AN91" s="762"/>
      <c r="AO91" s="762"/>
      <c r="AP91" s="762"/>
      <c r="AQ91" s="397"/>
      <c r="AR91" s="160"/>
      <c r="AS91" s="762" t="s">
        <v>5878</v>
      </c>
      <c r="AT91" s="762"/>
      <c r="AU91" s="762"/>
      <c r="AV91" s="762"/>
      <c r="AW91" s="762"/>
      <c r="AX91" s="762"/>
      <c r="AY91" s="762"/>
      <c r="AZ91" s="762"/>
      <c r="BA91" s="762"/>
      <c r="BB91" s="762"/>
      <c r="BC91" s="762"/>
      <c r="BD91" s="718"/>
      <c r="BE91" s="397"/>
      <c r="BF91" s="160"/>
      <c r="BG91" s="736" t="s">
        <v>625</v>
      </c>
      <c r="BH91" s="822"/>
      <c r="BI91" s="822"/>
      <c r="BJ91" s="822"/>
      <c r="BK91" s="822"/>
      <c r="BL91" s="822"/>
      <c r="BM91" s="822"/>
      <c r="BN91" s="822"/>
      <c r="BO91" s="822"/>
      <c r="BP91" s="822"/>
      <c r="BQ91" s="822"/>
      <c r="BR91" s="718"/>
      <c r="BS91" s="397"/>
      <c r="BT91" s="160"/>
      <c r="DW91" s="135"/>
    </row>
    <row r="92" spans="1:140" ht="106.5" customHeight="1">
      <c r="C92" s="720"/>
      <c r="D92" s="711"/>
      <c r="E92" s="711"/>
      <c r="F92" s="711"/>
      <c r="G92" s="711"/>
      <c r="H92" s="711"/>
      <c r="I92" s="711"/>
      <c r="J92" s="711"/>
      <c r="K92" s="711"/>
      <c r="L92" s="711"/>
      <c r="M92" s="711"/>
      <c r="N92" s="721"/>
      <c r="O92" s="247"/>
      <c r="P92" s="247"/>
      <c r="Q92" s="710"/>
      <c r="R92" s="711"/>
      <c r="S92" s="711"/>
      <c r="T92" s="711"/>
      <c r="U92" s="711"/>
      <c r="V92" s="711"/>
      <c r="W92" s="711"/>
      <c r="X92" s="711"/>
      <c r="Y92" s="711"/>
      <c r="Z92" s="711"/>
      <c r="AA92" s="711"/>
      <c r="AB92" s="721"/>
      <c r="AC92" s="135"/>
      <c r="AD92" s="164"/>
      <c r="AE92" s="710"/>
      <c r="AF92" s="711"/>
      <c r="AG92" s="711"/>
      <c r="AH92" s="711"/>
      <c r="AI92" s="711"/>
      <c r="AJ92" s="711"/>
      <c r="AK92" s="711"/>
      <c r="AL92" s="711"/>
      <c r="AM92" s="711"/>
      <c r="AN92" s="711"/>
      <c r="AO92" s="711"/>
      <c r="AP92" s="721"/>
      <c r="AQ92" s="135"/>
      <c r="AR92" s="160"/>
      <c r="AS92" s="710"/>
      <c r="AT92" s="711"/>
      <c r="AU92" s="711"/>
      <c r="AV92" s="711"/>
      <c r="AW92" s="711"/>
      <c r="AX92" s="711"/>
      <c r="AY92" s="711"/>
      <c r="AZ92" s="711"/>
      <c r="BA92" s="711"/>
      <c r="BB92" s="711"/>
      <c r="BC92" s="711"/>
      <c r="BD92" s="712"/>
      <c r="BE92" s="135"/>
      <c r="BF92" s="160"/>
      <c r="BG92" s="720"/>
      <c r="BH92" s="824"/>
      <c r="BI92" s="824"/>
      <c r="BJ92" s="824"/>
      <c r="BK92" s="824"/>
      <c r="BL92" s="824"/>
      <c r="BM92" s="824"/>
      <c r="BN92" s="824"/>
      <c r="BO92" s="824"/>
      <c r="BP92" s="824"/>
      <c r="BQ92" s="824"/>
      <c r="BR92" s="712"/>
      <c r="BS92" s="135"/>
      <c r="BT92" s="160"/>
      <c r="DW92" s="134"/>
    </row>
    <row r="93" spans="1:140">
      <c r="A93" s="137" t="s">
        <v>5774</v>
      </c>
      <c r="C93" s="881">
        <f>VLOOKUP(A93,'Прайс-лист'!$B:$K,10,0)</f>
        <v>860</v>
      </c>
      <c r="D93" s="882"/>
      <c r="E93" s="882"/>
      <c r="F93" s="882"/>
      <c r="G93" s="882"/>
      <c r="H93" s="882"/>
      <c r="I93" s="882"/>
      <c r="J93" s="882"/>
      <c r="K93" s="945"/>
      <c r="L93" s="947"/>
      <c r="M93" s="948"/>
      <c r="N93" s="949"/>
      <c r="O93" s="137" t="s">
        <v>5857</v>
      </c>
      <c r="P93" s="247"/>
      <c r="Q93" s="719">
        <f>VLOOKUP(O93,'Прайс-лист'!$B:$K,10,0)</f>
        <v>1920</v>
      </c>
      <c r="R93" s="715"/>
      <c r="S93" s="715"/>
      <c r="T93" s="715"/>
      <c r="U93" s="715"/>
      <c r="V93" s="715"/>
      <c r="W93" s="715"/>
      <c r="X93" s="715"/>
      <c r="Y93" s="716"/>
      <c r="Z93" s="708"/>
      <c r="AA93" s="761"/>
      <c r="AB93" s="761"/>
      <c r="AC93" s="137" t="s">
        <v>5859</v>
      </c>
      <c r="AD93" s="160"/>
      <c r="AE93" s="719">
        <f>VLOOKUP(AC93,'Прайс-лист'!$B:$K,10,0)</f>
        <v>2120</v>
      </c>
      <c r="AF93" s="715"/>
      <c r="AG93" s="715"/>
      <c r="AH93" s="715"/>
      <c r="AI93" s="715"/>
      <c r="AJ93" s="715"/>
      <c r="AK93" s="715"/>
      <c r="AL93" s="715"/>
      <c r="AM93" s="716"/>
      <c r="AN93" s="708"/>
      <c r="AO93" s="761"/>
      <c r="AP93" s="761"/>
      <c r="AQ93" s="137" t="s">
        <v>5861</v>
      </c>
      <c r="AR93" s="160"/>
      <c r="AS93" s="719">
        <f>VLOOKUP(AQ93,'Прайс-лист'!$B:$K,10,0)</f>
        <v>2420</v>
      </c>
      <c r="AT93" s="715"/>
      <c r="AU93" s="715"/>
      <c r="AV93" s="715"/>
      <c r="AW93" s="715"/>
      <c r="AX93" s="715"/>
      <c r="AY93" s="715"/>
      <c r="AZ93" s="715"/>
      <c r="BA93" s="716"/>
      <c r="BB93" s="708"/>
      <c r="BC93" s="761"/>
      <c r="BD93" s="713"/>
      <c r="BE93" s="137" t="s">
        <v>626</v>
      </c>
      <c r="BF93" s="160"/>
      <c r="BG93" s="714">
        <f>VLOOKUP(BE93,'Прайс-лист'!$B:$K,10,0)</f>
        <v>290</v>
      </c>
      <c r="BH93" s="820"/>
      <c r="BI93" s="820"/>
      <c r="BJ93" s="820"/>
      <c r="BK93" s="820"/>
      <c r="BL93" s="820"/>
      <c r="BM93" s="820"/>
      <c r="BN93" s="820"/>
      <c r="BO93" s="716"/>
      <c r="BP93" s="708"/>
      <c r="BQ93" s="709"/>
      <c r="BR93" s="713"/>
      <c r="BT93" s="160"/>
      <c r="DW93" s="135"/>
    </row>
    <row r="94" spans="1:140" ht="15" thickBot="1">
      <c r="A94" s="138"/>
      <c r="C94" s="884" t="e">
        <f>VLOOKUP(A94,'Прайс-лист'!$B:$K,10,0)</f>
        <v>#N/A</v>
      </c>
      <c r="D94" s="885"/>
      <c r="E94" s="885"/>
      <c r="F94" s="885"/>
      <c r="G94" s="885"/>
      <c r="H94" s="885"/>
      <c r="I94" s="885"/>
      <c r="J94" s="885"/>
      <c r="K94" s="946"/>
      <c r="L94" s="950"/>
      <c r="M94" s="951"/>
      <c r="N94" s="952"/>
      <c r="O94" s="139" t="s">
        <v>5858</v>
      </c>
      <c r="P94" s="248"/>
      <c r="Q94" s="722">
        <f>VLOOKUP(O94,'Прайс-лист'!$B:$K,10,0)</f>
        <v>1920</v>
      </c>
      <c r="R94" s="723"/>
      <c r="S94" s="723"/>
      <c r="T94" s="723"/>
      <c r="U94" s="723"/>
      <c r="V94" s="723"/>
      <c r="W94" s="723"/>
      <c r="X94" s="723"/>
      <c r="Y94" s="724"/>
      <c r="Z94" s="725"/>
      <c r="AA94" s="726"/>
      <c r="AB94" s="726"/>
      <c r="AC94" s="139" t="s">
        <v>5860</v>
      </c>
      <c r="AD94" s="245"/>
      <c r="AE94" s="722">
        <f>VLOOKUP(AC94,'Прайс-лист'!$B:$K,10,0)</f>
        <v>2120</v>
      </c>
      <c r="AF94" s="723"/>
      <c r="AG94" s="723"/>
      <c r="AH94" s="723"/>
      <c r="AI94" s="723"/>
      <c r="AJ94" s="723"/>
      <c r="AK94" s="723"/>
      <c r="AL94" s="723"/>
      <c r="AM94" s="724"/>
      <c r="AN94" s="725"/>
      <c r="AO94" s="726"/>
      <c r="AP94" s="726"/>
      <c r="AQ94" s="139" t="s">
        <v>5862</v>
      </c>
      <c r="AR94" s="245"/>
      <c r="AS94" s="722">
        <f>VLOOKUP(AQ94,'Прайс-лист'!$B:$K,10,0)</f>
        <v>2420</v>
      </c>
      <c r="AT94" s="723"/>
      <c r="AU94" s="723"/>
      <c r="AV94" s="723"/>
      <c r="AW94" s="723"/>
      <c r="AX94" s="723"/>
      <c r="AY94" s="723"/>
      <c r="AZ94" s="723"/>
      <c r="BA94" s="724"/>
      <c r="BB94" s="725"/>
      <c r="BC94" s="726"/>
      <c r="BD94" s="727"/>
      <c r="BE94" s="138" t="s">
        <v>779</v>
      </c>
      <c r="BF94" s="160"/>
      <c r="BG94" s="753">
        <f>VLOOKUP(BE94,'Прайс-лист'!$B:$K,10,0)</f>
        <v>290</v>
      </c>
      <c r="BH94" s="723"/>
      <c r="BI94" s="723"/>
      <c r="BJ94" s="723"/>
      <c r="BK94" s="723"/>
      <c r="BL94" s="723"/>
      <c r="BM94" s="723"/>
      <c r="BN94" s="723"/>
      <c r="BO94" s="724"/>
      <c r="BP94" s="725"/>
      <c r="BQ94" s="726"/>
      <c r="BR94" s="727"/>
      <c r="BT94" s="160"/>
      <c r="DW94" s="134"/>
    </row>
    <row r="95" spans="1:140">
      <c r="AQ95" s="142"/>
      <c r="AR95" s="160"/>
      <c r="BF95" s="160"/>
    </row>
    <row r="96" spans="1:140">
      <c r="AQ96" s="142"/>
      <c r="AR96" s="160"/>
      <c r="BF96" s="160"/>
    </row>
    <row r="97" spans="43:58">
      <c r="AQ97" s="142"/>
      <c r="AR97" s="160"/>
      <c r="BF97" s="160"/>
    </row>
    <row r="98" spans="43:58">
      <c r="AQ98" s="142"/>
      <c r="AR98" s="160"/>
      <c r="BF98" s="160"/>
    </row>
    <row r="99" spans="43:58">
      <c r="AQ99" s="142"/>
      <c r="AR99" s="160"/>
      <c r="BF99" s="160"/>
    </row>
    <row r="100" spans="43:58">
      <c r="AQ100" s="142"/>
    </row>
    <row r="101" spans="43:58">
      <c r="AQ101" s="142"/>
    </row>
    <row r="102" spans="43:58">
      <c r="AQ102" s="142"/>
    </row>
    <row r="103" spans="43:58">
      <c r="AQ103" s="142"/>
    </row>
  </sheetData>
  <sheetProtection algorithmName="SHA-512" hashValue="r+Zf66wjXQZJBXRATFomEMFAocJ/OVvSHpulaehWByUfOX+Cn89C48OMhjDYN/cm2shFSa7bhh5xBg3ykPWpZg==" saltValue="Uy75o2elfXSstjrIDVN2kA==" spinCount="100000" sheet="1" objects="1" scenarios="1"/>
  <mergeCells count="826">
    <mergeCell ref="AM2:CF4"/>
    <mergeCell ref="DC3:DL3"/>
    <mergeCell ref="Q93:Y93"/>
    <mergeCell ref="Z93:AB93"/>
    <mergeCell ref="AS93:BA93"/>
    <mergeCell ref="BB93:BD93"/>
    <mergeCell ref="Q94:Y94"/>
    <mergeCell ref="Z94:AB94"/>
    <mergeCell ref="AS94:BA94"/>
    <mergeCell ref="BB94:BD94"/>
    <mergeCell ref="C56:AB56"/>
    <mergeCell ref="AE56:BD56"/>
    <mergeCell ref="BG56:CT56"/>
    <mergeCell ref="BG61:BO62"/>
    <mergeCell ref="BP61:BR62"/>
    <mergeCell ref="AS89:BD89"/>
    <mergeCell ref="AS90:BD90"/>
    <mergeCell ref="AS91:BD91"/>
    <mergeCell ref="AS92:BD92"/>
    <mergeCell ref="C88:BD88"/>
    <mergeCell ref="AE48:BR48"/>
    <mergeCell ref="BU48:DH48"/>
    <mergeCell ref="DK48:EJ48"/>
    <mergeCell ref="BU61:CC61"/>
    <mergeCell ref="AE61:AM62"/>
    <mergeCell ref="AN61:AP62"/>
    <mergeCell ref="AS61:BA61"/>
    <mergeCell ref="BB61:BD61"/>
    <mergeCell ref="Q62:Y62"/>
    <mergeCell ref="Z62:AB62"/>
    <mergeCell ref="AS62:BA62"/>
    <mergeCell ref="BB62:BD62"/>
    <mergeCell ref="DY28:EG29"/>
    <mergeCell ref="DY53:EG53"/>
    <mergeCell ref="C39:AB39"/>
    <mergeCell ref="AE39:BD39"/>
    <mergeCell ref="BG39:CF39"/>
    <mergeCell ref="CI39:DH39"/>
    <mergeCell ref="DK39:EJ39"/>
    <mergeCell ref="BG44:BO45"/>
    <mergeCell ref="BP44:BR45"/>
    <mergeCell ref="CI44:CQ45"/>
    <mergeCell ref="CR44:CT45"/>
    <mergeCell ref="DK44:DS45"/>
    <mergeCell ref="DT44:DV45"/>
    <mergeCell ref="DK42:DV42"/>
    <mergeCell ref="DY40:EJ40"/>
    <mergeCell ref="DK41:DV41"/>
    <mergeCell ref="DY41:EJ41"/>
    <mergeCell ref="CI41:CT41"/>
    <mergeCell ref="CW41:DH41"/>
    <mergeCell ref="C44:K45"/>
    <mergeCell ref="L44:N45"/>
    <mergeCell ref="EH53:EJ53"/>
    <mergeCell ref="AS54:BA54"/>
    <mergeCell ref="BB54:BD54"/>
    <mergeCell ref="DY54:EG54"/>
    <mergeCell ref="EH54:EJ54"/>
    <mergeCell ref="DK53:DS54"/>
    <mergeCell ref="DT53:DV54"/>
    <mergeCell ref="Q53:Y53"/>
    <mergeCell ref="Z53:AB53"/>
    <mergeCell ref="AE53:AM54"/>
    <mergeCell ref="AN53:AP54"/>
    <mergeCell ref="Q54:Y54"/>
    <mergeCell ref="Z54:AB54"/>
    <mergeCell ref="AS53:BA53"/>
    <mergeCell ref="BB53:BD53"/>
    <mergeCell ref="EH44:EJ44"/>
    <mergeCell ref="BU45:CC45"/>
    <mergeCell ref="CD45:CF45"/>
    <mergeCell ref="CW45:DE45"/>
    <mergeCell ref="DF45:DH45"/>
    <mergeCell ref="DY45:EG45"/>
    <mergeCell ref="EH45:EJ45"/>
    <mergeCell ref="CD44:CF44"/>
    <mergeCell ref="CW44:DE44"/>
    <mergeCell ref="DF44:DH44"/>
    <mergeCell ref="Q44:Y44"/>
    <mergeCell ref="Z44:AB44"/>
    <mergeCell ref="AE44:AM45"/>
    <mergeCell ref="AN44:AP45"/>
    <mergeCell ref="Q45:Y45"/>
    <mergeCell ref="Z45:AB45"/>
    <mergeCell ref="BU44:CC44"/>
    <mergeCell ref="C31:N31"/>
    <mergeCell ref="AE29:AM29"/>
    <mergeCell ref="AN29:AP29"/>
    <mergeCell ref="BG40:BR40"/>
    <mergeCell ref="BU40:CF40"/>
    <mergeCell ref="AE40:AP40"/>
    <mergeCell ref="AS40:BD40"/>
    <mergeCell ref="C40:N40"/>
    <mergeCell ref="Q40:AB40"/>
    <mergeCell ref="CD29:CF29"/>
    <mergeCell ref="C41:N41"/>
    <mergeCell ref="Q41:AB41"/>
    <mergeCell ref="AE41:AP41"/>
    <mergeCell ref="AS41:BD41"/>
    <mergeCell ref="BG41:BR41"/>
    <mergeCell ref="BU41:CF41"/>
    <mergeCell ref="Q28:Y29"/>
    <mergeCell ref="Z28:AB29"/>
    <mergeCell ref="Q31:BD31"/>
    <mergeCell ref="BG31:DH31"/>
    <mergeCell ref="C36:K36"/>
    <mergeCell ref="L36:N36"/>
    <mergeCell ref="Q36:Y37"/>
    <mergeCell ref="Z36:AB37"/>
    <mergeCell ref="AE36:AM36"/>
    <mergeCell ref="AN36:AP36"/>
    <mergeCell ref="C37:K37"/>
    <mergeCell ref="L37:N37"/>
    <mergeCell ref="AE37:AM37"/>
    <mergeCell ref="AN37:AP37"/>
    <mergeCell ref="CW28:DE29"/>
    <mergeCell ref="DF28:DH29"/>
    <mergeCell ref="BB29:BD29"/>
    <mergeCell ref="BU29:CC29"/>
    <mergeCell ref="AN28:AP28"/>
    <mergeCell ref="C23:N23"/>
    <mergeCell ref="Q23:BD23"/>
    <mergeCell ref="BG23:CT23"/>
    <mergeCell ref="CW23:DV23"/>
    <mergeCell ref="C29:K29"/>
    <mergeCell ref="L29:N29"/>
    <mergeCell ref="CW27:DH27"/>
    <mergeCell ref="DK27:DV27"/>
    <mergeCell ref="C24:N24"/>
    <mergeCell ref="Q24:AB24"/>
    <mergeCell ref="AE24:AP24"/>
    <mergeCell ref="AS24:BD24"/>
    <mergeCell ref="BG24:BR24"/>
    <mergeCell ref="BU24:CF24"/>
    <mergeCell ref="CI24:CT24"/>
    <mergeCell ref="CW24:DH24"/>
    <mergeCell ref="DK24:DV24"/>
    <mergeCell ref="C27:N27"/>
    <mergeCell ref="Q27:AB27"/>
    <mergeCell ref="AE27:AP27"/>
    <mergeCell ref="AS27:BD27"/>
    <mergeCell ref="BG27:BR27"/>
    <mergeCell ref="BU27:CF27"/>
    <mergeCell ref="CI27:CT27"/>
    <mergeCell ref="DK28:DS28"/>
    <mergeCell ref="DT28:DV28"/>
    <mergeCell ref="DY27:EJ27"/>
    <mergeCell ref="AS28:BA28"/>
    <mergeCell ref="BB28:BD28"/>
    <mergeCell ref="BG28:BO29"/>
    <mergeCell ref="BP28:BR29"/>
    <mergeCell ref="BU28:CC28"/>
    <mergeCell ref="CD28:CF28"/>
    <mergeCell ref="AS29:BA29"/>
    <mergeCell ref="EH28:EJ29"/>
    <mergeCell ref="CI29:CQ29"/>
    <mergeCell ref="CR29:CT29"/>
    <mergeCell ref="DK29:DS29"/>
    <mergeCell ref="DT29:DV29"/>
    <mergeCell ref="DY51:EJ51"/>
    <mergeCell ref="DY25:EJ25"/>
    <mergeCell ref="C26:N26"/>
    <mergeCell ref="Q26:AB26"/>
    <mergeCell ref="AE26:AP26"/>
    <mergeCell ref="AS26:BD26"/>
    <mergeCell ref="BG26:BR26"/>
    <mergeCell ref="BU26:CF26"/>
    <mergeCell ref="CI26:CT26"/>
    <mergeCell ref="CW26:DH26"/>
    <mergeCell ref="DK26:DV26"/>
    <mergeCell ref="DY26:EJ26"/>
    <mergeCell ref="C25:N25"/>
    <mergeCell ref="Q25:AB25"/>
    <mergeCell ref="AE25:AP25"/>
    <mergeCell ref="AS25:BD25"/>
    <mergeCell ref="BG25:BR25"/>
    <mergeCell ref="BU25:CF25"/>
    <mergeCell ref="CI25:CT25"/>
    <mergeCell ref="CW25:DH25"/>
    <mergeCell ref="DK25:DV25"/>
    <mergeCell ref="C28:K28"/>
    <mergeCell ref="L28:N28"/>
    <mergeCell ref="AE28:AM28"/>
    <mergeCell ref="C93:K94"/>
    <mergeCell ref="L93:N94"/>
    <mergeCell ref="DY69:EG70"/>
    <mergeCell ref="EH69:EJ70"/>
    <mergeCell ref="Q77:Y78"/>
    <mergeCell ref="Z77:AB78"/>
    <mergeCell ref="AS77:BA78"/>
    <mergeCell ref="BB77:BD78"/>
    <mergeCell ref="BU77:CC78"/>
    <mergeCell ref="CD77:CF78"/>
    <mergeCell ref="CW77:DE78"/>
    <mergeCell ref="DF77:DH78"/>
    <mergeCell ref="DY77:EG77"/>
    <mergeCell ref="EH77:EJ77"/>
    <mergeCell ref="DY85:EG85"/>
    <mergeCell ref="EH85:EJ85"/>
    <mergeCell ref="DY76:EJ76"/>
    <mergeCell ref="C91:N91"/>
    <mergeCell ref="Q91:AB91"/>
    <mergeCell ref="BG94:BO94"/>
    <mergeCell ref="BP94:BR94"/>
    <mergeCell ref="DY78:EG78"/>
    <mergeCell ref="DY74:EJ74"/>
    <mergeCell ref="DY72:EJ72"/>
    <mergeCell ref="DY52:EJ52"/>
    <mergeCell ref="BB45:BD45"/>
    <mergeCell ref="CW51:DH51"/>
    <mergeCell ref="DK51:DV51"/>
    <mergeCell ref="CW49:DH49"/>
    <mergeCell ref="DK49:DV49"/>
    <mergeCell ref="DY49:EJ49"/>
    <mergeCell ref="CW50:DH50"/>
    <mergeCell ref="DK50:DV50"/>
    <mergeCell ref="DY50:EJ50"/>
    <mergeCell ref="C47:EJ47"/>
    <mergeCell ref="C52:N52"/>
    <mergeCell ref="Q52:AB52"/>
    <mergeCell ref="AE52:AP52"/>
    <mergeCell ref="AS52:BD52"/>
    <mergeCell ref="BG52:BR52"/>
    <mergeCell ref="BU52:CF52"/>
    <mergeCell ref="CI52:CT52"/>
    <mergeCell ref="CW52:DH52"/>
    <mergeCell ref="DK52:DV52"/>
    <mergeCell ref="C51:N51"/>
    <mergeCell ref="Q51:AB51"/>
    <mergeCell ref="AE51:AP51"/>
    <mergeCell ref="AS51:BD51"/>
    <mergeCell ref="L69:N69"/>
    <mergeCell ref="Q69:Y69"/>
    <mergeCell ref="CI73:CT73"/>
    <mergeCell ref="CW73:DH73"/>
    <mergeCell ref="DK73:DV73"/>
    <mergeCell ref="C74:N74"/>
    <mergeCell ref="Q74:AB74"/>
    <mergeCell ref="AE74:AP74"/>
    <mergeCell ref="AS74:BD74"/>
    <mergeCell ref="BG74:BR74"/>
    <mergeCell ref="BU74:CF74"/>
    <mergeCell ref="CI74:CT74"/>
    <mergeCell ref="C73:N73"/>
    <mergeCell ref="Q73:AB73"/>
    <mergeCell ref="AE73:AP73"/>
    <mergeCell ref="AS73:BD73"/>
    <mergeCell ref="BG73:BR73"/>
    <mergeCell ref="BU73:CF73"/>
    <mergeCell ref="CW74:DH74"/>
    <mergeCell ref="DK74:DV74"/>
    <mergeCell ref="Z69:AB69"/>
    <mergeCell ref="AE69:AM69"/>
    <mergeCell ref="DT69:DV69"/>
    <mergeCell ref="CR69:CT69"/>
    <mergeCell ref="EH78:EJ78"/>
    <mergeCell ref="DY86:EG86"/>
    <mergeCell ref="EH86:EJ86"/>
    <mergeCell ref="AE94:AM94"/>
    <mergeCell ref="AN94:AP94"/>
    <mergeCell ref="BG93:BO93"/>
    <mergeCell ref="BP93:BR93"/>
    <mergeCell ref="DY82:EJ82"/>
    <mergeCell ref="AE93:AM93"/>
    <mergeCell ref="AN93:AP93"/>
    <mergeCell ref="CR85:CT86"/>
    <mergeCell ref="CW85:DE86"/>
    <mergeCell ref="DF85:DH86"/>
    <mergeCell ref="BU83:CF83"/>
    <mergeCell ref="CI83:CT83"/>
    <mergeCell ref="CW83:DH83"/>
    <mergeCell ref="DK83:DV83"/>
    <mergeCell ref="C80:AP80"/>
    <mergeCell ref="AS80:CF80"/>
    <mergeCell ref="CI80:DV80"/>
    <mergeCell ref="C81:N81"/>
    <mergeCell ref="Q81:AB81"/>
    <mergeCell ref="AE81:AP81"/>
    <mergeCell ref="AS81:BD81"/>
    <mergeCell ref="C92:N92"/>
    <mergeCell ref="Q92:AB92"/>
    <mergeCell ref="AE92:AP92"/>
    <mergeCell ref="BG92:BR92"/>
    <mergeCell ref="DY84:EJ84"/>
    <mergeCell ref="AE91:AP91"/>
    <mergeCell ref="BG91:BR91"/>
    <mergeCell ref="DY75:EJ75"/>
    <mergeCell ref="DY83:EJ83"/>
    <mergeCell ref="DY81:EJ81"/>
    <mergeCell ref="C90:N90"/>
    <mergeCell ref="Q90:AB90"/>
    <mergeCell ref="AE90:AP90"/>
    <mergeCell ref="BG90:BR90"/>
    <mergeCell ref="DT86:DV86"/>
    <mergeCell ref="BG88:BR88"/>
    <mergeCell ref="BU85:CC85"/>
    <mergeCell ref="CI84:CT84"/>
    <mergeCell ref="CW84:DH84"/>
    <mergeCell ref="DK84:DV84"/>
    <mergeCell ref="BG84:BR84"/>
    <mergeCell ref="BU84:CF84"/>
    <mergeCell ref="DY80:EJ80"/>
    <mergeCell ref="C89:N89"/>
    <mergeCell ref="Q89:AB89"/>
    <mergeCell ref="AE89:AP89"/>
    <mergeCell ref="BG89:BR89"/>
    <mergeCell ref="DY73:EJ73"/>
    <mergeCell ref="CD86:CF86"/>
    <mergeCell ref="DK86:DS86"/>
    <mergeCell ref="AN86:AP86"/>
    <mergeCell ref="BU86:CC86"/>
    <mergeCell ref="AE86:AM86"/>
    <mergeCell ref="DK85:DS85"/>
    <mergeCell ref="DT85:DV85"/>
    <mergeCell ref="CD85:CF85"/>
    <mergeCell ref="AE85:AM85"/>
    <mergeCell ref="AN85:AP85"/>
    <mergeCell ref="BG81:BR81"/>
    <mergeCell ref="BU81:CF81"/>
    <mergeCell ref="CI81:CT81"/>
    <mergeCell ref="CW81:DH81"/>
    <mergeCell ref="DK81:DV81"/>
    <mergeCell ref="DK78:DS78"/>
    <mergeCell ref="DT78:DV78"/>
    <mergeCell ref="BG78:BO78"/>
    <mergeCell ref="BP78:BR78"/>
    <mergeCell ref="DK77:DS77"/>
    <mergeCell ref="C85:K86"/>
    <mergeCell ref="L85:N86"/>
    <mergeCell ref="Q85:Y86"/>
    <mergeCell ref="Z85:AB86"/>
    <mergeCell ref="AS85:BA86"/>
    <mergeCell ref="BB85:BD86"/>
    <mergeCell ref="BG85:BO86"/>
    <mergeCell ref="BP85:BR86"/>
    <mergeCell ref="CI85:CQ86"/>
    <mergeCell ref="C84:N84"/>
    <mergeCell ref="Q84:AB84"/>
    <mergeCell ref="AE84:AP84"/>
    <mergeCell ref="AS84:BD84"/>
    <mergeCell ref="C83:N83"/>
    <mergeCell ref="Q83:AB83"/>
    <mergeCell ref="AE83:AP83"/>
    <mergeCell ref="AS83:BD83"/>
    <mergeCell ref="BG83:BR83"/>
    <mergeCell ref="C82:N82"/>
    <mergeCell ref="Q82:AB82"/>
    <mergeCell ref="AE82:AP82"/>
    <mergeCell ref="AS82:BD82"/>
    <mergeCell ref="BG82:BR82"/>
    <mergeCell ref="BU82:CF82"/>
    <mergeCell ref="CI82:CT82"/>
    <mergeCell ref="CW82:DH82"/>
    <mergeCell ref="DK82:DV82"/>
    <mergeCell ref="C78:K78"/>
    <mergeCell ref="L78:N78"/>
    <mergeCell ref="AE78:AM78"/>
    <mergeCell ref="AN78:AP78"/>
    <mergeCell ref="CI77:CQ77"/>
    <mergeCell ref="CR77:CT77"/>
    <mergeCell ref="C77:K77"/>
    <mergeCell ref="L77:N77"/>
    <mergeCell ref="AE77:AM77"/>
    <mergeCell ref="AN77:AP77"/>
    <mergeCell ref="CI78:CQ78"/>
    <mergeCell ref="CR78:CT78"/>
    <mergeCell ref="DT77:DV77"/>
    <mergeCell ref="BG77:BO77"/>
    <mergeCell ref="BP77:BR77"/>
    <mergeCell ref="C76:N76"/>
    <mergeCell ref="Q76:AB76"/>
    <mergeCell ref="AE76:AP76"/>
    <mergeCell ref="AS76:BD76"/>
    <mergeCell ref="BG76:BR76"/>
    <mergeCell ref="BU76:CF76"/>
    <mergeCell ref="CI76:CT76"/>
    <mergeCell ref="CW76:DH76"/>
    <mergeCell ref="DK76:DV76"/>
    <mergeCell ref="C75:N75"/>
    <mergeCell ref="Q75:AB75"/>
    <mergeCell ref="AE75:AP75"/>
    <mergeCell ref="AS75:BD75"/>
    <mergeCell ref="BG75:BR75"/>
    <mergeCell ref="BU75:CF75"/>
    <mergeCell ref="CI75:CT75"/>
    <mergeCell ref="CW75:DH75"/>
    <mergeCell ref="DK75:DV75"/>
    <mergeCell ref="DK69:DS69"/>
    <mergeCell ref="AN69:AP69"/>
    <mergeCell ref="BG69:BO69"/>
    <mergeCell ref="BP69:BR69"/>
    <mergeCell ref="C72:N72"/>
    <mergeCell ref="Q72:AP72"/>
    <mergeCell ref="AS72:BR72"/>
    <mergeCell ref="BU72:CT72"/>
    <mergeCell ref="CW72:DV72"/>
    <mergeCell ref="CR70:CT70"/>
    <mergeCell ref="DK70:DS70"/>
    <mergeCell ref="DT70:DV70"/>
    <mergeCell ref="BG70:BO70"/>
    <mergeCell ref="BP70:BR70"/>
    <mergeCell ref="CI70:CQ70"/>
    <mergeCell ref="AS69:BA70"/>
    <mergeCell ref="BB69:BD70"/>
    <mergeCell ref="BU69:CC70"/>
    <mergeCell ref="CD69:CF70"/>
    <mergeCell ref="CW69:DE70"/>
    <mergeCell ref="DF69:DH70"/>
    <mergeCell ref="C70:K70"/>
    <mergeCell ref="L70:N70"/>
    <mergeCell ref="Q70:Y70"/>
    <mergeCell ref="Z70:AB70"/>
    <mergeCell ref="AE70:AM70"/>
    <mergeCell ref="AN70:AP70"/>
    <mergeCell ref="CI69:CQ69"/>
    <mergeCell ref="C69:K69"/>
    <mergeCell ref="DY67:EJ67"/>
    <mergeCell ref="C68:N68"/>
    <mergeCell ref="Q68:AB68"/>
    <mergeCell ref="AE68:AP68"/>
    <mergeCell ref="AS68:BD68"/>
    <mergeCell ref="BG68:BR68"/>
    <mergeCell ref="BU68:CF68"/>
    <mergeCell ref="CI68:CT68"/>
    <mergeCell ref="CW68:DH68"/>
    <mergeCell ref="DK68:DV68"/>
    <mergeCell ref="DY68:EJ68"/>
    <mergeCell ref="C67:N67"/>
    <mergeCell ref="Q67:AB67"/>
    <mergeCell ref="AE67:AP67"/>
    <mergeCell ref="AS67:BD67"/>
    <mergeCell ref="BG67:BR67"/>
    <mergeCell ref="BU67:CF67"/>
    <mergeCell ref="CI67:CT67"/>
    <mergeCell ref="CW67:DH67"/>
    <mergeCell ref="DK67:DV67"/>
    <mergeCell ref="DY65:EJ65"/>
    <mergeCell ref="C66:N66"/>
    <mergeCell ref="Q66:AB66"/>
    <mergeCell ref="AE66:AP66"/>
    <mergeCell ref="AS66:BD66"/>
    <mergeCell ref="BG66:BR66"/>
    <mergeCell ref="BU66:CF66"/>
    <mergeCell ref="CI66:CT66"/>
    <mergeCell ref="CW66:DH66"/>
    <mergeCell ref="DK66:DV66"/>
    <mergeCell ref="DY66:EJ66"/>
    <mergeCell ref="C65:N65"/>
    <mergeCell ref="Q65:AB65"/>
    <mergeCell ref="AE65:AP65"/>
    <mergeCell ref="AS65:BD65"/>
    <mergeCell ref="BG65:BR65"/>
    <mergeCell ref="BU65:CF65"/>
    <mergeCell ref="CI65:CT65"/>
    <mergeCell ref="CW65:DH65"/>
    <mergeCell ref="DK65:DV65"/>
    <mergeCell ref="C64:AP64"/>
    <mergeCell ref="AS64:BR64"/>
    <mergeCell ref="BU64:CT64"/>
    <mergeCell ref="CW64:DV64"/>
    <mergeCell ref="DY64:EJ64"/>
    <mergeCell ref="CW61:DE62"/>
    <mergeCell ref="DF61:DH62"/>
    <mergeCell ref="DY61:EG62"/>
    <mergeCell ref="EH61:EJ62"/>
    <mergeCell ref="DK62:DS62"/>
    <mergeCell ref="DT62:DV62"/>
    <mergeCell ref="CI61:CQ61"/>
    <mergeCell ref="CR61:CT61"/>
    <mergeCell ref="CI62:CQ62"/>
    <mergeCell ref="CR62:CT62"/>
    <mergeCell ref="DK61:DS61"/>
    <mergeCell ref="DT61:DV61"/>
    <mergeCell ref="CD61:CF61"/>
    <mergeCell ref="BU62:CC62"/>
    <mergeCell ref="CD62:CF62"/>
    <mergeCell ref="C61:K62"/>
    <mergeCell ref="L61:N62"/>
    <mergeCell ref="Q61:Y61"/>
    <mergeCell ref="Z61:AB61"/>
    <mergeCell ref="C59:N59"/>
    <mergeCell ref="Q59:AB59"/>
    <mergeCell ref="AE59:AP59"/>
    <mergeCell ref="AS59:BD59"/>
    <mergeCell ref="BG59:BR59"/>
    <mergeCell ref="BU59:CF59"/>
    <mergeCell ref="CI59:CT59"/>
    <mergeCell ref="CW59:DH59"/>
    <mergeCell ref="DK59:DV59"/>
    <mergeCell ref="BU57:CF57"/>
    <mergeCell ref="CI58:CT58"/>
    <mergeCell ref="CW58:DH58"/>
    <mergeCell ref="DK58:DV58"/>
    <mergeCell ref="DY58:EJ58"/>
    <mergeCell ref="Q60:AB60"/>
    <mergeCell ref="AE60:AP60"/>
    <mergeCell ref="AS60:BD60"/>
    <mergeCell ref="BG60:BR60"/>
    <mergeCell ref="BU60:CF60"/>
    <mergeCell ref="CI60:CT60"/>
    <mergeCell ref="CW60:DH60"/>
    <mergeCell ref="DK60:DV60"/>
    <mergeCell ref="DY60:EJ60"/>
    <mergeCell ref="DY59:EJ59"/>
    <mergeCell ref="C60:N60"/>
    <mergeCell ref="DY56:EJ56"/>
    <mergeCell ref="CW54:DE54"/>
    <mergeCell ref="DF54:DH54"/>
    <mergeCell ref="BG54:BO54"/>
    <mergeCell ref="BP54:BR54"/>
    <mergeCell ref="CI54:CQ54"/>
    <mergeCell ref="CR54:CT54"/>
    <mergeCell ref="CW56:DV56"/>
    <mergeCell ref="CI57:CT57"/>
    <mergeCell ref="CW57:DH57"/>
    <mergeCell ref="DK57:DV57"/>
    <mergeCell ref="DY57:EJ57"/>
    <mergeCell ref="C58:N58"/>
    <mergeCell ref="Q58:AB58"/>
    <mergeCell ref="AE58:AP58"/>
    <mergeCell ref="AS58:BD58"/>
    <mergeCell ref="BG58:BR58"/>
    <mergeCell ref="BU58:CF58"/>
    <mergeCell ref="C57:N57"/>
    <mergeCell ref="Q57:AB57"/>
    <mergeCell ref="AE57:AP57"/>
    <mergeCell ref="AS57:BD57"/>
    <mergeCell ref="BG57:BR57"/>
    <mergeCell ref="C53:K53"/>
    <mergeCell ref="L53:N53"/>
    <mergeCell ref="C54:K54"/>
    <mergeCell ref="L54:N54"/>
    <mergeCell ref="CI53:CQ53"/>
    <mergeCell ref="CR53:CT53"/>
    <mergeCell ref="CW53:DE53"/>
    <mergeCell ref="DF53:DH53"/>
    <mergeCell ref="BG53:BO53"/>
    <mergeCell ref="BP53:BR53"/>
    <mergeCell ref="BU53:CC54"/>
    <mergeCell ref="CD53:CF54"/>
    <mergeCell ref="BG51:BR51"/>
    <mergeCell ref="BU51:CF51"/>
    <mergeCell ref="CI51:CT51"/>
    <mergeCell ref="CI49:CT49"/>
    <mergeCell ref="C50:N50"/>
    <mergeCell ref="Q50:AB50"/>
    <mergeCell ref="AE50:AP50"/>
    <mergeCell ref="AS50:BD50"/>
    <mergeCell ref="BG50:BR50"/>
    <mergeCell ref="BU50:CF50"/>
    <mergeCell ref="C49:N49"/>
    <mergeCell ref="Q49:AB49"/>
    <mergeCell ref="AE49:AP49"/>
    <mergeCell ref="AS49:BD49"/>
    <mergeCell ref="BG49:BR49"/>
    <mergeCell ref="BU49:CF49"/>
    <mergeCell ref="CI50:CT50"/>
    <mergeCell ref="C48:AB48"/>
    <mergeCell ref="AS45:BA45"/>
    <mergeCell ref="AS44:BA44"/>
    <mergeCell ref="BB44:BD44"/>
    <mergeCell ref="DY44:EG44"/>
    <mergeCell ref="DY42:EJ42"/>
    <mergeCell ref="C43:N43"/>
    <mergeCell ref="Q43:AB43"/>
    <mergeCell ref="AE43:AP43"/>
    <mergeCell ref="AS43:BD43"/>
    <mergeCell ref="BG43:BR43"/>
    <mergeCell ref="BU43:CF43"/>
    <mergeCell ref="CI43:CT43"/>
    <mergeCell ref="CW43:DH43"/>
    <mergeCell ref="DK43:DV43"/>
    <mergeCell ref="DY43:EJ43"/>
    <mergeCell ref="C42:N42"/>
    <mergeCell ref="Q42:AB42"/>
    <mergeCell ref="AE42:AP42"/>
    <mergeCell ref="AS42:BD42"/>
    <mergeCell ref="BG42:BR42"/>
    <mergeCell ref="BU42:CF42"/>
    <mergeCell ref="CI42:CT42"/>
    <mergeCell ref="CW42:DH42"/>
    <mergeCell ref="CI40:CT40"/>
    <mergeCell ref="CW40:DH40"/>
    <mergeCell ref="DK40:DV40"/>
    <mergeCell ref="BG36:BO37"/>
    <mergeCell ref="BP36:BR37"/>
    <mergeCell ref="DK36:DS37"/>
    <mergeCell ref="DT36:DV37"/>
    <mergeCell ref="BU36:CC36"/>
    <mergeCell ref="CD36:CF36"/>
    <mergeCell ref="CW37:DE37"/>
    <mergeCell ref="DF37:DH37"/>
    <mergeCell ref="CI36:CQ36"/>
    <mergeCell ref="CR36:CT36"/>
    <mergeCell ref="CI37:CQ37"/>
    <mergeCell ref="CR37:CT37"/>
    <mergeCell ref="DY37:EG37"/>
    <mergeCell ref="DY36:EG36"/>
    <mergeCell ref="EH36:EJ36"/>
    <mergeCell ref="AS37:BA37"/>
    <mergeCell ref="BB37:BD37"/>
    <mergeCell ref="CW36:DE36"/>
    <mergeCell ref="DF36:DH36"/>
    <mergeCell ref="AS36:BA36"/>
    <mergeCell ref="BB36:BD36"/>
    <mergeCell ref="EH37:EJ37"/>
    <mergeCell ref="BU37:CC37"/>
    <mergeCell ref="CD37:CF37"/>
    <mergeCell ref="DY34:EJ34"/>
    <mergeCell ref="C35:N35"/>
    <mergeCell ref="Q35:AB35"/>
    <mergeCell ref="AE35:AP35"/>
    <mergeCell ref="AS35:BD35"/>
    <mergeCell ref="BG35:BR35"/>
    <mergeCell ref="BU35:CF35"/>
    <mergeCell ref="CI35:CT35"/>
    <mergeCell ref="CW35:DH35"/>
    <mergeCell ref="DK35:DV35"/>
    <mergeCell ref="DY35:EJ35"/>
    <mergeCell ref="C34:N34"/>
    <mergeCell ref="Q34:AB34"/>
    <mergeCell ref="AE34:AP34"/>
    <mergeCell ref="AS34:BD34"/>
    <mergeCell ref="BG34:BR34"/>
    <mergeCell ref="BU34:CF34"/>
    <mergeCell ref="CI34:CT34"/>
    <mergeCell ref="CW34:DH34"/>
    <mergeCell ref="DK34:DV34"/>
    <mergeCell ref="CI32:CT32"/>
    <mergeCell ref="CW32:DH32"/>
    <mergeCell ref="DK32:DV32"/>
    <mergeCell ref="DY32:EJ32"/>
    <mergeCell ref="C33:N33"/>
    <mergeCell ref="Q33:AB33"/>
    <mergeCell ref="AE33:AP33"/>
    <mergeCell ref="AS33:BD33"/>
    <mergeCell ref="BG33:BR33"/>
    <mergeCell ref="BU33:CF33"/>
    <mergeCell ref="C32:N32"/>
    <mergeCell ref="Q32:AB32"/>
    <mergeCell ref="AE32:AP32"/>
    <mergeCell ref="AS32:BD32"/>
    <mergeCell ref="BG32:BR32"/>
    <mergeCell ref="BU32:CF32"/>
    <mergeCell ref="CI33:CT33"/>
    <mergeCell ref="CW33:DH33"/>
    <mergeCell ref="DK33:DV33"/>
    <mergeCell ref="DY33:EJ33"/>
    <mergeCell ref="C20:K21"/>
    <mergeCell ref="L20:N21"/>
    <mergeCell ref="AE20:AM21"/>
    <mergeCell ref="AN20:AP21"/>
    <mergeCell ref="BG20:BO21"/>
    <mergeCell ref="BP20:BR21"/>
    <mergeCell ref="BU20:CC20"/>
    <mergeCell ref="CD20:CF20"/>
    <mergeCell ref="CI20:CQ20"/>
    <mergeCell ref="Q20:Y20"/>
    <mergeCell ref="Z20:AB20"/>
    <mergeCell ref="AS20:BA20"/>
    <mergeCell ref="Q21:Y21"/>
    <mergeCell ref="Z21:AB21"/>
    <mergeCell ref="AS21:BA21"/>
    <mergeCell ref="CR20:CT20"/>
    <mergeCell ref="CW20:DE20"/>
    <mergeCell ref="DF20:DH20"/>
    <mergeCell ref="DK20:DS20"/>
    <mergeCell ref="DT20:DV20"/>
    <mergeCell ref="DY20:EG20"/>
    <mergeCell ref="BB20:BD20"/>
    <mergeCell ref="DK31:EJ31"/>
    <mergeCell ref="BU21:CC21"/>
    <mergeCell ref="CD21:CF21"/>
    <mergeCell ref="CI21:CQ21"/>
    <mergeCell ref="CR21:CT21"/>
    <mergeCell ref="CW21:DE21"/>
    <mergeCell ref="DF21:DH21"/>
    <mergeCell ref="DK21:DS21"/>
    <mergeCell ref="DT21:DV21"/>
    <mergeCell ref="DY21:EG21"/>
    <mergeCell ref="EH20:EJ20"/>
    <mergeCell ref="DY24:EJ24"/>
    <mergeCell ref="DY23:EJ23"/>
    <mergeCell ref="EH21:EJ21"/>
    <mergeCell ref="BB21:BD21"/>
    <mergeCell ref="CI28:CQ28"/>
    <mergeCell ref="CR28:CT28"/>
    <mergeCell ref="DY18:EJ18"/>
    <mergeCell ref="C19:N19"/>
    <mergeCell ref="Q19:AB19"/>
    <mergeCell ref="AE19:AP19"/>
    <mergeCell ref="AS19:BD19"/>
    <mergeCell ref="BG19:BR19"/>
    <mergeCell ref="BU19:CF19"/>
    <mergeCell ref="CI19:CT19"/>
    <mergeCell ref="CW19:DH19"/>
    <mergeCell ref="DK19:DV19"/>
    <mergeCell ref="DY19:EJ19"/>
    <mergeCell ref="C18:N18"/>
    <mergeCell ref="Q18:AB18"/>
    <mergeCell ref="AE18:AP18"/>
    <mergeCell ref="AS18:BD18"/>
    <mergeCell ref="BG18:BR18"/>
    <mergeCell ref="BU18:CF18"/>
    <mergeCell ref="CI18:CT18"/>
    <mergeCell ref="CW18:DH18"/>
    <mergeCell ref="DK18:DV18"/>
    <mergeCell ref="DY16:EJ16"/>
    <mergeCell ref="C17:N17"/>
    <mergeCell ref="Q17:AB17"/>
    <mergeCell ref="AE17:AP17"/>
    <mergeCell ref="AS17:BD17"/>
    <mergeCell ref="BG17:BR17"/>
    <mergeCell ref="BU17:CF17"/>
    <mergeCell ref="CI17:CT17"/>
    <mergeCell ref="CW17:DH17"/>
    <mergeCell ref="DK17:DV17"/>
    <mergeCell ref="DY17:EJ17"/>
    <mergeCell ref="C16:N16"/>
    <mergeCell ref="Q16:AB16"/>
    <mergeCell ref="AE16:AP16"/>
    <mergeCell ref="AS16:BD16"/>
    <mergeCell ref="BG16:BR16"/>
    <mergeCell ref="BU16:CF16"/>
    <mergeCell ref="CI16:CT16"/>
    <mergeCell ref="CW16:DH16"/>
    <mergeCell ref="DK16:DV16"/>
    <mergeCell ref="C15:AB15"/>
    <mergeCell ref="AE15:BD15"/>
    <mergeCell ref="BG15:EJ15"/>
    <mergeCell ref="C12:K13"/>
    <mergeCell ref="L12:N13"/>
    <mergeCell ref="BG12:BO13"/>
    <mergeCell ref="BP12:BR13"/>
    <mergeCell ref="CI12:CQ13"/>
    <mergeCell ref="CR12:CT13"/>
    <mergeCell ref="DK12:DS13"/>
    <mergeCell ref="DT12:DV13"/>
    <mergeCell ref="BU12:CC12"/>
    <mergeCell ref="CD12:CF12"/>
    <mergeCell ref="CW13:DE13"/>
    <mergeCell ref="DF13:DH13"/>
    <mergeCell ref="DY13:EG13"/>
    <mergeCell ref="Q12:Y12"/>
    <mergeCell ref="Z12:AB12"/>
    <mergeCell ref="AE12:AM12"/>
    <mergeCell ref="AN12:AP12"/>
    <mergeCell ref="DY12:EG12"/>
    <mergeCell ref="EH12:EJ12"/>
    <mergeCell ref="Q13:Y13"/>
    <mergeCell ref="Z13:AB13"/>
    <mergeCell ref="AE13:AM13"/>
    <mergeCell ref="AN13:AP13"/>
    <mergeCell ref="AS13:BA13"/>
    <mergeCell ref="BB13:BD13"/>
    <mergeCell ref="CW12:DE12"/>
    <mergeCell ref="DF12:DH12"/>
    <mergeCell ref="AS12:BA12"/>
    <mergeCell ref="BB12:BD12"/>
    <mergeCell ref="EH13:EJ13"/>
    <mergeCell ref="BU13:CC13"/>
    <mergeCell ref="CD13:CF13"/>
    <mergeCell ref="DY10:EJ10"/>
    <mergeCell ref="C11:N11"/>
    <mergeCell ref="Q11:AB11"/>
    <mergeCell ref="AE11:AP11"/>
    <mergeCell ref="AS11:BD11"/>
    <mergeCell ref="BG11:BR11"/>
    <mergeCell ref="BU11:CF11"/>
    <mergeCell ref="CI11:CT11"/>
    <mergeCell ref="CW11:DH11"/>
    <mergeCell ref="DK11:DV11"/>
    <mergeCell ref="DY11:EJ11"/>
    <mergeCell ref="C10:N10"/>
    <mergeCell ref="Q10:AB10"/>
    <mergeCell ref="AE10:AP10"/>
    <mergeCell ref="AS10:BD10"/>
    <mergeCell ref="BG10:BR10"/>
    <mergeCell ref="BU10:CF10"/>
    <mergeCell ref="CI10:CT10"/>
    <mergeCell ref="CW10:DH10"/>
    <mergeCell ref="DK10:DV10"/>
    <mergeCell ref="CI8:CT8"/>
    <mergeCell ref="CW8:DH8"/>
    <mergeCell ref="DK8:DV8"/>
    <mergeCell ref="DY8:EJ8"/>
    <mergeCell ref="C9:N9"/>
    <mergeCell ref="Q9:AB9"/>
    <mergeCell ref="AE9:AP9"/>
    <mergeCell ref="AS9:BD9"/>
    <mergeCell ref="BG9:BR9"/>
    <mergeCell ref="BU9:CF9"/>
    <mergeCell ref="C8:N8"/>
    <mergeCell ref="Q8:AB8"/>
    <mergeCell ref="AE8:AP8"/>
    <mergeCell ref="AS8:BD8"/>
    <mergeCell ref="BG8:BR8"/>
    <mergeCell ref="BU8:CF8"/>
    <mergeCell ref="CI9:CT9"/>
    <mergeCell ref="CW9:DH9"/>
    <mergeCell ref="DK9:DV9"/>
    <mergeCell ref="DY9:EJ9"/>
    <mergeCell ref="C1:EJ1"/>
    <mergeCell ref="C7:BD7"/>
    <mergeCell ref="BG7:CF7"/>
    <mergeCell ref="CI7:DH7"/>
    <mergeCell ref="DK7:EJ7"/>
    <mergeCell ref="C3:L3"/>
    <mergeCell ref="C4:L4"/>
    <mergeCell ref="CI3:CQ3"/>
    <mergeCell ref="CI4:CQ4"/>
    <mergeCell ref="CI5:CQ5"/>
    <mergeCell ref="N3:X3"/>
    <mergeCell ref="Z3:AJ3"/>
    <mergeCell ref="DN2:EH2"/>
    <mergeCell ref="CS2:DL2"/>
    <mergeCell ref="N2:AJ2"/>
    <mergeCell ref="N4:AJ4"/>
    <mergeCell ref="CS4:DL4"/>
    <mergeCell ref="DN4:EH4"/>
    <mergeCell ref="DN3:DX3"/>
    <mergeCell ref="DY3:EH3"/>
    <mergeCell ref="DN5:EH5"/>
    <mergeCell ref="CS3:DB3"/>
    <mergeCell ref="CS5:DL5"/>
    <mergeCell ref="A6:EJ6"/>
  </mergeCells>
  <conditionalFormatting sqref="L12">
    <cfRule type="cellIs" dxfId="1595" priority="223" operator="greaterThan">
      <formula>0</formula>
    </cfRule>
  </conditionalFormatting>
  <conditionalFormatting sqref="Z12:AB13">
    <cfRule type="cellIs" dxfId="1594" priority="222" operator="greaterThan">
      <formula>0</formula>
    </cfRule>
  </conditionalFormatting>
  <conditionalFormatting sqref="AN12:AP13">
    <cfRule type="cellIs" dxfId="1593" priority="221" operator="greaterThan">
      <formula>0</formula>
    </cfRule>
  </conditionalFormatting>
  <conditionalFormatting sqref="BB12:BD13">
    <cfRule type="cellIs" dxfId="1592" priority="220" operator="greaterThan">
      <formula>0</formula>
    </cfRule>
  </conditionalFormatting>
  <conditionalFormatting sqref="CD12:CF13">
    <cfRule type="cellIs" dxfId="1591" priority="218" operator="greaterThan">
      <formula>0</formula>
    </cfRule>
  </conditionalFormatting>
  <conditionalFormatting sqref="DF12:DH13">
    <cfRule type="cellIs" dxfId="1590" priority="216" operator="greaterThan">
      <formula>0</formula>
    </cfRule>
  </conditionalFormatting>
  <conditionalFormatting sqref="EH12:EJ13">
    <cfRule type="cellIs" dxfId="1589" priority="214" operator="greaterThan">
      <formula>0</formula>
    </cfRule>
  </conditionalFormatting>
  <conditionalFormatting sqref="Z20:AB21">
    <cfRule type="cellIs" dxfId="1588" priority="212" operator="greaterThan">
      <formula>0</formula>
    </cfRule>
  </conditionalFormatting>
  <conditionalFormatting sqref="BB20:BD21">
    <cfRule type="cellIs" dxfId="1587" priority="210" operator="greaterThan">
      <formula>0</formula>
    </cfRule>
  </conditionalFormatting>
  <conditionalFormatting sqref="CD20:CF21">
    <cfRule type="cellIs" dxfId="1586" priority="208" operator="greaterThan">
      <formula>0</formula>
    </cfRule>
  </conditionalFormatting>
  <conditionalFormatting sqref="CR20:CT21">
    <cfRule type="cellIs" dxfId="1585" priority="207" operator="greaterThan">
      <formula>0</formula>
    </cfRule>
  </conditionalFormatting>
  <conditionalFormatting sqref="DF20:DH21">
    <cfRule type="cellIs" dxfId="1584" priority="206" operator="greaterThan">
      <formula>0</formula>
    </cfRule>
  </conditionalFormatting>
  <conditionalFormatting sqref="DT20:DV21">
    <cfRule type="cellIs" dxfId="1583" priority="205" operator="greaterThan">
      <formula>0</formula>
    </cfRule>
  </conditionalFormatting>
  <conditionalFormatting sqref="EH20:EJ21">
    <cfRule type="cellIs" dxfId="1582" priority="204" operator="greaterThan">
      <formula>0</formula>
    </cfRule>
  </conditionalFormatting>
  <conditionalFormatting sqref="AN69:AP70">
    <cfRule type="cellIs" dxfId="1581" priority="161" operator="greaterThan">
      <formula>0</formula>
    </cfRule>
  </conditionalFormatting>
  <conditionalFormatting sqref="DT69:DV70">
    <cfRule type="cellIs" dxfId="1580" priority="155" operator="greaterThan">
      <formula>0</formula>
    </cfRule>
  </conditionalFormatting>
  <conditionalFormatting sqref="L77:N78">
    <cfRule type="cellIs" dxfId="1579" priority="153" operator="greaterThan">
      <formula>0</formula>
    </cfRule>
  </conditionalFormatting>
  <conditionalFormatting sqref="CR69:CT70">
    <cfRule type="cellIs" dxfId="1578" priority="157" operator="greaterThan">
      <formula>0</formula>
    </cfRule>
  </conditionalFormatting>
  <conditionalFormatting sqref="BP69:BR70">
    <cfRule type="cellIs" dxfId="1577" priority="159" operator="greaterThan">
      <formula>0</formula>
    </cfRule>
  </conditionalFormatting>
  <conditionalFormatting sqref="Z69:AB70">
    <cfRule type="cellIs" dxfId="1576" priority="162" operator="greaterThan">
      <formula>0</formula>
    </cfRule>
  </conditionalFormatting>
  <conditionalFormatting sqref="L69:N70">
    <cfRule type="cellIs" dxfId="1575" priority="163" operator="greaterThan">
      <formula>0</formula>
    </cfRule>
  </conditionalFormatting>
  <conditionalFormatting sqref="AN77:AP78">
    <cfRule type="cellIs" dxfId="1574" priority="151" operator="greaterThan">
      <formula>0</formula>
    </cfRule>
  </conditionalFormatting>
  <conditionalFormatting sqref="BP77:BR78">
    <cfRule type="cellIs" dxfId="1573" priority="149" operator="greaterThan">
      <formula>0</formula>
    </cfRule>
  </conditionalFormatting>
  <conditionalFormatting sqref="CR77:CT78">
    <cfRule type="cellIs" dxfId="1572" priority="147" operator="greaterThan">
      <formula>0</formula>
    </cfRule>
  </conditionalFormatting>
  <conditionalFormatting sqref="DT77:DV78">
    <cfRule type="cellIs" dxfId="1571" priority="145" operator="greaterThan">
      <formula>0</formula>
    </cfRule>
  </conditionalFormatting>
  <conditionalFormatting sqref="EH77:EJ78">
    <cfRule type="cellIs" dxfId="1570" priority="144" operator="greaterThan">
      <formula>0</formula>
    </cfRule>
  </conditionalFormatting>
  <conditionalFormatting sqref="AN85:AP86">
    <cfRule type="cellIs" dxfId="1569" priority="141" operator="greaterThan">
      <formula>0</formula>
    </cfRule>
  </conditionalFormatting>
  <conditionalFormatting sqref="CD85:CF86">
    <cfRule type="cellIs" dxfId="1568" priority="139" operator="greaterThan">
      <formula>0</formula>
    </cfRule>
  </conditionalFormatting>
  <conditionalFormatting sqref="EH85:EJ86">
    <cfRule type="cellIs" dxfId="1567" priority="138" operator="greaterThan">
      <formula>0</formula>
    </cfRule>
  </conditionalFormatting>
  <conditionalFormatting sqref="DT85:DV86">
    <cfRule type="cellIs" dxfId="1566" priority="135" operator="greaterThan">
      <formula>0</formula>
    </cfRule>
  </conditionalFormatting>
  <conditionalFormatting sqref="AN20">
    <cfRule type="cellIs" dxfId="1565" priority="125" operator="greaterThan">
      <formula>0</formula>
    </cfRule>
  </conditionalFormatting>
  <conditionalFormatting sqref="BP93:BR94">
    <cfRule type="cellIs" dxfId="1564" priority="130" operator="greaterThan">
      <formula>0</formula>
    </cfRule>
  </conditionalFormatting>
  <conditionalFormatting sqref="BP12">
    <cfRule type="cellIs" dxfId="1563" priority="129" operator="greaterThan">
      <formula>0</formula>
    </cfRule>
  </conditionalFormatting>
  <conditionalFormatting sqref="CR12">
    <cfRule type="cellIs" dxfId="1562" priority="128" operator="greaterThan">
      <formula>0</formula>
    </cfRule>
  </conditionalFormatting>
  <conditionalFormatting sqref="DT12">
    <cfRule type="cellIs" dxfId="1561" priority="127" operator="greaterThan">
      <formula>0</formula>
    </cfRule>
  </conditionalFormatting>
  <conditionalFormatting sqref="L20">
    <cfRule type="cellIs" dxfId="1560" priority="126" operator="greaterThan">
      <formula>0</formula>
    </cfRule>
  </conditionalFormatting>
  <conditionalFormatting sqref="BP20">
    <cfRule type="cellIs" dxfId="1559" priority="124" operator="greaterThan">
      <formula>0</formula>
    </cfRule>
  </conditionalFormatting>
  <conditionalFormatting sqref="CR85">
    <cfRule type="cellIs" dxfId="1558" priority="93" operator="greaterThan">
      <formula>0</formula>
    </cfRule>
  </conditionalFormatting>
  <conditionalFormatting sqref="EH69">
    <cfRule type="cellIs" dxfId="1557" priority="102" operator="greaterThan">
      <formula>0</formula>
    </cfRule>
  </conditionalFormatting>
  <conditionalFormatting sqref="CD69">
    <cfRule type="cellIs" dxfId="1556" priority="104" operator="greaterThan">
      <formula>0</formula>
    </cfRule>
  </conditionalFormatting>
  <conditionalFormatting sqref="DF69">
    <cfRule type="cellIs" dxfId="1555" priority="103" operator="greaterThan">
      <formula>0</formula>
    </cfRule>
  </conditionalFormatting>
  <conditionalFormatting sqref="BB85">
    <cfRule type="cellIs" dxfId="1554" priority="85" operator="greaterThan">
      <formula>0</formula>
    </cfRule>
  </conditionalFormatting>
  <conditionalFormatting sqref="BP85">
    <cfRule type="cellIs" dxfId="1553" priority="84" operator="greaterThan">
      <formula>0</formula>
    </cfRule>
  </conditionalFormatting>
  <conditionalFormatting sqref="DF77">
    <cfRule type="cellIs" dxfId="1552" priority="98" operator="greaterThan">
      <formula>0</formula>
    </cfRule>
  </conditionalFormatting>
  <conditionalFormatting sqref="Z77">
    <cfRule type="cellIs" dxfId="1551" priority="101" operator="greaterThan">
      <formula>0</formula>
    </cfRule>
  </conditionalFormatting>
  <conditionalFormatting sqref="BB77">
    <cfRule type="cellIs" dxfId="1550" priority="100" operator="greaterThan">
      <formula>0</formula>
    </cfRule>
  </conditionalFormatting>
  <conditionalFormatting sqref="EH61">
    <cfRule type="cellIs" dxfId="1549" priority="106" operator="greaterThan">
      <formula>0</formula>
    </cfRule>
  </conditionalFormatting>
  <conditionalFormatting sqref="BB69">
    <cfRule type="cellIs" dxfId="1548" priority="105" operator="greaterThan">
      <formula>0</formula>
    </cfRule>
  </conditionalFormatting>
  <conditionalFormatting sqref="CD77">
    <cfRule type="cellIs" dxfId="1547" priority="99" operator="greaterThan">
      <formula>0</formula>
    </cfRule>
  </conditionalFormatting>
  <conditionalFormatting sqref="DF85">
    <cfRule type="cellIs" dxfId="1546" priority="88" operator="greaterThan">
      <formula>0</formula>
    </cfRule>
  </conditionalFormatting>
  <conditionalFormatting sqref="L85">
    <cfRule type="cellIs" dxfId="1545" priority="87" operator="greaterThan">
      <formula>0</formula>
    </cfRule>
  </conditionalFormatting>
  <conditionalFormatting sqref="Z85">
    <cfRule type="cellIs" dxfId="1544" priority="86" operator="greaterThan">
      <formula>0</formula>
    </cfRule>
  </conditionalFormatting>
  <conditionalFormatting sqref="DF44:DH45">
    <cfRule type="cellIs" dxfId="1543" priority="38" operator="greaterThan">
      <formula>0</formula>
    </cfRule>
  </conditionalFormatting>
  <conditionalFormatting sqref="EH44:EJ45">
    <cfRule type="cellIs" dxfId="1542" priority="36" operator="greaterThan">
      <formula>0</formula>
    </cfRule>
  </conditionalFormatting>
  <conditionalFormatting sqref="BB44:BD45">
    <cfRule type="cellIs" dxfId="1541" priority="35" operator="greaterThan">
      <formula>0</formula>
    </cfRule>
  </conditionalFormatting>
  <conditionalFormatting sqref="BP44">
    <cfRule type="cellIs" dxfId="1540" priority="34" operator="greaterThan">
      <formula>0</formula>
    </cfRule>
  </conditionalFormatting>
  <conditionalFormatting sqref="CR44">
    <cfRule type="cellIs" dxfId="1539" priority="33" operator="greaterThan">
      <formula>0</formula>
    </cfRule>
  </conditionalFormatting>
  <conditionalFormatting sqref="DT44">
    <cfRule type="cellIs" dxfId="1538" priority="32" operator="greaterThan">
      <formula>0</formula>
    </cfRule>
  </conditionalFormatting>
  <conditionalFormatting sqref="L53:N54">
    <cfRule type="cellIs" dxfId="1537" priority="31" operator="greaterThan">
      <formula>0</formula>
    </cfRule>
  </conditionalFormatting>
  <conditionalFormatting sqref="Z53:AB54">
    <cfRule type="cellIs" dxfId="1536" priority="30" operator="greaterThan">
      <formula>0</formula>
    </cfRule>
  </conditionalFormatting>
  <conditionalFormatting sqref="DF61">
    <cfRule type="cellIs" dxfId="1535" priority="7" operator="greaterThan">
      <formula>0</formula>
    </cfRule>
  </conditionalFormatting>
  <conditionalFormatting sqref="L28:N29">
    <cfRule type="cellIs" dxfId="1534" priority="71" operator="greaterThan">
      <formula>0</formula>
    </cfRule>
  </conditionalFormatting>
  <conditionalFormatting sqref="BB28:BD29">
    <cfRule type="cellIs" dxfId="1533" priority="70" operator="greaterThan">
      <formula>0</formula>
    </cfRule>
  </conditionalFormatting>
  <conditionalFormatting sqref="CR28:CT29">
    <cfRule type="cellIs" dxfId="1532" priority="65" operator="greaterThan">
      <formula>0</formula>
    </cfRule>
  </conditionalFormatting>
  <conditionalFormatting sqref="AN28:AP29">
    <cfRule type="cellIs" dxfId="1531" priority="67" operator="greaterThan">
      <formula>0</formula>
    </cfRule>
  </conditionalFormatting>
  <conditionalFormatting sqref="CD28:CF29">
    <cfRule type="cellIs" dxfId="1530" priority="66" operator="greaterThan">
      <formula>0</formula>
    </cfRule>
  </conditionalFormatting>
  <conditionalFormatting sqref="DT28:DV29">
    <cfRule type="cellIs" dxfId="1529" priority="63" operator="greaterThan">
      <formula>0</formula>
    </cfRule>
  </conditionalFormatting>
  <conditionalFormatting sqref="Z28">
    <cfRule type="cellIs" dxfId="1528" priority="61" operator="greaterThan">
      <formula>0</formula>
    </cfRule>
  </conditionalFormatting>
  <conditionalFormatting sqref="BP28">
    <cfRule type="cellIs" dxfId="1527" priority="60" operator="greaterThan">
      <formula>0</formula>
    </cfRule>
  </conditionalFormatting>
  <conditionalFormatting sqref="DF28">
    <cfRule type="cellIs" dxfId="1526" priority="59" operator="greaterThan">
      <formula>0</formula>
    </cfRule>
  </conditionalFormatting>
  <conditionalFormatting sqref="L36:N37">
    <cfRule type="cellIs" dxfId="1525" priority="57" operator="greaterThan">
      <formula>0</formula>
    </cfRule>
  </conditionalFormatting>
  <conditionalFormatting sqref="Z36">
    <cfRule type="cellIs" dxfId="1524" priority="55" operator="greaterThan">
      <formula>0</formula>
    </cfRule>
  </conditionalFormatting>
  <conditionalFormatting sqref="BB36:BD37">
    <cfRule type="cellIs" dxfId="1523" priority="54" operator="greaterThan">
      <formula>0</formula>
    </cfRule>
  </conditionalFormatting>
  <conditionalFormatting sqref="CD36:CF37">
    <cfRule type="cellIs" dxfId="1522" priority="52" operator="greaterThan">
      <formula>0</formula>
    </cfRule>
  </conditionalFormatting>
  <conditionalFormatting sqref="CR36:CT37">
    <cfRule type="cellIs" dxfId="1521" priority="51" operator="greaterThan">
      <formula>0</formula>
    </cfRule>
  </conditionalFormatting>
  <conditionalFormatting sqref="DF36:DH37">
    <cfRule type="cellIs" dxfId="1520" priority="50" operator="greaterThan">
      <formula>0</formula>
    </cfRule>
  </conditionalFormatting>
  <conditionalFormatting sqref="EH36:EJ37">
    <cfRule type="cellIs" dxfId="1519" priority="48" operator="greaterThan">
      <formula>0</formula>
    </cfRule>
  </conditionalFormatting>
  <conditionalFormatting sqref="BP36">
    <cfRule type="cellIs" dxfId="1518" priority="47" operator="greaterThan">
      <formula>0</formula>
    </cfRule>
  </conditionalFormatting>
  <conditionalFormatting sqref="DT36">
    <cfRule type="cellIs" dxfId="1517" priority="46" operator="greaterThan">
      <formula>0</formula>
    </cfRule>
  </conditionalFormatting>
  <conditionalFormatting sqref="AN36:AP37">
    <cfRule type="cellIs" dxfId="1516" priority="45" operator="greaterThan">
      <formula>0</formula>
    </cfRule>
  </conditionalFormatting>
  <conditionalFormatting sqref="Z44:AB45">
    <cfRule type="cellIs" dxfId="1515" priority="44" operator="greaterThan">
      <formula>0</formula>
    </cfRule>
  </conditionalFormatting>
  <conditionalFormatting sqref="L44">
    <cfRule type="cellIs" dxfId="1514" priority="43" operator="greaterThan">
      <formula>0</formula>
    </cfRule>
  </conditionalFormatting>
  <conditionalFormatting sqref="AN44">
    <cfRule type="cellIs" dxfId="1513" priority="42" operator="greaterThan">
      <formula>0</formula>
    </cfRule>
  </conditionalFormatting>
  <conditionalFormatting sqref="CD44:CF45">
    <cfRule type="cellIs" dxfId="1512" priority="40" operator="greaterThan">
      <formula>0</formula>
    </cfRule>
  </conditionalFormatting>
  <conditionalFormatting sqref="BP53:BR54">
    <cfRule type="cellIs" dxfId="1511" priority="28" operator="greaterThan">
      <formula>0</formula>
    </cfRule>
  </conditionalFormatting>
  <conditionalFormatting sqref="CR53:CT54">
    <cfRule type="cellIs" dxfId="1510" priority="23" operator="greaterThan">
      <formula>0</formula>
    </cfRule>
  </conditionalFormatting>
  <conditionalFormatting sqref="CD61:CF62">
    <cfRule type="cellIs" dxfId="1509" priority="9" operator="greaterThan">
      <formula>0</formula>
    </cfRule>
  </conditionalFormatting>
  <conditionalFormatting sqref="CR61:CT62">
    <cfRule type="cellIs" dxfId="1508" priority="10" operator="greaterThan">
      <formula>0</formula>
    </cfRule>
  </conditionalFormatting>
  <conditionalFormatting sqref="EH53:EJ54">
    <cfRule type="cellIs" dxfId="1507" priority="21" operator="greaterThan">
      <formula>0</formula>
    </cfRule>
  </conditionalFormatting>
  <conditionalFormatting sqref="DT53">
    <cfRule type="cellIs" dxfId="1506" priority="19" operator="greaterThan">
      <formula>0</formula>
    </cfRule>
  </conditionalFormatting>
  <conditionalFormatting sqref="BB53:BD54">
    <cfRule type="cellIs" dxfId="1505" priority="26" operator="greaterThan">
      <formula>0</formula>
    </cfRule>
  </conditionalFormatting>
  <conditionalFormatting sqref="DF53:DH54">
    <cfRule type="cellIs" dxfId="1504" priority="25" operator="greaterThan">
      <formula>0</formula>
    </cfRule>
  </conditionalFormatting>
  <conditionalFormatting sqref="CD53">
    <cfRule type="cellIs" dxfId="1503" priority="20" operator="greaterThan">
      <formula>0</formula>
    </cfRule>
  </conditionalFormatting>
  <conditionalFormatting sqref="Z61:AB62">
    <cfRule type="cellIs" dxfId="1502" priority="18" operator="greaterThan">
      <formula>0</formula>
    </cfRule>
  </conditionalFormatting>
  <conditionalFormatting sqref="BB61:BD62">
    <cfRule type="cellIs" dxfId="1501" priority="17" operator="greaterThan">
      <formula>0</formula>
    </cfRule>
  </conditionalFormatting>
  <conditionalFormatting sqref="L61">
    <cfRule type="cellIs" dxfId="1500" priority="16" operator="greaterThan">
      <formula>0</formula>
    </cfRule>
  </conditionalFormatting>
  <conditionalFormatting sqref="AN61">
    <cfRule type="cellIs" dxfId="1499" priority="15" operator="greaterThan">
      <formula>0</formula>
    </cfRule>
  </conditionalFormatting>
  <conditionalFormatting sqref="AN53">
    <cfRule type="cellIs" dxfId="1498" priority="14" operator="greaterThan">
      <formula>0</formula>
    </cfRule>
  </conditionalFormatting>
  <conditionalFormatting sqref="DT61:DV62">
    <cfRule type="cellIs" dxfId="1497" priority="12" operator="greaterThan">
      <formula>0</formula>
    </cfRule>
  </conditionalFormatting>
  <conditionalFormatting sqref="AN93:AP94">
    <cfRule type="cellIs" dxfId="1496" priority="3" operator="greaterThan">
      <formula>0</formula>
    </cfRule>
  </conditionalFormatting>
  <conditionalFormatting sqref="Z93:AB94">
    <cfRule type="cellIs" dxfId="1495" priority="4" operator="greaterThan">
      <formula>0</formula>
    </cfRule>
  </conditionalFormatting>
  <conditionalFormatting sqref="BP61">
    <cfRule type="cellIs" dxfId="1494" priority="8" operator="greaterThan">
      <formula>0</formula>
    </cfRule>
  </conditionalFormatting>
  <conditionalFormatting sqref="EH28">
    <cfRule type="cellIs" dxfId="1493" priority="1" operator="greaterThan">
      <formula>0</formula>
    </cfRule>
  </conditionalFormatting>
  <conditionalFormatting sqref="BB93:BD94">
    <cfRule type="cellIs" dxfId="1492" priority="5" operator="greaterThan">
      <formula>0</formula>
    </cfRule>
  </conditionalFormatting>
  <conditionalFormatting sqref="L93">
    <cfRule type="cellIs" dxfId="1491" priority="2" operator="greaterThan">
      <formula>0</formula>
    </cfRule>
  </conditionalFormatting>
  <pageMargins left="0.23622047244094491" right="0.23622047244094491" top="0.74803149606299213" bottom="0.74803149606299213" header="0.31496062992125984" footer="0.31496062992125984"/>
  <pageSetup paperSize="9" scale="49" fitToHeight="0" orientation="portrait" r:id="rId1"/>
  <headerFooter>
    <oddFooter>&amp;R&amp;"Arial,обычный"&amp;24Стр.&amp;P</oddFooter>
  </headerFooter>
  <rowBreaks count="1" manualBreakCount="1">
    <brk id="46" max="16383" man="1"/>
  </rowBreaks>
  <drawing r:id="rId2"/>
</worksheet>
</file>

<file path=xl/worksheets/sheet8.xml><?xml version="1.0" encoding="utf-8"?>
<worksheet xmlns="http://schemas.openxmlformats.org/spreadsheetml/2006/main" xmlns:r="http://schemas.openxmlformats.org/officeDocument/2006/relationships">
  <sheetPr>
    <tabColor theme="5"/>
  </sheetPr>
  <dimension ref="A1:EK103"/>
  <sheetViews>
    <sheetView topLeftCell="B1" zoomScale="80" zoomScaleNormal="80" workbookViewId="0">
      <pane ySplit="5" topLeftCell="A6" activePane="bottomLeft" state="frozen"/>
      <selection activeCell="DR102" sqref="DR102"/>
      <selection pane="bottomLeft" activeCell="BG9" sqref="BG9:BR9"/>
    </sheetView>
  </sheetViews>
  <sheetFormatPr defaultRowHeight="14.25"/>
  <cols>
    <col min="1" max="1" width="12.85546875" style="163" hidden="1" customWidth="1"/>
    <col min="2" max="2" width="1.7109375" style="163" customWidth="1"/>
    <col min="3" max="10" width="1.42578125" style="163" customWidth="1"/>
    <col min="11" max="11" width="3" style="163" customWidth="1"/>
    <col min="12" max="14" width="1.42578125" style="163" customWidth="1"/>
    <col min="15" max="15" width="14.140625" style="163" hidden="1" customWidth="1"/>
    <col min="16" max="28" width="1.42578125" style="163" customWidth="1"/>
    <col min="29" max="29" width="13" style="163" hidden="1" customWidth="1"/>
    <col min="30" max="33" width="1.42578125" style="163" customWidth="1"/>
    <col min="34" max="35" width="2.5703125" style="163" customWidth="1"/>
    <col min="36" max="42" width="1.42578125" style="163" customWidth="1"/>
    <col min="43" max="43" width="14.140625" style="163" hidden="1" customWidth="1"/>
    <col min="44" max="56" width="1.42578125" style="163" customWidth="1"/>
    <col min="57" max="57" width="13.5703125" style="163" hidden="1" customWidth="1"/>
    <col min="58" max="58" width="1.85546875" style="163" customWidth="1"/>
    <col min="59" max="62" width="1.42578125" style="163" customWidth="1"/>
    <col min="63" max="63" width="2.5703125" style="163" customWidth="1"/>
    <col min="64" max="65" width="1.42578125" style="163" customWidth="1"/>
    <col min="66" max="66" width="2.140625" style="163" customWidth="1"/>
    <col min="67" max="67" width="1.42578125" style="163" customWidth="1"/>
    <col min="68" max="68" width="2.140625" style="163" customWidth="1"/>
    <col min="69" max="70" width="1.42578125" style="163" customWidth="1"/>
    <col min="71" max="71" width="12.7109375" style="163" hidden="1" customWidth="1"/>
    <col min="72" max="84" width="1.42578125" style="163" customWidth="1"/>
    <col min="85" max="85" width="14.140625" style="163" hidden="1" customWidth="1"/>
    <col min="86" max="86" width="2.42578125" style="163" customWidth="1"/>
    <col min="87" max="97" width="1.42578125" style="163" customWidth="1"/>
    <col min="98" max="98" width="2.140625" style="163" customWidth="1"/>
    <col min="99" max="99" width="12.7109375" style="163" hidden="1" customWidth="1"/>
    <col min="100" max="112" width="1.42578125" style="163" customWidth="1"/>
    <col min="113" max="113" width="13.28515625" style="163" hidden="1" customWidth="1"/>
    <col min="114" max="114" width="1.85546875" style="163" customWidth="1"/>
    <col min="115" max="126" width="1.42578125" style="163" customWidth="1"/>
    <col min="127" max="127" width="12.7109375" style="163" hidden="1" customWidth="1"/>
    <col min="128" max="140" width="1.42578125" style="163" customWidth="1"/>
    <col min="141" max="16384" width="9.140625" style="163"/>
  </cols>
  <sheetData>
    <row r="1" spans="1:141" ht="21" thickBot="1">
      <c r="C1" s="750" t="s">
        <v>4364</v>
      </c>
      <c r="D1" s="751"/>
      <c r="E1" s="751"/>
      <c r="F1" s="751"/>
      <c r="G1" s="751"/>
      <c r="H1" s="751"/>
      <c r="I1" s="751"/>
      <c r="J1" s="751"/>
      <c r="K1" s="751"/>
      <c r="L1" s="751"/>
      <c r="M1" s="751"/>
      <c r="N1" s="751"/>
      <c r="O1" s="751"/>
      <c r="P1" s="751"/>
      <c r="Q1" s="751"/>
      <c r="R1" s="751"/>
      <c r="S1" s="751"/>
      <c r="T1" s="751"/>
      <c r="U1" s="751"/>
      <c r="V1" s="751"/>
      <c r="W1" s="751"/>
      <c r="X1" s="751"/>
      <c r="Y1" s="751"/>
      <c r="Z1" s="751"/>
      <c r="AA1" s="751"/>
      <c r="AB1" s="751"/>
      <c r="AC1" s="751"/>
      <c r="AD1" s="751"/>
      <c r="AE1" s="751"/>
      <c r="AF1" s="751"/>
      <c r="AG1" s="751"/>
      <c r="AH1" s="751"/>
      <c r="AI1" s="751"/>
      <c r="AJ1" s="751"/>
      <c r="AK1" s="751"/>
      <c r="AL1" s="751"/>
      <c r="AM1" s="751"/>
      <c r="AN1" s="751"/>
      <c r="AO1" s="751"/>
      <c r="AP1" s="751"/>
      <c r="AQ1" s="751"/>
      <c r="AR1" s="751"/>
      <c r="AS1" s="751"/>
      <c r="AT1" s="751"/>
      <c r="AU1" s="751"/>
      <c r="AV1" s="751"/>
      <c r="AW1" s="751"/>
      <c r="AX1" s="751"/>
      <c r="AY1" s="751"/>
      <c r="AZ1" s="751"/>
      <c r="BA1" s="751"/>
      <c r="BB1" s="751"/>
      <c r="BC1" s="751"/>
      <c r="BD1" s="751"/>
      <c r="BE1" s="751"/>
      <c r="BF1" s="751"/>
      <c r="BG1" s="751"/>
      <c r="BH1" s="751"/>
      <c r="BI1" s="751"/>
      <c r="BJ1" s="751"/>
      <c r="BK1" s="751"/>
      <c r="BL1" s="751"/>
      <c r="BM1" s="751"/>
      <c r="BN1" s="751"/>
      <c r="BO1" s="751"/>
      <c r="BP1" s="751"/>
      <c r="BQ1" s="751"/>
      <c r="BR1" s="751"/>
      <c r="BS1" s="751"/>
      <c r="BT1" s="751"/>
      <c r="BU1" s="751"/>
      <c r="BV1" s="751"/>
      <c r="BW1" s="751"/>
      <c r="BX1" s="751"/>
      <c r="BY1" s="751"/>
      <c r="BZ1" s="751"/>
      <c r="CA1" s="751"/>
      <c r="CB1" s="751"/>
      <c r="CC1" s="751"/>
      <c r="CD1" s="751"/>
      <c r="CE1" s="751"/>
      <c r="CF1" s="751"/>
      <c r="CG1" s="751"/>
      <c r="CH1" s="751"/>
      <c r="CI1" s="751"/>
      <c r="CJ1" s="751"/>
      <c r="CK1" s="751"/>
      <c r="CL1" s="751"/>
      <c r="CM1" s="751"/>
      <c r="CN1" s="751"/>
      <c r="CO1" s="751"/>
      <c r="CP1" s="751"/>
      <c r="CQ1" s="751"/>
      <c r="CR1" s="751"/>
      <c r="CS1" s="751"/>
      <c r="CT1" s="751"/>
      <c r="CU1" s="751"/>
      <c r="CV1" s="751"/>
      <c r="CW1" s="751"/>
      <c r="CX1" s="751"/>
      <c r="CY1" s="751"/>
      <c r="CZ1" s="751"/>
      <c r="DA1" s="751"/>
      <c r="DB1" s="751"/>
      <c r="DC1" s="751"/>
      <c r="DD1" s="751"/>
      <c r="DE1" s="751"/>
      <c r="DF1" s="751"/>
      <c r="DG1" s="751"/>
      <c r="DH1" s="751"/>
      <c r="DI1" s="751"/>
      <c r="DJ1" s="751"/>
      <c r="DK1" s="751"/>
      <c r="DL1" s="751"/>
      <c r="DM1" s="751"/>
      <c r="DN1" s="751"/>
      <c r="DO1" s="751"/>
      <c r="DP1" s="751"/>
      <c r="DQ1" s="751"/>
      <c r="DR1" s="751"/>
      <c r="DS1" s="751"/>
      <c r="DT1" s="751"/>
      <c r="DU1" s="751"/>
      <c r="DV1" s="751"/>
      <c r="DW1" s="751"/>
      <c r="DX1" s="751"/>
      <c r="DY1" s="751"/>
      <c r="DZ1" s="751"/>
      <c r="EA1" s="751"/>
      <c r="EB1" s="751"/>
      <c r="EC1" s="751"/>
      <c r="ED1" s="751"/>
      <c r="EE1" s="751"/>
      <c r="EF1" s="751"/>
      <c r="EG1" s="751"/>
      <c r="EH1" s="751"/>
      <c r="EI1" s="751"/>
      <c r="EJ1" s="752"/>
    </row>
    <row r="2" spans="1:141" ht="15" customHeight="1" thickBot="1">
      <c r="B2" s="221"/>
      <c r="C2" s="221"/>
      <c r="D2" s="221"/>
      <c r="E2" s="221"/>
      <c r="F2" s="221"/>
      <c r="G2" s="221"/>
      <c r="H2" s="221"/>
      <c r="I2" s="221"/>
      <c r="J2" s="221"/>
      <c r="K2" s="221"/>
      <c r="L2" s="221"/>
      <c r="M2" s="212"/>
      <c r="N2" s="932" t="s">
        <v>5003</v>
      </c>
      <c r="O2" s="933"/>
      <c r="P2" s="933"/>
      <c r="Q2" s="933"/>
      <c r="R2" s="933"/>
      <c r="S2" s="933"/>
      <c r="T2" s="933"/>
      <c r="U2" s="933"/>
      <c r="V2" s="933"/>
      <c r="W2" s="933"/>
      <c r="X2" s="933"/>
      <c r="Y2" s="933"/>
      <c r="Z2" s="933"/>
      <c r="AA2" s="933"/>
      <c r="AB2" s="933"/>
      <c r="AC2" s="933"/>
      <c r="AD2" s="933"/>
      <c r="AE2" s="933"/>
      <c r="AF2" s="933"/>
      <c r="AG2" s="933"/>
      <c r="AH2" s="933"/>
      <c r="AI2" s="933"/>
      <c r="AJ2" s="934"/>
      <c r="AK2" s="158"/>
      <c r="AL2" s="158"/>
      <c r="AM2" s="797" t="s">
        <v>6367</v>
      </c>
      <c r="AN2" s="798"/>
      <c r="AO2" s="798"/>
      <c r="AP2" s="798"/>
      <c r="AQ2" s="798"/>
      <c r="AR2" s="798"/>
      <c r="AS2" s="798"/>
      <c r="AT2" s="798"/>
      <c r="AU2" s="798"/>
      <c r="AV2" s="798"/>
      <c r="AW2" s="798"/>
      <c r="AX2" s="798"/>
      <c r="AY2" s="798"/>
      <c r="AZ2" s="798"/>
      <c r="BA2" s="798"/>
      <c r="BB2" s="798"/>
      <c r="BC2" s="798"/>
      <c r="BD2" s="798"/>
      <c r="BE2" s="798"/>
      <c r="BF2" s="798"/>
      <c r="BG2" s="798"/>
      <c r="BH2" s="798"/>
      <c r="BI2" s="798"/>
      <c r="BJ2" s="798"/>
      <c r="BK2" s="798"/>
      <c r="BL2" s="798"/>
      <c r="BM2" s="798"/>
      <c r="BN2" s="798"/>
      <c r="BO2" s="798"/>
      <c r="BP2" s="798"/>
      <c r="BQ2" s="798"/>
      <c r="BR2" s="798"/>
      <c r="BS2" s="798"/>
      <c r="BT2" s="798"/>
      <c r="BU2" s="798"/>
      <c r="BV2" s="798"/>
      <c r="BW2" s="798"/>
      <c r="BX2" s="798"/>
      <c r="BY2" s="798"/>
      <c r="BZ2" s="798"/>
      <c r="CA2" s="798"/>
      <c r="CB2" s="798"/>
      <c r="CC2" s="798"/>
      <c r="CD2" s="798"/>
      <c r="CE2" s="798"/>
      <c r="CF2" s="799"/>
      <c r="CG2" s="142"/>
      <c r="CH2" s="142"/>
      <c r="CI2" s="142"/>
      <c r="CJ2" s="142"/>
      <c r="CK2" s="142"/>
      <c r="CL2" s="142"/>
      <c r="CM2" s="142"/>
      <c r="CN2" s="142"/>
      <c r="CO2" s="142"/>
      <c r="CP2" s="142"/>
      <c r="CQ2" s="142"/>
      <c r="CR2" s="142"/>
      <c r="CS2" s="745" t="s">
        <v>4999</v>
      </c>
      <c r="CT2" s="745"/>
      <c r="CU2" s="745"/>
      <c r="CV2" s="745"/>
      <c r="CW2" s="745"/>
      <c r="CX2" s="745"/>
      <c r="CY2" s="745"/>
      <c r="CZ2" s="745"/>
      <c r="DA2" s="745"/>
      <c r="DB2" s="745"/>
      <c r="DC2" s="745"/>
      <c r="DD2" s="745"/>
      <c r="DE2" s="745"/>
      <c r="DF2" s="745"/>
      <c r="DG2" s="745"/>
      <c r="DH2" s="745"/>
      <c r="DI2" s="745"/>
      <c r="DJ2" s="745"/>
      <c r="DK2" s="745"/>
      <c r="DL2" s="745"/>
      <c r="DN2" s="745" t="s">
        <v>5000</v>
      </c>
      <c r="DO2" s="745"/>
      <c r="DP2" s="745"/>
      <c r="DQ2" s="745"/>
      <c r="DR2" s="745"/>
      <c r="DS2" s="745"/>
      <c r="DT2" s="745"/>
      <c r="DU2" s="745"/>
      <c r="DV2" s="745"/>
      <c r="DW2" s="745"/>
      <c r="DX2" s="745"/>
      <c r="DY2" s="745"/>
      <c r="DZ2" s="745"/>
      <c r="EA2" s="745"/>
      <c r="EB2" s="745"/>
      <c r="EC2" s="745"/>
      <c r="ED2" s="745"/>
      <c r="EE2" s="745"/>
      <c r="EF2" s="745"/>
      <c r="EG2" s="745"/>
      <c r="EH2" s="745"/>
      <c r="EI2" s="142"/>
      <c r="EJ2" s="142"/>
      <c r="EK2" s="142"/>
    </row>
    <row r="3" spans="1:141" s="243" customFormat="1" ht="21" customHeight="1" thickBot="1">
      <c r="B3" s="163"/>
      <c r="C3" s="838" t="s">
        <v>4266</v>
      </c>
      <c r="D3" s="839"/>
      <c r="E3" s="839"/>
      <c r="F3" s="839"/>
      <c r="G3" s="839"/>
      <c r="H3" s="839"/>
      <c r="I3" s="839"/>
      <c r="J3" s="839"/>
      <c r="K3" s="839"/>
      <c r="L3" s="840"/>
      <c r="M3" s="140"/>
      <c r="N3" s="926" t="s">
        <v>602</v>
      </c>
      <c r="O3" s="927"/>
      <c r="P3" s="927"/>
      <c r="Q3" s="927"/>
      <c r="R3" s="927"/>
      <c r="S3" s="927"/>
      <c r="T3" s="927"/>
      <c r="U3" s="927"/>
      <c r="V3" s="927"/>
      <c r="W3" s="927"/>
      <c r="X3" s="928"/>
      <c r="Y3" s="158"/>
      <c r="Z3" s="929" t="s">
        <v>15</v>
      </c>
      <c r="AA3" s="930"/>
      <c r="AB3" s="930"/>
      <c r="AC3" s="930"/>
      <c r="AD3" s="930"/>
      <c r="AE3" s="930"/>
      <c r="AF3" s="930"/>
      <c r="AG3" s="930"/>
      <c r="AH3" s="930"/>
      <c r="AI3" s="930"/>
      <c r="AJ3" s="931"/>
      <c r="AK3" s="158"/>
      <c r="AL3" s="158"/>
      <c r="AM3" s="800"/>
      <c r="AN3" s="801"/>
      <c r="AO3" s="801"/>
      <c r="AP3" s="801"/>
      <c r="AQ3" s="801"/>
      <c r="AR3" s="801"/>
      <c r="AS3" s="801"/>
      <c r="AT3" s="801"/>
      <c r="AU3" s="801"/>
      <c r="AV3" s="801"/>
      <c r="AW3" s="801"/>
      <c r="AX3" s="801"/>
      <c r="AY3" s="801"/>
      <c r="AZ3" s="801"/>
      <c r="BA3" s="801"/>
      <c r="BB3" s="801"/>
      <c r="BC3" s="801"/>
      <c r="BD3" s="801"/>
      <c r="BE3" s="801"/>
      <c r="BF3" s="801"/>
      <c r="BG3" s="801"/>
      <c r="BH3" s="801"/>
      <c r="BI3" s="801"/>
      <c r="BJ3" s="801"/>
      <c r="BK3" s="801"/>
      <c r="BL3" s="801"/>
      <c r="BM3" s="801"/>
      <c r="BN3" s="801"/>
      <c r="BO3" s="801"/>
      <c r="BP3" s="801"/>
      <c r="BQ3" s="801"/>
      <c r="BR3" s="801"/>
      <c r="BS3" s="801"/>
      <c r="BT3" s="801"/>
      <c r="BU3" s="801"/>
      <c r="BV3" s="801"/>
      <c r="BW3" s="801"/>
      <c r="BX3" s="801"/>
      <c r="BY3" s="801"/>
      <c r="BZ3" s="801"/>
      <c r="CA3" s="801"/>
      <c r="CB3" s="801"/>
      <c r="CC3" s="801"/>
      <c r="CD3" s="801"/>
      <c r="CE3" s="801"/>
      <c r="CF3" s="802"/>
      <c r="CI3" s="757" t="s">
        <v>4266</v>
      </c>
      <c r="CJ3" s="757"/>
      <c r="CK3" s="757"/>
      <c r="CL3" s="757"/>
      <c r="CM3" s="757"/>
      <c r="CN3" s="757"/>
      <c r="CO3" s="757"/>
      <c r="CP3" s="757"/>
      <c r="CQ3" s="757"/>
      <c r="CR3" s="142"/>
      <c r="CS3" s="909">
        <f>Z12+AN12+BB12+CD12+DF12+L28+AN28+BB28+CD28+CR28+DT28+EH12+Z20+BB20+CD20+CR20+DF20+DT20+EH20+L36+BB36+CD36+DF36+EH36+Z44+CD44+BB44+DF44+BB53+EH44+L53+Z53+BP53+CR53+DF53+EH53+Z61+BB61+CD61+CR61+DT61+L69+Z69+AN69+BP69+CR69+DT69+L77+AN77+BP77+CR77+DT77+AN85+CD85+DT85+AN93+BP93+EH77+EH85+AN36+CR36+Z93+BB93</f>
        <v>0</v>
      </c>
      <c r="CT3" s="909"/>
      <c r="CU3" s="909"/>
      <c r="CV3" s="909"/>
      <c r="CW3" s="909"/>
      <c r="CX3" s="909"/>
      <c r="CY3" s="909"/>
      <c r="CZ3" s="909"/>
      <c r="DA3" s="909"/>
      <c r="DB3" s="909"/>
      <c r="DC3" s="910">
        <f>Z13+AN13+BB13+CD13+DF13+L29+AN29+BB29+CD29+CR29+DT29+EH13+Z21+BB21+CD21+CR21+DF21+DT21+EH21+L37+BB37+CD37+DF37+EH37+Z45+CD45+BB45+DF45+BB54+EH45+L54+Z54+BP54+CR54+DF54+EH54+Z62+BB62+CD62+CR62+DT62+L70+Z70+AN70+BP70+CR70+DT70+L78+AN78+BP78+CR78+DT78+AN86+CD86+DT86+AN94+BP94+EH78+EH86+AN37+CR37+Z94+BB94</f>
        <v>0</v>
      </c>
      <c r="DD3" s="910"/>
      <c r="DE3" s="910"/>
      <c r="DF3" s="910"/>
      <c r="DG3" s="910"/>
      <c r="DH3" s="910"/>
      <c r="DI3" s="910"/>
      <c r="DJ3" s="910"/>
      <c r="DK3" s="910"/>
      <c r="DL3" s="910"/>
      <c r="DM3" s="163"/>
      <c r="DN3" s="895">
        <f>Q12*Z12+AE12*AN12+BU12*CD12+AS12*BB12+CW12*DF12+DY12*EH12+Q20*Z20+AS20*BB20+BU20*CD20+CI20*CR20+CW20*DF20+DK20*DT20+DY20*EH20+C36*L36+AS36*BB36+BU36*CD36+CW36*DF36+DY36*EH36+Q44*Z44+AE36*AN36+AS44*BB44+BU44*CD44+CW44*DF44+DY44*EH44+C53*L53+Q53*Z53+BG53*BP53+CI53*CR53+CW53*DF53+DY53*EH53+Q61*Z61+AS61*BB61+BU61*CD61+CI61*CR61+DK61*DT61+C69*L69+Q69*Z69+AE69*AN69+BG69*BP69+CI69*CR69+DK69*DT69+C77*L77+AE77*AN77+BG77*BP77+CI77*CR77+DK77*DT77+AE85*AN85+BU85*CD85+DK85*DT85+AE93*AN93+BG93*BP93+DY77*EH77+DY85*EH85+C28*L28+AE28*AN28+AS28*BB28+BU28*CD28+CI28*CR28+DK28*DT28+CI36*CR36+AS53*BB53+Q93*Z93</f>
        <v>0</v>
      </c>
      <c r="DO3" s="895"/>
      <c r="DP3" s="895"/>
      <c r="DQ3" s="895"/>
      <c r="DR3" s="895"/>
      <c r="DS3" s="895"/>
      <c r="DT3" s="895"/>
      <c r="DU3" s="895"/>
      <c r="DV3" s="895"/>
      <c r="DW3" s="895"/>
      <c r="DX3" s="895"/>
      <c r="DY3" s="896">
        <f>Q13*Z13+AE13*AN13+BU13*CD13+AS13*BB13+CW13*DF13+DY13*EH13+Q21*Z21+AS21*BB21+BU21*CD21+CI21*CR21+CW21*DF21+DK21*DT21+DY21*EH21+C37*L37+AS37*BB37+BU37*CD37+CW37*DF37+DY37*EH37+Q45*Z45+AE37*AN37+AS45*BB45+BU45*CD45+CW45*DF45+DY45*EH45+C54*L54+Q54*Z54+BG54*BP54+CI54*CR54+CW54*DF54+DY54*EH54+Q62*Z62+AS62*BB62+BU62*CD62+CI62*CR62+DK62*DT62+C70*L70+Q70*Z70+AE70*AN70+BG70*BP70+CI70*CR70+DK70*DT70+C78*L78+AE78*AN78+BG78*BP78+CI78*CR78+DK78*DT78+AE86*AN86+BU86*CD86+DK86*DT86+AE94*AN94+BG94*BP94+DY78*EH78+DY86*EH86+C29*L29+AE29*AN29+AS29*BB29+BU29*CD29+CI29*CR29+DK29*DT29+CI37*CR37+AS54*BB54+Q94*Z94</f>
        <v>0</v>
      </c>
      <c r="DZ3" s="897"/>
      <c r="EA3" s="897"/>
      <c r="EB3" s="897"/>
      <c r="EC3" s="897"/>
      <c r="ED3" s="897"/>
      <c r="EE3" s="897"/>
      <c r="EF3" s="897"/>
      <c r="EG3" s="897"/>
      <c r="EH3" s="898"/>
      <c r="EI3" s="142"/>
      <c r="EJ3" s="142"/>
      <c r="EK3" s="142"/>
    </row>
    <row r="4" spans="1:141" s="243" customFormat="1" ht="36.75" customHeight="1" thickBot="1">
      <c r="B4" s="163"/>
      <c r="C4" s="917" t="s">
        <v>4183</v>
      </c>
      <c r="D4" s="918"/>
      <c r="E4" s="918"/>
      <c r="F4" s="918"/>
      <c r="G4" s="918"/>
      <c r="H4" s="918"/>
      <c r="I4" s="918"/>
      <c r="J4" s="918"/>
      <c r="K4" s="918"/>
      <c r="L4" s="919"/>
      <c r="M4" s="140"/>
      <c r="N4" s="920" t="s">
        <v>1075</v>
      </c>
      <c r="O4" s="921"/>
      <c r="P4" s="921"/>
      <c r="Q4" s="921"/>
      <c r="R4" s="921"/>
      <c r="S4" s="921" t="s">
        <v>1075</v>
      </c>
      <c r="T4" s="921"/>
      <c r="U4" s="921"/>
      <c r="V4" s="921"/>
      <c r="W4" s="921"/>
      <c r="X4" s="922"/>
      <c r="Y4" s="158"/>
      <c r="Z4" s="923" t="s">
        <v>1326</v>
      </c>
      <c r="AA4" s="924"/>
      <c r="AB4" s="924" t="s">
        <v>1326</v>
      </c>
      <c r="AC4" s="924"/>
      <c r="AD4" s="924"/>
      <c r="AE4" s="924"/>
      <c r="AF4" s="924"/>
      <c r="AG4" s="924"/>
      <c r="AH4" s="924"/>
      <c r="AI4" s="924"/>
      <c r="AJ4" s="925"/>
      <c r="AK4" s="158"/>
      <c r="AL4" s="158"/>
      <c r="AM4" s="803"/>
      <c r="AN4" s="804"/>
      <c r="AO4" s="804"/>
      <c r="AP4" s="804"/>
      <c r="AQ4" s="804"/>
      <c r="AR4" s="804"/>
      <c r="AS4" s="804"/>
      <c r="AT4" s="804"/>
      <c r="AU4" s="804"/>
      <c r="AV4" s="804"/>
      <c r="AW4" s="804"/>
      <c r="AX4" s="804"/>
      <c r="AY4" s="804"/>
      <c r="AZ4" s="804"/>
      <c r="BA4" s="804"/>
      <c r="BB4" s="804"/>
      <c r="BC4" s="804"/>
      <c r="BD4" s="804"/>
      <c r="BE4" s="804"/>
      <c r="BF4" s="804"/>
      <c r="BG4" s="804"/>
      <c r="BH4" s="804"/>
      <c r="BI4" s="804"/>
      <c r="BJ4" s="804"/>
      <c r="BK4" s="804"/>
      <c r="BL4" s="804"/>
      <c r="BM4" s="804"/>
      <c r="BN4" s="804"/>
      <c r="BO4" s="804"/>
      <c r="BP4" s="804"/>
      <c r="BQ4" s="804"/>
      <c r="BR4" s="804"/>
      <c r="BS4" s="804"/>
      <c r="BT4" s="804"/>
      <c r="BU4" s="804"/>
      <c r="BV4" s="804"/>
      <c r="BW4" s="804"/>
      <c r="BX4" s="804"/>
      <c r="BY4" s="804"/>
      <c r="BZ4" s="804"/>
      <c r="CA4" s="804"/>
      <c r="CB4" s="804"/>
      <c r="CC4" s="804"/>
      <c r="CD4" s="804"/>
      <c r="CE4" s="804"/>
      <c r="CF4" s="805"/>
      <c r="CI4" s="757" t="s">
        <v>4183</v>
      </c>
      <c r="CJ4" s="757"/>
      <c r="CK4" s="757"/>
      <c r="CL4" s="757"/>
      <c r="CM4" s="757"/>
      <c r="CN4" s="757"/>
      <c r="CO4" s="757"/>
      <c r="CP4" s="757"/>
      <c r="CQ4" s="757"/>
      <c r="CR4" s="142"/>
      <c r="CS4" s="909">
        <f>L12+BP12+CR12+DT12+L20+AN20+BP20+Z36+L44+BP36+CR44+DT36+AN44+BP44+DT44+AN53+DT53+CD53+L61+AN61+BP61+DF61+EH61+BB69+CD69+DF69+EH69+Z77+BB77+CD77+DF77+L85+Z85+BB85+BP85+CR85+DF85+L93+Z28+BP28+DF28+EH28</f>
        <v>0</v>
      </c>
      <c r="CT4" s="909"/>
      <c r="CU4" s="909"/>
      <c r="CV4" s="909"/>
      <c r="CW4" s="909"/>
      <c r="CX4" s="909"/>
      <c r="CY4" s="909"/>
      <c r="CZ4" s="909"/>
      <c r="DA4" s="909"/>
      <c r="DB4" s="909"/>
      <c r="DC4" s="910">
        <f>L13+BP13+CR13+DT13+L21+AN21+BP21+Z37+L45+BP37+CR45+DT37+AN45+BP45+DT45+AN54+DT54+CD54+L62+AN62+BP62+DF62+EH62+BB70+CD70+DF70+EH70+Z78+BB78+CD78+DF78+L86+Z86+BB86+BP86+CR86+DF86+L94+Z29+BP29+DF29+EH29</f>
        <v>0</v>
      </c>
      <c r="DD4" s="910"/>
      <c r="DE4" s="910"/>
      <c r="DF4" s="910"/>
      <c r="DG4" s="910"/>
      <c r="DH4" s="910"/>
      <c r="DI4" s="910"/>
      <c r="DJ4" s="910"/>
      <c r="DK4" s="910"/>
      <c r="DL4" s="910"/>
      <c r="DM4" s="163"/>
      <c r="DN4" s="895">
        <f>C12*L12+AE20*AN20+BG20*BP20+CW61*DF61+DY61*EH61+Q77*Z77+C85*L85+Q85*Z85+AS85*BB85+BG85*BP85+CI85*CR85+CW85*DF85+C93*L93+Q36*Z36+BG36*BP36+CI44*CR44+DK44*DT44+AE61*AN61+BG61*BP61</f>
        <v>0</v>
      </c>
      <c r="DO4" s="895"/>
      <c r="DP4" s="895"/>
      <c r="DQ4" s="895"/>
      <c r="DR4" s="895"/>
      <c r="DS4" s="895"/>
      <c r="DT4" s="895"/>
      <c r="DU4" s="895"/>
      <c r="DV4" s="895"/>
      <c r="DW4" s="895"/>
      <c r="DX4" s="895"/>
      <c r="DY4" s="896">
        <f>C13*L13+BG21*BP21+DK37*DT37+C45*L45+AE54*AN54+BU54*CD54+CW62*DF62+DY62*EH62+C86*L86+Q86*Z86+AS86*BB86+BG86*BP86+CI86*CR86+CW86*DF86+C94*L94+BG13*BP13+CI13*CR13+DK13*DT13+C21*L21+Q29*Z29+BG29*BP29+CW29*DF29+DY29*EH29+BG37*BP37+AE45*AN45+BG45*BP45+DK45*DT45+DK54*DT54+C62*L62+BG62*BP62+AS70*BB70+BU70*CD70+CW70*DF70+DY70*EH70+AS78*BB78+BU78*CD78+CW78*DF78</f>
        <v>0</v>
      </c>
      <c r="DZ4" s="897"/>
      <c r="EA4" s="897"/>
      <c r="EB4" s="897"/>
      <c r="EC4" s="897"/>
      <c r="ED4" s="897"/>
      <c r="EE4" s="897"/>
      <c r="EF4" s="897"/>
      <c r="EG4" s="897"/>
      <c r="EH4" s="898"/>
      <c r="EI4" s="142"/>
      <c r="EJ4" s="142"/>
      <c r="EK4" s="142"/>
    </row>
    <row r="5" spans="1:141" ht="27" customHeight="1">
      <c r="B5" s="221"/>
      <c r="C5" s="221"/>
      <c r="D5" s="221"/>
      <c r="E5" s="221"/>
      <c r="F5" s="221"/>
      <c r="G5" s="221"/>
      <c r="H5" s="221"/>
      <c r="I5" s="221"/>
      <c r="J5" s="221"/>
      <c r="K5" s="221"/>
      <c r="L5" s="221"/>
      <c r="M5" s="160"/>
      <c r="N5" s="158"/>
      <c r="O5" s="158"/>
      <c r="P5" s="158"/>
      <c r="Q5" s="158"/>
      <c r="R5" s="158"/>
      <c r="S5" s="158"/>
      <c r="T5" s="158"/>
      <c r="U5" s="158"/>
      <c r="V5" s="158"/>
      <c r="W5" s="158"/>
      <c r="X5" s="158"/>
      <c r="Y5" s="158"/>
      <c r="Z5" s="140"/>
      <c r="AA5" s="158"/>
      <c r="AB5" s="158"/>
      <c r="AC5" s="158"/>
      <c r="AD5" s="158"/>
      <c r="AE5" s="158"/>
      <c r="AF5" s="158"/>
      <c r="AG5" s="158"/>
      <c r="AH5" s="158"/>
      <c r="AI5" s="158"/>
      <c r="AJ5" s="158"/>
      <c r="AK5" s="158"/>
      <c r="AL5" s="158"/>
      <c r="AM5" s="140"/>
      <c r="AN5" s="158"/>
      <c r="AO5" s="158"/>
      <c r="AP5" s="158"/>
      <c r="AQ5" s="158"/>
      <c r="AR5" s="158"/>
      <c r="AS5" s="158"/>
      <c r="AT5" s="158"/>
      <c r="AU5" s="158"/>
      <c r="AV5" s="158"/>
      <c r="AW5" s="158"/>
      <c r="AX5" s="158"/>
      <c r="AY5" s="158"/>
      <c r="AZ5" s="160"/>
      <c r="BA5" s="160"/>
      <c r="BB5" s="160"/>
      <c r="BC5" s="160"/>
      <c r="BD5" s="158"/>
      <c r="BE5" s="158"/>
      <c r="BF5" s="158"/>
      <c r="BG5" s="158"/>
      <c r="BH5" s="158"/>
      <c r="BI5" s="158"/>
      <c r="BJ5" s="158"/>
      <c r="BK5" s="158"/>
      <c r="BL5" s="158"/>
      <c r="BM5" s="158"/>
      <c r="BN5" s="158"/>
      <c r="BO5" s="158"/>
      <c r="BP5" s="158"/>
      <c r="BQ5" s="158"/>
      <c r="BR5" s="158"/>
      <c r="BS5" s="158"/>
      <c r="BT5" s="164"/>
      <c r="BU5" s="142"/>
      <c r="BV5" s="142"/>
      <c r="BW5" s="142"/>
      <c r="BX5" s="142"/>
      <c r="BY5" s="142"/>
      <c r="BZ5" s="142"/>
      <c r="CA5" s="142"/>
      <c r="CB5" s="142"/>
      <c r="CC5" s="142"/>
      <c r="CD5" s="142"/>
      <c r="CE5" s="142"/>
      <c r="CF5" s="142"/>
      <c r="CG5" s="142"/>
      <c r="CH5" s="142"/>
      <c r="CI5" s="757" t="s">
        <v>5001</v>
      </c>
      <c r="CJ5" s="757"/>
      <c r="CK5" s="757"/>
      <c r="CL5" s="757"/>
      <c r="CM5" s="757"/>
      <c r="CN5" s="757"/>
      <c r="CO5" s="757"/>
      <c r="CP5" s="757"/>
      <c r="CQ5" s="757"/>
      <c r="CR5" s="142"/>
      <c r="CS5" s="916">
        <f>CS3+CS4+DC3+DC4</f>
        <v>0</v>
      </c>
      <c r="CT5" s="916"/>
      <c r="CU5" s="916"/>
      <c r="CV5" s="916"/>
      <c r="CW5" s="916"/>
      <c r="CX5" s="916"/>
      <c r="CY5" s="916"/>
      <c r="CZ5" s="916"/>
      <c r="DA5" s="916"/>
      <c r="DB5" s="916"/>
      <c r="DC5" s="916"/>
      <c r="DD5" s="916"/>
      <c r="DE5" s="916"/>
      <c r="DF5" s="916"/>
      <c r="DG5" s="916"/>
      <c r="DH5" s="916"/>
      <c r="DI5" s="916"/>
      <c r="DJ5" s="916"/>
      <c r="DK5" s="916"/>
      <c r="DL5" s="916"/>
      <c r="DN5" s="764">
        <f>DY3+DY4+DN3++DN4</f>
        <v>0</v>
      </c>
      <c r="DO5" s="764"/>
      <c r="DP5" s="764"/>
      <c r="DQ5" s="764"/>
      <c r="DR5" s="764"/>
      <c r="DS5" s="764"/>
      <c r="DT5" s="764"/>
      <c r="DU5" s="764"/>
      <c r="DV5" s="764"/>
      <c r="DW5" s="764"/>
      <c r="DX5" s="764"/>
      <c r="DY5" s="764"/>
      <c r="DZ5" s="764"/>
      <c r="EA5" s="764"/>
      <c r="EB5" s="764"/>
      <c r="EC5" s="764"/>
      <c r="ED5" s="764"/>
      <c r="EE5" s="764"/>
      <c r="EF5" s="764"/>
      <c r="EG5" s="764"/>
      <c r="EH5" s="764"/>
      <c r="EI5" s="142"/>
      <c r="EJ5" s="142"/>
      <c r="EK5" s="142"/>
    </row>
    <row r="6" spans="1:141" ht="9" customHeight="1" thickBot="1">
      <c r="B6" s="766"/>
      <c r="C6" s="766"/>
      <c r="D6" s="766"/>
      <c r="E6" s="766"/>
      <c r="F6" s="766"/>
      <c r="G6" s="766"/>
      <c r="H6" s="766"/>
      <c r="I6" s="766"/>
      <c r="J6" s="766"/>
      <c r="K6" s="766"/>
      <c r="L6" s="766"/>
      <c r="M6" s="766"/>
      <c r="N6" s="766"/>
      <c r="O6" s="766"/>
      <c r="P6" s="766"/>
      <c r="Q6" s="766"/>
      <c r="R6" s="766"/>
      <c r="S6" s="766"/>
      <c r="T6" s="766"/>
      <c r="U6" s="766"/>
      <c r="V6" s="766"/>
      <c r="W6" s="766"/>
      <c r="X6" s="766"/>
      <c r="Y6" s="766"/>
      <c r="Z6" s="766"/>
      <c r="AA6" s="766"/>
      <c r="AB6" s="766"/>
      <c r="AC6" s="766"/>
      <c r="AD6" s="766"/>
      <c r="AE6" s="766"/>
      <c r="AF6" s="766"/>
      <c r="AG6" s="766"/>
      <c r="AH6" s="766"/>
      <c r="AI6" s="766"/>
      <c r="AJ6" s="766"/>
      <c r="AK6" s="766"/>
      <c r="AL6" s="766"/>
      <c r="AM6" s="766"/>
      <c r="AN6" s="766"/>
      <c r="AO6" s="766"/>
      <c r="AP6" s="766"/>
      <c r="AQ6" s="766"/>
      <c r="AR6" s="766"/>
      <c r="AS6" s="766"/>
      <c r="AT6" s="766"/>
      <c r="AU6" s="766"/>
      <c r="AV6" s="766"/>
      <c r="AW6" s="766"/>
      <c r="AX6" s="766"/>
      <c r="AY6" s="766"/>
      <c r="AZ6" s="766"/>
      <c r="BA6" s="766"/>
      <c r="BB6" s="766"/>
      <c r="BC6" s="766"/>
      <c r="BD6" s="766"/>
      <c r="BE6" s="766"/>
      <c r="BF6" s="766"/>
      <c r="BG6" s="766"/>
      <c r="BH6" s="766"/>
      <c r="BI6" s="766"/>
      <c r="BJ6" s="766"/>
      <c r="BK6" s="766"/>
      <c r="BL6" s="766"/>
      <c r="BM6" s="766"/>
      <c r="BN6" s="766"/>
      <c r="BO6" s="766"/>
      <c r="BP6" s="766"/>
      <c r="BQ6" s="766"/>
      <c r="BR6" s="766"/>
      <c r="BS6" s="766"/>
      <c r="BT6" s="766"/>
      <c r="BU6" s="766"/>
      <c r="BV6" s="766"/>
      <c r="BW6" s="766"/>
      <c r="BX6" s="766"/>
      <c r="BY6" s="766"/>
      <c r="BZ6" s="766"/>
      <c r="CA6" s="766"/>
      <c r="CB6" s="766"/>
      <c r="CC6" s="766"/>
      <c r="CD6" s="766"/>
      <c r="CE6" s="766"/>
      <c r="CF6" s="766"/>
      <c r="CG6" s="766"/>
      <c r="CH6" s="766"/>
      <c r="CI6" s="766"/>
      <c r="CJ6" s="766"/>
      <c r="CK6" s="766"/>
      <c r="CL6" s="766"/>
      <c r="CM6" s="766"/>
      <c r="CN6" s="766"/>
      <c r="CO6" s="766"/>
      <c r="CP6" s="766"/>
      <c r="CQ6" s="766"/>
      <c r="CR6" s="766"/>
      <c r="CS6" s="766"/>
      <c r="CT6" s="766"/>
      <c r="CU6" s="766"/>
      <c r="CV6" s="766"/>
      <c r="CW6" s="766"/>
      <c r="CX6" s="766"/>
      <c r="CY6" s="766"/>
      <c r="CZ6" s="766"/>
      <c r="DA6" s="766"/>
      <c r="DB6" s="766"/>
      <c r="DC6" s="766"/>
      <c r="DD6" s="766"/>
      <c r="DE6" s="766"/>
      <c r="DF6" s="766"/>
      <c r="DG6" s="766"/>
      <c r="DH6" s="766"/>
      <c r="DI6" s="766"/>
      <c r="DJ6" s="766"/>
      <c r="DK6" s="766"/>
      <c r="DL6" s="766"/>
      <c r="DM6" s="766"/>
      <c r="DN6" s="766"/>
      <c r="DO6" s="766"/>
      <c r="DP6" s="766"/>
      <c r="DQ6" s="766"/>
      <c r="DR6" s="766"/>
      <c r="DS6" s="766"/>
      <c r="DT6" s="766"/>
      <c r="DU6" s="766"/>
      <c r="DV6" s="766"/>
      <c r="DW6" s="766"/>
      <c r="DX6" s="766"/>
      <c r="DY6" s="766"/>
      <c r="DZ6" s="766"/>
      <c r="EA6" s="766"/>
      <c r="EB6" s="766"/>
      <c r="EC6" s="766"/>
      <c r="ED6" s="766"/>
      <c r="EE6" s="766"/>
      <c r="EF6" s="766"/>
      <c r="EG6" s="766"/>
      <c r="EH6" s="766"/>
      <c r="EI6" s="766"/>
      <c r="EJ6" s="766"/>
    </row>
    <row r="7" spans="1:141" ht="15" thickBot="1">
      <c r="C7" s="784" t="s">
        <v>4261</v>
      </c>
      <c r="D7" s="785"/>
      <c r="E7" s="785"/>
      <c r="F7" s="785"/>
      <c r="G7" s="785"/>
      <c r="H7" s="785"/>
      <c r="I7" s="785"/>
      <c r="J7" s="785"/>
      <c r="K7" s="785"/>
      <c r="L7" s="785"/>
      <c r="M7" s="785"/>
      <c r="N7" s="785"/>
      <c r="O7" s="785"/>
      <c r="P7" s="785"/>
      <c r="Q7" s="785"/>
      <c r="R7" s="785"/>
      <c r="S7" s="785"/>
      <c r="T7" s="785"/>
      <c r="U7" s="785"/>
      <c r="V7" s="785"/>
      <c r="W7" s="785"/>
      <c r="X7" s="785"/>
      <c r="Y7" s="785"/>
      <c r="Z7" s="785"/>
      <c r="AA7" s="785"/>
      <c r="AB7" s="785"/>
      <c r="AC7" s="785"/>
      <c r="AD7" s="785"/>
      <c r="AE7" s="785"/>
      <c r="AF7" s="785"/>
      <c r="AG7" s="785"/>
      <c r="AH7" s="785"/>
      <c r="AI7" s="785"/>
      <c r="AJ7" s="785"/>
      <c r="AK7" s="785"/>
      <c r="AL7" s="785"/>
      <c r="AM7" s="785"/>
      <c r="AN7" s="785"/>
      <c r="AO7" s="785"/>
      <c r="AP7" s="785"/>
      <c r="AQ7" s="785"/>
      <c r="AR7" s="785"/>
      <c r="AS7" s="785"/>
      <c r="AT7" s="785"/>
      <c r="AU7" s="785"/>
      <c r="AV7" s="785"/>
      <c r="AW7" s="785"/>
      <c r="AX7" s="785"/>
      <c r="AY7" s="785"/>
      <c r="AZ7" s="785"/>
      <c r="BA7" s="785"/>
      <c r="BB7" s="785"/>
      <c r="BC7" s="785"/>
      <c r="BD7" s="786"/>
      <c r="BE7" s="134"/>
      <c r="BF7" s="160"/>
      <c r="BG7" s="754" t="s">
        <v>4267</v>
      </c>
      <c r="BH7" s="755"/>
      <c r="BI7" s="755"/>
      <c r="BJ7" s="755"/>
      <c r="BK7" s="755"/>
      <c r="BL7" s="755"/>
      <c r="BM7" s="755"/>
      <c r="BN7" s="755"/>
      <c r="BO7" s="755"/>
      <c r="BP7" s="755"/>
      <c r="BQ7" s="755"/>
      <c r="BR7" s="755"/>
      <c r="BS7" s="755"/>
      <c r="BT7" s="755"/>
      <c r="BU7" s="755"/>
      <c r="BV7" s="755"/>
      <c r="BW7" s="755"/>
      <c r="BX7" s="755"/>
      <c r="BY7" s="755"/>
      <c r="BZ7" s="755"/>
      <c r="CA7" s="755"/>
      <c r="CB7" s="755"/>
      <c r="CC7" s="755"/>
      <c r="CD7" s="755"/>
      <c r="CE7" s="755"/>
      <c r="CF7" s="756"/>
      <c r="CG7" s="134"/>
      <c r="CH7" s="160"/>
      <c r="CI7" s="754" t="s">
        <v>4269</v>
      </c>
      <c r="CJ7" s="755"/>
      <c r="CK7" s="755"/>
      <c r="CL7" s="755"/>
      <c r="CM7" s="755"/>
      <c r="CN7" s="755"/>
      <c r="CO7" s="755"/>
      <c r="CP7" s="755"/>
      <c r="CQ7" s="755"/>
      <c r="CR7" s="755"/>
      <c r="CS7" s="755"/>
      <c r="CT7" s="755"/>
      <c r="CU7" s="755"/>
      <c r="CV7" s="755"/>
      <c r="CW7" s="755"/>
      <c r="CX7" s="755"/>
      <c r="CY7" s="755"/>
      <c r="CZ7" s="755"/>
      <c r="DA7" s="755"/>
      <c r="DB7" s="755"/>
      <c r="DC7" s="755"/>
      <c r="DD7" s="755"/>
      <c r="DE7" s="755"/>
      <c r="DF7" s="755"/>
      <c r="DG7" s="755"/>
      <c r="DH7" s="756"/>
      <c r="DI7" s="134"/>
      <c r="DJ7" s="160"/>
      <c r="DK7" s="754" t="s">
        <v>4270</v>
      </c>
      <c r="DL7" s="755"/>
      <c r="DM7" s="755"/>
      <c r="DN7" s="755"/>
      <c r="DO7" s="755"/>
      <c r="DP7" s="755"/>
      <c r="DQ7" s="755"/>
      <c r="DR7" s="755"/>
      <c r="DS7" s="755"/>
      <c r="DT7" s="755"/>
      <c r="DU7" s="755"/>
      <c r="DV7" s="755"/>
      <c r="DW7" s="755"/>
      <c r="DX7" s="755"/>
      <c r="DY7" s="755"/>
      <c r="DZ7" s="755"/>
      <c r="EA7" s="755"/>
      <c r="EB7" s="755"/>
      <c r="EC7" s="755"/>
      <c r="ED7" s="755"/>
      <c r="EE7" s="755"/>
      <c r="EF7" s="755"/>
      <c r="EG7" s="755"/>
      <c r="EH7" s="755"/>
      <c r="EI7" s="755"/>
      <c r="EJ7" s="756"/>
    </row>
    <row r="8" spans="1:141" ht="15.75">
      <c r="C8" s="740" t="s">
        <v>4226</v>
      </c>
      <c r="D8" s="741"/>
      <c r="E8" s="741"/>
      <c r="F8" s="741"/>
      <c r="G8" s="741"/>
      <c r="H8" s="741"/>
      <c r="I8" s="741"/>
      <c r="J8" s="741"/>
      <c r="K8" s="741"/>
      <c r="L8" s="741"/>
      <c r="M8" s="741"/>
      <c r="N8" s="741"/>
      <c r="O8" s="135"/>
      <c r="P8" s="164"/>
      <c r="Q8" s="741" t="s">
        <v>601</v>
      </c>
      <c r="R8" s="741"/>
      <c r="S8" s="741"/>
      <c r="T8" s="741"/>
      <c r="U8" s="741"/>
      <c r="V8" s="741"/>
      <c r="W8" s="741"/>
      <c r="X8" s="741"/>
      <c r="Y8" s="741"/>
      <c r="Z8" s="741"/>
      <c r="AA8" s="741"/>
      <c r="AB8" s="741"/>
      <c r="AC8" s="135"/>
      <c r="AD8" s="160"/>
      <c r="AE8" s="741" t="s">
        <v>667</v>
      </c>
      <c r="AF8" s="741"/>
      <c r="AG8" s="741"/>
      <c r="AH8" s="741"/>
      <c r="AI8" s="741"/>
      <c r="AJ8" s="741"/>
      <c r="AK8" s="741"/>
      <c r="AL8" s="741"/>
      <c r="AM8" s="741"/>
      <c r="AN8" s="741"/>
      <c r="AO8" s="741"/>
      <c r="AP8" s="741"/>
      <c r="AQ8" s="135"/>
      <c r="AR8" s="160"/>
      <c r="AS8" s="741" t="s">
        <v>4264</v>
      </c>
      <c r="AT8" s="741"/>
      <c r="AU8" s="741"/>
      <c r="AV8" s="741"/>
      <c r="AW8" s="741"/>
      <c r="AX8" s="741"/>
      <c r="AY8" s="741"/>
      <c r="AZ8" s="741"/>
      <c r="BA8" s="741"/>
      <c r="BB8" s="741"/>
      <c r="BC8" s="741"/>
      <c r="BD8" s="742"/>
      <c r="BE8" s="135"/>
      <c r="BF8" s="160"/>
      <c r="BG8" s="740" t="s">
        <v>4228</v>
      </c>
      <c r="BH8" s="741"/>
      <c r="BI8" s="741"/>
      <c r="BJ8" s="741"/>
      <c r="BK8" s="741"/>
      <c r="BL8" s="741"/>
      <c r="BM8" s="741"/>
      <c r="BN8" s="741"/>
      <c r="BO8" s="741"/>
      <c r="BP8" s="741"/>
      <c r="BQ8" s="741"/>
      <c r="BR8" s="741"/>
      <c r="BS8" s="135"/>
      <c r="BT8" s="160"/>
      <c r="BU8" s="741" t="s">
        <v>671</v>
      </c>
      <c r="BV8" s="741"/>
      <c r="BW8" s="741"/>
      <c r="BX8" s="741"/>
      <c r="BY8" s="741"/>
      <c r="BZ8" s="741"/>
      <c r="CA8" s="741"/>
      <c r="CB8" s="741"/>
      <c r="CC8" s="741"/>
      <c r="CD8" s="741"/>
      <c r="CE8" s="741"/>
      <c r="CF8" s="742"/>
      <c r="CG8" s="135"/>
      <c r="CH8" s="160"/>
      <c r="CI8" s="732" t="s">
        <v>6343</v>
      </c>
      <c r="CJ8" s="733"/>
      <c r="CK8" s="733"/>
      <c r="CL8" s="733"/>
      <c r="CM8" s="733"/>
      <c r="CN8" s="733"/>
      <c r="CO8" s="733"/>
      <c r="CP8" s="733"/>
      <c r="CQ8" s="733"/>
      <c r="CR8" s="733"/>
      <c r="CS8" s="733"/>
      <c r="CT8" s="733"/>
      <c r="CU8" s="135"/>
      <c r="CV8" s="160"/>
      <c r="CW8" s="733" t="s">
        <v>6345</v>
      </c>
      <c r="CX8" s="733"/>
      <c r="CY8" s="733"/>
      <c r="CZ8" s="733"/>
      <c r="DA8" s="733"/>
      <c r="DB8" s="733"/>
      <c r="DC8" s="733"/>
      <c r="DD8" s="733"/>
      <c r="DE8" s="733"/>
      <c r="DF8" s="733"/>
      <c r="DG8" s="733"/>
      <c r="DH8" s="743"/>
      <c r="DI8" s="135"/>
      <c r="DJ8" s="160"/>
      <c r="DK8" s="732" t="s">
        <v>4232</v>
      </c>
      <c r="DL8" s="733"/>
      <c r="DM8" s="733"/>
      <c r="DN8" s="733"/>
      <c r="DO8" s="733"/>
      <c r="DP8" s="733"/>
      <c r="DQ8" s="733"/>
      <c r="DR8" s="733"/>
      <c r="DS8" s="733"/>
      <c r="DT8" s="733"/>
      <c r="DU8" s="733"/>
      <c r="DV8" s="733"/>
      <c r="DW8" s="135"/>
      <c r="DX8" s="160"/>
      <c r="DY8" s="733" t="s">
        <v>677</v>
      </c>
      <c r="DZ8" s="733"/>
      <c r="EA8" s="733"/>
      <c r="EB8" s="733"/>
      <c r="EC8" s="733"/>
      <c r="ED8" s="733"/>
      <c r="EE8" s="733"/>
      <c r="EF8" s="733"/>
      <c r="EG8" s="733"/>
      <c r="EH8" s="733"/>
      <c r="EI8" s="733"/>
      <c r="EJ8" s="743"/>
    </row>
    <row r="9" spans="1:141" ht="54" customHeight="1">
      <c r="C9" s="734" t="s">
        <v>4227</v>
      </c>
      <c r="D9" s="735"/>
      <c r="E9" s="735"/>
      <c r="F9" s="735"/>
      <c r="G9" s="735"/>
      <c r="H9" s="735"/>
      <c r="I9" s="735"/>
      <c r="J9" s="735"/>
      <c r="K9" s="735"/>
      <c r="L9" s="735"/>
      <c r="M9" s="735"/>
      <c r="N9" s="735"/>
      <c r="O9" s="142"/>
      <c r="P9" s="164"/>
      <c r="Q9" s="735" t="s">
        <v>4262</v>
      </c>
      <c r="R9" s="735"/>
      <c r="S9" s="735"/>
      <c r="T9" s="735"/>
      <c r="U9" s="735"/>
      <c r="V9" s="735"/>
      <c r="W9" s="735"/>
      <c r="X9" s="735"/>
      <c r="Y9" s="735"/>
      <c r="Z9" s="735"/>
      <c r="AA9" s="735"/>
      <c r="AB9" s="735"/>
      <c r="AC9" s="142"/>
      <c r="AD9" s="160"/>
      <c r="AE9" s="735" t="s">
        <v>4263</v>
      </c>
      <c r="AF9" s="735"/>
      <c r="AG9" s="735"/>
      <c r="AH9" s="735"/>
      <c r="AI9" s="735"/>
      <c r="AJ9" s="735"/>
      <c r="AK9" s="735"/>
      <c r="AL9" s="735"/>
      <c r="AM9" s="735"/>
      <c r="AN9" s="735"/>
      <c r="AO9" s="735"/>
      <c r="AP9" s="735"/>
      <c r="AQ9" s="142"/>
      <c r="AR9" s="160"/>
      <c r="AS9" s="735" t="s">
        <v>4265</v>
      </c>
      <c r="AT9" s="735"/>
      <c r="AU9" s="735"/>
      <c r="AV9" s="735"/>
      <c r="AW9" s="735"/>
      <c r="AX9" s="735"/>
      <c r="AY9" s="735"/>
      <c r="AZ9" s="735"/>
      <c r="BA9" s="735"/>
      <c r="BB9" s="735"/>
      <c r="BC9" s="735"/>
      <c r="BD9" s="744"/>
      <c r="BE9" s="142"/>
      <c r="BF9" s="160"/>
      <c r="BG9" s="734" t="s">
        <v>4229</v>
      </c>
      <c r="BH9" s="735"/>
      <c r="BI9" s="735"/>
      <c r="BJ9" s="735"/>
      <c r="BK9" s="735"/>
      <c r="BL9" s="735"/>
      <c r="BM9" s="735"/>
      <c r="BN9" s="735"/>
      <c r="BO9" s="735"/>
      <c r="BP9" s="735"/>
      <c r="BQ9" s="735"/>
      <c r="BR9" s="735"/>
      <c r="BS9" s="142"/>
      <c r="BT9" s="160"/>
      <c r="BU9" s="735" t="s">
        <v>4268</v>
      </c>
      <c r="BV9" s="735"/>
      <c r="BW9" s="735"/>
      <c r="BX9" s="735"/>
      <c r="BY9" s="735"/>
      <c r="BZ9" s="735"/>
      <c r="CA9" s="735"/>
      <c r="CB9" s="735"/>
      <c r="CC9" s="735"/>
      <c r="CD9" s="735"/>
      <c r="CE9" s="735"/>
      <c r="CF9" s="744"/>
      <c r="CG9" s="142"/>
      <c r="CH9" s="160"/>
      <c r="CI9" s="734" t="s">
        <v>4230</v>
      </c>
      <c r="CJ9" s="735"/>
      <c r="CK9" s="735"/>
      <c r="CL9" s="735"/>
      <c r="CM9" s="735"/>
      <c r="CN9" s="735"/>
      <c r="CO9" s="735"/>
      <c r="CP9" s="735"/>
      <c r="CQ9" s="735"/>
      <c r="CR9" s="735"/>
      <c r="CS9" s="735"/>
      <c r="CT9" s="735"/>
      <c r="CU9" s="142"/>
      <c r="CV9" s="160"/>
      <c r="CW9" s="735" t="s">
        <v>4271</v>
      </c>
      <c r="CX9" s="735"/>
      <c r="CY9" s="735"/>
      <c r="CZ9" s="735"/>
      <c r="DA9" s="735"/>
      <c r="DB9" s="735"/>
      <c r="DC9" s="735"/>
      <c r="DD9" s="735"/>
      <c r="DE9" s="735"/>
      <c r="DF9" s="735"/>
      <c r="DG9" s="735"/>
      <c r="DH9" s="744"/>
      <c r="DI9" s="142"/>
      <c r="DJ9" s="160"/>
      <c r="DK9" s="734" t="s">
        <v>4231</v>
      </c>
      <c r="DL9" s="735"/>
      <c r="DM9" s="735"/>
      <c r="DN9" s="735"/>
      <c r="DO9" s="735"/>
      <c r="DP9" s="735"/>
      <c r="DQ9" s="735"/>
      <c r="DR9" s="735"/>
      <c r="DS9" s="735"/>
      <c r="DT9" s="735"/>
      <c r="DU9" s="735"/>
      <c r="DV9" s="735"/>
      <c r="DW9" s="142"/>
      <c r="DX9" s="160"/>
      <c r="DY9" s="735" t="s">
        <v>4272</v>
      </c>
      <c r="DZ9" s="735"/>
      <c r="EA9" s="735"/>
      <c r="EB9" s="735"/>
      <c r="EC9" s="735"/>
      <c r="ED9" s="735"/>
      <c r="EE9" s="735"/>
      <c r="EF9" s="735"/>
      <c r="EG9" s="735"/>
      <c r="EH9" s="735"/>
      <c r="EI9" s="735"/>
      <c r="EJ9" s="744"/>
    </row>
    <row r="10" spans="1:141" ht="15" customHeight="1">
      <c r="C10" s="736"/>
      <c r="D10" s="717"/>
      <c r="E10" s="717"/>
      <c r="F10" s="717"/>
      <c r="G10" s="717"/>
      <c r="H10" s="717"/>
      <c r="I10" s="717"/>
      <c r="J10" s="717"/>
      <c r="K10" s="717"/>
      <c r="L10" s="717"/>
      <c r="M10" s="717"/>
      <c r="N10" s="717"/>
      <c r="O10" s="227"/>
      <c r="P10" s="164"/>
      <c r="Q10" s="717" t="s">
        <v>604</v>
      </c>
      <c r="R10" s="717"/>
      <c r="S10" s="717"/>
      <c r="T10" s="717"/>
      <c r="U10" s="717"/>
      <c r="V10" s="717"/>
      <c r="W10" s="717"/>
      <c r="X10" s="717"/>
      <c r="Y10" s="717"/>
      <c r="Z10" s="717"/>
      <c r="AA10" s="717"/>
      <c r="AB10" s="717"/>
      <c r="AC10" s="227"/>
      <c r="AD10" s="160"/>
      <c r="AE10" s="717" t="s">
        <v>669</v>
      </c>
      <c r="AF10" s="717"/>
      <c r="AG10" s="717"/>
      <c r="AH10" s="717"/>
      <c r="AI10" s="717"/>
      <c r="AJ10" s="717"/>
      <c r="AK10" s="717"/>
      <c r="AL10" s="717"/>
      <c r="AM10" s="717"/>
      <c r="AN10" s="717"/>
      <c r="AO10" s="717"/>
      <c r="AP10" s="717"/>
      <c r="AQ10" s="227"/>
      <c r="AR10" s="160"/>
      <c r="AS10" s="717" t="s">
        <v>649</v>
      </c>
      <c r="AT10" s="717"/>
      <c r="AU10" s="717"/>
      <c r="AV10" s="717"/>
      <c r="AW10" s="717"/>
      <c r="AX10" s="717"/>
      <c r="AY10" s="717"/>
      <c r="AZ10" s="717"/>
      <c r="BA10" s="717"/>
      <c r="BB10" s="717"/>
      <c r="BC10" s="717"/>
      <c r="BD10" s="718"/>
      <c r="BE10" s="227"/>
      <c r="BF10" s="160"/>
      <c r="BG10" s="736"/>
      <c r="BH10" s="717"/>
      <c r="BI10" s="717"/>
      <c r="BJ10" s="717"/>
      <c r="BK10" s="717"/>
      <c r="BL10" s="717"/>
      <c r="BM10" s="717"/>
      <c r="BN10" s="717"/>
      <c r="BO10" s="717"/>
      <c r="BP10" s="717"/>
      <c r="BQ10" s="717"/>
      <c r="BR10" s="717"/>
      <c r="BS10" s="227"/>
      <c r="BT10" s="160"/>
      <c r="BU10" s="717" t="s">
        <v>669</v>
      </c>
      <c r="BV10" s="717"/>
      <c r="BW10" s="717"/>
      <c r="BX10" s="717"/>
      <c r="BY10" s="717"/>
      <c r="BZ10" s="717"/>
      <c r="CA10" s="717"/>
      <c r="CB10" s="717"/>
      <c r="CC10" s="717"/>
      <c r="CD10" s="717"/>
      <c r="CE10" s="717"/>
      <c r="CF10" s="718"/>
      <c r="CG10" s="227"/>
      <c r="CH10" s="160"/>
      <c r="CI10" s="736"/>
      <c r="CJ10" s="717"/>
      <c r="CK10" s="717"/>
      <c r="CL10" s="717"/>
      <c r="CM10" s="717"/>
      <c r="CN10" s="717"/>
      <c r="CO10" s="717"/>
      <c r="CP10" s="717"/>
      <c r="CQ10" s="717"/>
      <c r="CR10" s="717"/>
      <c r="CS10" s="717"/>
      <c r="CT10" s="717"/>
      <c r="CU10" s="136"/>
      <c r="CV10" s="246"/>
      <c r="CW10" s="717" t="s">
        <v>669</v>
      </c>
      <c r="CX10" s="717"/>
      <c r="CY10" s="717"/>
      <c r="CZ10" s="717"/>
      <c r="DA10" s="717"/>
      <c r="DB10" s="717"/>
      <c r="DC10" s="717"/>
      <c r="DD10" s="717"/>
      <c r="DE10" s="717"/>
      <c r="DF10" s="717"/>
      <c r="DG10" s="717"/>
      <c r="DH10" s="718"/>
      <c r="DI10" s="227"/>
      <c r="DJ10" s="160"/>
      <c r="DK10" s="736"/>
      <c r="DL10" s="717"/>
      <c r="DM10" s="717"/>
      <c r="DN10" s="717"/>
      <c r="DO10" s="717"/>
      <c r="DP10" s="717"/>
      <c r="DQ10" s="717"/>
      <c r="DR10" s="717"/>
      <c r="DS10" s="717"/>
      <c r="DT10" s="717"/>
      <c r="DU10" s="717"/>
      <c r="DV10" s="717"/>
      <c r="DW10" s="136"/>
      <c r="DX10" s="246"/>
      <c r="DY10" s="717" t="s">
        <v>669</v>
      </c>
      <c r="DZ10" s="717"/>
      <c r="EA10" s="717"/>
      <c r="EB10" s="717"/>
      <c r="EC10" s="717"/>
      <c r="ED10" s="717"/>
      <c r="EE10" s="717"/>
      <c r="EF10" s="717"/>
      <c r="EG10" s="717"/>
      <c r="EH10" s="717"/>
      <c r="EI10" s="717"/>
      <c r="EJ10" s="718"/>
    </row>
    <row r="11" spans="1:141" ht="106.5" customHeight="1">
      <c r="C11" s="720"/>
      <c r="D11" s="711"/>
      <c r="E11" s="711"/>
      <c r="F11" s="711"/>
      <c r="G11" s="711"/>
      <c r="H11" s="711"/>
      <c r="I11" s="711"/>
      <c r="J11" s="711"/>
      <c r="K11" s="711"/>
      <c r="L11" s="711"/>
      <c r="M11" s="711"/>
      <c r="N11" s="721"/>
      <c r="O11" s="135"/>
      <c r="P11" s="164"/>
      <c r="Q11" s="710"/>
      <c r="R11" s="711"/>
      <c r="S11" s="711"/>
      <c r="T11" s="711"/>
      <c r="U11" s="711"/>
      <c r="V11" s="711"/>
      <c r="W11" s="711"/>
      <c r="X11" s="711"/>
      <c r="Y11" s="711"/>
      <c r="Z11" s="711"/>
      <c r="AA11" s="711"/>
      <c r="AB11" s="721"/>
      <c r="AC11" s="135"/>
      <c r="AD11" s="160"/>
      <c r="AE11" s="710"/>
      <c r="AF11" s="711"/>
      <c r="AG11" s="711"/>
      <c r="AH11" s="711"/>
      <c r="AI11" s="711"/>
      <c r="AJ11" s="711"/>
      <c r="AK11" s="711"/>
      <c r="AL11" s="711"/>
      <c r="AM11" s="711"/>
      <c r="AN11" s="711"/>
      <c r="AO11" s="711"/>
      <c r="AP11" s="721"/>
      <c r="AQ11" s="135"/>
      <c r="AR11" s="160"/>
      <c r="AS11" s="710"/>
      <c r="AT11" s="711"/>
      <c r="AU11" s="711"/>
      <c r="AV11" s="711"/>
      <c r="AW11" s="711"/>
      <c r="AX11" s="711"/>
      <c r="AY11" s="711"/>
      <c r="AZ11" s="711"/>
      <c r="BA11" s="711"/>
      <c r="BB11" s="711"/>
      <c r="BC11" s="711"/>
      <c r="BD11" s="712"/>
      <c r="BE11" s="135"/>
      <c r="BF11" s="160"/>
      <c r="BG11" s="720"/>
      <c r="BH11" s="711"/>
      <c r="BI11" s="711"/>
      <c r="BJ11" s="711"/>
      <c r="BK11" s="711"/>
      <c r="BL11" s="711"/>
      <c r="BM11" s="711"/>
      <c r="BN11" s="711"/>
      <c r="BO11" s="711"/>
      <c r="BP11" s="711"/>
      <c r="BQ11" s="711"/>
      <c r="BR11" s="721"/>
      <c r="BS11" s="135"/>
      <c r="BT11" s="160"/>
      <c r="BU11" s="710"/>
      <c r="BV11" s="711"/>
      <c r="BW11" s="711"/>
      <c r="BX11" s="711"/>
      <c r="BY11" s="711"/>
      <c r="BZ11" s="711"/>
      <c r="CA11" s="711"/>
      <c r="CB11" s="711"/>
      <c r="CC11" s="711"/>
      <c r="CD11" s="711"/>
      <c r="CE11" s="711"/>
      <c r="CF11" s="712"/>
      <c r="CG11" s="135"/>
      <c r="CH11" s="160"/>
      <c r="CI11" s="720"/>
      <c r="CJ11" s="711"/>
      <c r="CK11" s="711"/>
      <c r="CL11" s="711"/>
      <c r="CM11" s="711"/>
      <c r="CN11" s="711"/>
      <c r="CO11" s="711"/>
      <c r="CP11" s="711"/>
      <c r="CQ11" s="711"/>
      <c r="CR11" s="711"/>
      <c r="CS11" s="711"/>
      <c r="CT11" s="721"/>
      <c r="CU11" s="135"/>
      <c r="CV11" s="160"/>
      <c r="CW11" s="710"/>
      <c r="CX11" s="711"/>
      <c r="CY11" s="711"/>
      <c r="CZ11" s="711"/>
      <c r="DA11" s="711"/>
      <c r="DB11" s="711"/>
      <c r="DC11" s="711"/>
      <c r="DD11" s="711"/>
      <c r="DE11" s="711"/>
      <c r="DF11" s="711"/>
      <c r="DG11" s="711"/>
      <c r="DH11" s="712"/>
      <c r="DI11" s="135"/>
      <c r="DK11" s="720"/>
      <c r="DL11" s="711"/>
      <c r="DM11" s="711"/>
      <c r="DN11" s="711"/>
      <c r="DO11" s="711"/>
      <c r="DP11" s="711"/>
      <c r="DQ11" s="711"/>
      <c r="DR11" s="711"/>
      <c r="DS11" s="711"/>
      <c r="DT11" s="711"/>
      <c r="DU11" s="711"/>
      <c r="DV11" s="721"/>
      <c r="DW11" s="135"/>
      <c r="DX11" s="160"/>
      <c r="DY11" s="710"/>
      <c r="DZ11" s="711"/>
      <c r="EA11" s="711"/>
      <c r="EB11" s="711"/>
      <c r="EC11" s="711"/>
      <c r="ED11" s="711"/>
      <c r="EE11" s="711"/>
      <c r="EF11" s="711"/>
      <c r="EG11" s="711"/>
      <c r="EH11" s="711"/>
      <c r="EI11" s="711"/>
      <c r="EJ11" s="712"/>
    </row>
    <row r="12" spans="1:141">
      <c r="A12" s="137" t="s">
        <v>2545</v>
      </c>
      <c r="C12" s="714">
        <f>VLOOKUP(A12,'Прайс-лист'!$B:$K,10,0)</f>
        <v>390</v>
      </c>
      <c r="D12" s="715"/>
      <c r="E12" s="715"/>
      <c r="F12" s="715"/>
      <c r="G12" s="715"/>
      <c r="H12" s="715"/>
      <c r="I12" s="715"/>
      <c r="J12" s="715"/>
      <c r="K12" s="716"/>
      <c r="L12" s="708"/>
      <c r="M12" s="709"/>
      <c r="N12" s="709"/>
      <c r="O12" s="137" t="s">
        <v>606</v>
      </c>
      <c r="P12" s="164"/>
      <c r="Q12" s="719">
        <f>VLOOKUP(O12,'Прайс-лист'!$B:$K,10,0)</f>
        <v>440</v>
      </c>
      <c r="R12" s="715"/>
      <c r="S12" s="715"/>
      <c r="T12" s="715"/>
      <c r="U12" s="715"/>
      <c r="V12" s="715"/>
      <c r="W12" s="715"/>
      <c r="X12" s="715"/>
      <c r="Y12" s="716"/>
      <c r="Z12" s="708"/>
      <c r="AA12" s="709"/>
      <c r="AB12" s="709"/>
      <c r="AC12" s="137" t="s">
        <v>670</v>
      </c>
      <c r="AD12" s="160"/>
      <c r="AE12" s="719">
        <f>VLOOKUP(AC12,'Прайс-лист'!$B:$K,10,0)</f>
        <v>640</v>
      </c>
      <c r="AF12" s="715"/>
      <c r="AG12" s="715"/>
      <c r="AH12" s="715"/>
      <c r="AI12" s="715"/>
      <c r="AJ12" s="715"/>
      <c r="AK12" s="715"/>
      <c r="AL12" s="715"/>
      <c r="AM12" s="716"/>
      <c r="AN12" s="708"/>
      <c r="AO12" s="709"/>
      <c r="AP12" s="709"/>
      <c r="AQ12" s="137" t="s">
        <v>650</v>
      </c>
      <c r="AR12" s="160"/>
      <c r="AS12" s="719">
        <f>VLOOKUP(AQ12,'Прайс-лист'!$B:$K,10,0)</f>
        <v>320</v>
      </c>
      <c r="AT12" s="715"/>
      <c r="AU12" s="715"/>
      <c r="AV12" s="715"/>
      <c r="AW12" s="715"/>
      <c r="AX12" s="715"/>
      <c r="AY12" s="715"/>
      <c r="AZ12" s="715"/>
      <c r="BA12" s="716"/>
      <c r="BB12" s="708"/>
      <c r="BC12" s="709"/>
      <c r="BD12" s="713"/>
      <c r="BE12" s="137"/>
      <c r="BF12" s="160"/>
      <c r="BG12" s="714" t="s">
        <v>4187</v>
      </c>
      <c r="BH12" s="715"/>
      <c r="BI12" s="715"/>
      <c r="BJ12" s="715"/>
      <c r="BK12" s="715"/>
      <c r="BL12" s="715"/>
      <c r="BM12" s="715"/>
      <c r="BN12" s="715"/>
      <c r="BO12" s="716"/>
      <c r="BP12" s="708"/>
      <c r="BQ12" s="709"/>
      <c r="BR12" s="709"/>
      <c r="BS12" s="137" t="s">
        <v>673</v>
      </c>
      <c r="BT12" s="160"/>
      <c r="BU12" s="719">
        <f>VLOOKUP(BS12,'Прайс-лист'!$B:$K,10,0)</f>
        <v>780</v>
      </c>
      <c r="BV12" s="715"/>
      <c r="BW12" s="715"/>
      <c r="BX12" s="715"/>
      <c r="BY12" s="715"/>
      <c r="BZ12" s="715"/>
      <c r="CA12" s="715"/>
      <c r="CB12" s="715"/>
      <c r="CC12" s="716"/>
      <c r="CD12" s="708"/>
      <c r="CE12" s="709"/>
      <c r="CF12" s="713"/>
      <c r="CG12" s="137"/>
      <c r="CH12" s="160"/>
      <c r="CI12" s="714" t="s">
        <v>4187</v>
      </c>
      <c r="CJ12" s="715"/>
      <c r="CK12" s="715"/>
      <c r="CL12" s="715"/>
      <c r="CM12" s="715"/>
      <c r="CN12" s="715"/>
      <c r="CO12" s="715"/>
      <c r="CP12" s="715"/>
      <c r="CQ12" s="716"/>
      <c r="CR12" s="708"/>
      <c r="CS12" s="709"/>
      <c r="CT12" s="709"/>
      <c r="CU12" s="137" t="s">
        <v>676</v>
      </c>
      <c r="CV12" s="160"/>
      <c r="CW12" s="719">
        <f>VLOOKUP(CU12,'Прайс-лист'!$B:$K,10,0)</f>
        <v>1040</v>
      </c>
      <c r="CX12" s="715"/>
      <c r="CY12" s="715"/>
      <c r="CZ12" s="715"/>
      <c r="DA12" s="715"/>
      <c r="DB12" s="715"/>
      <c r="DC12" s="715"/>
      <c r="DD12" s="715"/>
      <c r="DE12" s="716"/>
      <c r="DF12" s="708"/>
      <c r="DG12" s="709"/>
      <c r="DH12" s="713"/>
      <c r="DI12" s="137"/>
      <c r="DK12" s="714" t="s">
        <v>4187</v>
      </c>
      <c r="DL12" s="715"/>
      <c r="DM12" s="715"/>
      <c r="DN12" s="715"/>
      <c r="DO12" s="715"/>
      <c r="DP12" s="715"/>
      <c r="DQ12" s="715"/>
      <c r="DR12" s="715"/>
      <c r="DS12" s="716"/>
      <c r="DT12" s="708"/>
      <c r="DU12" s="709"/>
      <c r="DV12" s="709"/>
      <c r="DW12" s="137" t="s">
        <v>679</v>
      </c>
      <c r="DX12" s="160"/>
      <c r="DY12" s="719">
        <f>VLOOKUP(DW12,'Прайс-лист'!$B:$K,10,0)</f>
        <v>1100</v>
      </c>
      <c r="DZ12" s="715"/>
      <c r="EA12" s="715"/>
      <c r="EB12" s="715"/>
      <c r="EC12" s="715"/>
      <c r="ED12" s="715"/>
      <c r="EE12" s="715"/>
      <c r="EF12" s="715"/>
      <c r="EG12" s="716"/>
      <c r="EH12" s="708"/>
      <c r="EI12" s="709"/>
      <c r="EJ12" s="713"/>
    </row>
    <row r="13" spans="1:141" ht="15" thickBot="1">
      <c r="A13" s="138" t="s">
        <v>2582</v>
      </c>
      <c r="C13" s="753">
        <f>VLOOKUP(A13,'Прайс-лист'!$B:$K,10,0)</f>
        <v>390</v>
      </c>
      <c r="D13" s="723"/>
      <c r="E13" s="723"/>
      <c r="F13" s="723"/>
      <c r="G13" s="723"/>
      <c r="H13" s="723"/>
      <c r="I13" s="723"/>
      <c r="J13" s="723"/>
      <c r="K13" s="724"/>
      <c r="L13" s="725"/>
      <c r="M13" s="726"/>
      <c r="N13" s="726"/>
      <c r="O13" s="139" t="s">
        <v>769</v>
      </c>
      <c r="P13" s="244"/>
      <c r="Q13" s="722">
        <f>VLOOKUP(O13,'Прайс-лист'!$B:$K,10,0)</f>
        <v>440</v>
      </c>
      <c r="R13" s="723"/>
      <c r="S13" s="723"/>
      <c r="T13" s="723"/>
      <c r="U13" s="723"/>
      <c r="V13" s="723"/>
      <c r="W13" s="723"/>
      <c r="X13" s="723"/>
      <c r="Y13" s="724"/>
      <c r="Z13" s="725"/>
      <c r="AA13" s="726"/>
      <c r="AB13" s="726"/>
      <c r="AC13" s="139" t="s">
        <v>801</v>
      </c>
      <c r="AD13" s="245"/>
      <c r="AE13" s="722">
        <f>VLOOKUP(AC13,'Прайс-лист'!$B:$K,10,0)</f>
        <v>640</v>
      </c>
      <c r="AF13" s="723"/>
      <c r="AG13" s="723"/>
      <c r="AH13" s="723"/>
      <c r="AI13" s="723"/>
      <c r="AJ13" s="723"/>
      <c r="AK13" s="723"/>
      <c r="AL13" s="723"/>
      <c r="AM13" s="724"/>
      <c r="AN13" s="725"/>
      <c r="AO13" s="726"/>
      <c r="AP13" s="726"/>
      <c r="AQ13" s="139" t="s">
        <v>791</v>
      </c>
      <c r="AR13" s="245"/>
      <c r="AS13" s="722">
        <f>VLOOKUP(AQ13,'Прайс-лист'!$B:$K,10,0)</f>
        <v>320</v>
      </c>
      <c r="AT13" s="723"/>
      <c r="AU13" s="723"/>
      <c r="AV13" s="723"/>
      <c r="AW13" s="723"/>
      <c r="AX13" s="723"/>
      <c r="AY13" s="723"/>
      <c r="AZ13" s="723"/>
      <c r="BA13" s="724"/>
      <c r="BB13" s="725"/>
      <c r="BC13" s="726"/>
      <c r="BD13" s="727"/>
      <c r="BE13" s="138" t="s">
        <v>2584</v>
      </c>
      <c r="BF13" s="160"/>
      <c r="BG13" s="753">
        <f>VLOOKUP(BE13,'Прайс-лист'!$B:$K,10,0)</f>
        <v>430</v>
      </c>
      <c r="BH13" s="723"/>
      <c r="BI13" s="723"/>
      <c r="BJ13" s="723"/>
      <c r="BK13" s="723"/>
      <c r="BL13" s="723"/>
      <c r="BM13" s="723"/>
      <c r="BN13" s="723"/>
      <c r="BO13" s="724"/>
      <c r="BP13" s="725"/>
      <c r="BQ13" s="726"/>
      <c r="BR13" s="726"/>
      <c r="BS13" s="139" t="s">
        <v>803</v>
      </c>
      <c r="BT13" s="245"/>
      <c r="BU13" s="722">
        <f>VLOOKUP(BS13,'Прайс-лист'!$B:$K,10,0)</f>
        <v>780</v>
      </c>
      <c r="BV13" s="723"/>
      <c r="BW13" s="723"/>
      <c r="BX13" s="723"/>
      <c r="BY13" s="723"/>
      <c r="BZ13" s="723"/>
      <c r="CA13" s="723"/>
      <c r="CB13" s="723"/>
      <c r="CC13" s="724"/>
      <c r="CD13" s="725"/>
      <c r="CE13" s="726"/>
      <c r="CF13" s="727"/>
      <c r="CG13" s="138" t="s">
        <v>2586</v>
      </c>
      <c r="CH13" s="160"/>
      <c r="CI13" s="753">
        <f>VLOOKUP(CG13,'Прайс-лист'!$B:$K,10,0)</f>
        <v>450</v>
      </c>
      <c r="CJ13" s="723"/>
      <c r="CK13" s="723"/>
      <c r="CL13" s="723"/>
      <c r="CM13" s="723"/>
      <c r="CN13" s="723"/>
      <c r="CO13" s="723"/>
      <c r="CP13" s="723"/>
      <c r="CQ13" s="724"/>
      <c r="CR13" s="725"/>
      <c r="CS13" s="726"/>
      <c r="CT13" s="726"/>
      <c r="CU13" s="139" t="s">
        <v>805</v>
      </c>
      <c r="CV13" s="245"/>
      <c r="CW13" s="722">
        <f>VLOOKUP(CU13,'Прайс-лист'!$B:$K,10,0)</f>
        <v>1040</v>
      </c>
      <c r="CX13" s="723"/>
      <c r="CY13" s="723"/>
      <c r="CZ13" s="723"/>
      <c r="DA13" s="723"/>
      <c r="DB13" s="723"/>
      <c r="DC13" s="723"/>
      <c r="DD13" s="723"/>
      <c r="DE13" s="724"/>
      <c r="DF13" s="725"/>
      <c r="DG13" s="726"/>
      <c r="DH13" s="727"/>
      <c r="DI13" s="138" t="s">
        <v>2588</v>
      </c>
      <c r="DK13" s="753">
        <f>VLOOKUP(DI13,'Прайс-лист'!$B:$K,10,0)</f>
        <v>500</v>
      </c>
      <c r="DL13" s="723"/>
      <c r="DM13" s="723"/>
      <c r="DN13" s="723"/>
      <c r="DO13" s="723"/>
      <c r="DP13" s="723"/>
      <c r="DQ13" s="723"/>
      <c r="DR13" s="723"/>
      <c r="DS13" s="724"/>
      <c r="DT13" s="725"/>
      <c r="DU13" s="726"/>
      <c r="DV13" s="726"/>
      <c r="DW13" s="139" t="s">
        <v>807</v>
      </c>
      <c r="DX13" s="245"/>
      <c r="DY13" s="722">
        <f>VLOOKUP(DW13,'Прайс-лист'!$B:$K,10,0)</f>
        <v>1100</v>
      </c>
      <c r="DZ13" s="723"/>
      <c r="EA13" s="723"/>
      <c r="EB13" s="723"/>
      <c r="EC13" s="723"/>
      <c r="ED13" s="723"/>
      <c r="EE13" s="723"/>
      <c r="EF13" s="723"/>
      <c r="EG13" s="724"/>
      <c r="EH13" s="725"/>
      <c r="EI13" s="726"/>
      <c r="EJ13" s="727"/>
    </row>
    <row r="14" spans="1:141" ht="14.25" customHeight="1" thickBot="1">
      <c r="A14" s="221"/>
      <c r="C14" s="221"/>
      <c r="D14" s="221"/>
      <c r="E14" s="221"/>
      <c r="F14" s="221"/>
      <c r="G14" s="221"/>
      <c r="H14" s="221"/>
      <c r="I14" s="221"/>
      <c r="J14" s="221"/>
      <c r="K14" s="221"/>
      <c r="L14" s="221"/>
      <c r="M14" s="160"/>
      <c r="N14" s="158"/>
      <c r="O14" s="158"/>
      <c r="P14" s="158"/>
      <c r="Q14" s="158"/>
      <c r="R14" s="158"/>
      <c r="S14" s="158"/>
      <c r="T14" s="158"/>
      <c r="U14" s="158"/>
      <c r="V14" s="158"/>
      <c r="W14" s="158"/>
      <c r="X14" s="158"/>
      <c r="Y14" s="158"/>
      <c r="Z14" s="140"/>
      <c r="AA14" s="158"/>
      <c r="AB14" s="158"/>
      <c r="AC14" s="158"/>
      <c r="AD14" s="158"/>
      <c r="AE14" s="158"/>
      <c r="AF14" s="158"/>
      <c r="AG14" s="158"/>
      <c r="AH14" s="158"/>
      <c r="AI14" s="158"/>
      <c r="AJ14" s="158"/>
      <c r="AK14" s="158"/>
      <c r="AL14" s="158"/>
      <c r="AM14" s="140"/>
      <c r="AN14" s="158"/>
      <c r="AO14" s="158"/>
      <c r="AP14" s="158"/>
      <c r="AQ14" s="158"/>
      <c r="AR14" s="158"/>
      <c r="AS14" s="158"/>
      <c r="AT14" s="158"/>
      <c r="AU14" s="158"/>
      <c r="AV14" s="158"/>
      <c r="AW14" s="158"/>
      <c r="AX14" s="158"/>
      <c r="AY14" s="158"/>
      <c r="AZ14" s="160"/>
      <c r="BA14" s="160"/>
      <c r="BB14" s="160"/>
      <c r="BC14" s="160"/>
      <c r="BD14" s="158"/>
      <c r="BE14" s="158"/>
      <c r="BF14" s="158"/>
      <c r="BG14" s="158"/>
      <c r="BH14" s="158"/>
      <c r="BI14" s="158"/>
      <c r="BJ14" s="158"/>
      <c r="BK14" s="158"/>
      <c r="BL14" s="158"/>
      <c r="BM14" s="158"/>
      <c r="BN14" s="158"/>
      <c r="BO14" s="158"/>
      <c r="BP14" s="158"/>
      <c r="BQ14" s="158"/>
      <c r="BR14" s="158"/>
      <c r="BS14" s="158"/>
      <c r="BT14" s="164"/>
      <c r="BU14" s="142"/>
      <c r="BV14" s="142"/>
      <c r="BW14" s="142"/>
      <c r="BX14" s="142"/>
      <c r="BY14" s="142"/>
      <c r="BZ14" s="142"/>
      <c r="CA14" s="142"/>
      <c r="CB14" s="142"/>
      <c r="CC14" s="142"/>
      <c r="CD14" s="142"/>
      <c r="CE14" s="142"/>
      <c r="CF14" s="142"/>
      <c r="CG14" s="142"/>
      <c r="CH14" s="142"/>
      <c r="CI14" s="142"/>
      <c r="CJ14" s="142"/>
      <c r="CK14" s="142"/>
      <c r="CL14" s="142"/>
      <c r="CM14" s="142"/>
      <c r="CN14" s="142"/>
      <c r="CO14" s="142"/>
      <c r="CP14" s="142"/>
      <c r="CQ14" s="142"/>
      <c r="CR14" s="142"/>
      <c r="CS14" s="142"/>
      <c r="CT14" s="142"/>
      <c r="CU14" s="142"/>
      <c r="CV14" s="142"/>
      <c r="CW14" s="142"/>
      <c r="CX14" s="142"/>
      <c r="CY14" s="142"/>
      <c r="CZ14" s="142"/>
      <c r="DA14" s="142"/>
      <c r="DB14" s="142"/>
      <c r="DC14" s="142"/>
      <c r="DD14" s="142"/>
      <c r="DE14" s="142"/>
      <c r="DF14" s="142"/>
      <c r="DG14" s="142"/>
      <c r="DH14" s="142"/>
      <c r="DI14" s="142"/>
      <c r="DJ14" s="142"/>
      <c r="DK14" s="142"/>
      <c r="DL14" s="142"/>
      <c r="DM14" s="142"/>
      <c r="DN14" s="142"/>
      <c r="DO14" s="142"/>
      <c r="DP14" s="142"/>
      <c r="DQ14" s="142"/>
      <c r="DR14" s="142"/>
      <c r="DS14" s="142"/>
      <c r="DT14" s="142"/>
      <c r="DU14" s="142"/>
      <c r="DV14" s="142"/>
      <c r="DW14" s="142"/>
    </row>
    <row r="15" spans="1:141" ht="15" thickBot="1">
      <c r="C15" s="754" t="s">
        <v>4184</v>
      </c>
      <c r="D15" s="755"/>
      <c r="E15" s="755"/>
      <c r="F15" s="755"/>
      <c r="G15" s="755"/>
      <c r="H15" s="755"/>
      <c r="I15" s="755"/>
      <c r="J15" s="755"/>
      <c r="K15" s="755"/>
      <c r="L15" s="755"/>
      <c r="M15" s="755"/>
      <c r="N15" s="755"/>
      <c r="O15" s="755"/>
      <c r="P15" s="755"/>
      <c r="Q15" s="755"/>
      <c r="R15" s="755"/>
      <c r="S15" s="755"/>
      <c r="T15" s="755"/>
      <c r="U15" s="755"/>
      <c r="V15" s="755"/>
      <c r="W15" s="755"/>
      <c r="X15" s="755"/>
      <c r="Y15" s="755"/>
      <c r="Z15" s="755"/>
      <c r="AA15" s="755"/>
      <c r="AB15" s="756"/>
      <c r="AC15" s="134"/>
      <c r="AD15" s="158"/>
      <c r="AE15" s="754" t="s">
        <v>4185</v>
      </c>
      <c r="AF15" s="755"/>
      <c r="AG15" s="755"/>
      <c r="AH15" s="755"/>
      <c r="AI15" s="755"/>
      <c r="AJ15" s="755"/>
      <c r="AK15" s="755"/>
      <c r="AL15" s="755"/>
      <c r="AM15" s="755"/>
      <c r="AN15" s="755"/>
      <c r="AO15" s="755"/>
      <c r="AP15" s="755"/>
      <c r="AQ15" s="755"/>
      <c r="AR15" s="755"/>
      <c r="AS15" s="755"/>
      <c r="AT15" s="755"/>
      <c r="AU15" s="755"/>
      <c r="AV15" s="755"/>
      <c r="AW15" s="755"/>
      <c r="AX15" s="755"/>
      <c r="AY15" s="755"/>
      <c r="AZ15" s="755"/>
      <c r="BA15" s="755"/>
      <c r="BB15" s="755"/>
      <c r="BC15" s="755"/>
      <c r="BD15" s="756"/>
      <c r="BE15" s="134"/>
      <c r="BF15" s="160"/>
      <c r="BG15" s="754" t="s">
        <v>4274</v>
      </c>
      <c r="BH15" s="755"/>
      <c r="BI15" s="755"/>
      <c r="BJ15" s="755"/>
      <c r="BK15" s="755"/>
      <c r="BL15" s="755"/>
      <c r="BM15" s="755"/>
      <c r="BN15" s="755"/>
      <c r="BO15" s="755"/>
      <c r="BP15" s="755"/>
      <c r="BQ15" s="755"/>
      <c r="BR15" s="755"/>
      <c r="BS15" s="755"/>
      <c r="BT15" s="755"/>
      <c r="BU15" s="755"/>
      <c r="BV15" s="755"/>
      <c r="BW15" s="755"/>
      <c r="BX15" s="755"/>
      <c r="BY15" s="755"/>
      <c r="BZ15" s="755"/>
      <c r="CA15" s="755"/>
      <c r="CB15" s="755"/>
      <c r="CC15" s="755"/>
      <c r="CD15" s="755"/>
      <c r="CE15" s="755"/>
      <c r="CF15" s="755"/>
      <c r="CG15" s="755"/>
      <c r="CH15" s="755"/>
      <c r="CI15" s="755"/>
      <c r="CJ15" s="755"/>
      <c r="CK15" s="755"/>
      <c r="CL15" s="755"/>
      <c r="CM15" s="755"/>
      <c r="CN15" s="755"/>
      <c r="CO15" s="755"/>
      <c r="CP15" s="755"/>
      <c r="CQ15" s="755"/>
      <c r="CR15" s="755"/>
      <c r="CS15" s="755"/>
      <c r="CT15" s="755"/>
      <c r="CU15" s="755"/>
      <c r="CV15" s="755"/>
      <c r="CW15" s="755"/>
      <c r="CX15" s="755"/>
      <c r="CY15" s="755"/>
      <c r="CZ15" s="755"/>
      <c r="DA15" s="755"/>
      <c r="DB15" s="755"/>
      <c r="DC15" s="755"/>
      <c r="DD15" s="755"/>
      <c r="DE15" s="755"/>
      <c r="DF15" s="755"/>
      <c r="DG15" s="755"/>
      <c r="DH15" s="755"/>
      <c r="DI15" s="755"/>
      <c r="DJ15" s="755"/>
      <c r="DK15" s="755"/>
      <c r="DL15" s="755"/>
      <c r="DM15" s="755"/>
      <c r="DN15" s="755"/>
      <c r="DO15" s="755"/>
      <c r="DP15" s="755"/>
      <c r="DQ15" s="755"/>
      <c r="DR15" s="755"/>
      <c r="DS15" s="755"/>
      <c r="DT15" s="755"/>
      <c r="DU15" s="755"/>
      <c r="DV15" s="755"/>
      <c r="DW15" s="755"/>
      <c r="DX15" s="755"/>
      <c r="DY15" s="755"/>
      <c r="DZ15" s="755"/>
      <c r="EA15" s="755"/>
      <c r="EB15" s="755"/>
      <c r="EC15" s="755"/>
      <c r="ED15" s="755"/>
      <c r="EE15" s="755"/>
      <c r="EF15" s="755"/>
      <c r="EG15" s="755"/>
      <c r="EH15" s="755"/>
      <c r="EI15" s="755"/>
      <c r="EJ15" s="756"/>
    </row>
    <row r="16" spans="1:141" ht="15.75">
      <c r="C16" s="740" t="s">
        <v>6344</v>
      </c>
      <c r="D16" s="741"/>
      <c r="E16" s="741"/>
      <c r="F16" s="741"/>
      <c r="G16" s="741"/>
      <c r="H16" s="741"/>
      <c r="I16" s="741"/>
      <c r="J16" s="741"/>
      <c r="K16" s="741"/>
      <c r="L16" s="741"/>
      <c r="M16" s="741"/>
      <c r="N16" s="741"/>
      <c r="O16" s="135"/>
      <c r="P16" s="164"/>
      <c r="Q16" s="733" t="s">
        <v>6346</v>
      </c>
      <c r="R16" s="733"/>
      <c r="S16" s="733"/>
      <c r="T16" s="733"/>
      <c r="U16" s="733"/>
      <c r="V16" s="733"/>
      <c r="W16" s="733"/>
      <c r="X16" s="733"/>
      <c r="Y16" s="733"/>
      <c r="Z16" s="733"/>
      <c r="AA16" s="733"/>
      <c r="AB16" s="743"/>
      <c r="AC16" s="135"/>
      <c r="AD16" s="160"/>
      <c r="AE16" s="740" t="s">
        <v>4234</v>
      </c>
      <c r="AF16" s="741"/>
      <c r="AG16" s="741"/>
      <c r="AH16" s="741"/>
      <c r="AI16" s="741"/>
      <c r="AJ16" s="741"/>
      <c r="AK16" s="741"/>
      <c r="AL16" s="741"/>
      <c r="AM16" s="741"/>
      <c r="AN16" s="741"/>
      <c r="AO16" s="741"/>
      <c r="AP16" s="741"/>
      <c r="AQ16" s="135"/>
      <c r="AR16" s="164"/>
      <c r="AS16" s="733" t="s">
        <v>601</v>
      </c>
      <c r="AT16" s="733"/>
      <c r="AU16" s="733"/>
      <c r="AV16" s="733"/>
      <c r="AW16" s="733"/>
      <c r="AX16" s="733"/>
      <c r="AY16" s="733"/>
      <c r="AZ16" s="733"/>
      <c r="BA16" s="733"/>
      <c r="BB16" s="733"/>
      <c r="BC16" s="733"/>
      <c r="BD16" s="743"/>
      <c r="BE16" s="135"/>
      <c r="BF16" s="160"/>
      <c r="BG16" s="740" t="s">
        <v>4235</v>
      </c>
      <c r="BH16" s="741"/>
      <c r="BI16" s="741"/>
      <c r="BJ16" s="741"/>
      <c r="BK16" s="741"/>
      <c r="BL16" s="741"/>
      <c r="BM16" s="741"/>
      <c r="BN16" s="741"/>
      <c r="BO16" s="741"/>
      <c r="BP16" s="741"/>
      <c r="BQ16" s="741"/>
      <c r="BR16" s="741"/>
      <c r="BS16" s="135"/>
      <c r="BT16" s="160"/>
      <c r="BU16" s="741" t="s">
        <v>607</v>
      </c>
      <c r="BV16" s="741"/>
      <c r="BW16" s="741"/>
      <c r="BX16" s="741"/>
      <c r="BY16" s="741"/>
      <c r="BZ16" s="741"/>
      <c r="CA16" s="741"/>
      <c r="CB16" s="741"/>
      <c r="CC16" s="741"/>
      <c r="CD16" s="741"/>
      <c r="CE16" s="741"/>
      <c r="CF16" s="741"/>
      <c r="CG16" s="135"/>
      <c r="CH16" s="160"/>
      <c r="CI16" s="741" t="s">
        <v>651</v>
      </c>
      <c r="CJ16" s="741"/>
      <c r="CK16" s="741"/>
      <c r="CL16" s="741"/>
      <c r="CM16" s="741"/>
      <c r="CN16" s="741"/>
      <c r="CO16" s="741"/>
      <c r="CP16" s="741"/>
      <c r="CQ16" s="741"/>
      <c r="CR16" s="741"/>
      <c r="CS16" s="741"/>
      <c r="CT16" s="741"/>
      <c r="CU16" s="135"/>
      <c r="CV16" s="160"/>
      <c r="CW16" s="741" t="s">
        <v>683</v>
      </c>
      <c r="CX16" s="741"/>
      <c r="CY16" s="741"/>
      <c r="CZ16" s="741"/>
      <c r="DA16" s="741"/>
      <c r="DB16" s="741"/>
      <c r="DC16" s="741"/>
      <c r="DD16" s="741"/>
      <c r="DE16" s="741"/>
      <c r="DF16" s="741"/>
      <c r="DG16" s="741"/>
      <c r="DH16" s="741"/>
      <c r="DI16" s="135"/>
      <c r="DJ16" s="160"/>
      <c r="DK16" s="741" t="s">
        <v>755</v>
      </c>
      <c r="DL16" s="741"/>
      <c r="DM16" s="741"/>
      <c r="DN16" s="741"/>
      <c r="DO16" s="741"/>
      <c r="DP16" s="741"/>
      <c r="DQ16" s="741"/>
      <c r="DR16" s="741"/>
      <c r="DS16" s="741"/>
      <c r="DT16" s="741"/>
      <c r="DU16" s="741"/>
      <c r="DV16" s="741"/>
      <c r="DW16" s="135"/>
      <c r="DX16" s="160"/>
      <c r="DY16" s="741" t="s">
        <v>763</v>
      </c>
      <c r="DZ16" s="741"/>
      <c r="EA16" s="741"/>
      <c r="EB16" s="741"/>
      <c r="EC16" s="741"/>
      <c r="ED16" s="741"/>
      <c r="EE16" s="741"/>
      <c r="EF16" s="741"/>
      <c r="EG16" s="741"/>
      <c r="EH16" s="741"/>
      <c r="EI16" s="741"/>
      <c r="EJ16" s="742"/>
    </row>
    <row r="17" spans="1:140" ht="58.5" customHeight="1">
      <c r="C17" s="734" t="s">
        <v>4233</v>
      </c>
      <c r="D17" s="735"/>
      <c r="E17" s="735"/>
      <c r="F17" s="735"/>
      <c r="G17" s="735"/>
      <c r="H17" s="735"/>
      <c r="I17" s="735"/>
      <c r="J17" s="735"/>
      <c r="K17" s="735"/>
      <c r="L17" s="735"/>
      <c r="M17" s="735"/>
      <c r="N17" s="735"/>
      <c r="O17" s="142"/>
      <c r="P17" s="164"/>
      <c r="Q17" s="735" t="s">
        <v>4273</v>
      </c>
      <c r="R17" s="735"/>
      <c r="S17" s="735"/>
      <c r="T17" s="735"/>
      <c r="U17" s="735"/>
      <c r="V17" s="735"/>
      <c r="W17" s="735"/>
      <c r="X17" s="735"/>
      <c r="Y17" s="735"/>
      <c r="Z17" s="735"/>
      <c r="AA17" s="735"/>
      <c r="AB17" s="744"/>
      <c r="AC17" s="142"/>
      <c r="AD17" s="160"/>
      <c r="AE17" s="734" t="s">
        <v>4323</v>
      </c>
      <c r="AF17" s="735"/>
      <c r="AG17" s="735"/>
      <c r="AH17" s="735"/>
      <c r="AI17" s="735"/>
      <c r="AJ17" s="735"/>
      <c r="AK17" s="735"/>
      <c r="AL17" s="735"/>
      <c r="AM17" s="735"/>
      <c r="AN17" s="735"/>
      <c r="AO17" s="735"/>
      <c r="AP17" s="735"/>
      <c r="AQ17" s="142"/>
      <c r="AR17" s="164"/>
      <c r="AS17" s="735" t="s">
        <v>4262</v>
      </c>
      <c r="AT17" s="735"/>
      <c r="AU17" s="735"/>
      <c r="AV17" s="735"/>
      <c r="AW17" s="735"/>
      <c r="AX17" s="735"/>
      <c r="AY17" s="735"/>
      <c r="AZ17" s="735"/>
      <c r="BA17" s="735"/>
      <c r="BB17" s="735"/>
      <c r="BC17" s="735"/>
      <c r="BD17" s="744"/>
      <c r="BE17" s="142"/>
      <c r="BF17" s="160"/>
      <c r="BG17" s="734" t="s">
        <v>5886</v>
      </c>
      <c r="BH17" s="735"/>
      <c r="BI17" s="735"/>
      <c r="BJ17" s="735"/>
      <c r="BK17" s="735"/>
      <c r="BL17" s="735"/>
      <c r="BM17" s="735"/>
      <c r="BN17" s="735"/>
      <c r="BO17" s="735"/>
      <c r="BP17" s="735"/>
      <c r="BQ17" s="735"/>
      <c r="BR17" s="735"/>
      <c r="BS17" s="142"/>
      <c r="BT17" s="160"/>
      <c r="BU17" s="735" t="s">
        <v>4262</v>
      </c>
      <c r="BV17" s="735"/>
      <c r="BW17" s="735"/>
      <c r="BX17" s="735"/>
      <c r="BY17" s="735"/>
      <c r="BZ17" s="735"/>
      <c r="CA17" s="735"/>
      <c r="CB17" s="735"/>
      <c r="CC17" s="735"/>
      <c r="CD17" s="735"/>
      <c r="CE17" s="735"/>
      <c r="CF17" s="735"/>
      <c r="CG17" s="142"/>
      <c r="CH17" s="160"/>
      <c r="CI17" s="735" t="s">
        <v>4275</v>
      </c>
      <c r="CJ17" s="735"/>
      <c r="CK17" s="735"/>
      <c r="CL17" s="735"/>
      <c r="CM17" s="735"/>
      <c r="CN17" s="735"/>
      <c r="CO17" s="735"/>
      <c r="CP17" s="735"/>
      <c r="CQ17" s="735"/>
      <c r="CR17" s="735"/>
      <c r="CS17" s="735"/>
      <c r="CT17" s="735"/>
      <c r="CU17" s="142"/>
      <c r="CV17" s="160"/>
      <c r="CW17" s="735" t="s">
        <v>4263</v>
      </c>
      <c r="CX17" s="735"/>
      <c r="CY17" s="735"/>
      <c r="CZ17" s="735"/>
      <c r="DA17" s="735"/>
      <c r="DB17" s="735"/>
      <c r="DC17" s="735"/>
      <c r="DD17" s="735"/>
      <c r="DE17" s="735"/>
      <c r="DF17" s="735"/>
      <c r="DG17" s="735"/>
      <c r="DH17" s="735"/>
      <c r="DI17" s="142"/>
      <c r="DJ17" s="160"/>
      <c r="DK17" s="735" t="s">
        <v>4276</v>
      </c>
      <c r="DL17" s="735"/>
      <c r="DM17" s="735"/>
      <c r="DN17" s="735"/>
      <c r="DO17" s="735"/>
      <c r="DP17" s="735"/>
      <c r="DQ17" s="735"/>
      <c r="DR17" s="735"/>
      <c r="DS17" s="735"/>
      <c r="DT17" s="735"/>
      <c r="DU17" s="735"/>
      <c r="DV17" s="735"/>
      <c r="DW17" s="142"/>
      <c r="DX17" s="160"/>
      <c r="DY17" s="735" t="s">
        <v>4277</v>
      </c>
      <c r="DZ17" s="735"/>
      <c r="EA17" s="735"/>
      <c r="EB17" s="735"/>
      <c r="EC17" s="735"/>
      <c r="ED17" s="735"/>
      <c r="EE17" s="735"/>
      <c r="EF17" s="735"/>
      <c r="EG17" s="735"/>
      <c r="EH17" s="735"/>
      <c r="EI17" s="735"/>
      <c r="EJ17" s="744"/>
    </row>
    <row r="18" spans="1:140" ht="15" customHeight="1">
      <c r="C18" s="736"/>
      <c r="D18" s="717"/>
      <c r="E18" s="717"/>
      <c r="F18" s="717"/>
      <c r="G18" s="717"/>
      <c r="H18" s="717"/>
      <c r="I18" s="717"/>
      <c r="J18" s="717"/>
      <c r="K18" s="717"/>
      <c r="L18" s="717"/>
      <c r="M18" s="717"/>
      <c r="N18" s="717"/>
      <c r="O18" s="227"/>
      <c r="P18" s="164"/>
      <c r="Q18" s="717" t="s">
        <v>669</v>
      </c>
      <c r="R18" s="717"/>
      <c r="S18" s="717"/>
      <c r="T18" s="717"/>
      <c r="U18" s="717"/>
      <c r="V18" s="717"/>
      <c r="W18" s="717"/>
      <c r="X18" s="717"/>
      <c r="Y18" s="717"/>
      <c r="Z18" s="717"/>
      <c r="AA18" s="717"/>
      <c r="AB18" s="718"/>
      <c r="AC18" s="227"/>
      <c r="AD18" s="160"/>
      <c r="AE18" s="736"/>
      <c r="AF18" s="717"/>
      <c r="AG18" s="717"/>
      <c r="AH18" s="717"/>
      <c r="AI18" s="717"/>
      <c r="AJ18" s="717"/>
      <c r="AK18" s="717"/>
      <c r="AL18" s="717"/>
      <c r="AM18" s="717"/>
      <c r="AN18" s="717"/>
      <c r="AO18" s="717"/>
      <c r="AP18" s="717"/>
      <c r="AQ18" s="227"/>
      <c r="AR18" s="164"/>
      <c r="AS18" s="717" t="s">
        <v>604</v>
      </c>
      <c r="AT18" s="717"/>
      <c r="AU18" s="717"/>
      <c r="AV18" s="717"/>
      <c r="AW18" s="717"/>
      <c r="AX18" s="717"/>
      <c r="AY18" s="717"/>
      <c r="AZ18" s="717"/>
      <c r="BA18" s="717"/>
      <c r="BB18" s="717"/>
      <c r="BC18" s="717"/>
      <c r="BD18" s="718"/>
      <c r="BE18" s="227"/>
      <c r="BF18" s="160"/>
      <c r="BG18" s="806"/>
      <c r="BH18" s="807"/>
      <c r="BI18" s="807"/>
      <c r="BJ18" s="807"/>
      <c r="BK18" s="807"/>
      <c r="BL18" s="807"/>
      <c r="BM18" s="807"/>
      <c r="BN18" s="807"/>
      <c r="BO18" s="807"/>
      <c r="BP18" s="807"/>
      <c r="BQ18" s="807"/>
      <c r="BR18" s="808"/>
      <c r="BS18" s="227"/>
      <c r="BT18" s="160"/>
      <c r="BU18" s="717" t="s">
        <v>609</v>
      </c>
      <c r="BV18" s="717"/>
      <c r="BW18" s="717"/>
      <c r="BX18" s="717"/>
      <c r="BY18" s="717"/>
      <c r="BZ18" s="717"/>
      <c r="CA18" s="717"/>
      <c r="CB18" s="717"/>
      <c r="CC18" s="717"/>
      <c r="CD18" s="717"/>
      <c r="CE18" s="717"/>
      <c r="CF18" s="717"/>
      <c r="CG18" s="227"/>
      <c r="CH18" s="160"/>
      <c r="CI18" s="717" t="s">
        <v>653</v>
      </c>
      <c r="CJ18" s="717"/>
      <c r="CK18" s="717"/>
      <c r="CL18" s="717"/>
      <c r="CM18" s="717"/>
      <c r="CN18" s="717"/>
      <c r="CO18" s="717"/>
      <c r="CP18" s="717"/>
      <c r="CQ18" s="717"/>
      <c r="CR18" s="717"/>
      <c r="CS18" s="717"/>
      <c r="CT18" s="717"/>
      <c r="CU18" s="136"/>
      <c r="CV18" s="246"/>
      <c r="CW18" s="717" t="s">
        <v>685</v>
      </c>
      <c r="CX18" s="717"/>
      <c r="CY18" s="717"/>
      <c r="CZ18" s="717"/>
      <c r="DA18" s="717"/>
      <c r="DB18" s="717"/>
      <c r="DC18" s="717"/>
      <c r="DD18" s="717"/>
      <c r="DE18" s="717"/>
      <c r="DF18" s="717"/>
      <c r="DG18" s="717"/>
      <c r="DH18" s="717"/>
      <c r="DI18" s="227"/>
      <c r="DJ18" s="160"/>
      <c r="DK18" s="717" t="s">
        <v>757</v>
      </c>
      <c r="DL18" s="717"/>
      <c r="DM18" s="717"/>
      <c r="DN18" s="717"/>
      <c r="DO18" s="717"/>
      <c r="DP18" s="717"/>
      <c r="DQ18" s="717"/>
      <c r="DR18" s="717"/>
      <c r="DS18" s="717"/>
      <c r="DT18" s="717"/>
      <c r="DU18" s="717"/>
      <c r="DV18" s="717"/>
      <c r="DW18" s="136"/>
      <c r="DX18" s="246"/>
      <c r="DY18" s="717" t="s">
        <v>765</v>
      </c>
      <c r="DZ18" s="717"/>
      <c r="EA18" s="717"/>
      <c r="EB18" s="717"/>
      <c r="EC18" s="717"/>
      <c r="ED18" s="717"/>
      <c r="EE18" s="717"/>
      <c r="EF18" s="717"/>
      <c r="EG18" s="717"/>
      <c r="EH18" s="717"/>
      <c r="EI18" s="717"/>
      <c r="EJ18" s="718"/>
    </row>
    <row r="19" spans="1:140" ht="106.5" customHeight="1">
      <c r="C19" s="720"/>
      <c r="D19" s="711"/>
      <c r="E19" s="711"/>
      <c r="F19" s="711"/>
      <c r="G19" s="711"/>
      <c r="H19" s="711"/>
      <c r="I19" s="711"/>
      <c r="J19" s="711"/>
      <c r="K19" s="711"/>
      <c r="L19" s="711"/>
      <c r="M19" s="711"/>
      <c r="N19" s="721"/>
      <c r="O19" s="135"/>
      <c r="P19" s="164"/>
      <c r="Q19" s="710"/>
      <c r="R19" s="711"/>
      <c r="S19" s="711"/>
      <c r="T19" s="711"/>
      <c r="U19" s="711"/>
      <c r="V19" s="711"/>
      <c r="W19" s="711"/>
      <c r="X19" s="711"/>
      <c r="Y19" s="711"/>
      <c r="Z19" s="711"/>
      <c r="AA19" s="711"/>
      <c r="AB19" s="712"/>
      <c r="AC19" s="135"/>
      <c r="AD19" s="160"/>
      <c r="AE19" s="720"/>
      <c r="AF19" s="711"/>
      <c r="AG19" s="711"/>
      <c r="AH19" s="711"/>
      <c r="AI19" s="711"/>
      <c r="AJ19" s="711"/>
      <c r="AK19" s="711"/>
      <c r="AL19" s="711"/>
      <c r="AM19" s="711"/>
      <c r="AN19" s="711"/>
      <c r="AO19" s="711"/>
      <c r="AP19" s="721"/>
      <c r="AQ19" s="135"/>
      <c r="AR19" s="164"/>
      <c r="AS19" s="710"/>
      <c r="AT19" s="711"/>
      <c r="AU19" s="711"/>
      <c r="AV19" s="711"/>
      <c r="AW19" s="711"/>
      <c r="AX19" s="711"/>
      <c r="AY19" s="711"/>
      <c r="AZ19" s="711"/>
      <c r="BA19" s="711"/>
      <c r="BB19" s="711"/>
      <c r="BC19" s="711"/>
      <c r="BD19" s="712"/>
      <c r="BE19" s="135"/>
      <c r="BF19" s="160"/>
      <c r="BG19" s="720"/>
      <c r="BH19" s="711"/>
      <c r="BI19" s="711"/>
      <c r="BJ19" s="711"/>
      <c r="BK19" s="711"/>
      <c r="BL19" s="711"/>
      <c r="BM19" s="711"/>
      <c r="BN19" s="711"/>
      <c r="BO19" s="711"/>
      <c r="BP19" s="711"/>
      <c r="BQ19" s="711"/>
      <c r="BR19" s="721"/>
      <c r="BS19" s="135"/>
      <c r="BT19" s="160"/>
      <c r="BU19" s="710"/>
      <c r="BV19" s="711"/>
      <c r="BW19" s="711"/>
      <c r="BX19" s="711"/>
      <c r="BY19" s="711"/>
      <c r="BZ19" s="711"/>
      <c r="CA19" s="711"/>
      <c r="CB19" s="711"/>
      <c r="CC19" s="711"/>
      <c r="CD19" s="711"/>
      <c r="CE19" s="711"/>
      <c r="CF19" s="721"/>
      <c r="CG19" s="135"/>
      <c r="CH19" s="160"/>
      <c r="CI19" s="710"/>
      <c r="CJ19" s="711"/>
      <c r="CK19" s="711"/>
      <c r="CL19" s="711"/>
      <c r="CM19" s="711"/>
      <c r="CN19" s="711"/>
      <c r="CO19" s="711"/>
      <c r="CP19" s="711"/>
      <c r="CQ19" s="711"/>
      <c r="CR19" s="711"/>
      <c r="CS19" s="711"/>
      <c r="CT19" s="721"/>
      <c r="CU19" s="135"/>
      <c r="CV19" s="160"/>
      <c r="CW19" s="710"/>
      <c r="CX19" s="711"/>
      <c r="CY19" s="711"/>
      <c r="CZ19" s="711"/>
      <c r="DA19" s="711"/>
      <c r="DB19" s="711"/>
      <c r="DC19" s="711"/>
      <c r="DD19" s="711"/>
      <c r="DE19" s="711"/>
      <c r="DF19" s="711"/>
      <c r="DG19" s="711"/>
      <c r="DH19" s="721"/>
      <c r="DI19" s="135"/>
      <c r="DJ19" s="247"/>
      <c r="DK19" s="710"/>
      <c r="DL19" s="711"/>
      <c r="DM19" s="711"/>
      <c r="DN19" s="711"/>
      <c r="DO19" s="711"/>
      <c r="DP19" s="711"/>
      <c r="DQ19" s="711"/>
      <c r="DR19" s="711"/>
      <c r="DS19" s="711"/>
      <c r="DT19" s="711"/>
      <c r="DU19" s="711"/>
      <c r="DV19" s="721"/>
      <c r="DW19" s="135"/>
      <c r="DX19" s="160"/>
      <c r="DY19" s="710"/>
      <c r="DZ19" s="711"/>
      <c r="EA19" s="711"/>
      <c r="EB19" s="711"/>
      <c r="EC19" s="711"/>
      <c r="ED19" s="711"/>
      <c r="EE19" s="711"/>
      <c r="EF19" s="711"/>
      <c r="EG19" s="711"/>
      <c r="EH19" s="711"/>
      <c r="EI19" s="711"/>
      <c r="EJ19" s="712"/>
    </row>
    <row r="20" spans="1:140">
      <c r="A20" s="137"/>
      <c r="C20" s="714" t="s">
        <v>4187</v>
      </c>
      <c r="D20" s="715"/>
      <c r="E20" s="715"/>
      <c r="F20" s="715"/>
      <c r="G20" s="715"/>
      <c r="H20" s="715"/>
      <c r="I20" s="715"/>
      <c r="J20" s="715"/>
      <c r="K20" s="716"/>
      <c r="L20" s="708"/>
      <c r="M20" s="709"/>
      <c r="N20" s="709"/>
      <c r="O20" s="137" t="s">
        <v>682</v>
      </c>
      <c r="P20" s="160"/>
      <c r="Q20" s="719">
        <f>VLOOKUP(O20,'Прайс-лист'!$B:$K,10,0)</f>
        <v>1310</v>
      </c>
      <c r="R20" s="715"/>
      <c r="S20" s="715"/>
      <c r="T20" s="715"/>
      <c r="U20" s="715"/>
      <c r="V20" s="715"/>
      <c r="W20" s="715"/>
      <c r="X20" s="715"/>
      <c r="Y20" s="716"/>
      <c r="Z20" s="708"/>
      <c r="AA20" s="709"/>
      <c r="AB20" s="713"/>
      <c r="AC20" s="137" t="s">
        <v>2547</v>
      </c>
      <c r="AD20" s="160"/>
      <c r="AE20" s="714">
        <f>VLOOKUP(AC20,'Прайс-лист'!$B:$K,10,0)</f>
        <v>500</v>
      </c>
      <c r="AF20" s="715"/>
      <c r="AG20" s="715"/>
      <c r="AH20" s="715"/>
      <c r="AI20" s="715"/>
      <c r="AJ20" s="715"/>
      <c r="AK20" s="715"/>
      <c r="AL20" s="715"/>
      <c r="AM20" s="716"/>
      <c r="AN20" s="708"/>
      <c r="AO20" s="709"/>
      <c r="AP20" s="709"/>
      <c r="AQ20" s="137" t="s">
        <v>606</v>
      </c>
      <c r="AR20" s="160"/>
      <c r="AS20" s="719">
        <f>VLOOKUP(AQ20,'Прайс-лист'!$B:$K,10,0)</f>
        <v>440</v>
      </c>
      <c r="AT20" s="715"/>
      <c r="AU20" s="715"/>
      <c r="AV20" s="715"/>
      <c r="AW20" s="715"/>
      <c r="AX20" s="715"/>
      <c r="AY20" s="715"/>
      <c r="AZ20" s="715"/>
      <c r="BA20" s="716"/>
      <c r="BB20" s="708"/>
      <c r="BC20" s="709"/>
      <c r="BD20" s="713"/>
      <c r="BE20" s="137" t="s">
        <v>2549</v>
      </c>
      <c r="BF20" s="160"/>
      <c r="BG20" s="714">
        <f>VLOOKUP(BE20,'Прайс-лист'!$B:$K,10,0)</f>
        <v>510</v>
      </c>
      <c r="BH20" s="715"/>
      <c r="BI20" s="715"/>
      <c r="BJ20" s="715"/>
      <c r="BK20" s="715"/>
      <c r="BL20" s="715"/>
      <c r="BM20" s="715"/>
      <c r="BN20" s="715"/>
      <c r="BO20" s="716"/>
      <c r="BP20" s="708"/>
      <c r="BQ20" s="709"/>
      <c r="BR20" s="709"/>
      <c r="BS20" s="137" t="s">
        <v>610</v>
      </c>
      <c r="BT20" s="160"/>
      <c r="BU20" s="719">
        <f>VLOOKUP(BS20,'Прайс-лист'!$B:$K,10,0)</f>
        <v>500</v>
      </c>
      <c r="BV20" s="715"/>
      <c r="BW20" s="715"/>
      <c r="BX20" s="715"/>
      <c r="BY20" s="715"/>
      <c r="BZ20" s="715"/>
      <c r="CA20" s="715"/>
      <c r="CB20" s="715"/>
      <c r="CC20" s="716"/>
      <c r="CD20" s="708"/>
      <c r="CE20" s="709"/>
      <c r="CF20" s="709"/>
      <c r="CG20" s="137" t="s">
        <v>654</v>
      </c>
      <c r="CH20" s="160"/>
      <c r="CI20" s="719">
        <f>VLOOKUP(CG20,'Прайс-лист'!$B:$K,10,0)</f>
        <v>810</v>
      </c>
      <c r="CJ20" s="715"/>
      <c r="CK20" s="715"/>
      <c r="CL20" s="715"/>
      <c r="CM20" s="715"/>
      <c r="CN20" s="715"/>
      <c r="CO20" s="715"/>
      <c r="CP20" s="715"/>
      <c r="CQ20" s="716"/>
      <c r="CR20" s="708"/>
      <c r="CS20" s="709"/>
      <c r="CT20" s="709"/>
      <c r="CU20" s="137" t="s">
        <v>686</v>
      </c>
      <c r="CV20" s="160"/>
      <c r="CW20" s="719">
        <f>VLOOKUP(CU20,'Прайс-лист'!$B:$K,10,0)</f>
        <v>690</v>
      </c>
      <c r="CX20" s="715"/>
      <c r="CY20" s="715"/>
      <c r="CZ20" s="715"/>
      <c r="DA20" s="715"/>
      <c r="DB20" s="715"/>
      <c r="DC20" s="715"/>
      <c r="DD20" s="715"/>
      <c r="DE20" s="716"/>
      <c r="DF20" s="708"/>
      <c r="DG20" s="709"/>
      <c r="DH20" s="709"/>
      <c r="DI20" s="137" t="s">
        <v>758</v>
      </c>
      <c r="DJ20" s="247"/>
      <c r="DK20" s="719">
        <f>VLOOKUP(DI20,'Прайс-лист'!$B:$K,10,0)</f>
        <v>650</v>
      </c>
      <c r="DL20" s="715"/>
      <c r="DM20" s="715"/>
      <c r="DN20" s="715"/>
      <c r="DO20" s="715"/>
      <c r="DP20" s="715"/>
      <c r="DQ20" s="715"/>
      <c r="DR20" s="715"/>
      <c r="DS20" s="716"/>
      <c r="DT20" s="708"/>
      <c r="DU20" s="709"/>
      <c r="DV20" s="709"/>
      <c r="DW20" s="137" t="s">
        <v>766</v>
      </c>
      <c r="DX20" s="160"/>
      <c r="DY20" s="719">
        <f>VLOOKUP(DW20,'Прайс-лист'!$B:$K,10,0)</f>
        <v>1300</v>
      </c>
      <c r="DZ20" s="715"/>
      <c r="EA20" s="715"/>
      <c r="EB20" s="715"/>
      <c r="EC20" s="715"/>
      <c r="ED20" s="715"/>
      <c r="EE20" s="715"/>
      <c r="EF20" s="715"/>
      <c r="EG20" s="716"/>
      <c r="EH20" s="708"/>
      <c r="EI20" s="709"/>
      <c r="EJ20" s="713"/>
    </row>
    <row r="21" spans="1:140" ht="15" thickBot="1">
      <c r="A21" s="138" t="s">
        <v>2590</v>
      </c>
      <c r="C21" s="753">
        <f>VLOOKUP(A21,'Прайс-лист'!$B:$K,10,0)</f>
        <v>510</v>
      </c>
      <c r="D21" s="723"/>
      <c r="E21" s="723"/>
      <c r="F21" s="723"/>
      <c r="G21" s="723"/>
      <c r="H21" s="723"/>
      <c r="I21" s="723"/>
      <c r="J21" s="723"/>
      <c r="K21" s="724"/>
      <c r="L21" s="725"/>
      <c r="M21" s="726"/>
      <c r="N21" s="726"/>
      <c r="O21" s="139" t="s">
        <v>809</v>
      </c>
      <c r="P21" s="245"/>
      <c r="Q21" s="722">
        <f>VLOOKUP(O21,'Прайс-лист'!$B:$K,10,0)</f>
        <v>1310</v>
      </c>
      <c r="R21" s="723"/>
      <c r="S21" s="723"/>
      <c r="T21" s="723"/>
      <c r="U21" s="723"/>
      <c r="V21" s="723"/>
      <c r="W21" s="723"/>
      <c r="X21" s="723"/>
      <c r="Y21" s="724"/>
      <c r="Z21" s="725"/>
      <c r="AA21" s="726"/>
      <c r="AB21" s="727"/>
      <c r="AC21" s="138"/>
      <c r="AD21" s="160"/>
      <c r="AE21" s="753" t="s">
        <v>4187</v>
      </c>
      <c r="AF21" s="723"/>
      <c r="AG21" s="723"/>
      <c r="AH21" s="723"/>
      <c r="AI21" s="723"/>
      <c r="AJ21" s="723"/>
      <c r="AK21" s="723"/>
      <c r="AL21" s="723"/>
      <c r="AM21" s="724"/>
      <c r="AN21" s="725"/>
      <c r="AO21" s="726"/>
      <c r="AP21" s="726"/>
      <c r="AQ21" s="139" t="s">
        <v>769</v>
      </c>
      <c r="AR21" s="245"/>
      <c r="AS21" s="722">
        <f>VLOOKUP(AQ21,'Прайс-лист'!$B:$K,10,0)</f>
        <v>440</v>
      </c>
      <c r="AT21" s="723"/>
      <c r="AU21" s="723"/>
      <c r="AV21" s="723"/>
      <c r="AW21" s="723"/>
      <c r="AX21" s="723"/>
      <c r="AY21" s="723"/>
      <c r="AZ21" s="723"/>
      <c r="BA21" s="724"/>
      <c r="BB21" s="725"/>
      <c r="BC21" s="726"/>
      <c r="BD21" s="727"/>
      <c r="BE21" s="138" t="s">
        <v>2592</v>
      </c>
      <c r="BF21" s="160"/>
      <c r="BG21" s="753">
        <f>VLOOKUP(BE21,'Прайс-лист'!$B:$K,10,0)</f>
        <v>510</v>
      </c>
      <c r="BH21" s="723"/>
      <c r="BI21" s="723"/>
      <c r="BJ21" s="723"/>
      <c r="BK21" s="723"/>
      <c r="BL21" s="723"/>
      <c r="BM21" s="723"/>
      <c r="BN21" s="723"/>
      <c r="BO21" s="724"/>
      <c r="BP21" s="725"/>
      <c r="BQ21" s="726"/>
      <c r="BR21" s="726"/>
      <c r="BS21" s="139" t="s">
        <v>771</v>
      </c>
      <c r="BT21" s="245"/>
      <c r="BU21" s="722">
        <f>VLOOKUP(BS21,'Прайс-лист'!$B:$K,10,0)</f>
        <v>500</v>
      </c>
      <c r="BV21" s="723"/>
      <c r="BW21" s="723"/>
      <c r="BX21" s="723"/>
      <c r="BY21" s="723"/>
      <c r="BZ21" s="723"/>
      <c r="CA21" s="723"/>
      <c r="CB21" s="723"/>
      <c r="CC21" s="724"/>
      <c r="CD21" s="725"/>
      <c r="CE21" s="726"/>
      <c r="CF21" s="726"/>
      <c r="CG21" s="139" t="s">
        <v>793</v>
      </c>
      <c r="CH21" s="245"/>
      <c r="CI21" s="722">
        <f>VLOOKUP(CG21,'Прайс-лист'!$B:$K,10,0)</f>
        <v>810</v>
      </c>
      <c r="CJ21" s="723"/>
      <c r="CK21" s="723"/>
      <c r="CL21" s="723"/>
      <c r="CM21" s="723"/>
      <c r="CN21" s="723"/>
      <c r="CO21" s="723"/>
      <c r="CP21" s="723"/>
      <c r="CQ21" s="724"/>
      <c r="CR21" s="725"/>
      <c r="CS21" s="726"/>
      <c r="CT21" s="726"/>
      <c r="CU21" s="139" t="s">
        <v>811</v>
      </c>
      <c r="CV21" s="245"/>
      <c r="CW21" s="722">
        <f>VLOOKUP(CU21,'Прайс-лист'!$B:$K,10,0)</f>
        <v>690</v>
      </c>
      <c r="CX21" s="723"/>
      <c r="CY21" s="723"/>
      <c r="CZ21" s="723"/>
      <c r="DA21" s="723"/>
      <c r="DB21" s="723"/>
      <c r="DC21" s="723"/>
      <c r="DD21" s="723"/>
      <c r="DE21" s="724"/>
      <c r="DF21" s="725"/>
      <c r="DG21" s="726"/>
      <c r="DH21" s="726"/>
      <c r="DI21" s="139" t="s">
        <v>857</v>
      </c>
      <c r="DJ21" s="248"/>
      <c r="DK21" s="722">
        <f>VLOOKUP(DI21,'Прайс-лист'!$B:$K,10,0)</f>
        <v>650</v>
      </c>
      <c r="DL21" s="723"/>
      <c r="DM21" s="723"/>
      <c r="DN21" s="723"/>
      <c r="DO21" s="723"/>
      <c r="DP21" s="723"/>
      <c r="DQ21" s="723"/>
      <c r="DR21" s="723"/>
      <c r="DS21" s="724"/>
      <c r="DT21" s="725"/>
      <c r="DU21" s="726"/>
      <c r="DV21" s="726"/>
      <c r="DW21" s="139" t="s">
        <v>861</v>
      </c>
      <c r="DX21" s="245"/>
      <c r="DY21" s="722">
        <f>VLOOKUP(DW21,'Прайс-лист'!$B:$K,10,0)</f>
        <v>1300</v>
      </c>
      <c r="DZ21" s="723"/>
      <c r="EA21" s="723"/>
      <c r="EB21" s="723"/>
      <c r="EC21" s="723"/>
      <c r="ED21" s="723"/>
      <c r="EE21" s="723"/>
      <c r="EF21" s="723"/>
      <c r="EG21" s="724"/>
      <c r="EH21" s="725"/>
      <c r="EI21" s="726"/>
      <c r="EJ21" s="727"/>
    </row>
    <row r="22" spans="1:140" ht="14.25" customHeight="1" thickBot="1">
      <c r="B22" s="221"/>
      <c r="C22" s="221"/>
      <c r="D22" s="221"/>
      <c r="E22" s="221"/>
      <c r="F22" s="221"/>
      <c r="G22" s="221"/>
      <c r="H22" s="221"/>
      <c r="I22" s="221"/>
      <c r="J22" s="221"/>
      <c r="K22" s="221"/>
      <c r="L22" s="221"/>
      <c r="M22" s="160"/>
      <c r="N22" s="158"/>
      <c r="O22" s="158"/>
      <c r="P22" s="158"/>
      <c r="Q22" s="158"/>
      <c r="R22" s="158"/>
      <c r="S22" s="158"/>
      <c r="T22" s="158"/>
      <c r="U22" s="158"/>
      <c r="V22" s="158"/>
      <c r="W22" s="158"/>
      <c r="X22" s="158"/>
      <c r="Y22" s="158"/>
      <c r="Z22" s="140"/>
      <c r="AA22" s="158"/>
      <c r="AB22" s="158"/>
      <c r="AC22" s="158"/>
      <c r="AD22" s="158"/>
      <c r="AE22" s="158"/>
      <c r="AF22" s="158"/>
      <c r="AG22" s="158"/>
      <c r="AH22" s="158"/>
      <c r="AI22" s="158"/>
      <c r="AJ22" s="158"/>
      <c r="AK22" s="158"/>
      <c r="AL22" s="158"/>
      <c r="AM22" s="140"/>
      <c r="AN22" s="158"/>
      <c r="AO22" s="158"/>
      <c r="AP22" s="158"/>
      <c r="AQ22" s="158"/>
      <c r="AR22" s="158"/>
      <c r="AS22" s="158"/>
      <c r="AT22" s="158"/>
      <c r="AU22" s="158"/>
      <c r="AV22" s="158"/>
      <c r="AW22" s="158"/>
      <c r="AX22" s="158"/>
      <c r="AY22" s="158"/>
      <c r="AZ22" s="160"/>
      <c r="BA22" s="160"/>
      <c r="BB22" s="160"/>
      <c r="BC22" s="160"/>
      <c r="BD22" s="158"/>
      <c r="BE22" s="158"/>
      <c r="BF22" s="158"/>
      <c r="BG22" s="158"/>
      <c r="BH22" s="158"/>
      <c r="BI22" s="158"/>
      <c r="BJ22" s="158"/>
      <c r="BK22" s="158"/>
      <c r="BL22" s="158"/>
      <c r="BM22" s="158"/>
      <c r="BN22" s="158"/>
      <c r="BO22" s="158"/>
      <c r="BP22" s="158"/>
      <c r="BQ22" s="158"/>
      <c r="BR22" s="158"/>
      <c r="BS22" s="158"/>
      <c r="BT22" s="164"/>
      <c r="BU22" s="142"/>
      <c r="BV22" s="142"/>
      <c r="BW22" s="142"/>
      <c r="BX22" s="142"/>
      <c r="BY22" s="142"/>
      <c r="BZ22" s="142"/>
      <c r="CA22" s="142"/>
      <c r="CB22" s="142"/>
      <c r="CC22" s="142"/>
      <c r="CD22" s="142"/>
      <c r="CE22" s="142"/>
      <c r="CF22" s="142"/>
      <c r="CG22" s="142"/>
      <c r="CH22" s="142"/>
      <c r="CI22" s="142"/>
      <c r="CJ22" s="142"/>
      <c r="CK22" s="142"/>
      <c r="CL22" s="142"/>
      <c r="CM22" s="142"/>
      <c r="CN22" s="142"/>
      <c r="CO22" s="142"/>
      <c r="CP22" s="142"/>
      <c r="CQ22" s="142"/>
      <c r="CR22" s="142"/>
      <c r="CS22" s="142"/>
      <c r="CT22" s="142"/>
      <c r="CU22" s="142"/>
      <c r="CV22" s="142"/>
      <c r="CW22" s="142"/>
      <c r="CX22" s="142"/>
      <c r="CY22" s="142"/>
      <c r="CZ22" s="142"/>
      <c r="DA22" s="142"/>
      <c r="DB22" s="142"/>
      <c r="DC22" s="142"/>
      <c r="DD22" s="142"/>
      <c r="DE22" s="142"/>
      <c r="DF22" s="142"/>
      <c r="DG22" s="142"/>
      <c r="DH22" s="142"/>
      <c r="DI22" s="142"/>
      <c r="DJ22" s="142"/>
      <c r="DK22" s="142"/>
      <c r="DL22" s="142"/>
      <c r="DM22" s="142"/>
      <c r="DN22" s="142"/>
      <c r="DO22" s="142"/>
      <c r="DP22" s="142"/>
      <c r="DQ22" s="142"/>
      <c r="DR22" s="142"/>
      <c r="DS22" s="142"/>
      <c r="DT22" s="142"/>
      <c r="DU22" s="142"/>
      <c r="DV22" s="142"/>
      <c r="DW22" s="142"/>
    </row>
    <row r="23" spans="1:140" ht="15.75" customHeight="1" thickBot="1">
      <c r="C23" s="754" t="s">
        <v>4274</v>
      </c>
      <c r="D23" s="755"/>
      <c r="E23" s="755"/>
      <c r="F23" s="755"/>
      <c r="G23" s="755"/>
      <c r="H23" s="755"/>
      <c r="I23" s="755"/>
      <c r="J23" s="755"/>
      <c r="K23" s="755"/>
      <c r="L23" s="755"/>
      <c r="M23" s="755"/>
      <c r="N23" s="756"/>
      <c r="O23" s="158"/>
      <c r="P23" s="158"/>
      <c r="Q23" s="754" t="s">
        <v>4278</v>
      </c>
      <c r="R23" s="755"/>
      <c r="S23" s="755"/>
      <c r="T23" s="755"/>
      <c r="U23" s="755"/>
      <c r="V23" s="755"/>
      <c r="W23" s="755"/>
      <c r="X23" s="755"/>
      <c r="Y23" s="755"/>
      <c r="Z23" s="755"/>
      <c r="AA23" s="755"/>
      <c r="AB23" s="755"/>
      <c r="AC23" s="755"/>
      <c r="AD23" s="755"/>
      <c r="AE23" s="755"/>
      <c r="AF23" s="755"/>
      <c r="AG23" s="755"/>
      <c r="AH23" s="755"/>
      <c r="AI23" s="755"/>
      <c r="AJ23" s="755"/>
      <c r="AK23" s="755"/>
      <c r="AL23" s="755"/>
      <c r="AM23" s="755"/>
      <c r="AN23" s="755"/>
      <c r="AO23" s="755"/>
      <c r="AP23" s="755"/>
      <c r="AQ23" s="755"/>
      <c r="AR23" s="755"/>
      <c r="AS23" s="755"/>
      <c r="AT23" s="755"/>
      <c r="AU23" s="755"/>
      <c r="AV23" s="755"/>
      <c r="AW23" s="755"/>
      <c r="AX23" s="755"/>
      <c r="AY23" s="755"/>
      <c r="AZ23" s="755"/>
      <c r="BA23" s="755"/>
      <c r="BB23" s="755"/>
      <c r="BC23" s="755"/>
      <c r="BD23" s="756"/>
      <c r="BE23" s="134"/>
      <c r="BF23" s="160"/>
      <c r="BG23" s="754" t="s">
        <v>4186</v>
      </c>
      <c r="BH23" s="755"/>
      <c r="BI23" s="755"/>
      <c r="BJ23" s="755"/>
      <c r="BK23" s="755"/>
      <c r="BL23" s="755"/>
      <c r="BM23" s="755"/>
      <c r="BN23" s="755"/>
      <c r="BO23" s="755"/>
      <c r="BP23" s="755"/>
      <c r="BQ23" s="755"/>
      <c r="BR23" s="755"/>
      <c r="BS23" s="755"/>
      <c r="BT23" s="755"/>
      <c r="BU23" s="755"/>
      <c r="BV23" s="755"/>
      <c r="BW23" s="755"/>
      <c r="BX23" s="755"/>
      <c r="BY23" s="755"/>
      <c r="BZ23" s="755"/>
      <c r="CA23" s="755"/>
      <c r="CB23" s="755"/>
      <c r="CC23" s="755"/>
      <c r="CD23" s="755"/>
      <c r="CE23" s="755"/>
      <c r="CF23" s="755"/>
      <c r="CG23" s="755"/>
      <c r="CH23" s="755"/>
      <c r="CI23" s="755"/>
      <c r="CJ23" s="755"/>
      <c r="CK23" s="755"/>
      <c r="CL23" s="755"/>
      <c r="CM23" s="755"/>
      <c r="CN23" s="755"/>
      <c r="CO23" s="755"/>
      <c r="CP23" s="755"/>
      <c r="CQ23" s="755"/>
      <c r="CR23" s="755"/>
      <c r="CS23" s="755"/>
      <c r="CT23" s="756"/>
      <c r="CU23" s="142"/>
      <c r="CV23" s="142"/>
      <c r="CW23" s="754" t="s">
        <v>4279</v>
      </c>
      <c r="CX23" s="755"/>
      <c r="CY23" s="755"/>
      <c r="CZ23" s="755"/>
      <c r="DA23" s="755"/>
      <c r="DB23" s="755"/>
      <c r="DC23" s="755"/>
      <c r="DD23" s="755"/>
      <c r="DE23" s="755"/>
      <c r="DF23" s="755"/>
      <c r="DG23" s="755"/>
      <c r="DH23" s="755"/>
      <c r="DI23" s="755"/>
      <c r="DJ23" s="755"/>
      <c r="DK23" s="755"/>
      <c r="DL23" s="755"/>
      <c r="DM23" s="755"/>
      <c r="DN23" s="755"/>
      <c r="DO23" s="755"/>
      <c r="DP23" s="755"/>
      <c r="DQ23" s="755"/>
      <c r="DR23" s="755"/>
      <c r="DS23" s="755"/>
      <c r="DT23" s="755"/>
      <c r="DU23" s="755"/>
      <c r="DV23" s="756"/>
      <c r="DW23" s="142"/>
      <c r="DY23" s="754" t="s">
        <v>4280</v>
      </c>
      <c r="DZ23" s="755"/>
      <c r="EA23" s="755"/>
      <c r="EB23" s="755"/>
      <c r="EC23" s="755"/>
      <c r="ED23" s="755"/>
      <c r="EE23" s="755"/>
      <c r="EF23" s="755"/>
      <c r="EG23" s="755"/>
      <c r="EH23" s="755"/>
      <c r="EI23" s="755"/>
      <c r="EJ23" s="756"/>
    </row>
    <row r="24" spans="1:140" ht="15.75">
      <c r="C24" s="740" t="s">
        <v>5871</v>
      </c>
      <c r="D24" s="741"/>
      <c r="E24" s="741"/>
      <c r="F24" s="741"/>
      <c r="G24" s="741"/>
      <c r="H24" s="741"/>
      <c r="I24" s="741"/>
      <c r="J24" s="741"/>
      <c r="K24" s="741"/>
      <c r="L24" s="741"/>
      <c r="M24" s="741"/>
      <c r="N24" s="742"/>
      <c r="Q24" s="740" t="s">
        <v>4236</v>
      </c>
      <c r="R24" s="741"/>
      <c r="S24" s="741"/>
      <c r="T24" s="741"/>
      <c r="U24" s="741"/>
      <c r="V24" s="741"/>
      <c r="W24" s="741"/>
      <c r="X24" s="741"/>
      <c r="Y24" s="741"/>
      <c r="Z24" s="741"/>
      <c r="AA24" s="741"/>
      <c r="AB24" s="741"/>
      <c r="AC24" s="135"/>
      <c r="AD24" s="164"/>
      <c r="AE24" s="741" t="s">
        <v>687</v>
      </c>
      <c r="AF24" s="741"/>
      <c r="AG24" s="741"/>
      <c r="AH24" s="741"/>
      <c r="AI24" s="741"/>
      <c r="AJ24" s="741"/>
      <c r="AK24" s="741"/>
      <c r="AL24" s="741"/>
      <c r="AM24" s="741"/>
      <c r="AN24" s="741"/>
      <c r="AO24" s="741"/>
      <c r="AP24" s="741"/>
      <c r="AQ24" s="135"/>
      <c r="AR24" s="164"/>
      <c r="AS24" s="741" t="s">
        <v>5872</v>
      </c>
      <c r="AT24" s="741"/>
      <c r="AU24" s="741"/>
      <c r="AV24" s="741"/>
      <c r="AW24" s="741"/>
      <c r="AX24" s="741"/>
      <c r="AY24" s="741"/>
      <c r="AZ24" s="741"/>
      <c r="BA24" s="741"/>
      <c r="BB24" s="741"/>
      <c r="BC24" s="741"/>
      <c r="BD24" s="742"/>
      <c r="BE24" s="135"/>
      <c r="BF24" s="160"/>
      <c r="BG24" s="740" t="s">
        <v>6347</v>
      </c>
      <c r="BH24" s="741"/>
      <c r="BI24" s="741"/>
      <c r="BJ24" s="741"/>
      <c r="BK24" s="741"/>
      <c r="BL24" s="741"/>
      <c r="BM24" s="741"/>
      <c r="BN24" s="741"/>
      <c r="BO24" s="741"/>
      <c r="BP24" s="741"/>
      <c r="BQ24" s="741"/>
      <c r="BR24" s="741"/>
      <c r="BS24" s="135"/>
      <c r="BT24" s="164"/>
      <c r="BU24" s="741" t="s">
        <v>6348</v>
      </c>
      <c r="BV24" s="741"/>
      <c r="BW24" s="741"/>
      <c r="BX24" s="741"/>
      <c r="BY24" s="741"/>
      <c r="BZ24" s="741"/>
      <c r="CA24" s="741"/>
      <c r="CB24" s="741"/>
      <c r="CC24" s="741"/>
      <c r="CD24" s="741"/>
      <c r="CE24" s="741"/>
      <c r="CF24" s="741"/>
      <c r="CG24" s="135"/>
      <c r="CH24" s="164"/>
      <c r="CI24" s="741" t="s">
        <v>6363</v>
      </c>
      <c r="CJ24" s="741"/>
      <c r="CK24" s="741"/>
      <c r="CL24" s="741"/>
      <c r="CM24" s="741"/>
      <c r="CN24" s="741"/>
      <c r="CO24" s="741"/>
      <c r="CP24" s="741"/>
      <c r="CQ24" s="741"/>
      <c r="CR24" s="741"/>
      <c r="CS24" s="741"/>
      <c r="CT24" s="742"/>
      <c r="CU24" s="135"/>
      <c r="CV24" s="160"/>
      <c r="CW24" s="740" t="s">
        <v>4238</v>
      </c>
      <c r="CX24" s="741"/>
      <c r="CY24" s="741"/>
      <c r="CZ24" s="741"/>
      <c r="DA24" s="741"/>
      <c r="DB24" s="741"/>
      <c r="DC24" s="741"/>
      <c r="DD24" s="741"/>
      <c r="DE24" s="741"/>
      <c r="DF24" s="741"/>
      <c r="DG24" s="741"/>
      <c r="DH24" s="741"/>
      <c r="DI24" s="135"/>
      <c r="DJ24" s="164"/>
      <c r="DK24" s="741" t="s">
        <v>693</v>
      </c>
      <c r="DL24" s="741"/>
      <c r="DM24" s="741"/>
      <c r="DN24" s="741"/>
      <c r="DO24" s="741"/>
      <c r="DP24" s="741"/>
      <c r="DQ24" s="741"/>
      <c r="DR24" s="741"/>
      <c r="DS24" s="741"/>
      <c r="DT24" s="741"/>
      <c r="DU24" s="741"/>
      <c r="DV24" s="742"/>
      <c r="DW24" s="135"/>
      <c r="DX24" s="160"/>
      <c r="DY24" s="740" t="s">
        <v>6349</v>
      </c>
      <c r="DZ24" s="741"/>
      <c r="EA24" s="741"/>
      <c r="EB24" s="741"/>
      <c r="EC24" s="741"/>
      <c r="ED24" s="741"/>
      <c r="EE24" s="741"/>
      <c r="EF24" s="741"/>
      <c r="EG24" s="741"/>
      <c r="EH24" s="741"/>
      <c r="EI24" s="741"/>
      <c r="EJ24" s="742"/>
    </row>
    <row r="25" spans="1:140" ht="48.75" customHeight="1">
      <c r="C25" s="734" t="s">
        <v>5883</v>
      </c>
      <c r="D25" s="763"/>
      <c r="E25" s="763"/>
      <c r="F25" s="763"/>
      <c r="G25" s="763"/>
      <c r="H25" s="763"/>
      <c r="I25" s="763"/>
      <c r="J25" s="763"/>
      <c r="K25" s="763"/>
      <c r="L25" s="763"/>
      <c r="M25" s="763"/>
      <c r="N25" s="744"/>
      <c r="Q25" s="734" t="s">
        <v>5882</v>
      </c>
      <c r="R25" s="735"/>
      <c r="S25" s="735"/>
      <c r="T25" s="735"/>
      <c r="U25" s="735"/>
      <c r="V25" s="735"/>
      <c r="W25" s="735"/>
      <c r="X25" s="735"/>
      <c r="Y25" s="735"/>
      <c r="Z25" s="735"/>
      <c r="AA25" s="735"/>
      <c r="AB25" s="735"/>
      <c r="AC25" s="142"/>
      <c r="AD25" s="164"/>
      <c r="AE25" s="735" t="s">
        <v>4268</v>
      </c>
      <c r="AF25" s="735"/>
      <c r="AG25" s="735"/>
      <c r="AH25" s="735"/>
      <c r="AI25" s="735"/>
      <c r="AJ25" s="735"/>
      <c r="AK25" s="735"/>
      <c r="AL25" s="735"/>
      <c r="AM25" s="735"/>
      <c r="AN25" s="735"/>
      <c r="AO25" s="735"/>
      <c r="AP25" s="735"/>
      <c r="AQ25" s="142"/>
      <c r="AR25" s="164"/>
      <c r="AS25" s="735" t="s">
        <v>5884</v>
      </c>
      <c r="AT25" s="735"/>
      <c r="AU25" s="735"/>
      <c r="AV25" s="735"/>
      <c r="AW25" s="735"/>
      <c r="AX25" s="735"/>
      <c r="AY25" s="735"/>
      <c r="AZ25" s="735"/>
      <c r="BA25" s="735"/>
      <c r="BB25" s="735"/>
      <c r="BC25" s="735"/>
      <c r="BD25" s="744"/>
      <c r="BE25" s="142"/>
      <c r="BF25" s="160"/>
      <c r="BG25" s="734" t="s">
        <v>5899</v>
      </c>
      <c r="BH25" s="735"/>
      <c r="BI25" s="735"/>
      <c r="BJ25" s="735"/>
      <c r="BK25" s="735"/>
      <c r="BL25" s="735"/>
      <c r="BM25" s="735"/>
      <c r="BN25" s="735"/>
      <c r="BO25" s="735"/>
      <c r="BP25" s="735"/>
      <c r="BQ25" s="735"/>
      <c r="BR25" s="735"/>
      <c r="BS25" s="142"/>
      <c r="BT25" s="164"/>
      <c r="BU25" s="763" t="s">
        <v>4271</v>
      </c>
      <c r="BV25" s="763"/>
      <c r="BW25" s="763"/>
      <c r="BX25" s="763"/>
      <c r="BY25" s="763"/>
      <c r="BZ25" s="763"/>
      <c r="CA25" s="763"/>
      <c r="CB25" s="763"/>
      <c r="CC25" s="763"/>
      <c r="CD25" s="763"/>
      <c r="CE25" s="763"/>
      <c r="CF25" s="763"/>
      <c r="CG25" s="142"/>
      <c r="CH25" s="160"/>
      <c r="CI25" s="763" t="s">
        <v>5885</v>
      </c>
      <c r="CJ25" s="763"/>
      <c r="CK25" s="763"/>
      <c r="CL25" s="763"/>
      <c r="CM25" s="763"/>
      <c r="CN25" s="763"/>
      <c r="CO25" s="763"/>
      <c r="CP25" s="763"/>
      <c r="CQ25" s="763"/>
      <c r="CR25" s="763"/>
      <c r="CS25" s="763"/>
      <c r="CT25" s="744"/>
      <c r="CU25" s="142"/>
      <c r="CV25" s="160"/>
      <c r="CW25" s="734" t="s">
        <v>4237</v>
      </c>
      <c r="CX25" s="735"/>
      <c r="CY25" s="735"/>
      <c r="CZ25" s="735"/>
      <c r="DA25" s="735"/>
      <c r="DB25" s="735"/>
      <c r="DC25" s="735"/>
      <c r="DD25" s="735"/>
      <c r="DE25" s="735"/>
      <c r="DF25" s="735"/>
      <c r="DG25" s="735"/>
      <c r="DH25" s="735"/>
      <c r="DI25" s="142"/>
      <c r="DJ25" s="164"/>
      <c r="DK25" s="735" t="s">
        <v>4272</v>
      </c>
      <c r="DL25" s="735"/>
      <c r="DM25" s="735"/>
      <c r="DN25" s="735"/>
      <c r="DO25" s="735"/>
      <c r="DP25" s="735"/>
      <c r="DQ25" s="735"/>
      <c r="DR25" s="735"/>
      <c r="DS25" s="735"/>
      <c r="DT25" s="735"/>
      <c r="DU25" s="735"/>
      <c r="DV25" s="744"/>
      <c r="DW25" s="142"/>
      <c r="DX25" s="160"/>
      <c r="DY25" s="734" t="s">
        <v>4239</v>
      </c>
      <c r="DZ25" s="735"/>
      <c r="EA25" s="735"/>
      <c r="EB25" s="735"/>
      <c r="EC25" s="735"/>
      <c r="ED25" s="735"/>
      <c r="EE25" s="735"/>
      <c r="EF25" s="735"/>
      <c r="EG25" s="735"/>
      <c r="EH25" s="735"/>
      <c r="EI25" s="735"/>
      <c r="EJ25" s="735"/>
    </row>
    <row r="26" spans="1:140" ht="15" customHeight="1">
      <c r="C26" s="736" t="s">
        <v>5878</v>
      </c>
      <c r="D26" s="762"/>
      <c r="E26" s="762"/>
      <c r="F26" s="762"/>
      <c r="G26" s="762"/>
      <c r="H26" s="762"/>
      <c r="I26" s="762"/>
      <c r="J26" s="762"/>
      <c r="K26" s="762"/>
      <c r="L26" s="762"/>
      <c r="M26" s="762"/>
      <c r="N26" s="718"/>
      <c r="Q26" s="736"/>
      <c r="R26" s="717"/>
      <c r="S26" s="717"/>
      <c r="T26" s="717"/>
      <c r="U26" s="717"/>
      <c r="V26" s="717"/>
      <c r="W26" s="717"/>
      <c r="X26" s="717"/>
      <c r="Y26" s="717"/>
      <c r="Z26" s="717"/>
      <c r="AA26" s="717"/>
      <c r="AB26" s="717"/>
      <c r="AC26" s="397"/>
      <c r="AD26" s="164"/>
      <c r="AE26" s="717" t="s">
        <v>685</v>
      </c>
      <c r="AF26" s="717"/>
      <c r="AG26" s="717"/>
      <c r="AH26" s="717"/>
      <c r="AI26" s="717"/>
      <c r="AJ26" s="717"/>
      <c r="AK26" s="717"/>
      <c r="AL26" s="717"/>
      <c r="AM26" s="717"/>
      <c r="AN26" s="717"/>
      <c r="AO26" s="717"/>
      <c r="AP26" s="717"/>
      <c r="AQ26" s="397"/>
      <c r="AR26" s="164"/>
      <c r="AS26" s="717" t="s">
        <v>5878</v>
      </c>
      <c r="AT26" s="717"/>
      <c r="AU26" s="717"/>
      <c r="AV26" s="717"/>
      <c r="AW26" s="717"/>
      <c r="AX26" s="717"/>
      <c r="AY26" s="717"/>
      <c r="AZ26" s="717"/>
      <c r="BA26" s="717"/>
      <c r="BB26" s="717"/>
      <c r="BC26" s="717"/>
      <c r="BD26" s="718"/>
      <c r="BE26" s="397"/>
      <c r="BF26" s="160"/>
      <c r="BG26" s="736"/>
      <c r="BH26" s="717"/>
      <c r="BI26" s="717"/>
      <c r="BJ26" s="717"/>
      <c r="BK26" s="717"/>
      <c r="BL26" s="717"/>
      <c r="BM26" s="717"/>
      <c r="BN26" s="717"/>
      <c r="BO26" s="717"/>
      <c r="BP26" s="717"/>
      <c r="BQ26" s="717"/>
      <c r="BR26" s="717"/>
      <c r="BS26" s="397"/>
      <c r="BT26" s="164"/>
      <c r="BU26" s="762" t="s">
        <v>685</v>
      </c>
      <c r="BV26" s="762"/>
      <c r="BW26" s="762"/>
      <c r="BX26" s="762"/>
      <c r="BY26" s="762"/>
      <c r="BZ26" s="762"/>
      <c r="CA26" s="762"/>
      <c r="CB26" s="762"/>
      <c r="CC26" s="762"/>
      <c r="CD26" s="762"/>
      <c r="CE26" s="762"/>
      <c r="CF26" s="762"/>
      <c r="CG26" s="397"/>
      <c r="CH26" s="160"/>
      <c r="CI26" s="762" t="s">
        <v>5878</v>
      </c>
      <c r="CJ26" s="762"/>
      <c r="CK26" s="762"/>
      <c r="CL26" s="762"/>
      <c r="CM26" s="762"/>
      <c r="CN26" s="762"/>
      <c r="CO26" s="762"/>
      <c r="CP26" s="762"/>
      <c r="CQ26" s="762"/>
      <c r="CR26" s="762"/>
      <c r="CS26" s="762"/>
      <c r="CT26" s="718"/>
      <c r="CU26" s="397"/>
      <c r="CV26" s="160"/>
      <c r="CW26" s="736"/>
      <c r="CX26" s="717"/>
      <c r="CY26" s="717"/>
      <c r="CZ26" s="717"/>
      <c r="DA26" s="717"/>
      <c r="DB26" s="717"/>
      <c r="DC26" s="717"/>
      <c r="DD26" s="717"/>
      <c r="DE26" s="717"/>
      <c r="DF26" s="717"/>
      <c r="DG26" s="717"/>
      <c r="DH26" s="717"/>
      <c r="DI26" s="397"/>
      <c r="DJ26" s="164"/>
      <c r="DK26" s="717" t="s">
        <v>685</v>
      </c>
      <c r="DL26" s="717"/>
      <c r="DM26" s="717"/>
      <c r="DN26" s="717"/>
      <c r="DO26" s="717"/>
      <c r="DP26" s="717"/>
      <c r="DQ26" s="717"/>
      <c r="DR26" s="717"/>
      <c r="DS26" s="717"/>
      <c r="DT26" s="717"/>
      <c r="DU26" s="717"/>
      <c r="DV26" s="718"/>
      <c r="DW26" s="397"/>
      <c r="DX26" s="160"/>
      <c r="DY26" s="736"/>
      <c r="DZ26" s="717"/>
      <c r="EA26" s="717"/>
      <c r="EB26" s="717"/>
      <c r="EC26" s="717"/>
      <c r="ED26" s="717"/>
      <c r="EE26" s="717"/>
      <c r="EF26" s="717"/>
      <c r="EG26" s="717"/>
      <c r="EH26" s="717"/>
      <c r="EI26" s="717"/>
      <c r="EJ26" s="717"/>
    </row>
    <row r="27" spans="1:140" ht="106.5" customHeight="1">
      <c r="C27" s="720"/>
      <c r="D27" s="711"/>
      <c r="E27" s="711"/>
      <c r="F27" s="711"/>
      <c r="G27" s="711"/>
      <c r="H27" s="711"/>
      <c r="I27" s="711"/>
      <c r="J27" s="711"/>
      <c r="K27" s="711"/>
      <c r="L27" s="711"/>
      <c r="M27" s="711"/>
      <c r="N27" s="712"/>
      <c r="Q27" s="720"/>
      <c r="R27" s="711"/>
      <c r="S27" s="711"/>
      <c r="T27" s="711"/>
      <c r="U27" s="711"/>
      <c r="V27" s="711"/>
      <c r="W27" s="711"/>
      <c r="X27" s="711"/>
      <c r="Y27" s="711"/>
      <c r="Z27" s="711"/>
      <c r="AA27" s="711"/>
      <c r="AB27" s="721"/>
      <c r="AC27" s="135"/>
      <c r="AD27" s="164"/>
      <c r="AE27" s="710"/>
      <c r="AF27" s="711"/>
      <c r="AG27" s="711"/>
      <c r="AH27" s="711"/>
      <c r="AI27" s="711"/>
      <c r="AJ27" s="711"/>
      <c r="AK27" s="711"/>
      <c r="AL27" s="711"/>
      <c r="AM27" s="711"/>
      <c r="AN27" s="711"/>
      <c r="AO27" s="711"/>
      <c r="AP27" s="721"/>
      <c r="AQ27" s="135"/>
      <c r="AR27" s="164"/>
      <c r="AS27" s="710"/>
      <c r="AT27" s="711"/>
      <c r="AU27" s="711"/>
      <c r="AV27" s="711"/>
      <c r="AW27" s="711"/>
      <c r="AX27" s="711"/>
      <c r="AY27" s="711"/>
      <c r="AZ27" s="711"/>
      <c r="BA27" s="711"/>
      <c r="BB27" s="711"/>
      <c r="BC27" s="711"/>
      <c r="BD27" s="712"/>
      <c r="BE27" s="135"/>
      <c r="BF27" s="160"/>
      <c r="BG27" s="720"/>
      <c r="BH27" s="711"/>
      <c r="BI27" s="711"/>
      <c r="BJ27" s="711"/>
      <c r="BK27" s="711"/>
      <c r="BL27" s="711"/>
      <c r="BM27" s="711"/>
      <c r="BN27" s="711"/>
      <c r="BO27" s="711"/>
      <c r="BP27" s="711"/>
      <c r="BQ27" s="711"/>
      <c r="BR27" s="721"/>
      <c r="BS27" s="135"/>
      <c r="BT27" s="164"/>
      <c r="BU27" s="710"/>
      <c r="BV27" s="711"/>
      <c r="BW27" s="711"/>
      <c r="BX27" s="711"/>
      <c r="BY27" s="711"/>
      <c r="BZ27" s="711"/>
      <c r="CA27" s="711"/>
      <c r="CB27" s="711"/>
      <c r="CC27" s="711"/>
      <c r="CD27" s="711"/>
      <c r="CE27" s="711"/>
      <c r="CF27" s="721"/>
      <c r="CG27" s="135"/>
      <c r="CH27" s="160"/>
      <c r="CI27" s="710"/>
      <c r="CJ27" s="711"/>
      <c r="CK27" s="711"/>
      <c r="CL27" s="711"/>
      <c r="CM27" s="711"/>
      <c r="CN27" s="711"/>
      <c r="CO27" s="711"/>
      <c r="CP27" s="711"/>
      <c r="CQ27" s="711"/>
      <c r="CR27" s="711"/>
      <c r="CS27" s="711"/>
      <c r="CT27" s="712"/>
      <c r="CU27" s="135"/>
      <c r="CV27" s="160"/>
      <c r="CW27" s="720"/>
      <c r="CX27" s="711"/>
      <c r="CY27" s="711"/>
      <c r="CZ27" s="711"/>
      <c r="DA27" s="711"/>
      <c r="DB27" s="711"/>
      <c r="DC27" s="711"/>
      <c r="DD27" s="711"/>
      <c r="DE27" s="711"/>
      <c r="DF27" s="711"/>
      <c r="DG27" s="711"/>
      <c r="DH27" s="721"/>
      <c r="DI27" s="135"/>
      <c r="DJ27" s="164"/>
      <c r="DK27" s="710"/>
      <c r="DL27" s="711"/>
      <c r="DM27" s="711"/>
      <c r="DN27" s="711"/>
      <c r="DO27" s="711"/>
      <c r="DP27" s="711"/>
      <c r="DQ27" s="711"/>
      <c r="DR27" s="711"/>
      <c r="DS27" s="711"/>
      <c r="DT27" s="711"/>
      <c r="DU27" s="711"/>
      <c r="DV27" s="712"/>
      <c r="DW27" s="135"/>
      <c r="DX27" s="160"/>
      <c r="DY27" s="720"/>
      <c r="DZ27" s="711"/>
      <c r="EA27" s="711"/>
      <c r="EB27" s="711"/>
      <c r="EC27" s="711"/>
      <c r="ED27" s="711"/>
      <c r="EE27" s="711"/>
      <c r="EF27" s="711"/>
      <c r="EG27" s="711"/>
      <c r="EH27" s="711"/>
      <c r="EI27" s="711"/>
      <c r="EJ27" s="721"/>
    </row>
    <row r="28" spans="1:140">
      <c r="A28" s="137" t="s">
        <v>5857</v>
      </c>
      <c r="C28" s="714">
        <f>VLOOKUP(A28,'Прайс-лист'!$B:$K,10,0)</f>
        <v>1920</v>
      </c>
      <c r="D28" s="715"/>
      <c r="E28" s="715"/>
      <c r="F28" s="715"/>
      <c r="G28" s="715"/>
      <c r="H28" s="715"/>
      <c r="I28" s="715"/>
      <c r="J28" s="715"/>
      <c r="K28" s="716"/>
      <c r="L28" s="708"/>
      <c r="M28" s="761"/>
      <c r="N28" s="713"/>
      <c r="O28" s="137"/>
      <c r="Q28" s="714" t="s">
        <v>4187</v>
      </c>
      <c r="R28" s="715"/>
      <c r="S28" s="715"/>
      <c r="T28" s="715"/>
      <c r="U28" s="715"/>
      <c r="V28" s="715"/>
      <c r="W28" s="715"/>
      <c r="X28" s="715"/>
      <c r="Y28" s="716"/>
      <c r="Z28" s="708"/>
      <c r="AA28" s="709"/>
      <c r="AB28" s="709"/>
      <c r="AC28" s="137" t="s">
        <v>689</v>
      </c>
      <c r="AD28" s="160"/>
      <c r="AE28" s="719">
        <f>VLOOKUP(AC28,'Прайс-лист'!$B:$K,10,0)</f>
        <v>900</v>
      </c>
      <c r="AF28" s="715"/>
      <c r="AG28" s="715"/>
      <c r="AH28" s="715"/>
      <c r="AI28" s="715"/>
      <c r="AJ28" s="715"/>
      <c r="AK28" s="715"/>
      <c r="AL28" s="715"/>
      <c r="AM28" s="716"/>
      <c r="AN28" s="708"/>
      <c r="AO28" s="709"/>
      <c r="AP28" s="709"/>
      <c r="AQ28" s="137" t="s">
        <v>5859</v>
      </c>
      <c r="AR28" s="160"/>
      <c r="AS28" s="719">
        <f>VLOOKUP(AQ28,'Прайс-лист'!$B:$K,10,0)</f>
        <v>2120</v>
      </c>
      <c r="AT28" s="715"/>
      <c r="AU28" s="715"/>
      <c r="AV28" s="715"/>
      <c r="AW28" s="715"/>
      <c r="AX28" s="715"/>
      <c r="AY28" s="715"/>
      <c r="AZ28" s="715"/>
      <c r="BA28" s="716"/>
      <c r="BB28" s="708"/>
      <c r="BC28" s="709"/>
      <c r="BD28" s="713"/>
      <c r="BE28" s="137"/>
      <c r="BF28" s="160"/>
      <c r="BG28" s="714" t="s">
        <v>4187</v>
      </c>
      <c r="BH28" s="715"/>
      <c r="BI28" s="715"/>
      <c r="BJ28" s="715"/>
      <c r="BK28" s="715"/>
      <c r="BL28" s="715"/>
      <c r="BM28" s="715"/>
      <c r="BN28" s="715"/>
      <c r="BO28" s="716"/>
      <c r="BP28" s="708"/>
      <c r="BQ28" s="709"/>
      <c r="BR28" s="709"/>
      <c r="BS28" s="137" t="s">
        <v>692</v>
      </c>
      <c r="BT28" s="160"/>
      <c r="BU28" s="719">
        <f>VLOOKUP(BS28,'Прайс-лист'!$B:$K,10,0)</f>
        <v>1110</v>
      </c>
      <c r="BV28" s="715"/>
      <c r="BW28" s="715"/>
      <c r="BX28" s="715"/>
      <c r="BY28" s="715"/>
      <c r="BZ28" s="715"/>
      <c r="CA28" s="715"/>
      <c r="CB28" s="715"/>
      <c r="CC28" s="716"/>
      <c r="CD28" s="708"/>
      <c r="CE28" s="761"/>
      <c r="CF28" s="761"/>
      <c r="CG28" s="137" t="s">
        <v>5861</v>
      </c>
      <c r="CH28" s="160"/>
      <c r="CI28" s="719">
        <f>VLOOKUP(CG28,'Прайс-лист'!$B:$K,10,0)</f>
        <v>2420</v>
      </c>
      <c r="CJ28" s="715"/>
      <c r="CK28" s="715"/>
      <c r="CL28" s="715"/>
      <c r="CM28" s="715"/>
      <c r="CN28" s="715"/>
      <c r="CO28" s="715"/>
      <c r="CP28" s="715"/>
      <c r="CQ28" s="716"/>
      <c r="CR28" s="708"/>
      <c r="CS28" s="761"/>
      <c r="CT28" s="713"/>
      <c r="CU28" s="137"/>
      <c r="CV28" s="160"/>
      <c r="CW28" s="714" t="s">
        <v>4187</v>
      </c>
      <c r="CX28" s="715"/>
      <c r="CY28" s="715"/>
      <c r="CZ28" s="715"/>
      <c r="DA28" s="715"/>
      <c r="DB28" s="715"/>
      <c r="DC28" s="715"/>
      <c r="DD28" s="715"/>
      <c r="DE28" s="716"/>
      <c r="DF28" s="708"/>
      <c r="DG28" s="709"/>
      <c r="DH28" s="709"/>
      <c r="DI28" s="137" t="s">
        <v>695</v>
      </c>
      <c r="DJ28" s="160"/>
      <c r="DK28" s="719">
        <f>VLOOKUP(DI28,'Прайс-лист'!$B:$K,10,0)</f>
        <v>1140</v>
      </c>
      <c r="DL28" s="715"/>
      <c r="DM28" s="715"/>
      <c r="DN28" s="715"/>
      <c r="DO28" s="715"/>
      <c r="DP28" s="715"/>
      <c r="DQ28" s="715"/>
      <c r="DR28" s="715"/>
      <c r="DS28" s="716"/>
      <c r="DT28" s="708"/>
      <c r="DU28" s="709"/>
      <c r="DV28" s="713"/>
      <c r="DW28" s="137"/>
      <c r="DX28" s="160"/>
      <c r="DY28" s="714" t="s">
        <v>4187</v>
      </c>
      <c r="DZ28" s="715"/>
      <c r="EA28" s="715"/>
      <c r="EB28" s="715"/>
      <c r="EC28" s="715"/>
      <c r="ED28" s="715"/>
      <c r="EE28" s="715"/>
      <c r="EF28" s="715"/>
      <c r="EG28" s="716"/>
      <c r="EH28" s="708"/>
      <c r="EI28" s="709"/>
      <c r="EJ28" s="709"/>
    </row>
    <row r="29" spans="1:140" ht="15" thickBot="1">
      <c r="A29" s="138" t="s">
        <v>5858</v>
      </c>
      <c r="C29" s="753">
        <f>VLOOKUP(A29,'Прайс-лист'!$B:$K,10,0)</f>
        <v>1920</v>
      </c>
      <c r="D29" s="723"/>
      <c r="E29" s="723"/>
      <c r="F29" s="723"/>
      <c r="G29" s="723"/>
      <c r="H29" s="723"/>
      <c r="I29" s="723"/>
      <c r="J29" s="723"/>
      <c r="K29" s="724"/>
      <c r="L29" s="725"/>
      <c r="M29" s="726"/>
      <c r="N29" s="727"/>
      <c r="O29" s="138" t="s">
        <v>2594</v>
      </c>
      <c r="Q29" s="753">
        <f>VLOOKUP(O29,'Прайс-лист'!$B:$K,10,0)</f>
        <v>550</v>
      </c>
      <c r="R29" s="723"/>
      <c r="S29" s="723"/>
      <c r="T29" s="723"/>
      <c r="U29" s="723"/>
      <c r="V29" s="723"/>
      <c r="W29" s="723"/>
      <c r="X29" s="723"/>
      <c r="Y29" s="724"/>
      <c r="Z29" s="725"/>
      <c r="AA29" s="726"/>
      <c r="AB29" s="726"/>
      <c r="AC29" s="139" t="s">
        <v>813</v>
      </c>
      <c r="AD29" s="245"/>
      <c r="AE29" s="722">
        <f>VLOOKUP(AC29,'Прайс-лист'!$B:$K,10,0)</f>
        <v>900</v>
      </c>
      <c r="AF29" s="723"/>
      <c r="AG29" s="723"/>
      <c r="AH29" s="723"/>
      <c r="AI29" s="723"/>
      <c r="AJ29" s="723"/>
      <c r="AK29" s="723"/>
      <c r="AL29" s="723"/>
      <c r="AM29" s="724"/>
      <c r="AN29" s="725"/>
      <c r="AO29" s="726"/>
      <c r="AP29" s="726"/>
      <c r="AQ29" s="139" t="s">
        <v>5860</v>
      </c>
      <c r="AR29" s="245"/>
      <c r="AS29" s="722">
        <f>VLOOKUP(AQ29,'Прайс-лист'!$B:$K,10,0)</f>
        <v>2120</v>
      </c>
      <c r="AT29" s="723"/>
      <c r="AU29" s="723"/>
      <c r="AV29" s="723"/>
      <c r="AW29" s="723"/>
      <c r="AX29" s="723"/>
      <c r="AY29" s="723"/>
      <c r="AZ29" s="723"/>
      <c r="BA29" s="724"/>
      <c r="BB29" s="725"/>
      <c r="BC29" s="726"/>
      <c r="BD29" s="727"/>
      <c r="BE29" s="138" t="s">
        <v>2596</v>
      </c>
      <c r="BF29" s="160"/>
      <c r="BG29" s="753">
        <f>VLOOKUP(BE29,'Прайс-лист'!$B:$K,10,0)</f>
        <v>580</v>
      </c>
      <c r="BH29" s="723"/>
      <c r="BI29" s="723"/>
      <c r="BJ29" s="723"/>
      <c r="BK29" s="723"/>
      <c r="BL29" s="723"/>
      <c r="BM29" s="723"/>
      <c r="BN29" s="723"/>
      <c r="BO29" s="724"/>
      <c r="BP29" s="725"/>
      <c r="BQ29" s="726"/>
      <c r="BR29" s="726"/>
      <c r="BS29" s="139" t="s">
        <v>815</v>
      </c>
      <c r="BT29" s="245"/>
      <c r="BU29" s="722">
        <f>VLOOKUP(BS29,'Прайс-лист'!$B:$K,10,0)</f>
        <v>1110</v>
      </c>
      <c r="BV29" s="723"/>
      <c r="BW29" s="723"/>
      <c r="BX29" s="723"/>
      <c r="BY29" s="723"/>
      <c r="BZ29" s="723"/>
      <c r="CA29" s="723"/>
      <c r="CB29" s="723"/>
      <c r="CC29" s="724"/>
      <c r="CD29" s="725"/>
      <c r="CE29" s="726"/>
      <c r="CF29" s="726"/>
      <c r="CG29" s="139" t="s">
        <v>5862</v>
      </c>
      <c r="CH29" s="245"/>
      <c r="CI29" s="722">
        <f>VLOOKUP(CG29,'Прайс-лист'!$B:$K,10,0)</f>
        <v>2420</v>
      </c>
      <c r="CJ29" s="723"/>
      <c r="CK29" s="723"/>
      <c r="CL29" s="723"/>
      <c r="CM29" s="723"/>
      <c r="CN29" s="723"/>
      <c r="CO29" s="723"/>
      <c r="CP29" s="723"/>
      <c r="CQ29" s="724"/>
      <c r="CR29" s="725"/>
      <c r="CS29" s="726"/>
      <c r="CT29" s="727"/>
      <c r="CU29" s="138" t="s">
        <v>2598</v>
      </c>
      <c r="CV29" s="160"/>
      <c r="CW29" s="753">
        <f>VLOOKUP(CU29,'Прайс-лист'!$B:$K,10,0)</f>
        <v>620</v>
      </c>
      <c r="CX29" s="723"/>
      <c r="CY29" s="723"/>
      <c r="CZ29" s="723"/>
      <c r="DA29" s="723"/>
      <c r="DB29" s="723"/>
      <c r="DC29" s="723"/>
      <c r="DD29" s="723"/>
      <c r="DE29" s="724"/>
      <c r="DF29" s="725"/>
      <c r="DG29" s="726"/>
      <c r="DH29" s="726"/>
      <c r="DI29" s="139" t="s">
        <v>817</v>
      </c>
      <c r="DJ29" s="245"/>
      <c r="DK29" s="722">
        <f>VLOOKUP(DI29,'Прайс-лист'!$B:$K,10,0)</f>
        <v>1140</v>
      </c>
      <c r="DL29" s="723"/>
      <c r="DM29" s="723"/>
      <c r="DN29" s="723"/>
      <c r="DO29" s="723"/>
      <c r="DP29" s="723"/>
      <c r="DQ29" s="723"/>
      <c r="DR29" s="723"/>
      <c r="DS29" s="724"/>
      <c r="DT29" s="725"/>
      <c r="DU29" s="726"/>
      <c r="DV29" s="727"/>
      <c r="DW29" s="138" t="s">
        <v>2600</v>
      </c>
      <c r="DX29" s="160"/>
      <c r="DY29" s="753">
        <f>VLOOKUP(DW29,'Прайс-лист'!$B:$K,10,0)</f>
        <v>620</v>
      </c>
      <c r="DZ29" s="723"/>
      <c r="EA29" s="723"/>
      <c r="EB29" s="723"/>
      <c r="EC29" s="723"/>
      <c r="ED29" s="723"/>
      <c r="EE29" s="723"/>
      <c r="EF29" s="723"/>
      <c r="EG29" s="724"/>
      <c r="EH29" s="725"/>
      <c r="EI29" s="726"/>
      <c r="EJ29" s="726"/>
    </row>
    <row r="30" spans="1:140" ht="14.25" customHeight="1" thickBot="1">
      <c r="B30" s="395"/>
      <c r="C30" s="395"/>
      <c r="D30" s="395"/>
      <c r="E30" s="395"/>
      <c r="F30" s="395"/>
      <c r="G30" s="395"/>
      <c r="H30" s="395"/>
      <c r="I30" s="395"/>
      <c r="J30" s="395"/>
      <c r="K30" s="395"/>
      <c r="L30" s="395"/>
      <c r="M30" s="160"/>
      <c r="N30" s="158"/>
      <c r="O30" s="158"/>
      <c r="P30" s="158"/>
      <c r="Q30" s="158"/>
      <c r="R30" s="158"/>
      <c r="S30" s="158"/>
      <c r="T30" s="158"/>
      <c r="U30" s="158"/>
      <c r="V30" s="158"/>
      <c r="W30" s="158"/>
      <c r="X30" s="158"/>
      <c r="Y30" s="158"/>
      <c r="Z30" s="140"/>
      <c r="AA30" s="158"/>
      <c r="AB30" s="158"/>
      <c r="AC30" s="158"/>
      <c r="AD30" s="158"/>
      <c r="AE30" s="158"/>
      <c r="AF30" s="158"/>
      <c r="AG30" s="158"/>
      <c r="AH30" s="158"/>
      <c r="AI30" s="158"/>
      <c r="AJ30" s="158"/>
      <c r="AK30" s="158"/>
      <c r="AL30" s="158"/>
      <c r="AM30" s="140"/>
      <c r="AN30" s="158"/>
      <c r="AO30" s="158"/>
      <c r="AP30" s="158"/>
      <c r="AQ30" s="158"/>
      <c r="AR30" s="158"/>
      <c r="AS30" s="158"/>
      <c r="AT30" s="158"/>
      <c r="AU30" s="158"/>
      <c r="AV30" s="158"/>
      <c r="AW30" s="158"/>
      <c r="AX30" s="158"/>
      <c r="AY30" s="158"/>
      <c r="AZ30" s="160"/>
      <c r="BA30" s="160"/>
      <c r="BB30" s="160"/>
      <c r="BC30" s="160"/>
      <c r="BD30" s="158"/>
      <c r="BE30" s="158"/>
      <c r="BF30" s="158"/>
      <c r="BG30" s="158"/>
      <c r="BH30" s="158"/>
      <c r="BI30" s="158"/>
      <c r="BJ30" s="158"/>
      <c r="BK30" s="158"/>
      <c r="BL30" s="158"/>
      <c r="BM30" s="158"/>
      <c r="BN30" s="158"/>
      <c r="BO30" s="158"/>
      <c r="BP30" s="158"/>
      <c r="BQ30" s="158"/>
      <c r="BR30" s="158"/>
      <c r="BS30" s="158"/>
      <c r="BT30" s="164"/>
      <c r="BU30" s="142"/>
      <c r="BV30" s="142"/>
      <c r="BW30" s="142"/>
      <c r="BX30" s="142"/>
      <c r="BY30" s="142"/>
      <c r="BZ30" s="142"/>
      <c r="CA30" s="142"/>
      <c r="CB30" s="142"/>
      <c r="CC30" s="142"/>
      <c r="CD30" s="142"/>
      <c r="CE30" s="142"/>
      <c r="CF30" s="142"/>
      <c r="CG30" s="142"/>
      <c r="CH30" s="142"/>
      <c r="CI30" s="142"/>
      <c r="CJ30" s="142"/>
      <c r="CK30" s="142"/>
      <c r="CL30" s="142"/>
      <c r="CM30" s="142"/>
      <c r="CN30" s="142"/>
      <c r="CO30" s="142"/>
      <c r="CP30" s="142"/>
      <c r="CQ30" s="142"/>
      <c r="CR30" s="142"/>
      <c r="CS30" s="142"/>
      <c r="CT30" s="142"/>
      <c r="CU30" s="142"/>
      <c r="CV30" s="142"/>
      <c r="CW30" s="142"/>
      <c r="CX30" s="142"/>
      <c r="CY30" s="142"/>
      <c r="CZ30" s="142"/>
      <c r="DA30" s="142"/>
      <c r="DB30" s="142"/>
      <c r="DC30" s="142"/>
      <c r="DD30" s="142"/>
      <c r="DE30" s="142"/>
      <c r="DF30" s="142"/>
      <c r="DG30" s="142"/>
      <c r="DH30" s="142"/>
      <c r="DI30" s="142"/>
      <c r="DJ30" s="142"/>
      <c r="DK30" s="142"/>
      <c r="DL30" s="142"/>
      <c r="DM30" s="142"/>
      <c r="DN30" s="142"/>
      <c r="DO30" s="142"/>
      <c r="DP30" s="142"/>
      <c r="DQ30" s="142"/>
      <c r="DR30" s="142"/>
      <c r="DS30" s="142"/>
      <c r="DT30" s="142"/>
      <c r="DU30" s="142"/>
      <c r="DV30" s="142"/>
      <c r="DW30" s="142"/>
    </row>
    <row r="31" spans="1:140" ht="15.75" customHeight="1" thickBot="1">
      <c r="C31" s="754" t="s">
        <v>4280</v>
      </c>
      <c r="D31" s="755"/>
      <c r="E31" s="755"/>
      <c r="F31" s="755"/>
      <c r="G31" s="755"/>
      <c r="H31" s="755"/>
      <c r="I31" s="755"/>
      <c r="J31" s="755"/>
      <c r="K31" s="755"/>
      <c r="L31" s="755"/>
      <c r="M31" s="755"/>
      <c r="N31" s="756"/>
      <c r="O31" s="158"/>
      <c r="P31" s="158"/>
      <c r="Q31" s="754" t="s">
        <v>4188</v>
      </c>
      <c r="R31" s="755"/>
      <c r="S31" s="755"/>
      <c r="T31" s="755"/>
      <c r="U31" s="755"/>
      <c r="V31" s="755"/>
      <c r="W31" s="755"/>
      <c r="X31" s="755"/>
      <c r="Y31" s="755"/>
      <c r="Z31" s="755"/>
      <c r="AA31" s="755"/>
      <c r="AB31" s="755"/>
      <c r="AC31" s="755"/>
      <c r="AD31" s="755"/>
      <c r="AE31" s="755"/>
      <c r="AF31" s="755"/>
      <c r="AG31" s="755"/>
      <c r="AH31" s="755"/>
      <c r="AI31" s="755"/>
      <c r="AJ31" s="755"/>
      <c r="AK31" s="755"/>
      <c r="AL31" s="755"/>
      <c r="AM31" s="755"/>
      <c r="AN31" s="755"/>
      <c r="AO31" s="755"/>
      <c r="AP31" s="755"/>
      <c r="AQ31" s="755"/>
      <c r="AR31" s="755"/>
      <c r="AS31" s="755"/>
      <c r="AT31" s="755"/>
      <c r="AU31" s="755"/>
      <c r="AV31" s="755"/>
      <c r="AW31" s="755"/>
      <c r="AX31" s="755"/>
      <c r="AY31" s="755"/>
      <c r="AZ31" s="755"/>
      <c r="BA31" s="755"/>
      <c r="BB31" s="755"/>
      <c r="BC31" s="755"/>
      <c r="BD31" s="756"/>
      <c r="BE31" s="134"/>
      <c r="BF31" s="160"/>
      <c r="BG31" s="754" t="s">
        <v>4189</v>
      </c>
      <c r="BH31" s="755"/>
      <c r="BI31" s="755"/>
      <c r="BJ31" s="755"/>
      <c r="BK31" s="755"/>
      <c r="BL31" s="755"/>
      <c r="BM31" s="755"/>
      <c r="BN31" s="755"/>
      <c r="BO31" s="755"/>
      <c r="BP31" s="755"/>
      <c r="BQ31" s="755"/>
      <c r="BR31" s="755"/>
      <c r="BS31" s="755"/>
      <c r="BT31" s="755"/>
      <c r="BU31" s="755"/>
      <c r="BV31" s="755"/>
      <c r="BW31" s="755"/>
      <c r="BX31" s="755"/>
      <c r="BY31" s="755"/>
      <c r="BZ31" s="755"/>
      <c r="CA31" s="755"/>
      <c r="CB31" s="755"/>
      <c r="CC31" s="755"/>
      <c r="CD31" s="755"/>
      <c r="CE31" s="755"/>
      <c r="CF31" s="755"/>
      <c r="CG31" s="755"/>
      <c r="CH31" s="755"/>
      <c r="CI31" s="755"/>
      <c r="CJ31" s="755"/>
      <c r="CK31" s="755"/>
      <c r="CL31" s="755"/>
      <c r="CM31" s="755"/>
      <c r="CN31" s="755"/>
      <c r="CO31" s="755"/>
      <c r="CP31" s="755"/>
      <c r="CQ31" s="755"/>
      <c r="CR31" s="755"/>
      <c r="CS31" s="755"/>
      <c r="CT31" s="755"/>
      <c r="CU31" s="755"/>
      <c r="CV31" s="755"/>
      <c r="CW31" s="755"/>
      <c r="CX31" s="755"/>
      <c r="CY31" s="755"/>
      <c r="CZ31" s="755"/>
      <c r="DA31" s="755"/>
      <c r="DB31" s="755"/>
      <c r="DC31" s="755"/>
      <c r="DD31" s="755"/>
      <c r="DE31" s="755"/>
      <c r="DF31" s="755"/>
      <c r="DG31" s="755"/>
      <c r="DH31" s="756"/>
      <c r="DI31" s="134"/>
      <c r="DJ31" s="164"/>
      <c r="DK31" s="754" t="s">
        <v>4283</v>
      </c>
      <c r="DL31" s="755"/>
      <c r="DM31" s="755"/>
      <c r="DN31" s="755"/>
      <c r="DO31" s="755"/>
      <c r="DP31" s="755"/>
      <c r="DQ31" s="755"/>
      <c r="DR31" s="755"/>
      <c r="DS31" s="755"/>
      <c r="DT31" s="755"/>
      <c r="DU31" s="755"/>
      <c r="DV31" s="755"/>
      <c r="DW31" s="755"/>
      <c r="DX31" s="755"/>
      <c r="DY31" s="755"/>
      <c r="DZ31" s="755"/>
      <c r="EA31" s="755"/>
      <c r="EB31" s="755"/>
      <c r="EC31" s="755"/>
      <c r="ED31" s="755"/>
      <c r="EE31" s="755"/>
      <c r="EF31" s="755"/>
      <c r="EG31" s="755"/>
      <c r="EH31" s="755"/>
      <c r="EI31" s="755"/>
      <c r="EJ31" s="756"/>
    </row>
    <row r="32" spans="1:140" ht="15.75">
      <c r="A32" s="135"/>
      <c r="B32" s="164"/>
      <c r="C32" s="732" t="s">
        <v>6350</v>
      </c>
      <c r="D32" s="809"/>
      <c r="E32" s="809"/>
      <c r="F32" s="809"/>
      <c r="G32" s="809"/>
      <c r="H32" s="809"/>
      <c r="I32" s="809"/>
      <c r="J32" s="809"/>
      <c r="K32" s="809"/>
      <c r="L32" s="809"/>
      <c r="M32" s="809"/>
      <c r="N32" s="743"/>
      <c r="O32" s="158"/>
      <c r="P32" s="158"/>
      <c r="Q32" s="810" t="s">
        <v>4240</v>
      </c>
      <c r="R32" s="759"/>
      <c r="S32" s="759"/>
      <c r="T32" s="759"/>
      <c r="U32" s="759"/>
      <c r="V32" s="759"/>
      <c r="W32" s="759"/>
      <c r="X32" s="759"/>
      <c r="Y32" s="759"/>
      <c r="Z32" s="759"/>
      <c r="AA32" s="759"/>
      <c r="AB32" s="759"/>
      <c r="AC32" s="341"/>
      <c r="AD32" s="382"/>
      <c r="AE32" s="759" t="s">
        <v>607</v>
      </c>
      <c r="AF32" s="759"/>
      <c r="AG32" s="759"/>
      <c r="AH32" s="759"/>
      <c r="AI32" s="759"/>
      <c r="AJ32" s="759"/>
      <c r="AK32" s="759"/>
      <c r="AL32" s="759"/>
      <c r="AM32" s="759"/>
      <c r="AN32" s="759"/>
      <c r="AO32" s="759"/>
      <c r="AP32" s="759"/>
      <c r="AQ32" s="384"/>
      <c r="AR32" s="384"/>
      <c r="AS32" s="741" t="s">
        <v>651</v>
      </c>
      <c r="AT32" s="741"/>
      <c r="AU32" s="741"/>
      <c r="AV32" s="741"/>
      <c r="AW32" s="741"/>
      <c r="AX32" s="741"/>
      <c r="AY32" s="741"/>
      <c r="AZ32" s="741"/>
      <c r="BA32" s="741"/>
      <c r="BB32" s="741"/>
      <c r="BC32" s="741"/>
      <c r="BD32" s="742"/>
      <c r="BE32" s="135"/>
      <c r="BF32" s="158"/>
      <c r="BG32" s="810" t="s">
        <v>4242</v>
      </c>
      <c r="BH32" s="759"/>
      <c r="BI32" s="759"/>
      <c r="BJ32" s="759"/>
      <c r="BK32" s="759"/>
      <c r="BL32" s="759"/>
      <c r="BM32" s="759"/>
      <c r="BN32" s="759"/>
      <c r="BO32" s="759"/>
      <c r="BP32" s="759"/>
      <c r="BQ32" s="759"/>
      <c r="BR32" s="759"/>
      <c r="BS32" s="341"/>
      <c r="BT32" s="343"/>
      <c r="BU32" s="759" t="s">
        <v>611</v>
      </c>
      <c r="BV32" s="759"/>
      <c r="BW32" s="759"/>
      <c r="BX32" s="759"/>
      <c r="BY32" s="759"/>
      <c r="BZ32" s="759"/>
      <c r="CA32" s="759"/>
      <c r="CB32" s="759"/>
      <c r="CC32" s="759"/>
      <c r="CD32" s="759"/>
      <c r="CE32" s="759"/>
      <c r="CF32" s="759"/>
      <c r="CG32" s="341"/>
      <c r="CH32" s="343"/>
      <c r="CI32" s="759" t="s">
        <v>699</v>
      </c>
      <c r="CJ32" s="759"/>
      <c r="CK32" s="759"/>
      <c r="CL32" s="759"/>
      <c r="CM32" s="759"/>
      <c r="CN32" s="759"/>
      <c r="CO32" s="759"/>
      <c r="CP32" s="759"/>
      <c r="CQ32" s="759"/>
      <c r="CR32" s="759"/>
      <c r="CS32" s="759"/>
      <c r="CT32" s="759"/>
      <c r="CU32" s="341"/>
      <c r="CV32" s="343"/>
      <c r="CW32" s="811" t="s">
        <v>4281</v>
      </c>
      <c r="CX32" s="812"/>
      <c r="CY32" s="812"/>
      <c r="CZ32" s="812"/>
      <c r="DA32" s="812"/>
      <c r="DB32" s="812"/>
      <c r="DC32" s="812"/>
      <c r="DD32" s="812"/>
      <c r="DE32" s="812"/>
      <c r="DF32" s="812"/>
      <c r="DG32" s="812"/>
      <c r="DH32" s="813"/>
      <c r="DI32" s="135"/>
      <c r="DJ32" s="164"/>
      <c r="DK32" s="740" t="s">
        <v>4244</v>
      </c>
      <c r="DL32" s="741"/>
      <c r="DM32" s="741"/>
      <c r="DN32" s="741"/>
      <c r="DO32" s="741"/>
      <c r="DP32" s="741"/>
      <c r="DQ32" s="741"/>
      <c r="DR32" s="741"/>
      <c r="DS32" s="741"/>
      <c r="DT32" s="741"/>
      <c r="DU32" s="741"/>
      <c r="DV32" s="741"/>
      <c r="DW32" s="135"/>
      <c r="DX32" s="164"/>
      <c r="DY32" s="733" t="s">
        <v>702</v>
      </c>
      <c r="DZ32" s="733"/>
      <c r="EA32" s="733"/>
      <c r="EB32" s="733"/>
      <c r="EC32" s="733"/>
      <c r="ED32" s="733"/>
      <c r="EE32" s="733"/>
      <c r="EF32" s="733"/>
      <c r="EG32" s="733"/>
      <c r="EH32" s="733"/>
      <c r="EI32" s="733"/>
      <c r="EJ32" s="743"/>
    </row>
    <row r="33" spans="1:140" ht="68.25" customHeight="1">
      <c r="C33" s="734" t="s">
        <v>4273</v>
      </c>
      <c r="D33" s="763"/>
      <c r="E33" s="763"/>
      <c r="F33" s="763"/>
      <c r="G33" s="763"/>
      <c r="H33" s="763"/>
      <c r="I33" s="763"/>
      <c r="J33" s="763"/>
      <c r="K33" s="763"/>
      <c r="L33" s="763"/>
      <c r="M33" s="763"/>
      <c r="N33" s="744"/>
      <c r="P33" s="160"/>
      <c r="Q33" s="734" t="s">
        <v>4324</v>
      </c>
      <c r="R33" s="735"/>
      <c r="S33" s="735"/>
      <c r="T33" s="735"/>
      <c r="U33" s="735"/>
      <c r="V33" s="735"/>
      <c r="W33" s="735"/>
      <c r="X33" s="735"/>
      <c r="Y33" s="735"/>
      <c r="Z33" s="735"/>
      <c r="AA33" s="735"/>
      <c r="AB33" s="735"/>
      <c r="AC33" s="142"/>
      <c r="AD33" s="164"/>
      <c r="AE33" s="735" t="s">
        <v>4262</v>
      </c>
      <c r="AF33" s="735"/>
      <c r="AG33" s="735"/>
      <c r="AH33" s="735"/>
      <c r="AI33" s="735"/>
      <c r="AJ33" s="735"/>
      <c r="AK33" s="735"/>
      <c r="AL33" s="735"/>
      <c r="AM33" s="735"/>
      <c r="AN33" s="735"/>
      <c r="AO33" s="735"/>
      <c r="AP33" s="735"/>
      <c r="AQ33" s="142"/>
      <c r="AR33" s="164"/>
      <c r="AS33" s="735" t="s">
        <v>4275</v>
      </c>
      <c r="AT33" s="735"/>
      <c r="AU33" s="735"/>
      <c r="AV33" s="735"/>
      <c r="AW33" s="735"/>
      <c r="AX33" s="735"/>
      <c r="AY33" s="735"/>
      <c r="AZ33" s="735"/>
      <c r="BA33" s="735"/>
      <c r="BB33" s="735"/>
      <c r="BC33" s="735"/>
      <c r="BD33" s="744"/>
      <c r="BE33" s="142"/>
      <c r="BF33" s="164"/>
      <c r="BG33" s="734" t="s">
        <v>4241</v>
      </c>
      <c r="BH33" s="821"/>
      <c r="BI33" s="821"/>
      <c r="BJ33" s="821"/>
      <c r="BK33" s="821"/>
      <c r="BL33" s="821"/>
      <c r="BM33" s="821"/>
      <c r="BN33" s="821"/>
      <c r="BO33" s="821"/>
      <c r="BP33" s="821"/>
      <c r="BQ33" s="821"/>
      <c r="BR33" s="821"/>
      <c r="BS33" s="142"/>
      <c r="BT33" s="160"/>
      <c r="BU33" s="821" t="s">
        <v>4262</v>
      </c>
      <c r="BV33" s="821"/>
      <c r="BW33" s="821"/>
      <c r="BX33" s="821"/>
      <c r="BY33" s="821"/>
      <c r="BZ33" s="821"/>
      <c r="CA33" s="821"/>
      <c r="CB33" s="821"/>
      <c r="CC33" s="821"/>
      <c r="CD33" s="821"/>
      <c r="CE33" s="821"/>
      <c r="CF33" s="821"/>
      <c r="CG33" s="142"/>
      <c r="CH33" s="160"/>
      <c r="CI33" s="821" t="s">
        <v>4263</v>
      </c>
      <c r="CJ33" s="821"/>
      <c r="CK33" s="821"/>
      <c r="CL33" s="821"/>
      <c r="CM33" s="821"/>
      <c r="CN33" s="821"/>
      <c r="CO33" s="821"/>
      <c r="CP33" s="821"/>
      <c r="CQ33" s="821"/>
      <c r="CR33" s="821"/>
      <c r="CS33" s="821"/>
      <c r="CT33" s="821"/>
      <c r="CU33" s="142"/>
      <c r="CV33" s="160"/>
      <c r="CW33" s="912" t="s">
        <v>4282</v>
      </c>
      <c r="CX33" s="913"/>
      <c r="CY33" s="913"/>
      <c r="CZ33" s="913"/>
      <c r="DA33" s="913"/>
      <c r="DB33" s="913"/>
      <c r="DC33" s="913"/>
      <c r="DD33" s="913"/>
      <c r="DE33" s="913"/>
      <c r="DF33" s="913"/>
      <c r="DG33" s="913"/>
      <c r="DH33" s="816"/>
      <c r="DI33" s="142"/>
      <c r="DJ33" s="160"/>
      <c r="DK33" s="734" t="s">
        <v>4243</v>
      </c>
      <c r="DL33" s="735"/>
      <c r="DM33" s="735"/>
      <c r="DN33" s="735"/>
      <c r="DO33" s="735"/>
      <c r="DP33" s="735"/>
      <c r="DQ33" s="735"/>
      <c r="DR33" s="735"/>
      <c r="DS33" s="735"/>
      <c r="DT33" s="735"/>
      <c r="DU33" s="735"/>
      <c r="DV33" s="735"/>
      <c r="DW33" s="142"/>
      <c r="DX33" s="164"/>
      <c r="DY33" s="735" t="s">
        <v>4268</v>
      </c>
      <c r="DZ33" s="735"/>
      <c r="EA33" s="735"/>
      <c r="EB33" s="735"/>
      <c r="EC33" s="735"/>
      <c r="ED33" s="735"/>
      <c r="EE33" s="735"/>
      <c r="EF33" s="735"/>
      <c r="EG33" s="735"/>
      <c r="EH33" s="735"/>
      <c r="EI33" s="735"/>
      <c r="EJ33" s="744"/>
    </row>
    <row r="34" spans="1:140" ht="15" customHeight="1">
      <c r="C34" s="736" t="s">
        <v>685</v>
      </c>
      <c r="D34" s="762"/>
      <c r="E34" s="762"/>
      <c r="F34" s="762"/>
      <c r="G34" s="762"/>
      <c r="H34" s="762"/>
      <c r="I34" s="762"/>
      <c r="J34" s="762"/>
      <c r="K34" s="762"/>
      <c r="L34" s="762"/>
      <c r="M34" s="762"/>
      <c r="N34" s="718"/>
      <c r="P34" s="160"/>
      <c r="Q34" s="736"/>
      <c r="R34" s="717"/>
      <c r="S34" s="717"/>
      <c r="T34" s="717"/>
      <c r="U34" s="717"/>
      <c r="V34" s="717"/>
      <c r="W34" s="717"/>
      <c r="X34" s="717"/>
      <c r="Y34" s="717"/>
      <c r="Z34" s="717"/>
      <c r="AA34" s="717"/>
      <c r="AB34" s="717"/>
      <c r="AC34" s="397"/>
      <c r="AD34" s="164"/>
      <c r="AE34" s="717" t="s">
        <v>609</v>
      </c>
      <c r="AF34" s="717"/>
      <c r="AG34" s="717"/>
      <c r="AH34" s="717"/>
      <c r="AI34" s="717"/>
      <c r="AJ34" s="717"/>
      <c r="AK34" s="717"/>
      <c r="AL34" s="717"/>
      <c r="AM34" s="717"/>
      <c r="AN34" s="717"/>
      <c r="AO34" s="717"/>
      <c r="AP34" s="717"/>
      <c r="AQ34" s="397"/>
      <c r="AR34" s="164"/>
      <c r="AS34" s="717" t="s">
        <v>653</v>
      </c>
      <c r="AT34" s="717"/>
      <c r="AU34" s="717"/>
      <c r="AV34" s="717"/>
      <c r="AW34" s="717"/>
      <c r="AX34" s="717"/>
      <c r="AY34" s="717"/>
      <c r="AZ34" s="717"/>
      <c r="BA34" s="717"/>
      <c r="BB34" s="717"/>
      <c r="BC34" s="717"/>
      <c r="BD34" s="718"/>
      <c r="BE34" s="397"/>
      <c r="BF34" s="164"/>
      <c r="BG34" s="736"/>
      <c r="BH34" s="822"/>
      <c r="BI34" s="822"/>
      <c r="BJ34" s="822"/>
      <c r="BK34" s="822"/>
      <c r="BL34" s="822"/>
      <c r="BM34" s="822"/>
      <c r="BN34" s="822"/>
      <c r="BO34" s="822"/>
      <c r="BP34" s="822"/>
      <c r="BQ34" s="822"/>
      <c r="BR34" s="822"/>
      <c r="BS34" s="397"/>
      <c r="BT34" s="160"/>
      <c r="BU34" s="822" t="s">
        <v>613</v>
      </c>
      <c r="BV34" s="822"/>
      <c r="BW34" s="822"/>
      <c r="BX34" s="822"/>
      <c r="BY34" s="822"/>
      <c r="BZ34" s="822"/>
      <c r="CA34" s="822"/>
      <c r="CB34" s="822"/>
      <c r="CC34" s="822"/>
      <c r="CD34" s="822"/>
      <c r="CE34" s="822"/>
      <c r="CF34" s="822"/>
      <c r="CG34" s="397"/>
      <c r="CH34" s="160"/>
      <c r="CI34" s="822" t="s">
        <v>657</v>
      </c>
      <c r="CJ34" s="822"/>
      <c r="CK34" s="822"/>
      <c r="CL34" s="822"/>
      <c r="CM34" s="822"/>
      <c r="CN34" s="822"/>
      <c r="CO34" s="822"/>
      <c r="CP34" s="822"/>
      <c r="CQ34" s="822"/>
      <c r="CR34" s="822"/>
      <c r="CS34" s="822"/>
      <c r="CT34" s="822"/>
      <c r="CU34" s="397"/>
      <c r="CV34" s="160"/>
      <c r="CW34" s="914" t="s">
        <v>657</v>
      </c>
      <c r="CX34" s="915"/>
      <c r="CY34" s="915"/>
      <c r="CZ34" s="915"/>
      <c r="DA34" s="915"/>
      <c r="DB34" s="915"/>
      <c r="DC34" s="915"/>
      <c r="DD34" s="915"/>
      <c r="DE34" s="915"/>
      <c r="DF34" s="915"/>
      <c r="DG34" s="915"/>
      <c r="DH34" s="818"/>
      <c r="DI34" s="397"/>
      <c r="DJ34" s="160"/>
      <c r="DK34" s="736"/>
      <c r="DL34" s="717"/>
      <c r="DM34" s="717"/>
      <c r="DN34" s="717"/>
      <c r="DO34" s="717"/>
      <c r="DP34" s="717"/>
      <c r="DQ34" s="717"/>
      <c r="DR34" s="717"/>
      <c r="DS34" s="717"/>
      <c r="DT34" s="717"/>
      <c r="DU34" s="717"/>
      <c r="DV34" s="717"/>
      <c r="DW34" s="397"/>
      <c r="DX34" s="164"/>
      <c r="DY34" s="717" t="s">
        <v>657</v>
      </c>
      <c r="DZ34" s="717"/>
      <c r="EA34" s="717"/>
      <c r="EB34" s="717"/>
      <c r="EC34" s="717"/>
      <c r="ED34" s="717"/>
      <c r="EE34" s="717"/>
      <c r="EF34" s="717"/>
      <c r="EG34" s="717"/>
      <c r="EH34" s="717"/>
      <c r="EI34" s="717"/>
      <c r="EJ34" s="718"/>
    </row>
    <row r="35" spans="1:140" ht="106.5" customHeight="1">
      <c r="C35" s="720"/>
      <c r="D35" s="711"/>
      <c r="E35" s="711"/>
      <c r="F35" s="711"/>
      <c r="G35" s="711"/>
      <c r="H35" s="711"/>
      <c r="I35" s="711"/>
      <c r="J35" s="711"/>
      <c r="K35" s="711"/>
      <c r="L35" s="711"/>
      <c r="M35" s="711"/>
      <c r="N35" s="712"/>
      <c r="Q35" s="720"/>
      <c r="R35" s="711"/>
      <c r="S35" s="711"/>
      <c r="T35" s="711"/>
      <c r="U35" s="711"/>
      <c r="V35" s="711"/>
      <c r="W35" s="711"/>
      <c r="X35" s="711"/>
      <c r="Y35" s="711"/>
      <c r="Z35" s="711"/>
      <c r="AA35" s="711"/>
      <c r="AB35" s="721"/>
      <c r="AC35" s="135"/>
      <c r="AD35" s="164"/>
      <c r="AE35" s="710"/>
      <c r="AF35" s="711"/>
      <c r="AG35" s="711"/>
      <c r="AH35" s="711"/>
      <c r="AI35" s="711"/>
      <c r="AJ35" s="711"/>
      <c r="AK35" s="711"/>
      <c r="AL35" s="711"/>
      <c r="AM35" s="711"/>
      <c r="AN35" s="711"/>
      <c r="AO35" s="711"/>
      <c r="AP35" s="721"/>
      <c r="AQ35" s="135"/>
      <c r="AR35" s="164"/>
      <c r="AS35" s="710"/>
      <c r="AT35" s="711"/>
      <c r="AU35" s="711"/>
      <c r="AV35" s="711"/>
      <c r="AW35" s="711"/>
      <c r="AX35" s="711"/>
      <c r="AY35" s="711"/>
      <c r="AZ35" s="711"/>
      <c r="BA35" s="711"/>
      <c r="BB35" s="711"/>
      <c r="BC35" s="711"/>
      <c r="BD35" s="712"/>
      <c r="BE35" s="135"/>
      <c r="BF35" s="164"/>
      <c r="BG35" s="720"/>
      <c r="BH35" s="824"/>
      <c r="BI35" s="824"/>
      <c r="BJ35" s="824"/>
      <c r="BK35" s="824"/>
      <c r="BL35" s="824"/>
      <c r="BM35" s="824"/>
      <c r="BN35" s="824"/>
      <c r="BO35" s="824"/>
      <c r="BP35" s="824"/>
      <c r="BQ35" s="824"/>
      <c r="BR35" s="825"/>
      <c r="BS35" s="135"/>
      <c r="BT35" s="160"/>
      <c r="BU35" s="823"/>
      <c r="BV35" s="824"/>
      <c r="BW35" s="824"/>
      <c r="BX35" s="824"/>
      <c r="BY35" s="824"/>
      <c r="BZ35" s="824"/>
      <c r="CA35" s="824"/>
      <c r="CB35" s="824"/>
      <c r="CC35" s="824"/>
      <c r="CD35" s="824"/>
      <c r="CE35" s="824"/>
      <c r="CF35" s="825"/>
      <c r="CG35" s="135"/>
      <c r="CH35" s="160"/>
      <c r="CI35" s="823"/>
      <c r="CJ35" s="824"/>
      <c r="CK35" s="824"/>
      <c r="CL35" s="824"/>
      <c r="CM35" s="824"/>
      <c r="CN35" s="824"/>
      <c r="CO35" s="824"/>
      <c r="CP35" s="824"/>
      <c r="CQ35" s="824"/>
      <c r="CR35" s="824"/>
      <c r="CS35" s="824"/>
      <c r="CT35" s="825"/>
      <c r="CU35" s="135"/>
      <c r="CV35" s="160"/>
      <c r="CW35" s="823"/>
      <c r="CX35" s="824"/>
      <c r="CY35" s="824"/>
      <c r="CZ35" s="824"/>
      <c r="DA35" s="824"/>
      <c r="DB35" s="824"/>
      <c r="DC35" s="824"/>
      <c r="DD35" s="824"/>
      <c r="DE35" s="824"/>
      <c r="DF35" s="824"/>
      <c r="DG35" s="824"/>
      <c r="DH35" s="712"/>
      <c r="DI35" s="135"/>
      <c r="DJ35" s="160"/>
      <c r="DK35" s="720"/>
      <c r="DL35" s="711"/>
      <c r="DM35" s="711"/>
      <c r="DN35" s="711"/>
      <c r="DO35" s="711"/>
      <c r="DP35" s="711"/>
      <c r="DQ35" s="711"/>
      <c r="DR35" s="711"/>
      <c r="DS35" s="711"/>
      <c r="DT35" s="711"/>
      <c r="DU35" s="711"/>
      <c r="DV35" s="721"/>
      <c r="DW35" s="135"/>
      <c r="DX35" s="164"/>
      <c r="DY35" s="710"/>
      <c r="DZ35" s="711"/>
      <c r="EA35" s="711"/>
      <c r="EB35" s="711"/>
      <c r="EC35" s="711"/>
      <c r="ED35" s="711"/>
      <c r="EE35" s="711"/>
      <c r="EF35" s="711"/>
      <c r="EG35" s="711"/>
      <c r="EH35" s="711"/>
      <c r="EI35" s="711"/>
      <c r="EJ35" s="712"/>
    </row>
    <row r="36" spans="1:140">
      <c r="A36" s="137" t="s">
        <v>698</v>
      </c>
      <c r="C36" s="714">
        <f>VLOOKUP(A36,'Прайс-лист'!$B:$K,10,0)</f>
        <v>1350</v>
      </c>
      <c r="D36" s="715"/>
      <c r="E36" s="715"/>
      <c r="F36" s="715"/>
      <c r="G36" s="715"/>
      <c r="H36" s="715"/>
      <c r="I36" s="715"/>
      <c r="J36" s="715"/>
      <c r="K36" s="716"/>
      <c r="L36" s="708"/>
      <c r="M36" s="761"/>
      <c r="N36" s="713"/>
      <c r="O36" s="137" t="s">
        <v>2551</v>
      </c>
      <c r="Q36" s="714">
        <f>VLOOKUP(O36,'Прайс-лист'!$B:$K,10,0)</f>
        <v>690</v>
      </c>
      <c r="R36" s="715"/>
      <c r="S36" s="715"/>
      <c r="T36" s="715"/>
      <c r="U36" s="715"/>
      <c r="V36" s="715"/>
      <c r="W36" s="715"/>
      <c r="X36" s="715"/>
      <c r="Y36" s="716"/>
      <c r="Z36" s="708"/>
      <c r="AA36" s="709"/>
      <c r="AB36" s="709"/>
      <c r="AC36" s="137" t="s">
        <v>610</v>
      </c>
      <c r="AD36" s="160"/>
      <c r="AE36" s="719">
        <f>VLOOKUP(AC36,'Прайс-лист'!$B:$K,10,0)</f>
        <v>500</v>
      </c>
      <c r="AF36" s="715"/>
      <c r="AG36" s="715"/>
      <c r="AH36" s="715"/>
      <c r="AI36" s="715"/>
      <c r="AJ36" s="715"/>
      <c r="AK36" s="715"/>
      <c r="AL36" s="715"/>
      <c r="AM36" s="716"/>
      <c r="AN36" s="708"/>
      <c r="AO36" s="709"/>
      <c r="AP36" s="709"/>
      <c r="AQ36" s="137" t="s">
        <v>654</v>
      </c>
      <c r="AR36" s="160"/>
      <c r="AS36" s="719">
        <f>VLOOKUP(AQ36,'Прайс-лист'!$B:$K,10,0)</f>
        <v>810</v>
      </c>
      <c r="AT36" s="715"/>
      <c r="AU36" s="715"/>
      <c r="AV36" s="715"/>
      <c r="AW36" s="715"/>
      <c r="AX36" s="715"/>
      <c r="AY36" s="715"/>
      <c r="AZ36" s="715"/>
      <c r="BA36" s="716"/>
      <c r="BB36" s="708"/>
      <c r="BC36" s="709"/>
      <c r="BD36" s="713"/>
      <c r="BE36" s="137" t="s">
        <v>2553</v>
      </c>
      <c r="BF36" s="164"/>
      <c r="BG36" s="714">
        <f>VLOOKUP(BE36,'Прайс-лист'!$B:$K,10,0)</f>
        <v>630</v>
      </c>
      <c r="BH36" s="820"/>
      <c r="BI36" s="820"/>
      <c r="BJ36" s="820"/>
      <c r="BK36" s="820"/>
      <c r="BL36" s="820"/>
      <c r="BM36" s="820"/>
      <c r="BN36" s="820"/>
      <c r="BO36" s="716"/>
      <c r="BP36" s="708"/>
      <c r="BQ36" s="709"/>
      <c r="BR36" s="709"/>
      <c r="BS36" s="137" t="s">
        <v>614</v>
      </c>
      <c r="BT36" s="160"/>
      <c r="BU36" s="819">
        <f>VLOOKUP(BS36,'Прайс-лист'!$B:$K,10,0)</f>
        <v>540</v>
      </c>
      <c r="BV36" s="820"/>
      <c r="BW36" s="820"/>
      <c r="BX36" s="820"/>
      <c r="BY36" s="820"/>
      <c r="BZ36" s="820"/>
      <c r="CA36" s="820"/>
      <c r="CB36" s="820"/>
      <c r="CC36" s="716"/>
      <c r="CD36" s="708"/>
      <c r="CE36" s="709"/>
      <c r="CF36" s="709"/>
      <c r="CG36" s="137" t="s">
        <v>701</v>
      </c>
      <c r="CH36" s="160"/>
      <c r="CI36" s="819">
        <f>VLOOKUP(CG36,'Прайс-лист'!$B:$K,10,0)</f>
        <v>750</v>
      </c>
      <c r="CJ36" s="820"/>
      <c r="CK36" s="820"/>
      <c r="CL36" s="820"/>
      <c r="CM36" s="820"/>
      <c r="CN36" s="820"/>
      <c r="CO36" s="820"/>
      <c r="CP36" s="820"/>
      <c r="CQ36" s="716"/>
      <c r="CR36" s="708"/>
      <c r="CS36" s="709"/>
      <c r="CT36" s="709"/>
      <c r="CU36" s="137" t="s">
        <v>658</v>
      </c>
      <c r="CV36" s="160"/>
      <c r="CW36" s="819">
        <f>VLOOKUP(CU36,'Прайс-лист'!$B:$K,10,0)</f>
        <v>640</v>
      </c>
      <c r="CX36" s="820"/>
      <c r="CY36" s="820"/>
      <c r="CZ36" s="820"/>
      <c r="DA36" s="820"/>
      <c r="DB36" s="820"/>
      <c r="DC36" s="820"/>
      <c r="DD36" s="820"/>
      <c r="DE36" s="716"/>
      <c r="DF36" s="708"/>
      <c r="DG36" s="709"/>
      <c r="DH36" s="713"/>
      <c r="DI36" s="137"/>
      <c r="DJ36" s="160"/>
      <c r="DK36" s="714" t="s">
        <v>4187</v>
      </c>
      <c r="DL36" s="715"/>
      <c r="DM36" s="715"/>
      <c r="DN36" s="715"/>
      <c r="DO36" s="715"/>
      <c r="DP36" s="715"/>
      <c r="DQ36" s="715"/>
      <c r="DR36" s="715"/>
      <c r="DS36" s="716"/>
      <c r="DT36" s="708"/>
      <c r="DU36" s="709"/>
      <c r="DV36" s="709"/>
      <c r="DW36" s="137" t="s">
        <v>704</v>
      </c>
      <c r="DX36" s="160"/>
      <c r="DY36" s="819">
        <f>VLOOKUP(DW36,'Прайс-лист'!$B:$K,10,0)</f>
        <v>910</v>
      </c>
      <c r="DZ36" s="820"/>
      <c r="EA36" s="820"/>
      <c r="EB36" s="820"/>
      <c r="EC36" s="820"/>
      <c r="ED36" s="820"/>
      <c r="EE36" s="820"/>
      <c r="EF36" s="820"/>
      <c r="EG36" s="716"/>
      <c r="EH36" s="708"/>
      <c r="EI36" s="709"/>
      <c r="EJ36" s="713"/>
    </row>
    <row r="37" spans="1:140" ht="15" thickBot="1">
      <c r="A37" s="138" t="s">
        <v>819</v>
      </c>
      <c r="C37" s="753">
        <f>VLOOKUP(A37,'Прайс-лист'!$B:$K,10,0)</f>
        <v>1350</v>
      </c>
      <c r="D37" s="723"/>
      <c r="E37" s="723"/>
      <c r="F37" s="723"/>
      <c r="G37" s="723"/>
      <c r="H37" s="723"/>
      <c r="I37" s="723"/>
      <c r="J37" s="723"/>
      <c r="K37" s="724"/>
      <c r="L37" s="725"/>
      <c r="M37" s="726"/>
      <c r="N37" s="727"/>
      <c r="O37" s="138"/>
      <c r="Q37" s="753" t="s">
        <v>4187</v>
      </c>
      <c r="R37" s="723"/>
      <c r="S37" s="723"/>
      <c r="T37" s="723"/>
      <c r="U37" s="723"/>
      <c r="V37" s="723"/>
      <c r="W37" s="723"/>
      <c r="X37" s="723"/>
      <c r="Y37" s="724"/>
      <c r="Z37" s="725"/>
      <c r="AA37" s="726"/>
      <c r="AB37" s="726"/>
      <c r="AC37" s="139" t="s">
        <v>771</v>
      </c>
      <c r="AD37" s="245"/>
      <c r="AE37" s="722">
        <f>VLOOKUP(AC37,'Прайс-лист'!$B:$K,10,0)</f>
        <v>500</v>
      </c>
      <c r="AF37" s="723"/>
      <c r="AG37" s="723"/>
      <c r="AH37" s="723"/>
      <c r="AI37" s="723"/>
      <c r="AJ37" s="723"/>
      <c r="AK37" s="723"/>
      <c r="AL37" s="723"/>
      <c r="AM37" s="724"/>
      <c r="AN37" s="725"/>
      <c r="AO37" s="726"/>
      <c r="AP37" s="726"/>
      <c r="AQ37" s="139" t="s">
        <v>793</v>
      </c>
      <c r="AR37" s="245"/>
      <c r="AS37" s="722">
        <f>VLOOKUP(AQ37,'Прайс-лист'!$B:$K,10,0)</f>
        <v>810</v>
      </c>
      <c r="AT37" s="723"/>
      <c r="AU37" s="723"/>
      <c r="AV37" s="723"/>
      <c r="AW37" s="723"/>
      <c r="AX37" s="723"/>
      <c r="AY37" s="723"/>
      <c r="AZ37" s="723"/>
      <c r="BA37" s="724"/>
      <c r="BB37" s="725"/>
      <c r="BC37" s="726"/>
      <c r="BD37" s="727"/>
      <c r="BE37" s="138" t="s">
        <v>2602</v>
      </c>
      <c r="BF37" s="164"/>
      <c r="BG37" s="753">
        <f>VLOOKUP(BE37,'Прайс-лист'!$B:$K,10,0)</f>
        <v>630</v>
      </c>
      <c r="BH37" s="723"/>
      <c r="BI37" s="723"/>
      <c r="BJ37" s="723"/>
      <c r="BK37" s="723"/>
      <c r="BL37" s="723"/>
      <c r="BM37" s="723"/>
      <c r="BN37" s="723"/>
      <c r="BO37" s="724"/>
      <c r="BP37" s="725"/>
      <c r="BQ37" s="726"/>
      <c r="BR37" s="726"/>
      <c r="BS37" s="138" t="s">
        <v>773</v>
      </c>
      <c r="BT37" s="245"/>
      <c r="BU37" s="722">
        <f>VLOOKUP(BS37,'Прайс-лист'!$B:$K,10,0)</f>
        <v>540</v>
      </c>
      <c r="BV37" s="723"/>
      <c r="BW37" s="723"/>
      <c r="BX37" s="723"/>
      <c r="BY37" s="723"/>
      <c r="BZ37" s="723"/>
      <c r="CA37" s="723"/>
      <c r="CB37" s="723"/>
      <c r="CC37" s="724"/>
      <c r="CD37" s="725"/>
      <c r="CE37" s="726"/>
      <c r="CF37" s="726"/>
      <c r="CG37" s="138" t="s">
        <v>821</v>
      </c>
      <c r="CH37" s="245"/>
      <c r="CI37" s="722">
        <f>VLOOKUP(CG37,'Прайс-лист'!$B:$K,10,0)</f>
        <v>750</v>
      </c>
      <c r="CJ37" s="723"/>
      <c r="CK37" s="723"/>
      <c r="CL37" s="723"/>
      <c r="CM37" s="723"/>
      <c r="CN37" s="723"/>
      <c r="CO37" s="723"/>
      <c r="CP37" s="723"/>
      <c r="CQ37" s="724"/>
      <c r="CR37" s="725"/>
      <c r="CS37" s="726"/>
      <c r="CT37" s="726"/>
      <c r="CU37" s="138" t="s">
        <v>795</v>
      </c>
      <c r="CV37" s="245"/>
      <c r="CW37" s="722">
        <f>VLOOKUP(CU37,'Прайс-лист'!$B:$K,10,0)</f>
        <v>640</v>
      </c>
      <c r="CX37" s="723"/>
      <c r="CY37" s="723"/>
      <c r="CZ37" s="723"/>
      <c r="DA37" s="723"/>
      <c r="DB37" s="723"/>
      <c r="DC37" s="723"/>
      <c r="DD37" s="723"/>
      <c r="DE37" s="724"/>
      <c r="DF37" s="725"/>
      <c r="DG37" s="726"/>
      <c r="DH37" s="727"/>
      <c r="DI37" s="138" t="s">
        <v>2604</v>
      </c>
      <c r="DJ37" s="160"/>
      <c r="DK37" s="753">
        <f>VLOOKUP(DI37,'Прайс-лист'!$B:$K,10,0)</f>
        <v>670</v>
      </c>
      <c r="DL37" s="723"/>
      <c r="DM37" s="723"/>
      <c r="DN37" s="723"/>
      <c r="DO37" s="723"/>
      <c r="DP37" s="723"/>
      <c r="DQ37" s="723"/>
      <c r="DR37" s="723"/>
      <c r="DS37" s="724"/>
      <c r="DT37" s="725"/>
      <c r="DU37" s="726"/>
      <c r="DV37" s="726"/>
      <c r="DW37" s="138" t="s">
        <v>823</v>
      </c>
      <c r="DX37" s="245"/>
      <c r="DY37" s="722">
        <f>VLOOKUP(DW37,'Прайс-лист'!$B:$K,10,0)</f>
        <v>910</v>
      </c>
      <c r="DZ37" s="723"/>
      <c r="EA37" s="723"/>
      <c r="EB37" s="723"/>
      <c r="EC37" s="723"/>
      <c r="ED37" s="723"/>
      <c r="EE37" s="723"/>
      <c r="EF37" s="723"/>
      <c r="EG37" s="724"/>
      <c r="EH37" s="725"/>
      <c r="EI37" s="726"/>
      <c r="EJ37" s="727"/>
    </row>
    <row r="38" spans="1:140" ht="14.25" customHeight="1" thickBot="1">
      <c r="A38" s="221"/>
      <c r="B38" s="221"/>
      <c r="C38" s="160"/>
      <c r="D38" s="160"/>
      <c r="E38" s="160"/>
      <c r="F38" s="160"/>
      <c r="G38" s="160"/>
      <c r="H38" s="160"/>
      <c r="I38" s="160"/>
      <c r="J38" s="160"/>
      <c r="K38" s="160"/>
      <c r="L38" s="160"/>
      <c r="M38" s="160"/>
      <c r="N38" s="158"/>
      <c r="O38" s="158"/>
      <c r="P38" s="158"/>
      <c r="Q38" s="158"/>
      <c r="R38" s="158"/>
      <c r="S38" s="158"/>
      <c r="T38" s="158"/>
      <c r="U38" s="158"/>
      <c r="V38" s="158"/>
      <c r="W38" s="158"/>
      <c r="X38" s="158"/>
      <c r="Y38" s="158"/>
      <c r="Z38" s="140"/>
      <c r="AA38" s="158"/>
      <c r="AB38" s="158"/>
      <c r="AC38" s="158"/>
      <c r="AD38" s="158"/>
      <c r="AE38" s="158"/>
      <c r="AF38" s="158"/>
      <c r="AG38" s="158"/>
      <c r="AH38" s="158"/>
      <c r="AI38" s="158"/>
      <c r="AJ38" s="158"/>
      <c r="AK38" s="158"/>
      <c r="AL38" s="158"/>
      <c r="AM38" s="140"/>
      <c r="AN38" s="158"/>
      <c r="AO38" s="158"/>
      <c r="AP38" s="158"/>
      <c r="AQ38" s="158"/>
      <c r="AR38" s="158"/>
      <c r="AS38" s="158"/>
      <c r="AT38" s="158"/>
      <c r="AU38" s="158"/>
      <c r="AV38" s="158"/>
      <c r="AW38" s="158"/>
      <c r="AX38" s="158"/>
      <c r="AY38" s="158"/>
      <c r="AZ38" s="160"/>
      <c r="BA38" s="160"/>
      <c r="BB38" s="160"/>
      <c r="BC38" s="160"/>
      <c r="BD38" s="158"/>
      <c r="BE38" s="158"/>
      <c r="BF38" s="158"/>
      <c r="BG38" s="158"/>
      <c r="BH38" s="158"/>
      <c r="BI38" s="158"/>
      <c r="BJ38" s="158"/>
      <c r="BK38" s="158"/>
      <c r="BL38" s="158"/>
      <c r="BM38" s="158"/>
      <c r="BN38" s="158"/>
      <c r="BO38" s="158"/>
      <c r="BP38" s="158"/>
      <c r="BQ38" s="158"/>
      <c r="BR38" s="158"/>
      <c r="BS38" s="158"/>
      <c r="BT38" s="164"/>
      <c r="BU38" s="142"/>
      <c r="BV38" s="142"/>
      <c r="BW38" s="142"/>
      <c r="BX38" s="142"/>
      <c r="BY38" s="142"/>
      <c r="BZ38" s="142"/>
      <c r="CA38" s="142"/>
      <c r="CB38" s="142"/>
      <c r="CC38" s="142"/>
      <c r="CD38" s="142"/>
      <c r="CE38" s="142"/>
      <c r="CF38" s="142"/>
      <c r="CG38" s="142"/>
      <c r="CH38" s="142"/>
      <c r="CI38" s="142"/>
      <c r="CJ38" s="142"/>
      <c r="CK38" s="142"/>
      <c r="CL38" s="142"/>
      <c r="CM38" s="142"/>
      <c r="CN38" s="142"/>
      <c r="CO38" s="142"/>
      <c r="CP38" s="142"/>
      <c r="CQ38" s="142"/>
      <c r="CR38" s="142"/>
      <c r="CS38" s="142"/>
      <c r="CT38" s="142"/>
      <c r="CU38" s="142"/>
      <c r="CV38" s="142"/>
      <c r="CW38" s="142"/>
      <c r="CX38" s="142"/>
      <c r="CY38" s="142"/>
      <c r="CZ38" s="142"/>
      <c r="DA38" s="142"/>
      <c r="DB38" s="142"/>
      <c r="DC38" s="142"/>
      <c r="DD38" s="142"/>
      <c r="DE38" s="142"/>
      <c r="DF38" s="142"/>
      <c r="DG38" s="142"/>
      <c r="DH38" s="142"/>
      <c r="DI38" s="142"/>
      <c r="DJ38" s="142"/>
      <c r="DK38" s="142"/>
      <c r="DL38" s="142"/>
      <c r="DM38" s="142"/>
      <c r="DN38" s="142"/>
      <c r="DO38" s="142"/>
      <c r="DP38" s="142"/>
      <c r="DQ38" s="142"/>
      <c r="DR38" s="142"/>
      <c r="DS38" s="142"/>
      <c r="DT38" s="142"/>
      <c r="DU38" s="142"/>
      <c r="DV38" s="142"/>
      <c r="DW38" s="142"/>
    </row>
    <row r="39" spans="1:140" ht="15.75" customHeight="1" thickBot="1">
      <c r="C39" s="754" t="s">
        <v>4284</v>
      </c>
      <c r="D39" s="755"/>
      <c r="E39" s="755"/>
      <c r="F39" s="755"/>
      <c r="G39" s="755"/>
      <c r="H39" s="755"/>
      <c r="I39" s="755"/>
      <c r="J39" s="755"/>
      <c r="K39" s="755"/>
      <c r="L39" s="755"/>
      <c r="M39" s="755"/>
      <c r="N39" s="755"/>
      <c r="O39" s="755"/>
      <c r="P39" s="755"/>
      <c r="Q39" s="755"/>
      <c r="R39" s="755"/>
      <c r="S39" s="755"/>
      <c r="T39" s="755"/>
      <c r="U39" s="755"/>
      <c r="V39" s="755"/>
      <c r="W39" s="755"/>
      <c r="X39" s="755"/>
      <c r="Y39" s="755"/>
      <c r="Z39" s="755"/>
      <c r="AA39" s="755"/>
      <c r="AB39" s="756"/>
      <c r="AC39" s="158"/>
      <c r="AD39" s="158"/>
      <c r="AE39" s="754" t="s">
        <v>4285</v>
      </c>
      <c r="AF39" s="755"/>
      <c r="AG39" s="755"/>
      <c r="AH39" s="755"/>
      <c r="AI39" s="755"/>
      <c r="AJ39" s="755"/>
      <c r="AK39" s="755"/>
      <c r="AL39" s="755"/>
      <c r="AM39" s="755"/>
      <c r="AN39" s="755"/>
      <c r="AO39" s="755"/>
      <c r="AP39" s="755"/>
      <c r="AQ39" s="755"/>
      <c r="AR39" s="755"/>
      <c r="AS39" s="755"/>
      <c r="AT39" s="755"/>
      <c r="AU39" s="755"/>
      <c r="AV39" s="755"/>
      <c r="AW39" s="755"/>
      <c r="AX39" s="755"/>
      <c r="AY39" s="755"/>
      <c r="AZ39" s="755"/>
      <c r="BA39" s="755"/>
      <c r="BB39" s="755"/>
      <c r="BC39" s="755"/>
      <c r="BD39" s="756"/>
      <c r="BE39" s="134"/>
      <c r="BF39" s="158"/>
      <c r="BG39" s="754" t="s">
        <v>4286</v>
      </c>
      <c r="BH39" s="755"/>
      <c r="BI39" s="755"/>
      <c r="BJ39" s="755"/>
      <c r="BK39" s="755"/>
      <c r="BL39" s="755"/>
      <c r="BM39" s="755"/>
      <c r="BN39" s="755"/>
      <c r="BO39" s="755"/>
      <c r="BP39" s="755"/>
      <c r="BQ39" s="755"/>
      <c r="BR39" s="755"/>
      <c r="BS39" s="755"/>
      <c r="BT39" s="755"/>
      <c r="BU39" s="755"/>
      <c r="BV39" s="755"/>
      <c r="BW39" s="755"/>
      <c r="BX39" s="755"/>
      <c r="BY39" s="755"/>
      <c r="BZ39" s="755"/>
      <c r="CA39" s="755"/>
      <c r="CB39" s="755"/>
      <c r="CC39" s="755"/>
      <c r="CD39" s="755"/>
      <c r="CE39" s="755"/>
      <c r="CF39" s="756"/>
      <c r="CG39" s="142"/>
      <c r="CH39" s="142"/>
      <c r="CI39" s="754" t="s">
        <v>4287</v>
      </c>
      <c r="CJ39" s="755"/>
      <c r="CK39" s="755"/>
      <c r="CL39" s="755"/>
      <c r="CM39" s="755"/>
      <c r="CN39" s="755"/>
      <c r="CO39" s="755"/>
      <c r="CP39" s="755"/>
      <c r="CQ39" s="755"/>
      <c r="CR39" s="755"/>
      <c r="CS39" s="755"/>
      <c r="CT39" s="755"/>
      <c r="CU39" s="755"/>
      <c r="CV39" s="755"/>
      <c r="CW39" s="755"/>
      <c r="CX39" s="755"/>
      <c r="CY39" s="755"/>
      <c r="CZ39" s="755"/>
      <c r="DA39" s="755"/>
      <c r="DB39" s="755"/>
      <c r="DC39" s="755"/>
      <c r="DD39" s="755"/>
      <c r="DE39" s="755"/>
      <c r="DF39" s="755"/>
      <c r="DG39" s="755"/>
      <c r="DH39" s="756"/>
      <c r="DI39" s="142"/>
      <c r="DJ39" s="142"/>
      <c r="DK39" s="754" t="s">
        <v>4288</v>
      </c>
      <c r="DL39" s="755"/>
      <c r="DM39" s="755"/>
      <c r="DN39" s="755"/>
      <c r="DO39" s="755"/>
      <c r="DP39" s="755"/>
      <c r="DQ39" s="755"/>
      <c r="DR39" s="755"/>
      <c r="DS39" s="755"/>
      <c r="DT39" s="755"/>
      <c r="DU39" s="755"/>
      <c r="DV39" s="755"/>
      <c r="DW39" s="755"/>
      <c r="DX39" s="755"/>
      <c r="DY39" s="755"/>
      <c r="DZ39" s="755"/>
      <c r="EA39" s="755"/>
      <c r="EB39" s="755"/>
      <c r="EC39" s="755"/>
      <c r="ED39" s="755"/>
      <c r="EE39" s="755"/>
      <c r="EF39" s="755"/>
      <c r="EG39" s="755"/>
      <c r="EH39" s="755"/>
      <c r="EI39" s="755"/>
      <c r="EJ39" s="756"/>
    </row>
    <row r="40" spans="1:140" ht="15.75">
      <c r="A40" s="135"/>
      <c r="B40" s="160"/>
      <c r="C40" s="810" t="s">
        <v>6351</v>
      </c>
      <c r="D40" s="759"/>
      <c r="E40" s="759"/>
      <c r="F40" s="759"/>
      <c r="G40" s="759"/>
      <c r="H40" s="759"/>
      <c r="I40" s="759"/>
      <c r="J40" s="759"/>
      <c r="K40" s="759"/>
      <c r="L40" s="759"/>
      <c r="M40" s="759"/>
      <c r="N40" s="759"/>
      <c r="O40" s="341"/>
      <c r="P40" s="382"/>
      <c r="Q40" s="759" t="s">
        <v>6352</v>
      </c>
      <c r="R40" s="759"/>
      <c r="S40" s="759"/>
      <c r="T40" s="759"/>
      <c r="U40" s="759"/>
      <c r="V40" s="759"/>
      <c r="W40" s="759"/>
      <c r="X40" s="759"/>
      <c r="Y40" s="759"/>
      <c r="Z40" s="759"/>
      <c r="AA40" s="759"/>
      <c r="AB40" s="760"/>
      <c r="AC40" s="135"/>
      <c r="AE40" s="810" t="s">
        <v>4247</v>
      </c>
      <c r="AF40" s="759"/>
      <c r="AG40" s="759"/>
      <c r="AH40" s="759"/>
      <c r="AI40" s="759"/>
      <c r="AJ40" s="759"/>
      <c r="AK40" s="759"/>
      <c r="AL40" s="759"/>
      <c r="AM40" s="759"/>
      <c r="AN40" s="759"/>
      <c r="AO40" s="759"/>
      <c r="AP40" s="759"/>
      <c r="AQ40" s="341"/>
      <c r="AR40" s="382"/>
      <c r="AS40" s="759" t="s">
        <v>708</v>
      </c>
      <c r="AT40" s="759"/>
      <c r="AU40" s="759"/>
      <c r="AV40" s="759"/>
      <c r="AW40" s="759"/>
      <c r="AX40" s="759"/>
      <c r="AY40" s="759"/>
      <c r="AZ40" s="759"/>
      <c r="BA40" s="759"/>
      <c r="BB40" s="759"/>
      <c r="BC40" s="759"/>
      <c r="BD40" s="760"/>
      <c r="BE40" s="135"/>
      <c r="BF40" s="158"/>
      <c r="BG40" s="740" t="s">
        <v>6353</v>
      </c>
      <c r="BH40" s="741"/>
      <c r="BI40" s="741"/>
      <c r="BJ40" s="741"/>
      <c r="BK40" s="741"/>
      <c r="BL40" s="741"/>
      <c r="BM40" s="741"/>
      <c r="BN40" s="741"/>
      <c r="BO40" s="741"/>
      <c r="BP40" s="741"/>
      <c r="BQ40" s="741"/>
      <c r="BR40" s="741"/>
      <c r="BS40" s="135"/>
      <c r="BT40" s="164"/>
      <c r="BU40" s="741" t="s">
        <v>6354</v>
      </c>
      <c r="BV40" s="741"/>
      <c r="BW40" s="741"/>
      <c r="BX40" s="741"/>
      <c r="BY40" s="741"/>
      <c r="BZ40" s="741"/>
      <c r="CA40" s="741"/>
      <c r="CB40" s="741"/>
      <c r="CC40" s="741"/>
      <c r="CD40" s="741"/>
      <c r="CE40" s="741"/>
      <c r="CF40" s="742"/>
      <c r="CG40" s="135"/>
      <c r="CI40" s="740" t="s">
        <v>4249</v>
      </c>
      <c r="CJ40" s="741"/>
      <c r="CK40" s="741"/>
      <c r="CL40" s="741"/>
      <c r="CM40" s="741"/>
      <c r="CN40" s="741"/>
      <c r="CO40" s="741"/>
      <c r="CP40" s="741"/>
      <c r="CQ40" s="741"/>
      <c r="CR40" s="741"/>
      <c r="CS40" s="741"/>
      <c r="CT40" s="741"/>
      <c r="CU40" s="135"/>
      <c r="CV40" s="164"/>
      <c r="CW40" s="741" t="s">
        <v>611</v>
      </c>
      <c r="CX40" s="741"/>
      <c r="CY40" s="741"/>
      <c r="CZ40" s="741"/>
      <c r="DA40" s="741"/>
      <c r="DB40" s="741"/>
      <c r="DC40" s="741"/>
      <c r="DD40" s="741"/>
      <c r="DE40" s="741"/>
      <c r="DF40" s="741"/>
      <c r="DG40" s="741"/>
      <c r="DH40" s="742"/>
      <c r="DI40" s="135"/>
      <c r="DJ40" s="164"/>
      <c r="DK40" s="740" t="s">
        <v>4251</v>
      </c>
      <c r="DL40" s="741"/>
      <c r="DM40" s="741"/>
      <c r="DN40" s="741"/>
      <c r="DO40" s="741"/>
      <c r="DP40" s="741"/>
      <c r="DQ40" s="741"/>
      <c r="DR40" s="741"/>
      <c r="DS40" s="741"/>
      <c r="DT40" s="741"/>
      <c r="DU40" s="741"/>
      <c r="DV40" s="741"/>
      <c r="DW40" s="421"/>
      <c r="DX40" s="250"/>
      <c r="DY40" s="741" t="s">
        <v>615</v>
      </c>
      <c r="DZ40" s="741"/>
      <c r="EA40" s="741"/>
      <c r="EB40" s="741"/>
      <c r="EC40" s="741"/>
      <c r="ED40" s="741"/>
      <c r="EE40" s="741"/>
      <c r="EF40" s="741"/>
      <c r="EG40" s="741"/>
      <c r="EH40" s="741"/>
      <c r="EI40" s="741"/>
      <c r="EJ40" s="742"/>
    </row>
    <row r="41" spans="1:140" ht="48.75" customHeight="1">
      <c r="A41" s="142"/>
      <c r="B41" s="160"/>
      <c r="C41" s="734" t="s">
        <v>4245</v>
      </c>
      <c r="D41" s="763"/>
      <c r="E41" s="763"/>
      <c r="F41" s="763"/>
      <c r="G41" s="763"/>
      <c r="H41" s="763"/>
      <c r="I41" s="763"/>
      <c r="J41" s="763"/>
      <c r="K41" s="763"/>
      <c r="L41" s="763"/>
      <c r="M41" s="763"/>
      <c r="N41" s="763"/>
      <c r="O41" s="142"/>
      <c r="P41" s="164"/>
      <c r="Q41" s="763" t="s">
        <v>4271</v>
      </c>
      <c r="R41" s="763"/>
      <c r="S41" s="763"/>
      <c r="T41" s="763"/>
      <c r="U41" s="763"/>
      <c r="V41" s="763"/>
      <c r="W41" s="763"/>
      <c r="X41" s="763"/>
      <c r="Y41" s="763"/>
      <c r="Z41" s="763"/>
      <c r="AA41" s="763"/>
      <c r="AB41" s="744"/>
      <c r="AC41" s="142"/>
      <c r="AD41" s="160"/>
      <c r="AE41" s="734" t="s">
        <v>4246</v>
      </c>
      <c r="AF41" s="763"/>
      <c r="AG41" s="763"/>
      <c r="AH41" s="763"/>
      <c r="AI41" s="763"/>
      <c r="AJ41" s="763"/>
      <c r="AK41" s="763"/>
      <c r="AL41" s="763"/>
      <c r="AM41" s="763"/>
      <c r="AN41" s="763"/>
      <c r="AO41" s="763"/>
      <c r="AP41" s="763"/>
      <c r="AQ41" s="142"/>
      <c r="AR41" s="164"/>
      <c r="AS41" s="763" t="s">
        <v>4272</v>
      </c>
      <c r="AT41" s="763"/>
      <c r="AU41" s="763"/>
      <c r="AV41" s="763"/>
      <c r="AW41" s="763"/>
      <c r="AX41" s="763"/>
      <c r="AY41" s="763"/>
      <c r="AZ41" s="763"/>
      <c r="BA41" s="763"/>
      <c r="BB41" s="763"/>
      <c r="BC41" s="763"/>
      <c r="BD41" s="744"/>
      <c r="BE41" s="142"/>
      <c r="BF41" s="164"/>
      <c r="BG41" s="734" t="s">
        <v>4248</v>
      </c>
      <c r="BH41" s="735"/>
      <c r="BI41" s="735"/>
      <c r="BJ41" s="735"/>
      <c r="BK41" s="735"/>
      <c r="BL41" s="735"/>
      <c r="BM41" s="735"/>
      <c r="BN41" s="735"/>
      <c r="BO41" s="735"/>
      <c r="BP41" s="735"/>
      <c r="BQ41" s="735"/>
      <c r="BR41" s="735"/>
      <c r="BS41" s="142"/>
      <c r="BT41" s="164"/>
      <c r="BU41" s="763" t="s">
        <v>4273</v>
      </c>
      <c r="BV41" s="763"/>
      <c r="BW41" s="763"/>
      <c r="BX41" s="763"/>
      <c r="BY41" s="763"/>
      <c r="BZ41" s="763"/>
      <c r="CA41" s="763"/>
      <c r="CB41" s="763"/>
      <c r="CC41" s="763"/>
      <c r="CD41" s="763"/>
      <c r="CE41" s="763"/>
      <c r="CF41" s="744"/>
      <c r="CG41" s="142"/>
      <c r="CH41" s="160"/>
      <c r="CI41" s="734" t="s">
        <v>4325</v>
      </c>
      <c r="CJ41" s="735"/>
      <c r="CK41" s="735"/>
      <c r="CL41" s="735"/>
      <c r="CM41" s="735"/>
      <c r="CN41" s="735"/>
      <c r="CO41" s="735"/>
      <c r="CP41" s="735"/>
      <c r="CQ41" s="735"/>
      <c r="CR41" s="735"/>
      <c r="CS41" s="735"/>
      <c r="CT41" s="735"/>
      <c r="CU41" s="142"/>
      <c r="CV41" s="164"/>
      <c r="CW41" s="735" t="s">
        <v>4262</v>
      </c>
      <c r="CX41" s="735"/>
      <c r="CY41" s="735"/>
      <c r="CZ41" s="735"/>
      <c r="DA41" s="735"/>
      <c r="DB41" s="735"/>
      <c r="DC41" s="735"/>
      <c r="DD41" s="735"/>
      <c r="DE41" s="735"/>
      <c r="DF41" s="735"/>
      <c r="DG41" s="735"/>
      <c r="DH41" s="744"/>
      <c r="DI41" s="142"/>
      <c r="DJ41" s="160"/>
      <c r="DK41" s="734" t="s">
        <v>4250</v>
      </c>
      <c r="DL41" s="735"/>
      <c r="DM41" s="735"/>
      <c r="DN41" s="735"/>
      <c r="DO41" s="735"/>
      <c r="DP41" s="735"/>
      <c r="DQ41" s="735"/>
      <c r="DR41" s="735"/>
      <c r="DS41" s="735"/>
      <c r="DT41" s="735"/>
      <c r="DU41" s="735"/>
      <c r="DV41" s="735"/>
      <c r="DW41" s="392"/>
      <c r="DX41" s="383"/>
      <c r="DY41" s="763" t="s">
        <v>4262</v>
      </c>
      <c r="DZ41" s="763"/>
      <c r="EA41" s="763"/>
      <c r="EB41" s="763"/>
      <c r="EC41" s="763"/>
      <c r="ED41" s="763"/>
      <c r="EE41" s="763"/>
      <c r="EF41" s="763"/>
      <c r="EG41" s="763"/>
      <c r="EH41" s="763"/>
      <c r="EI41" s="763"/>
      <c r="EJ41" s="744"/>
    </row>
    <row r="42" spans="1:140" ht="15" customHeight="1">
      <c r="A42" s="397"/>
      <c r="B42" s="164"/>
      <c r="C42" s="736"/>
      <c r="D42" s="762"/>
      <c r="E42" s="762"/>
      <c r="F42" s="762"/>
      <c r="G42" s="762"/>
      <c r="H42" s="762"/>
      <c r="I42" s="762"/>
      <c r="J42" s="762"/>
      <c r="K42" s="762"/>
      <c r="L42" s="762"/>
      <c r="M42" s="762"/>
      <c r="N42" s="762"/>
      <c r="O42" s="397"/>
      <c r="P42" s="164"/>
      <c r="Q42" s="762" t="s">
        <v>657</v>
      </c>
      <c r="R42" s="762"/>
      <c r="S42" s="762"/>
      <c r="T42" s="762"/>
      <c r="U42" s="762"/>
      <c r="V42" s="762"/>
      <c r="W42" s="762"/>
      <c r="X42" s="762"/>
      <c r="Y42" s="762"/>
      <c r="Z42" s="762"/>
      <c r="AA42" s="762"/>
      <c r="AB42" s="718"/>
      <c r="AC42" s="397"/>
      <c r="AD42" s="164"/>
      <c r="AE42" s="736"/>
      <c r="AF42" s="762"/>
      <c r="AG42" s="762"/>
      <c r="AH42" s="762"/>
      <c r="AI42" s="762"/>
      <c r="AJ42" s="762"/>
      <c r="AK42" s="762"/>
      <c r="AL42" s="762"/>
      <c r="AM42" s="762"/>
      <c r="AN42" s="762"/>
      <c r="AO42" s="762"/>
      <c r="AP42" s="762"/>
      <c r="AQ42" s="397"/>
      <c r="AR42" s="164"/>
      <c r="AS42" s="762" t="s">
        <v>657</v>
      </c>
      <c r="AT42" s="762"/>
      <c r="AU42" s="762"/>
      <c r="AV42" s="762"/>
      <c r="AW42" s="762"/>
      <c r="AX42" s="762"/>
      <c r="AY42" s="762"/>
      <c r="AZ42" s="762"/>
      <c r="BA42" s="762"/>
      <c r="BB42" s="762"/>
      <c r="BC42" s="762"/>
      <c r="BD42" s="718"/>
      <c r="BE42" s="397"/>
      <c r="BF42" s="164"/>
      <c r="BG42" s="736"/>
      <c r="BH42" s="717"/>
      <c r="BI42" s="717"/>
      <c r="BJ42" s="717"/>
      <c r="BK42" s="717"/>
      <c r="BL42" s="717"/>
      <c r="BM42" s="717"/>
      <c r="BN42" s="717"/>
      <c r="BO42" s="717"/>
      <c r="BP42" s="717"/>
      <c r="BQ42" s="717"/>
      <c r="BR42" s="717"/>
      <c r="BS42" s="397"/>
      <c r="BT42" s="164"/>
      <c r="BU42" s="762" t="s">
        <v>657</v>
      </c>
      <c r="BV42" s="762"/>
      <c r="BW42" s="762"/>
      <c r="BX42" s="762"/>
      <c r="BY42" s="762"/>
      <c r="BZ42" s="762"/>
      <c r="CA42" s="762"/>
      <c r="CB42" s="762"/>
      <c r="CC42" s="762"/>
      <c r="CD42" s="762"/>
      <c r="CE42" s="762"/>
      <c r="CF42" s="718"/>
      <c r="CG42" s="397"/>
      <c r="CH42" s="160"/>
      <c r="CI42" s="736"/>
      <c r="CJ42" s="717"/>
      <c r="CK42" s="717"/>
      <c r="CL42" s="717"/>
      <c r="CM42" s="717"/>
      <c r="CN42" s="717"/>
      <c r="CO42" s="717"/>
      <c r="CP42" s="717"/>
      <c r="CQ42" s="717"/>
      <c r="CR42" s="717"/>
      <c r="CS42" s="717"/>
      <c r="CT42" s="717"/>
      <c r="CU42" s="397"/>
      <c r="CV42" s="164"/>
      <c r="CW42" s="717" t="s">
        <v>613</v>
      </c>
      <c r="CX42" s="717"/>
      <c r="CY42" s="717"/>
      <c r="CZ42" s="717"/>
      <c r="DA42" s="717"/>
      <c r="DB42" s="717"/>
      <c r="DC42" s="717"/>
      <c r="DD42" s="717"/>
      <c r="DE42" s="717"/>
      <c r="DF42" s="717"/>
      <c r="DG42" s="717"/>
      <c r="DH42" s="718"/>
      <c r="DI42" s="397"/>
      <c r="DJ42" s="160"/>
      <c r="DK42" s="736"/>
      <c r="DL42" s="717"/>
      <c r="DM42" s="717"/>
      <c r="DN42" s="717"/>
      <c r="DO42" s="717"/>
      <c r="DP42" s="717"/>
      <c r="DQ42" s="717"/>
      <c r="DR42" s="717"/>
      <c r="DS42" s="717"/>
      <c r="DT42" s="717"/>
      <c r="DU42" s="717"/>
      <c r="DV42" s="717"/>
      <c r="DW42" s="391"/>
      <c r="DX42" s="383"/>
      <c r="DY42" s="762" t="s">
        <v>617</v>
      </c>
      <c r="DZ42" s="762"/>
      <c r="EA42" s="762"/>
      <c r="EB42" s="762"/>
      <c r="EC42" s="762"/>
      <c r="ED42" s="762"/>
      <c r="EE42" s="762"/>
      <c r="EF42" s="762"/>
      <c r="EG42" s="762"/>
      <c r="EH42" s="762"/>
      <c r="EI42" s="762"/>
      <c r="EJ42" s="718"/>
    </row>
    <row r="43" spans="1:140" ht="106.5" customHeight="1">
      <c r="A43" s="135"/>
      <c r="B43" s="160"/>
      <c r="C43" s="720"/>
      <c r="D43" s="711"/>
      <c r="E43" s="711"/>
      <c r="F43" s="711"/>
      <c r="G43" s="711"/>
      <c r="H43" s="711"/>
      <c r="I43" s="711"/>
      <c r="J43" s="711"/>
      <c r="K43" s="711"/>
      <c r="L43" s="711"/>
      <c r="M43" s="711"/>
      <c r="N43" s="721"/>
      <c r="O43" s="135"/>
      <c r="P43" s="164"/>
      <c r="Q43" s="710"/>
      <c r="R43" s="711"/>
      <c r="S43" s="711"/>
      <c r="T43" s="711"/>
      <c r="U43" s="711"/>
      <c r="V43" s="711"/>
      <c r="W43" s="711"/>
      <c r="X43" s="711"/>
      <c r="Y43" s="711"/>
      <c r="Z43" s="711"/>
      <c r="AA43" s="711"/>
      <c r="AB43" s="712"/>
      <c r="AC43" s="135"/>
      <c r="AD43" s="160"/>
      <c r="AE43" s="720"/>
      <c r="AF43" s="711"/>
      <c r="AG43" s="711"/>
      <c r="AH43" s="711"/>
      <c r="AI43" s="711"/>
      <c r="AJ43" s="711"/>
      <c r="AK43" s="711"/>
      <c r="AL43" s="711"/>
      <c r="AM43" s="711"/>
      <c r="AN43" s="711"/>
      <c r="AO43" s="711"/>
      <c r="AP43" s="721"/>
      <c r="AQ43" s="135"/>
      <c r="AR43" s="164"/>
      <c r="AS43" s="710"/>
      <c r="AT43" s="711"/>
      <c r="AU43" s="711"/>
      <c r="AV43" s="711"/>
      <c r="AW43" s="711"/>
      <c r="AX43" s="711"/>
      <c r="AY43" s="711"/>
      <c r="AZ43" s="711"/>
      <c r="BA43" s="711"/>
      <c r="BB43" s="711"/>
      <c r="BC43" s="711"/>
      <c r="BD43" s="712"/>
      <c r="BE43" s="135"/>
      <c r="BF43" s="164"/>
      <c r="BG43" s="720"/>
      <c r="BH43" s="711"/>
      <c r="BI43" s="711"/>
      <c r="BJ43" s="711"/>
      <c r="BK43" s="711"/>
      <c r="BL43" s="711"/>
      <c r="BM43" s="711"/>
      <c r="BN43" s="711"/>
      <c r="BO43" s="711"/>
      <c r="BP43" s="711"/>
      <c r="BQ43" s="711"/>
      <c r="BR43" s="721"/>
      <c r="BS43" s="135"/>
      <c r="BT43" s="164"/>
      <c r="BU43" s="710"/>
      <c r="BV43" s="711"/>
      <c r="BW43" s="711"/>
      <c r="BX43" s="711"/>
      <c r="BY43" s="711"/>
      <c r="BZ43" s="711"/>
      <c r="CA43" s="711"/>
      <c r="CB43" s="711"/>
      <c r="CC43" s="711"/>
      <c r="CD43" s="711"/>
      <c r="CE43" s="711"/>
      <c r="CF43" s="712"/>
      <c r="CG43" s="135"/>
      <c r="CH43" s="160"/>
      <c r="CI43" s="720"/>
      <c r="CJ43" s="711"/>
      <c r="CK43" s="711"/>
      <c r="CL43" s="711"/>
      <c r="CM43" s="711"/>
      <c r="CN43" s="711"/>
      <c r="CO43" s="711"/>
      <c r="CP43" s="711"/>
      <c r="CQ43" s="711"/>
      <c r="CR43" s="711"/>
      <c r="CS43" s="711"/>
      <c r="CT43" s="721"/>
      <c r="CU43" s="135"/>
      <c r="CV43" s="164"/>
      <c r="CW43" s="710"/>
      <c r="CX43" s="711"/>
      <c r="CY43" s="711"/>
      <c r="CZ43" s="711"/>
      <c r="DA43" s="711"/>
      <c r="DB43" s="711"/>
      <c r="DC43" s="711"/>
      <c r="DD43" s="711"/>
      <c r="DE43" s="711"/>
      <c r="DF43" s="711"/>
      <c r="DG43" s="711"/>
      <c r="DH43" s="712"/>
      <c r="DI43" s="135"/>
      <c r="DJ43" s="160"/>
      <c r="DK43" s="720"/>
      <c r="DL43" s="711"/>
      <c r="DM43" s="711"/>
      <c r="DN43" s="711"/>
      <c r="DO43" s="711"/>
      <c r="DP43" s="711"/>
      <c r="DQ43" s="711"/>
      <c r="DR43" s="711"/>
      <c r="DS43" s="711"/>
      <c r="DT43" s="711"/>
      <c r="DU43" s="711"/>
      <c r="DV43" s="721"/>
      <c r="DW43" s="394"/>
      <c r="DX43" s="383"/>
      <c r="DY43" s="710"/>
      <c r="DZ43" s="711"/>
      <c r="EA43" s="711"/>
      <c r="EB43" s="711"/>
      <c r="EC43" s="711"/>
      <c r="ED43" s="711"/>
      <c r="EE43" s="711"/>
      <c r="EF43" s="711"/>
      <c r="EG43" s="711"/>
      <c r="EH43" s="711"/>
      <c r="EI43" s="711"/>
      <c r="EJ43" s="712"/>
    </row>
    <row r="44" spans="1:140">
      <c r="A44" s="137"/>
      <c r="B44" s="160"/>
      <c r="C44" s="714" t="s">
        <v>4187</v>
      </c>
      <c r="D44" s="715"/>
      <c r="E44" s="715"/>
      <c r="F44" s="715"/>
      <c r="G44" s="715"/>
      <c r="H44" s="715"/>
      <c r="I44" s="715"/>
      <c r="J44" s="715"/>
      <c r="K44" s="716"/>
      <c r="L44" s="708"/>
      <c r="M44" s="761"/>
      <c r="N44" s="761"/>
      <c r="O44" s="137" t="s">
        <v>707</v>
      </c>
      <c r="P44" s="160"/>
      <c r="Q44" s="719">
        <f>VLOOKUP(O44,'Прайс-лист'!$B:$K,10,0)</f>
        <v>1190</v>
      </c>
      <c r="R44" s="715"/>
      <c r="S44" s="715"/>
      <c r="T44" s="715"/>
      <c r="U44" s="715"/>
      <c r="V44" s="715"/>
      <c r="W44" s="715"/>
      <c r="X44" s="715"/>
      <c r="Y44" s="716"/>
      <c r="Z44" s="708"/>
      <c r="AA44" s="761"/>
      <c r="AB44" s="713"/>
      <c r="AC44" s="137"/>
      <c r="AD44" s="160"/>
      <c r="AE44" s="714" t="s">
        <v>4187</v>
      </c>
      <c r="AF44" s="715"/>
      <c r="AG44" s="715"/>
      <c r="AH44" s="715"/>
      <c r="AI44" s="715"/>
      <c r="AJ44" s="715"/>
      <c r="AK44" s="715"/>
      <c r="AL44" s="715"/>
      <c r="AM44" s="716"/>
      <c r="AN44" s="708"/>
      <c r="AO44" s="761"/>
      <c r="AP44" s="761"/>
      <c r="AQ44" s="137" t="s">
        <v>710</v>
      </c>
      <c r="AR44" s="164"/>
      <c r="AS44" s="719">
        <f>VLOOKUP(AQ44,'Прайс-лист'!$B:$K,10,0)</f>
        <v>1290</v>
      </c>
      <c r="AT44" s="715"/>
      <c r="AU44" s="715"/>
      <c r="AV44" s="715"/>
      <c r="AW44" s="715"/>
      <c r="AX44" s="715"/>
      <c r="AY44" s="715"/>
      <c r="AZ44" s="715"/>
      <c r="BA44" s="716"/>
      <c r="BB44" s="708"/>
      <c r="BC44" s="761"/>
      <c r="BD44" s="713"/>
      <c r="BE44" s="137"/>
      <c r="BF44" s="164"/>
      <c r="BG44" s="714" t="s">
        <v>4187</v>
      </c>
      <c r="BH44" s="715"/>
      <c r="BI44" s="715"/>
      <c r="BJ44" s="715"/>
      <c r="BK44" s="715"/>
      <c r="BL44" s="715"/>
      <c r="BM44" s="715"/>
      <c r="BN44" s="715"/>
      <c r="BO44" s="716"/>
      <c r="BP44" s="708"/>
      <c r="BQ44" s="709"/>
      <c r="BR44" s="709"/>
      <c r="BS44" s="137" t="s">
        <v>713</v>
      </c>
      <c r="BT44" s="164"/>
      <c r="BU44" s="719">
        <f>VLOOKUP(BS44,'Прайс-лист'!$B:$K,10,0)</f>
        <v>1440</v>
      </c>
      <c r="BV44" s="715"/>
      <c r="BW44" s="715"/>
      <c r="BX44" s="715"/>
      <c r="BY44" s="715"/>
      <c r="BZ44" s="715"/>
      <c r="CA44" s="715"/>
      <c r="CB44" s="715"/>
      <c r="CC44" s="716"/>
      <c r="CD44" s="708"/>
      <c r="CE44" s="761"/>
      <c r="CF44" s="713"/>
      <c r="CG44" s="137" t="s">
        <v>2555</v>
      </c>
      <c r="CH44" s="160"/>
      <c r="CI44" s="714">
        <f>VLOOKUP(CG44,'Прайс-лист'!$B:$K,10,0)</f>
        <v>870</v>
      </c>
      <c r="CJ44" s="715"/>
      <c r="CK44" s="715"/>
      <c r="CL44" s="715"/>
      <c r="CM44" s="715"/>
      <c r="CN44" s="715"/>
      <c r="CO44" s="715"/>
      <c r="CP44" s="715"/>
      <c r="CQ44" s="716"/>
      <c r="CR44" s="708"/>
      <c r="CS44" s="709"/>
      <c r="CT44" s="709"/>
      <c r="CU44" s="137" t="s">
        <v>614</v>
      </c>
      <c r="CV44" s="164"/>
      <c r="CW44" s="719">
        <f>VLOOKUP(CU44,'Прайс-лист'!$B:$K,10,0)</f>
        <v>540</v>
      </c>
      <c r="CX44" s="715"/>
      <c r="CY44" s="715"/>
      <c r="CZ44" s="715"/>
      <c r="DA44" s="715"/>
      <c r="DB44" s="715"/>
      <c r="DC44" s="715"/>
      <c r="DD44" s="715"/>
      <c r="DE44" s="716"/>
      <c r="DF44" s="708"/>
      <c r="DG44" s="709"/>
      <c r="DH44" s="713"/>
      <c r="DI44" s="137" t="s">
        <v>2557</v>
      </c>
      <c r="DJ44" s="160"/>
      <c r="DK44" s="714">
        <f>VLOOKUP(DI44,'Прайс-лист'!$B:$K,10,0)</f>
        <v>690</v>
      </c>
      <c r="DL44" s="715"/>
      <c r="DM44" s="715"/>
      <c r="DN44" s="715"/>
      <c r="DO44" s="715"/>
      <c r="DP44" s="715"/>
      <c r="DQ44" s="715"/>
      <c r="DR44" s="715"/>
      <c r="DS44" s="716"/>
      <c r="DT44" s="708"/>
      <c r="DU44" s="709"/>
      <c r="DV44" s="709"/>
      <c r="DW44" s="349" t="s">
        <v>618</v>
      </c>
      <c r="DX44" s="383"/>
      <c r="DY44" s="719">
        <f>VLOOKUP(DW44,'Прайс-лист'!$B:$K,10,0)</f>
        <v>620</v>
      </c>
      <c r="DZ44" s="715"/>
      <c r="EA44" s="715"/>
      <c r="EB44" s="715"/>
      <c r="EC44" s="715"/>
      <c r="ED44" s="715"/>
      <c r="EE44" s="715"/>
      <c r="EF44" s="715"/>
      <c r="EG44" s="716"/>
      <c r="EH44" s="708"/>
      <c r="EI44" s="761"/>
      <c r="EJ44" s="713"/>
    </row>
    <row r="45" spans="1:140" ht="15" thickBot="1">
      <c r="A45" s="138" t="s">
        <v>2606</v>
      </c>
      <c r="B45" s="160"/>
      <c r="C45" s="753">
        <f>VLOOKUP(A45,'Прайс-лист'!$B:$K,10,0)</f>
        <v>690</v>
      </c>
      <c r="D45" s="723"/>
      <c r="E45" s="723"/>
      <c r="F45" s="723"/>
      <c r="G45" s="723"/>
      <c r="H45" s="723"/>
      <c r="I45" s="723"/>
      <c r="J45" s="723"/>
      <c r="K45" s="724"/>
      <c r="L45" s="725"/>
      <c r="M45" s="726"/>
      <c r="N45" s="726"/>
      <c r="O45" s="139" t="s">
        <v>825</v>
      </c>
      <c r="P45" s="245"/>
      <c r="Q45" s="722">
        <f>VLOOKUP(O45,'Прайс-лист'!$B:$K,10,0)</f>
        <v>1190</v>
      </c>
      <c r="R45" s="723"/>
      <c r="S45" s="723"/>
      <c r="T45" s="723"/>
      <c r="U45" s="723"/>
      <c r="V45" s="723"/>
      <c r="W45" s="723"/>
      <c r="X45" s="723"/>
      <c r="Y45" s="724"/>
      <c r="Z45" s="725"/>
      <c r="AA45" s="726"/>
      <c r="AB45" s="727"/>
      <c r="AC45" s="138" t="s">
        <v>2608</v>
      </c>
      <c r="AD45" s="160"/>
      <c r="AE45" s="753">
        <f>VLOOKUP(AC45,'Прайс-лист'!$B:$K,10,0)</f>
        <v>740</v>
      </c>
      <c r="AF45" s="723"/>
      <c r="AG45" s="723"/>
      <c r="AH45" s="723"/>
      <c r="AI45" s="723"/>
      <c r="AJ45" s="723"/>
      <c r="AK45" s="723"/>
      <c r="AL45" s="723"/>
      <c r="AM45" s="724"/>
      <c r="AN45" s="725"/>
      <c r="AO45" s="726"/>
      <c r="AP45" s="726"/>
      <c r="AQ45" s="139" t="s">
        <v>827</v>
      </c>
      <c r="AR45" s="244"/>
      <c r="AS45" s="722">
        <f>VLOOKUP(AQ45,'Прайс-лист'!$B:$K,10,0)</f>
        <v>1290</v>
      </c>
      <c r="AT45" s="723"/>
      <c r="AU45" s="723"/>
      <c r="AV45" s="723"/>
      <c r="AW45" s="723"/>
      <c r="AX45" s="723"/>
      <c r="AY45" s="723"/>
      <c r="AZ45" s="723"/>
      <c r="BA45" s="724"/>
      <c r="BB45" s="725"/>
      <c r="BC45" s="726"/>
      <c r="BD45" s="727"/>
      <c r="BE45" s="138" t="s">
        <v>2610</v>
      </c>
      <c r="BF45" s="164"/>
      <c r="BG45" s="753">
        <f>VLOOKUP(BE45,'Прайс-лист'!$B:$K,10,0)</f>
        <v>730</v>
      </c>
      <c r="BH45" s="723"/>
      <c r="BI45" s="723"/>
      <c r="BJ45" s="723"/>
      <c r="BK45" s="723"/>
      <c r="BL45" s="723"/>
      <c r="BM45" s="723"/>
      <c r="BN45" s="723"/>
      <c r="BO45" s="724"/>
      <c r="BP45" s="725"/>
      <c r="BQ45" s="726"/>
      <c r="BR45" s="726"/>
      <c r="BS45" s="139" t="s">
        <v>829</v>
      </c>
      <c r="BT45" s="244"/>
      <c r="BU45" s="722">
        <f>VLOOKUP(BS45,'Прайс-лист'!$B:$K,10,0)</f>
        <v>1440</v>
      </c>
      <c r="BV45" s="723"/>
      <c r="BW45" s="723"/>
      <c r="BX45" s="723"/>
      <c r="BY45" s="723"/>
      <c r="BZ45" s="723"/>
      <c r="CA45" s="723"/>
      <c r="CB45" s="723"/>
      <c r="CC45" s="724"/>
      <c r="CD45" s="725"/>
      <c r="CE45" s="726"/>
      <c r="CF45" s="727"/>
      <c r="CG45" s="138"/>
      <c r="CH45" s="245"/>
      <c r="CI45" s="753" t="s">
        <v>4187</v>
      </c>
      <c r="CJ45" s="723"/>
      <c r="CK45" s="723"/>
      <c r="CL45" s="723"/>
      <c r="CM45" s="723"/>
      <c r="CN45" s="723"/>
      <c r="CO45" s="723"/>
      <c r="CP45" s="723"/>
      <c r="CQ45" s="724"/>
      <c r="CR45" s="725"/>
      <c r="CS45" s="726"/>
      <c r="CT45" s="726"/>
      <c r="CU45" s="139" t="s">
        <v>773</v>
      </c>
      <c r="CV45" s="244"/>
      <c r="CW45" s="722">
        <f>VLOOKUP(CU45,'Прайс-лист'!$B:$K,10,0)</f>
        <v>540</v>
      </c>
      <c r="CX45" s="723"/>
      <c r="CY45" s="723"/>
      <c r="CZ45" s="723"/>
      <c r="DA45" s="723"/>
      <c r="DB45" s="723"/>
      <c r="DC45" s="723"/>
      <c r="DD45" s="723"/>
      <c r="DE45" s="724"/>
      <c r="DF45" s="725"/>
      <c r="DG45" s="726"/>
      <c r="DH45" s="727"/>
      <c r="DI45" s="138" t="s">
        <v>2612</v>
      </c>
      <c r="DJ45" s="160"/>
      <c r="DK45" s="753">
        <f>VLOOKUP(DI45,'Прайс-лист'!$B:$K,10,0)</f>
        <v>690</v>
      </c>
      <c r="DL45" s="723"/>
      <c r="DM45" s="723"/>
      <c r="DN45" s="723"/>
      <c r="DO45" s="723"/>
      <c r="DP45" s="723"/>
      <c r="DQ45" s="723"/>
      <c r="DR45" s="723"/>
      <c r="DS45" s="724"/>
      <c r="DT45" s="725"/>
      <c r="DU45" s="726"/>
      <c r="DV45" s="726"/>
      <c r="DW45" s="144" t="s">
        <v>775</v>
      </c>
      <c r="DX45" s="253"/>
      <c r="DY45" s="722">
        <f>VLOOKUP(DW45,'Прайс-лист'!$B:$K,10,0)</f>
        <v>620</v>
      </c>
      <c r="DZ45" s="723"/>
      <c r="EA45" s="723"/>
      <c r="EB45" s="723"/>
      <c r="EC45" s="723"/>
      <c r="ED45" s="723"/>
      <c r="EE45" s="723"/>
      <c r="EF45" s="723"/>
      <c r="EG45" s="724"/>
      <c r="EH45" s="725"/>
      <c r="EI45" s="726"/>
      <c r="EJ45" s="727"/>
    </row>
    <row r="46" spans="1:140" ht="10.5" customHeight="1" thickBot="1"/>
    <row r="47" spans="1:140" s="255" customFormat="1" ht="21" thickBot="1">
      <c r="C47" s="750" t="s">
        <v>4364</v>
      </c>
      <c r="D47" s="751"/>
      <c r="E47" s="751"/>
      <c r="F47" s="751"/>
      <c r="G47" s="751"/>
      <c r="H47" s="751"/>
      <c r="I47" s="751"/>
      <c r="J47" s="751"/>
      <c r="K47" s="751"/>
      <c r="L47" s="751"/>
      <c r="M47" s="751"/>
      <c r="N47" s="751"/>
      <c r="O47" s="751"/>
      <c r="P47" s="751"/>
      <c r="Q47" s="751"/>
      <c r="R47" s="751"/>
      <c r="S47" s="751"/>
      <c r="T47" s="751"/>
      <c r="U47" s="751"/>
      <c r="V47" s="751"/>
      <c r="W47" s="751"/>
      <c r="X47" s="751"/>
      <c r="Y47" s="751"/>
      <c r="Z47" s="751"/>
      <c r="AA47" s="751"/>
      <c r="AB47" s="751"/>
      <c r="AC47" s="751"/>
      <c r="AD47" s="751"/>
      <c r="AE47" s="751"/>
      <c r="AF47" s="751"/>
      <c r="AG47" s="751"/>
      <c r="AH47" s="751"/>
      <c r="AI47" s="751"/>
      <c r="AJ47" s="751"/>
      <c r="AK47" s="751"/>
      <c r="AL47" s="751"/>
      <c r="AM47" s="751"/>
      <c r="AN47" s="751"/>
      <c r="AO47" s="751"/>
      <c r="AP47" s="751"/>
      <c r="AQ47" s="751"/>
      <c r="AR47" s="751"/>
      <c r="AS47" s="751"/>
      <c r="AT47" s="751"/>
      <c r="AU47" s="751"/>
      <c r="AV47" s="751"/>
      <c r="AW47" s="751"/>
      <c r="AX47" s="751"/>
      <c r="AY47" s="751"/>
      <c r="AZ47" s="751"/>
      <c r="BA47" s="751"/>
      <c r="BB47" s="751"/>
      <c r="BC47" s="751"/>
      <c r="BD47" s="751"/>
      <c r="BE47" s="751"/>
      <c r="BF47" s="751"/>
      <c r="BG47" s="751"/>
      <c r="BH47" s="751"/>
      <c r="BI47" s="751"/>
      <c r="BJ47" s="751"/>
      <c r="BK47" s="751"/>
      <c r="BL47" s="751"/>
      <c r="BM47" s="751"/>
      <c r="BN47" s="751"/>
      <c r="BO47" s="751"/>
      <c r="BP47" s="751"/>
      <c r="BQ47" s="751"/>
      <c r="BR47" s="751"/>
      <c r="BS47" s="751"/>
      <c r="BT47" s="751"/>
      <c r="BU47" s="751"/>
      <c r="BV47" s="751"/>
      <c r="BW47" s="751"/>
      <c r="BX47" s="751"/>
      <c r="BY47" s="751"/>
      <c r="BZ47" s="751"/>
      <c r="CA47" s="751"/>
      <c r="CB47" s="751"/>
      <c r="CC47" s="751"/>
      <c r="CD47" s="751"/>
      <c r="CE47" s="751"/>
      <c r="CF47" s="751"/>
      <c r="CG47" s="751"/>
      <c r="CH47" s="751"/>
      <c r="CI47" s="751"/>
      <c r="CJ47" s="751"/>
      <c r="CK47" s="751"/>
      <c r="CL47" s="751"/>
      <c r="CM47" s="751"/>
      <c r="CN47" s="751"/>
      <c r="CO47" s="751"/>
      <c r="CP47" s="751"/>
      <c r="CQ47" s="751"/>
      <c r="CR47" s="751"/>
      <c r="CS47" s="751"/>
      <c r="CT47" s="751"/>
      <c r="CU47" s="751"/>
      <c r="CV47" s="751"/>
      <c r="CW47" s="751"/>
      <c r="CX47" s="751"/>
      <c r="CY47" s="751"/>
      <c r="CZ47" s="751"/>
      <c r="DA47" s="751"/>
      <c r="DB47" s="751"/>
      <c r="DC47" s="751"/>
      <c r="DD47" s="751"/>
      <c r="DE47" s="751"/>
      <c r="DF47" s="751"/>
      <c r="DG47" s="751"/>
      <c r="DH47" s="751"/>
      <c r="DI47" s="751"/>
      <c r="DJ47" s="751"/>
      <c r="DK47" s="751"/>
      <c r="DL47" s="751"/>
      <c r="DM47" s="751"/>
      <c r="DN47" s="751"/>
      <c r="DO47" s="751"/>
      <c r="DP47" s="751"/>
      <c r="DQ47" s="751"/>
      <c r="DR47" s="751"/>
      <c r="DS47" s="751"/>
      <c r="DT47" s="751"/>
      <c r="DU47" s="751"/>
      <c r="DV47" s="751"/>
      <c r="DW47" s="751"/>
      <c r="DX47" s="751"/>
      <c r="DY47" s="751"/>
      <c r="DZ47" s="751"/>
      <c r="EA47" s="751"/>
      <c r="EB47" s="751"/>
      <c r="EC47" s="751"/>
      <c r="ED47" s="751"/>
      <c r="EE47" s="751"/>
      <c r="EF47" s="751"/>
      <c r="EG47" s="751"/>
      <c r="EH47" s="751"/>
      <c r="EI47" s="751"/>
      <c r="EJ47" s="752"/>
    </row>
    <row r="48" spans="1:140" ht="15.75" customHeight="1" thickBot="1">
      <c r="C48" s="754" t="s">
        <v>4288</v>
      </c>
      <c r="D48" s="755"/>
      <c r="E48" s="755"/>
      <c r="F48" s="755"/>
      <c r="G48" s="755"/>
      <c r="H48" s="755"/>
      <c r="I48" s="755"/>
      <c r="J48" s="755"/>
      <c r="K48" s="755"/>
      <c r="L48" s="755"/>
      <c r="M48" s="755"/>
      <c r="N48" s="755"/>
      <c r="O48" s="755"/>
      <c r="P48" s="755"/>
      <c r="Q48" s="755"/>
      <c r="R48" s="755"/>
      <c r="S48" s="755"/>
      <c r="T48" s="755"/>
      <c r="U48" s="755"/>
      <c r="V48" s="755"/>
      <c r="W48" s="755"/>
      <c r="X48" s="755"/>
      <c r="Y48" s="755"/>
      <c r="Z48" s="755"/>
      <c r="AA48" s="755"/>
      <c r="AB48" s="756"/>
      <c r="AC48" s="134"/>
      <c r="AE48" s="754" t="s">
        <v>4190</v>
      </c>
      <c r="AF48" s="755"/>
      <c r="AG48" s="755"/>
      <c r="AH48" s="755"/>
      <c r="AI48" s="755"/>
      <c r="AJ48" s="755"/>
      <c r="AK48" s="755"/>
      <c r="AL48" s="755"/>
      <c r="AM48" s="755"/>
      <c r="AN48" s="755"/>
      <c r="AO48" s="755"/>
      <c r="AP48" s="755"/>
      <c r="AQ48" s="755"/>
      <c r="AR48" s="755"/>
      <c r="AS48" s="755"/>
      <c r="AT48" s="755"/>
      <c r="AU48" s="755"/>
      <c r="AV48" s="755"/>
      <c r="AW48" s="755"/>
      <c r="AX48" s="755"/>
      <c r="AY48" s="755"/>
      <c r="AZ48" s="755"/>
      <c r="BA48" s="755"/>
      <c r="BB48" s="755"/>
      <c r="BC48" s="755"/>
      <c r="BD48" s="755"/>
      <c r="BE48" s="755"/>
      <c r="BF48" s="755"/>
      <c r="BG48" s="755"/>
      <c r="BH48" s="755"/>
      <c r="BI48" s="755"/>
      <c r="BJ48" s="755"/>
      <c r="BK48" s="755"/>
      <c r="BL48" s="755"/>
      <c r="BM48" s="755"/>
      <c r="BN48" s="755"/>
      <c r="BO48" s="755"/>
      <c r="BP48" s="755"/>
      <c r="BQ48" s="755"/>
      <c r="BR48" s="756"/>
      <c r="BS48" s="134"/>
      <c r="BT48" s="164"/>
      <c r="BU48" s="754" t="s">
        <v>4191</v>
      </c>
      <c r="BV48" s="755"/>
      <c r="BW48" s="755"/>
      <c r="BX48" s="755"/>
      <c r="BY48" s="755"/>
      <c r="BZ48" s="755"/>
      <c r="CA48" s="755"/>
      <c r="CB48" s="755"/>
      <c r="CC48" s="755"/>
      <c r="CD48" s="755"/>
      <c r="CE48" s="755"/>
      <c r="CF48" s="755"/>
      <c r="CG48" s="755"/>
      <c r="CH48" s="755"/>
      <c r="CI48" s="755"/>
      <c r="CJ48" s="755"/>
      <c r="CK48" s="755"/>
      <c r="CL48" s="755"/>
      <c r="CM48" s="755"/>
      <c r="CN48" s="755"/>
      <c r="CO48" s="755"/>
      <c r="CP48" s="755"/>
      <c r="CQ48" s="755"/>
      <c r="CR48" s="755"/>
      <c r="CS48" s="755"/>
      <c r="CT48" s="755"/>
      <c r="CU48" s="755"/>
      <c r="CV48" s="755"/>
      <c r="CW48" s="755"/>
      <c r="CX48" s="755"/>
      <c r="CY48" s="755"/>
      <c r="CZ48" s="755"/>
      <c r="DA48" s="755"/>
      <c r="DB48" s="755"/>
      <c r="DC48" s="755"/>
      <c r="DD48" s="755"/>
      <c r="DE48" s="755"/>
      <c r="DF48" s="755"/>
      <c r="DG48" s="755"/>
      <c r="DH48" s="756"/>
      <c r="DK48" s="754" t="s">
        <v>4290</v>
      </c>
      <c r="DL48" s="755"/>
      <c r="DM48" s="755"/>
      <c r="DN48" s="755"/>
      <c r="DO48" s="755"/>
      <c r="DP48" s="755"/>
      <c r="DQ48" s="755"/>
      <c r="DR48" s="755"/>
      <c r="DS48" s="755"/>
      <c r="DT48" s="755"/>
      <c r="DU48" s="755"/>
      <c r="DV48" s="755"/>
      <c r="DW48" s="755"/>
      <c r="DX48" s="755"/>
      <c r="DY48" s="755"/>
      <c r="DZ48" s="755"/>
      <c r="EA48" s="755"/>
      <c r="EB48" s="755"/>
      <c r="EC48" s="755"/>
      <c r="ED48" s="755"/>
      <c r="EE48" s="755"/>
      <c r="EF48" s="755"/>
      <c r="EG48" s="755"/>
      <c r="EH48" s="755"/>
      <c r="EI48" s="755"/>
      <c r="EJ48" s="756"/>
    </row>
    <row r="49" spans="1:140" ht="15.75">
      <c r="A49" s="135"/>
      <c r="B49" s="160"/>
      <c r="C49" s="810" t="s">
        <v>714</v>
      </c>
      <c r="D49" s="759"/>
      <c r="E49" s="759"/>
      <c r="F49" s="759"/>
      <c r="G49" s="759"/>
      <c r="H49" s="759"/>
      <c r="I49" s="759"/>
      <c r="J49" s="759"/>
      <c r="K49" s="759"/>
      <c r="L49" s="759"/>
      <c r="M49" s="759"/>
      <c r="N49" s="759"/>
      <c r="O49" s="341"/>
      <c r="P49" s="382"/>
      <c r="Q49" s="759" t="s">
        <v>4289</v>
      </c>
      <c r="R49" s="759"/>
      <c r="S49" s="759"/>
      <c r="T49" s="759"/>
      <c r="U49" s="759"/>
      <c r="V49" s="759"/>
      <c r="W49" s="759"/>
      <c r="X49" s="759"/>
      <c r="Y49" s="759"/>
      <c r="Z49" s="759"/>
      <c r="AA49" s="759"/>
      <c r="AB49" s="760"/>
      <c r="AE49" s="810" t="s">
        <v>5888</v>
      </c>
      <c r="AF49" s="759"/>
      <c r="AG49" s="759"/>
      <c r="AH49" s="759"/>
      <c r="AI49" s="759"/>
      <c r="AJ49" s="759"/>
      <c r="AK49" s="759"/>
      <c r="AL49" s="759"/>
      <c r="AM49" s="759"/>
      <c r="AN49" s="759"/>
      <c r="AO49" s="759"/>
      <c r="AP49" s="759"/>
      <c r="AQ49" s="384"/>
      <c r="AR49" s="384"/>
      <c r="AS49" s="759" t="s">
        <v>5877</v>
      </c>
      <c r="AT49" s="759"/>
      <c r="AU49" s="759"/>
      <c r="AV49" s="759"/>
      <c r="AW49" s="759"/>
      <c r="AX49" s="759"/>
      <c r="AY49" s="759"/>
      <c r="AZ49" s="759"/>
      <c r="BA49" s="759"/>
      <c r="BB49" s="759"/>
      <c r="BC49" s="759"/>
      <c r="BD49" s="759"/>
      <c r="BE49" s="341"/>
      <c r="BF49" s="382"/>
      <c r="BG49" s="759" t="s">
        <v>5875</v>
      </c>
      <c r="BH49" s="759"/>
      <c r="BI49" s="759"/>
      <c r="BJ49" s="759"/>
      <c r="BK49" s="759"/>
      <c r="BL49" s="759"/>
      <c r="BM49" s="759"/>
      <c r="BN49" s="759"/>
      <c r="BO49" s="759"/>
      <c r="BP49" s="759"/>
      <c r="BQ49" s="759"/>
      <c r="BR49" s="760"/>
      <c r="BS49" s="135"/>
      <c r="BT49" s="158"/>
      <c r="BU49" s="810" t="s">
        <v>6355</v>
      </c>
      <c r="BV49" s="759"/>
      <c r="BW49" s="759"/>
      <c r="BX49" s="759"/>
      <c r="BY49" s="759"/>
      <c r="BZ49" s="759"/>
      <c r="CA49" s="759"/>
      <c r="CB49" s="759"/>
      <c r="CC49" s="759"/>
      <c r="CD49" s="759"/>
      <c r="CE49" s="759"/>
      <c r="CF49" s="759"/>
      <c r="CG49" s="384"/>
      <c r="CH49" s="384"/>
      <c r="CI49" s="759" t="s">
        <v>6356</v>
      </c>
      <c r="CJ49" s="759"/>
      <c r="CK49" s="759"/>
      <c r="CL49" s="759"/>
      <c r="CM49" s="759"/>
      <c r="CN49" s="759"/>
      <c r="CO49" s="759"/>
      <c r="CP49" s="759"/>
      <c r="CQ49" s="759"/>
      <c r="CR49" s="759"/>
      <c r="CS49" s="759"/>
      <c r="CT49" s="759"/>
      <c r="CU49" s="341"/>
      <c r="CV49" s="382"/>
      <c r="CW49" s="759" t="s">
        <v>6365</v>
      </c>
      <c r="CX49" s="759"/>
      <c r="CY49" s="759"/>
      <c r="CZ49" s="759"/>
      <c r="DA49" s="759"/>
      <c r="DB49" s="759"/>
      <c r="DC49" s="759"/>
      <c r="DD49" s="759"/>
      <c r="DE49" s="759"/>
      <c r="DF49" s="759"/>
      <c r="DG49" s="759"/>
      <c r="DH49" s="760"/>
      <c r="DI49" s="135"/>
      <c r="DK49" s="740" t="s">
        <v>4253</v>
      </c>
      <c r="DL49" s="741"/>
      <c r="DM49" s="741"/>
      <c r="DN49" s="741"/>
      <c r="DO49" s="741"/>
      <c r="DP49" s="741"/>
      <c r="DQ49" s="741"/>
      <c r="DR49" s="741"/>
      <c r="DS49" s="741"/>
      <c r="DT49" s="741"/>
      <c r="DU49" s="741"/>
      <c r="DV49" s="741"/>
      <c r="DW49" s="135"/>
      <c r="DX49" s="164"/>
      <c r="DY49" s="733" t="s">
        <v>723</v>
      </c>
      <c r="DZ49" s="733"/>
      <c r="EA49" s="733"/>
      <c r="EB49" s="733"/>
      <c r="EC49" s="733"/>
      <c r="ED49" s="733"/>
      <c r="EE49" s="733"/>
      <c r="EF49" s="733"/>
      <c r="EG49" s="733"/>
      <c r="EH49" s="733"/>
      <c r="EI49" s="733"/>
      <c r="EJ49" s="743"/>
    </row>
    <row r="50" spans="1:140" ht="53.25" customHeight="1">
      <c r="A50" s="142"/>
      <c r="B50" s="160"/>
      <c r="C50" s="734" t="s">
        <v>4263</v>
      </c>
      <c r="D50" s="763"/>
      <c r="E50" s="763"/>
      <c r="F50" s="763"/>
      <c r="G50" s="763"/>
      <c r="H50" s="763"/>
      <c r="I50" s="763"/>
      <c r="J50" s="763"/>
      <c r="K50" s="763"/>
      <c r="L50" s="763"/>
      <c r="M50" s="763"/>
      <c r="N50" s="763"/>
      <c r="O50" s="142"/>
      <c r="P50" s="164"/>
      <c r="Q50" s="763" t="s">
        <v>4282</v>
      </c>
      <c r="R50" s="763"/>
      <c r="S50" s="763"/>
      <c r="T50" s="763"/>
      <c r="U50" s="763"/>
      <c r="V50" s="763"/>
      <c r="W50" s="763"/>
      <c r="X50" s="763"/>
      <c r="Y50" s="763"/>
      <c r="Z50" s="763"/>
      <c r="AA50" s="763"/>
      <c r="AB50" s="744"/>
      <c r="AC50" s="142"/>
      <c r="AD50" s="160"/>
      <c r="AE50" s="734" t="s">
        <v>5898</v>
      </c>
      <c r="AF50" s="763"/>
      <c r="AG50" s="763"/>
      <c r="AH50" s="763"/>
      <c r="AI50" s="763"/>
      <c r="AJ50" s="763"/>
      <c r="AK50" s="763"/>
      <c r="AL50" s="763"/>
      <c r="AM50" s="763"/>
      <c r="AN50" s="763"/>
      <c r="AO50" s="763"/>
      <c r="AP50" s="763"/>
      <c r="AQ50" s="247"/>
      <c r="AR50" s="247"/>
      <c r="AS50" s="763" t="s">
        <v>4268</v>
      </c>
      <c r="AT50" s="763"/>
      <c r="AU50" s="763"/>
      <c r="AV50" s="763"/>
      <c r="AW50" s="763"/>
      <c r="AX50" s="763"/>
      <c r="AY50" s="763"/>
      <c r="AZ50" s="763"/>
      <c r="BA50" s="763"/>
      <c r="BB50" s="763"/>
      <c r="BC50" s="763"/>
      <c r="BD50" s="763"/>
      <c r="BE50" s="142"/>
      <c r="BF50" s="164"/>
      <c r="BG50" s="763" t="s">
        <v>5884</v>
      </c>
      <c r="BH50" s="763"/>
      <c r="BI50" s="763"/>
      <c r="BJ50" s="763"/>
      <c r="BK50" s="763"/>
      <c r="BL50" s="763"/>
      <c r="BM50" s="763"/>
      <c r="BN50" s="763"/>
      <c r="BO50" s="763"/>
      <c r="BP50" s="763"/>
      <c r="BQ50" s="763"/>
      <c r="BR50" s="744"/>
      <c r="BS50" s="142"/>
      <c r="BT50" s="164"/>
      <c r="BU50" s="734" t="s">
        <v>5889</v>
      </c>
      <c r="BV50" s="763"/>
      <c r="BW50" s="763"/>
      <c r="BX50" s="763"/>
      <c r="BY50" s="763"/>
      <c r="BZ50" s="763"/>
      <c r="CA50" s="763"/>
      <c r="CB50" s="763"/>
      <c r="CC50" s="763"/>
      <c r="CD50" s="763"/>
      <c r="CE50" s="763"/>
      <c r="CF50" s="763"/>
      <c r="CG50" s="247"/>
      <c r="CH50" s="247"/>
      <c r="CI50" s="763" t="s">
        <v>4271</v>
      </c>
      <c r="CJ50" s="763"/>
      <c r="CK50" s="763"/>
      <c r="CL50" s="763"/>
      <c r="CM50" s="763"/>
      <c r="CN50" s="763"/>
      <c r="CO50" s="763"/>
      <c r="CP50" s="763"/>
      <c r="CQ50" s="763"/>
      <c r="CR50" s="763"/>
      <c r="CS50" s="763"/>
      <c r="CT50" s="763"/>
      <c r="CU50" s="142"/>
      <c r="CV50" s="164"/>
      <c r="CW50" s="763" t="s">
        <v>5885</v>
      </c>
      <c r="CX50" s="763"/>
      <c r="CY50" s="763"/>
      <c r="CZ50" s="763"/>
      <c r="DA50" s="763"/>
      <c r="DB50" s="763"/>
      <c r="DC50" s="763"/>
      <c r="DD50" s="763"/>
      <c r="DE50" s="763"/>
      <c r="DF50" s="763"/>
      <c r="DG50" s="763"/>
      <c r="DH50" s="744"/>
      <c r="DI50" s="142"/>
      <c r="DJ50" s="160"/>
      <c r="DK50" s="734" t="s">
        <v>4252</v>
      </c>
      <c r="DL50" s="735"/>
      <c r="DM50" s="735"/>
      <c r="DN50" s="735"/>
      <c r="DO50" s="735"/>
      <c r="DP50" s="735"/>
      <c r="DQ50" s="735"/>
      <c r="DR50" s="735"/>
      <c r="DS50" s="735"/>
      <c r="DT50" s="735"/>
      <c r="DU50" s="735"/>
      <c r="DV50" s="735"/>
      <c r="DW50" s="142"/>
      <c r="DX50" s="164"/>
      <c r="DY50" s="735" t="s">
        <v>4272</v>
      </c>
      <c r="DZ50" s="735"/>
      <c r="EA50" s="735"/>
      <c r="EB50" s="735"/>
      <c r="EC50" s="735"/>
      <c r="ED50" s="735"/>
      <c r="EE50" s="735"/>
      <c r="EF50" s="735"/>
      <c r="EG50" s="735"/>
      <c r="EH50" s="735"/>
      <c r="EI50" s="735"/>
      <c r="EJ50" s="744"/>
    </row>
    <row r="51" spans="1:140" ht="15" customHeight="1">
      <c r="A51" s="397"/>
      <c r="B51" s="164"/>
      <c r="C51" s="736" t="s">
        <v>661</v>
      </c>
      <c r="D51" s="762"/>
      <c r="E51" s="762"/>
      <c r="F51" s="762"/>
      <c r="G51" s="762"/>
      <c r="H51" s="762"/>
      <c r="I51" s="762"/>
      <c r="J51" s="762"/>
      <c r="K51" s="762"/>
      <c r="L51" s="762"/>
      <c r="M51" s="762"/>
      <c r="N51" s="762"/>
      <c r="O51" s="397"/>
      <c r="P51" s="164"/>
      <c r="Q51" s="762" t="s">
        <v>661</v>
      </c>
      <c r="R51" s="762"/>
      <c r="S51" s="762"/>
      <c r="T51" s="762"/>
      <c r="U51" s="762"/>
      <c r="V51" s="762"/>
      <c r="W51" s="762"/>
      <c r="X51" s="762"/>
      <c r="Y51" s="762"/>
      <c r="Z51" s="762"/>
      <c r="AA51" s="762"/>
      <c r="AB51" s="718"/>
      <c r="AC51" s="142"/>
      <c r="AD51" s="164"/>
      <c r="AE51" s="736"/>
      <c r="AF51" s="762"/>
      <c r="AG51" s="762"/>
      <c r="AH51" s="762"/>
      <c r="AI51" s="762"/>
      <c r="AJ51" s="762"/>
      <c r="AK51" s="762"/>
      <c r="AL51" s="762"/>
      <c r="AM51" s="762"/>
      <c r="AN51" s="762"/>
      <c r="AO51" s="762"/>
      <c r="AP51" s="762"/>
      <c r="AQ51" s="247"/>
      <c r="AR51" s="247"/>
      <c r="AS51" s="762" t="s">
        <v>661</v>
      </c>
      <c r="AT51" s="762"/>
      <c r="AU51" s="762"/>
      <c r="AV51" s="762"/>
      <c r="AW51" s="762"/>
      <c r="AX51" s="762"/>
      <c r="AY51" s="762"/>
      <c r="AZ51" s="762"/>
      <c r="BA51" s="762"/>
      <c r="BB51" s="762"/>
      <c r="BC51" s="762"/>
      <c r="BD51" s="762"/>
      <c r="BE51" s="397"/>
      <c r="BF51" s="164"/>
      <c r="BG51" s="762" t="s">
        <v>5879</v>
      </c>
      <c r="BH51" s="762"/>
      <c r="BI51" s="762"/>
      <c r="BJ51" s="762"/>
      <c r="BK51" s="762"/>
      <c r="BL51" s="762"/>
      <c r="BM51" s="762"/>
      <c r="BN51" s="762"/>
      <c r="BO51" s="762"/>
      <c r="BP51" s="762"/>
      <c r="BQ51" s="762"/>
      <c r="BR51" s="718"/>
      <c r="BS51" s="397"/>
      <c r="BT51" s="164"/>
      <c r="BU51" s="736"/>
      <c r="BV51" s="762"/>
      <c r="BW51" s="762"/>
      <c r="BX51" s="762"/>
      <c r="BY51" s="762"/>
      <c r="BZ51" s="762"/>
      <c r="CA51" s="762"/>
      <c r="CB51" s="762"/>
      <c r="CC51" s="762"/>
      <c r="CD51" s="762"/>
      <c r="CE51" s="762"/>
      <c r="CF51" s="762"/>
      <c r="CG51" s="247"/>
      <c r="CH51" s="247"/>
      <c r="CI51" s="762" t="s">
        <v>661</v>
      </c>
      <c r="CJ51" s="762"/>
      <c r="CK51" s="762"/>
      <c r="CL51" s="762"/>
      <c r="CM51" s="762"/>
      <c r="CN51" s="762"/>
      <c r="CO51" s="762"/>
      <c r="CP51" s="762"/>
      <c r="CQ51" s="762"/>
      <c r="CR51" s="762"/>
      <c r="CS51" s="762"/>
      <c r="CT51" s="762"/>
      <c r="CU51" s="397"/>
      <c r="CV51" s="164"/>
      <c r="CW51" s="762" t="s">
        <v>5879</v>
      </c>
      <c r="CX51" s="762"/>
      <c r="CY51" s="762"/>
      <c r="CZ51" s="762"/>
      <c r="DA51" s="762"/>
      <c r="DB51" s="762"/>
      <c r="DC51" s="762"/>
      <c r="DD51" s="762"/>
      <c r="DE51" s="762"/>
      <c r="DF51" s="762"/>
      <c r="DG51" s="762"/>
      <c r="DH51" s="718"/>
      <c r="DI51" s="397"/>
      <c r="DJ51" s="160"/>
      <c r="DK51" s="736"/>
      <c r="DL51" s="717"/>
      <c r="DM51" s="717"/>
      <c r="DN51" s="717"/>
      <c r="DO51" s="717"/>
      <c r="DP51" s="717"/>
      <c r="DQ51" s="717"/>
      <c r="DR51" s="717"/>
      <c r="DS51" s="717"/>
      <c r="DT51" s="717"/>
      <c r="DU51" s="717"/>
      <c r="DV51" s="717"/>
      <c r="DW51" s="397"/>
      <c r="DX51" s="164"/>
      <c r="DY51" s="717" t="s">
        <v>661</v>
      </c>
      <c r="DZ51" s="717"/>
      <c r="EA51" s="717"/>
      <c r="EB51" s="717"/>
      <c r="EC51" s="717"/>
      <c r="ED51" s="717"/>
      <c r="EE51" s="717"/>
      <c r="EF51" s="717"/>
      <c r="EG51" s="717"/>
      <c r="EH51" s="717"/>
      <c r="EI51" s="717"/>
      <c r="EJ51" s="718"/>
    </row>
    <row r="52" spans="1:140" ht="106.5" customHeight="1">
      <c r="A52" s="135"/>
      <c r="B52" s="160"/>
      <c r="C52" s="720"/>
      <c r="D52" s="711"/>
      <c r="E52" s="711"/>
      <c r="F52" s="711"/>
      <c r="G52" s="711"/>
      <c r="H52" s="711"/>
      <c r="I52" s="711"/>
      <c r="J52" s="711"/>
      <c r="K52" s="711"/>
      <c r="L52" s="711"/>
      <c r="M52" s="711"/>
      <c r="N52" s="721"/>
      <c r="O52" s="135"/>
      <c r="P52" s="164"/>
      <c r="Q52" s="710"/>
      <c r="R52" s="711"/>
      <c r="S52" s="711"/>
      <c r="T52" s="711"/>
      <c r="U52" s="711"/>
      <c r="V52" s="711"/>
      <c r="W52" s="711"/>
      <c r="X52" s="711"/>
      <c r="Y52" s="711"/>
      <c r="Z52" s="711"/>
      <c r="AA52" s="711"/>
      <c r="AB52" s="712"/>
      <c r="AC52" s="135"/>
      <c r="AD52" s="160"/>
      <c r="AE52" s="720"/>
      <c r="AF52" s="711"/>
      <c r="AG52" s="711"/>
      <c r="AH52" s="711"/>
      <c r="AI52" s="711"/>
      <c r="AJ52" s="711"/>
      <c r="AK52" s="711"/>
      <c r="AL52" s="711"/>
      <c r="AM52" s="711"/>
      <c r="AN52" s="711"/>
      <c r="AO52" s="711"/>
      <c r="AP52" s="721"/>
      <c r="AQ52" s="247"/>
      <c r="AR52" s="247"/>
      <c r="AS52" s="710"/>
      <c r="AT52" s="711"/>
      <c r="AU52" s="711"/>
      <c r="AV52" s="711"/>
      <c r="AW52" s="711"/>
      <c r="AX52" s="711"/>
      <c r="AY52" s="711"/>
      <c r="AZ52" s="711"/>
      <c r="BA52" s="711"/>
      <c r="BB52" s="711"/>
      <c r="BC52" s="711"/>
      <c r="BD52" s="721"/>
      <c r="BE52" s="135"/>
      <c r="BF52" s="164"/>
      <c r="BG52" s="710"/>
      <c r="BH52" s="711"/>
      <c r="BI52" s="711"/>
      <c r="BJ52" s="711"/>
      <c r="BK52" s="711"/>
      <c r="BL52" s="711"/>
      <c r="BM52" s="711"/>
      <c r="BN52" s="711"/>
      <c r="BO52" s="711"/>
      <c r="BP52" s="711"/>
      <c r="BQ52" s="711"/>
      <c r="BR52" s="712"/>
      <c r="BS52" s="135"/>
      <c r="BT52" s="164"/>
      <c r="BU52" s="720"/>
      <c r="BV52" s="711"/>
      <c r="BW52" s="711"/>
      <c r="BX52" s="711"/>
      <c r="BY52" s="711"/>
      <c r="BZ52" s="711"/>
      <c r="CA52" s="711"/>
      <c r="CB52" s="711"/>
      <c r="CC52" s="711"/>
      <c r="CD52" s="711"/>
      <c r="CE52" s="711"/>
      <c r="CF52" s="721"/>
      <c r="CG52" s="247"/>
      <c r="CH52" s="247"/>
      <c r="CI52" s="710"/>
      <c r="CJ52" s="711"/>
      <c r="CK52" s="711"/>
      <c r="CL52" s="711"/>
      <c r="CM52" s="711"/>
      <c r="CN52" s="711"/>
      <c r="CO52" s="711"/>
      <c r="CP52" s="711"/>
      <c r="CQ52" s="711"/>
      <c r="CR52" s="711"/>
      <c r="CS52" s="711"/>
      <c r="CT52" s="721"/>
      <c r="CU52" s="135"/>
      <c r="CV52" s="164"/>
      <c r="CW52" s="710"/>
      <c r="CX52" s="711"/>
      <c r="CY52" s="711"/>
      <c r="CZ52" s="711"/>
      <c r="DA52" s="711"/>
      <c r="DB52" s="711"/>
      <c r="DC52" s="711"/>
      <c r="DD52" s="711"/>
      <c r="DE52" s="711"/>
      <c r="DF52" s="711"/>
      <c r="DG52" s="711"/>
      <c r="DH52" s="712"/>
      <c r="DI52" s="135"/>
      <c r="DJ52" s="160"/>
      <c r="DK52" s="720"/>
      <c r="DL52" s="711"/>
      <c r="DM52" s="711"/>
      <c r="DN52" s="711"/>
      <c r="DO52" s="711"/>
      <c r="DP52" s="711"/>
      <c r="DQ52" s="711"/>
      <c r="DR52" s="711"/>
      <c r="DS52" s="711"/>
      <c r="DT52" s="711"/>
      <c r="DU52" s="711"/>
      <c r="DV52" s="721"/>
      <c r="DW52" s="135"/>
      <c r="DX52" s="164"/>
      <c r="DY52" s="710"/>
      <c r="DZ52" s="711"/>
      <c r="EA52" s="711"/>
      <c r="EB52" s="711"/>
      <c r="EC52" s="711"/>
      <c r="ED52" s="711"/>
      <c r="EE52" s="711"/>
      <c r="EF52" s="711"/>
      <c r="EG52" s="711"/>
      <c r="EH52" s="711"/>
      <c r="EI52" s="711"/>
      <c r="EJ52" s="712"/>
    </row>
    <row r="53" spans="1:140">
      <c r="A53" s="137" t="s">
        <v>716</v>
      </c>
      <c r="B53" s="160"/>
      <c r="C53" s="714">
        <f>VLOOKUP(A53,'Прайс-лист'!$B:$K,10,0)</f>
        <v>860</v>
      </c>
      <c r="D53" s="715"/>
      <c r="E53" s="715"/>
      <c r="F53" s="715"/>
      <c r="G53" s="715"/>
      <c r="H53" s="715"/>
      <c r="I53" s="715"/>
      <c r="J53" s="715"/>
      <c r="K53" s="716"/>
      <c r="L53" s="708"/>
      <c r="M53" s="761"/>
      <c r="N53" s="761"/>
      <c r="O53" s="137" t="s">
        <v>662</v>
      </c>
      <c r="P53" s="160"/>
      <c r="Q53" s="719">
        <f>VLOOKUP(O53,'Прайс-лист'!$B:$K,10,0)</f>
        <v>720</v>
      </c>
      <c r="R53" s="715"/>
      <c r="S53" s="715"/>
      <c r="T53" s="715"/>
      <c r="U53" s="715"/>
      <c r="V53" s="715"/>
      <c r="W53" s="715"/>
      <c r="X53" s="715"/>
      <c r="Y53" s="716"/>
      <c r="Z53" s="708"/>
      <c r="AA53" s="761"/>
      <c r="AB53" s="713"/>
      <c r="AC53" s="137"/>
      <c r="AD53" s="160"/>
      <c r="AE53" s="714" t="s">
        <v>4187</v>
      </c>
      <c r="AF53" s="715"/>
      <c r="AG53" s="715"/>
      <c r="AH53" s="715"/>
      <c r="AI53" s="715"/>
      <c r="AJ53" s="715"/>
      <c r="AK53" s="715"/>
      <c r="AL53" s="715"/>
      <c r="AM53" s="716"/>
      <c r="AN53" s="708"/>
      <c r="AO53" s="761"/>
      <c r="AP53" s="761"/>
      <c r="AQ53" s="137" t="s">
        <v>5869</v>
      </c>
      <c r="AR53" s="247"/>
      <c r="AS53" s="719">
        <f>VLOOKUP(AQ53,'Прайс-лист'!$B:$K,10,0)</f>
        <v>1050</v>
      </c>
      <c r="AT53" s="715"/>
      <c r="AU53" s="715"/>
      <c r="AV53" s="715"/>
      <c r="AW53" s="715"/>
      <c r="AX53" s="715"/>
      <c r="AY53" s="715"/>
      <c r="AZ53" s="715"/>
      <c r="BA53" s="716"/>
      <c r="BB53" s="708"/>
      <c r="BC53" s="761"/>
      <c r="BD53" s="761"/>
      <c r="BE53" s="137" t="s">
        <v>5865</v>
      </c>
      <c r="BF53" s="164"/>
      <c r="BG53" s="719">
        <f>VLOOKUP(BE53,'Прайс-лист'!$B:$K,10,0)</f>
        <v>2460</v>
      </c>
      <c r="BH53" s="715"/>
      <c r="BI53" s="715"/>
      <c r="BJ53" s="715"/>
      <c r="BK53" s="715"/>
      <c r="BL53" s="715"/>
      <c r="BM53" s="715"/>
      <c r="BN53" s="715"/>
      <c r="BO53" s="716"/>
      <c r="BP53" s="708"/>
      <c r="BQ53" s="761"/>
      <c r="BR53" s="713"/>
      <c r="BS53" s="137"/>
      <c r="BT53" s="164"/>
      <c r="BU53" s="714" t="s">
        <v>4187</v>
      </c>
      <c r="BV53" s="715"/>
      <c r="BW53" s="715"/>
      <c r="BX53" s="715"/>
      <c r="BY53" s="715"/>
      <c r="BZ53" s="715"/>
      <c r="CA53" s="715"/>
      <c r="CB53" s="715"/>
      <c r="CC53" s="716"/>
      <c r="CD53" s="708"/>
      <c r="CE53" s="761"/>
      <c r="CF53" s="761"/>
      <c r="CG53" s="137" t="s">
        <v>722</v>
      </c>
      <c r="CH53" s="247"/>
      <c r="CI53" s="719">
        <f>VLOOKUP(CG53,'Прайс-лист'!$B:$K,10,0)</f>
        <v>1260</v>
      </c>
      <c r="CJ53" s="715"/>
      <c r="CK53" s="715"/>
      <c r="CL53" s="715"/>
      <c r="CM53" s="715"/>
      <c r="CN53" s="715"/>
      <c r="CO53" s="715"/>
      <c r="CP53" s="715"/>
      <c r="CQ53" s="716"/>
      <c r="CR53" s="708"/>
      <c r="CS53" s="761"/>
      <c r="CT53" s="761"/>
      <c r="CU53" s="137" t="s">
        <v>5867</v>
      </c>
      <c r="CV53" s="164"/>
      <c r="CW53" s="719">
        <f>VLOOKUP(CU53,'Прайс-лист'!$B:$K,10,0)</f>
        <v>2750</v>
      </c>
      <c r="CX53" s="715"/>
      <c r="CY53" s="715"/>
      <c r="CZ53" s="715"/>
      <c r="DA53" s="715"/>
      <c r="DB53" s="715"/>
      <c r="DC53" s="715"/>
      <c r="DD53" s="715"/>
      <c r="DE53" s="716"/>
      <c r="DF53" s="708"/>
      <c r="DG53" s="761"/>
      <c r="DH53" s="713"/>
      <c r="DI53" s="137"/>
      <c r="DJ53" s="160"/>
      <c r="DK53" s="714" t="s">
        <v>4187</v>
      </c>
      <c r="DL53" s="715"/>
      <c r="DM53" s="715"/>
      <c r="DN53" s="715"/>
      <c r="DO53" s="715"/>
      <c r="DP53" s="715"/>
      <c r="DQ53" s="715"/>
      <c r="DR53" s="715"/>
      <c r="DS53" s="716"/>
      <c r="DT53" s="708"/>
      <c r="DU53" s="709"/>
      <c r="DV53" s="709"/>
      <c r="DW53" s="137" t="s">
        <v>725</v>
      </c>
      <c r="DX53" s="164"/>
      <c r="DY53" s="719">
        <f>VLOOKUP(DW53,'Прайс-лист'!$B:$K,10,0)</f>
        <v>1370</v>
      </c>
      <c r="DZ53" s="715"/>
      <c r="EA53" s="715"/>
      <c r="EB53" s="715"/>
      <c r="EC53" s="715"/>
      <c r="ED53" s="715"/>
      <c r="EE53" s="715"/>
      <c r="EF53" s="715"/>
      <c r="EG53" s="716"/>
      <c r="EH53" s="708"/>
      <c r="EI53" s="709"/>
      <c r="EJ53" s="713"/>
    </row>
    <row r="54" spans="1:140" ht="15" thickBot="1">
      <c r="A54" s="138" t="s">
        <v>831</v>
      </c>
      <c r="B54" s="160"/>
      <c r="C54" s="753">
        <f>VLOOKUP(A54,'Прайс-лист'!$B:$K,10,0)</f>
        <v>860</v>
      </c>
      <c r="D54" s="723"/>
      <c r="E54" s="723"/>
      <c r="F54" s="723"/>
      <c r="G54" s="723"/>
      <c r="H54" s="723"/>
      <c r="I54" s="723"/>
      <c r="J54" s="723"/>
      <c r="K54" s="724"/>
      <c r="L54" s="725"/>
      <c r="M54" s="726"/>
      <c r="N54" s="726"/>
      <c r="O54" s="139" t="s">
        <v>797</v>
      </c>
      <c r="P54" s="245"/>
      <c r="Q54" s="722">
        <f>VLOOKUP(O54,'Прайс-лист'!$B:$K,10,0)</f>
        <v>720</v>
      </c>
      <c r="R54" s="723"/>
      <c r="S54" s="723"/>
      <c r="T54" s="723"/>
      <c r="U54" s="723"/>
      <c r="V54" s="723"/>
      <c r="W54" s="723"/>
      <c r="X54" s="723"/>
      <c r="Y54" s="724"/>
      <c r="Z54" s="725"/>
      <c r="AA54" s="726"/>
      <c r="AB54" s="727"/>
      <c r="AC54" s="138" t="s">
        <v>5782</v>
      </c>
      <c r="AD54" s="160"/>
      <c r="AE54" s="753">
        <f>VLOOKUP(AC54,'Прайс-лист'!$B:$K,10,0)</f>
        <v>780</v>
      </c>
      <c r="AF54" s="723"/>
      <c r="AG54" s="723"/>
      <c r="AH54" s="723"/>
      <c r="AI54" s="723"/>
      <c r="AJ54" s="723"/>
      <c r="AK54" s="723"/>
      <c r="AL54" s="723"/>
      <c r="AM54" s="724"/>
      <c r="AN54" s="725"/>
      <c r="AO54" s="726"/>
      <c r="AP54" s="726"/>
      <c r="AQ54" s="139" t="s">
        <v>5870</v>
      </c>
      <c r="AR54" s="248"/>
      <c r="AS54" s="722">
        <f>VLOOKUP(AQ54,'Прайс-лист'!$B:$K,10,0)</f>
        <v>1050</v>
      </c>
      <c r="AT54" s="723"/>
      <c r="AU54" s="723"/>
      <c r="AV54" s="723"/>
      <c r="AW54" s="723"/>
      <c r="AX54" s="723"/>
      <c r="AY54" s="723"/>
      <c r="AZ54" s="723"/>
      <c r="BA54" s="724"/>
      <c r="BB54" s="725"/>
      <c r="BC54" s="726"/>
      <c r="BD54" s="726"/>
      <c r="BE54" s="139" t="s">
        <v>5866</v>
      </c>
      <c r="BF54" s="244"/>
      <c r="BG54" s="722">
        <f>VLOOKUP(BE54,'Прайс-лист'!$B:$K,10,0)</f>
        <v>2460</v>
      </c>
      <c r="BH54" s="723"/>
      <c r="BI54" s="723"/>
      <c r="BJ54" s="723"/>
      <c r="BK54" s="723"/>
      <c r="BL54" s="723"/>
      <c r="BM54" s="723"/>
      <c r="BN54" s="723"/>
      <c r="BO54" s="724"/>
      <c r="BP54" s="725"/>
      <c r="BQ54" s="726"/>
      <c r="BR54" s="727"/>
      <c r="BS54" s="138" t="s">
        <v>2616</v>
      </c>
      <c r="BT54" s="164"/>
      <c r="BU54" s="753">
        <f>VLOOKUP(BS54,'Прайс-лист'!$B:$K,10,0)</f>
        <v>810</v>
      </c>
      <c r="BV54" s="723"/>
      <c r="BW54" s="723"/>
      <c r="BX54" s="723"/>
      <c r="BY54" s="723"/>
      <c r="BZ54" s="723"/>
      <c r="CA54" s="723"/>
      <c r="CB54" s="723"/>
      <c r="CC54" s="724"/>
      <c r="CD54" s="725"/>
      <c r="CE54" s="726"/>
      <c r="CF54" s="726"/>
      <c r="CG54" s="139" t="s">
        <v>835</v>
      </c>
      <c r="CH54" s="248"/>
      <c r="CI54" s="722">
        <f>VLOOKUP(CG54,'Прайс-лист'!$B:$K,10,0)</f>
        <v>1260</v>
      </c>
      <c r="CJ54" s="723"/>
      <c r="CK54" s="723"/>
      <c r="CL54" s="723"/>
      <c r="CM54" s="723"/>
      <c r="CN54" s="723"/>
      <c r="CO54" s="723"/>
      <c r="CP54" s="723"/>
      <c r="CQ54" s="724"/>
      <c r="CR54" s="725"/>
      <c r="CS54" s="726"/>
      <c r="CT54" s="726"/>
      <c r="CU54" s="139" t="s">
        <v>5868</v>
      </c>
      <c r="CV54" s="244"/>
      <c r="CW54" s="722">
        <f>VLOOKUP(CU54,'Прайс-лист'!$B:$K,10,0)</f>
        <v>2750</v>
      </c>
      <c r="CX54" s="723"/>
      <c r="CY54" s="723"/>
      <c r="CZ54" s="723"/>
      <c r="DA54" s="723"/>
      <c r="DB54" s="723"/>
      <c r="DC54" s="723"/>
      <c r="DD54" s="723"/>
      <c r="DE54" s="724"/>
      <c r="DF54" s="725"/>
      <c r="DG54" s="726"/>
      <c r="DH54" s="727"/>
      <c r="DI54" s="138" t="s">
        <v>2618</v>
      </c>
      <c r="DJ54" s="160"/>
      <c r="DK54" s="753">
        <f>VLOOKUP(DI54,'Прайс-лист'!$B:$K,10,0)</f>
        <v>860</v>
      </c>
      <c r="DL54" s="723"/>
      <c r="DM54" s="723"/>
      <c r="DN54" s="723"/>
      <c r="DO54" s="723"/>
      <c r="DP54" s="723"/>
      <c r="DQ54" s="723"/>
      <c r="DR54" s="723"/>
      <c r="DS54" s="724"/>
      <c r="DT54" s="725"/>
      <c r="DU54" s="726"/>
      <c r="DV54" s="726"/>
      <c r="DW54" s="139" t="s">
        <v>837</v>
      </c>
      <c r="DX54" s="244"/>
      <c r="DY54" s="722">
        <f>VLOOKUP(DW54,'Прайс-лист'!$B:$K,10,0)</f>
        <v>1370</v>
      </c>
      <c r="DZ54" s="723"/>
      <c r="EA54" s="723"/>
      <c r="EB54" s="723"/>
      <c r="EC54" s="723"/>
      <c r="ED54" s="723"/>
      <c r="EE54" s="723"/>
      <c r="EF54" s="723"/>
      <c r="EG54" s="724"/>
      <c r="EH54" s="725"/>
      <c r="EI54" s="726"/>
      <c r="EJ54" s="727"/>
    </row>
    <row r="55" spans="1:140" ht="12" customHeight="1" thickBot="1">
      <c r="C55" s="225"/>
      <c r="D55" s="225"/>
      <c r="E55" s="225"/>
      <c r="F55" s="225"/>
      <c r="G55" s="225"/>
      <c r="H55" s="225"/>
      <c r="I55" s="225"/>
      <c r="J55" s="225"/>
      <c r="K55" s="225"/>
      <c r="L55" s="225"/>
      <c r="M55" s="225"/>
      <c r="N55" s="225"/>
      <c r="O55" s="225"/>
      <c r="P55" s="225"/>
      <c r="Q55" s="225"/>
      <c r="R55" s="225"/>
      <c r="S55" s="225"/>
      <c r="T55" s="225"/>
      <c r="U55" s="225"/>
      <c r="V55" s="225"/>
      <c r="W55" s="225"/>
      <c r="X55" s="225"/>
      <c r="Y55" s="225"/>
      <c r="Z55" s="225"/>
      <c r="AA55" s="225"/>
      <c r="AB55" s="225"/>
      <c r="AC55" s="225"/>
      <c r="AD55" s="225"/>
      <c r="AE55" s="225"/>
      <c r="AF55" s="225"/>
      <c r="AG55" s="225"/>
      <c r="AH55" s="225"/>
      <c r="AI55" s="225"/>
      <c r="AJ55" s="225"/>
      <c r="AK55" s="225"/>
      <c r="AL55" s="225"/>
      <c r="AM55" s="225"/>
      <c r="AN55" s="225"/>
      <c r="AO55" s="225"/>
      <c r="AP55" s="225"/>
      <c r="AQ55" s="225"/>
      <c r="AR55" s="225"/>
      <c r="AS55" s="225"/>
      <c r="AT55" s="225"/>
      <c r="AU55" s="225"/>
      <c r="AV55" s="225"/>
      <c r="AW55" s="225"/>
      <c r="AX55" s="225"/>
      <c r="AY55" s="225"/>
      <c r="AZ55" s="225"/>
      <c r="BA55" s="225"/>
      <c r="BB55" s="225"/>
      <c r="BC55" s="225"/>
      <c r="BD55" s="225"/>
      <c r="BE55" s="225"/>
      <c r="BF55" s="225"/>
      <c r="BG55" s="225"/>
      <c r="BH55" s="225"/>
      <c r="BI55" s="225"/>
      <c r="BJ55" s="225"/>
      <c r="BK55" s="225"/>
      <c r="BL55" s="225"/>
      <c r="BM55" s="225"/>
      <c r="BN55" s="225"/>
      <c r="BO55" s="225"/>
      <c r="BP55" s="225"/>
      <c r="BQ55" s="225"/>
      <c r="BR55" s="225"/>
      <c r="BS55" s="225"/>
      <c r="BT55" s="225"/>
      <c r="BU55" s="225"/>
      <c r="BV55" s="225"/>
      <c r="BW55" s="225"/>
      <c r="BX55" s="225"/>
      <c r="BY55" s="225"/>
      <c r="BZ55" s="225"/>
      <c r="CA55" s="225"/>
      <c r="CB55" s="225"/>
      <c r="CC55" s="225"/>
      <c r="CD55" s="225"/>
      <c r="CE55" s="225"/>
      <c r="CF55" s="225"/>
      <c r="CG55" s="225"/>
      <c r="CH55" s="225"/>
      <c r="CI55" s="225"/>
      <c r="CJ55" s="225"/>
      <c r="CK55" s="225"/>
      <c r="CL55" s="225"/>
      <c r="CM55" s="225"/>
      <c r="CN55" s="225"/>
      <c r="CO55" s="225"/>
      <c r="CP55" s="225"/>
      <c r="CQ55" s="225"/>
      <c r="CR55" s="225"/>
      <c r="CS55" s="225"/>
      <c r="CT55" s="225"/>
      <c r="CU55" s="225"/>
      <c r="CV55" s="225"/>
      <c r="CW55" s="225"/>
      <c r="CX55" s="225"/>
      <c r="CY55" s="225"/>
      <c r="CZ55" s="225"/>
      <c r="DA55" s="225"/>
      <c r="DB55" s="225"/>
      <c r="DC55" s="225"/>
      <c r="DD55" s="225"/>
      <c r="DE55" s="225"/>
      <c r="DF55" s="225"/>
      <c r="DG55" s="225"/>
      <c r="DH55" s="225"/>
      <c r="DI55" s="225"/>
      <c r="DJ55" s="225"/>
      <c r="DK55" s="225"/>
      <c r="DL55" s="225"/>
      <c r="DM55" s="225"/>
      <c r="DN55" s="225"/>
      <c r="DO55" s="225"/>
      <c r="DP55" s="225"/>
      <c r="DQ55" s="225"/>
      <c r="DR55" s="225"/>
      <c r="DS55" s="225"/>
      <c r="DT55" s="225"/>
      <c r="DU55" s="225"/>
      <c r="DV55" s="225"/>
      <c r="DW55" s="225"/>
      <c r="DX55" s="225"/>
      <c r="DY55" s="225"/>
      <c r="DZ55" s="225"/>
      <c r="EA55" s="225"/>
      <c r="EB55" s="225"/>
      <c r="EC55" s="225"/>
      <c r="ED55" s="225"/>
      <c r="EE55" s="225"/>
      <c r="EF55" s="225"/>
      <c r="EG55" s="225"/>
      <c r="EH55" s="225"/>
      <c r="EI55" s="225"/>
      <c r="EJ55" s="225"/>
    </row>
    <row r="56" spans="1:140" ht="15.75" customHeight="1" thickBot="1">
      <c r="C56" s="754" t="s">
        <v>4291</v>
      </c>
      <c r="D56" s="755"/>
      <c r="E56" s="755"/>
      <c r="F56" s="755"/>
      <c r="G56" s="755"/>
      <c r="H56" s="755"/>
      <c r="I56" s="755"/>
      <c r="J56" s="755"/>
      <c r="K56" s="755"/>
      <c r="L56" s="755"/>
      <c r="M56" s="755"/>
      <c r="N56" s="755"/>
      <c r="O56" s="755"/>
      <c r="P56" s="755"/>
      <c r="Q56" s="755"/>
      <c r="R56" s="755"/>
      <c r="S56" s="755"/>
      <c r="T56" s="755"/>
      <c r="U56" s="755"/>
      <c r="V56" s="755"/>
      <c r="W56" s="755"/>
      <c r="X56" s="755"/>
      <c r="Y56" s="755"/>
      <c r="Z56" s="755"/>
      <c r="AA56" s="755"/>
      <c r="AB56" s="756"/>
      <c r="AC56" s="396"/>
      <c r="AD56" s="396"/>
      <c r="AE56" s="754" t="s">
        <v>4293</v>
      </c>
      <c r="AF56" s="755"/>
      <c r="AG56" s="755"/>
      <c r="AH56" s="755"/>
      <c r="AI56" s="755"/>
      <c r="AJ56" s="755"/>
      <c r="AK56" s="755"/>
      <c r="AL56" s="755"/>
      <c r="AM56" s="755"/>
      <c r="AN56" s="755"/>
      <c r="AO56" s="755"/>
      <c r="AP56" s="755"/>
      <c r="AQ56" s="755"/>
      <c r="AR56" s="755"/>
      <c r="AS56" s="755"/>
      <c r="AT56" s="755"/>
      <c r="AU56" s="755"/>
      <c r="AV56" s="755"/>
      <c r="AW56" s="755"/>
      <c r="AX56" s="755"/>
      <c r="AY56" s="755"/>
      <c r="AZ56" s="755"/>
      <c r="BA56" s="755"/>
      <c r="BB56" s="755"/>
      <c r="BC56" s="755"/>
      <c r="BD56" s="756"/>
      <c r="BE56" s="396"/>
      <c r="BF56" s="396"/>
      <c r="BG56" s="754" t="s">
        <v>4294</v>
      </c>
      <c r="BH56" s="755"/>
      <c r="BI56" s="755"/>
      <c r="BJ56" s="755"/>
      <c r="BK56" s="755"/>
      <c r="BL56" s="755"/>
      <c r="BM56" s="755"/>
      <c r="BN56" s="755"/>
      <c r="BO56" s="755"/>
      <c r="BP56" s="755"/>
      <c r="BQ56" s="755"/>
      <c r="BR56" s="755"/>
      <c r="BS56" s="755"/>
      <c r="BT56" s="755"/>
      <c r="BU56" s="755"/>
      <c r="BV56" s="755"/>
      <c r="BW56" s="755"/>
      <c r="BX56" s="755"/>
      <c r="BY56" s="755"/>
      <c r="BZ56" s="755"/>
      <c r="CA56" s="755"/>
      <c r="CB56" s="755"/>
      <c r="CC56" s="755"/>
      <c r="CD56" s="755"/>
      <c r="CE56" s="755"/>
      <c r="CF56" s="755"/>
      <c r="CG56" s="755"/>
      <c r="CH56" s="755"/>
      <c r="CI56" s="755"/>
      <c r="CJ56" s="755"/>
      <c r="CK56" s="755"/>
      <c r="CL56" s="755"/>
      <c r="CM56" s="755"/>
      <c r="CN56" s="755"/>
      <c r="CO56" s="755"/>
      <c r="CP56" s="755"/>
      <c r="CQ56" s="755"/>
      <c r="CR56" s="755"/>
      <c r="CS56" s="755"/>
      <c r="CT56" s="756"/>
      <c r="CU56" s="134"/>
      <c r="CW56" s="754" t="s">
        <v>4192</v>
      </c>
      <c r="CX56" s="755"/>
      <c r="CY56" s="755"/>
      <c r="CZ56" s="755"/>
      <c r="DA56" s="755"/>
      <c r="DB56" s="755"/>
      <c r="DC56" s="755"/>
      <c r="DD56" s="755"/>
      <c r="DE56" s="755"/>
      <c r="DF56" s="755"/>
      <c r="DG56" s="755"/>
      <c r="DH56" s="755"/>
      <c r="DI56" s="755"/>
      <c r="DJ56" s="755"/>
      <c r="DK56" s="755"/>
      <c r="DL56" s="755"/>
      <c r="DM56" s="755"/>
      <c r="DN56" s="755"/>
      <c r="DO56" s="755"/>
      <c r="DP56" s="755"/>
      <c r="DQ56" s="755"/>
      <c r="DR56" s="755"/>
      <c r="DS56" s="755"/>
      <c r="DT56" s="755"/>
      <c r="DU56" s="755"/>
      <c r="DV56" s="756"/>
      <c r="DW56" s="134"/>
      <c r="DY56" s="754" t="s">
        <v>4193</v>
      </c>
      <c r="DZ56" s="755"/>
      <c r="EA56" s="755"/>
      <c r="EB56" s="755"/>
      <c r="EC56" s="755"/>
      <c r="ED56" s="755"/>
      <c r="EE56" s="755"/>
      <c r="EF56" s="755"/>
      <c r="EG56" s="755"/>
      <c r="EH56" s="755"/>
      <c r="EI56" s="755"/>
      <c r="EJ56" s="756"/>
    </row>
    <row r="57" spans="1:140" ht="15.75">
      <c r="A57" s="135"/>
      <c r="B57" s="164"/>
      <c r="C57" s="740" t="s">
        <v>6357</v>
      </c>
      <c r="D57" s="741"/>
      <c r="E57" s="741"/>
      <c r="F57" s="741"/>
      <c r="G57" s="741"/>
      <c r="H57" s="741"/>
      <c r="I57" s="741"/>
      <c r="J57" s="741"/>
      <c r="K57" s="741"/>
      <c r="L57" s="741"/>
      <c r="M57" s="741"/>
      <c r="N57" s="741"/>
      <c r="O57" s="135"/>
      <c r="P57" s="164"/>
      <c r="Q57" s="733" t="s">
        <v>6358</v>
      </c>
      <c r="R57" s="733"/>
      <c r="S57" s="733"/>
      <c r="T57" s="733"/>
      <c r="U57" s="733"/>
      <c r="V57" s="733"/>
      <c r="W57" s="733"/>
      <c r="X57" s="733"/>
      <c r="Y57" s="733"/>
      <c r="Z57" s="733"/>
      <c r="AA57" s="733"/>
      <c r="AB57" s="743"/>
      <c r="AC57" s="135"/>
      <c r="AE57" s="740" t="s">
        <v>4255</v>
      </c>
      <c r="AF57" s="741"/>
      <c r="AG57" s="741"/>
      <c r="AH57" s="741"/>
      <c r="AI57" s="741"/>
      <c r="AJ57" s="741"/>
      <c r="AK57" s="741"/>
      <c r="AL57" s="741"/>
      <c r="AM57" s="741"/>
      <c r="AN57" s="741"/>
      <c r="AO57" s="741"/>
      <c r="AP57" s="741"/>
      <c r="AQ57" s="135"/>
      <c r="AR57" s="164"/>
      <c r="AS57" s="733" t="s">
        <v>615</v>
      </c>
      <c r="AT57" s="733"/>
      <c r="AU57" s="733"/>
      <c r="AV57" s="733"/>
      <c r="AW57" s="733"/>
      <c r="AX57" s="733"/>
      <c r="AY57" s="733"/>
      <c r="AZ57" s="733"/>
      <c r="BA57" s="733"/>
      <c r="BB57" s="733"/>
      <c r="BC57" s="733"/>
      <c r="BD57" s="743"/>
      <c r="BG57" s="740" t="s">
        <v>5890</v>
      </c>
      <c r="BH57" s="741"/>
      <c r="BI57" s="741"/>
      <c r="BJ57" s="741"/>
      <c r="BK57" s="741"/>
      <c r="BL57" s="741"/>
      <c r="BM57" s="741"/>
      <c r="BN57" s="741"/>
      <c r="BO57" s="741"/>
      <c r="BP57" s="741"/>
      <c r="BQ57" s="741"/>
      <c r="BR57" s="741"/>
      <c r="BS57" s="341"/>
      <c r="BT57" s="382"/>
      <c r="BU57" s="759" t="s">
        <v>5875</v>
      </c>
      <c r="BV57" s="759"/>
      <c r="BW57" s="759"/>
      <c r="BX57" s="759"/>
      <c r="BY57" s="759"/>
      <c r="BZ57" s="759"/>
      <c r="CA57" s="759"/>
      <c r="CB57" s="759"/>
      <c r="CC57" s="759"/>
      <c r="CD57" s="759"/>
      <c r="CE57" s="759"/>
      <c r="CF57" s="760"/>
      <c r="CG57" s="341"/>
      <c r="CH57" s="382"/>
      <c r="CI57" s="759" t="s">
        <v>6365</v>
      </c>
      <c r="CJ57" s="759"/>
      <c r="CK57" s="759"/>
      <c r="CL57" s="759"/>
      <c r="CM57" s="759"/>
      <c r="CN57" s="759"/>
      <c r="CO57" s="759"/>
      <c r="CP57" s="759"/>
      <c r="CQ57" s="759"/>
      <c r="CR57" s="759"/>
      <c r="CS57" s="759"/>
      <c r="CT57" s="760"/>
      <c r="CU57" s="135"/>
      <c r="CW57" s="740" t="s">
        <v>5892</v>
      </c>
      <c r="CX57" s="741"/>
      <c r="CY57" s="741"/>
      <c r="CZ57" s="741"/>
      <c r="DA57" s="741"/>
      <c r="DB57" s="741"/>
      <c r="DC57" s="741"/>
      <c r="DD57" s="741"/>
      <c r="DE57" s="741"/>
      <c r="DF57" s="741"/>
      <c r="DG57" s="741"/>
      <c r="DH57" s="741"/>
      <c r="DI57" s="135"/>
      <c r="DJ57" s="164"/>
      <c r="DK57" s="759" t="s">
        <v>5874</v>
      </c>
      <c r="DL57" s="759"/>
      <c r="DM57" s="759"/>
      <c r="DN57" s="759"/>
      <c r="DO57" s="759"/>
      <c r="DP57" s="759"/>
      <c r="DQ57" s="759"/>
      <c r="DR57" s="759"/>
      <c r="DS57" s="759"/>
      <c r="DT57" s="759"/>
      <c r="DU57" s="759"/>
      <c r="DV57" s="760"/>
      <c r="DW57" s="135"/>
      <c r="DY57" s="740" t="s">
        <v>4257</v>
      </c>
      <c r="DZ57" s="741"/>
      <c r="EA57" s="741"/>
      <c r="EB57" s="741"/>
      <c r="EC57" s="741"/>
      <c r="ED57" s="741"/>
      <c r="EE57" s="741"/>
      <c r="EF57" s="741"/>
      <c r="EG57" s="741"/>
      <c r="EH57" s="741"/>
      <c r="EI57" s="741"/>
      <c r="EJ57" s="742"/>
    </row>
    <row r="58" spans="1:140" ht="48.75" customHeight="1">
      <c r="A58" s="142"/>
      <c r="B58" s="160"/>
      <c r="C58" s="734" t="s">
        <v>4254</v>
      </c>
      <c r="D58" s="763"/>
      <c r="E58" s="763"/>
      <c r="F58" s="763"/>
      <c r="G58" s="763"/>
      <c r="H58" s="763"/>
      <c r="I58" s="763"/>
      <c r="J58" s="763"/>
      <c r="K58" s="763"/>
      <c r="L58" s="763"/>
      <c r="M58" s="763"/>
      <c r="N58" s="763"/>
      <c r="O58" s="142"/>
      <c r="P58" s="164"/>
      <c r="Q58" s="763" t="s">
        <v>4273</v>
      </c>
      <c r="R58" s="763"/>
      <c r="S58" s="763"/>
      <c r="T58" s="763"/>
      <c r="U58" s="763"/>
      <c r="V58" s="763"/>
      <c r="W58" s="763"/>
      <c r="X58" s="763"/>
      <c r="Y58" s="763"/>
      <c r="Z58" s="763"/>
      <c r="AA58" s="763"/>
      <c r="AB58" s="744"/>
      <c r="AC58" s="142"/>
      <c r="AD58" s="160"/>
      <c r="AE58" s="734" t="s">
        <v>4292</v>
      </c>
      <c r="AF58" s="763"/>
      <c r="AG58" s="763"/>
      <c r="AH58" s="763"/>
      <c r="AI58" s="763"/>
      <c r="AJ58" s="763"/>
      <c r="AK58" s="763"/>
      <c r="AL58" s="763"/>
      <c r="AM58" s="763"/>
      <c r="AN58" s="763"/>
      <c r="AO58" s="763"/>
      <c r="AP58" s="763"/>
      <c r="AQ58" s="142"/>
      <c r="AR58" s="164"/>
      <c r="AS58" s="763" t="s">
        <v>4262</v>
      </c>
      <c r="AT58" s="763"/>
      <c r="AU58" s="763"/>
      <c r="AV58" s="763"/>
      <c r="AW58" s="763"/>
      <c r="AX58" s="763"/>
      <c r="AY58" s="763"/>
      <c r="AZ58" s="763"/>
      <c r="BA58" s="763"/>
      <c r="BB58" s="763"/>
      <c r="BC58" s="763"/>
      <c r="BD58" s="744"/>
      <c r="BE58" s="142"/>
      <c r="BF58" s="160"/>
      <c r="BG58" s="734" t="s">
        <v>5891</v>
      </c>
      <c r="BH58" s="763"/>
      <c r="BI58" s="763"/>
      <c r="BJ58" s="763"/>
      <c r="BK58" s="763"/>
      <c r="BL58" s="763"/>
      <c r="BM58" s="763"/>
      <c r="BN58" s="763"/>
      <c r="BO58" s="763"/>
      <c r="BP58" s="763"/>
      <c r="BQ58" s="763"/>
      <c r="BR58" s="763"/>
      <c r="BS58" s="142"/>
      <c r="BT58" s="164"/>
      <c r="BU58" s="763" t="s">
        <v>5884</v>
      </c>
      <c r="BV58" s="763"/>
      <c r="BW58" s="763"/>
      <c r="BX58" s="763"/>
      <c r="BY58" s="763"/>
      <c r="BZ58" s="763"/>
      <c r="CA58" s="763"/>
      <c r="CB58" s="763"/>
      <c r="CC58" s="763"/>
      <c r="CD58" s="763"/>
      <c r="CE58" s="763"/>
      <c r="CF58" s="763"/>
      <c r="CG58" s="142"/>
      <c r="CH58" s="164"/>
      <c r="CI58" s="763" t="s">
        <v>5885</v>
      </c>
      <c r="CJ58" s="763"/>
      <c r="CK58" s="763"/>
      <c r="CL58" s="763"/>
      <c r="CM58" s="763"/>
      <c r="CN58" s="763"/>
      <c r="CO58" s="763"/>
      <c r="CP58" s="763"/>
      <c r="CQ58" s="763"/>
      <c r="CR58" s="763"/>
      <c r="CS58" s="763"/>
      <c r="CT58" s="744"/>
      <c r="CU58" s="135"/>
      <c r="CW58" s="734" t="s">
        <v>5893</v>
      </c>
      <c r="CX58" s="763"/>
      <c r="CY58" s="763"/>
      <c r="CZ58" s="763"/>
      <c r="DA58" s="763"/>
      <c r="DB58" s="763"/>
      <c r="DC58" s="763"/>
      <c r="DD58" s="763"/>
      <c r="DE58" s="763"/>
      <c r="DF58" s="763"/>
      <c r="DG58" s="763"/>
      <c r="DH58" s="763"/>
      <c r="DI58" s="142"/>
      <c r="DJ58" s="164"/>
      <c r="DK58" s="763" t="s">
        <v>5883</v>
      </c>
      <c r="DL58" s="763"/>
      <c r="DM58" s="763"/>
      <c r="DN58" s="763"/>
      <c r="DO58" s="763"/>
      <c r="DP58" s="763"/>
      <c r="DQ58" s="763"/>
      <c r="DR58" s="763"/>
      <c r="DS58" s="763"/>
      <c r="DT58" s="763"/>
      <c r="DU58" s="763"/>
      <c r="DV58" s="744"/>
      <c r="DW58" s="142"/>
      <c r="DX58" s="160"/>
      <c r="DY58" s="734" t="s">
        <v>4256</v>
      </c>
      <c r="DZ58" s="821"/>
      <c r="EA58" s="821"/>
      <c r="EB58" s="821"/>
      <c r="EC58" s="821"/>
      <c r="ED58" s="821"/>
      <c r="EE58" s="821"/>
      <c r="EF58" s="821"/>
      <c r="EG58" s="821"/>
      <c r="EH58" s="821"/>
      <c r="EI58" s="821"/>
      <c r="EJ58" s="744"/>
    </row>
    <row r="59" spans="1:140" ht="15" customHeight="1">
      <c r="A59" s="397"/>
      <c r="B59" s="160"/>
      <c r="C59" s="736"/>
      <c r="D59" s="762"/>
      <c r="E59" s="762"/>
      <c r="F59" s="762"/>
      <c r="G59" s="762"/>
      <c r="H59" s="762"/>
      <c r="I59" s="762"/>
      <c r="J59" s="762"/>
      <c r="K59" s="762"/>
      <c r="L59" s="762"/>
      <c r="M59" s="762"/>
      <c r="N59" s="762"/>
      <c r="O59" s="397"/>
      <c r="P59" s="164"/>
      <c r="Q59" s="762" t="s">
        <v>661</v>
      </c>
      <c r="R59" s="762"/>
      <c r="S59" s="762"/>
      <c r="T59" s="762"/>
      <c r="U59" s="762"/>
      <c r="V59" s="762"/>
      <c r="W59" s="762"/>
      <c r="X59" s="762"/>
      <c r="Y59" s="762"/>
      <c r="Z59" s="762"/>
      <c r="AA59" s="762"/>
      <c r="AB59" s="718"/>
      <c r="AC59" s="397"/>
      <c r="AD59" s="160"/>
      <c r="AE59" s="736"/>
      <c r="AF59" s="762"/>
      <c r="AG59" s="762"/>
      <c r="AH59" s="762"/>
      <c r="AI59" s="762"/>
      <c r="AJ59" s="762"/>
      <c r="AK59" s="762"/>
      <c r="AL59" s="762"/>
      <c r="AM59" s="762"/>
      <c r="AN59" s="762"/>
      <c r="AO59" s="762"/>
      <c r="AP59" s="762"/>
      <c r="AQ59" s="397"/>
      <c r="AR59" s="164"/>
      <c r="AS59" s="762" t="s">
        <v>617</v>
      </c>
      <c r="AT59" s="762"/>
      <c r="AU59" s="762"/>
      <c r="AV59" s="762"/>
      <c r="AW59" s="762"/>
      <c r="AX59" s="762"/>
      <c r="AY59" s="762"/>
      <c r="AZ59" s="762"/>
      <c r="BA59" s="762"/>
      <c r="BB59" s="762"/>
      <c r="BC59" s="762"/>
      <c r="BD59" s="718"/>
      <c r="BE59" s="397"/>
      <c r="BF59" s="160"/>
      <c r="BG59" s="736"/>
      <c r="BH59" s="762"/>
      <c r="BI59" s="762"/>
      <c r="BJ59" s="762"/>
      <c r="BK59" s="762"/>
      <c r="BL59" s="762"/>
      <c r="BM59" s="762"/>
      <c r="BN59" s="762"/>
      <c r="BO59" s="762"/>
      <c r="BP59" s="762"/>
      <c r="BQ59" s="762"/>
      <c r="BR59" s="762"/>
      <c r="BS59" s="397"/>
      <c r="BT59" s="164"/>
      <c r="BU59" s="762" t="s">
        <v>5879</v>
      </c>
      <c r="BV59" s="762"/>
      <c r="BW59" s="762"/>
      <c r="BX59" s="762"/>
      <c r="BY59" s="762"/>
      <c r="BZ59" s="762"/>
      <c r="CA59" s="762"/>
      <c r="CB59" s="762"/>
      <c r="CC59" s="762"/>
      <c r="CD59" s="762"/>
      <c r="CE59" s="762"/>
      <c r="CF59" s="762"/>
      <c r="CG59" s="397"/>
      <c r="CH59" s="164"/>
      <c r="CI59" s="762" t="s">
        <v>5879</v>
      </c>
      <c r="CJ59" s="762"/>
      <c r="CK59" s="762"/>
      <c r="CL59" s="762"/>
      <c r="CM59" s="762"/>
      <c r="CN59" s="762"/>
      <c r="CO59" s="762"/>
      <c r="CP59" s="762"/>
      <c r="CQ59" s="762"/>
      <c r="CR59" s="762"/>
      <c r="CS59" s="762"/>
      <c r="CT59" s="718"/>
      <c r="CU59" s="135"/>
      <c r="CW59" s="736"/>
      <c r="CX59" s="762"/>
      <c r="CY59" s="762"/>
      <c r="CZ59" s="762"/>
      <c r="DA59" s="762"/>
      <c r="DB59" s="762"/>
      <c r="DC59" s="762"/>
      <c r="DD59" s="762"/>
      <c r="DE59" s="762"/>
      <c r="DF59" s="762"/>
      <c r="DG59" s="762"/>
      <c r="DH59" s="762"/>
      <c r="DI59" s="397"/>
      <c r="DJ59" s="164"/>
      <c r="DK59" s="762" t="s">
        <v>5879</v>
      </c>
      <c r="DL59" s="762"/>
      <c r="DM59" s="762"/>
      <c r="DN59" s="762"/>
      <c r="DO59" s="762"/>
      <c r="DP59" s="762"/>
      <c r="DQ59" s="762"/>
      <c r="DR59" s="762"/>
      <c r="DS59" s="762"/>
      <c r="DT59" s="762"/>
      <c r="DU59" s="762"/>
      <c r="DV59" s="718"/>
      <c r="DW59" s="397"/>
      <c r="DX59" s="164"/>
      <c r="DY59" s="736"/>
      <c r="DZ59" s="822"/>
      <c r="EA59" s="822"/>
      <c r="EB59" s="822"/>
      <c r="EC59" s="822"/>
      <c r="ED59" s="822"/>
      <c r="EE59" s="822"/>
      <c r="EF59" s="822"/>
      <c r="EG59" s="822"/>
      <c r="EH59" s="822"/>
      <c r="EI59" s="822"/>
      <c r="EJ59" s="718"/>
    </row>
    <row r="60" spans="1:140" ht="106.5" customHeight="1">
      <c r="A60" s="135"/>
      <c r="B60" s="160"/>
      <c r="C60" s="720"/>
      <c r="D60" s="711"/>
      <c r="E60" s="711"/>
      <c r="F60" s="711"/>
      <c r="G60" s="711"/>
      <c r="H60" s="711"/>
      <c r="I60" s="711"/>
      <c r="J60" s="711"/>
      <c r="K60" s="711"/>
      <c r="L60" s="711"/>
      <c r="M60" s="711"/>
      <c r="N60" s="721"/>
      <c r="O60" s="135"/>
      <c r="P60" s="164"/>
      <c r="Q60" s="710"/>
      <c r="R60" s="711"/>
      <c r="S60" s="711"/>
      <c r="T60" s="711"/>
      <c r="U60" s="711"/>
      <c r="V60" s="711"/>
      <c r="W60" s="711"/>
      <c r="X60" s="711"/>
      <c r="Y60" s="711"/>
      <c r="Z60" s="711"/>
      <c r="AA60" s="711"/>
      <c r="AB60" s="712"/>
      <c r="AC60" s="135"/>
      <c r="AD60" s="160"/>
      <c r="AE60" s="720"/>
      <c r="AF60" s="711"/>
      <c r="AG60" s="711"/>
      <c r="AH60" s="711"/>
      <c r="AI60" s="711"/>
      <c r="AJ60" s="711"/>
      <c r="AK60" s="711"/>
      <c r="AL60" s="711"/>
      <c r="AM60" s="711"/>
      <c r="AN60" s="711"/>
      <c r="AO60" s="711"/>
      <c r="AP60" s="721"/>
      <c r="AQ60" s="135"/>
      <c r="AR60" s="164"/>
      <c r="AS60" s="710"/>
      <c r="AT60" s="711"/>
      <c r="AU60" s="711"/>
      <c r="AV60" s="711"/>
      <c r="AW60" s="711"/>
      <c r="AX60" s="711"/>
      <c r="AY60" s="711"/>
      <c r="AZ60" s="711"/>
      <c r="BA60" s="711"/>
      <c r="BB60" s="711"/>
      <c r="BC60" s="711"/>
      <c r="BD60" s="712"/>
      <c r="BE60" s="135"/>
      <c r="BF60" s="160"/>
      <c r="BG60" s="720"/>
      <c r="BH60" s="711"/>
      <c r="BI60" s="711"/>
      <c r="BJ60" s="711"/>
      <c r="BK60" s="711"/>
      <c r="BL60" s="711"/>
      <c r="BM60" s="711"/>
      <c r="BN60" s="711"/>
      <c r="BO60" s="711"/>
      <c r="BP60" s="711"/>
      <c r="BQ60" s="711"/>
      <c r="BR60" s="721"/>
      <c r="BS60" s="135"/>
      <c r="BT60" s="164"/>
      <c r="BU60" s="710"/>
      <c r="BV60" s="711"/>
      <c r="BW60" s="711"/>
      <c r="BX60" s="711"/>
      <c r="BY60" s="711"/>
      <c r="BZ60" s="711"/>
      <c r="CA60" s="711"/>
      <c r="CB60" s="711"/>
      <c r="CC60" s="711"/>
      <c r="CD60" s="711"/>
      <c r="CE60" s="711"/>
      <c r="CF60" s="721"/>
      <c r="CG60" s="135"/>
      <c r="CH60" s="164"/>
      <c r="CI60" s="710"/>
      <c r="CJ60" s="711"/>
      <c r="CK60" s="711"/>
      <c r="CL60" s="711"/>
      <c r="CM60" s="711"/>
      <c r="CN60" s="711"/>
      <c r="CO60" s="711"/>
      <c r="CP60" s="711"/>
      <c r="CQ60" s="711"/>
      <c r="CR60" s="711"/>
      <c r="CS60" s="711"/>
      <c r="CT60" s="712"/>
      <c r="CU60" s="135"/>
      <c r="CW60" s="720"/>
      <c r="CX60" s="711"/>
      <c r="CY60" s="711"/>
      <c r="CZ60" s="711"/>
      <c r="DA60" s="711"/>
      <c r="DB60" s="711"/>
      <c r="DC60" s="711"/>
      <c r="DD60" s="711"/>
      <c r="DE60" s="711"/>
      <c r="DF60" s="711"/>
      <c r="DG60" s="711"/>
      <c r="DH60" s="721"/>
      <c r="DI60" s="135"/>
      <c r="DJ60" s="164"/>
      <c r="DK60" s="710"/>
      <c r="DL60" s="711"/>
      <c r="DM60" s="711"/>
      <c r="DN60" s="711"/>
      <c r="DO60" s="711"/>
      <c r="DP60" s="711"/>
      <c r="DQ60" s="711"/>
      <c r="DR60" s="711"/>
      <c r="DS60" s="711"/>
      <c r="DT60" s="711"/>
      <c r="DU60" s="711"/>
      <c r="DV60" s="712"/>
      <c r="DW60" s="135"/>
      <c r="DX60" s="160"/>
      <c r="DY60" s="720"/>
      <c r="DZ60" s="824"/>
      <c r="EA60" s="824"/>
      <c r="EB60" s="824"/>
      <c r="EC60" s="824"/>
      <c r="ED60" s="824"/>
      <c r="EE60" s="824"/>
      <c r="EF60" s="824"/>
      <c r="EG60" s="824"/>
      <c r="EH60" s="824"/>
      <c r="EI60" s="824"/>
      <c r="EJ60" s="712"/>
    </row>
    <row r="61" spans="1:140">
      <c r="A61" s="137"/>
      <c r="B61" s="160"/>
      <c r="C61" s="714" t="s">
        <v>4187</v>
      </c>
      <c r="D61" s="715"/>
      <c r="E61" s="715"/>
      <c r="F61" s="715"/>
      <c r="G61" s="715"/>
      <c r="H61" s="715"/>
      <c r="I61" s="715"/>
      <c r="J61" s="715"/>
      <c r="K61" s="716"/>
      <c r="L61" s="708"/>
      <c r="M61" s="761"/>
      <c r="N61" s="761"/>
      <c r="O61" s="137" t="s">
        <v>728</v>
      </c>
      <c r="P61" s="160"/>
      <c r="Q61" s="719">
        <f>VLOOKUP(O61,'Прайс-лист'!$B:$K,10,0)</f>
        <v>1520</v>
      </c>
      <c r="R61" s="715"/>
      <c r="S61" s="715"/>
      <c r="T61" s="715"/>
      <c r="U61" s="715"/>
      <c r="V61" s="715"/>
      <c r="W61" s="715"/>
      <c r="X61" s="715"/>
      <c r="Y61" s="716"/>
      <c r="Z61" s="708"/>
      <c r="AA61" s="761"/>
      <c r="AB61" s="713"/>
      <c r="AC61" s="273" t="s">
        <v>2559</v>
      </c>
      <c r="AD61" s="275"/>
      <c r="AE61" s="714">
        <f>VLOOKUP(AC61,'Прайс-лист'!$B:$K,10,0)</f>
        <v>980</v>
      </c>
      <c r="AF61" s="715"/>
      <c r="AG61" s="715"/>
      <c r="AH61" s="715"/>
      <c r="AI61" s="715"/>
      <c r="AJ61" s="715"/>
      <c r="AK61" s="715"/>
      <c r="AL61" s="715"/>
      <c r="AM61" s="716"/>
      <c r="AN61" s="708"/>
      <c r="AO61" s="761"/>
      <c r="AP61" s="761"/>
      <c r="AQ61" s="137" t="s">
        <v>618</v>
      </c>
      <c r="AR61" s="160"/>
      <c r="AS61" s="719">
        <f>VLOOKUP(AQ61,'Прайс-лист'!$B:$K,10,0)</f>
        <v>620</v>
      </c>
      <c r="AT61" s="715"/>
      <c r="AU61" s="715"/>
      <c r="AV61" s="715"/>
      <c r="AW61" s="715"/>
      <c r="AX61" s="715"/>
      <c r="AY61" s="715"/>
      <c r="AZ61" s="715"/>
      <c r="BA61" s="716"/>
      <c r="BB61" s="708"/>
      <c r="BC61" s="761"/>
      <c r="BD61" s="713"/>
      <c r="BE61" s="273" t="s">
        <v>5783</v>
      </c>
      <c r="BF61" s="275"/>
      <c r="BG61" s="714">
        <f>VLOOKUP(BE61,'Прайс-лист'!$B:$K,10,0)</f>
        <v>750</v>
      </c>
      <c r="BH61" s="715"/>
      <c r="BI61" s="715"/>
      <c r="BJ61" s="715"/>
      <c r="BK61" s="715"/>
      <c r="BL61" s="715"/>
      <c r="BM61" s="715"/>
      <c r="BN61" s="715"/>
      <c r="BO61" s="716"/>
      <c r="BP61" s="708"/>
      <c r="BQ61" s="761"/>
      <c r="BR61" s="761"/>
      <c r="BS61" s="137" t="s">
        <v>5865</v>
      </c>
      <c r="BT61" s="164"/>
      <c r="BU61" s="719">
        <f>VLOOKUP(BS61,'Прайс-лист'!$B:$K,10,0)</f>
        <v>2460</v>
      </c>
      <c r="BV61" s="715"/>
      <c r="BW61" s="715"/>
      <c r="BX61" s="715"/>
      <c r="BY61" s="715"/>
      <c r="BZ61" s="715"/>
      <c r="CA61" s="715"/>
      <c r="CB61" s="715"/>
      <c r="CC61" s="716"/>
      <c r="CD61" s="708"/>
      <c r="CE61" s="761"/>
      <c r="CF61" s="761"/>
      <c r="CG61" s="137" t="s">
        <v>5867</v>
      </c>
      <c r="CH61" s="164"/>
      <c r="CI61" s="719">
        <f>VLOOKUP(CG61,'Прайс-лист'!$B:$K,10,0)</f>
        <v>2750</v>
      </c>
      <c r="CJ61" s="715"/>
      <c r="CK61" s="715"/>
      <c r="CL61" s="715"/>
      <c r="CM61" s="715"/>
      <c r="CN61" s="715"/>
      <c r="CO61" s="715"/>
      <c r="CP61" s="715"/>
      <c r="CQ61" s="716"/>
      <c r="CR61" s="708"/>
      <c r="CS61" s="761"/>
      <c r="CT61" s="713"/>
      <c r="CU61" s="137" t="s">
        <v>5785</v>
      </c>
      <c r="CV61" s="164"/>
      <c r="CW61" s="714">
        <f>VLOOKUP(CU61,'Прайс-лист'!$B:$K,10,0)</f>
        <v>1460</v>
      </c>
      <c r="CX61" s="715"/>
      <c r="CY61" s="715"/>
      <c r="CZ61" s="715"/>
      <c r="DA61" s="715"/>
      <c r="DB61" s="715"/>
      <c r="DC61" s="715"/>
      <c r="DD61" s="715"/>
      <c r="DE61" s="716"/>
      <c r="DF61" s="708"/>
      <c r="DG61" s="761"/>
      <c r="DH61" s="761"/>
      <c r="DI61" s="349" t="s">
        <v>5863</v>
      </c>
      <c r="DJ61" s="385"/>
      <c r="DK61" s="719">
        <f>VLOOKUP(DI61,'Прайс-лист'!$B:$K,10,0)</f>
        <v>2190</v>
      </c>
      <c r="DL61" s="715"/>
      <c r="DM61" s="715"/>
      <c r="DN61" s="715"/>
      <c r="DO61" s="715"/>
      <c r="DP61" s="715"/>
      <c r="DQ61" s="715"/>
      <c r="DR61" s="715"/>
      <c r="DS61" s="716"/>
      <c r="DT61" s="708"/>
      <c r="DU61" s="761"/>
      <c r="DV61" s="713"/>
      <c r="DW61" s="137" t="s">
        <v>2561</v>
      </c>
      <c r="DX61" s="160"/>
      <c r="DY61" s="714">
        <f>VLOOKUP(DW61,'Прайс-лист'!$B:$K,10,0)</f>
        <v>850</v>
      </c>
      <c r="DZ61" s="820"/>
      <c r="EA61" s="820"/>
      <c r="EB61" s="820"/>
      <c r="EC61" s="820"/>
      <c r="ED61" s="820"/>
      <c r="EE61" s="820"/>
      <c r="EF61" s="820"/>
      <c r="EG61" s="716"/>
      <c r="EH61" s="708"/>
      <c r="EI61" s="709"/>
      <c r="EJ61" s="713"/>
    </row>
    <row r="62" spans="1:140" ht="15" thickBot="1">
      <c r="A62" s="138" t="s">
        <v>2620</v>
      </c>
      <c r="B62" s="160"/>
      <c r="C62" s="753">
        <f>VLOOKUP(A62,'Прайс-лист'!$B:$K,10,0)</f>
        <v>840</v>
      </c>
      <c r="D62" s="723"/>
      <c r="E62" s="723"/>
      <c r="F62" s="723"/>
      <c r="G62" s="723"/>
      <c r="H62" s="723"/>
      <c r="I62" s="723"/>
      <c r="J62" s="723"/>
      <c r="K62" s="724"/>
      <c r="L62" s="725"/>
      <c r="M62" s="726"/>
      <c r="N62" s="726"/>
      <c r="O62" s="139" t="s">
        <v>839</v>
      </c>
      <c r="P62" s="245"/>
      <c r="Q62" s="722">
        <f>VLOOKUP(O62,'Прайс-лист'!$B:$K,10,0)</f>
        <v>1520</v>
      </c>
      <c r="R62" s="723"/>
      <c r="S62" s="723"/>
      <c r="T62" s="723"/>
      <c r="U62" s="723"/>
      <c r="V62" s="723"/>
      <c r="W62" s="723"/>
      <c r="X62" s="723"/>
      <c r="Y62" s="724"/>
      <c r="Z62" s="725"/>
      <c r="AA62" s="726"/>
      <c r="AB62" s="727"/>
      <c r="AC62" s="274"/>
      <c r="AD62" s="276"/>
      <c r="AE62" s="753" t="s">
        <v>4187</v>
      </c>
      <c r="AF62" s="723"/>
      <c r="AG62" s="723"/>
      <c r="AH62" s="723"/>
      <c r="AI62" s="723"/>
      <c r="AJ62" s="723"/>
      <c r="AK62" s="723"/>
      <c r="AL62" s="723"/>
      <c r="AM62" s="724"/>
      <c r="AN62" s="725"/>
      <c r="AO62" s="726"/>
      <c r="AP62" s="726"/>
      <c r="AQ62" s="139" t="s">
        <v>775</v>
      </c>
      <c r="AR62" s="245"/>
      <c r="AS62" s="722">
        <f>VLOOKUP(AQ62,'Прайс-лист'!$B:$K,10,0)</f>
        <v>620</v>
      </c>
      <c r="AT62" s="723"/>
      <c r="AU62" s="723"/>
      <c r="AV62" s="723"/>
      <c r="AW62" s="723"/>
      <c r="AX62" s="723"/>
      <c r="AY62" s="723"/>
      <c r="AZ62" s="723"/>
      <c r="BA62" s="724"/>
      <c r="BB62" s="725"/>
      <c r="BC62" s="726"/>
      <c r="BD62" s="727"/>
      <c r="BE62" s="274" t="s">
        <v>5784</v>
      </c>
      <c r="BF62" s="276"/>
      <c r="BG62" s="753">
        <f>VLOOKUP(BE62,'Прайс-лист'!$B:$K,10,0)</f>
        <v>750</v>
      </c>
      <c r="BH62" s="723"/>
      <c r="BI62" s="723"/>
      <c r="BJ62" s="723"/>
      <c r="BK62" s="723"/>
      <c r="BL62" s="723"/>
      <c r="BM62" s="723"/>
      <c r="BN62" s="723"/>
      <c r="BO62" s="724"/>
      <c r="BP62" s="725"/>
      <c r="BQ62" s="726"/>
      <c r="BR62" s="726"/>
      <c r="BS62" s="139" t="s">
        <v>5866</v>
      </c>
      <c r="BT62" s="244"/>
      <c r="BU62" s="722">
        <f>VLOOKUP(BS62,'Прайс-лист'!$B:$K,10,0)</f>
        <v>2460</v>
      </c>
      <c r="BV62" s="723"/>
      <c r="BW62" s="723"/>
      <c r="BX62" s="723"/>
      <c r="BY62" s="723"/>
      <c r="BZ62" s="723"/>
      <c r="CA62" s="723"/>
      <c r="CB62" s="723"/>
      <c r="CC62" s="724"/>
      <c r="CD62" s="725"/>
      <c r="CE62" s="726"/>
      <c r="CF62" s="726"/>
      <c r="CG62" s="139" t="s">
        <v>5868</v>
      </c>
      <c r="CH62" s="244"/>
      <c r="CI62" s="722">
        <f>VLOOKUP(CG62,'Прайс-лист'!$B:$K,10,0)</f>
        <v>2750</v>
      </c>
      <c r="CJ62" s="723"/>
      <c r="CK62" s="723"/>
      <c r="CL62" s="723"/>
      <c r="CM62" s="723"/>
      <c r="CN62" s="723"/>
      <c r="CO62" s="723"/>
      <c r="CP62" s="723"/>
      <c r="CQ62" s="724"/>
      <c r="CR62" s="725"/>
      <c r="CS62" s="726"/>
      <c r="CT62" s="727"/>
      <c r="CU62" s="139" t="s">
        <v>5786</v>
      </c>
      <c r="CV62" s="244"/>
      <c r="CW62" s="753">
        <f>VLOOKUP(CU62,'Прайс-лист'!$B:$K,10,0)</f>
        <v>1460</v>
      </c>
      <c r="CX62" s="723"/>
      <c r="CY62" s="723"/>
      <c r="CZ62" s="723"/>
      <c r="DA62" s="723"/>
      <c r="DB62" s="723"/>
      <c r="DC62" s="723"/>
      <c r="DD62" s="723"/>
      <c r="DE62" s="724"/>
      <c r="DF62" s="725"/>
      <c r="DG62" s="726"/>
      <c r="DH62" s="726"/>
      <c r="DI62" s="144" t="s">
        <v>5864</v>
      </c>
      <c r="DJ62" s="254"/>
      <c r="DK62" s="722">
        <f>VLOOKUP(DI62,'Прайс-лист'!$B:$K,10,0)</f>
        <v>2190</v>
      </c>
      <c r="DL62" s="723"/>
      <c r="DM62" s="723"/>
      <c r="DN62" s="723"/>
      <c r="DO62" s="723"/>
      <c r="DP62" s="723"/>
      <c r="DQ62" s="723"/>
      <c r="DR62" s="723"/>
      <c r="DS62" s="724"/>
      <c r="DT62" s="725"/>
      <c r="DU62" s="726"/>
      <c r="DV62" s="727"/>
      <c r="DW62" s="138" t="s">
        <v>2622</v>
      </c>
      <c r="DX62" s="160"/>
      <c r="DY62" s="753">
        <f>VLOOKUP(DW62,'Прайс-лист'!$B:$K,10,0)</f>
        <v>850</v>
      </c>
      <c r="DZ62" s="723"/>
      <c r="EA62" s="723"/>
      <c r="EB62" s="723"/>
      <c r="EC62" s="723"/>
      <c r="ED62" s="723"/>
      <c r="EE62" s="723"/>
      <c r="EF62" s="723"/>
      <c r="EG62" s="724"/>
      <c r="EH62" s="725"/>
      <c r="EI62" s="726"/>
      <c r="EJ62" s="727"/>
    </row>
    <row r="63" spans="1:140" ht="15" thickBot="1"/>
    <row r="64" spans="1:140" ht="15" thickBot="1">
      <c r="C64" s="754" t="s">
        <v>4193</v>
      </c>
      <c r="D64" s="755"/>
      <c r="E64" s="755"/>
      <c r="F64" s="755"/>
      <c r="G64" s="755"/>
      <c r="H64" s="755"/>
      <c r="I64" s="755"/>
      <c r="J64" s="755"/>
      <c r="K64" s="755"/>
      <c r="L64" s="755"/>
      <c r="M64" s="755"/>
      <c r="N64" s="755"/>
      <c r="O64" s="755"/>
      <c r="P64" s="755"/>
      <c r="Q64" s="755"/>
      <c r="R64" s="755"/>
      <c r="S64" s="755"/>
      <c r="T64" s="755"/>
      <c r="U64" s="755"/>
      <c r="V64" s="755"/>
      <c r="W64" s="755"/>
      <c r="X64" s="755"/>
      <c r="Y64" s="755"/>
      <c r="Z64" s="755"/>
      <c r="AA64" s="755"/>
      <c r="AB64" s="755"/>
      <c r="AC64" s="755"/>
      <c r="AD64" s="755"/>
      <c r="AE64" s="755"/>
      <c r="AF64" s="755"/>
      <c r="AG64" s="755"/>
      <c r="AH64" s="755"/>
      <c r="AI64" s="755"/>
      <c r="AJ64" s="755"/>
      <c r="AK64" s="755"/>
      <c r="AL64" s="755"/>
      <c r="AM64" s="755"/>
      <c r="AN64" s="755"/>
      <c r="AO64" s="755"/>
      <c r="AP64" s="756"/>
      <c r="AQ64" s="134"/>
      <c r="AS64" s="754" t="s">
        <v>4296</v>
      </c>
      <c r="AT64" s="755"/>
      <c r="AU64" s="755"/>
      <c r="AV64" s="755"/>
      <c r="AW64" s="755"/>
      <c r="AX64" s="755"/>
      <c r="AY64" s="755"/>
      <c r="AZ64" s="755"/>
      <c r="BA64" s="755"/>
      <c r="BB64" s="755"/>
      <c r="BC64" s="755"/>
      <c r="BD64" s="755"/>
      <c r="BE64" s="755"/>
      <c r="BF64" s="755"/>
      <c r="BG64" s="755"/>
      <c r="BH64" s="755"/>
      <c r="BI64" s="755"/>
      <c r="BJ64" s="755"/>
      <c r="BK64" s="755"/>
      <c r="BL64" s="755"/>
      <c r="BM64" s="755"/>
      <c r="BN64" s="755"/>
      <c r="BO64" s="755"/>
      <c r="BP64" s="755"/>
      <c r="BQ64" s="755"/>
      <c r="BR64" s="756"/>
      <c r="BS64" s="134"/>
      <c r="BT64" s="164"/>
      <c r="BU64" s="754" t="s">
        <v>4194</v>
      </c>
      <c r="BV64" s="755"/>
      <c r="BW64" s="755"/>
      <c r="BX64" s="755"/>
      <c r="BY64" s="755"/>
      <c r="BZ64" s="755"/>
      <c r="CA64" s="755"/>
      <c r="CB64" s="755"/>
      <c r="CC64" s="755"/>
      <c r="CD64" s="755"/>
      <c r="CE64" s="755"/>
      <c r="CF64" s="755"/>
      <c r="CG64" s="755"/>
      <c r="CH64" s="755"/>
      <c r="CI64" s="755"/>
      <c r="CJ64" s="755"/>
      <c r="CK64" s="755"/>
      <c r="CL64" s="755"/>
      <c r="CM64" s="755"/>
      <c r="CN64" s="755"/>
      <c r="CO64" s="755"/>
      <c r="CP64" s="755"/>
      <c r="CQ64" s="755"/>
      <c r="CR64" s="755"/>
      <c r="CS64" s="755"/>
      <c r="CT64" s="756"/>
      <c r="CU64" s="134"/>
      <c r="CW64" s="754" t="s">
        <v>4195</v>
      </c>
      <c r="CX64" s="755"/>
      <c r="CY64" s="755"/>
      <c r="CZ64" s="755"/>
      <c r="DA64" s="755"/>
      <c r="DB64" s="755"/>
      <c r="DC64" s="755"/>
      <c r="DD64" s="755"/>
      <c r="DE64" s="755"/>
      <c r="DF64" s="755"/>
      <c r="DG64" s="755"/>
      <c r="DH64" s="755"/>
      <c r="DI64" s="755"/>
      <c r="DJ64" s="755"/>
      <c r="DK64" s="755"/>
      <c r="DL64" s="755"/>
      <c r="DM64" s="755"/>
      <c r="DN64" s="755"/>
      <c r="DO64" s="755"/>
      <c r="DP64" s="755"/>
      <c r="DQ64" s="755"/>
      <c r="DR64" s="755"/>
      <c r="DS64" s="755"/>
      <c r="DT64" s="755"/>
      <c r="DU64" s="755"/>
      <c r="DV64" s="756"/>
      <c r="DW64" s="134"/>
      <c r="DY64" s="754" t="s">
        <v>4196</v>
      </c>
      <c r="DZ64" s="755"/>
      <c r="EA64" s="755"/>
      <c r="EB64" s="755"/>
      <c r="EC64" s="755"/>
      <c r="ED64" s="755"/>
      <c r="EE64" s="755"/>
      <c r="EF64" s="755"/>
      <c r="EG64" s="755"/>
      <c r="EH64" s="755"/>
      <c r="EI64" s="755"/>
      <c r="EJ64" s="756"/>
    </row>
    <row r="65" spans="1:140" ht="18">
      <c r="C65" s="935" t="s">
        <v>619</v>
      </c>
      <c r="D65" s="812"/>
      <c r="E65" s="812"/>
      <c r="F65" s="812"/>
      <c r="G65" s="812"/>
      <c r="H65" s="812"/>
      <c r="I65" s="812"/>
      <c r="J65" s="812"/>
      <c r="K65" s="812"/>
      <c r="L65" s="812"/>
      <c r="M65" s="812"/>
      <c r="N65" s="936"/>
      <c r="O65" s="135"/>
      <c r="P65" s="158"/>
      <c r="Q65" s="811" t="s">
        <v>729</v>
      </c>
      <c r="R65" s="812"/>
      <c r="S65" s="812"/>
      <c r="T65" s="812"/>
      <c r="U65" s="812"/>
      <c r="V65" s="812"/>
      <c r="W65" s="812"/>
      <c r="X65" s="812"/>
      <c r="Y65" s="812"/>
      <c r="Z65" s="812"/>
      <c r="AA65" s="812"/>
      <c r="AB65" s="936"/>
      <c r="AC65" s="135"/>
      <c r="AD65" s="160"/>
      <c r="AE65" s="811" t="s">
        <v>4295</v>
      </c>
      <c r="AF65" s="812"/>
      <c r="AG65" s="812"/>
      <c r="AH65" s="812"/>
      <c r="AI65" s="812"/>
      <c r="AJ65" s="812"/>
      <c r="AK65" s="812"/>
      <c r="AL65" s="812"/>
      <c r="AM65" s="812"/>
      <c r="AN65" s="812"/>
      <c r="AO65" s="812"/>
      <c r="AP65" s="813"/>
      <c r="AQ65" s="135"/>
      <c r="AS65" s="935" t="s">
        <v>4259</v>
      </c>
      <c r="AT65" s="812"/>
      <c r="AU65" s="812"/>
      <c r="AV65" s="812"/>
      <c r="AW65" s="812"/>
      <c r="AX65" s="812"/>
      <c r="AY65" s="812"/>
      <c r="AZ65" s="812"/>
      <c r="BA65" s="812"/>
      <c r="BB65" s="812"/>
      <c r="BC65" s="812"/>
      <c r="BD65" s="936"/>
      <c r="BE65" s="135"/>
      <c r="BF65" s="164"/>
      <c r="BG65" s="811" t="s">
        <v>732</v>
      </c>
      <c r="BH65" s="812"/>
      <c r="BI65" s="812"/>
      <c r="BJ65" s="812"/>
      <c r="BK65" s="812"/>
      <c r="BL65" s="812"/>
      <c r="BM65" s="812"/>
      <c r="BN65" s="812"/>
      <c r="BO65" s="812"/>
      <c r="BP65" s="812"/>
      <c r="BQ65" s="812"/>
      <c r="BR65" s="813"/>
      <c r="BS65" s="135"/>
      <c r="BT65" s="164"/>
      <c r="BU65" s="935" t="s">
        <v>6359</v>
      </c>
      <c r="BV65" s="812"/>
      <c r="BW65" s="812"/>
      <c r="BX65" s="812"/>
      <c r="BY65" s="812"/>
      <c r="BZ65" s="812"/>
      <c r="CA65" s="812"/>
      <c r="CB65" s="812"/>
      <c r="CC65" s="812"/>
      <c r="CD65" s="812"/>
      <c r="CE65" s="812"/>
      <c r="CF65" s="936"/>
      <c r="CG65" s="135"/>
      <c r="CH65" s="164"/>
      <c r="CI65" s="811" t="s">
        <v>6360</v>
      </c>
      <c r="CJ65" s="812"/>
      <c r="CK65" s="812"/>
      <c r="CL65" s="812"/>
      <c r="CM65" s="812"/>
      <c r="CN65" s="812"/>
      <c r="CO65" s="812"/>
      <c r="CP65" s="812"/>
      <c r="CQ65" s="812"/>
      <c r="CR65" s="812"/>
      <c r="CS65" s="812"/>
      <c r="CT65" s="813"/>
      <c r="CU65" s="135"/>
      <c r="CW65" s="935" t="s">
        <v>4298</v>
      </c>
      <c r="CX65" s="812"/>
      <c r="CY65" s="812"/>
      <c r="CZ65" s="812"/>
      <c r="DA65" s="812"/>
      <c r="DB65" s="812"/>
      <c r="DC65" s="812"/>
      <c r="DD65" s="812"/>
      <c r="DE65" s="812"/>
      <c r="DF65" s="812"/>
      <c r="DG65" s="812"/>
      <c r="DH65" s="936"/>
      <c r="DI65" s="135"/>
      <c r="DJ65" s="164"/>
      <c r="DK65" s="811" t="s">
        <v>738</v>
      </c>
      <c r="DL65" s="812"/>
      <c r="DM65" s="812"/>
      <c r="DN65" s="812"/>
      <c r="DO65" s="812"/>
      <c r="DP65" s="812"/>
      <c r="DQ65" s="812"/>
      <c r="DR65" s="812"/>
      <c r="DS65" s="812"/>
      <c r="DT65" s="812"/>
      <c r="DU65" s="812"/>
      <c r="DV65" s="813"/>
      <c r="DW65" s="135"/>
      <c r="DY65" s="935" t="s">
        <v>6361</v>
      </c>
      <c r="DZ65" s="812"/>
      <c r="EA65" s="812"/>
      <c r="EB65" s="812"/>
      <c r="EC65" s="812"/>
      <c r="ED65" s="812"/>
      <c r="EE65" s="812"/>
      <c r="EF65" s="812"/>
      <c r="EG65" s="812"/>
      <c r="EH65" s="812"/>
      <c r="EI65" s="812"/>
      <c r="EJ65" s="813"/>
    </row>
    <row r="66" spans="1:140" ht="48.75" customHeight="1">
      <c r="C66" s="734" t="s">
        <v>4262</v>
      </c>
      <c r="D66" s="735"/>
      <c r="E66" s="735"/>
      <c r="F66" s="735"/>
      <c r="G66" s="735"/>
      <c r="H66" s="735"/>
      <c r="I66" s="735"/>
      <c r="J66" s="735"/>
      <c r="K66" s="735"/>
      <c r="L66" s="735"/>
      <c r="M66" s="735"/>
      <c r="N66" s="735"/>
      <c r="O66" s="142"/>
      <c r="P66" s="164"/>
      <c r="Q66" s="821" t="s">
        <v>4263</v>
      </c>
      <c r="R66" s="821"/>
      <c r="S66" s="821"/>
      <c r="T66" s="821"/>
      <c r="U66" s="821"/>
      <c r="V66" s="821"/>
      <c r="W66" s="821"/>
      <c r="X66" s="821"/>
      <c r="Y66" s="821"/>
      <c r="Z66" s="821"/>
      <c r="AA66" s="821"/>
      <c r="AB66" s="821"/>
      <c r="AC66" s="142"/>
      <c r="AD66" s="160"/>
      <c r="AE66" s="735" t="s">
        <v>4282</v>
      </c>
      <c r="AF66" s="735"/>
      <c r="AG66" s="735"/>
      <c r="AH66" s="735"/>
      <c r="AI66" s="735"/>
      <c r="AJ66" s="735"/>
      <c r="AK66" s="735"/>
      <c r="AL66" s="735"/>
      <c r="AM66" s="735"/>
      <c r="AN66" s="735"/>
      <c r="AO66" s="735"/>
      <c r="AP66" s="744"/>
      <c r="AQ66" s="142"/>
      <c r="AR66" s="160"/>
      <c r="AS66" s="734" t="s">
        <v>4258</v>
      </c>
      <c r="AT66" s="735"/>
      <c r="AU66" s="735"/>
      <c r="AV66" s="735"/>
      <c r="AW66" s="735"/>
      <c r="AX66" s="735"/>
      <c r="AY66" s="735"/>
      <c r="AZ66" s="735"/>
      <c r="BA66" s="735"/>
      <c r="BB66" s="735"/>
      <c r="BC66" s="735"/>
      <c r="BD66" s="735"/>
      <c r="BE66" s="142"/>
      <c r="BF66" s="164"/>
      <c r="BG66" s="735" t="s">
        <v>4268</v>
      </c>
      <c r="BH66" s="735"/>
      <c r="BI66" s="735"/>
      <c r="BJ66" s="735"/>
      <c r="BK66" s="735"/>
      <c r="BL66" s="735"/>
      <c r="BM66" s="735"/>
      <c r="BN66" s="735"/>
      <c r="BO66" s="735"/>
      <c r="BP66" s="735"/>
      <c r="BQ66" s="735"/>
      <c r="BR66" s="744"/>
      <c r="BS66" s="142"/>
      <c r="BT66" s="160"/>
      <c r="BU66" s="734" t="s">
        <v>4260</v>
      </c>
      <c r="BV66" s="735"/>
      <c r="BW66" s="735"/>
      <c r="BX66" s="735"/>
      <c r="BY66" s="735"/>
      <c r="BZ66" s="735"/>
      <c r="CA66" s="735"/>
      <c r="CB66" s="735"/>
      <c r="CC66" s="735"/>
      <c r="CD66" s="735"/>
      <c r="CE66" s="735"/>
      <c r="CF66" s="735"/>
      <c r="CG66" s="142"/>
      <c r="CH66" s="164"/>
      <c r="CI66" s="735" t="s">
        <v>4271</v>
      </c>
      <c r="CJ66" s="735"/>
      <c r="CK66" s="735"/>
      <c r="CL66" s="735"/>
      <c r="CM66" s="735"/>
      <c r="CN66" s="735"/>
      <c r="CO66" s="735"/>
      <c r="CP66" s="735"/>
      <c r="CQ66" s="735"/>
      <c r="CR66" s="735"/>
      <c r="CS66" s="735"/>
      <c r="CT66" s="744"/>
      <c r="CU66" s="142"/>
      <c r="CV66" s="160"/>
      <c r="CW66" s="734" t="s">
        <v>4297</v>
      </c>
      <c r="CX66" s="735"/>
      <c r="CY66" s="735"/>
      <c r="CZ66" s="735"/>
      <c r="DA66" s="735"/>
      <c r="DB66" s="735"/>
      <c r="DC66" s="735"/>
      <c r="DD66" s="735"/>
      <c r="DE66" s="735"/>
      <c r="DF66" s="735"/>
      <c r="DG66" s="735"/>
      <c r="DH66" s="735"/>
      <c r="DI66" s="142"/>
      <c r="DJ66" s="164"/>
      <c r="DK66" s="735" t="s">
        <v>4272</v>
      </c>
      <c r="DL66" s="735"/>
      <c r="DM66" s="735"/>
      <c r="DN66" s="735"/>
      <c r="DO66" s="735"/>
      <c r="DP66" s="735"/>
      <c r="DQ66" s="735"/>
      <c r="DR66" s="735"/>
      <c r="DS66" s="735"/>
      <c r="DT66" s="735"/>
      <c r="DU66" s="735"/>
      <c r="DV66" s="744"/>
      <c r="DW66" s="142"/>
      <c r="DX66" s="160"/>
      <c r="DY66" s="734" t="s">
        <v>4299</v>
      </c>
      <c r="DZ66" s="821"/>
      <c r="EA66" s="821"/>
      <c r="EB66" s="821"/>
      <c r="EC66" s="821"/>
      <c r="ED66" s="821"/>
      <c r="EE66" s="821"/>
      <c r="EF66" s="821"/>
      <c r="EG66" s="821"/>
      <c r="EH66" s="821"/>
      <c r="EI66" s="821"/>
      <c r="EJ66" s="744"/>
    </row>
    <row r="67" spans="1:140" ht="15" customHeight="1">
      <c r="C67" s="736" t="s">
        <v>621</v>
      </c>
      <c r="D67" s="717"/>
      <c r="E67" s="717"/>
      <c r="F67" s="717"/>
      <c r="G67" s="717"/>
      <c r="H67" s="717"/>
      <c r="I67" s="717"/>
      <c r="J67" s="717"/>
      <c r="K67" s="717"/>
      <c r="L67" s="717"/>
      <c r="M67" s="717"/>
      <c r="N67" s="717"/>
      <c r="O67" s="227"/>
      <c r="P67" s="164"/>
      <c r="Q67" s="822" t="s">
        <v>665</v>
      </c>
      <c r="R67" s="822"/>
      <c r="S67" s="822"/>
      <c r="T67" s="822"/>
      <c r="U67" s="822"/>
      <c r="V67" s="822"/>
      <c r="W67" s="822"/>
      <c r="X67" s="822"/>
      <c r="Y67" s="822"/>
      <c r="Z67" s="822"/>
      <c r="AA67" s="822"/>
      <c r="AB67" s="822"/>
      <c r="AC67" s="227"/>
      <c r="AD67" s="160"/>
      <c r="AE67" s="717" t="s">
        <v>665</v>
      </c>
      <c r="AF67" s="717"/>
      <c r="AG67" s="717"/>
      <c r="AH67" s="717"/>
      <c r="AI67" s="717"/>
      <c r="AJ67" s="717"/>
      <c r="AK67" s="717"/>
      <c r="AL67" s="717"/>
      <c r="AM67" s="717"/>
      <c r="AN67" s="717"/>
      <c r="AO67" s="717"/>
      <c r="AP67" s="718"/>
      <c r="AQ67" s="227"/>
      <c r="AR67" s="160"/>
      <c r="AS67" s="736"/>
      <c r="AT67" s="717"/>
      <c r="AU67" s="717"/>
      <c r="AV67" s="717"/>
      <c r="AW67" s="717"/>
      <c r="AX67" s="717"/>
      <c r="AY67" s="717"/>
      <c r="AZ67" s="717"/>
      <c r="BA67" s="717"/>
      <c r="BB67" s="717"/>
      <c r="BC67" s="717"/>
      <c r="BD67" s="717"/>
      <c r="BE67" s="227"/>
      <c r="BF67" s="164"/>
      <c r="BG67" s="717" t="s">
        <v>665</v>
      </c>
      <c r="BH67" s="717"/>
      <c r="BI67" s="717"/>
      <c r="BJ67" s="717"/>
      <c r="BK67" s="717"/>
      <c r="BL67" s="717"/>
      <c r="BM67" s="717"/>
      <c r="BN67" s="717"/>
      <c r="BO67" s="717"/>
      <c r="BP67" s="717"/>
      <c r="BQ67" s="717"/>
      <c r="BR67" s="718"/>
      <c r="BS67" s="227"/>
      <c r="BT67" s="160"/>
      <c r="BU67" s="736"/>
      <c r="BV67" s="717"/>
      <c r="BW67" s="717"/>
      <c r="BX67" s="717"/>
      <c r="BY67" s="717"/>
      <c r="BZ67" s="717"/>
      <c r="CA67" s="717"/>
      <c r="CB67" s="717"/>
      <c r="CC67" s="717"/>
      <c r="CD67" s="717"/>
      <c r="CE67" s="717"/>
      <c r="CF67" s="717"/>
      <c r="CG67" s="227"/>
      <c r="CH67" s="164"/>
      <c r="CI67" s="717" t="s">
        <v>665</v>
      </c>
      <c r="CJ67" s="717"/>
      <c r="CK67" s="717"/>
      <c r="CL67" s="717"/>
      <c r="CM67" s="717"/>
      <c r="CN67" s="717"/>
      <c r="CO67" s="717"/>
      <c r="CP67" s="717"/>
      <c r="CQ67" s="717"/>
      <c r="CR67" s="717"/>
      <c r="CS67" s="717"/>
      <c r="CT67" s="718"/>
      <c r="CU67" s="227"/>
      <c r="CV67" s="160"/>
      <c r="CW67" s="736"/>
      <c r="CX67" s="717"/>
      <c r="CY67" s="717"/>
      <c r="CZ67" s="717"/>
      <c r="DA67" s="717"/>
      <c r="DB67" s="717"/>
      <c r="DC67" s="717"/>
      <c r="DD67" s="717"/>
      <c r="DE67" s="717"/>
      <c r="DF67" s="717"/>
      <c r="DG67" s="717"/>
      <c r="DH67" s="717"/>
      <c r="DI67" s="227"/>
      <c r="DJ67" s="164"/>
      <c r="DK67" s="717" t="s">
        <v>665</v>
      </c>
      <c r="DL67" s="717"/>
      <c r="DM67" s="717"/>
      <c r="DN67" s="717"/>
      <c r="DO67" s="717"/>
      <c r="DP67" s="717"/>
      <c r="DQ67" s="717"/>
      <c r="DR67" s="717"/>
      <c r="DS67" s="717"/>
      <c r="DT67" s="717"/>
      <c r="DU67" s="717"/>
      <c r="DV67" s="718"/>
      <c r="DW67" s="227"/>
      <c r="DX67" s="164"/>
      <c r="DY67" s="736"/>
      <c r="DZ67" s="822"/>
      <c r="EA67" s="822"/>
      <c r="EB67" s="822"/>
      <c r="EC67" s="822"/>
      <c r="ED67" s="822"/>
      <c r="EE67" s="822"/>
      <c r="EF67" s="822"/>
      <c r="EG67" s="822"/>
      <c r="EH67" s="822"/>
      <c r="EI67" s="822"/>
      <c r="EJ67" s="718"/>
    </row>
    <row r="68" spans="1:140" ht="106.5" customHeight="1">
      <c r="C68" s="720"/>
      <c r="D68" s="711"/>
      <c r="E68" s="711"/>
      <c r="F68" s="711"/>
      <c r="G68" s="711"/>
      <c r="H68" s="711"/>
      <c r="I68" s="711"/>
      <c r="J68" s="711"/>
      <c r="K68" s="711"/>
      <c r="L68" s="711"/>
      <c r="M68" s="711"/>
      <c r="N68" s="721"/>
      <c r="O68" s="135"/>
      <c r="P68" s="164"/>
      <c r="Q68" s="823"/>
      <c r="R68" s="824"/>
      <c r="S68" s="824"/>
      <c r="T68" s="824"/>
      <c r="U68" s="824"/>
      <c r="V68" s="824"/>
      <c r="W68" s="824"/>
      <c r="X68" s="824"/>
      <c r="Y68" s="824"/>
      <c r="Z68" s="824"/>
      <c r="AA68" s="824"/>
      <c r="AB68" s="825"/>
      <c r="AC68" s="135"/>
      <c r="AD68" s="160"/>
      <c r="AE68" s="710"/>
      <c r="AF68" s="711"/>
      <c r="AG68" s="711"/>
      <c r="AH68" s="711"/>
      <c r="AI68" s="711"/>
      <c r="AJ68" s="711"/>
      <c r="AK68" s="711"/>
      <c r="AL68" s="711"/>
      <c r="AM68" s="711"/>
      <c r="AN68" s="711"/>
      <c r="AO68" s="711"/>
      <c r="AP68" s="712"/>
      <c r="AQ68" s="135"/>
      <c r="AR68" s="160"/>
      <c r="AS68" s="720"/>
      <c r="AT68" s="711"/>
      <c r="AU68" s="711"/>
      <c r="AV68" s="711"/>
      <c r="AW68" s="711"/>
      <c r="AX68" s="711"/>
      <c r="AY68" s="711"/>
      <c r="AZ68" s="711"/>
      <c r="BA68" s="711"/>
      <c r="BB68" s="711"/>
      <c r="BC68" s="711"/>
      <c r="BD68" s="721"/>
      <c r="BE68" s="135"/>
      <c r="BF68" s="164"/>
      <c r="BG68" s="710"/>
      <c r="BH68" s="711"/>
      <c r="BI68" s="711"/>
      <c r="BJ68" s="711"/>
      <c r="BK68" s="711"/>
      <c r="BL68" s="711"/>
      <c r="BM68" s="711"/>
      <c r="BN68" s="711"/>
      <c r="BO68" s="711"/>
      <c r="BP68" s="711"/>
      <c r="BQ68" s="711"/>
      <c r="BR68" s="712"/>
      <c r="BS68" s="135"/>
      <c r="BT68" s="160"/>
      <c r="BU68" s="720"/>
      <c r="BV68" s="711"/>
      <c r="BW68" s="711"/>
      <c r="BX68" s="711"/>
      <c r="BY68" s="711"/>
      <c r="BZ68" s="711"/>
      <c r="CA68" s="711"/>
      <c r="CB68" s="711"/>
      <c r="CC68" s="711"/>
      <c r="CD68" s="711"/>
      <c r="CE68" s="711"/>
      <c r="CF68" s="721"/>
      <c r="CG68" s="135"/>
      <c r="CH68" s="164"/>
      <c r="CI68" s="710"/>
      <c r="CJ68" s="711"/>
      <c r="CK68" s="711"/>
      <c r="CL68" s="711"/>
      <c r="CM68" s="711"/>
      <c r="CN68" s="711"/>
      <c r="CO68" s="711"/>
      <c r="CP68" s="711"/>
      <c r="CQ68" s="711"/>
      <c r="CR68" s="711"/>
      <c r="CS68" s="711"/>
      <c r="CT68" s="712"/>
      <c r="CU68" s="135"/>
      <c r="CV68" s="160"/>
      <c r="CW68" s="720"/>
      <c r="CX68" s="711"/>
      <c r="CY68" s="711"/>
      <c r="CZ68" s="711"/>
      <c r="DA68" s="711"/>
      <c r="DB68" s="711"/>
      <c r="DC68" s="711"/>
      <c r="DD68" s="711"/>
      <c r="DE68" s="711"/>
      <c r="DF68" s="711"/>
      <c r="DG68" s="711"/>
      <c r="DH68" s="721"/>
      <c r="DI68" s="135"/>
      <c r="DJ68" s="164"/>
      <c r="DK68" s="710"/>
      <c r="DL68" s="711"/>
      <c r="DM68" s="711"/>
      <c r="DN68" s="711"/>
      <c r="DO68" s="711"/>
      <c r="DP68" s="711"/>
      <c r="DQ68" s="711"/>
      <c r="DR68" s="711"/>
      <c r="DS68" s="711"/>
      <c r="DT68" s="711"/>
      <c r="DU68" s="711"/>
      <c r="DV68" s="712"/>
      <c r="DW68" s="135"/>
      <c r="DX68" s="160"/>
      <c r="DY68" s="720"/>
      <c r="DZ68" s="824"/>
      <c r="EA68" s="824"/>
      <c r="EB68" s="824"/>
      <c r="EC68" s="824"/>
      <c r="ED68" s="824"/>
      <c r="EE68" s="824"/>
      <c r="EF68" s="824"/>
      <c r="EG68" s="824"/>
      <c r="EH68" s="824"/>
      <c r="EI68" s="824"/>
      <c r="EJ68" s="712"/>
    </row>
    <row r="69" spans="1:140">
      <c r="A69" s="137" t="s">
        <v>622</v>
      </c>
      <c r="C69" s="714">
        <f>VLOOKUP(A69,'Прайс-лист'!$B:$K,10,0)</f>
        <v>690</v>
      </c>
      <c r="D69" s="715"/>
      <c r="E69" s="715"/>
      <c r="F69" s="715"/>
      <c r="G69" s="715"/>
      <c r="H69" s="715"/>
      <c r="I69" s="715"/>
      <c r="J69" s="715"/>
      <c r="K69" s="716"/>
      <c r="L69" s="708"/>
      <c r="M69" s="709"/>
      <c r="N69" s="709"/>
      <c r="O69" s="137" t="s">
        <v>731</v>
      </c>
      <c r="P69" s="164"/>
      <c r="Q69" s="819">
        <f>VLOOKUP(O69,'Прайс-лист'!$B:$K,10,0)</f>
        <v>970</v>
      </c>
      <c r="R69" s="820"/>
      <c r="S69" s="820"/>
      <c r="T69" s="820"/>
      <c r="U69" s="820"/>
      <c r="V69" s="820"/>
      <c r="W69" s="820"/>
      <c r="X69" s="820"/>
      <c r="Y69" s="716"/>
      <c r="Z69" s="708"/>
      <c r="AA69" s="709"/>
      <c r="AB69" s="709"/>
      <c r="AC69" s="137" t="s">
        <v>666</v>
      </c>
      <c r="AD69" s="160"/>
      <c r="AE69" s="719">
        <f>VLOOKUP(AC69,'Прайс-лист'!$B:$K,10,0)</f>
        <v>770</v>
      </c>
      <c r="AF69" s="715"/>
      <c r="AG69" s="715"/>
      <c r="AH69" s="715"/>
      <c r="AI69" s="715"/>
      <c r="AJ69" s="715"/>
      <c r="AK69" s="715"/>
      <c r="AL69" s="715"/>
      <c r="AM69" s="716"/>
      <c r="AN69" s="708"/>
      <c r="AO69" s="709"/>
      <c r="AP69" s="713"/>
      <c r="AQ69" s="137"/>
      <c r="AR69" s="160"/>
      <c r="AS69" s="714" t="s">
        <v>4187</v>
      </c>
      <c r="AT69" s="715"/>
      <c r="AU69" s="715"/>
      <c r="AV69" s="715"/>
      <c r="AW69" s="715"/>
      <c r="AX69" s="715"/>
      <c r="AY69" s="715"/>
      <c r="AZ69" s="715"/>
      <c r="BA69" s="716"/>
      <c r="BB69" s="708"/>
      <c r="BC69" s="709"/>
      <c r="BD69" s="709"/>
      <c r="BE69" s="137" t="s">
        <v>734</v>
      </c>
      <c r="BF69" s="160"/>
      <c r="BG69" s="719">
        <f>VLOOKUP(BE69,'Прайс-лист'!$B:$K,10,0)</f>
        <v>1430</v>
      </c>
      <c r="BH69" s="715"/>
      <c r="BI69" s="715"/>
      <c r="BJ69" s="715"/>
      <c r="BK69" s="715"/>
      <c r="BL69" s="715"/>
      <c r="BM69" s="715"/>
      <c r="BN69" s="715"/>
      <c r="BO69" s="716"/>
      <c r="BP69" s="708"/>
      <c r="BQ69" s="709"/>
      <c r="BR69" s="713"/>
      <c r="BS69" s="137"/>
      <c r="BT69" s="160"/>
      <c r="BU69" s="714" t="s">
        <v>4187</v>
      </c>
      <c r="BV69" s="715"/>
      <c r="BW69" s="715"/>
      <c r="BX69" s="715"/>
      <c r="BY69" s="715"/>
      <c r="BZ69" s="715"/>
      <c r="CA69" s="715"/>
      <c r="CB69" s="715"/>
      <c r="CC69" s="716"/>
      <c r="CD69" s="708"/>
      <c r="CE69" s="709"/>
      <c r="CF69" s="709"/>
      <c r="CG69" s="137" t="s">
        <v>737</v>
      </c>
      <c r="CH69" s="160"/>
      <c r="CI69" s="719">
        <f>VLOOKUP(CG69,'Прайс-лист'!$B:$K,10,0)</f>
        <v>1460</v>
      </c>
      <c r="CJ69" s="715"/>
      <c r="CK69" s="715"/>
      <c r="CL69" s="715"/>
      <c r="CM69" s="715"/>
      <c r="CN69" s="715"/>
      <c r="CO69" s="715"/>
      <c r="CP69" s="715"/>
      <c r="CQ69" s="716"/>
      <c r="CR69" s="708"/>
      <c r="CS69" s="709"/>
      <c r="CT69" s="713"/>
      <c r="CU69" s="137"/>
      <c r="CV69" s="160"/>
      <c r="CW69" s="714" t="s">
        <v>4187</v>
      </c>
      <c r="CX69" s="715"/>
      <c r="CY69" s="715"/>
      <c r="CZ69" s="715"/>
      <c r="DA69" s="715"/>
      <c r="DB69" s="715"/>
      <c r="DC69" s="715"/>
      <c r="DD69" s="715"/>
      <c r="DE69" s="716"/>
      <c r="DF69" s="708"/>
      <c r="DG69" s="709"/>
      <c r="DH69" s="709"/>
      <c r="DI69" s="137" t="s">
        <v>740</v>
      </c>
      <c r="DJ69" s="160"/>
      <c r="DK69" s="719">
        <f>VLOOKUP(DI69,'Прайс-лист'!$B:$K,10,0)</f>
        <v>1580</v>
      </c>
      <c r="DL69" s="715"/>
      <c r="DM69" s="715"/>
      <c r="DN69" s="715"/>
      <c r="DO69" s="715"/>
      <c r="DP69" s="715"/>
      <c r="DQ69" s="715"/>
      <c r="DR69" s="715"/>
      <c r="DS69" s="716"/>
      <c r="DT69" s="708"/>
      <c r="DU69" s="709"/>
      <c r="DV69" s="713"/>
      <c r="DW69" s="137"/>
      <c r="DX69" s="160"/>
      <c r="DY69" s="714" t="s">
        <v>4187</v>
      </c>
      <c r="DZ69" s="820"/>
      <c r="EA69" s="820"/>
      <c r="EB69" s="820"/>
      <c r="EC69" s="820"/>
      <c r="ED69" s="820"/>
      <c r="EE69" s="820"/>
      <c r="EF69" s="820"/>
      <c r="EG69" s="716"/>
      <c r="EH69" s="708"/>
      <c r="EI69" s="709"/>
      <c r="EJ69" s="713"/>
    </row>
    <row r="70" spans="1:140" ht="15" thickBot="1">
      <c r="A70" s="138" t="s">
        <v>777</v>
      </c>
      <c r="C70" s="753">
        <f>VLOOKUP(A70,'Прайс-лист'!$B:$K,10,0)</f>
        <v>690</v>
      </c>
      <c r="D70" s="723"/>
      <c r="E70" s="723"/>
      <c r="F70" s="723"/>
      <c r="G70" s="723"/>
      <c r="H70" s="723"/>
      <c r="I70" s="723"/>
      <c r="J70" s="723"/>
      <c r="K70" s="724"/>
      <c r="L70" s="725"/>
      <c r="M70" s="726"/>
      <c r="N70" s="726"/>
      <c r="O70" s="138" t="s">
        <v>841</v>
      </c>
      <c r="P70" s="244"/>
      <c r="Q70" s="722">
        <f>VLOOKUP(O70,'Прайс-лист'!$B:$K,10,0)</f>
        <v>970</v>
      </c>
      <c r="R70" s="723"/>
      <c r="S70" s="723"/>
      <c r="T70" s="723"/>
      <c r="U70" s="723"/>
      <c r="V70" s="723"/>
      <c r="W70" s="723"/>
      <c r="X70" s="723"/>
      <c r="Y70" s="724"/>
      <c r="Z70" s="725"/>
      <c r="AA70" s="726"/>
      <c r="AB70" s="726"/>
      <c r="AC70" s="138" t="s">
        <v>799</v>
      </c>
      <c r="AD70" s="245"/>
      <c r="AE70" s="722">
        <f>VLOOKUP(AC70,'Прайс-лист'!$B:$K,10,0)</f>
        <v>770</v>
      </c>
      <c r="AF70" s="723"/>
      <c r="AG70" s="723"/>
      <c r="AH70" s="723"/>
      <c r="AI70" s="723"/>
      <c r="AJ70" s="723"/>
      <c r="AK70" s="723"/>
      <c r="AL70" s="723"/>
      <c r="AM70" s="724"/>
      <c r="AN70" s="725"/>
      <c r="AO70" s="726"/>
      <c r="AP70" s="727"/>
      <c r="AQ70" s="138" t="s">
        <v>2624</v>
      </c>
      <c r="AR70" s="245"/>
      <c r="AS70" s="753">
        <f>VLOOKUP(AQ70,'Прайс-лист'!$B:$K,10,0)</f>
        <v>1070</v>
      </c>
      <c r="AT70" s="723"/>
      <c r="AU70" s="723"/>
      <c r="AV70" s="723"/>
      <c r="AW70" s="723"/>
      <c r="AX70" s="723"/>
      <c r="AY70" s="723"/>
      <c r="AZ70" s="723"/>
      <c r="BA70" s="724"/>
      <c r="BB70" s="725"/>
      <c r="BC70" s="726"/>
      <c r="BD70" s="726"/>
      <c r="BE70" s="138" t="s">
        <v>843</v>
      </c>
      <c r="BF70" s="245"/>
      <c r="BG70" s="722">
        <f>VLOOKUP(BE70,'Прайс-лист'!$B:$K,10,0)</f>
        <v>1430</v>
      </c>
      <c r="BH70" s="723"/>
      <c r="BI70" s="723"/>
      <c r="BJ70" s="723"/>
      <c r="BK70" s="723"/>
      <c r="BL70" s="723"/>
      <c r="BM70" s="723"/>
      <c r="BN70" s="723"/>
      <c r="BO70" s="724"/>
      <c r="BP70" s="725"/>
      <c r="BQ70" s="726"/>
      <c r="BR70" s="727"/>
      <c r="BS70" s="138" t="s">
        <v>2626</v>
      </c>
      <c r="BT70" s="160"/>
      <c r="BU70" s="753">
        <f>VLOOKUP(BS70,'Прайс-лист'!$B:$K,10,0)</f>
        <v>1060</v>
      </c>
      <c r="BV70" s="723"/>
      <c r="BW70" s="723"/>
      <c r="BX70" s="723"/>
      <c r="BY70" s="723"/>
      <c r="BZ70" s="723"/>
      <c r="CA70" s="723"/>
      <c r="CB70" s="723"/>
      <c r="CC70" s="724"/>
      <c r="CD70" s="725"/>
      <c r="CE70" s="726"/>
      <c r="CF70" s="726"/>
      <c r="CG70" s="138" t="s">
        <v>845</v>
      </c>
      <c r="CH70" s="245"/>
      <c r="CI70" s="722">
        <f>VLOOKUP(CG70,'Прайс-лист'!$B:$K,10,0)</f>
        <v>1460</v>
      </c>
      <c r="CJ70" s="723"/>
      <c r="CK70" s="723"/>
      <c r="CL70" s="723"/>
      <c r="CM70" s="723"/>
      <c r="CN70" s="723"/>
      <c r="CO70" s="723"/>
      <c r="CP70" s="723"/>
      <c r="CQ70" s="724"/>
      <c r="CR70" s="725"/>
      <c r="CS70" s="726"/>
      <c r="CT70" s="727"/>
      <c r="CU70" s="138" t="s">
        <v>2628</v>
      </c>
      <c r="CV70" s="245"/>
      <c r="CW70" s="753">
        <f>VLOOKUP(CU70,'Прайс-лист'!$B:$K,10,0)</f>
        <v>1100</v>
      </c>
      <c r="CX70" s="723"/>
      <c r="CY70" s="723"/>
      <c r="CZ70" s="723"/>
      <c r="DA70" s="723"/>
      <c r="DB70" s="723"/>
      <c r="DC70" s="723"/>
      <c r="DD70" s="723"/>
      <c r="DE70" s="724"/>
      <c r="DF70" s="725"/>
      <c r="DG70" s="726"/>
      <c r="DH70" s="726"/>
      <c r="DI70" s="138" t="s">
        <v>847</v>
      </c>
      <c r="DJ70" s="245"/>
      <c r="DK70" s="722">
        <f>VLOOKUP(DI70,'Прайс-лист'!$B:$K,10,0)</f>
        <v>1580</v>
      </c>
      <c r="DL70" s="723"/>
      <c r="DM70" s="723"/>
      <c r="DN70" s="723"/>
      <c r="DO70" s="723"/>
      <c r="DP70" s="723"/>
      <c r="DQ70" s="723"/>
      <c r="DR70" s="723"/>
      <c r="DS70" s="724"/>
      <c r="DT70" s="725"/>
      <c r="DU70" s="726"/>
      <c r="DV70" s="727"/>
      <c r="DW70" s="138" t="s">
        <v>2630</v>
      </c>
      <c r="DX70" s="160"/>
      <c r="DY70" s="753">
        <f>VLOOKUP(DW70,'Прайс-лист'!$B:$K,10,0)</f>
        <v>1070</v>
      </c>
      <c r="DZ70" s="723"/>
      <c r="EA70" s="723"/>
      <c r="EB70" s="723"/>
      <c r="EC70" s="723"/>
      <c r="ED70" s="723"/>
      <c r="EE70" s="723"/>
      <c r="EF70" s="723"/>
      <c r="EG70" s="724"/>
      <c r="EH70" s="725"/>
      <c r="EI70" s="726"/>
      <c r="EJ70" s="727"/>
    </row>
    <row r="71" spans="1:140" ht="15" thickBot="1"/>
    <row r="72" spans="1:140" ht="15" thickBot="1">
      <c r="C72" s="754" t="s">
        <v>4196</v>
      </c>
      <c r="D72" s="755"/>
      <c r="E72" s="755"/>
      <c r="F72" s="755"/>
      <c r="G72" s="755"/>
      <c r="H72" s="755"/>
      <c r="I72" s="755"/>
      <c r="J72" s="755"/>
      <c r="K72" s="755"/>
      <c r="L72" s="755"/>
      <c r="M72" s="755"/>
      <c r="N72" s="756"/>
      <c r="O72" s="134"/>
      <c r="P72" s="158"/>
      <c r="Q72" s="754" t="s">
        <v>4197</v>
      </c>
      <c r="R72" s="755"/>
      <c r="S72" s="755"/>
      <c r="T72" s="755"/>
      <c r="U72" s="755"/>
      <c r="V72" s="755"/>
      <c r="W72" s="755"/>
      <c r="X72" s="755"/>
      <c r="Y72" s="755"/>
      <c r="Z72" s="755"/>
      <c r="AA72" s="755"/>
      <c r="AB72" s="755"/>
      <c r="AC72" s="755"/>
      <c r="AD72" s="755"/>
      <c r="AE72" s="755"/>
      <c r="AF72" s="755"/>
      <c r="AG72" s="755"/>
      <c r="AH72" s="755"/>
      <c r="AI72" s="755"/>
      <c r="AJ72" s="755"/>
      <c r="AK72" s="755"/>
      <c r="AL72" s="755"/>
      <c r="AM72" s="755"/>
      <c r="AN72" s="755"/>
      <c r="AO72" s="755"/>
      <c r="AP72" s="756"/>
      <c r="AQ72" s="134"/>
      <c r="AS72" s="754" t="s">
        <v>4198</v>
      </c>
      <c r="AT72" s="755"/>
      <c r="AU72" s="755"/>
      <c r="AV72" s="755"/>
      <c r="AW72" s="755"/>
      <c r="AX72" s="755"/>
      <c r="AY72" s="755"/>
      <c r="AZ72" s="755"/>
      <c r="BA72" s="755"/>
      <c r="BB72" s="755"/>
      <c r="BC72" s="755"/>
      <c r="BD72" s="755"/>
      <c r="BE72" s="755"/>
      <c r="BF72" s="755"/>
      <c r="BG72" s="755"/>
      <c r="BH72" s="755"/>
      <c r="BI72" s="755"/>
      <c r="BJ72" s="755"/>
      <c r="BK72" s="755"/>
      <c r="BL72" s="755"/>
      <c r="BM72" s="755"/>
      <c r="BN72" s="755"/>
      <c r="BO72" s="755"/>
      <c r="BP72" s="755"/>
      <c r="BQ72" s="755"/>
      <c r="BR72" s="756"/>
      <c r="BS72" s="134"/>
      <c r="BT72" s="164"/>
      <c r="BU72" s="754" t="s">
        <v>4199</v>
      </c>
      <c r="BV72" s="755"/>
      <c r="BW72" s="755"/>
      <c r="BX72" s="755"/>
      <c r="BY72" s="755"/>
      <c r="BZ72" s="755"/>
      <c r="CA72" s="755"/>
      <c r="CB72" s="755"/>
      <c r="CC72" s="755"/>
      <c r="CD72" s="755"/>
      <c r="CE72" s="755"/>
      <c r="CF72" s="755"/>
      <c r="CG72" s="755"/>
      <c r="CH72" s="755"/>
      <c r="CI72" s="755"/>
      <c r="CJ72" s="755"/>
      <c r="CK72" s="755"/>
      <c r="CL72" s="755"/>
      <c r="CM72" s="755"/>
      <c r="CN72" s="755"/>
      <c r="CO72" s="755"/>
      <c r="CP72" s="755"/>
      <c r="CQ72" s="755"/>
      <c r="CR72" s="755"/>
      <c r="CS72" s="755"/>
      <c r="CT72" s="756"/>
      <c r="CU72" s="134"/>
      <c r="CW72" s="754" t="s">
        <v>4200</v>
      </c>
      <c r="CX72" s="755"/>
      <c r="CY72" s="755"/>
      <c r="CZ72" s="755"/>
      <c r="DA72" s="755"/>
      <c r="DB72" s="755"/>
      <c r="DC72" s="755"/>
      <c r="DD72" s="755"/>
      <c r="DE72" s="755"/>
      <c r="DF72" s="755"/>
      <c r="DG72" s="755"/>
      <c r="DH72" s="755"/>
      <c r="DI72" s="755"/>
      <c r="DJ72" s="755"/>
      <c r="DK72" s="755"/>
      <c r="DL72" s="755"/>
      <c r="DM72" s="755"/>
      <c r="DN72" s="755"/>
      <c r="DO72" s="755"/>
      <c r="DP72" s="755"/>
      <c r="DQ72" s="755"/>
      <c r="DR72" s="755"/>
      <c r="DS72" s="755"/>
      <c r="DT72" s="755"/>
      <c r="DU72" s="755"/>
      <c r="DV72" s="756"/>
      <c r="DW72" s="134"/>
      <c r="DY72" s="754" t="s">
        <v>4327</v>
      </c>
      <c r="DZ72" s="755"/>
      <c r="EA72" s="755"/>
      <c r="EB72" s="755"/>
      <c r="EC72" s="755"/>
      <c r="ED72" s="755"/>
      <c r="EE72" s="755"/>
      <c r="EF72" s="755"/>
      <c r="EG72" s="755"/>
      <c r="EH72" s="755"/>
      <c r="EI72" s="755"/>
      <c r="EJ72" s="756"/>
    </row>
    <row r="73" spans="1:140" ht="15.75">
      <c r="C73" s="740" t="s">
        <v>6362</v>
      </c>
      <c r="D73" s="741"/>
      <c r="E73" s="741"/>
      <c r="F73" s="741"/>
      <c r="G73" s="741"/>
      <c r="H73" s="741"/>
      <c r="I73" s="741"/>
      <c r="J73" s="741"/>
      <c r="K73" s="741"/>
      <c r="L73" s="741"/>
      <c r="M73" s="741"/>
      <c r="N73" s="742"/>
      <c r="O73" s="135"/>
      <c r="P73" s="158"/>
      <c r="Q73" s="740" t="s">
        <v>4300</v>
      </c>
      <c r="R73" s="741"/>
      <c r="S73" s="741"/>
      <c r="T73" s="741"/>
      <c r="U73" s="741"/>
      <c r="V73" s="741"/>
      <c r="W73" s="741"/>
      <c r="X73" s="741"/>
      <c r="Y73" s="741"/>
      <c r="Z73" s="741"/>
      <c r="AA73" s="741"/>
      <c r="AB73" s="741"/>
      <c r="AC73" s="135"/>
      <c r="AD73" s="164"/>
      <c r="AE73" s="733" t="s">
        <v>619</v>
      </c>
      <c r="AF73" s="733"/>
      <c r="AG73" s="733"/>
      <c r="AH73" s="733"/>
      <c r="AI73" s="733"/>
      <c r="AJ73" s="733"/>
      <c r="AK73" s="733"/>
      <c r="AL73" s="733"/>
      <c r="AM73" s="733"/>
      <c r="AN73" s="733"/>
      <c r="AO73" s="733"/>
      <c r="AP73" s="743"/>
      <c r="AQ73" s="135"/>
      <c r="AS73" s="740" t="s">
        <v>4302</v>
      </c>
      <c r="AT73" s="741"/>
      <c r="AU73" s="741"/>
      <c r="AV73" s="741"/>
      <c r="AW73" s="741"/>
      <c r="AX73" s="741"/>
      <c r="AY73" s="741"/>
      <c r="AZ73" s="741"/>
      <c r="BA73" s="741"/>
      <c r="BB73" s="741"/>
      <c r="BC73" s="741"/>
      <c r="BD73" s="741"/>
      <c r="BE73" s="135"/>
      <c r="BF73" s="164"/>
      <c r="BG73" s="733" t="s">
        <v>759</v>
      </c>
      <c r="BH73" s="733"/>
      <c r="BI73" s="733"/>
      <c r="BJ73" s="733"/>
      <c r="BK73" s="733"/>
      <c r="BL73" s="733"/>
      <c r="BM73" s="733"/>
      <c r="BN73" s="733"/>
      <c r="BO73" s="733"/>
      <c r="BP73" s="733"/>
      <c r="BQ73" s="733"/>
      <c r="BR73" s="743"/>
      <c r="BS73" s="135"/>
      <c r="BT73" s="164"/>
      <c r="BU73" s="740" t="s">
        <v>4304</v>
      </c>
      <c r="BV73" s="741"/>
      <c r="BW73" s="741"/>
      <c r="BX73" s="741"/>
      <c r="BY73" s="741"/>
      <c r="BZ73" s="741"/>
      <c r="CA73" s="741"/>
      <c r="CB73" s="741"/>
      <c r="CC73" s="741"/>
      <c r="CD73" s="741"/>
      <c r="CE73" s="741"/>
      <c r="CF73" s="741"/>
      <c r="CG73" s="135"/>
      <c r="CH73" s="164"/>
      <c r="CI73" s="733" t="s">
        <v>748</v>
      </c>
      <c r="CJ73" s="733"/>
      <c r="CK73" s="733"/>
      <c r="CL73" s="733"/>
      <c r="CM73" s="733"/>
      <c r="CN73" s="733"/>
      <c r="CO73" s="733"/>
      <c r="CP73" s="733"/>
      <c r="CQ73" s="733"/>
      <c r="CR73" s="733"/>
      <c r="CS73" s="733"/>
      <c r="CT73" s="743"/>
      <c r="CU73" s="135"/>
      <c r="CW73" s="740" t="s">
        <v>4306</v>
      </c>
      <c r="CX73" s="741"/>
      <c r="CY73" s="741"/>
      <c r="CZ73" s="741"/>
      <c r="DA73" s="741"/>
      <c r="DB73" s="741"/>
      <c r="DC73" s="741"/>
      <c r="DD73" s="741"/>
      <c r="DE73" s="741"/>
      <c r="DF73" s="741"/>
      <c r="DG73" s="741"/>
      <c r="DH73" s="741"/>
      <c r="DI73" s="135"/>
      <c r="DJ73" s="164"/>
      <c r="DK73" s="733" t="s">
        <v>744</v>
      </c>
      <c r="DL73" s="733"/>
      <c r="DM73" s="733"/>
      <c r="DN73" s="733"/>
      <c r="DO73" s="733"/>
      <c r="DP73" s="733"/>
      <c r="DQ73" s="733"/>
      <c r="DR73" s="733"/>
      <c r="DS73" s="733"/>
      <c r="DT73" s="733"/>
      <c r="DU73" s="733"/>
      <c r="DV73" s="743"/>
      <c r="DW73" s="135"/>
      <c r="DY73" s="740" t="s">
        <v>643</v>
      </c>
      <c r="DZ73" s="741"/>
      <c r="EA73" s="741"/>
      <c r="EB73" s="741"/>
      <c r="EC73" s="741"/>
      <c r="ED73" s="741"/>
      <c r="EE73" s="741"/>
      <c r="EF73" s="741"/>
      <c r="EG73" s="741"/>
      <c r="EH73" s="741"/>
      <c r="EI73" s="741"/>
      <c r="EJ73" s="742"/>
    </row>
    <row r="74" spans="1:140" ht="48.75" customHeight="1">
      <c r="C74" s="734" t="s">
        <v>4273</v>
      </c>
      <c r="D74" s="821"/>
      <c r="E74" s="821"/>
      <c r="F74" s="821"/>
      <c r="G74" s="821"/>
      <c r="H74" s="821"/>
      <c r="I74" s="821"/>
      <c r="J74" s="821"/>
      <c r="K74" s="821"/>
      <c r="L74" s="821"/>
      <c r="M74" s="821"/>
      <c r="N74" s="744"/>
      <c r="O74" s="142"/>
      <c r="P74" s="164"/>
      <c r="Q74" s="734" t="s">
        <v>4317</v>
      </c>
      <c r="R74" s="735"/>
      <c r="S74" s="735"/>
      <c r="T74" s="735"/>
      <c r="U74" s="735"/>
      <c r="V74" s="735"/>
      <c r="W74" s="735"/>
      <c r="X74" s="735"/>
      <c r="Y74" s="735"/>
      <c r="Z74" s="735"/>
      <c r="AA74" s="735"/>
      <c r="AB74" s="735"/>
      <c r="AC74" s="142"/>
      <c r="AD74" s="164"/>
      <c r="AE74" s="735" t="s">
        <v>4262</v>
      </c>
      <c r="AF74" s="735"/>
      <c r="AG74" s="735"/>
      <c r="AH74" s="735"/>
      <c r="AI74" s="735"/>
      <c r="AJ74" s="735"/>
      <c r="AK74" s="735"/>
      <c r="AL74" s="735"/>
      <c r="AM74" s="735"/>
      <c r="AN74" s="735"/>
      <c r="AO74" s="735"/>
      <c r="AP74" s="744"/>
      <c r="AQ74" s="142"/>
      <c r="AR74" s="160"/>
      <c r="AS74" s="734" t="s">
        <v>4301</v>
      </c>
      <c r="AT74" s="735"/>
      <c r="AU74" s="735"/>
      <c r="AV74" s="735"/>
      <c r="AW74" s="735"/>
      <c r="AX74" s="735"/>
      <c r="AY74" s="735"/>
      <c r="AZ74" s="735"/>
      <c r="BA74" s="735"/>
      <c r="BB74" s="735"/>
      <c r="BC74" s="735"/>
      <c r="BD74" s="735"/>
      <c r="BE74" s="142"/>
      <c r="BF74" s="164"/>
      <c r="BG74" s="735" t="s">
        <v>4318</v>
      </c>
      <c r="BH74" s="735"/>
      <c r="BI74" s="735"/>
      <c r="BJ74" s="735"/>
      <c r="BK74" s="735"/>
      <c r="BL74" s="735"/>
      <c r="BM74" s="735"/>
      <c r="BN74" s="735"/>
      <c r="BO74" s="735"/>
      <c r="BP74" s="735"/>
      <c r="BQ74" s="735"/>
      <c r="BR74" s="744"/>
      <c r="BS74" s="142"/>
      <c r="BT74" s="160"/>
      <c r="BU74" s="734" t="s">
        <v>4303</v>
      </c>
      <c r="BV74" s="735"/>
      <c r="BW74" s="735"/>
      <c r="BX74" s="735"/>
      <c r="BY74" s="735"/>
      <c r="BZ74" s="735"/>
      <c r="CA74" s="735"/>
      <c r="CB74" s="735"/>
      <c r="CC74" s="735"/>
      <c r="CD74" s="735"/>
      <c r="CE74" s="735"/>
      <c r="CF74" s="735"/>
      <c r="CG74" s="142"/>
      <c r="CH74" s="164"/>
      <c r="CI74" s="735" t="s">
        <v>4319</v>
      </c>
      <c r="CJ74" s="735"/>
      <c r="CK74" s="735"/>
      <c r="CL74" s="735"/>
      <c r="CM74" s="735"/>
      <c r="CN74" s="735"/>
      <c r="CO74" s="735"/>
      <c r="CP74" s="735"/>
      <c r="CQ74" s="735"/>
      <c r="CR74" s="735"/>
      <c r="CS74" s="735"/>
      <c r="CT74" s="744"/>
      <c r="CU74" s="142"/>
      <c r="CV74" s="160"/>
      <c r="CW74" s="734" t="s">
        <v>4305</v>
      </c>
      <c r="CX74" s="735"/>
      <c r="CY74" s="735"/>
      <c r="CZ74" s="735"/>
      <c r="DA74" s="735"/>
      <c r="DB74" s="735"/>
      <c r="DC74" s="735"/>
      <c r="DD74" s="735"/>
      <c r="DE74" s="735"/>
      <c r="DF74" s="735"/>
      <c r="DG74" s="735"/>
      <c r="DH74" s="735"/>
      <c r="DI74" s="142"/>
      <c r="DJ74" s="164"/>
      <c r="DK74" s="735" t="s">
        <v>4404</v>
      </c>
      <c r="DL74" s="735"/>
      <c r="DM74" s="735"/>
      <c r="DN74" s="735"/>
      <c r="DO74" s="735"/>
      <c r="DP74" s="735"/>
      <c r="DQ74" s="735"/>
      <c r="DR74" s="735"/>
      <c r="DS74" s="735"/>
      <c r="DT74" s="735"/>
      <c r="DU74" s="735"/>
      <c r="DV74" s="744"/>
      <c r="DW74" s="134"/>
      <c r="DX74" s="160"/>
      <c r="DY74" s="734" t="s">
        <v>4396</v>
      </c>
      <c r="DZ74" s="821"/>
      <c r="EA74" s="821"/>
      <c r="EB74" s="821"/>
      <c r="EC74" s="821"/>
      <c r="ED74" s="821"/>
      <c r="EE74" s="821"/>
      <c r="EF74" s="821"/>
      <c r="EG74" s="821"/>
      <c r="EH74" s="821"/>
      <c r="EI74" s="821"/>
      <c r="EJ74" s="744"/>
    </row>
    <row r="75" spans="1:140" ht="15" customHeight="1">
      <c r="C75" s="736" t="s">
        <v>665</v>
      </c>
      <c r="D75" s="822"/>
      <c r="E75" s="822"/>
      <c r="F75" s="822"/>
      <c r="G75" s="822"/>
      <c r="H75" s="822"/>
      <c r="I75" s="822"/>
      <c r="J75" s="822"/>
      <c r="K75" s="822"/>
      <c r="L75" s="822"/>
      <c r="M75" s="822"/>
      <c r="N75" s="718"/>
      <c r="O75" s="227"/>
      <c r="P75" s="164"/>
      <c r="Q75" s="736"/>
      <c r="R75" s="717"/>
      <c r="S75" s="717"/>
      <c r="T75" s="717"/>
      <c r="U75" s="717"/>
      <c r="V75" s="717"/>
      <c r="W75" s="717"/>
      <c r="X75" s="717"/>
      <c r="Y75" s="717"/>
      <c r="Z75" s="717"/>
      <c r="AA75" s="717"/>
      <c r="AB75" s="717"/>
      <c r="AC75" s="227"/>
      <c r="AD75" s="164"/>
      <c r="AE75" s="717" t="s">
        <v>621</v>
      </c>
      <c r="AF75" s="717"/>
      <c r="AG75" s="717"/>
      <c r="AH75" s="717"/>
      <c r="AI75" s="717"/>
      <c r="AJ75" s="717"/>
      <c r="AK75" s="717"/>
      <c r="AL75" s="717"/>
      <c r="AM75" s="717"/>
      <c r="AN75" s="717"/>
      <c r="AO75" s="717"/>
      <c r="AP75" s="718"/>
      <c r="AQ75" s="227"/>
      <c r="AR75" s="160"/>
      <c r="AS75" s="736"/>
      <c r="AT75" s="717"/>
      <c r="AU75" s="717"/>
      <c r="AV75" s="717"/>
      <c r="AW75" s="717"/>
      <c r="AX75" s="717"/>
      <c r="AY75" s="717"/>
      <c r="AZ75" s="717"/>
      <c r="BA75" s="717"/>
      <c r="BB75" s="717"/>
      <c r="BC75" s="717"/>
      <c r="BD75" s="717"/>
      <c r="BE75" s="227"/>
      <c r="BF75" s="164"/>
      <c r="BG75" s="717" t="s">
        <v>761</v>
      </c>
      <c r="BH75" s="717"/>
      <c r="BI75" s="717"/>
      <c r="BJ75" s="717"/>
      <c r="BK75" s="717"/>
      <c r="BL75" s="717"/>
      <c r="BM75" s="717"/>
      <c r="BN75" s="717"/>
      <c r="BO75" s="717"/>
      <c r="BP75" s="717"/>
      <c r="BQ75" s="717"/>
      <c r="BR75" s="718"/>
      <c r="BS75" s="227"/>
      <c r="BT75" s="160"/>
      <c r="BU75" s="736"/>
      <c r="BV75" s="717"/>
      <c r="BW75" s="717"/>
      <c r="BX75" s="717"/>
      <c r="BY75" s="717"/>
      <c r="BZ75" s="717"/>
      <c r="CA75" s="717"/>
      <c r="CB75" s="717"/>
      <c r="CC75" s="717"/>
      <c r="CD75" s="717"/>
      <c r="CE75" s="717"/>
      <c r="CF75" s="717"/>
      <c r="CG75" s="227"/>
      <c r="CH75" s="164"/>
      <c r="CI75" s="717" t="s">
        <v>661</v>
      </c>
      <c r="CJ75" s="717"/>
      <c r="CK75" s="717"/>
      <c r="CL75" s="717"/>
      <c r="CM75" s="717"/>
      <c r="CN75" s="717"/>
      <c r="CO75" s="717"/>
      <c r="CP75" s="717"/>
      <c r="CQ75" s="717"/>
      <c r="CR75" s="717"/>
      <c r="CS75" s="717"/>
      <c r="CT75" s="718"/>
      <c r="CU75" s="227"/>
      <c r="CV75" s="160"/>
      <c r="CW75" s="736"/>
      <c r="CX75" s="717"/>
      <c r="CY75" s="717"/>
      <c r="CZ75" s="717"/>
      <c r="DA75" s="717"/>
      <c r="DB75" s="717"/>
      <c r="DC75" s="717"/>
      <c r="DD75" s="717"/>
      <c r="DE75" s="717"/>
      <c r="DF75" s="717"/>
      <c r="DG75" s="717"/>
      <c r="DH75" s="717"/>
      <c r="DI75" s="227"/>
      <c r="DJ75" s="164"/>
      <c r="DK75" s="717" t="s">
        <v>746</v>
      </c>
      <c r="DL75" s="717"/>
      <c r="DM75" s="717"/>
      <c r="DN75" s="717"/>
      <c r="DO75" s="717"/>
      <c r="DP75" s="717"/>
      <c r="DQ75" s="717"/>
      <c r="DR75" s="717"/>
      <c r="DS75" s="717"/>
      <c r="DT75" s="717"/>
      <c r="DU75" s="717"/>
      <c r="DV75" s="718"/>
      <c r="DW75" s="135"/>
      <c r="DX75" s="164"/>
      <c r="DY75" s="736" t="s">
        <v>645</v>
      </c>
      <c r="DZ75" s="822"/>
      <c r="EA75" s="822"/>
      <c r="EB75" s="822"/>
      <c r="EC75" s="822"/>
      <c r="ED75" s="822"/>
      <c r="EE75" s="822"/>
      <c r="EF75" s="822"/>
      <c r="EG75" s="822"/>
      <c r="EH75" s="822"/>
      <c r="EI75" s="822"/>
      <c r="EJ75" s="718"/>
    </row>
    <row r="76" spans="1:140" ht="106.5" customHeight="1">
      <c r="C76" s="720"/>
      <c r="D76" s="824"/>
      <c r="E76" s="824"/>
      <c r="F76" s="824"/>
      <c r="G76" s="824"/>
      <c r="H76" s="824"/>
      <c r="I76" s="824"/>
      <c r="J76" s="824"/>
      <c r="K76" s="824"/>
      <c r="L76" s="824"/>
      <c r="M76" s="824"/>
      <c r="N76" s="712"/>
      <c r="O76" s="135"/>
      <c r="P76" s="164"/>
      <c r="Q76" s="720"/>
      <c r="R76" s="711"/>
      <c r="S76" s="711"/>
      <c r="T76" s="711"/>
      <c r="U76" s="711"/>
      <c r="V76" s="711"/>
      <c r="W76" s="711"/>
      <c r="X76" s="711"/>
      <c r="Y76" s="711"/>
      <c r="Z76" s="711"/>
      <c r="AA76" s="711"/>
      <c r="AB76" s="721"/>
      <c r="AC76" s="135"/>
      <c r="AD76" s="164"/>
      <c r="AE76" s="710"/>
      <c r="AF76" s="711"/>
      <c r="AG76" s="711"/>
      <c r="AH76" s="711"/>
      <c r="AI76" s="711"/>
      <c r="AJ76" s="711"/>
      <c r="AK76" s="711"/>
      <c r="AL76" s="711"/>
      <c r="AM76" s="711"/>
      <c r="AN76" s="711"/>
      <c r="AO76" s="711"/>
      <c r="AP76" s="712"/>
      <c r="AQ76" s="135"/>
      <c r="AR76" s="160"/>
      <c r="AS76" s="720"/>
      <c r="AT76" s="711"/>
      <c r="AU76" s="711"/>
      <c r="AV76" s="711"/>
      <c r="AW76" s="711"/>
      <c r="AX76" s="711"/>
      <c r="AY76" s="711"/>
      <c r="AZ76" s="711"/>
      <c r="BA76" s="711"/>
      <c r="BB76" s="711"/>
      <c r="BC76" s="711"/>
      <c r="BD76" s="721"/>
      <c r="BE76" s="135"/>
      <c r="BF76" s="164"/>
      <c r="BG76" s="710"/>
      <c r="BH76" s="711"/>
      <c r="BI76" s="711"/>
      <c r="BJ76" s="711"/>
      <c r="BK76" s="711"/>
      <c r="BL76" s="711"/>
      <c r="BM76" s="711"/>
      <c r="BN76" s="711"/>
      <c r="BO76" s="711"/>
      <c r="BP76" s="711"/>
      <c r="BQ76" s="711"/>
      <c r="BR76" s="712"/>
      <c r="BS76" s="135"/>
      <c r="BT76" s="160"/>
      <c r="BU76" s="720"/>
      <c r="BV76" s="711"/>
      <c r="BW76" s="711"/>
      <c r="BX76" s="711"/>
      <c r="BY76" s="711"/>
      <c r="BZ76" s="711"/>
      <c r="CA76" s="711"/>
      <c r="CB76" s="711"/>
      <c r="CC76" s="711"/>
      <c r="CD76" s="711"/>
      <c r="CE76" s="711"/>
      <c r="CF76" s="721"/>
      <c r="CG76" s="135"/>
      <c r="CH76" s="164"/>
      <c r="CI76" s="710"/>
      <c r="CJ76" s="711"/>
      <c r="CK76" s="711"/>
      <c r="CL76" s="711"/>
      <c r="CM76" s="711"/>
      <c r="CN76" s="711"/>
      <c r="CO76" s="711"/>
      <c r="CP76" s="711"/>
      <c r="CQ76" s="711"/>
      <c r="CR76" s="711"/>
      <c r="CS76" s="711"/>
      <c r="CT76" s="712"/>
      <c r="CU76" s="135"/>
      <c r="CV76" s="160"/>
      <c r="CW76" s="720"/>
      <c r="CX76" s="711"/>
      <c r="CY76" s="711"/>
      <c r="CZ76" s="711"/>
      <c r="DA76" s="711"/>
      <c r="DB76" s="711"/>
      <c r="DC76" s="711"/>
      <c r="DD76" s="711"/>
      <c r="DE76" s="711"/>
      <c r="DF76" s="711"/>
      <c r="DG76" s="711"/>
      <c r="DH76" s="721"/>
      <c r="DI76" s="135"/>
      <c r="DJ76" s="164"/>
      <c r="DK76" s="710"/>
      <c r="DL76" s="711"/>
      <c r="DM76" s="711"/>
      <c r="DN76" s="711"/>
      <c r="DO76" s="711"/>
      <c r="DP76" s="711"/>
      <c r="DQ76" s="711"/>
      <c r="DR76" s="711"/>
      <c r="DS76" s="711"/>
      <c r="DT76" s="711"/>
      <c r="DU76" s="711"/>
      <c r="DV76" s="712"/>
      <c r="DW76" s="134"/>
      <c r="DX76" s="160"/>
      <c r="DY76" s="720"/>
      <c r="DZ76" s="824"/>
      <c r="EA76" s="824"/>
      <c r="EB76" s="824"/>
      <c r="EC76" s="824"/>
      <c r="ED76" s="824"/>
      <c r="EE76" s="824"/>
      <c r="EF76" s="824"/>
      <c r="EG76" s="824"/>
      <c r="EH76" s="824"/>
      <c r="EI76" s="824"/>
      <c r="EJ76" s="712"/>
    </row>
    <row r="77" spans="1:140">
      <c r="A77" s="137" t="s">
        <v>743</v>
      </c>
      <c r="C77" s="714">
        <f>VLOOKUP(A77,'Прайс-лист'!$B:$K,10,0)</f>
        <v>1750</v>
      </c>
      <c r="D77" s="820"/>
      <c r="E77" s="820"/>
      <c r="F77" s="820"/>
      <c r="G77" s="820"/>
      <c r="H77" s="820"/>
      <c r="I77" s="820"/>
      <c r="J77" s="820"/>
      <c r="K77" s="716"/>
      <c r="L77" s="708"/>
      <c r="M77" s="709"/>
      <c r="N77" s="713"/>
      <c r="O77" s="137" t="s">
        <v>2563</v>
      </c>
      <c r="P77" s="164"/>
      <c r="Q77" s="714">
        <f>VLOOKUP(O77,'Прайс-лист'!$B:$K,10,0)</f>
        <v>1350</v>
      </c>
      <c r="R77" s="715"/>
      <c r="S77" s="715"/>
      <c r="T77" s="715"/>
      <c r="U77" s="715"/>
      <c r="V77" s="715"/>
      <c r="W77" s="715"/>
      <c r="X77" s="715"/>
      <c r="Y77" s="716"/>
      <c r="Z77" s="708"/>
      <c r="AA77" s="709"/>
      <c r="AB77" s="709"/>
      <c r="AC77" s="137" t="s">
        <v>622</v>
      </c>
      <c r="AD77" s="164"/>
      <c r="AE77" s="719">
        <f>VLOOKUP(AC77,'Прайс-лист'!$B:$K,10,0)</f>
        <v>690</v>
      </c>
      <c r="AF77" s="715"/>
      <c r="AG77" s="715"/>
      <c r="AH77" s="715"/>
      <c r="AI77" s="715"/>
      <c r="AJ77" s="715"/>
      <c r="AK77" s="715"/>
      <c r="AL77" s="715"/>
      <c r="AM77" s="716"/>
      <c r="AN77" s="708"/>
      <c r="AO77" s="709"/>
      <c r="AP77" s="713"/>
      <c r="AQ77" s="137"/>
      <c r="AR77" s="160"/>
      <c r="AS77" s="714" t="s">
        <v>4187</v>
      </c>
      <c r="AT77" s="715"/>
      <c r="AU77" s="715"/>
      <c r="AV77" s="715"/>
      <c r="AW77" s="715"/>
      <c r="AX77" s="715"/>
      <c r="AY77" s="715"/>
      <c r="AZ77" s="715"/>
      <c r="BA77" s="716"/>
      <c r="BB77" s="708"/>
      <c r="BC77" s="709"/>
      <c r="BD77" s="709"/>
      <c r="BE77" s="137" t="s">
        <v>762</v>
      </c>
      <c r="BF77" s="164"/>
      <c r="BG77" s="719">
        <f>VLOOKUP(BE77,'Прайс-лист'!$B:$K,10,0)</f>
        <v>1140</v>
      </c>
      <c r="BH77" s="715"/>
      <c r="BI77" s="715"/>
      <c r="BJ77" s="715"/>
      <c r="BK77" s="715"/>
      <c r="BL77" s="715"/>
      <c r="BM77" s="715"/>
      <c r="BN77" s="715"/>
      <c r="BO77" s="716"/>
      <c r="BP77" s="708"/>
      <c r="BQ77" s="709"/>
      <c r="BR77" s="713"/>
      <c r="BS77" s="137"/>
      <c r="BT77" s="160"/>
      <c r="BU77" s="714" t="s">
        <v>4187</v>
      </c>
      <c r="BV77" s="715"/>
      <c r="BW77" s="715"/>
      <c r="BX77" s="715"/>
      <c r="BY77" s="715"/>
      <c r="BZ77" s="715"/>
      <c r="CA77" s="715"/>
      <c r="CB77" s="715"/>
      <c r="CC77" s="716"/>
      <c r="CD77" s="708"/>
      <c r="CE77" s="709"/>
      <c r="CF77" s="709"/>
      <c r="CG77" s="143" t="s">
        <v>750</v>
      </c>
      <c r="CH77" s="251"/>
      <c r="CI77" s="719">
        <f>VLOOKUP(CG77,'Прайс-лист'!$B:$K,10,0)</f>
        <v>950</v>
      </c>
      <c r="CJ77" s="715"/>
      <c r="CK77" s="715"/>
      <c r="CL77" s="715"/>
      <c r="CM77" s="715"/>
      <c r="CN77" s="715"/>
      <c r="CO77" s="715"/>
      <c r="CP77" s="715"/>
      <c r="CQ77" s="716"/>
      <c r="CR77" s="708"/>
      <c r="CS77" s="709"/>
      <c r="CT77" s="713"/>
      <c r="CU77" s="273"/>
      <c r="CV77" s="275"/>
      <c r="CW77" s="714" t="s">
        <v>4187</v>
      </c>
      <c r="CX77" s="715"/>
      <c r="CY77" s="715"/>
      <c r="CZ77" s="715"/>
      <c r="DA77" s="715"/>
      <c r="DB77" s="715"/>
      <c r="DC77" s="715"/>
      <c r="DD77" s="715"/>
      <c r="DE77" s="716"/>
      <c r="DF77" s="708"/>
      <c r="DG77" s="709"/>
      <c r="DH77" s="709"/>
      <c r="DI77" s="143" t="s">
        <v>747</v>
      </c>
      <c r="DJ77" s="252"/>
      <c r="DK77" s="719">
        <f>VLOOKUP(DI77,'Прайс-лист'!$B:$K,10,0)</f>
        <v>1720</v>
      </c>
      <c r="DL77" s="715"/>
      <c r="DM77" s="715"/>
      <c r="DN77" s="715"/>
      <c r="DO77" s="715"/>
      <c r="DP77" s="715"/>
      <c r="DQ77" s="715"/>
      <c r="DR77" s="715"/>
      <c r="DS77" s="716"/>
      <c r="DT77" s="708"/>
      <c r="DU77" s="709"/>
      <c r="DV77" s="713"/>
      <c r="DW77" s="137" t="s">
        <v>646</v>
      </c>
      <c r="DX77" s="160"/>
      <c r="DY77" s="714">
        <f>VLOOKUP(DW77,'Прайс-лист'!$B:$K,10,0)</f>
        <v>340</v>
      </c>
      <c r="DZ77" s="820"/>
      <c r="EA77" s="820"/>
      <c r="EB77" s="820"/>
      <c r="EC77" s="820"/>
      <c r="ED77" s="820"/>
      <c r="EE77" s="820"/>
      <c r="EF77" s="820"/>
      <c r="EG77" s="716"/>
      <c r="EH77" s="708"/>
      <c r="EI77" s="709"/>
      <c r="EJ77" s="713"/>
    </row>
    <row r="78" spans="1:140" ht="15" thickBot="1">
      <c r="A78" s="138" t="s">
        <v>849</v>
      </c>
      <c r="C78" s="753">
        <f>VLOOKUP(A78,'Прайс-лист'!$B:$K,10,0)</f>
        <v>1750</v>
      </c>
      <c r="D78" s="723"/>
      <c r="E78" s="723"/>
      <c r="F78" s="723"/>
      <c r="G78" s="723"/>
      <c r="H78" s="723"/>
      <c r="I78" s="723"/>
      <c r="J78" s="723"/>
      <c r="K78" s="724"/>
      <c r="L78" s="725"/>
      <c r="M78" s="726"/>
      <c r="N78" s="727"/>
      <c r="O78" s="138"/>
      <c r="P78" s="164"/>
      <c r="Q78" s="753" t="s">
        <v>4187</v>
      </c>
      <c r="R78" s="723"/>
      <c r="S78" s="723"/>
      <c r="T78" s="723"/>
      <c r="U78" s="723"/>
      <c r="V78" s="723"/>
      <c r="W78" s="723"/>
      <c r="X78" s="723"/>
      <c r="Y78" s="724"/>
      <c r="Z78" s="725"/>
      <c r="AA78" s="726"/>
      <c r="AB78" s="726"/>
      <c r="AC78" s="139" t="s">
        <v>777</v>
      </c>
      <c r="AD78" s="244"/>
      <c r="AE78" s="722">
        <f>VLOOKUP(AC78,'Прайс-лист'!$B:$K,10,0)</f>
        <v>690</v>
      </c>
      <c r="AF78" s="723"/>
      <c r="AG78" s="723"/>
      <c r="AH78" s="723"/>
      <c r="AI78" s="723"/>
      <c r="AJ78" s="723"/>
      <c r="AK78" s="723"/>
      <c r="AL78" s="723"/>
      <c r="AM78" s="724"/>
      <c r="AN78" s="725"/>
      <c r="AO78" s="726"/>
      <c r="AP78" s="727"/>
      <c r="AQ78" s="138" t="s">
        <v>2632</v>
      </c>
      <c r="AR78" s="245"/>
      <c r="AS78" s="753">
        <f>VLOOKUP(AQ78,'Прайс-лист'!$B:$K,10,0)</f>
        <v>570</v>
      </c>
      <c r="AT78" s="723"/>
      <c r="AU78" s="723"/>
      <c r="AV78" s="723"/>
      <c r="AW78" s="723"/>
      <c r="AX78" s="723"/>
      <c r="AY78" s="723"/>
      <c r="AZ78" s="723"/>
      <c r="BA78" s="724"/>
      <c r="BB78" s="725"/>
      <c r="BC78" s="726"/>
      <c r="BD78" s="726"/>
      <c r="BE78" s="139" t="s">
        <v>859</v>
      </c>
      <c r="BF78" s="244"/>
      <c r="BG78" s="722">
        <f>VLOOKUP(BE78,'Прайс-лист'!$B:$K,10,0)</f>
        <v>1140</v>
      </c>
      <c r="BH78" s="723"/>
      <c r="BI78" s="723"/>
      <c r="BJ78" s="723"/>
      <c r="BK78" s="723"/>
      <c r="BL78" s="723"/>
      <c r="BM78" s="723"/>
      <c r="BN78" s="723"/>
      <c r="BO78" s="724"/>
      <c r="BP78" s="725"/>
      <c r="BQ78" s="726"/>
      <c r="BR78" s="727"/>
      <c r="BS78" s="138" t="s">
        <v>2634</v>
      </c>
      <c r="BT78" s="160"/>
      <c r="BU78" s="753">
        <f>VLOOKUP(BS78,'Прайс-лист'!$B:$K,10,0)</f>
        <v>170</v>
      </c>
      <c r="BV78" s="723"/>
      <c r="BW78" s="723"/>
      <c r="BX78" s="723"/>
      <c r="BY78" s="723"/>
      <c r="BZ78" s="723"/>
      <c r="CA78" s="723"/>
      <c r="CB78" s="723"/>
      <c r="CC78" s="724"/>
      <c r="CD78" s="725"/>
      <c r="CE78" s="726"/>
      <c r="CF78" s="726"/>
      <c r="CG78" s="144" t="s">
        <v>853</v>
      </c>
      <c r="CH78" s="253"/>
      <c r="CI78" s="722">
        <f>VLOOKUP(CG78,'Прайс-лист'!$B:$K,10,0)</f>
        <v>950</v>
      </c>
      <c r="CJ78" s="723"/>
      <c r="CK78" s="723"/>
      <c r="CL78" s="723"/>
      <c r="CM78" s="723"/>
      <c r="CN78" s="723"/>
      <c r="CO78" s="723"/>
      <c r="CP78" s="723"/>
      <c r="CQ78" s="724"/>
      <c r="CR78" s="725"/>
      <c r="CS78" s="726"/>
      <c r="CT78" s="727"/>
      <c r="CU78" s="274" t="s">
        <v>2636</v>
      </c>
      <c r="CV78" s="276"/>
      <c r="CW78" s="753">
        <f>VLOOKUP(CU78,'Прайс-лист'!$B:$K,10,0)</f>
        <v>220</v>
      </c>
      <c r="CX78" s="723"/>
      <c r="CY78" s="723"/>
      <c r="CZ78" s="723"/>
      <c r="DA78" s="723"/>
      <c r="DB78" s="723"/>
      <c r="DC78" s="723"/>
      <c r="DD78" s="723"/>
      <c r="DE78" s="724"/>
      <c r="DF78" s="725"/>
      <c r="DG78" s="726"/>
      <c r="DH78" s="726"/>
      <c r="DI78" s="144" t="s">
        <v>851</v>
      </c>
      <c r="DJ78" s="254"/>
      <c r="DK78" s="722">
        <f>VLOOKUP(DI78,'Прайс-лист'!$B:$K,10,0)</f>
        <v>1720</v>
      </c>
      <c r="DL78" s="723"/>
      <c r="DM78" s="723"/>
      <c r="DN78" s="723"/>
      <c r="DO78" s="723"/>
      <c r="DP78" s="723"/>
      <c r="DQ78" s="723"/>
      <c r="DR78" s="723"/>
      <c r="DS78" s="724"/>
      <c r="DT78" s="725"/>
      <c r="DU78" s="726"/>
      <c r="DV78" s="727"/>
      <c r="DW78" s="138" t="s">
        <v>789</v>
      </c>
      <c r="DX78" s="160"/>
      <c r="DY78" s="753">
        <f>VLOOKUP(DW78,'Прайс-лист'!$B:$K,10,0)</f>
        <v>340</v>
      </c>
      <c r="DZ78" s="723"/>
      <c r="EA78" s="723"/>
      <c r="EB78" s="723"/>
      <c r="EC78" s="723"/>
      <c r="ED78" s="723"/>
      <c r="EE78" s="723"/>
      <c r="EF78" s="723"/>
      <c r="EG78" s="724"/>
      <c r="EH78" s="725"/>
      <c r="EI78" s="726"/>
      <c r="EJ78" s="727"/>
    </row>
    <row r="79" spans="1:140" ht="15" thickBot="1">
      <c r="DW79" s="135"/>
    </row>
    <row r="80" spans="1:140" ht="15" thickBot="1">
      <c r="C80" s="754" t="s">
        <v>4201</v>
      </c>
      <c r="D80" s="755"/>
      <c r="E80" s="755"/>
      <c r="F80" s="755"/>
      <c r="G80" s="755"/>
      <c r="H80" s="755"/>
      <c r="I80" s="755"/>
      <c r="J80" s="755"/>
      <c r="K80" s="755"/>
      <c r="L80" s="755"/>
      <c r="M80" s="755"/>
      <c r="N80" s="755"/>
      <c r="O80" s="755"/>
      <c r="P80" s="755"/>
      <c r="Q80" s="755"/>
      <c r="R80" s="755"/>
      <c r="S80" s="755"/>
      <c r="T80" s="755"/>
      <c r="U80" s="755"/>
      <c r="V80" s="755"/>
      <c r="W80" s="755"/>
      <c r="X80" s="755"/>
      <c r="Y80" s="755"/>
      <c r="Z80" s="755"/>
      <c r="AA80" s="755"/>
      <c r="AB80" s="755"/>
      <c r="AC80" s="755"/>
      <c r="AD80" s="755"/>
      <c r="AE80" s="755"/>
      <c r="AF80" s="755"/>
      <c r="AG80" s="755"/>
      <c r="AH80" s="755"/>
      <c r="AI80" s="755"/>
      <c r="AJ80" s="755"/>
      <c r="AK80" s="755"/>
      <c r="AL80" s="755"/>
      <c r="AM80" s="755"/>
      <c r="AN80" s="755"/>
      <c r="AO80" s="755"/>
      <c r="AP80" s="756"/>
      <c r="AQ80" s="134"/>
      <c r="AS80" s="754" t="s">
        <v>4394</v>
      </c>
      <c r="AT80" s="755"/>
      <c r="AU80" s="755"/>
      <c r="AV80" s="755"/>
      <c r="AW80" s="755"/>
      <c r="AX80" s="755"/>
      <c r="AY80" s="755"/>
      <c r="AZ80" s="755"/>
      <c r="BA80" s="755"/>
      <c r="BB80" s="755"/>
      <c r="BC80" s="755"/>
      <c r="BD80" s="755"/>
      <c r="BE80" s="755"/>
      <c r="BF80" s="755"/>
      <c r="BG80" s="755"/>
      <c r="BH80" s="755"/>
      <c r="BI80" s="755"/>
      <c r="BJ80" s="755"/>
      <c r="BK80" s="755"/>
      <c r="BL80" s="755"/>
      <c r="BM80" s="755"/>
      <c r="BN80" s="755"/>
      <c r="BO80" s="755"/>
      <c r="BP80" s="755"/>
      <c r="BQ80" s="755"/>
      <c r="BR80" s="755"/>
      <c r="BS80" s="755"/>
      <c r="BT80" s="755"/>
      <c r="BU80" s="755"/>
      <c r="BV80" s="755"/>
      <c r="BW80" s="755"/>
      <c r="BX80" s="755"/>
      <c r="BY80" s="755"/>
      <c r="BZ80" s="755"/>
      <c r="CA80" s="755"/>
      <c r="CB80" s="755"/>
      <c r="CC80" s="755"/>
      <c r="CD80" s="755"/>
      <c r="CE80" s="755"/>
      <c r="CF80" s="756"/>
      <c r="CG80" s="134"/>
      <c r="CI80" s="754" t="s">
        <v>4395</v>
      </c>
      <c r="CJ80" s="755"/>
      <c r="CK80" s="755"/>
      <c r="CL80" s="755"/>
      <c r="CM80" s="755"/>
      <c r="CN80" s="755"/>
      <c r="CO80" s="755"/>
      <c r="CP80" s="755"/>
      <c r="CQ80" s="755"/>
      <c r="CR80" s="755"/>
      <c r="CS80" s="755"/>
      <c r="CT80" s="755"/>
      <c r="CU80" s="755"/>
      <c r="CV80" s="755"/>
      <c r="CW80" s="755"/>
      <c r="CX80" s="755"/>
      <c r="CY80" s="755"/>
      <c r="CZ80" s="755"/>
      <c r="DA80" s="755"/>
      <c r="DB80" s="755"/>
      <c r="DC80" s="755"/>
      <c r="DD80" s="755"/>
      <c r="DE80" s="755"/>
      <c r="DF80" s="755"/>
      <c r="DG80" s="755"/>
      <c r="DH80" s="755"/>
      <c r="DI80" s="755"/>
      <c r="DJ80" s="755"/>
      <c r="DK80" s="755"/>
      <c r="DL80" s="755"/>
      <c r="DM80" s="755"/>
      <c r="DN80" s="755"/>
      <c r="DO80" s="755"/>
      <c r="DP80" s="755"/>
      <c r="DQ80" s="755"/>
      <c r="DR80" s="755"/>
      <c r="DS80" s="755"/>
      <c r="DT80" s="755"/>
      <c r="DU80" s="755"/>
      <c r="DV80" s="756"/>
      <c r="DW80" s="134"/>
      <c r="DY80" s="754" t="s">
        <v>4405</v>
      </c>
      <c r="DZ80" s="755"/>
      <c r="EA80" s="755"/>
      <c r="EB80" s="755"/>
      <c r="EC80" s="755"/>
      <c r="ED80" s="755"/>
      <c r="EE80" s="755"/>
      <c r="EF80" s="755"/>
      <c r="EG80" s="755"/>
      <c r="EH80" s="755"/>
      <c r="EI80" s="755"/>
      <c r="EJ80" s="756"/>
    </row>
    <row r="81" spans="1:140">
      <c r="C81" s="740" t="s">
        <v>4308</v>
      </c>
      <c r="D81" s="741"/>
      <c r="E81" s="741"/>
      <c r="F81" s="741"/>
      <c r="G81" s="741"/>
      <c r="H81" s="741"/>
      <c r="I81" s="741"/>
      <c r="J81" s="741"/>
      <c r="K81" s="741"/>
      <c r="L81" s="741"/>
      <c r="M81" s="741"/>
      <c r="N81" s="741"/>
      <c r="O81" s="135"/>
      <c r="P81" s="158"/>
      <c r="Q81" s="741" t="s">
        <v>4309</v>
      </c>
      <c r="R81" s="741"/>
      <c r="S81" s="741"/>
      <c r="T81" s="741"/>
      <c r="U81" s="741"/>
      <c r="V81" s="741"/>
      <c r="W81" s="741"/>
      <c r="X81" s="741"/>
      <c r="Y81" s="741"/>
      <c r="Z81" s="741"/>
      <c r="AA81" s="741"/>
      <c r="AB81" s="741"/>
      <c r="AC81" s="135"/>
      <c r="AD81" s="160"/>
      <c r="AE81" s="733" t="s">
        <v>627</v>
      </c>
      <c r="AF81" s="733"/>
      <c r="AG81" s="733"/>
      <c r="AH81" s="733"/>
      <c r="AI81" s="733"/>
      <c r="AJ81" s="733"/>
      <c r="AK81" s="733"/>
      <c r="AL81" s="733"/>
      <c r="AM81" s="733"/>
      <c r="AN81" s="733"/>
      <c r="AO81" s="733"/>
      <c r="AP81" s="743"/>
      <c r="AQ81" s="135"/>
      <c r="AS81" s="740" t="s">
        <v>4311</v>
      </c>
      <c r="AT81" s="741"/>
      <c r="AU81" s="741"/>
      <c r="AV81" s="741"/>
      <c r="AW81" s="741"/>
      <c r="AX81" s="741"/>
      <c r="AY81" s="741"/>
      <c r="AZ81" s="741"/>
      <c r="BA81" s="741"/>
      <c r="BB81" s="741"/>
      <c r="BC81" s="741"/>
      <c r="BD81" s="741"/>
      <c r="BE81" s="135"/>
      <c r="BF81" s="158"/>
      <c r="BG81" s="741" t="s">
        <v>4312</v>
      </c>
      <c r="BH81" s="741"/>
      <c r="BI81" s="741"/>
      <c r="BJ81" s="741"/>
      <c r="BK81" s="741"/>
      <c r="BL81" s="741"/>
      <c r="BM81" s="741"/>
      <c r="BN81" s="741"/>
      <c r="BO81" s="741"/>
      <c r="BP81" s="741"/>
      <c r="BQ81" s="741"/>
      <c r="BR81" s="741"/>
      <c r="BS81" s="135"/>
      <c r="BT81" s="160"/>
      <c r="BU81" s="733" t="s">
        <v>631</v>
      </c>
      <c r="BV81" s="733"/>
      <c r="BW81" s="733"/>
      <c r="BX81" s="733"/>
      <c r="BY81" s="733"/>
      <c r="BZ81" s="733"/>
      <c r="CA81" s="733"/>
      <c r="CB81" s="733"/>
      <c r="CC81" s="733"/>
      <c r="CD81" s="733"/>
      <c r="CE81" s="733"/>
      <c r="CF81" s="743"/>
      <c r="CG81" s="135"/>
      <c r="CH81" s="160"/>
      <c r="CI81" s="740" t="s">
        <v>4314</v>
      </c>
      <c r="CJ81" s="741"/>
      <c r="CK81" s="741"/>
      <c r="CL81" s="741"/>
      <c r="CM81" s="741"/>
      <c r="CN81" s="741"/>
      <c r="CO81" s="741"/>
      <c r="CP81" s="741"/>
      <c r="CQ81" s="741"/>
      <c r="CR81" s="741"/>
      <c r="CS81" s="741"/>
      <c r="CT81" s="741"/>
      <c r="CU81" s="135"/>
      <c r="CV81" s="158"/>
      <c r="CW81" s="741" t="s">
        <v>4316</v>
      </c>
      <c r="CX81" s="741"/>
      <c r="CY81" s="741"/>
      <c r="CZ81" s="741"/>
      <c r="DA81" s="741"/>
      <c r="DB81" s="741"/>
      <c r="DC81" s="741"/>
      <c r="DD81" s="741"/>
      <c r="DE81" s="741"/>
      <c r="DF81" s="741"/>
      <c r="DG81" s="741"/>
      <c r="DH81" s="741"/>
      <c r="DI81" s="135"/>
      <c r="DJ81" s="160"/>
      <c r="DK81" s="733" t="s">
        <v>635</v>
      </c>
      <c r="DL81" s="733"/>
      <c r="DM81" s="733"/>
      <c r="DN81" s="733"/>
      <c r="DO81" s="733"/>
      <c r="DP81" s="733"/>
      <c r="DQ81" s="733"/>
      <c r="DR81" s="733"/>
      <c r="DS81" s="733"/>
      <c r="DT81" s="733"/>
      <c r="DU81" s="733"/>
      <c r="DV81" s="743"/>
      <c r="DW81" s="135"/>
      <c r="DY81" s="740" t="s">
        <v>751</v>
      </c>
      <c r="DZ81" s="741"/>
      <c r="EA81" s="741"/>
      <c r="EB81" s="741"/>
      <c r="EC81" s="741"/>
      <c r="ED81" s="741"/>
      <c r="EE81" s="741"/>
      <c r="EF81" s="741"/>
      <c r="EG81" s="741"/>
      <c r="EH81" s="741"/>
      <c r="EI81" s="741"/>
      <c r="EJ81" s="742"/>
    </row>
    <row r="82" spans="1:140" ht="48.75" customHeight="1">
      <c r="C82" s="734" t="s">
        <v>4307</v>
      </c>
      <c r="D82" s="735"/>
      <c r="E82" s="735"/>
      <c r="F82" s="735"/>
      <c r="G82" s="735"/>
      <c r="H82" s="735"/>
      <c r="I82" s="735"/>
      <c r="J82" s="735"/>
      <c r="K82" s="735"/>
      <c r="L82" s="735"/>
      <c r="M82" s="735"/>
      <c r="N82" s="735"/>
      <c r="O82" s="142"/>
      <c r="P82" s="164"/>
      <c r="Q82" s="821" t="s">
        <v>4321</v>
      </c>
      <c r="R82" s="821"/>
      <c r="S82" s="821"/>
      <c r="T82" s="821"/>
      <c r="U82" s="821"/>
      <c r="V82" s="821"/>
      <c r="W82" s="821"/>
      <c r="X82" s="821"/>
      <c r="Y82" s="821"/>
      <c r="Z82" s="821"/>
      <c r="AA82" s="821"/>
      <c r="AB82" s="821"/>
      <c r="AC82" s="142"/>
      <c r="AD82" s="160"/>
      <c r="AE82" s="735" t="s">
        <v>4320</v>
      </c>
      <c r="AF82" s="735"/>
      <c r="AG82" s="735"/>
      <c r="AH82" s="735"/>
      <c r="AI82" s="735"/>
      <c r="AJ82" s="735"/>
      <c r="AK82" s="735"/>
      <c r="AL82" s="735"/>
      <c r="AM82" s="735"/>
      <c r="AN82" s="735"/>
      <c r="AO82" s="735"/>
      <c r="AP82" s="744"/>
      <c r="AQ82" s="142"/>
      <c r="AR82" s="160"/>
      <c r="AS82" s="734" t="s">
        <v>4310</v>
      </c>
      <c r="AT82" s="735"/>
      <c r="AU82" s="735"/>
      <c r="AV82" s="735"/>
      <c r="AW82" s="735"/>
      <c r="AX82" s="735"/>
      <c r="AY82" s="735"/>
      <c r="AZ82" s="735"/>
      <c r="BA82" s="735"/>
      <c r="BB82" s="735"/>
      <c r="BC82" s="735"/>
      <c r="BD82" s="735"/>
      <c r="BE82" s="142"/>
      <c r="BF82" s="164"/>
      <c r="BG82" s="735" t="s">
        <v>4326</v>
      </c>
      <c r="BH82" s="735"/>
      <c r="BI82" s="735"/>
      <c r="BJ82" s="735"/>
      <c r="BK82" s="735"/>
      <c r="BL82" s="735"/>
      <c r="BM82" s="735"/>
      <c r="BN82" s="735"/>
      <c r="BO82" s="735"/>
      <c r="BP82" s="735"/>
      <c r="BQ82" s="735"/>
      <c r="BR82" s="735"/>
      <c r="BS82" s="142"/>
      <c r="BT82" s="160"/>
      <c r="BU82" s="735" t="s">
        <v>4320</v>
      </c>
      <c r="BV82" s="735"/>
      <c r="BW82" s="735"/>
      <c r="BX82" s="735"/>
      <c r="BY82" s="735"/>
      <c r="BZ82" s="735"/>
      <c r="CA82" s="735"/>
      <c r="CB82" s="735"/>
      <c r="CC82" s="735"/>
      <c r="CD82" s="735"/>
      <c r="CE82" s="735"/>
      <c r="CF82" s="744"/>
      <c r="CG82" s="142"/>
      <c r="CH82" s="160"/>
      <c r="CI82" s="734" t="s">
        <v>4313</v>
      </c>
      <c r="CJ82" s="735"/>
      <c r="CK82" s="735"/>
      <c r="CL82" s="735"/>
      <c r="CM82" s="735"/>
      <c r="CN82" s="735"/>
      <c r="CO82" s="735"/>
      <c r="CP82" s="735"/>
      <c r="CQ82" s="735"/>
      <c r="CR82" s="735"/>
      <c r="CS82" s="735"/>
      <c r="CT82" s="735"/>
      <c r="CU82" s="142"/>
      <c r="CV82" s="164"/>
      <c r="CW82" s="821" t="s">
        <v>4315</v>
      </c>
      <c r="CX82" s="821"/>
      <c r="CY82" s="821"/>
      <c r="CZ82" s="821"/>
      <c r="DA82" s="821"/>
      <c r="DB82" s="821"/>
      <c r="DC82" s="821"/>
      <c r="DD82" s="821"/>
      <c r="DE82" s="821"/>
      <c r="DF82" s="821"/>
      <c r="DG82" s="821"/>
      <c r="DH82" s="821"/>
      <c r="DI82" s="142"/>
      <c r="DJ82" s="160"/>
      <c r="DK82" s="735" t="s">
        <v>4320</v>
      </c>
      <c r="DL82" s="735"/>
      <c r="DM82" s="735"/>
      <c r="DN82" s="735"/>
      <c r="DO82" s="735"/>
      <c r="DP82" s="735"/>
      <c r="DQ82" s="735"/>
      <c r="DR82" s="735"/>
      <c r="DS82" s="735"/>
      <c r="DT82" s="735"/>
      <c r="DU82" s="735"/>
      <c r="DV82" s="744"/>
      <c r="DW82" s="134"/>
      <c r="DX82" s="160"/>
      <c r="DY82" s="734" t="s">
        <v>4406</v>
      </c>
      <c r="DZ82" s="821"/>
      <c r="EA82" s="821"/>
      <c r="EB82" s="821"/>
      <c r="EC82" s="821"/>
      <c r="ED82" s="821"/>
      <c r="EE82" s="821"/>
      <c r="EF82" s="821"/>
      <c r="EG82" s="821"/>
      <c r="EH82" s="821"/>
      <c r="EI82" s="821"/>
      <c r="EJ82" s="744"/>
    </row>
    <row r="83" spans="1:140" ht="15" customHeight="1">
      <c r="C83" s="736"/>
      <c r="D83" s="717"/>
      <c r="E83" s="717"/>
      <c r="F83" s="717"/>
      <c r="G83" s="717"/>
      <c r="H83" s="717"/>
      <c r="I83" s="717"/>
      <c r="J83" s="717"/>
      <c r="K83" s="717"/>
      <c r="L83" s="717"/>
      <c r="M83" s="717"/>
      <c r="N83" s="717"/>
      <c r="O83" s="227"/>
      <c r="P83" s="164"/>
      <c r="Q83" s="822"/>
      <c r="R83" s="822"/>
      <c r="S83" s="822"/>
      <c r="T83" s="822"/>
      <c r="U83" s="822"/>
      <c r="V83" s="822"/>
      <c r="W83" s="822"/>
      <c r="X83" s="822"/>
      <c r="Y83" s="822"/>
      <c r="Z83" s="822"/>
      <c r="AA83" s="822"/>
      <c r="AB83" s="822"/>
      <c r="AC83" s="227"/>
      <c r="AD83" s="160"/>
      <c r="AE83" s="717" t="s">
        <v>629</v>
      </c>
      <c r="AF83" s="717"/>
      <c r="AG83" s="717"/>
      <c r="AH83" s="717"/>
      <c r="AI83" s="717"/>
      <c r="AJ83" s="717"/>
      <c r="AK83" s="717"/>
      <c r="AL83" s="717"/>
      <c r="AM83" s="717"/>
      <c r="AN83" s="717"/>
      <c r="AO83" s="717"/>
      <c r="AP83" s="718"/>
      <c r="AQ83" s="227"/>
      <c r="AR83" s="160"/>
      <c r="AS83" s="736"/>
      <c r="AT83" s="717"/>
      <c r="AU83" s="717"/>
      <c r="AV83" s="717"/>
      <c r="AW83" s="717"/>
      <c r="AX83" s="717"/>
      <c r="AY83" s="717"/>
      <c r="AZ83" s="717"/>
      <c r="BA83" s="717"/>
      <c r="BB83" s="717"/>
      <c r="BC83" s="717"/>
      <c r="BD83" s="717"/>
      <c r="BE83" s="227"/>
      <c r="BF83" s="164"/>
      <c r="BG83" s="717"/>
      <c r="BH83" s="717"/>
      <c r="BI83" s="717"/>
      <c r="BJ83" s="717"/>
      <c r="BK83" s="717"/>
      <c r="BL83" s="717"/>
      <c r="BM83" s="717"/>
      <c r="BN83" s="717"/>
      <c r="BO83" s="717"/>
      <c r="BP83" s="717"/>
      <c r="BQ83" s="717"/>
      <c r="BR83" s="717"/>
      <c r="BS83" s="227"/>
      <c r="BT83" s="160"/>
      <c r="BU83" s="717" t="s">
        <v>633</v>
      </c>
      <c r="BV83" s="717"/>
      <c r="BW83" s="717"/>
      <c r="BX83" s="717"/>
      <c r="BY83" s="717"/>
      <c r="BZ83" s="717"/>
      <c r="CA83" s="717"/>
      <c r="CB83" s="717"/>
      <c r="CC83" s="717"/>
      <c r="CD83" s="717"/>
      <c r="CE83" s="717"/>
      <c r="CF83" s="718"/>
      <c r="CG83" s="227"/>
      <c r="CH83" s="160"/>
      <c r="CI83" s="736"/>
      <c r="CJ83" s="717"/>
      <c r="CK83" s="717"/>
      <c r="CL83" s="717"/>
      <c r="CM83" s="717"/>
      <c r="CN83" s="717"/>
      <c r="CO83" s="717"/>
      <c r="CP83" s="717"/>
      <c r="CQ83" s="717"/>
      <c r="CR83" s="717"/>
      <c r="CS83" s="717"/>
      <c r="CT83" s="717"/>
      <c r="CU83" s="227"/>
      <c r="CV83" s="164"/>
      <c r="CW83" s="822"/>
      <c r="CX83" s="822"/>
      <c r="CY83" s="822"/>
      <c r="CZ83" s="822"/>
      <c r="DA83" s="822"/>
      <c r="DB83" s="822"/>
      <c r="DC83" s="822"/>
      <c r="DD83" s="822"/>
      <c r="DE83" s="822"/>
      <c r="DF83" s="822"/>
      <c r="DG83" s="822"/>
      <c r="DH83" s="822"/>
      <c r="DI83" s="227"/>
      <c r="DJ83" s="160"/>
      <c r="DK83" s="717" t="s">
        <v>637</v>
      </c>
      <c r="DL83" s="717"/>
      <c r="DM83" s="717"/>
      <c r="DN83" s="717"/>
      <c r="DO83" s="717"/>
      <c r="DP83" s="717"/>
      <c r="DQ83" s="717"/>
      <c r="DR83" s="717"/>
      <c r="DS83" s="717"/>
      <c r="DT83" s="717"/>
      <c r="DU83" s="717"/>
      <c r="DV83" s="718"/>
      <c r="DW83" s="135"/>
      <c r="DX83" s="164"/>
      <c r="DY83" s="736" t="s">
        <v>753</v>
      </c>
      <c r="DZ83" s="822"/>
      <c r="EA83" s="822"/>
      <c r="EB83" s="822"/>
      <c r="EC83" s="822"/>
      <c r="ED83" s="822"/>
      <c r="EE83" s="822"/>
      <c r="EF83" s="822"/>
      <c r="EG83" s="822"/>
      <c r="EH83" s="822"/>
      <c r="EI83" s="822"/>
      <c r="EJ83" s="718"/>
    </row>
    <row r="84" spans="1:140" ht="106.5" customHeight="1">
      <c r="C84" s="720"/>
      <c r="D84" s="711"/>
      <c r="E84" s="711"/>
      <c r="F84" s="711"/>
      <c r="G84" s="711"/>
      <c r="H84" s="711"/>
      <c r="I84" s="711"/>
      <c r="J84" s="711"/>
      <c r="K84" s="711"/>
      <c r="L84" s="711"/>
      <c r="M84" s="711"/>
      <c r="N84" s="721"/>
      <c r="O84" s="135"/>
      <c r="P84" s="164"/>
      <c r="Q84" s="823"/>
      <c r="R84" s="824"/>
      <c r="S84" s="824"/>
      <c r="T84" s="824"/>
      <c r="U84" s="824"/>
      <c r="V84" s="824"/>
      <c r="W84" s="824"/>
      <c r="X84" s="824"/>
      <c r="Y84" s="824"/>
      <c r="Z84" s="824"/>
      <c r="AA84" s="824"/>
      <c r="AB84" s="825"/>
      <c r="AC84" s="135"/>
      <c r="AD84" s="160"/>
      <c r="AE84" s="710"/>
      <c r="AF84" s="711"/>
      <c r="AG84" s="711"/>
      <c r="AH84" s="711"/>
      <c r="AI84" s="711"/>
      <c r="AJ84" s="711"/>
      <c r="AK84" s="711"/>
      <c r="AL84" s="711"/>
      <c r="AM84" s="711"/>
      <c r="AN84" s="711"/>
      <c r="AO84" s="711"/>
      <c r="AP84" s="712"/>
      <c r="AQ84" s="135"/>
      <c r="AR84" s="160"/>
      <c r="AS84" s="720"/>
      <c r="AT84" s="711"/>
      <c r="AU84" s="711"/>
      <c r="AV84" s="711"/>
      <c r="AW84" s="711"/>
      <c r="AX84" s="711"/>
      <c r="AY84" s="711"/>
      <c r="AZ84" s="711"/>
      <c r="BA84" s="711"/>
      <c r="BB84" s="711"/>
      <c r="BC84" s="711"/>
      <c r="BD84" s="721"/>
      <c r="BE84" s="135"/>
      <c r="BF84" s="164"/>
      <c r="BG84" s="710"/>
      <c r="BH84" s="711"/>
      <c r="BI84" s="711"/>
      <c r="BJ84" s="711"/>
      <c r="BK84" s="711"/>
      <c r="BL84" s="711"/>
      <c r="BM84" s="711"/>
      <c r="BN84" s="711"/>
      <c r="BO84" s="711"/>
      <c r="BP84" s="711"/>
      <c r="BQ84" s="711"/>
      <c r="BR84" s="721"/>
      <c r="BS84" s="135"/>
      <c r="BT84" s="160"/>
      <c r="BU84" s="710"/>
      <c r="BV84" s="711"/>
      <c r="BW84" s="711"/>
      <c r="BX84" s="711"/>
      <c r="BY84" s="711"/>
      <c r="BZ84" s="711"/>
      <c r="CA84" s="711"/>
      <c r="CB84" s="711"/>
      <c r="CC84" s="711"/>
      <c r="CD84" s="711"/>
      <c r="CE84" s="711"/>
      <c r="CF84" s="712"/>
      <c r="CG84" s="135"/>
      <c r="CH84" s="160"/>
      <c r="CI84" s="720"/>
      <c r="CJ84" s="711"/>
      <c r="CK84" s="711"/>
      <c r="CL84" s="711"/>
      <c r="CM84" s="711"/>
      <c r="CN84" s="711"/>
      <c r="CO84" s="711"/>
      <c r="CP84" s="711"/>
      <c r="CQ84" s="711"/>
      <c r="CR84" s="711"/>
      <c r="CS84" s="711"/>
      <c r="CT84" s="721"/>
      <c r="CU84" s="135"/>
      <c r="CV84" s="164"/>
      <c r="CW84" s="823"/>
      <c r="CX84" s="824"/>
      <c r="CY84" s="824"/>
      <c r="CZ84" s="824"/>
      <c r="DA84" s="824"/>
      <c r="DB84" s="824"/>
      <c r="DC84" s="824"/>
      <c r="DD84" s="824"/>
      <c r="DE84" s="824"/>
      <c r="DF84" s="824"/>
      <c r="DG84" s="824"/>
      <c r="DH84" s="825"/>
      <c r="DI84" s="135"/>
      <c r="DJ84" s="160"/>
      <c r="DK84" s="710"/>
      <c r="DL84" s="711"/>
      <c r="DM84" s="711"/>
      <c r="DN84" s="711"/>
      <c r="DO84" s="711"/>
      <c r="DP84" s="711"/>
      <c r="DQ84" s="711"/>
      <c r="DR84" s="711"/>
      <c r="DS84" s="711"/>
      <c r="DT84" s="711"/>
      <c r="DU84" s="711"/>
      <c r="DV84" s="712"/>
      <c r="DW84" s="134"/>
      <c r="DX84" s="160"/>
      <c r="DY84" s="720"/>
      <c r="DZ84" s="824"/>
      <c r="EA84" s="824"/>
      <c r="EB84" s="824"/>
      <c r="EC84" s="824"/>
      <c r="ED84" s="824"/>
      <c r="EE84" s="824"/>
      <c r="EF84" s="824"/>
      <c r="EG84" s="824"/>
      <c r="EH84" s="824"/>
      <c r="EI84" s="824"/>
      <c r="EJ84" s="712"/>
    </row>
    <row r="85" spans="1:140">
      <c r="A85" s="137" t="s">
        <v>2565</v>
      </c>
      <c r="C85" s="714">
        <f>VLOOKUP(A85,'Прайс-лист'!$B:$K,10,0)</f>
        <v>360</v>
      </c>
      <c r="D85" s="715"/>
      <c r="E85" s="715"/>
      <c r="F85" s="715"/>
      <c r="G85" s="715"/>
      <c r="H85" s="715"/>
      <c r="I85" s="715"/>
      <c r="J85" s="715"/>
      <c r="K85" s="716"/>
      <c r="L85" s="708"/>
      <c r="M85" s="709"/>
      <c r="N85" s="709"/>
      <c r="O85" s="137" t="s">
        <v>2567</v>
      </c>
      <c r="P85" s="164"/>
      <c r="Q85" s="819">
        <f>VLOOKUP(O85,'Прайс-лист'!$B:$K,10,0)</f>
        <v>450</v>
      </c>
      <c r="R85" s="820"/>
      <c r="S85" s="820"/>
      <c r="T85" s="820"/>
      <c r="U85" s="820"/>
      <c r="V85" s="820"/>
      <c r="W85" s="820"/>
      <c r="X85" s="820"/>
      <c r="Y85" s="716"/>
      <c r="Z85" s="708"/>
      <c r="AA85" s="709"/>
      <c r="AB85" s="709"/>
      <c r="AC85" s="137" t="s">
        <v>630</v>
      </c>
      <c r="AD85" s="160"/>
      <c r="AE85" s="719">
        <f>VLOOKUP(AC85,'Прайс-лист'!$B:$K,10,0)</f>
        <v>370</v>
      </c>
      <c r="AF85" s="715"/>
      <c r="AG85" s="715"/>
      <c r="AH85" s="715"/>
      <c r="AI85" s="715"/>
      <c r="AJ85" s="715"/>
      <c r="AK85" s="715"/>
      <c r="AL85" s="715"/>
      <c r="AM85" s="716"/>
      <c r="AN85" s="708"/>
      <c r="AO85" s="709"/>
      <c r="AP85" s="713"/>
      <c r="AQ85" s="137" t="s">
        <v>2569</v>
      </c>
      <c r="AR85" s="160"/>
      <c r="AS85" s="714">
        <f>VLOOKUP(AQ85,'Прайс-лист'!$B:$K,10,0)</f>
        <v>420</v>
      </c>
      <c r="AT85" s="715"/>
      <c r="AU85" s="715"/>
      <c r="AV85" s="715"/>
      <c r="AW85" s="715"/>
      <c r="AX85" s="715"/>
      <c r="AY85" s="715"/>
      <c r="AZ85" s="715"/>
      <c r="BA85" s="716"/>
      <c r="BB85" s="708"/>
      <c r="BC85" s="709"/>
      <c r="BD85" s="709"/>
      <c r="BE85" s="137" t="s">
        <v>2571</v>
      </c>
      <c r="BF85" s="160"/>
      <c r="BG85" s="719">
        <f>VLOOKUP(BE85,'Прайс-лист'!$B:$K,10,0)</f>
        <v>530</v>
      </c>
      <c r="BH85" s="715"/>
      <c r="BI85" s="715"/>
      <c r="BJ85" s="715"/>
      <c r="BK85" s="715"/>
      <c r="BL85" s="715"/>
      <c r="BM85" s="715"/>
      <c r="BN85" s="715"/>
      <c r="BO85" s="716"/>
      <c r="BP85" s="708"/>
      <c r="BQ85" s="709"/>
      <c r="BR85" s="709"/>
      <c r="BS85" s="137" t="s">
        <v>634</v>
      </c>
      <c r="BT85" s="160"/>
      <c r="BU85" s="719">
        <f>VLOOKUP(BS85,'Прайс-лист'!$B:$K,10,0)</f>
        <v>450</v>
      </c>
      <c r="BV85" s="715"/>
      <c r="BW85" s="715"/>
      <c r="BX85" s="715"/>
      <c r="BY85" s="715"/>
      <c r="BZ85" s="715"/>
      <c r="CA85" s="715"/>
      <c r="CB85" s="715"/>
      <c r="CC85" s="716"/>
      <c r="CD85" s="708"/>
      <c r="CE85" s="709"/>
      <c r="CF85" s="713"/>
      <c r="CG85" s="137" t="s">
        <v>2573</v>
      </c>
      <c r="CH85" s="160"/>
      <c r="CI85" s="714">
        <f>VLOOKUP(CG85,'Прайс-лист'!$B:$K,10,0)</f>
        <v>540</v>
      </c>
      <c r="CJ85" s="715"/>
      <c r="CK85" s="715"/>
      <c r="CL85" s="715"/>
      <c r="CM85" s="715"/>
      <c r="CN85" s="715"/>
      <c r="CO85" s="715"/>
      <c r="CP85" s="715"/>
      <c r="CQ85" s="716"/>
      <c r="CR85" s="708"/>
      <c r="CS85" s="709"/>
      <c r="CT85" s="709"/>
      <c r="CU85" s="137" t="s">
        <v>2575</v>
      </c>
      <c r="CV85" s="160"/>
      <c r="CW85" s="719">
        <f>VLOOKUP(CU85,'Прайс-лист'!$B:$K,10,0)</f>
        <v>690</v>
      </c>
      <c r="CX85" s="715"/>
      <c r="CY85" s="715"/>
      <c r="CZ85" s="715"/>
      <c r="DA85" s="715"/>
      <c r="DB85" s="715"/>
      <c r="DC85" s="715"/>
      <c r="DD85" s="715"/>
      <c r="DE85" s="716"/>
      <c r="DF85" s="708"/>
      <c r="DG85" s="709"/>
      <c r="DH85" s="709"/>
      <c r="DI85" s="137" t="s">
        <v>638</v>
      </c>
      <c r="DJ85" s="160"/>
      <c r="DK85" s="719">
        <f>VLOOKUP(DI85,'Прайс-лист'!$B:$K,10,0)</f>
        <v>510</v>
      </c>
      <c r="DL85" s="715"/>
      <c r="DM85" s="715"/>
      <c r="DN85" s="715"/>
      <c r="DO85" s="715"/>
      <c r="DP85" s="715"/>
      <c r="DQ85" s="715"/>
      <c r="DR85" s="715"/>
      <c r="DS85" s="716"/>
      <c r="DT85" s="708"/>
      <c r="DU85" s="709"/>
      <c r="DV85" s="713"/>
      <c r="DW85" s="137" t="s">
        <v>754</v>
      </c>
      <c r="DX85" s="160"/>
      <c r="DY85" s="714">
        <f>VLOOKUP(DW85,'Прайс-лист'!$B:$K,10,0)</f>
        <v>560</v>
      </c>
      <c r="DZ85" s="820"/>
      <c r="EA85" s="820"/>
      <c r="EB85" s="820"/>
      <c r="EC85" s="820"/>
      <c r="ED85" s="820"/>
      <c r="EE85" s="820"/>
      <c r="EF85" s="820"/>
      <c r="EG85" s="716"/>
      <c r="EH85" s="708"/>
      <c r="EI85" s="709"/>
      <c r="EJ85" s="713"/>
    </row>
    <row r="86" spans="1:140" ht="15" thickBot="1">
      <c r="A86" s="138" t="s">
        <v>2638</v>
      </c>
      <c r="C86" s="753">
        <f>VLOOKUP(A86,'Прайс-лист'!$B:$K,10,0)</f>
        <v>360</v>
      </c>
      <c r="D86" s="723"/>
      <c r="E86" s="723"/>
      <c r="F86" s="723"/>
      <c r="G86" s="723"/>
      <c r="H86" s="723"/>
      <c r="I86" s="723"/>
      <c r="J86" s="723"/>
      <c r="K86" s="724"/>
      <c r="L86" s="725"/>
      <c r="M86" s="726"/>
      <c r="N86" s="726"/>
      <c r="O86" s="138" t="s">
        <v>2640</v>
      </c>
      <c r="P86" s="244"/>
      <c r="Q86" s="722">
        <f>VLOOKUP(O86,'Прайс-лист'!$B:$K,10,0)</f>
        <v>450</v>
      </c>
      <c r="R86" s="723"/>
      <c r="S86" s="723"/>
      <c r="T86" s="723"/>
      <c r="U86" s="723"/>
      <c r="V86" s="723"/>
      <c r="W86" s="723"/>
      <c r="X86" s="723"/>
      <c r="Y86" s="724"/>
      <c r="Z86" s="725"/>
      <c r="AA86" s="726"/>
      <c r="AB86" s="726"/>
      <c r="AC86" s="138" t="s">
        <v>781</v>
      </c>
      <c r="AD86" s="245"/>
      <c r="AE86" s="722">
        <f>VLOOKUP(AC86,'Прайс-лист'!$B:$K,10,0)</f>
        <v>370</v>
      </c>
      <c r="AF86" s="723"/>
      <c r="AG86" s="723"/>
      <c r="AH86" s="723"/>
      <c r="AI86" s="723"/>
      <c r="AJ86" s="723"/>
      <c r="AK86" s="723"/>
      <c r="AL86" s="723"/>
      <c r="AM86" s="724"/>
      <c r="AN86" s="725"/>
      <c r="AO86" s="726"/>
      <c r="AP86" s="727"/>
      <c r="AQ86" s="138" t="s">
        <v>2642</v>
      </c>
      <c r="AR86" s="245"/>
      <c r="AS86" s="753">
        <f>VLOOKUP(AQ86,'Прайс-лист'!$B:$K,10,0)</f>
        <v>420</v>
      </c>
      <c r="AT86" s="723"/>
      <c r="AU86" s="723"/>
      <c r="AV86" s="723"/>
      <c r="AW86" s="723"/>
      <c r="AX86" s="723"/>
      <c r="AY86" s="723"/>
      <c r="AZ86" s="723"/>
      <c r="BA86" s="724"/>
      <c r="BB86" s="725"/>
      <c r="BC86" s="726"/>
      <c r="BD86" s="726"/>
      <c r="BE86" s="139" t="s">
        <v>2644</v>
      </c>
      <c r="BF86" s="245"/>
      <c r="BG86" s="722">
        <f>VLOOKUP(BE86,'Прайс-лист'!$B:$K,10,0)</f>
        <v>530</v>
      </c>
      <c r="BH86" s="723"/>
      <c r="BI86" s="723"/>
      <c r="BJ86" s="723"/>
      <c r="BK86" s="723"/>
      <c r="BL86" s="723"/>
      <c r="BM86" s="723"/>
      <c r="BN86" s="723"/>
      <c r="BO86" s="724"/>
      <c r="BP86" s="725"/>
      <c r="BQ86" s="726"/>
      <c r="BR86" s="726"/>
      <c r="BS86" s="139" t="s">
        <v>783</v>
      </c>
      <c r="BT86" s="245"/>
      <c r="BU86" s="722">
        <f>VLOOKUP(BS86,'Прайс-лист'!$B:$K,10,0)</f>
        <v>450</v>
      </c>
      <c r="BV86" s="723"/>
      <c r="BW86" s="723"/>
      <c r="BX86" s="723"/>
      <c r="BY86" s="723"/>
      <c r="BZ86" s="723"/>
      <c r="CA86" s="723"/>
      <c r="CB86" s="723"/>
      <c r="CC86" s="724"/>
      <c r="CD86" s="725"/>
      <c r="CE86" s="726"/>
      <c r="CF86" s="727"/>
      <c r="CG86" s="138" t="s">
        <v>2646</v>
      </c>
      <c r="CH86" s="245"/>
      <c r="CI86" s="753">
        <f>VLOOKUP(CG86,'Прайс-лист'!$B:$K,10,0)</f>
        <v>540</v>
      </c>
      <c r="CJ86" s="723"/>
      <c r="CK86" s="723"/>
      <c r="CL86" s="723"/>
      <c r="CM86" s="723"/>
      <c r="CN86" s="723"/>
      <c r="CO86" s="723"/>
      <c r="CP86" s="723"/>
      <c r="CQ86" s="724"/>
      <c r="CR86" s="725"/>
      <c r="CS86" s="726"/>
      <c r="CT86" s="726"/>
      <c r="CU86" s="139" t="s">
        <v>2648</v>
      </c>
      <c r="CV86" s="245"/>
      <c r="CW86" s="722">
        <f>VLOOKUP(CU86,'Прайс-лист'!$B:$K,10,0)</f>
        <v>690</v>
      </c>
      <c r="CX86" s="723"/>
      <c r="CY86" s="723"/>
      <c r="CZ86" s="723"/>
      <c r="DA86" s="723"/>
      <c r="DB86" s="723"/>
      <c r="DC86" s="723"/>
      <c r="DD86" s="723"/>
      <c r="DE86" s="724"/>
      <c r="DF86" s="725"/>
      <c r="DG86" s="726"/>
      <c r="DH86" s="726"/>
      <c r="DI86" s="139" t="s">
        <v>785</v>
      </c>
      <c r="DJ86" s="245"/>
      <c r="DK86" s="722">
        <f>VLOOKUP(DI86,'Прайс-лист'!$B:$K,10,0)</f>
        <v>510</v>
      </c>
      <c r="DL86" s="723"/>
      <c r="DM86" s="723"/>
      <c r="DN86" s="723"/>
      <c r="DO86" s="723"/>
      <c r="DP86" s="723"/>
      <c r="DQ86" s="723"/>
      <c r="DR86" s="723"/>
      <c r="DS86" s="724"/>
      <c r="DT86" s="725"/>
      <c r="DU86" s="726"/>
      <c r="DV86" s="727"/>
      <c r="DW86" s="138" t="s">
        <v>855</v>
      </c>
      <c r="DX86" s="160"/>
      <c r="DY86" s="753">
        <f>VLOOKUP(DW86,'Прайс-лист'!$B:$K,10,0)</f>
        <v>560</v>
      </c>
      <c r="DZ86" s="723"/>
      <c r="EA86" s="723"/>
      <c r="EB86" s="723"/>
      <c r="EC86" s="723"/>
      <c r="ED86" s="723"/>
      <c r="EE86" s="723"/>
      <c r="EF86" s="723"/>
      <c r="EG86" s="724"/>
      <c r="EH86" s="725"/>
      <c r="EI86" s="726"/>
      <c r="EJ86" s="727"/>
    </row>
    <row r="87" spans="1:140" ht="15" thickBot="1">
      <c r="DW87" s="135"/>
    </row>
    <row r="88" spans="1:140" ht="15.75" customHeight="1" thickBot="1">
      <c r="C88" s="754" t="s">
        <v>4395</v>
      </c>
      <c r="D88" s="755"/>
      <c r="E88" s="755"/>
      <c r="F88" s="755"/>
      <c r="G88" s="755"/>
      <c r="H88" s="755"/>
      <c r="I88" s="755"/>
      <c r="J88" s="755"/>
      <c r="K88" s="755"/>
      <c r="L88" s="755"/>
      <c r="M88" s="755"/>
      <c r="N88" s="755"/>
      <c r="O88" s="755"/>
      <c r="P88" s="755"/>
      <c r="Q88" s="755"/>
      <c r="R88" s="755"/>
      <c r="S88" s="755"/>
      <c r="T88" s="755"/>
      <c r="U88" s="755"/>
      <c r="V88" s="755"/>
      <c r="W88" s="755"/>
      <c r="X88" s="755"/>
      <c r="Y88" s="755"/>
      <c r="Z88" s="755"/>
      <c r="AA88" s="755"/>
      <c r="AB88" s="755"/>
      <c r="AC88" s="755"/>
      <c r="AD88" s="755"/>
      <c r="AE88" s="755"/>
      <c r="AF88" s="755"/>
      <c r="AG88" s="755"/>
      <c r="AH88" s="755"/>
      <c r="AI88" s="755"/>
      <c r="AJ88" s="755"/>
      <c r="AK88" s="755"/>
      <c r="AL88" s="755"/>
      <c r="AM88" s="755"/>
      <c r="AN88" s="755"/>
      <c r="AO88" s="755"/>
      <c r="AP88" s="755"/>
      <c r="AQ88" s="755"/>
      <c r="AR88" s="755"/>
      <c r="AS88" s="755"/>
      <c r="AT88" s="755"/>
      <c r="AU88" s="755"/>
      <c r="AV88" s="755"/>
      <c r="AW88" s="755"/>
      <c r="AX88" s="755"/>
      <c r="AY88" s="755"/>
      <c r="AZ88" s="755"/>
      <c r="BA88" s="755"/>
      <c r="BB88" s="755"/>
      <c r="BC88" s="755"/>
      <c r="BD88" s="756"/>
      <c r="BE88" s="134"/>
      <c r="BG88" s="754" t="s">
        <v>4405</v>
      </c>
      <c r="BH88" s="755"/>
      <c r="BI88" s="755"/>
      <c r="BJ88" s="755"/>
      <c r="BK88" s="755"/>
      <c r="BL88" s="755"/>
      <c r="BM88" s="755"/>
      <c r="BN88" s="755"/>
      <c r="BO88" s="755"/>
      <c r="BP88" s="755"/>
      <c r="BQ88" s="755"/>
      <c r="BR88" s="756"/>
      <c r="BS88" s="134"/>
      <c r="DW88" s="134"/>
    </row>
    <row r="89" spans="1:140" ht="15.75">
      <c r="C89" s="830" t="s">
        <v>5901</v>
      </c>
      <c r="D89" s="831"/>
      <c r="E89" s="831"/>
      <c r="F89" s="831"/>
      <c r="G89" s="831"/>
      <c r="H89" s="831"/>
      <c r="I89" s="831"/>
      <c r="J89" s="831"/>
      <c r="K89" s="831"/>
      <c r="L89" s="831"/>
      <c r="M89" s="831"/>
      <c r="N89" s="831"/>
      <c r="Q89" s="827" t="s">
        <v>5871</v>
      </c>
      <c r="R89" s="827"/>
      <c r="S89" s="827"/>
      <c r="T89" s="827"/>
      <c r="U89" s="827"/>
      <c r="V89" s="827"/>
      <c r="W89" s="827"/>
      <c r="X89" s="827"/>
      <c r="Y89" s="827"/>
      <c r="Z89" s="827"/>
      <c r="AA89" s="827"/>
      <c r="AB89" s="827"/>
      <c r="AC89" s="135"/>
      <c r="AD89" s="164"/>
      <c r="AE89" s="827" t="s">
        <v>5872</v>
      </c>
      <c r="AF89" s="827"/>
      <c r="AG89" s="827"/>
      <c r="AH89" s="827"/>
      <c r="AI89" s="827"/>
      <c r="AJ89" s="827"/>
      <c r="AK89" s="827"/>
      <c r="AL89" s="827"/>
      <c r="AM89" s="827"/>
      <c r="AN89" s="827"/>
      <c r="AO89" s="827"/>
      <c r="AP89" s="827"/>
      <c r="AQ89" s="135"/>
      <c r="AR89" s="164"/>
      <c r="AS89" s="827" t="s">
        <v>6363</v>
      </c>
      <c r="AT89" s="827"/>
      <c r="AU89" s="827"/>
      <c r="AV89" s="827"/>
      <c r="AW89" s="827"/>
      <c r="AX89" s="827"/>
      <c r="AY89" s="827"/>
      <c r="AZ89" s="827"/>
      <c r="BA89" s="827"/>
      <c r="BB89" s="827"/>
      <c r="BC89" s="827"/>
      <c r="BD89" s="828"/>
      <c r="BE89" s="135"/>
      <c r="BF89" s="160"/>
      <c r="BG89" s="740" t="s">
        <v>623</v>
      </c>
      <c r="BH89" s="741"/>
      <c r="BI89" s="741"/>
      <c r="BJ89" s="741"/>
      <c r="BK89" s="741"/>
      <c r="BL89" s="741"/>
      <c r="BM89" s="741"/>
      <c r="BN89" s="741"/>
      <c r="BO89" s="741"/>
      <c r="BP89" s="741"/>
      <c r="BQ89" s="741"/>
      <c r="BR89" s="742"/>
      <c r="BS89" s="135"/>
      <c r="BT89" s="160"/>
      <c r="DW89" s="135"/>
    </row>
    <row r="90" spans="1:140" ht="52.5" customHeight="1">
      <c r="C90" s="734" t="s">
        <v>5897</v>
      </c>
      <c r="D90" s="763"/>
      <c r="E90" s="763"/>
      <c r="F90" s="763"/>
      <c r="G90" s="763"/>
      <c r="H90" s="763"/>
      <c r="I90" s="763"/>
      <c r="J90" s="763"/>
      <c r="K90" s="763"/>
      <c r="L90" s="763"/>
      <c r="M90" s="763"/>
      <c r="N90" s="763"/>
      <c r="O90" s="247"/>
      <c r="P90" s="247"/>
      <c r="Q90" s="763" t="s">
        <v>5883</v>
      </c>
      <c r="R90" s="763"/>
      <c r="S90" s="763"/>
      <c r="T90" s="763"/>
      <c r="U90" s="763"/>
      <c r="V90" s="763"/>
      <c r="W90" s="763"/>
      <c r="X90" s="763"/>
      <c r="Y90" s="763"/>
      <c r="Z90" s="763"/>
      <c r="AA90" s="763"/>
      <c r="AB90" s="763"/>
      <c r="AC90" s="142"/>
      <c r="AD90" s="164"/>
      <c r="AE90" s="763" t="s">
        <v>5884</v>
      </c>
      <c r="AF90" s="763"/>
      <c r="AG90" s="763"/>
      <c r="AH90" s="763"/>
      <c r="AI90" s="763"/>
      <c r="AJ90" s="763"/>
      <c r="AK90" s="763"/>
      <c r="AL90" s="763"/>
      <c r="AM90" s="763"/>
      <c r="AN90" s="763"/>
      <c r="AO90" s="763"/>
      <c r="AP90" s="763"/>
      <c r="AQ90" s="142"/>
      <c r="AR90" s="160"/>
      <c r="AS90" s="763" t="s">
        <v>5885</v>
      </c>
      <c r="AT90" s="763"/>
      <c r="AU90" s="763"/>
      <c r="AV90" s="763"/>
      <c r="AW90" s="763"/>
      <c r="AX90" s="763"/>
      <c r="AY90" s="763"/>
      <c r="AZ90" s="763"/>
      <c r="BA90" s="763"/>
      <c r="BB90" s="763"/>
      <c r="BC90" s="763"/>
      <c r="BD90" s="744"/>
      <c r="BE90" s="142"/>
      <c r="BF90" s="160"/>
      <c r="BG90" s="734" t="s">
        <v>4399</v>
      </c>
      <c r="BH90" s="821"/>
      <c r="BI90" s="821"/>
      <c r="BJ90" s="821"/>
      <c r="BK90" s="821"/>
      <c r="BL90" s="821"/>
      <c r="BM90" s="821"/>
      <c r="BN90" s="821"/>
      <c r="BO90" s="821"/>
      <c r="BP90" s="821"/>
      <c r="BQ90" s="821"/>
      <c r="BR90" s="744"/>
      <c r="BS90" s="142"/>
      <c r="BT90" s="160"/>
      <c r="DW90" s="134"/>
    </row>
    <row r="91" spans="1:140" ht="15" customHeight="1">
      <c r="C91" s="736"/>
      <c r="D91" s="762"/>
      <c r="E91" s="762"/>
      <c r="F91" s="762"/>
      <c r="G91" s="762"/>
      <c r="H91" s="762"/>
      <c r="I91" s="762"/>
      <c r="J91" s="762"/>
      <c r="K91" s="762"/>
      <c r="L91" s="762"/>
      <c r="M91" s="762"/>
      <c r="N91" s="762"/>
      <c r="O91" s="247"/>
      <c r="P91" s="247"/>
      <c r="Q91" s="762" t="s">
        <v>5878</v>
      </c>
      <c r="R91" s="762"/>
      <c r="S91" s="762"/>
      <c r="T91" s="762"/>
      <c r="U91" s="762"/>
      <c r="V91" s="762"/>
      <c r="W91" s="762"/>
      <c r="X91" s="762"/>
      <c r="Y91" s="762"/>
      <c r="Z91" s="762"/>
      <c r="AA91" s="762"/>
      <c r="AB91" s="762"/>
      <c r="AC91" s="397"/>
      <c r="AD91" s="164"/>
      <c r="AE91" s="762" t="s">
        <v>5878</v>
      </c>
      <c r="AF91" s="762"/>
      <c r="AG91" s="762"/>
      <c r="AH91" s="762"/>
      <c r="AI91" s="762"/>
      <c r="AJ91" s="762"/>
      <c r="AK91" s="762"/>
      <c r="AL91" s="762"/>
      <c r="AM91" s="762"/>
      <c r="AN91" s="762"/>
      <c r="AO91" s="762"/>
      <c r="AP91" s="762"/>
      <c r="AQ91" s="397"/>
      <c r="AR91" s="160"/>
      <c r="AS91" s="762" t="s">
        <v>5878</v>
      </c>
      <c r="AT91" s="762"/>
      <c r="AU91" s="762"/>
      <c r="AV91" s="762"/>
      <c r="AW91" s="762"/>
      <c r="AX91" s="762"/>
      <c r="AY91" s="762"/>
      <c r="AZ91" s="762"/>
      <c r="BA91" s="762"/>
      <c r="BB91" s="762"/>
      <c r="BC91" s="762"/>
      <c r="BD91" s="718"/>
      <c r="BE91" s="397"/>
      <c r="BF91" s="160"/>
      <c r="BG91" s="736" t="s">
        <v>625</v>
      </c>
      <c r="BH91" s="822"/>
      <c r="BI91" s="822"/>
      <c r="BJ91" s="822"/>
      <c r="BK91" s="822"/>
      <c r="BL91" s="822"/>
      <c r="BM91" s="822"/>
      <c r="BN91" s="822"/>
      <c r="BO91" s="822"/>
      <c r="BP91" s="822"/>
      <c r="BQ91" s="822"/>
      <c r="BR91" s="718"/>
      <c r="BS91" s="397"/>
      <c r="BT91" s="160"/>
      <c r="DW91" s="135"/>
    </row>
    <row r="92" spans="1:140" ht="106.5" customHeight="1">
      <c r="C92" s="720"/>
      <c r="D92" s="711"/>
      <c r="E92" s="711"/>
      <c r="F92" s="711"/>
      <c r="G92" s="711"/>
      <c r="H92" s="711"/>
      <c r="I92" s="711"/>
      <c r="J92" s="711"/>
      <c r="K92" s="711"/>
      <c r="L92" s="711"/>
      <c r="M92" s="711"/>
      <c r="N92" s="721"/>
      <c r="O92" s="247"/>
      <c r="P92" s="247"/>
      <c r="Q92" s="710"/>
      <c r="R92" s="711"/>
      <c r="S92" s="711"/>
      <c r="T92" s="711"/>
      <c r="U92" s="711"/>
      <c r="V92" s="711"/>
      <c r="W92" s="711"/>
      <c r="X92" s="711"/>
      <c r="Y92" s="711"/>
      <c r="Z92" s="711"/>
      <c r="AA92" s="711"/>
      <c r="AB92" s="721"/>
      <c r="AC92" s="135"/>
      <c r="AD92" s="164"/>
      <c r="AE92" s="710"/>
      <c r="AF92" s="711"/>
      <c r="AG92" s="711"/>
      <c r="AH92" s="711"/>
      <c r="AI92" s="711"/>
      <c r="AJ92" s="711"/>
      <c r="AK92" s="711"/>
      <c r="AL92" s="711"/>
      <c r="AM92" s="711"/>
      <c r="AN92" s="711"/>
      <c r="AO92" s="711"/>
      <c r="AP92" s="721"/>
      <c r="AQ92" s="135"/>
      <c r="AR92" s="160"/>
      <c r="AS92" s="710"/>
      <c r="AT92" s="711"/>
      <c r="AU92" s="711"/>
      <c r="AV92" s="711"/>
      <c r="AW92" s="711"/>
      <c r="AX92" s="711"/>
      <c r="AY92" s="711"/>
      <c r="AZ92" s="711"/>
      <c r="BA92" s="711"/>
      <c r="BB92" s="711"/>
      <c r="BC92" s="711"/>
      <c r="BD92" s="712"/>
      <c r="BE92" s="135"/>
      <c r="BF92" s="160"/>
      <c r="BG92" s="720"/>
      <c r="BH92" s="824"/>
      <c r="BI92" s="824"/>
      <c r="BJ92" s="824"/>
      <c r="BK92" s="824"/>
      <c r="BL92" s="824"/>
      <c r="BM92" s="824"/>
      <c r="BN92" s="824"/>
      <c r="BO92" s="824"/>
      <c r="BP92" s="824"/>
      <c r="BQ92" s="824"/>
      <c r="BR92" s="712"/>
      <c r="BS92" s="135"/>
      <c r="BT92" s="160"/>
      <c r="DW92" s="134"/>
    </row>
    <row r="93" spans="1:140">
      <c r="A93" s="137" t="s">
        <v>5787</v>
      </c>
      <c r="C93" s="714">
        <f>VLOOKUP(A93,'Прайс-лист'!$B:$K,10,0)</f>
        <v>880</v>
      </c>
      <c r="D93" s="715"/>
      <c r="E93" s="715"/>
      <c r="F93" s="715"/>
      <c r="G93" s="715"/>
      <c r="H93" s="715"/>
      <c r="I93" s="715"/>
      <c r="J93" s="715"/>
      <c r="K93" s="716"/>
      <c r="L93" s="708"/>
      <c r="M93" s="761"/>
      <c r="N93" s="761"/>
      <c r="O93" s="137" t="s">
        <v>5857</v>
      </c>
      <c r="P93" s="247"/>
      <c r="Q93" s="719">
        <f>VLOOKUP(O93,'Прайс-лист'!$B:$K,10,0)</f>
        <v>1920</v>
      </c>
      <c r="R93" s="715"/>
      <c r="S93" s="715"/>
      <c r="T93" s="715"/>
      <c r="U93" s="715"/>
      <c r="V93" s="715"/>
      <c r="W93" s="715"/>
      <c r="X93" s="715"/>
      <c r="Y93" s="716"/>
      <c r="Z93" s="708"/>
      <c r="AA93" s="761"/>
      <c r="AB93" s="761"/>
      <c r="AC93" s="137" t="s">
        <v>5859</v>
      </c>
      <c r="AD93" s="160"/>
      <c r="AE93" s="719">
        <f>VLOOKUP(AC93,'Прайс-лист'!$B:$K,10,0)</f>
        <v>2120</v>
      </c>
      <c r="AF93" s="715"/>
      <c r="AG93" s="715"/>
      <c r="AH93" s="715"/>
      <c r="AI93" s="715"/>
      <c r="AJ93" s="715"/>
      <c r="AK93" s="715"/>
      <c r="AL93" s="715"/>
      <c r="AM93" s="716"/>
      <c r="AN93" s="708"/>
      <c r="AO93" s="761"/>
      <c r="AP93" s="761"/>
      <c r="AQ93" s="137" t="s">
        <v>5861</v>
      </c>
      <c r="AR93" s="160"/>
      <c r="AS93" s="719">
        <f>VLOOKUP(AQ93,'Прайс-лист'!$B:$K,10,0)</f>
        <v>2420</v>
      </c>
      <c r="AT93" s="715"/>
      <c r="AU93" s="715"/>
      <c r="AV93" s="715"/>
      <c r="AW93" s="715"/>
      <c r="AX93" s="715"/>
      <c r="AY93" s="715"/>
      <c r="AZ93" s="715"/>
      <c r="BA93" s="716"/>
      <c r="BB93" s="708"/>
      <c r="BC93" s="761"/>
      <c r="BD93" s="713"/>
      <c r="BE93" s="137" t="s">
        <v>626</v>
      </c>
      <c r="BF93" s="160"/>
      <c r="BG93" s="714">
        <f>VLOOKUP(BE93,'Прайс-лист'!$B:$K,10,0)</f>
        <v>290</v>
      </c>
      <c r="BH93" s="820"/>
      <c r="BI93" s="820"/>
      <c r="BJ93" s="820"/>
      <c r="BK93" s="820"/>
      <c r="BL93" s="820"/>
      <c r="BM93" s="820"/>
      <c r="BN93" s="820"/>
      <c r="BO93" s="716"/>
      <c r="BP93" s="708"/>
      <c r="BQ93" s="709"/>
      <c r="BR93" s="713"/>
      <c r="BT93" s="160"/>
      <c r="DW93" s="135"/>
    </row>
    <row r="94" spans="1:140" ht="15" thickBot="1">
      <c r="A94" s="138" t="s">
        <v>5788</v>
      </c>
      <c r="C94" s="753">
        <f>VLOOKUP(A94,'Прайс-лист'!$B:$K,10,0)</f>
        <v>880</v>
      </c>
      <c r="D94" s="723"/>
      <c r="E94" s="723"/>
      <c r="F94" s="723"/>
      <c r="G94" s="723"/>
      <c r="H94" s="723"/>
      <c r="I94" s="723"/>
      <c r="J94" s="723"/>
      <c r="K94" s="724"/>
      <c r="L94" s="725"/>
      <c r="M94" s="726"/>
      <c r="N94" s="726"/>
      <c r="O94" s="139" t="s">
        <v>5858</v>
      </c>
      <c r="P94" s="248"/>
      <c r="Q94" s="722">
        <f>VLOOKUP(O94,'Прайс-лист'!$B:$K,10,0)</f>
        <v>1920</v>
      </c>
      <c r="R94" s="723"/>
      <c r="S94" s="723"/>
      <c r="T94" s="723"/>
      <c r="U94" s="723"/>
      <c r="V94" s="723"/>
      <c r="W94" s="723"/>
      <c r="X94" s="723"/>
      <c r="Y94" s="724"/>
      <c r="Z94" s="725"/>
      <c r="AA94" s="726"/>
      <c r="AB94" s="726"/>
      <c r="AC94" s="139" t="s">
        <v>5860</v>
      </c>
      <c r="AD94" s="245"/>
      <c r="AE94" s="722">
        <f>VLOOKUP(AC94,'Прайс-лист'!$B:$K,10,0)</f>
        <v>2120</v>
      </c>
      <c r="AF94" s="723"/>
      <c r="AG94" s="723"/>
      <c r="AH94" s="723"/>
      <c r="AI94" s="723"/>
      <c r="AJ94" s="723"/>
      <c r="AK94" s="723"/>
      <c r="AL94" s="723"/>
      <c r="AM94" s="724"/>
      <c r="AN94" s="725"/>
      <c r="AO94" s="726"/>
      <c r="AP94" s="726"/>
      <c r="AQ94" s="139" t="s">
        <v>5862</v>
      </c>
      <c r="AR94" s="245"/>
      <c r="AS94" s="722">
        <f>VLOOKUP(AQ94,'Прайс-лист'!$B:$K,10,0)</f>
        <v>2420</v>
      </c>
      <c r="AT94" s="723"/>
      <c r="AU94" s="723"/>
      <c r="AV94" s="723"/>
      <c r="AW94" s="723"/>
      <c r="AX94" s="723"/>
      <c r="AY94" s="723"/>
      <c r="AZ94" s="723"/>
      <c r="BA94" s="724"/>
      <c r="BB94" s="725"/>
      <c r="BC94" s="726"/>
      <c r="BD94" s="727"/>
      <c r="BE94" s="138" t="s">
        <v>779</v>
      </c>
      <c r="BF94" s="245"/>
      <c r="BG94" s="753">
        <f>VLOOKUP(BE94,'Прайс-лист'!$B:$K,10,0)</f>
        <v>290</v>
      </c>
      <c r="BH94" s="723"/>
      <c r="BI94" s="723"/>
      <c r="BJ94" s="723"/>
      <c r="BK94" s="723"/>
      <c r="BL94" s="723"/>
      <c r="BM94" s="723"/>
      <c r="BN94" s="723"/>
      <c r="BO94" s="724"/>
      <c r="BP94" s="725"/>
      <c r="BQ94" s="726"/>
      <c r="BR94" s="727"/>
      <c r="BT94" s="160"/>
      <c r="DW94" s="134"/>
    </row>
    <row r="95" spans="1:140">
      <c r="AQ95" s="142"/>
      <c r="AR95" s="160"/>
    </row>
    <row r="96" spans="1:140">
      <c r="AQ96" s="142"/>
      <c r="AR96" s="160"/>
    </row>
    <row r="97" spans="43:44">
      <c r="AQ97" s="142"/>
      <c r="AR97" s="160"/>
    </row>
    <row r="98" spans="43:44">
      <c r="AQ98" s="142"/>
      <c r="AR98" s="160"/>
    </row>
    <row r="99" spans="43:44">
      <c r="AQ99" s="142"/>
      <c r="AR99" s="160"/>
    </row>
    <row r="100" spans="43:44">
      <c r="AQ100" s="142"/>
    </row>
    <row r="101" spans="43:44">
      <c r="AQ101" s="142"/>
    </row>
    <row r="102" spans="43:44">
      <c r="AQ102" s="142"/>
    </row>
    <row r="103" spans="43:44">
      <c r="AQ103" s="142"/>
    </row>
  </sheetData>
  <sheetProtection algorithmName="SHA-512" hashValue="qDihmUrvzSK3bvP1xftW5gd2cXmWlzXAYvmRW47tG+FftvTLZdqpIa89+rUwvxwFQlnP+2/rWLNr3zSaCXRDfw==" saltValue="VdnFpIVE4sfGfhgVvMmn5A==" spinCount="100000" sheet="1" objects="1" scenarios="1"/>
  <mergeCells count="913">
    <mergeCell ref="AS89:BD89"/>
    <mergeCell ref="AS90:BD90"/>
    <mergeCell ref="AS91:BD91"/>
    <mergeCell ref="AS92:BD92"/>
    <mergeCell ref="AS93:BA93"/>
    <mergeCell ref="BB93:BD93"/>
    <mergeCell ref="AS94:BA94"/>
    <mergeCell ref="BB94:BD94"/>
    <mergeCell ref="C88:BD88"/>
    <mergeCell ref="C23:N23"/>
    <mergeCell ref="Q23:BD23"/>
    <mergeCell ref="BG23:CT23"/>
    <mergeCell ref="CW23:DV23"/>
    <mergeCell ref="DY23:EJ23"/>
    <mergeCell ref="C31:N31"/>
    <mergeCell ref="Q31:BD31"/>
    <mergeCell ref="BG31:DH31"/>
    <mergeCell ref="C39:AB39"/>
    <mergeCell ref="AE39:BD39"/>
    <mergeCell ref="BG39:CF39"/>
    <mergeCell ref="CI39:DH39"/>
    <mergeCell ref="DK39:EJ39"/>
    <mergeCell ref="DY28:EG28"/>
    <mergeCell ref="EH28:EJ28"/>
    <mergeCell ref="C29:K29"/>
    <mergeCell ref="L29:N29"/>
    <mergeCell ref="Q29:Y29"/>
    <mergeCell ref="Z29:AB29"/>
    <mergeCell ref="AE29:AM29"/>
    <mergeCell ref="AN29:AP29"/>
    <mergeCell ref="AS29:BA29"/>
    <mergeCell ref="BB29:BD29"/>
    <mergeCell ref="BG29:BO29"/>
    <mergeCell ref="DY29:EG29"/>
    <mergeCell ref="EH29:EJ29"/>
    <mergeCell ref="BP28:BR28"/>
    <mergeCell ref="BU28:CC28"/>
    <mergeCell ref="CD28:CF28"/>
    <mergeCell ref="CI28:CQ28"/>
    <mergeCell ref="CR28:CT28"/>
    <mergeCell ref="CW28:DE28"/>
    <mergeCell ref="DF28:DH28"/>
    <mergeCell ref="DK28:DS28"/>
    <mergeCell ref="DT28:DV28"/>
    <mergeCell ref="BP29:BR29"/>
    <mergeCell ref="BU29:CC29"/>
    <mergeCell ref="CD29:CF29"/>
    <mergeCell ref="CI29:CQ29"/>
    <mergeCell ref="CR29:CT29"/>
    <mergeCell ref="CW29:DE29"/>
    <mergeCell ref="DF29:DH29"/>
    <mergeCell ref="DK29:DS29"/>
    <mergeCell ref="DT29:DV29"/>
    <mergeCell ref="C28:K28"/>
    <mergeCell ref="L28:N28"/>
    <mergeCell ref="Q28:Y28"/>
    <mergeCell ref="Z28:AB28"/>
    <mergeCell ref="AE28:AM28"/>
    <mergeCell ref="AN28:AP28"/>
    <mergeCell ref="AS28:BA28"/>
    <mergeCell ref="BB28:BD28"/>
    <mergeCell ref="BG28:BO28"/>
    <mergeCell ref="CI25:CT25"/>
    <mergeCell ref="CW25:DH25"/>
    <mergeCell ref="DK25:DV25"/>
    <mergeCell ref="DY25:EJ25"/>
    <mergeCell ref="DY26:EJ26"/>
    <mergeCell ref="C27:N27"/>
    <mergeCell ref="Q27:AB27"/>
    <mergeCell ref="AE27:AP27"/>
    <mergeCell ref="AS27:BD27"/>
    <mergeCell ref="BG27:BR27"/>
    <mergeCell ref="BU27:CF27"/>
    <mergeCell ref="CI27:CT27"/>
    <mergeCell ref="CW27:DH27"/>
    <mergeCell ref="DK27:DV27"/>
    <mergeCell ref="DY27:EJ27"/>
    <mergeCell ref="C26:N26"/>
    <mergeCell ref="Q26:AB26"/>
    <mergeCell ref="AE26:AP26"/>
    <mergeCell ref="AS26:BD26"/>
    <mergeCell ref="BG26:BR26"/>
    <mergeCell ref="BU26:CF26"/>
    <mergeCell ref="CI26:CT26"/>
    <mergeCell ref="CW26:DH26"/>
    <mergeCell ref="DK26:DV26"/>
    <mergeCell ref="N2:AJ2"/>
    <mergeCell ref="B6:EJ6"/>
    <mergeCell ref="CS2:DL2"/>
    <mergeCell ref="CS3:DB3"/>
    <mergeCell ref="CS4:DB4"/>
    <mergeCell ref="DC3:DL3"/>
    <mergeCell ref="DC4:DL4"/>
    <mergeCell ref="CS5:DL5"/>
    <mergeCell ref="DN2:EH2"/>
    <mergeCell ref="DN3:DX3"/>
    <mergeCell ref="DN4:DX4"/>
    <mergeCell ref="DY3:EH3"/>
    <mergeCell ref="DY4:EH4"/>
    <mergeCell ref="DN5:EH5"/>
    <mergeCell ref="CI5:CQ5"/>
    <mergeCell ref="AM2:CF4"/>
    <mergeCell ref="C1:EJ1"/>
    <mergeCell ref="C47:EJ47"/>
    <mergeCell ref="BG94:BO94"/>
    <mergeCell ref="BP94:BR94"/>
    <mergeCell ref="DY78:EG78"/>
    <mergeCell ref="EH78:EJ78"/>
    <mergeCell ref="DY86:EG86"/>
    <mergeCell ref="EH86:EJ86"/>
    <mergeCell ref="C94:K94"/>
    <mergeCell ref="L94:N94"/>
    <mergeCell ref="Q94:Y94"/>
    <mergeCell ref="Z94:AB94"/>
    <mergeCell ref="AE94:AM94"/>
    <mergeCell ref="AN94:AP94"/>
    <mergeCell ref="BG93:BO93"/>
    <mergeCell ref="BP93:BR93"/>
    <mergeCell ref="AS84:BD84"/>
    <mergeCell ref="BG84:BR84"/>
    <mergeCell ref="BU84:CF84"/>
    <mergeCell ref="DT85:DV85"/>
    <mergeCell ref="CD85:CF85"/>
    <mergeCell ref="CI85:CQ85"/>
    <mergeCell ref="CR85:CT85"/>
    <mergeCell ref="CW85:DE85"/>
    <mergeCell ref="DF85:DH85"/>
    <mergeCell ref="DK85:DS85"/>
    <mergeCell ref="DY77:EG77"/>
    <mergeCell ref="DF78:DH78"/>
    <mergeCell ref="DK78:DS78"/>
    <mergeCell ref="DT78:DV78"/>
    <mergeCell ref="CI77:CQ77"/>
    <mergeCell ref="CR77:CT77"/>
    <mergeCell ref="CW77:DE77"/>
    <mergeCell ref="DF77:DH77"/>
    <mergeCell ref="DK77:DS77"/>
    <mergeCell ref="DT77:DV77"/>
    <mergeCell ref="EH77:EJ77"/>
    <mergeCell ref="DY85:EG85"/>
    <mergeCell ref="EH85:EJ85"/>
    <mergeCell ref="C93:K93"/>
    <mergeCell ref="L93:N93"/>
    <mergeCell ref="Q93:Y93"/>
    <mergeCell ref="Z93:AB93"/>
    <mergeCell ref="AE93:AM93"/>
    <mergeCell ref="AN93:AP93"/>
    <mergeCell ref="BG90:BR90"/>
    <mergeCell ref="CI84:CT84"/>
    <mergeCell ref="CW84:DH84"/>
    <mergeCell ref="DK84:DV84"/>
    <mergeCell ref="C85:K85"/>
    <mergeCell ref="L85:N85"/>
    <mergeCell ref="Q85:Y85"/>
    <mergeCell ref="Z85:AB85"/>
    <mergeCell ref="AE85:AM85"/>
    <mergeCell ref="AN85:AP85"/>
    <mergeCell ref="AS85:BA85"/>
    <mergeCell ref="C84:N84"/>
    <mergeCell ref="Q84:AB84"/>
    <mergeCell ref="AE84:AP84"/>
    <mergeCell ref="C83:N83"/>
    <mergeCell ref="DY73:EJ73"/>
    <mergeCell ref="CD86:CF86"/>
    <mergeCell ref="CI86:CQ86"/>
    <mergeCell ref="CR86:CT86"/>
    <mergeCell ref="CW86:DE86"/>
    <mergeCell ref="DF86:DH86"/>
    <mergeCell ref="DK86:DS86"/>
    <mergeCell ref="AN86:AP86"/>
    <mergeCell ref="C92:N92"/>
    <mergeCell ref="Q92:AB92"/>
    <mergeCell ref="AE92:AP92"/>
    <mergeCell ref="BG92:BR92"/>
    <mergeCell ref="DY76:EJ76"/>
    <mergeCell ref="DY84:EJ84"/>
    <mergeCell ref="C91:N91"/>
    <mergeCell ref="Q91:AB91"/>
    <mergeCell ref="AE91:AP91"/>
    <mergeCell ref="BG91:BR91"/>
    <mergeCell ref="DY75:EJ75"/>
    <mergeCell ref="DY83:EJ83"/>
    <mergeCell ref="DY81:EJ81"/>
    <mergeCell ref="C90:N90"/>
    <mergeCell ref="Q90:AB90"/>
    <mergeCell ref="AE90:AP90"/>
    <mergeCell ref="DY74:EJ74"/>
    <mergeCell ref="DY82:EJ82"/>
    <mergeCell ref="DT86:DV86"/>
    <mergeCell ref="BG88:BR88"/>
    <mergeCell ref="DY80:EJ80"/>
    <mergeCell ref="C89:N89"/>
    <mergeCell ref="Q89:AB89"/>
    <mergeCell ref="AE89:AP89"/>
    <mergeCell ref="BG89:BR89"/>
    <mergeCell ref="C86:K86"/>
    <mergeCell ref="L86:N86"/>
    <mergeCell ref="Q86:Y86"/>
    <mergeCell ref="Z86:AB86"/>
    <mergeCell ref="AE86:AM86"/>
    <mergeCell ref="BB85:BD85"/>
    <mergeCell ref="BG85:BO85"/>
    <mergeCell ref="BP85:BR85"/>
    <mergeCell ref="BU85:CC85"/>
    <mergeCell ref="AS86:BA86"/>
    <mergeCell ref="BB86:BD86"/>
    <mergeCell ref="BG86:BO86"/>
    <mergeCell ref="BP86:BR86"/>
    <mergeCell ref="BU86:CC86"/>
    <mergeCell ref="Q83:AB83"/>
    <mergeCell ref="AE83:AP83"/>
    <mergeCell ref="AS83:BD83"/>
    <mergeCell ref="BG83:BR83"/>
    <mergeCell ref="BU83:CF83"/>
    <mergeCell ref="CI83:CT83"/>
    <mergeCell ref="CW83:DH83"/>
    <mergeCell ref="DK83:DV83"/>
    <mergeCell ref="C82:N82"/>
    <mergeCell ref="Q82:AB82"/>
    <mergeCell ref="AE82:AP82"/>
    <mergeCell ref="AS82:BD82"/>
    <mergeCell ref="BG82:BR82"/>
    <mergeCell ref="BU82:CF82"/>
    <mergeCell ref="CI82:CT82"/>
    <mergeCell ref="CW82:DH82"/>
    <mergeCell ref="DK82:DV82"/>
    <mergeCell ref="Z78:AB78"/>
    <mergeCell ref="AE78:AM78"/>
    <mergeCell ref="AN78:AP78"/>
    <mergeCell ref="C80:AP80"/>
    <mergeCell ref="AS80:CF80"/>
    <mergeCell ref="CI80:DV80"/>
    <mergeCell ref="C81:N81"/>
    <mergeCell ref="Q81:AB81"/>
    <mergeCell ref="AE81:AP81"/>
    <mergeCell ref="AS81:BD81"/>
    <mergeCell ref="BG81:BR81"/>
    <mergeCell ref="BU81:CF81"/>
    <mergeCell ref="CI81:CT81"/>
    <mergeCell ref="CW81:DH81"/>
    <mergeCell ref="DK81:DV81"/>
    <mergeCell ref="C77:K77"/>
    <mergeCell ref="L77:N77"/>
    <mergeCell ref="Q77:Y77"/>
    <mergeCell ref="Z77:AB77"/>
    <mergeCell ref="AE77:AM77"/>
    <mergeCell ref="AN77:AP77"/>
    <mergeCell ref="CI78:CQ78"/>
    <mergeCell ref="CR78:CT78"/>
    <mergeCell ref="CW78:DE78"/>
    <mergeCell ref="AS77:BA77"/>
    <mergeCell ref="BB77:BD77"/>
    <mergeCell ref="BG77:BO77"/>
    <mergeCell ref="BP77:BR77"/>
    <mergeCell ref="BU77:CC77"/>
    <mergeCell ref="CD77:CF77"/>
    <mergeCell ref="AS78:BA78"/>
    <mergeCell ref="BB78:BD78"/>
    <mergeCell ref="BG78:BO78"/>
    <mergeCell ref="BP78:BR78"/>
    <mergeCell ref="BU78:CC78"/>
    <mergeCell ref="CD78:CF78"/>
    <mergeCell ref="C78:K78"/>
    <mergeCell ref="L78:N78"/>
    <mergeCell ref="Q78:Y78"/>
    <mergeCell ref="C76:N76"/>
    <mergeCell ref="Q76:AB76"/>
    <mergeCell ref="AE76:AP76"/>
    <mergeCell ref="AS76:BD76"/>
    <mergeCell ref="BG76:BR76"/>
    <mergeCell ref="BU76:CF76"/>
    <mergeCell ref="CI76:CT76"/>
    <mergeCell ref="CW76:DH76"/>
    <mergeCell ref="DK76:DV76"/>
    <mergeCell ref="C75:N75"/>
    <mergeCell ref="Q75:AB75"/>
    <mergeCell ref="AE75:AP75"/>
    <mergeCell ref="AS75:BD75"/>
    <mergeCell ref="BG75:BR75"/>
    <mergeCell ref="BU75:CF75"/>
    <mergeCell ref="CI75:CT75"/>
    <mergeCell ref="CW75:DH75"/>
    <mergeCell ref="DK75:DV75"/>
    <mergeCell ref="DY72:EJ72"/>
    <mergeCell ref="C69:K69"/>
    <mergeCell ref="L69:N69"/>
    <mergeCell ref="Q69:Y69"/>
    <mergeCell ref="CI73:CT73"/>
    <mergeCell ref="CW73:DH73"/>
    <mergeCell ref="DK73:DV73"/>
    <mergeCell ref="C74:N74"/>
    <mergeCell ref="Q74:AB74"/>
    <mergeCell ref="AE74:AP74"/>
    <mergeCell ref="AS74:BD74"/>
    <mergeCell ref="BG74:BR74"/>
    <mergeCell ref="BU74:CF74"/>
    <mergeCell ref="CI74:CT74"/>
    <mergeCell ref="C73:N73"/>
    <mergeCell ref="Q73:AB73"/>
    <mergeCell ref="AE73:AP73"/>
    <mergeCell ref="AS73:BD73"/>
    <mergeCell ref="BG73:BR73"/>
    <mergeCell ref="BU73:CF73"/>
    <mergeCell ref="CW74:DH74"/>
    <mergeCell ref="DK74:DV74"/>
    <mergeCell ref="Z69:AB69"/>
    <mergeCell ref="AE69:AM69"/>
    <mergeCell ref="C72:N72"/>
    <mergeCell ref="Q72:AP72"/>
    <mergeCell ref="AS72:BR72"/>
    <mergeCell ref="BU72:CT72"/>
    <mergeCell ref="CW72:DV72"/>
    <mergeCell ref="CR70:CT70"/>
    <mergeCell ref="CW70:DE70"/>
    <mergeCell ref="DF70:DH70"/>
    <mergeCell ref="DK70:DS70"/>
    <mergeCell ref="DT70:DV70"/>
    <mergeCell ref="BB70:BD70"/>
    <mergeCell ref="BG70:BO70"/>
    <mergeCell ref="BP70:BR70"/>
    <mergeCell ref="BU70:CC70"/>
    <mergeCell ref="CD70:CF70"/>
    <mergeCell ref="CI70:CQ70"/>
    <mergeCell ref="DY69:EG69"/>
    <mergeCell ref="EH69:EJ69"/>
    <mergeCell ref="C70:K70"/>
    <mergeCell ref="L70:N70"/>
    <mergeCell ref="Q70:Y70"/>
    <mergeCell ref="Z70:AB70"/>
    <mergeCell ref="AE70:AM70"/>
    <mergeCell ref="AN70:AP70"/>
    <mergeCell ref="AS70:BA70"/>
    <mergeCell ref="CD69:CF69"/>
    <mergeCell ref="CI69:CQ69"/>
    <mergeCell ref="CR69:CT69"/>
    <mergeCell ref="CW69:DE69"/>
    <mergeCell ref="DF69:DH69"/>
    <mergeCell ref="DK69:DS69"/>
    <mergeCell ref="AN69:AP69"/>
    <mergeCell ref="AS69:BA69"/>
    <mergeCell ref="BB69:BD69"/>
    <mergeCell ref="BG69:BO69"/>
    <mergeCell ref="BP69:BR69"/>
    <mergeCell ref="BU69:CC69"/>
    <mergeCell ref="EH70:EJ70"/>
    <mergeCell ref="DY70:EG70"/>
    <mergeCell ref="DT69:DV69"/>
    <mergeCell ref="DY67:EJ67"/>
    <mergeCell ref="C68:N68"/>
    <mergeCell ref="Q68:AB68"/>
    <mergeCell ref="AE68:AP68"/>
    <mergeCell ref="AS68:BD68"/>
    <mergeCell ref="BG68:BR68"/>
    <mergeCell ref="BU68:CF68"/>
    <mergeCell ref="CI68:CT68"/>
    <mergeCell ref="CW68:DH68"/>
    <mergeCell ref="DK68:DV68"/>
    <mergeCell ref="DY68:EJ68"/>
    <mergeCell ref="C67:N67"/>
    <mergeCell ref="Q67:AB67"/>
    <mergeCell ref="AE67:AP67"/>
    <mergeCell ref="AS67:BD67"/>
    <mergeCell ref="BG67:BR67"/>
    <mergeCell ref="BU67:CF67"/>
    <mergeCell ref="CI67:CT67"/>
    <mergeCell ref="CW67:DH67"/>
    <mergeCell ref="DK67:DV67"/>
    <mergeCell ref="DY65:EJ65"/>
    <mergeCell ref="C66:N66"/>
    <mergeCell ref="Q66:AB66"/>
    <mergeCell ref="AE66:AP66"/>
    <mergeCell ref="AS66:BD66"/>
    <mergeCell ref="BG66:BR66"/>
    <mergeCell ref="BU66:CF66"/>
    <mergeCell ref="CI66:CT66"/>
    <mergeCell ref="CW66:DH66"/>
    <mergeCell ref="DK66:DV66"/>
    <mergeCell ref="DY66:EJ66"/>
    <mergeCell ref="C65:N65"/>
    <mergeCell ref="Q65:AB65"/>
    <mergeCell ref="AE65:AP65"/>
    <mergeCell ref="AS65:BD65"/>
    <mergeCell ref="BG65:BR65"/>
    <mergeCell ref="BU65:CF65"/>
    <mergeCell ref="CI65:CT65"/>
    <mergeCell ref="CW65:DH65"/>
    <mergeCell ref="DK65:DV65"/>
    <mergeCell ref="EH62:EJ62"/>
    <mergeCell ref="BG62:BO62"/>
    <mergeCell ref="BP62:BR62"/>
    <mergeCell ref="BU62:CC62"/>
    <mergeCell ref="CD62:CF62"/>
    <mergeCell ref="CI62:CQ62"/>
    <mergeCell ref="CR62:CT62"/>
    <mergeCell ref="C64:AP64"/>
    <mergeCell ref="AS64:BR64"/>
    <mergeCell ref="BU64:CT64"/>
    <mergeCell ref="CW64:DV64"/>
    <mergeCell ref="DY64:EJ64"/>
    <mergeCell ref="BG61:BO61"/>
    <mergeCell ref="BP61:BR61"/>
    <mergeCell ref="BU61:CC61"/>
    <mergeCell ref="CD61:CF61"/>
    <mergeCell ref="CW62:DE62"/>
    <mergeCell ref="DF62:DH62"/>
    <mergeCell ref="DK62:DS62"/>
    <mergeCell ref="DT62:DV62"/>
    <mergeCell ref="DY62:EG62"/>
    <mergeCell ref="C61:K61"/>
    <mergeCell ref="L61:N61"/>
    <mergeCell ref="Q61:Y61"/>
    <mergeCell ref="Z61:AB61"/>
    <mergeCell ref="AE61:AM61"/>
    <mergeCell ref="AN61:AP61"/>
    <mergeCell ref="DY61:EG61"/>
    <mergeCell ref="EH61:EJ61"/>
    <mergeCell ref="C62:K62"/>
    <mergeCell ref="L62:N62"/>
    <mergeCell ref="Q62:Y62"/>
    <mergeCell ref="Z62:AB62"/>
    <mergeCell ref="AE62:AM62"/>
    <mergeCell ref="AN62:AP62"/>
    <mergeCell ref="AS62:BA62"/>
    <mergeCell ref="BB62:BD62"/>
    <mergeCell ref="CI61:CQ61"/>
    <mergeCell ref="CR61:CT61"/>
    <mergeCell ref="CW61:DE61"/>
    <mergeCell ref="DF61:DH61"/>
    <mergeCell ref="DK61:DS61"/>
    <mergeCell ref="DT61:DV61"/>
    <mergeCell ref="AS61:BA61"/>
    <mergeCell ref="BB61:BD61"/>
    <mergeCell ref="CI58:CT58"/>
    <mergeCell ref="CW58:DH58"/>
    <mergeCell ref="DK58:DV58"/>
    <mergeCell ref="DY58:EJ58"/>
    <mergeCell ref="DY59:EJ59"/>
    <mergeCell ref="C60:N60"/>
    <mergeCell ref="Q60:AB60"/>
    <mergeCell ref="AE60:AP60"/>
    <mergeCell ref="AS60:BD60"/>
    <mergeCell ref="BG60:BR60"/>
    <mergeCell ref="BU60:CF60"/>
    <mergeCell ref="CI60:CT60"/>
    <mergeCell ref="CW60:DH60"/>
    <mergeCell ref="DK60:DV60"/>
    <mergeCell ref="DY60:EJ60"/>
    <mergeCell ref="C59:N59"/>
    <mergeCell ref="Q59:AB59"/>
    <mergeCell ref="AE59:AP59"/>
    <mergeCell ref="AS59:BD59"/>
    <mergeCell ref="BG59:BR59"/>
    <mergeCell ref="BU59:CF59"/>
    <mergeCell ref="CI59:CT59"/>
    <mergeCell ref="CW59:DH59"/>
    <mergeCell ref="DK59:DV59"/>
    <mergeCell ref="C58:N58"/>
    <mergeCell ref="Q58:AB58"/>
    <mergeCell ref="AE58:AP58"/>
    <mergeCell ref="AS58:BD58"/>
    <mergeCell ref="BG58:BR58"/>
    <mergeCell ref="BU58:CF58"/>
    <mergeCell ref="C57:N57"/>
    <mergeCell ref="Q57:AB57"/>
    <mergeCell ref="AE57:AP57"/>
    <mergeCell ref="AS57:BD57"/>
    <mergeCell ref="BG57:BR57"/>
    <mergeCell ref="BU57:CF57"/>
    <mergeCell ref="EH53:EJ53"/>
    <mergeCell ref="C54:K54"/>
    <mergeCell ref="L54:N54"/>
    <mergeCell ref="DK53:DS53"/>
    <mergeCell ref="DT53:DV53"/>
    <mergeCell ref="AS53:BA53"/>
    <mergeCell ref="CI57:CT57"/>
    <mergeCell ref="CW57:DH57"/>
    <mergeCell ref="DK57:DV57"/>
    <mergeCell ref="DY57:EJ57"/>
    <mergeCell ref="Q54:Y54"/>
    <mergeCell ref="Z54:AB54"/>
    <mergeCell ref="AE54:AM54"/>
    <mergeCell ref="AN54:AP54"/>
    <mergeCell ref="AS54:BA54"/>
    <mergeCell ref="BB54:BD54"/>
    <mergeCell ref="C56:AB56"/>
    <mergeCell ref="AE56:BD56"/>
    <mergeCell ref="DY53:EG53"/>
    <mergeCell ref="DY56:EJ56"/>
    <mergeCell ref="CW54:DE54"/>
    <mergeCell ref="DF54:DH54"/>
    <mergeCell ref="DK54:DS54"/>
    <mergeCell ref="DT54:DV54"/>
    <mergeCell ref="DY54:EG54"/>
    <mergeCell ref="EH54:EJ54"/>
    <mergeCell ref="BG54:BO54"/>
    <mergeCell ref="BP54:BR54"/>
    <mergeCell ref="BU54:CC54"/>
    <mergeCell ref="CD54:CF54"/>
    <mergeCell ref="CI54:CQ54"/>
    <mergeCell ref="CR54:CT54"/>
    <mergeCell ref="BG56:CT56"/>
    <mergeCell ref="CW56:DV56"/>
    <mergeCell ref="CI53:CQ53"/>
    <mergeCell ref="CR53:CT53"/>
    <mergeCell ref="CW53:DE53"/>
    <mergeCell ref="Z53:AB53"/>
    <mergeCell ref="AE53:AM53"/>
    <mergeCell ref="AN53:AP53"/>
    <mergeCell ref="C53:K53"/>
    <mergeCell ref="L53:N53"/>
    <mergeCell ref="Q53:Y53"/>
    <mergeCell ref="BB53:BD53"/>
    <mergeCell ref="BG53:BO53"/>
    <mergeCell ref="BP53:BR53"/>
    <mergeCell ref="BU53:CC53"/>
    <mergeCell ref="CD53:CF53"/>
    <mergeCell ref="DY51:EJ51"/>
    <mergeCell ref="C52:N52"/>
    <mergeCell ref="Q52:AB52"/>
    <mergeCell ref="AE52:AP52"/>
    <mergeCell ref="AS52:BD52"/>
    <mergeCell ref="BG52:BR52"/>
    <mergeCell ref="BU52:CF52"/>
    <mergeCell ref="CI52:CT52"/>
    <mergeCell ref="CW52:DH52"/>
    <mergeCell ref="DK52:DV52"/>
    <mergeCell ref="DY52:EJ52"/>
    <mergeCell ref="C51:N51"/>
    <mergeCell ref="Q51:AB51"/>
    <mergeCell ref="AE51:AP51"/>
    <mergeCell ref="AS51:BD51"/>
    <mergeCell ref="BG51:BR51"/>
    <mergeCell ref="BU51:CF51"/>
    <mergeCell ref="CI51:CT51"/>
    <mergeCell ref="CW51:DH51"/>
    <mergeCell ref="DK51:DV51"/>
    <mergeCell ref="DF53:DH53"/>
    <mergeCell ref="C44:K44"/>
    <mergeCell ref="L44:N44"/>
    <mergeCell ref="Q44:Y44"/>
    <mergeCell ref="CI49:CT49"/>
    <mergeCell ref="CW49:DH49"/>
    <mergeCell ref="DK49:DV49"/>
    <mergeCell ref="DY49:EJ49"/>
    <mergeCell ref="C50:N50"/>
    <mergeCell ref="Q50:AB50"/>
    <mergeCell ref="AE50:AP50"/>
    <mergeCell ref="AS50:BD50"/>
    <mergeCell ref="BG50:BR50"/>
    <mergeCell ref="BU50:CF50"/>
    <mergeCell ref="C49:N49"/>
    <mergeCell ref="Q49:AB49"/>
    <mergeCell ref="AE49:AP49"/>
    <mergeCell ref="AS49:BD49"/>
    <mergeCell ref="BG49:BR49"/>
    <mergeCell ref="BU49:CF49"/>
    <mergeCell ref="CI50:CT50"/>
    <mergeCell ref="CW50:DH50"/>
    <mergeCell ref="DK50:DV50"/>
    <mergeCell ref="DY50:EJ50"/>
    <mergeCell ref="EH45:EJ45"/>
    <mergeCell ref="CR45:CT45"/>
    <mergeCell ref="CW45:DE45"/>
    <mergeCell ref="DF45:DH45"/>
    <mergeCell ref="DK45:DS45"/>
    <mergeCell ref="DT45:DV45"/>
    <mergeCell ref="DY45:EG45"/>
    <mergeCell ref="BB45:BD45"/>
    <mergeCell ref="BG45:BO45"/>
    <mergeCell ref="BP45:BR45"/>
    <mergeCell ref="BU45:CC45"/>
    <mergeCell ref="CD45:CF45"/>
    <mergeCell ref="CI45:CQ45"/>
    <mergeCell ref="C48:AB48"/>
    <mergeCell ref="AE48:BR48"/>
    <mergeCell ref="BU48:DH48"/>
    <mergeCell ref="DK48:EJ48"/>
    <mergeCell ref="Z44:AB44"/>
    <mergeCell ref="AE44:AM44"/>
    <mergeCell ref="DT44:DV44"/>
    <mergeCell ref="DY44:EG44"/>
    <mergeCell ref="EH44:EJ44"/>
    <mergeCell ref="C45:K45"/>
    <mergeCell ref="L45:N45"/>
    <mergeCell ref="Q45:Y45"/>
    <mergeCell ref="Z45:AB45"/>
    <mergeCell ref="AE45:AM45"/>
    <mergeCell ref="AN45:AP45"/>
    <mergeCell ref="AS45:BA45"/>
    <mergeCell ref="CD44:CF44"/>
    <mergeCell ref="CI44:CQ44"/>
    <mergeCell ref="CR44:CT44"/>
    <mergeCell ref="CW44:DE44"/>
    <mergeCell ref="DF44:DH44"/>
    <mergeCell ref="DK44:DS44"/>
    <mergeCell ref="AN44:AP44"/>
    <mergeCell ref="AS44:BA44"/>
    <mergeCell ref="BB44:BD44"/>
    <mergeCell ref="BG44:BO44"/>
    <mergeCell ref="BP44:BR44"/>
    <mergeCell ref="BU44:CC44"/>
    <mergeCell ref="DY42:EJ42"/>
    <mergeCell ref="C43:N43"/>
    <mergeCell ref="Q43:AB43"/>
    <mergeCell ref="AE43:AP43"/>
    <mergeCell ref="AS43:BD43"/>
    <mergeCell ref="BG43:BR43"/>
    <mergeCell ref="BU43:CF43"/>
    <mergeCell ref="CI43:CT43"/>
    <mergeCell ref="CW43:DH43"/>
    <mergeCell ref="DK43:DV43"/>
    <mergeCell ref="DY43:EJ43"/>
    <mergeCell ref="C42:N42"/>
    <mergeCell ref="Q42:AB42"/>
    <mergeCell ref="AE42:AP42"/>
    <mergeCell ref="AS42:BD42"/>
    <mergeCell ref="BG42:BR42"/>
    <mergeCell ref="BU42:CF42"/>
    <mergeCell ref="CI42:CT42"/>
    <mergeCell ref="CW42:DH42"/>
    <mergeCell ref="DK42:DV42"/>
    <mergeCell ref="DY40:EJ40"/>
    <mergeCell ref="C41:N41"/>
    <mergeCell ref="Q41:AB41"/>
    <mergeCell ref="AE41:AP41"/>
    <mergeCell ref="AS41:BD41"/>
    <mergeCell ref="BG41:BR41"/>
    <mergeCell ref="BU41:CF41"/>
    <mergeCell ref="CI41:CT41"/>
    <mergeCell ref="CW41:DH41"/>
    <mergeCell ref="DK41:DV41"/>
    <mergeCell ref="DY41:EJ41"/>
    <mergeCell ref="C40:N40"/>
    <mergeCell ref="Q40:AB40"/>
    <mergeCell ref="AE40:AP40"/>
    <mergeCell ref="AS40:BD40"/>
    <mergeCell ref="BG40:BR40"/>
    <mergeCell ref="BU40:CF40"/>
    <mergeCell ref="CI40:CT40"/>
    <mergeCell ref="CW40:DH40"/>
    <mergeCell ref="DK40:DV40"/>
    <mergeCell ref="EH37:EJ37"/>
    <mergeCell ref="BG37:BO37"/>
    <mergeCell ref="BP37:BR37"/>
    <mergeCell ref="BU37:CC37"/>
    <mergeCell ref="CD37:CF37"/>
    <mergeCell ref="CI37:CQ37"/>
    <mergeCell ref="CR37:CT37"/>
    <mergeCell ref="BG36:BO36"/>
    <mergeCell ref="BP36:BR36"/>
    <mergeCell ref="BU36:CC36"/>
    <mergeCell ref="CD36:CF36"/>
    <mergeCell ref="CW37:DE37"/>
    <mergeCell ref="DF37:DH37"/>
    <mergeCell ref="DK37:DS37"/>
    <mergeCell ref="DT37:DV37"/>
    <mergeCell ref="DY37:EG37"/>
    <mergeCell ref="C36:K36"/>
    <mergeCell ref="L36:N36"/>
    <mergeCell ref="Q36:Y36"/>
    <mergeCell ref="Z36:AB36"/>
    <mergeCell ref="AE36:AM36"/>
    <mergeCell ref="AN36:AP36"/>
    <mergeCell ref="DY36:EG36"/>
    <mergeCell ref="EH36:EJ36"/>
    <mergeCell ref="C37:K37"/>
    <mergeCell ref="L37:N37"/>
    <mergeCell ref="Q37:Y37"/>
    <mergeCell ref="Z37:AB37"/>
    <mergeCell ref="AE37:AM37"/>
    <mergeCell ref="AN37:AP37"/>
    <mergeCell ref="AS37:BA37"/>
    <mergeCell ref="BB37:BD37"/>
    <mergeCell ref="CI36:CQ36"/>
    <mergeCell ref="CR36:CT36"/>
    <mergeCell ref="CW36:DE36"/>
    <mergeCell ref="DF36:DH36"/>
    <mergeCell ref="DK36:DS36"/>
    <mergeCell ref="DT36:DV36"/>
    <mergeCell ref="AS36:BA36"/>
    <mergeCell ref="BB36:BD36"/>
    <mergeCell ref="DY34:EJ34"/>
    <mergeCell ref="C35:N35"/>
    <mergeCell ref="Q35:AB35"/>
    <mergeCell ref="AE35:AP35"/>
    <mergeCell ref="AS35:BD35"/>
    <mergeCell ref="BG35:BR35"/>
    <mergeCell ref="BU35:CF35"/>
    <mergeCell ref="CI35:CT35"/>
    <mergeCell ref="CW35:DH35"/>
    <mergeCell ref="DK35:DV35"/>
    <mergeCell ref="DY35:EJ35"/>
    <mergeCell ref="C34:N34"/>
    <mergeCell ref="Q34:AB34"/>
    <mergeCell ref="AE34:AP34"/>
    <mergeCell ref="AS34:BD34"/>
    <mergeCell ref="BG34:BR34"/>
    <mergeCell ref="BU34:CF34"/>
    <mergeCell ref="CI34:CT34"/>
    <mergeCell ref="CW34:DH34"/>
    <mergeCell ref="DK34:DV34"/>
    <mergeCell ref="CI32:CT32"/>
    <mergeCell ref="CW32:DH32"/>
    <mergeCell ref="DK32:DV32"/>
    <mergeCell ref="DY32:EJ32"/>
    <mergeCell ref="C33:N33"/>
    <mergeCell ref="Q33:AB33"/>
    <mergeCell ref="AE33:AP33"/>
    <mergeCell ref="AS33:BD33"/>
    <mergeCell ref="BG33:BR33"/>
    <mergeCell ref="BU33:CF33"/>
    <mergeCell ref="C32:N32"/>
    <mergeCell ref="Q32:AB32"/>
    <mergeCell ref="AE32:AP32"/>
    <mergeCell ref="AS32:BD32"/>
    <mergeCell ref="BG32:BR32"/>
    <mergeCell ref="BU32:CF32"/>
    <mergeCell ref="CI33:CT33"/>
    <mergeCell ref="CW33:DH33"/>
    <mergeCell ref="DK33:DV33"/>
    <mergeCell ref="DY33:EJ33"/>
    <mergeCell ref="EH21:EJ21"/>
    <mergeCell ref="DK31:EJ31"/>
    <mergeCell ref="BP21:BR21"/>
    <mergeCell ref="BU21:CC21"/>
    <mergeCell ref="CD21:CF21"/>
    <mergeCell ref="CI21:CQ21"/>
    <mergeCell ref="CR21:CT21"/>
    <mergeCell ref="CW21:DE21"/>
    <mergeCell ref="C24:N24"/>
    <mergeCell ref="Q24:AB24"/>
    <mergeCell ref="AE24:AP24"/>
    <mergeCell ref="AS24:BD24"/>
    <mergeCell ref="BG24:BR24"/>
    <mergeCell ref="BU24:CF24"/>
    <mergeCell ref="CI24:CT24"/>
    <mergeCell ref="CW24:DH24"/>
    <mergeCell ref="DK24:DV24"/>
    <mergeCell ref="DY24:EJ24"/>
    <mergeCell ref="C25:N25"/>
    <mergeCell ref="Q25:AB25"/>
    <mergeCell ref="AE25:AP25"/>
    <mergeCell ref="AS25:BD25"/>
    <mergeCell ref="BG25:BR25"/>
    <mergeCell ref="BU25:CF25"/>
    <mergeCell ref="BG20:BO20"/>
    <mergeCell ref="BP20:BR20"/>
    <mergeCell ref="BU20:CC20"/>
    <mergeCell ref="CD20:CF20"/>
    <mergeCell ref="CI20:CQ20"/>
    <mergeCell ref="DF21:DH21"/>
    <mergeCell ref="DK21:DS21"/>
    <mergeCell ref="DT21:DV21"/>
    <mergeCell ref="DY21:EG21"/>
    <mergeCell ref="C20:K20"/>
    <mergeCell ref="L20:N20"/>
    <mergeCell ref="Q20:Y20"/>
    <mergeCell ref="Z20:AB20"/>
    <mergeCell ref="AE20:AM20"/>
    <mergeCell ref="AN20:AP20"/>
    <mergeCell ref="AS20:BA20"/>
    <mergeCell ref="EH20:EJ20"/>
    <mergeCell ref="C21:K21"/>
    <mergeCell ref="L21:N21"/>
    <mergeCell ref="Q21:Y21"/>
    <mergeCell ref="Z21:AB21"/>
    <mergeCell ref="AE21:AM21"/>
    <mergeCell ref="AN21:AP21"/>
    <mergeCell ref="AS21:BA21"/>
    <mergeCell ref="BB21:BD21"/>
    <mergeCell ref="BG21:BO21"/>
    <mergeCell ref="CR20:CT20"/>
    <mergeCell ref="CW20:DE20"/>
    <mergeCell ref="DF20:DH20"/>
    <mergeCell ref="DK20:DS20"/>
    <mergeCell ref="DT20:DV20"/>
    <mergeCell ref="DY20:EG20"/>
    <mergeCell ref="BB20:BD20"/>
    <mergeCell ref="DY18:EJ18"/>
    <mergeCell ref="C19:N19"/>
    <mergeCell ref="Q19:AB19"/>
    <mergeCell ref="AE19:AP19"/>
    <mergeCell ref="AS19:BD19"/>
    <mergeCell ref="BG19:BR19"/>
    <mergeCell ref="BU19:CF19"/>
    <mergeCell ref="CI19:CT19"/>
    <mergeCell ref="CW19:DH19"/>
    <mergeCell ref="DK19:DV19"/>
    <mergeCell ref="DY19:EJ19"/>
    <mergeCell ref="C18:N18"/>
    <mergeCell ref="Q18:AB18"/>
    <mergeCell ref="AE18:AP18"/>
    <mergeCell ref="AS18:BD18"/>
    <mergeCell ref="BG18:BR18"/>
    <mergeCell ref="BU18:CF18"/>
    <mergeCell ref="CI18:CT18"/>
    <mergeCell ref="CW18:DH18"/>
    <mergeCell ref="DK18:DV18"/>
    <mergeCell ref="DY16:EJ16"/>
    <mergeCell ref="C17:N17"/>
    <mergeCell ref="Q17:AB17"/>
    <mergeCell ref="AE17:AP17"/>
    <mergeCell ref="AS17:BD17"/>
    <mergeCell ref="BG17:BR17"/>
    <mergeCell ref="BU17:CF17"/>
    <mergeCell ref="CI17:CT17"/>
    <mergeCell ref="CW17:DH17"/>
    <mergeCell ref="DK17:DV17"/>
    <mergeCell ref="DY17:EJ17"/>
    <mergeCell ref="C16:N16"/>
    <mergeCell ref="Q16:AB16"/>
    <mergeCell ref="AE16:AP16"/>
    <mergeCell ref="AS16:BD16"/>
    <mergeCell ref="BG16:BR16"/>
    <mergeCell ref="BU16:CF16"/>
    <mergeCell ref="CI16:CT16"/>
    <mergeCell ref="CW16:DH16"/>
    <mergeCell ref="DK16:DV16"/>
    <mergeCell ref="EH13:EJ13"/>
    <mergeCell ref="BG13:BO13"/>
    <mergeCell ref="BP13:BR13"/>
    <mergeCell ref="BU13:CC13"/>
    <mergeCell ref="CD13:CF13"/>
    <mergeCell ref="CI13:CQ13"/>
    <mergeCell ref="CR13:CT13"/>
    <mergeCell ref="C15:AB15"/>
    <mergeCell ref="AE15:BD15"/>
    <mergeCell ref="BG15:EJ15"/>
    <mergeCell ref="BG12:BO12"/>
    <mergeCell ref="BP12:BR12"/>
    <mergeCell ref="BU12:CC12"/>
    <mergeCell ref="CD12:CF12"/>
    <mergeCell ref="CW13:DE13"/>
    <mergeCell ref="DF13:DH13"/>
    <mergeCell ref="DK13:DS13"/>
    <mergeCell ref="DT13:DV13"/>
    <mergeCell ref="DY13:EG13"/>
    <mergeCell ref="C12:K12"/>
    <mergeCell ref="L12:N12"/>
    <mergeCell ref="Q12:Y12"/>
    <mergeCell ref="Z12:AB12"/>
    <mergeCell ref="AE12:AM12"/>
    <mergeCell ref="AN12:AP12"/>
    <mergeCell ref="DY12:EG12"/>
    <mergeCell ref="EH12:EJ12"/>
    <mergeCell ref="C13:K13"/>
    <mergeCell ref="L13:N13"/>
    <mergeCell ref="Q13:Y13"/>
    <mergeCell ref="Z13:AB13"/>
    <mergeCell ref="AE13:AM13"/>
    <mergeCell ref="AN13:AP13"/>
    <mergeCell ref="AS13:BA13"/>
    <mergeCell ref="BB13:BD13"/>
    <mergeCell ref="CI12:CQ12"/>
    <mergeCell ref="CR12:CT12"/>
    <mergeCell ref="CW12:DE12"/>
    <mergeCell ref="DF12:DH12"/>
    <mergeCell ref="DK12:DS12"/>
    <mergeCell ref="DT12:DV12"/>
    <mergeCell ref="AS12:BA12"/>
    <mergeCell ref="BB12:BD12"/>
    <mergeCell ref="DY10:EJ10"/>
    <mergeCell ref="C11:N11"/>
    <mergeCell ref="Q11:AB11"/>
    <mergeCell ref="AE11:AP11"/>
    <mergeCell ref="AS11:BD11"/>
    <mergeCell ref="BG11:BR11"/>
    <mergeCell ref="BU11:CF11"/>
    <mergeCell ref="CI11:CT11"/>
    <mergeCell ref="CW11:DH11"/>
    <mergeCell ref="DK11:DV11"/>
    <mergeCell ref="DY11:EJ11"/>
    <mergeCell ref="C10:N10"/>
    <mergeCell ref="Q10:AB10"/>
    <mergeCell ref="AE10:AP10"/>
    <mergeCell ref="AS10:BD10"/>
    <mergeCell ref="BG10:BR10"/>
    <mergeCell ref="BU10:CF10"/>
    <mergeCell ref="CI10:CT10"/>
    <mergeCell ref="CW10:DH10"/>
    <mergeCell ref="DK10:DV10"/>
    <mergeCell ref="CI8:CT8"/>
    <mergeCell ref="CW8:DH8"/>
    <mergeCell ref="DK8:DV8"/>
    <mergeCell ref="DY8:EJ8"/>
    <mergeCell ref="C9:N9"/>
    <mergeCell ref="Q9:AB9"/>
    <mergeCell ref="AE9:AP9"/>
    <mergeCell ref="AS9:BD9"/>
    <mergeCell ref="BG9:BR9"/>
    <mergeCell ref="BU9:CF9"/>
    <mergeCell ref="C8:N8"/>
    <mergeCell ref="Q8:AB8"/>
    <mergeCell ref="AE8:AP8"/>
    <mergeCell ref="AS8:BD8"/>
    <mergeCell ref="BG8:BR8"/>
    <mergeCell ref="BU8:CF8"/>
    <mergeCell ref="CI9:CT9"/>
    <mergeCell ref="CW9:DH9"/>
    <mergeCell ref="DK9:DV9"/>
    <mergeCell ref="DY9:EJ9"/>
    <mergeCell ref="C7:BD7"/>
    <mergeCell ref="BG7:CF7"/>
    <mergeCell ref="CI7:DH7"/>
    <mergeCell ref="DK7:EJ7"/>
    <mergeCell ref="C3:L3"/>
    <mergeCell ref="C4:L4"/>
    <mergeCell ref="N4:X4"/>
    <mergeCell ref="Z4:AJ4"/>
    <mergeCell ref="CI3:CQ3"/>
    <mergeCell ref="CI4:CQ4"/>
    <mergeCell ref="N3:X3"/>
    <mergeCell ref="Z3:AJ3"/>
  </mergeCells>
  <conditionalFormatting sqref="L12:N13">
    <cfRule type="cellIs" dxfId="1490" priority="224" operator="greaterThan">
      <formula>0</formula>
    </cfRule>
  </conditionalFormatting>
  <conditionalFormatting sqref="Z12:AB13">
    <cfRule type="cellIs" dxfId="1489" priority="223" operator="greaterThan">
      <formula>0</formula>
    </cfRule>
  </conditionalFormatting>
  <conditionalFormatting sqref="AN12:AP13">
    <cfRule type="cellIs" dxfId="1488" priority="222" operator="greaterThan">
      <formula>0</formula>
    </cfRule>
  </conditionalFormatting>
  <conditionalFormatting sqref="BB12:BD13">
    <cfRule type="cellIs" dxfId="1487" priority="221" operator="greaterThan">
      <formula>0</formula>
    </cfRule>
  </conditionalFormatting>
  <conditionalFormatting sqref="BP12:BR13">
    <cfRule type="cellIs" dxfId="1486" priority="220" operator="greaterThan">
      <formula>0</formula>
    </cfRule>
  </conditionalFormatting>
  <conditionalFormatting sqref="CD12:CF13">
    <cfRule type="cellIs" dxfId="1485" priority="219" operator="greaterThan">
      <formula>0</formula>
    </cfRule>
  </conditionalFormatting>
  <conditionalFormatting sqref="CR12:CT13">
    <cfRule type="cellIs" dxfId="1484" priority="218" operator="greaterThan">
      <formula>0</formula>
    </cfRule>
  </conditionalFormatting>
  <conditionalFormatting sqref="DF12:DH13">
    <cfRule type="cellIs" dxfId="1483" priority="217" operator="greaterThan">
      <formula>0</formula>
    </cfRule>
  </conditionalFormatting>
  <conditionalFormatting sqref="DT12:DV13">
    <cfRule type="cellIs" dxfId="1482" priority="216" operator="greaterThan">
      <formula>0</formula>
    </cfRule>
  </conditionalFormatting>
  <conditionalFormatting sqref="EH12:EJ13">
    <cfRule type="cellIs" dxfId="1481" priority="215" operator="greaterThan">
      <formula>0</formula>
    </cfRule>
  </conditionalFormatting>
  <conditionalFormatting sqref="L20:N21">
    <cfRule type="cellIs" dxfId="1480" priority="214" operator="greaterThan">
      <formula>0</formula>
    </cfRule>
  </conditionalFormatting>
  <conditionalFormatting sqref="Z20:AB21">
    <cfRule type="cellIs" dxfId="1479" priority="213" operator="greaterThan">
      <formula>0</formula>
    </cfRule>
  </conditionalFormatting>
  <conditionalFormatting sqref="AN20:AP21">
    <cfRule type="cellIs" dxfId="1478" priority="212" operator="greaterThan">
      <formula>0</formula>
    </cfRule>
  </conditionalFormatting>
  <conditionalFormatting sqref="BB20:BD21">
    <cfRule type="cellIs" dxfId="1477" priority="211" operator="greaterThan">
      <formula>0</formula>
    </cfRule>
  </conditionalFormatting>
  <conditionalFormatting sqref="BP20:BR21">
    <cfRule type="cellIs" dxfId="1476" priority="210" operator="greaterThan">
      <formula>0</formula>
    </cfRule>
  </conditionalFormatting>
  <conditionalFormatting sqref="CD20:CF21">
    <cfRule type="cellIs" dxfId="1475" priority="209" operator="greaterThan">
      <formula>0</formula>
    </cfRule>
  </conditionalFormatting>
  <conditionalFormatting sqref="CR20:CT21">
    <cfRule type="cellIs" dxfId="1474" priority="208" operator="greaterThan">
      <formula>0</formula>
    </cfRule>
  </conditionalFormatting>
  <conditionalFormatting sqref="DF20:DH21">
    <cfRule type="cellIs" dxfId="1473" priority="207" operator="greaterThan">
      <formula>0</formula>
    </cfRule>
  </conditionalFormatting>
  <conditionalFormatting sqref="DT20:DV21">
    <cfRule type="cellIs" dxfId="1472" priority="206" operator="greaterThan">
      <formula>0</formula>
    </cfRule>
  </conditionalFormatting>
  <conditionalFormatting sqref="EH20:EJ21">
    <cfRule type="cellIs" dxfId="1471" priority="205" operator="greaterThan">
      <formula>0</formula>
    </cfRule>
  </conditionalFormatting>
  <conditionalFormatting sqref="CD69:CF70">
    <cfRule type="cellIs" dxfId="1470" priority="159" operator="greaterThan">
      <formula>0</formula>
    </cfRule>
  </conditionalFormatting>
  <conditionalFormatting sqref="CR69:CT70">
    <cfRule type="cellIs" dxfId="1469" priority="158" operator="greaterThan">
      <formula>0</formula>
    </cfRule>
  </conditionalFormatting>
  <conditionalFormatting sqref="DF69:DH70">
    <cfRule type="cellIs" dxfId="1468" priority="157" operator="greaterThan">
      <formula>0</formula>
    </cfRule>
  </conditionalFormatting>
  <conditionalFormatting sqref="DT69:DV70">
    <cfRule type="cellIs" dxfId="1467" priority="156" operator="greaterThan">
      <formula>0</formula>
    </cfRule>
  </conditionalFormatting>
  <conditionalFormatting sqref="EH69:EJ70">
    <cfRule type="cellIs" dxfId="1466" priority="155" operator="greaterThan">
      <formula>0</formula>
    </cfRule>
  </conditionalFormatting>
  <conditionalFormatting sqref="L77:N78">
    <cfRule type="cellIs" dxfId="1465" priority="154" operator="greaterThan">
      <formula>0</formula>
    </cfRule>
  </conditionalFormatting>
  <conditionalFormatting sqref="Z77:AB78">
    <cfRule type="cellIs" dxfId="1464" priority="153" operator="greaterThan">
      <formula>0</formula>
    </cfRule>
  </conditionalFormatting>
  <conditionalFormatting sqref="AN85:AP86">
    <cfRule type="cellIs" dxfId="1463" priority="142" operator="greaterThan">
      <formula>0</formula>
    </cfRule>
  </conditionalFormatting>
  <conditionalFormatting sqref="DT77:DV78">
    <cfRule type="cellIs" dxfId="1462" priority="146" operator="greaterThan">
      <formula>0</formula>
    </cfRule>
  </conditionalFormatting>
  <conditionalFormatting sqref="EH77:EJ78">
    <cfRule type="cellIs" dxfId="1461" priority="145" operator="greaterThan">
      <formula>0</formula>
    </cfRule>
  </conditionalFormatting>
  <conditionalFormatting sqref="L85:N86">
    <cfRule type="cellIs" dxfId="1460" priority="144" operator="greaterThan">
      <formula>0</formula>
    </cfRule>
  </conditionalFormatting>
  <conditionalFormatting sqref="AN77:AP78">
    <cfRule type="cellIs" dxfId="1459" priority="152" operator="greaterThan">
      <formula>0</formula>
    </cfRule>
  </conditionalFormatting>
  <conditionalFormatting sqref="BB77:BD78">
    <cfRule type="cellIs" dxfId="1458" priority="151" operator="greaterThan">
      <formula>0</formula>
    </cfRule>
  </conditionalFormatting>
  <conditionalFormatting sqref="BP77:BR78">
    <cfRule type="cellIs" dxfId="1457" priority="150" operator="greaterThan">
      <formula>0</formula>
    </cfRule>
  </conditionalFormatting>
  <conditionalFormatting sqref="BB85:BD86">
    <cfRule type="cellIs" dxfId="1456" priority="141" operator="greaterThan">
      <formula>0</formula>
    </cfRule>
  </conditionalFormatting>
  <conditionalFormatting sqref="CD85:CF86">
    <cfRule type="cellIs" dxfId="1455" priority="140" operator="greaterThan">
      <formula>0</formula>
    </cfRule>
  </conditionalFormatting>
  <conditionalFormatting sqref="EH85:EJ86">
    <cfRule type="cellIs" dxfId="1454" priority="139" operator="greaterThan">
      <formula>0</formula>
    </cfRule>
  </conditionalFormatting>
  <conditionalFormatting sqref="BP85:BR86">
    <cfRule type="cellIs" dxfId="1453" priority="138" operator="greaterThan">
      <formula>0</formula>
    </cfRule>
  </conditionalFormatting>
  <conditionalFormatting sqref="CR85:CT86">
    <cfRule type="cellIs" dxfId="1452" priority="137" operator="greaterThan">
      <formula>0</formula>
    </cfRule>
  </conditionalFormatting>
  <conditionalFormatting sqref="DT85:DV86">
    <cfRule type="cellIs" dxfId="1451" priority="136" operator="greaterThan">
      <formula>0</formula>
    </cfRule>
  </conditionalFormatting>
  <conditionalFormatting sqref="Z85:AB86">
    <cfRule type="cellIs" dxfId="1450" priority="143" operator="greaterThan">
      <formula>0</formula>
    </cfRule>
  </conditionalFormatting>
  <conditionalFormatting sqref="L69:N70">
    <cfRule type="cellIs" dxfId="1449" priority="164" operator="greaterThan">
      <formula>0</formula>
    </cfRule>
  </conditionalFormatting>
  <conditionalFormatting sqref="Z69:AB70">
    <cfRule type="cellIs" dxfId="1448" priority="163" operator="greaterThan">
      <formula>0</formula>
    </cfRule>
  </conditionalFormatting>
  <conditionalFormatting sqref="AN69:AP70">
    <cfRule type="cellIs" dxfId="1447" priority="162" operator="greaterThan">
      <formula>0</formula>
    </cfRule>
  </conditionalFormatting>
  <conditionalFormatting sqref="BB69:BD70">
    <cfRule type="cellIs" dxfId="1446" priority="161" operator="greaterThan">
      <formula>0</formula>
    </cfRule>
  </conditionalFormatting>
  <conditionalFormatting sqref="BP69:BR70">
    <cfRule type="cellIs" dxfId="1445" priority="160" operator="greaterThan">
      <formula>0</formula>
    </cfRule>
  </conditionalFormatting>
  <conditionalFormatting sqref="CD77:CF78">
    <cfRule type="cellIs" dxfId="1444" priority="149" operator="greaterThan">
      <formula>0</formula>
    </cfRule>
  </conditionalFormatting>
  <conditionalFormatting sqref="CR77:CT78">
    <cfRule type="cellIs" dxfId="1443" priority="148" operator="greaterThan">
      <formula>0</formula>
    </cfRule>
  </conditionalFormatting>
  <conditionalFormatting sqref="DF77:DH78">
    <cfRule type="cellIs" dxfId="1442" priority="147" operator="greaterThan">
      <formula>0</formula>
    </cfRule>
  </conditionalFormatting>
  <conditionalFormatting sqref="DF85:DH86">
    <cfRule type="cellIs" dxfId="1441" priority="135" operator="greaterThan">
      <formula>0</formula>
    </cfRule>
  </conditionalFormatting>
  <conditionalFormatting sqref="CD44:CF45">
    <cfRule type="cellIs" dxfId="1440" priority="61" operator="greaterThan">
      <formula>0</formula>
    </cfRule>
  </conditionalFormatting>
  <conditionalFormatting sqref="DF44:DH45">
    <cfRule type="cellIs" dxfId="1439" priority="59" operator="greaterThan">
      <formula>0</formula>
    </cfRule>
  </conditionalFormatting>
  <conditionalFormatting sqref="EH44:EJ45">
    <cfRule type="cellIs" dxfId="1438" priority="57" operator="greaterThan">
      <formula>0</formula>
    </cfRule>
  </conditionalFormatting>
  <conditionalFormatting sqref="AN44:AP45">
    <cfRule type="cellIs" dxfId="1437" priority="56" operator="greaterThan">
      <formula>0</formula>
    </cfRule>
  </conditionalFormatting>
  <conditionalFormatting sqref="BB44:BD45">
    <cfRule type="cellIs" dxfId="1436" priority="55" operator="greaterThan">
      <formula>0</formula>
    </cfRule>
  </conditionalFormatting>
  <conditionalFormatting sqref="BP44:BR45">
    <cfRule type="cellIs" dxfId="1435" priority="54" operator="greaterThan">
      <formula>0</formula>
    </cfRule>
  </conditionalFormatting>
  <conditionalFormatting sqref="CR44:CT45">
    <cfRule type="cellIs" dxfId="1434" priority="53" operator="greaterThan">
      <formula>0</formula>
    </cfRule>
  </conditionalFormatting>
  <conditionalFormatting sqref="DT44:DV45">
    <cfRule type="cellIs" dxfId="1433" priority="52" operator="greaterThan">
      <formula>0</formula>
    </cfRule>
  </conditionalFormatting>
  <conditionalFormatting sqref="L28:N29">
    <cfRule type="cellIs" dxfId="1432" priority="110" operator="greaterThan">
      <formula>0</formula>
    </cfRule>
  </conditionalFormatting>
  <conditionalFormatting sqref="BB28:BD29">
    <cfRule type="cellIs" dxfId="1431" priority="109" operator="greaterThan">
      <formula>0</formula>
    </cfRule>
  </conditionalFormatting>
  <conditionalFormatting sqref="CR28:CT29">
    <cfRule type="cellIs" dxfId="1430" priority="104" operator="greaterThan">
      <formula>0</formula>
    </cfRule>
  </conditionalFormatting>
  <conditionalFormatting sqref="AN28:AP29">
    <cfRule type="cellIs" dxfId="1429" priority="106" operator="greaterThan">
      <formula>0</formula>
    </cfRule>
  </conditionalFormatting>
  <conditionalFormatting sqref="CD28:CF29">
    <cfRule type="cellIs" dxfId="1428" priority="105" operator="greaterThan">
      <formula>0</formula>
    </cfRule>
  </conditionalFormatting>
  <conditionalFormatting sqref="DT28:DV29">
    <cfRule type="cellIs" dxfId="1427" priority="102" operator="greaterThan">
      <formula>0</formula>
    </cfRule>
  </conditionalFormatting>
  <conditionalFormatting sqref="Z28:AB29">
    <cfRule type="cellIs" dxfId="1426" priority="100" operator="greaterThan">
      <formula>0</formula>
    </cfRule>
  </conditionalFormatting>
  <conditionalFormatting sqref="BP28:BR29">
    <cfRule type="cellIs" dxfId="1425" priority="99" operator="greaterThan">
      <formula>0</formula>
    </cfRule>
  </conditionalFormatting>
  <conditionalFormatting sqref="DF28:DH29">
    <cfRule type="cellIs" dxfId="1424" priority="98" operator="greaterThan">
      <formula>0</formula>
    </cfRule>
  </conditionalFormatting>
  <conditionalFormatting sqref="EH28:EJ29">
    <cfRule type="cellIs" dxfId="1423" priority="97" operator="greaterThan">
      <formula>0</formula>
    </cfRule>
  </conditionalFormatting>
  <conditionalFormatting sqref="L36:N37">
    <cfRule type="cellIs" dxfId="1422" priority="93" operator="greaterThan">
      <formula>0</formula>
    </cfRule>
  </conditionalFormatting>
  <conditionalFormatting sqref="AN36:AP37">
    <cfRule type="cellIs" dxfId="1421" priority="90" operator="greaterThan">
      <formula>0</formula>
    </cfRule>
  </conditionalFormatting>
  <conditionalFormatting sqref="Z36:AB37">
    <cfRule type="cellIs" dxfId="1420" priority="91" operator="greaterThan">
      <formula>0</formula>
    </cfRule>
  </conditionalFormatting>
  <conditionalFormatting sqref="BB36:BD37">
    <cfRule type="cellIs" dxfId="1419" priority="83" operator="greaterThan">
      <formula>0</formula>
    </cfRule>
  </conditionalFormatting>
  <conditionalFormatting sqref="CD36:CF37">
    <cfRule type="cellIs" dxfId="1418" priority="81" operator="greaterThan">
      <formula>0</formula>
    </cfRule>
  </conditionalFormatting>
  <conditionalFormatting sqref="CR36:CT37">
    <cfRule type="cellIs" dxfId="1417" priority="80" operator="greaterThan">
      <formula>0</formula>
    </cfRule>
  </conditionalFormatting>
  <conditionalFormatting sqref="DF36:DH37">
    <cfRule type="cellIs" dxfId="1416" priority="79" operator="greaterThan">
      <formula>0</formula>
    </cfRule>
  </conditionalFormatting>
  <conditionalFormatting sqref="EH36:EJ37">
    <cfRule type="cellIs" dxfId="1415" priority="77" operator="greaterThan">
      <formula>0</formula>
    </cfRule>
  </conditionalFormatting>
  <conditionalFormatting sqref="BP36:BR37">
    <cfRule type="cellIs" dxfId="1414" priority="76" operator="greaterThan">
      <formula>0</formula>
    </cfRule>
  </conditionalFormatting>
  <conditionalFormatting sqref="DT36:DV37">
    <cfRule type="cellIs" dxfId="1413" priority="75" operator="greaterThan">
      <formula>0</formula>
    </cfRule>
  </conditionalFormatting>
  <conditionalFormatting sqref="L44:N45">
    <cfRule type="cellIs" dxfId="1412" priority="64" operator="greaterThan">
      <formula>0</formula>
    </cfRule>
  </conditionalFormatting>
  <conditionalFormatting sqref="Z44:AB45">
    <cfRule type="cellIs" dxfId="1411" priority="63" operator="greaterThan">
      <formula>0</formula>
    </cfRule>
  </conditionalFormatting>
  <conditionalFormatting sqref="DT53:DV54">
    <cfRule type="cellIs" dxfId="1410" priority="26" operator="greaterThan">
      <formula>0</formula>
    </cfRule>
  </conditionalFormatting>
  <conditionalFormatting sqref="EH53:EJ54">
    <cfRule type="cellIs" dxfId="1409" priority="25" operator="greaterThan">
      <formula>0</formula>
    </cfRule>
  </conditionalFormatting>
  <conditionalFormatting sqref="CD61:CF62">
    <cfRule type="cellIs" dxfId="1408" priority="10" operator="greaterThan">
      <formula>0</formula>
    </cfRule>
  </conditionalFormatting>
  <conditionalFormatting sqref="DF61:DH62">
    <cfRule type="cellIs" dxfId="1407" priority="14" operator="greaterThan">
      <formula>0</formula>
    </cfRule>
  </conditionalFormatting>
  <conditionalFormatting sqref="BB61:BD62">
    <cfRule type="cellIs" dxfId="1406" priority="18" operator="greaterThan">
      <formula>0</formula>
    </cfRule>
  </conditionalFormatting>
  <conditionalFormatting sqref="BP61:BR62">
    <cfRule type="cellIs" dxfId="1405" priority="12" operator="greaterThan">
      <formula>0</formula>
    </cfRule>
  </conditionalFormatting>
  <conditionalFormatting sqref="DT61:DV62">
    <cfRule type="cellIs" dxfId="1404" priority="13" operator="greaterThan">
      <formula>0</formula>
    </cfRule>
  </conditionalFormatting>
  <conditionalFormatting sqref="EH61:EJ62">
    <cfRule type="cellIs" dxfId="1403" priority="22" operator="greaterThan">
      <formula>0</formula>
    </cfRule>
  </conditionalFormatting>
  <conditionalFormatting sqref="L61:N62">
    <cfRule type="cellIs" dxfId="1402" priority="21" operator="greaterThan">
      <formula>0</formula>
    </cfRule>
  </conditionalFormatting>
  <conditionalFormatting sqref="Z61:AB62">
    <cfRule type="cellIs" dxfId="1401" priority="20" operator="greaterThan">
      <formula>0</formula>
    </cfRule>
  </conditionalFormatting>
  <conditionalFormatting sqref="CR61:CT62">
    <cfRule type="cellIs" dxfId="1400" priority="11" operator="greaterThan">
      <formula>0</formula>
    </cfRule>
  </conditionalFormatting>
  <conditionalFormatting sqref="BP53:BR54">
    <cfRule type="cellIs" dxfId="1399" priority="34" operator="greaterThan">
      <formula>0</formula>
    </cfRule>
  </conditionalFormatting>
  <conditionalFormatting sqref="CR53:CT54">
    <cfRule type="cellIs" dxfId="1398" priority="27" operator="greaterThan">
      <formula>0</formula>
    </cfRule>
  </conditionalFormatting>
  <conditionalFormatting sqref="CD53:CF54">
    <cfRule type="cellIs" dxfId="1397" priority="28" operator="greaterThan">
      <formula>0</formula>
    </cfRule>
  </conditionalFormatting>
  <conditionalFormatting sqref="AN53:AP54">
    <cfRule type="cellIs" dxfId="1396" priority="31" operator="greaterThan">
      <formula>0</formula>
    </cfRule>
  </conditionalFormatting>
  <conditionalFormatting sqref="Z53:AB54">
    <cfRule type="cellIs" dxfId="1395" priority="32" operator="greaterThan">
      <formula>0</formula>
    </cfRule>
  </conditionalFormatting>
  <conditionalFormatting sqref="L53:N54">
    <cfRule type="cellIs" dxfId="1394" priority="33" operator="greaterThan">
      <formula>0</formula>
    </cfRule>
  </conditionalFormatting>
  <conditionalFormatting sqref="BB53:BD54">
    <cfRule type="cellIs" dxfId="1393" priority="30" operator="greaterThan">
      <formula>0</formula>
    </cfRule>
  </conditionalFormatting>
  <conditionalFormatting sqref="DF53:DH54">
    <cfRule type="cellIs" dxfId="1392" priority="29" operator="greaterThan">
      <formula>0</formula>
    </cfRule>
  </conditionalFormatting>
  <conditionalFormatting sqref="AN61:AP62">
    <cfRule type="cellIs" dxfId="1391" priority="19" operator="greaterThan">
      <formula>0</formula>
    </cfRule>
  </conditionalFormatting>
  <conditionalFormatting sqref="BB93:BD94">
    <cfRule type="cellIs" dxfId="1390" priority="3" operator="greaterThan">
      <formula>0</formula>
    </cfRule>
  </conditionalFormatting>
  <conditionalFormatting sqref="AN93:AP94">
    <cfRule type="cellIs" dxfId="1389" priority="1" operator="greaterThan">
      <formula>0</formula>
    </cfRule>
  </conditionalFormatting>
  <conditionalFormatting sqref="BP93:BR94">
    <cfRule type="cellIs" dxfId="1388" priority="4" operator="greaterThan">
      <formula>0</formula>
    </cfRule>
  </conditionalFormatting>
  <conditionalFormatting sqref="L93:N94">
    <cfRule type="cellIs" dxfId="1387" priority="5" operator="greaterThan">
      <formula>0</formula>
    </cfRule>
  </conditionalFormatting>
  <conditionalFormatting sqref="Z93:AB94">
    <cfRule type="cellIs" dxfId="1386" priority="2" operator="greaterThan">
      <formula>0</formula>
    </cfRule>
  </conditionalFormatting>
  <pageMargins left="0.23622047244094491" right="0.23622047244094491" top="0.74803149606299213" bottom="0.74803149606299213" header="0.31496062992125984" footer="0.31496062992125984"/>
  <pageSetup paperSize="9" scale="49" fitToHeight="0" orientation="portrait" r:id="rId1"/>
  <headerFooter>
    <oddFooter>&amp;R&amp;"Arial,обычный"&amp;24Стр.&amp;P</oddFooter>
  </headerFooter>
  <rowBreaks count="1" manualBreakCount="1">
    <brk id="46" max="16383" man="1"/>
  </rowBreaks>
  <drawing r:id="rId2"/>
</worksheet>
</file>

<file path=xl/worksheets/sheet9.xml><?xml version="1.0" encoding="utf-8"?>
<worksheet xmlns="http://schemas.openxmlformats.org/spreadsheetml/2006/main" xmlns:r="http://schemas.openxmlformats.org/officeDocument/2006/relationships">
  <sheetPr>
    <tabColor theme="5"/>
  </sheetPr>
  <dimension ref="A1:EJ103"/>
  <sheetViews>
    <sheetView topLeftCell="B1" zoomScale="80" zoomScaleNormal="80" workbookViewId="0">
      <pane ySplit="5" topLeftCell="A6" activePane="bottomLeft" state="frozen"/>
      <selection activeCell="DR102" sqref="DR102"/>
      <selection pane="bottomLeft" activeCell="BO14" sqref="BO14"/>
    </sheetView>
  </sheetViews>
  <sheetFormatPr defaultRowHeight="14.25"/>
  <cols>
    <col min="1" max="1" width="14" style="163" hidden="1" customWidth="1"/>
    <col min="2" max="14" width="1.42578125" style="163" customWidth="1"/>
    <col min="15" max="15" width="14.140625" style="163" hidden="1" customWidth="1"/>
    <col min="16" max="23" width="1.42578125" style="163" customWidth="1"/>
    <col min="24" max="24" width="2.85546875" style="163" customWidth="1"/>
    <col min="25" max="28" width="1.42578125" style="163" customWidth="1"/>
    <col min="29" max="29" width="13" style="163" hidden="1" customWidth="1"/>
    <col min="30" max="42" width="1.42578125" style="163" customWidth="1"/>
    <col min="43" max="43" width="14.140625" style="163" hidden="1" customWidth="1"/>
    <col min="44" max="56" width="1.42578125" style="163" customWidth="1"/>
    <col min="57" max="57" width="13.5703125" style="163" hidden="1" customWidth="1"/>
    <col min="58" max="58" width="1.85546875" style="163" customWidth="1"/>
    <col min="59" max="64" width="1.42578125" style="163" customWidth="1"/>
    <col min="65" max="65" width="2.85546875" style="163" customWidth="1"/>
    <col min="66" max="66" width="1.42578125" style="163" customWidth="1"/>
    <col min="67" max="67" width="3" style="163" customWidth="1"/>
    <col min="68" max="70" width="1.42578125" style="163" customWidth="1"/>
    <col min="71" max="71" width="12.7109375" style="163" hidden="1" customWidth="1"/>
    <col min="72" max="84" width="1.42578125" style="163" customWidth="1"/>
    <col min="85" max="85" width="14.140625" style="163" hidden="1" customWidth="1"/>
    <col min="86" max="86" width="1.28515625" style="163" customWidth="1"/>
    <col min="87" max="97" width="1.42578125" style="163" customWidth="1"/>
    <col min="98" max="98" width="2.140625" style="163" customWidth="1"/>
    <col min="99" max="99" width="12.7109375" style="163" hidden="1" customWidth="1"/>
    <col min="100" max="112" width="1.42578125" style="163" customWidth="1"/>
    <col min="113" max="113" width="13.28515625" style="163" hidden="1" customWidth="1"/>
    <col min="114" max="114" width="1.85546875" style="163" customWidth="1"/>
    <col min="115" max="126" width="1.42578125" style="163" customWidth="1"/>
    <col min="127" max="127" width="12.7109375" style="163" hidden="1" customWidth="1"/>
    <col min="128" max="140" width="1.42578125" style="163" customWidth="1"/>
    <col min="141" max="16384" width="9.140625" style="163"/>
  </cols>
  <sheetData>
    <row r="1" spans="1:140" ht="21" thickBot="1">
      <c r="C1" s="750" t="s">
        <v>4365</v>
      </c>
      <c r="D1" s="751"/>
      <c r="E1" s="751"/>
      <c r="F1" s="751"/>
      <c r="G1" s="751"/>
      <c r="H1" s="751"/>
      <c r="I1" s="751"/>
      <c r="J1" s="751"/>
      <c r="K1" s="751"/>
      <c r="L1" s="751"/>
      <c r="M1" s="751"/>
      <c r="N1" s="751"/>
      <c r="O1" s="751"/>
      <c r="P1" s="751"/>
      <c r="Q1" s="751"/>
      <c r="R1" s="751"/>
      <c r="S1" s="751"/>
      <c r="T1" s="751"/>
      <c r="U1" s="751"/>
      <c r="V1" s="751"/>
      <c r="W1" s="751"/>
      <c r="X1" s="751"/>
      <c r="Y1" s="751"/>
      <c r="Z1" s="751"/>
      <c r="AA1" s="751"/>
      <c r="AB1" s="751"/>
      <c r="AC1" s="751"/>
      <c r="AD1" s="751"/>
      <c r="AE1" s="751"/>
      <c r="AF1" s="751"/>
      <c r="AG1" s="751"/>
      <c r="AH1" s="751"/>
      <c r="AI1" s="751"/>
      <c r="AJ1" s="751"/>
      <c r="AK1" s="751"/>
      <c r="AL1" s="751"/>
      <c r="AM1" s="751"/>
      <c r="AN1" s="751"/>
      <c r="AO1" s="751"/>
      <c r="AP1" s="751"/>
      <c r="AQ1" s="751"/>
      <c r="AR1" s="751"/>
      <c r="AS1" s="751"/>
      <c r="AT1" s="751"/>
      <c r="AU1" s="751"/>
      <c r="AV1" s="751"/>
      <c r="AW1" s="751"/>
      <c r="AX1" s="751"/>
      <c r="AY1" s="751"/>
      <c r="AZ1" s="751"/>
      <c r="BA1" s="751"/>
      <c r="BB1" s="751"/>
      <c r="BC1" s="751"/>
      <c r="BD1" s="751"/>
      <c r="BE1" s="751"/>
      <c r="BF1" s="751"/>
      <c r="BG1" s="751"/>
      <c r="BH1" s="751"/>
      <c r="BI1" s="751"/>
      <c r="BJ1" s="751"/>
      <c r="BK1" s="751"/>
      <c r="BL1" s="751"/>
      <c r="BM1" s="751"/>
      <c r="BN1" s="751"/>
      <c r="BO1" s="751"/>
      <c r="BP1" s="751"/>
      <c r="BQ1" s="751"/>
      <c r="BR1" s="751"/>
      <c r="BS1" s="751"/>
      <c r="BT1" s="751"/>
      <c r="BU1" s="751"/>
      <c r="BV1" s="751"/>
      <c r="BW1" s="751"/>
      <c r="BX1" s="751"/>
      <c r="BY1" s="751"/>
      <c r="BZ1" s="751"/>
      <c r="CA1" s="751"/>
      <c r="CB1" s="751"/>
      <c r="CC1" s="751"/>
      <c r="CD1" s="751"/>
      <c r="CE1" s="751"/>
      <c r="CF1" s="751"/>
      <c r="CG1" s="751"/>
      <c r="CH1" s="751"/>
      <c r="CI1" s="751"/>
      <c r="CJ1" s="751"/>
      <c r="CK1" s="751"/>
      <c r="CL1" s="751"/>
      <c r="CM1" s="751"/>
      <c r="CN1" s="751"/>
      <c r="CO1" s="751"/>
      <c r="CP1" s="751"/>
      <c r="CQ1" s="751"/>
      <c r="CR1" s="751"/>
      <c r="CS1" s="751"/>
      <c r="CT1" s="751"/>
      <c r="CU1" s="751"/>
      <c r="CV1" s="751"/>
      <c r="CW1" s="751"/>
      <c r="CX1" s="751"/>
      <c r="CY1" s="751"/>
      <c r="CZ1" s="751"/>
      <c r="DA1" s="751"/>
      <c r="DB1" s="751"/>
      <c r="DC1" s="751"/>
      <c r="DD1" s="751"/>
      <c r="DE1" s="751"/>
      <c r="DF1" s="751"/>
      <c r="DG1" s="751"/>
      <c r="DH1" s="751"/>
      <c r="DI1" s="751"/>
      <c r="DJ1" s="751"/>
      <c r="DK1" s="751"/>
      <c r="DL1" s="751"/>
      <c r="DM1" s="751"/>
      <c r="DN1" s="751"/>
      <c r="DO1" s="751"/>
      <c r="DP1" s="751"/>
      <c r="DQ1" s="751"/>
      <c r="DR1" s="751"/>
      <c r="DS1" s="751"/>
      <c r="DT1" s="751"/>
      <c r="DU1" s="751"/>
      <c r="DV1" s="751"/>
      <c r="DW1" s="751"/>
      <c r="DX1" s="751"/>
      <c r="DY1" s="751"/>
      <c r="DZ1" s="751"/>
      <c r="EA1" s="751"/>
      <c r="EB1" s="751"/>
      <c r="EC1" s="751"/>
      <c r="ED1" s="751"/>
      <c r="EE1" s="751"/>
      <c r="EF1" s="751"/>
      <c r="EG1" s="751"/>
      <c r="EH1" s="751"/>
      <c r="EI1" s="751"/>
      <c r="EJ1" s="752"/>
    </row>
    <row r="2" spans="1:140" ht="15" customHeight="1" thickBot="1">
      <c r="B2" s="221"/>
      <c r="AK2" s="158"/>
      <c r="AL2" s="158"/>
      <c r="AM2" s="797" t="s">
        <v>6364</v>
      </c>
      <c r="AN2" s="798"/>
      <c r="AO2" s="798"/>
      <c r="AP2" s="798"/>
      <c r="AQ2" s="798"/>
      <c r="AR2" s="798"/>
      <c r="AS2" s="798"/>
      <c r="AT2" s="798"/>
      <c r="AU2" s="798"/>
      <c r="AV2" s="798"/>
      <c r="AW2" s="798"/>
      <c r="AX2" s="798"/>
      <c r="AY2" s="798"/>
      <c r="AZ2" s="798"/>
      <c r="BA2" s="798"/>
      <c r="BB2" s="798"/>
      <c r="BC2" s="798"/>
      <c r="BD2" s="798"/>
      <c r="BE2" s="798"/>
      <c r="BF2" s="798"/>
      <c r="BG2" s="798"/>
      <c r="BH2" s="798"/>
      <c r="BI2" s="798"/>
      <c r="BJ2" s="798"/>
      <c r="BK2" s="798"/>
      <c r="BL2" s="798"/>
      <c r="BM2" s="798"/>
      <c r="BN2" s="798"/>
      <c r="BO2" s="798"/>
      <c r="BP2" s="798"/>
      <c r="BQ2" s="798"/>
      <c r="BR2" s="798"/>
      <c r="BS2" s="798"/>
      <c r="BT2" s="798"/>
      <c r="BU2" s="798"/>
      <c r="BV2" s="798"/>
      <c r="BW2" s="798"/>
      <c r="BX2" s="798"/>
      <c r="BY2" s="798"/>
      <c r="BZ2" s="798"/>
      <c r="CA2" s="798"/>
      <c r="CB2" s="798"/>
      <c r="CC2" s="798"/>
      <c r="CD2" s="798"/>
      <c r="CE2" s="798"/>
      <c r="CF2" s="799"/>
      <c r="CG2" s="142"/>
      <c r="CH2" s="142"/>
      <c r="CI2" s="142"/>
      <c r="CJ2" s="142"/>
      <c r="CK2" s="142"/>
      <c r="CL2" s="142"/>
      <c r="CM2" s="142"/>
      <c r="CN2" s="142"/>
      <c r="CO2" s="142"/>
      <c r="CP2" s="142"/>
      <c r="CQ2" s="142"/>
      <c r="CR2" s="142"/>
      <c r="CS2" s="745" t="s">
        <v>4999</v>
      </c>
      <c r="CT2" s="745"/>
      <c r="CU2" s="745"/>
      <c r="CV2" s="745"/>
      <c r="CW2" s="745"/>
      <c r="CX2" s="745"/>
      <c r="CY2" s="745"/>
      <c r="CZ2" s="745"/>
      <c r="DA2" s="745"/>
      <c r="DB2" s="745"/>
      <c r="DC2" s="745"/>
      <c r="DD2" s="745"/>
      <c r="DE2" s="745"/>
      <c r="DF2" s="745"/>
      <c r="DG2" s="745"/>
      <c r="DH2" s="745"/>
      <c r="DI2" s="745"/>
      <c r="DJ2" s="745"/>
      <c r="DK2" s="745"/>
      <c r="DL2" s="745"/>
      <c r="DN2" s="745" t="s">
        <v>5000</v>
      </c>
      <c r="DO2" s="745"/>
      <c r="DP2" s="745"/>
      <c r="DQ2" s="745"/>
      <c r="DR2" s="745"/>
      <c r="DS2" s="745"/>
      <c r="DT2" s="745"/>
      <c r="DU2" s="745"/>
      <c r="DV2" s="745"/>
      <c r="DW2" s="745"/>
      <c r="DX2" s="745"/>
      <c r="DY2" s="745"/>
      <c r="DZ2" s="745"/>
      <c r="EA2" s="745"/>
      <c r="EB2" s="745"/>
      <c r="EC2" s="745"/>
      <c r="ED2" s="745"/>
      <c r="EE2" s="745"/>
      <c r="EF2" s="745"/>
      <c r="EG2" s="745"/>
      <c r="EH2" s="745"/>
      <c r="EI2" s="158"/>
      <c r="EJ2" s="158"/>
    </row>
    <row r="3" spans="1:140" s="243" customFormat="1" ht="21" customHeight="1" thickBot="1">
      <c r="C3" s="221"/>
      <c r="D3" s="300"/>
      <c r="E3" s="300"/>
      <c r="F3" s="300"/>
      <c r="G3" s="300"/>
      <c r="H3" s="300"/>
      <c r="I3" s="300"/>
      <c r="J3" s="300"/>
      <c r="K3" s="300"/>
      <c r="L3" s="300"/>
      <c r="M3" s="212"/>
      <c r="N3" s="966" t="s">
        <v>5003</v>
      </c>
      <c r="O3" s="967"/>
      <c r="P3" s="967"/>
      <c r="Q3" s="967"/>
      <c r="R3" s="967"/>
      <c r="S3" s="967"/>
      <c r="T3" s="967"/>
      <c r="U3" s="967"/>
      <c r="V3" s="967"/>
      <c r="W3" s="967"/>
      <c r="X3" s="967"/>
      <c r="Y3" s="967"/>
      <c r="Z3" s="967"/>
      <c r="AA3" s="967"/>
      <c r="AB3" s="967"/>
      <c r="AC3" s="967"/>
      <c r="AD3" s="967"/>
      <c r="AE3" s="967"/>
      <c r="AF3" s="967"/>
      <c r="AG3" s="967"/>
      <c r="AH3" s="967"/>
      <c r="AI3" s="967"/>
      <c r="AJ3" s="968"/>
      <c r="AK3" s="158"/>
      <c r="AL3" s="158"/>
      <c r="AM3" s="800"/>
      <c r="AN3" s="801"/>
      <c r="AO3" s="801"/>
      <c r="AP3" s="801"/>
      <c r="AQ3" s="801"/>
      <c r="AR3" s="801"/>
      <c r="AS3" s="801"/>
      <c r="AT3" s="801"/>
      <c r="AU3" s="801"/>
      <c r="AV3" s="801"/>
      <c r="AW3" s="801"/>
      <c r="AX3" s="801"/>
      <c r="AY3" s="801"/>
      <c r="AZ3" s="801"/>
      <c r="BA3" s="801"/>
      <c r="BB3" s="801"/>
      <c r="BC3" s="801"/>
      <c r="BD3" s="801"/>
      <c r="BE3" s="801"/>
      <c r="BF3" s="801"/>
      <c r="BG3" s="801"/>
      <c r="BH3" s="801"/>
      <c r="BI3" s="801"/>
      <c r="BJ3" s="801"/>
      <c r="BK3" s="801"/>
      <c r="BL3" s="801"/>
      <c r="BM3" s="801"/>
      <c r="BN3" s="801"/>
      <c r="BO3" s="801"/>
      <c r="BP3" s="801"/>
      <c r="BQ3" s="801"/>
      <c r="BR3" s="801"/>
      <c r="BS3" s="801"/>
      <c r="BT3" s="801"/>
      <c r="BU3" s="801"/>
      <c r="BV3" s="801"/>
      <c r="BW3" s="801"/>
      <c r="BX3" s="801"/>
      <c r="BY3" s="801"/>
      <c r="BZ3" s="801"/>
      <c r="CA3" s="801"/>
      <c r="CB3" s="801"/>
      <c r="CC3" s="801"/>
      <c r="CD3" s="801"/>
      <c r="CE3" s="801"/>
      <c r="CF3" s="802"/>
      <c r="CI3" s="757" t="s">
        <v>4266</v>
      </c>
      <c r="CJ3" s="757"/>
      <c r="CK3" s="757"/>
      <c r="CL3" s="757"/>
      <c r="CM3" s="757"/>
      <c r="CN3" s="757"/>
      <c r="CO3" s="757"/>
      <c r="CP3" s="757"/>
      <c r="CQ3" s="757"/>
      <c r="CR3" s="142"/>
      <c r="CS3" s="909">
        <f>Z12+AN12+BB12+CD12+DF12+L28+AN28+BB28+CD28+CR28+DT28+EH12+Z20+BB20+CD20+CR20+DF20+DT20+EH20+L36+BB36+CD36+DF36+EH36+Z44+CD44+BB44+DF44+BB53+EH44+L53+Z53+BP53+CR53+DF53+EH53+Z61+BB61+CD61+CR61+DT61+L69+Z69+AN69+BP69+CR69+DT69+L77+AN77+BP77+CR77+DT77+AN85+CD85+DT85+AN93+BP93+EH77+EH85+AN36+CR36+Z93+BB93</f>
        <v>0</v>
      </c>
      <c r="CT3" s="909"/>
      <c r="CU3" s="909"/>
      <c r="CV3" s="909"/>
      <c r="CW3" s="909"/>
      <c r="CX3" s="909"/>
      <c r="CY3" s="909"/>
      <c r="CZ3" s="909"/>
      <c r="DA3" s="909"/>
      <c r="DB3" s="909"/>
      <c r="DC3" s="910">
        <f>Z13+AN13+BB13+CD13+DF13+L29+AN29+BB29+CD29+CR29+DT29+EH13+Z21+BB21+CD21+CR21+DF21+DT21+EH21+L37+BB37+CD37+DF37+EH37+Z45+CD45+BB45+DF45+BB54+EH45+L54+Z54+BP54+CR54+DF54+EH54+Z62+BB62+CD62+CR62+DT62+L70+Z70+AN70+BP70+CR70+DT70+L78+AN78+BP78+CR78+DT78+AN86+CD86+DT86+AN94+BP94+EH78+EH86+AN37+CR37+Z94+BB94</f>
        <v>0</v>
      </c>
      <c r="DD3" s="910"/>
      <c r="DE3" s="910"/>
      <c r="DF3" s="910"/>
      <c r="DG3" s="910"/>
      <c r="DH3" s="910"/>
      <c r="DI3" s="910"/>
      <c r="DJ3" s="910"/>
      <c r="DK3" s="910"/>
      <c r="DL3" s="910"/>
      <c r="DM3" s="163"/>
      <c r="DN3" s="895">
        <f>Q12*Z12+AE12*AN12+BU12*CD12+AS12*BB12+CW12*DF12+DY12*EH12+Q20*Z20+AS20*BB20+BU20*CD20+CI20*CR20+CW20*DF20+DK20*DT20+DY20*EH20+C36*L36+AS36*BB36+BU36*CD36+CW36*DF36+DY36*EH36+Q44*Z44+AE36*AN36+AS44*BB44+BU44*CD44+CW44*DF44+DY44*EH44+C53*L53+Q53*Z53+BG53*BP53+CI53*CR53+CW53*DF53+DY53*EH53+Q61*Z61+AS61*BB61+BU61*CD61+CI61*CR61+DK61*DT61+C69*L69+Q69*Z69+AE69*AN69+BG69*BP69+CI69*CR69+DK69*DT69+C77*L77+AE77*AN77+BG77*BP77+CI77*CR77+DK77*DT77+AE85*AN85+BU85*CD85+DK85*DT85+AE93*AN93+BG93*BP93+DY77*EH77+DY85*EH85+C28*L28+AE28*AN28+AS28*BB28+BU28*CD28+CI28*CR28+DK28*DT28+CI36*CR36+AS53*BB53+Q93*Z93</f>
        <v>0</v>
      </c>
      <c r="DO3" s="895"/>
      <c r="DP3" s="895"/>
      <c r="DQ3" s="895"/>
      <c r="DR3" s="895"/>
      <c r="DS3" s="895"/>
      <c r="DT3" s="895"/>
      <c r="DU3" s="895"/>
      <c r="DV3" s="895"/>
      <c r="DW3" s="895"/>
      <c r="DX3" s="895"/>
      <c r="DY3" s="896">
        <f>Q13*Z13+AE13*AN13+BU13*CD13+AS13*BB13+CW13*DF13+DY13*EH13+Q21*Z21+AS21*BB21+BU21*CD21+CI21*CR21+CW21*DF21+DK21*DT21+DY21*EH21+C37*L37+AS37*BB37+BU37*CD37+CW37*DF37+DY37*EH37+Q45*Z45+AE37*AN37+AS45*BB45+BU45*CD45+CW45*DF45+DY45*EH45+C54*L54+Q54*Z54+BG54*BP54+CI54*CR54+CW54*DF54+DY54*EH54+Q62*Z62+AS62*BB62+BU62*CD62+CI62*CR62+DK62*DT62+C70*L70+Q70*Z70+AE70*AN70+BG70*BP70+CI70*CR70+DK70*DT70+C78*L78+AE78*AN78+BG78*BP78+CI78*CR78+DK78*DT78+AE86*AN86+BU86*CD86+DK86*DT86+AE94*AN94+BG94*BP94+DY78*EH78+DY86*EH86+C29*L29+AE29*AN29+AS29*BB29+BU29*CD29+CI29*CR29+DK29*DT29+CI37*CR37+AS54*BB54+Q94*Z94</f>
        <v>0</v>
      </c>
      <c r="DZ3" s="897"/>
      <c r="EA3" s="897"/>
      <c r="EB3" s="897"/>
      <c r="EC3" s="897"/>
      <c r="ED3" s="897"/>
      <c r="EE3" s="897"/>
      <c r="EF3" s="897"/>
      <c r="EG3" s="897"/>
      <c r="EH3" s="898"/>
      <c r="EI3" s="158"/>
      <c r="EJ3" s="158"/>
    </row>
    <row r="4" spans="1:140" s="243" customFormat="1" ht="28.5" customHeight="1" thickBot="1">
      <c r="C4" s="899" t="s">
        <v>4266</v>
      </c>
      <c r="D4" s="900"/>
      <c r="E4" s="900"/>
      <c r="F4" s="900"/>
      <c r="G4" s="900"/>
      <c r="H4" s="900"/>
      <c r="I4" s="900"/>
      <c r="J4" s="900"/>
      <c r="K4" s="900"/>
      <c r="L4" s="901"/>
      <c r="M4" s="140"/>
      <c r="N4" s="957" t="s">
        <v>602</v>
      </c>
      <c r="O4" s="958"/>
      <c r="P4" s="958"/>
      <c r="Q4" s="958"/>
      <c r="R4" s="958"/>
      <c r="S4" s="958"/>
      <c r="T4" s="958"/>
      <c r="U4" s="958"/>
      <c r="V4" s="958"/>
      <c r="W4" s="958"/>
      <c r="X4" s="959"/>
      <c r="Y4" s="158"/>
      <c r="Z4" s="960" t="s">
        <v>15</v>
      </c>
      <c r="AA4" s="961"/>
      <c r="AB4" s="961"/>
      <c r="AC4" s="961"/>
      <c r="AD4" s="961"/>
      <c r="AE4" s="961"/>
      <c r="AF4" s="961"/>
      <c r="AG4" s="961"/>
      <c r="AH4" s="961"/>
      <c r="AI4" s="961"/>
      <c r="AJ4" s="962"/>
      <c r="AK4" s="158"/>
      <c r="AL4" s="158"/>
      <c r="AM4" s="803"/>
      <c r="AN4" s="804"/>
      <c r="AO4" s="804"/>
      <c r="AP4" s="804"/>
      <c r="AQ4" s="804"/>
      <c r="AR4" s="804"/>
      <c r="AS4" s="804"/>
      <c r="AT4" s="804"/>
      <c r="AU4" s="804"/>
      <c r="AV4" s="804"/>
      <c r="AW4" s="804"/>
      <c r="AX4" s="804"/>
      <c r="AY4" s="804"/>
      <c r="AZ4" s="804"/>
      <c r="BA4" s="804"/>
      <c r="BB4" s="804"/>
      <c r="BC4" s="804"/>
      <c r="BD4" s="804"/>
      <c r="BE4" s="804"/>
      <c r="BF4" s="804"/>
      <c r="BG4" s="804"/>
      <c r="BH4" s="804"/>
      <c r="BI4" s="804"/>
      <c r="BJ4" s="804"/>
      <c r="BK4" s="804"/>
      <c r="BL4" s="804"/>
      <c r="BM4" s="804"/>
      <c r="BN4" s="804"/>
      <c r="BO4" s="804"/>
      <c r="BP4" s="804"/>
      <c r="BQ4" s="804"/>
      <c r="BR4" s="804"/>
      <c r="BS4" s="804"/>
      <c r="BT4" s="804"/>
      <c r="BU4" s="804"/>
      <c r="BV4" s="804"/>
      <c r="BW4" s="804"/>
      <c r="BX4" s="804"/>
      <c r="BY4" s="804"/>
      <c r="BZ4" s="804"/>
      <c r="CA4" s="804"/>
      <c r="CB4" s="804"/>
      <c r="CC4" s="804"/>
      <c r="CD4" s="804"/>
      <c r="CE4" s="804"/>
      <c r="CF4" s="805"/>
      <c r="CI4" s="757" t="s">
        <v>4183</v>
      </c>
      <c r="CJ4" s="757"/>
      <c r="CK4" s="757"/>
      <c r="CL4" s="757"/>
      <c r="CM4" s="757"/>
      <c r="CN4" s="757"/>
      <c r="CO4" s="757"/>
      <c r="CP4" s="757"/>
      <c r="CQ4" s="757"/>
      <c r="CR4" s="142"/>
      <c r="CS4" s="909">
        <f>L12+BP12+CR12+DT12+L20+AN20+BP20+Z36+L44+BP36+CR44+DT36+AN44+BP44+DT44+AN53+DT53+CD53+L61+AN61+BP61+DF61+EH61+BB69+CD69+DF69+EH69+Z77+BB77+CD77+DF77+L85+Z85+BB85+BP85+CR85+DF85+L93+Z28+BP28+DF28+EH28</f>
        <v>0</v>
      </c>
      <c r="CT4" s="909"/>
      <c r="CU4" s="909"/>
      <c r="CV4" s="909"/>
      <c r="CW4" s="909"/>
      <c r="CX4" s="909"/>
      <c r="CY4" s="909"/>
      <c r="CZ4" s="909"/>
      <c r="DA4" s="909"/>
      <c r="DB4" s="909"/>
      <c r="DC4" s="910">
        <f>L13+BP13+CR13+DT13+L21+AN21+BP21+Z37+L45+BP37+CR45+DT37+AN45+BP45+DT45+AN54+DT54+CD54+L62+AN62+BP62+DF62+EH62+BB70+CD70+DF70+EH70+Z78+BB78+CD78+DF78+L86+Z86+BB86+BP86+CR86+DF86+L94+Z29+BP29+DF29+EH29</f>
        <v>0</v>
      </c>
      <c r="DD4" s="910"/>
      <c r="DE4" s="910"/>
      <c r="DF4" s="910"/>
      <c r="DG4" s="910"/>
      <c r="DH4" s="910"/>
      <c r="DI4" s="910"/>
      <c r="DJ4" s="910"/>
      <c r="DK4" s="910"/>
      <c r="DL4" s="910"/>
      <c r="DM4" s="163"/>
      <c r="DN4" s="895">
        <f>C12*L12+AE20*AN20+BG20*BP20+CW61*DF61+DY61*EH61+Q77*Z77+C85*L85+Q85*Z85+AS85*BB85+BG85*BP85+CI85*CR85+CW85*DF85+C93*L93+Q36*Z36+BG36*BP36+CI44*CR44+DK44*DT44+AE61*AN61+BG61*BP61</f>
        <v>0</v>
      </c>
      <c r="DO4" s="895"/>
      <c r="DP4" s="895"/>
      <c r="DQ4" s="895"/>
      <c r="DR4" s="895"/>
      <c r="DS4" s="895"/>
      <c r="DT4" s="895"/>
      <c r="DU4" s="895"/>
      <c r="DV4" s="895"/>
      <c r="DW4" s="895"/>
      <c r="DX4" s="895"/>
      <c r="DY4" s="896">
        <f>C13*L13+BG21*BP21+DK37*DT37+C45*L45+AE54*AN54+BU54*CD54+CW62*DF62+DY62*EH62+C94*L94+BG13*BP13+CI13*CR13+DK13*DT13+C21*L21+Q29*Z29+BG29*BP29+CW29*DF29+DY29*EH29+BG37*BP37+AE45*AN45+BG45*BP45+DK45*DT45+DK54*DT54+C62*L62+BG62*BP62+AS70*BB70+BU70*CD70+CW70*DF70+DY70*EH70+AS78*BB78+BU78*CD78+CW78*DF78</f>
        <v>0</v>
      </c>
      <c r="DZ4" s="897"/>
      <c r="EA4" s="897"/>
      <c r="EB4" s="897"/>
      <c r="EC4" s="897"/>
      <c r="ED4" s="897"/>
      <c r="EE4" s="897"/>
      <c r="EF4" s="897"/>
      <c r="EG4" s="897"/>
      <c r="EH4" s="898"/>
      <c r="EI4" s="158"/>
      <c r="EJ4" s="158"/>
    </row>
    <row r="5" spans="1:140" ht="27.75" customHeight="1" thickBot="1">
      <c r="B5" s="221"/>
      <c r="C5" s="899" t="s">
        <v>4183</v>
      </c>
      <c r="D5" s="900"/>
      <c r="E5" s="900"/>
      <c r="F5" s="900"/>
      <c r="G5" s="900"/>
      <c r="H5" s="900"/>
      <c r="I5" s="900"/>
      <c r="J5" s="900"/>
      <c r="K5" s="900"/>
      <c r="L5" s="901"/>
      <c r="M5" s="140"/>
      <c r="N5" s="902" t="s">
        <v>6339</v>
      </c>
      <c r="O5" s="903"/>
      <c r="P5" s="903"/>
      <c r="Q5" s="903"/>
      <c r="R5" s="903"/>
      <c r="S5" s="903"/>
      <c r="T5" s="903"/>
      <c r="U5" s="903"/>
      <c r="V5" s="903"/>
      <c r="W5" s="903"/>
      <c r="X5" s="904"/>
      <c r="Y5" s="158"/>
      <c r="Z5" s="963" t="s">
        <v>6340</v>
      </c>
      <c r="AA5" s="964"/>
      <c r="AB5" s="964"/>
      <c r="AC5" s="964"/>
      <c r="AD5" s="964"/>
      <c r="AE5" s="964"/>
      <c r="AF5" s="964"/>
      <c r="AG5" s="964"/>
      <c r="AH5" s="964"/>
      <c r="AI5" s="964"/>
      <c r="AJ5" s="965"/>
      <c r="AK5" s="158"/>
      <c r="AL5" s="158"/>
      <c r="CG5" s="142"/>
      <c r="CH5" s="142"/>
      <c r="CI5" s="757" t="s">
        <v>5001</v>
      </c>
      <c r="CJ5" s="757"/>
      <c r="CK5" s="757"/>
      <c r="CL5" s="757"/>
      <c r="CM5" s="757"/>
      <c r="CN5" s="757"/>
      <c r="CO5" s="757"/>
      <c r="CP5" s="757"/>
      <c r="CQ5" s="757"/>
      <c r="CR5" s="142"/>
      <c r="CS5" s="916">
        <f>CS3+CS4+DC3+DC4</f>
        <v>0</v>
      </c>
      <c r="CT5" s="916"/>
      <c r="CU5" s="916"/>
      <c r="CV5" s="916"/>
      <c r="CW5" s="916"/>
      <c r="CX5" s="916"/>
      <c r="CY5" s="916"/>
      <c r="CZ5" s="916"/>
      <c r="DA5" s="916"/>
      <c r="DB5" s="916"/>
      <c r="DC5" s="916"/>
      <c r="DD5" s="916"/>
      <c r="DE5" s="916"/>
      <c r="DF5" s="916"/>
      <c r="DG5" s="916"/>
      <c r="DH5" s="916"/>
      <c r="DI5" s="916"/>
      <c r="DJ5" s="916"/>
      <c r="DK5" s="916"/>
      <c r="DL5" s="916"/>
      <c r="DN5" s="764">
        <f>DY3+DY4+DN3++DN4</f>
        <v>0</v>
      </c>
      <c r="DO5" s="764"/>
      <c r="DP5" s="764"/>
      <c r="DQ5" s="764"/>
      <c r="DR5" s="764"/>
      <c r="DS5" s="764"/>
      <c r="DT5" s="764"/>
      <c r="DU5" s="764"/>
      <c r="DV5" s="764"/>
      <c r="DW5" s="764"/>
      <c r="DX5" s="764"/>
      <c r="DY5" s="764"/>
      <c r="DZ5" s="764"/>
      <c r="EA5" s="764"/>
      <c r="EB5" s="764"/>
      <c r="EC5" s="764"/>
      <c r="ED5" s="764"/>
      <c r="EE5" s="764"/>
      <c r="EF5" s="764"/>
      <c r="EG5" s="764"/>
      <c r="EH5" s="764"/>
      <c r="EI5" s="158"/>
      <c r="EJ5" s="158"/>
    </row>
    <row r="6" spans="1:140" ht="12" customHeight="1" thickBot="1">
      <c r="B6" s="766"/>
      <c r="C6" s="766"/>
      <c r="D6" s="766"/>
      <c r="E6" s="766"/>
      <c r="F6" s="766"/>
      <c r="G6" s="766"/>
      <c r="H6" s="766"/>
      <c r="I6" s="766"/>
      <c r="J6" s="766"/>
      <c r="K6" s="766"/>
      <c r="L6" s="766"/>
      <c r="M6" s="766"/>
      <c r="N6" s="766"/>
      <c r="O6" s="766"/>
      <c r="P6" s="766"/>
      <c r="Q6" s="766"/>
      <c r="R6" s="766"/>
      <c r="S6" s="766"/>
      <c r="T6" s="766"/>
      <c r="U6" s="766"/>
      <c r="V6" s="766"/>
      <c r="W6" s="766"/>
      <c r="X6" s="766"/>
      <c r="Y6" s="766"/>
      <c r="Z6" s="766"/>
      <c r="AA6" s="766"/>
      <c r="AB6" s="766"/>
      <c r="AC6" s="766"/>
      <c r="AD6" s="766"/>
      <c r="AE6" s="766"/>
      <c r="AF6" s="766"/>
      <c r="AG6" s="766"/>
      <c r="AH6" s="766"/>
      <c r="AI6" s="766"/>
      <c r="AJ6" s="766"/>
      <c r="AK6" s="766"/>
      <c r="AL6" s="766"/>
      <c r="AM6" s="766"/>
      <c r="AN6" s="766"/>
      <c r="AO6" s="766"/>
      <c r="AP6" s="766"/>
      <c r="AQ6" s="766"/>
      <c r="AR6" s="766"/>
      <c r="AS6" s="766"/>
      <c r="AT6" s="766"/>
      <c r="AU6" s="766"/>
      <c r="AV6" s="766"/>
      <c r="AW6" s="766"/>
      <c r="AX6" s="766"/>
      <c r="AY6" s="766"/>
      <c r="AZ6" s="766"/>
      <c r="BA6" s="766"/>
      <c r="BB6" s="766"/>
      <c r="BC6" s="766"/>
      <c r="BD6" s="766"/>
      <c r="BE6" s="766"/>
      <c r="BF6" s="766"/>
      <c r="BG6" s="766"/>
      <c r="BH6" s="766"/>
      <c r="BI6" s="766"/>
      <c r="BJ6" s="766"/>
      <c r="BK6" s="766"/>
      <c r="BL6" s="766"/>
      <c r="BM6" s="766"/>
      <c r="BN6" s="766"/>
      <c r="BO6" s="766"/>
      <c r="BP6" s="766"/>
      <c r="BQ6" s="766"/>
      <c r="BR6" s="766"/>
      <c r="BS6" s="766"/>
      <c r="BT6" s="766"/>
      <c r="BU6" s="766"/>
      <c r="BV6" s="766"/>
      <c r="BW6" s="766"/>
      <c r="BX6" s="766"/>
      <c r="BY6" s="766"/>
      <c r="BZ6" s="766"/>
      <c r="CA6" s="766"/>
      <c r="CB6" s="766"/>
      <c r="CC6" s="766"/>
      <c r="CD6" s="766"/>
      <c r="CE6" s="766"/>
      <c r="CF6" s="766"/>
      <c r="CG6" s="766"/>
      <c r="CH6" s="766"/>
      <c r="CI6" s="766"/>
      <c r="CJ6" s="766"/>
      <c r="CK6" s="766"/>
      <c r="CL6" s="766"/>
      <c r="CM6" s="766"/>
      <c r="CN6" s="766"/>
      <c r="CO6" s="766"/>
      <c r="CP6" s="766"/>
      <c r="CQ6" s="766"/>
      <c r="CR6" s="766"/>
      <c r="CS6" s="766"/>
      <c r="CT6" s="766"/>
      <c r="CU6" s="766"/>
      <c r="CV6" s="766"/>
      <c r="CW6" s="766"/>
      <c r="CX6" s="766"/>
      <c r="CY6" s="766"/>
      <c r="CZ6" s="766"/>
      <c r="DA6" s="766"/>
      <c r="DB6" s="766"/>
      <c r="DC6" s="766"/>
      <c r="DD6" s="766"/>
      <c r="DE6" s="766"/>
      <c r="DF6" s="766"/>
      <c r="DG6" s="766"/>
      <c r="DH6" s="766"/>
      <c r="DI6" s="766"/>
      <c r="DJ6" s="766"/>
      <c r="DK6" s="766"/>
      <c r="DL6" s="766"/>
      <c r="DM6" s="766"/>
      <c r="DN6" s="766"/>
      <c r="DO6" s="766"/>
      <c r="DP6" s="766"/>
      <c r="DQ6" s="766"/>
      <c r="DR6" s="766"/>
      <c r="DS6" s="766"/>
      <c r="DT6" s="766"/>
      <c r="DU6" s="766"/>
      <c r="DV6" s="766"/>
      <c r="DW6" s="766"/>
      <c r="DX6" s="766"/>
      <c r="DY6" s="766"/>
      <c r="DZ6" s="766"/>
      <c r="EA6" s="766"/>
      <c r="EB6" s="766"/>
      <c r="EC6" s="766"/>
      <c r="ED6" s="766"/>
      <c r="EE6" s="766"/>
      <c r="EF6" s="766"/>
      <c r="EG6" s="766"/>
      <c r="EH6" s="766"/>
      <c r="EI6" s="766"/>
      <c r="EJ6" s="766"/>
    </row>
    <row r="7" spans="1:140" ht="15" thickBot="1">
      <c r="C7" s="784" t="s">
        <v>4261</v>
      </c>
      <c r="D7" s="785"/>
      <c r="E7" s="785"/>
      <c r="F7" s="785"/>
      <c r="G7" s="785"/>
      <c r="H7" s="785"/>
      <c r="I7" s="785"/>
      <c r="J7" s="785"/>
      <c r="K7" s="785"/>
      <c r="L7" s="785"/>
      <c r="M7" s="785"/>
      <c r="N7" s="785"/>
      <c r="O7" s="785"/>
      <c r="P7" s="785"/>
      <c r="Q7" s="785"/>
      <c r="R7" s="785"/>
      <c r="S7" s="785"/>
      <c r="T7" s="785"/>
      <c r="U7" s="785"/>
      <c r="V7" s="785"/>
      <c r="W7" s="785"/>
      <c r="X7" s="785"/>
      <c r="Y7" s="785"/>
      <c r="Z7" s="785"/>
      <c r="AA7" s="785"/>
      <c r="AB7" s="785"/>
      <c r="AC7" s="785"/>
      <c r="AD7" s="785"/>
      <c r="AE7" s="785"/>
      <c r="AF7" s="785"/>
      <c r="AG7" s="785"/>
      <c r="AH7" s="785"/>
      <c r="AI7" s="785"/>
      <c r="AJ7" s="785"/>
      <c r="AK7" s="785"/>
      <c r="AL7" s="785"/>
      <c r="AM7" s="785"/>
      <c r="AN7" s="785"/>
      <c r="AO7" s="785"/>
      <c r="AP7" s="785"/>
      <c r="AQ7" s="785"/>
      <c r="AR7" s="785"/>
      <c r="AS7" s="785"/>
      <c r="AT7" s="785"/>
      <c r="AU7" s="785"/>
      <c r="AV7" s="785"/>
      <c r="AW7" s="785"/>
      <c r="AX7" s="785"/>
      <c r="AY7" s="785"/>
      <c r="AZ7" s="785"/>
      <c r="BA7" s="785"/>
      <c r="BB7" s="785"/>
      <c r="BC7" s="785"/>
      <c r="BD7" s="786"/>
      <c r="BE7" s="134"/>
      <c r="BF7" s="160"/>
      <c r="BG7" s="754" t="s">
        <v>4267</v>
      </c>
      <c r="BH7" s="755"/>
      <c r="BI7" s="755"/>
      <c r="BJ7" s="755"/>
      <c r="BK7" s="755"/>
      <c r="BL7" s="755"/>
      <c r="BM7" s="755"/>
      <c r="BN7" s="755"/>
      <c r="BO7" s="755"/>
      <c r="BP7" s="755"/>
      <c r="BQ7" s="755"/>
      <c r="BR7" s="755"/>
      <c r="BS7" s="755"/>
      <c r="BT7" s="755"/>
      <c r="BU7" s="755"/>
      <c r="BV7" s="755"/>
      <c r="BW7" s="755"/>
      <c r="BX7" s="755"/>
      <c r="BY7" s="755"/>
      <c r="BZ7" s="755"/>
      <c r="CA7" s="755"/>
      <c r="CB7" s="755"/>
      <c r="CC7" s="755"/>
      <c r="CD7" s="755"/>
      <c r="CE7" s="755"/>
      <c r="CF7" s="756"/>
      <c r="CG7" s="134"/>
      <c r="CH7" s="160"/>
      <c r="CI7" s="754" t="s">
        <v>4269</v>
      </c>
      <c r="CJ7" s="755"/>
      <c r="CK7" s="755"/>
      <c r="CL7" s="755"/>
      <c r="CM7" s="755"/>
      <c r="CN7" s="755"/>
      <c r="CO7" s="755"/>
      <c r="CP7" s="755"/>
      <c r="CQ7" s="755"/>
      <c r="CR7" s="755"/>
      <c r="CS7" s="755"/>
      <c r="CT7" s="755"/>
      <c r="CU7" s="755"/>
      <c r="CV7" s="755"/>
      <c r="CW7" s="755"/>
      <c r="CX7" s="755"/>
      <c r="CY7" s="755"/>
      <c r="CZ7" s="755"/>
      <c r="DA7" s="755"/>
      <c r="DB7" s="755"/>
      <c r="DC7" s="755"/>
      <c r="DD7" s="755"/>
      <c r="DE7" s="755"/>
      <c r="DF7" s="755"/>
      <c r="DG7" s="755"/>
      <c r="DH7" s="756"/>
      <c r="DI7" s="134"/>
      <c r="DJ7" s="160"/>
      <c r="DK7" s="754" t="s">
        <v>4270</v>
      </c>
      <c r="DL7" s="755"/>
      <c r="DM7" s="755"/>
      <c r="DN7" s="755"/>
      <c r="DO7" s="755"/>
      <c r="DP7" s="755"/>
      <c r="DQ7" s="755"/>
      <c r="DR7" s="755"/>
      <c r="DS7" s="755"/>
      <c r="DT7" s="755"/>
      <c r="DU7" s="755"/>
      <c r="DV7" s="755"/>
      <c r="DW7" s="755"/>
      <c r="DX7" s="755"/>
      <c r="DY7" s="755"/>
      <c r="DZ7" s="755"/>
      <c r="EA7" s="755"/>
      <c r="EB7" s="755"/>
      <c r="EC7" s="755"/>
      <c r="ED7" s="755"/>
      <c r="EE7" s="755"/>
      <c r="EF7" s="755"/>
      <c r="EG7" s="755"/>
      <c r="EH7" s="755"/>
      <c r="EI7" s="755"/>
      <c r="EJ7" s="756"/>
    </row>
    <row r="8" spans="1:140" ht="15.75">
      <c r="C8" s="740" t="s">
        <v>4226</v>
      </c>
      <c r="D8" s="741"/>
      <c r="E8" s="741"/>
      <c r="F8" s="741"/>
      <c r="G8" s="741"/>
      <c r="H8" s="741"/>
      <c r="I8" s="741"/>
      <c r="J8" s="741"/>
      <c r="K8" s="741"/>
      <c r="L8" s="741"/>
      <c r="M8" s="741"/>
      <c r="N8" s="741"/>
      <c r="O8" s="135"/>
      <c r="P8" s="164"/>
      <c r="Q8" s="741" t="s">
        <v>601</v>
      </c>
      <c r="R8" s="741"/>
      <c r="S8" s="741"/>
      <c r="T8" s="741"/>
      <c r="U8" s="741"/>
      <c r="V8" s="741"/>
      <c r="W8" s="741"/>
      <c r="X8" s="741"/>
      <c r="Y8" s="741"/>
      <c r="Z8" s="741"/>
      <c r="AA8" s="741"/>
      <c r="AB8" s="741"/>
      <c r="AC8" s="135"/>
      <c r="AD8" s="160"/>
      <c r="AE8" s="741" t="s">
        <v>667</v>
      </c>
      <c r="AF8" s="741"/>
      <c r="AG8" s="741"/>
      <c r="AH8" s="741"/>
      <c r="AI8" s="741"/>
      <c r="AJ8" s="741"/>
      <c r="AK8" s="741"/>
      <c r="AL8" s="741"/>
      <c r="AM8" s="741"/>
      <c r="AN8" s="741"/>
      <c r="AO8" s="741"/>
      <c r="AP8" s="741"/>
      <c r="AQ8" s="135"/>
      <c r="AR8" s="160"/>
      <c r="AS8" s="741" t="s">
        <v>4264</v>
      </c>
      <c r="AT8" s="741"/>
      <c r="AU8" s="741"/>
      <c r="AV8" s="741"/>
      <c r="AW8" s="741"/>
      <c r="AX8" s="741"/>
      <c r="AY8" s="741"/>
      <c r="AZ8" s="741"/>
      <c r="BA8" s="741"/>
      <c r="BB8" s="741"/>
      <c r="BC8" s="741"/>
      <c r="BD8" s="742"/>
      <c r="BE8" s="135"/>
      <c r="BF8" s="160"/>
      <c r="BG8" s="740" t="s">
        <v>4228</v>
      </c>
      <c r="BH8" s="741"/>
      <c r="BI8" s="741"/>
      <c r="BJ8" s="741"/>
      <c r="BK8" s="741"/>
      <c r="BL8" s="741"/>
      <c r="BM8" s="741"/>
      <c r="BN8" s="741"/>
      <c r="BO8" s="741"/>
      <c r="BP8" s="741"/>
      <c r="BQ8" s="741"/>
      <c r="BR8" s="741"/>
      <c r="BS8" s="135"/>
      <c r="BT8" s="160"/>
      <c r="BU8" s="741" t="s">
        <v>671</v>
      </c>
      <c r="BV8" s="741"/>
      <c r="BW8" s="741"/>
      <c r="BX8" s="741"/>
      <c r="BY8" s="741"/>
      <c r="BZ8" s="741"/>
      <c r="CA8" s="741"/>
      <c r="CB8" s="741"/>
      <c r="CC8" s="741"/>
      <c r="CD8" s="741"/>
      <c r="CE8" s="741"/>
      <c r="CF8" s="742"/>
      <c r="CG8" s="135"/>
      <c r="CH8" s="160"/>
      <c r="CI8" s="732" t="s">
        <v>6343</v>
      </c>
      <c r="CJ8" s="733"/>
      <c r="CK8" s="733"/>
      <c r="CL8" s="733"/>
      <c r="CM8" s="733"/>
      <c r="CN8" s="733"/>
      <c r="CO8" s="733"/>
      <c r="CP8" s="733"/>
      <c r="CQ8" s="733"/>
      <c r="CR8" s="733"/>
      <c r="CS8" s="733"/>
      <c r="CT8" s="733"/>
      <c r="CU8" s="135"/>
      <c r="CV8" s="160"/>
      <c r="CW8" s="733" t="s">
        <v>6345</v>
      </c>
      <c r="CX8" s="733"/>
      <c r="CY8" s="733"/>
      <c r="CZ8" s="733"/>
      <c r="DA8" s="733"/>
      <c r="DB8" s="733"/>
      <c r="DC8" s="733"/>
      <c r="DD8" s="733"/>
      <c r="DE8" s="733"/>
      <c r="DF8" s="733"/>
      <c r="DG8" s="733"/>
      <c r="DH8" s="743"/>
      <c r="DI8" s="135"/>
      <c r="DJ8" s="160"/>
      <c r="DK8" s="732" t="s">
        <v>4232</v>
      </c>
      <c r="DL8" s="733"/>
      <c r="DM8" s="733"/>
      <c r="DN8" s="733"/>
      <c r="DO8" s="733"/>
      <c r="DP8" s="733"/>
      <c r="DQ8" s="733"/>
      <c r="DR8" s="733"/>
      <c r="DS8" s="733"/>
      <c r="DT8" s="733"/>
      <c r="DU8" s="733"/>
      <c r="DV8" s="733"/>
      <c r="DW8" s="135"/>
      <c r="DX8" s="160"/>
      <c r="DY8" s="733" t="s">
        <v>677</v>
      </c>
      <c r="DZ8" s="733"/>
      <c r="EA8" s="733"/>
      <c r="EB8" s="733"/>
      <c r="EC8" s="733"/>
      <c r="ED8" s="733"/>
      <c r="EE8" s="733"/>
      <c r="EF8" s="733"/>
      <c r="EG8" s="733"/>
      <c r="EH8" s="733"/>
      <c r="EI8" s="733"/>
      <c r="EJ8" s="743"/>
    </row>
    <row r="9" spans="1:140" ht="52.5" customHeight="1">
      <c r="C9" s="734" t="s">
        <v>4227</v>
      </c>
      <c r="D9" s="735"/>
      <c r="E9" s="735"/>
      <c r="F9" s="735"/>
      <c r="G9" s="735"/>
      <c r="H9" s="735"/>
      <c r="I9" s="735"/>
      <c r="J9" s="735"/>
      <c r="K9" s="735"/>
      <c r="L9" s="735"/>
      <c r="M9" s="735"/>
      <c r="N9" s="735"/>
      <c r="O9" s="142"/>
      <c r="P9" s="164"/>
      <c r="Q9" s="735" t="s">
        <v>4262</v>
      </c>
      <c r="R9" s="735"/>
      <c r="S9" s="735"/>
      <c r="T9" s="735"/>
      <c r="U9" s="735"/>
      <c r="V9" s="735"/>
      <c r="W9" s="735"/>
      <c r="X9" s="735"/>
      <c r="Y9" s="735"/>
      <c r="Z9" s="735"/>
      <c r="AA9" s="735"/>
      <c r="AB9" s="735"/>
      <c r="AC9" s="142"/>
      <c r="AD9" s="160"/>
      <c r="AE9" s="735" t="s">
        <v>4263</v>
      </c>
      <c r="AF9" s="735"/>
      <c r="AG9" s="735"/>
      <c r="AH9" s="735"/>
      <c r="AI9" s="735"/>
      <c r="AJ9" s="735"/>
      <c r="AK9" s="735"/>
      <c r="AL9" s="735"/>
      <c r="AM9" s="735"/>
      <c r="AN9" s="735"/>
      <c r="AO9" s="735"/>
      <c r="AP9" s="735"/>
      <c r="AQ9" s="142"/>
      <c r="AR9" s="160"/>
      <c r="AS9" s="735" t="s">
        <v>4265</v>
      </c>
      <c r="AT9" s="735"/>
      <c r="AU9" s="735"/>
      <c r="AV9" s="735"/>
      <c r="AW9" s="735"/>
      <c r="AX9" s="735"/>
      <c r="AY9" s="735"/>
      <c r="AZ9" s="735"/>
      <c r="BA9" s="735"/>
      <c r="BB9" s="735"/>
      <c r="BC9" s="735"/>
      <c r="BD9" s="744"/>
      <c r="BE9" s="142"/>
      <c r="BF9" s="160"/>
      <c r="BG9" s="734" t="s">
        <v>4229</v>
      </c>
      <c r="BH9" s="735"/>
      <c r="BI9" s="735"/>
      <c r="BJ9" s="735"/>
      <c r="BK9" s="735"/>
      <c r="BL9" s="735"/>
      <c r="BM9" s="735"/>
      <c r="BN9" s="735"/>
      <c r="BO9" s="735"/>
      <c r="BP9" s="735"/>
      <c r="BQ9" s="735"/>
      <c r="BR9" s="735"/>
      <c r="BS9" s="142"/>
      <c r="BT9" s="160"/>
      <c r="BU9" s="735" t="s">
        <v>4268</v>
      </c>
      <c r="BV9" s="735"/>
      <c r="BW9" s="735"/>
      <c r="BX9" s="735"/>
      <c r="BY9" s="735"/>
      <c r="BZ9" s="735"/>
      <c r="CA9" s="735"/>
      <c r="CB9" s="735"/>
      <c r="CC9" s="735"/>
      <c r="CD9" s="735"/>
      <c r="CE9" s="735"/>
      <c r="CF9" s="744"/>
      <c r="CG9" s="142"/>
      <c r="CH9" s="160"/>
      <c r="CI9" s="734" t="s">
        <v>4230</v>
      </c>
      <c r="CJ9" s="735"/>
      <c r="CK9" s="735"/>
      <c r="CL9" s="735"/>
      <c r="CM9" s="735"/>
      <c r="CN9" s="735"/>
      <c r="CO9" s="735"/>
      <c r="CP9" s="735"/>
      <c r="CQ9" s="735"/>
      <c r="CR9" s="735"/>
      <c r="CS9" s="735"/>
      <c r="CT9" s="735"/>
      <c r="CU9" s="142"/>
      <c r="CV9" s="160"/>
      <c r="CW9" s="735" t="s">
        <v>4271</v>
      </c>
      <c r="CX9" s="735"/>
      <c r="CY9" s="735"/>
      <c r="CZ9" s="735"/>
      <c r="DA9" s="735"/>
      <c r="DB9" s="735"/>
      <c r="DC9" s="735"/>
      <c r="DD9" s="735"/>
      <c r="DE9" s="735"/>
      <c r="DF9" s="735"/>
      <c r="DG9" s="735"/>
      <c r="DH9" s="744"/>
      <c r="DI9" s="142"/>
      <c r="DJ9" s="160"/>
      <c r="DK9" s="734" t="s">
        <v>4231</v>
      </c>
      <c r="DL9" s="735"/>
      <c r="DM9" s="735"/>
      <c r="DN9" s="735"/>
      <c r="DO9" s="735"/>
      <c r="DP9" s="735"/>
      <c r="DQ9" s="735"/>
      <c r="DR9" s="735"/>
      <c r="DS9" s="735"/>
      <c r="DT9" s="735"/>
      <c r="DU9" s="735"/>
      <c r="DV9" s="735"/>
      <c r="DW9" s="142"/>
      <c r="DX9" s="160"/>
      <c r="DY9" s="735" t="s">
        <v>4272</v>
      </c>
      <c r="DZ9" s="735"/>
      <c r="EA9" s="735"/>
      <c r="EB9" s="735"/>
      <c r="EC9" s="735"/>
      <c r="ED9" s="735"/>
      <c r="EE9" s="735"/>
      <c r="EF9" s="735"/>
      <c r="EG9" s="735"/>
      <c r="EH9" s="735"/>
      <c r="EI9" s="735"/>
      <c r="EJ9" s="744"/>
    </row>
    <row r="10" spans="1:140" ht="15" customHeight="1">
      <c r="C10" s="736"/>
      <c r="D10" s="717"/>
      <c r="E10" s="717"/>
      <c r="F10" s="717"/>
      <c r="G10" s="717"/>
      <c r="H10" s="717"/>
      <c r="I10" s="717"/>
      <c r="J10" s="717"/>
      <c r="K10" s="717"/>
      <c r="L10" s="717"/>
      <c r="M10" s="717"/>
      <c r="N10" s="717"/>
      <c r="O10" s="227"/>
      <c r="P10" s="164"/>
      <c r="Q10" s="717" t="s">
        <v>604</v>
      </c>
      <c r="R10" s="717"/>
      <c r="S10" s="717"/>
      <c r="T10" s="717"/>
      <c r="U10" s="717"/>
      <c r="V10" s="717"/>
      <c r="W10" s="717"/>
      <c r="X10" s="717"/>
      <c r="Y10" s="717"/>
      <c r="Z10" s="717"/>
      <c r="AA10" s="717"/>
      <c r="AB10" s="717"/>
      <c r="AC10" s="227"/>
      <c r="AD10" s="160"/>
      <c r="AE10" s="717" t="s">
        <v>669</v>
      </c>
      <c r="AF10" s="717"/>
      <c r="AG10" s="717"/>
      <c r="AH10" s="717"/>
      <c r="AI10" s="717"/>
      <c r="AJ10" s="717"/>
      <c r="AK10" s="717"/>
      <c r="AL10" s="717"/>
      <c r="AM10" s="717"/>
      <c r="AN10" s="717"/>
      <c r="AO10" s="717"/>
      <c r="AP10" s="717"/>
      <c r="AQ10" s="227"/>
      <c r="AR10" s="160"/>
      <c r="AS10" s="717" t="s">
        <v>649</v>
      </c>
      <c r="AT10" s="717"/>
      <c r="AU10" s="717"/>
      <c r="AV10" s="717"/>
      <c r="AW10" s="717"/>
      <c r="AX10" s="717"/>
      <c r="AY10" s="717"/>
      <c r="AZ10" s="717"/>
      <c r="BA10" s="717"/>
      <c r="BB10" s="717"/>
      <c r="BC10" s="717"/>
      <c r="BD10" s="718"/>
      <c r="BE10" s="227"/>
      <c r="BF10" s="160"/>
      <c r="BG10" s="736"/>
      <c r="BH10" s="717"/>
      <c r="BI10" s="717"/>
      <c r="BJ10" s="717"/>
      <c r="BK10" s="717"/>
      <c r="BL10" s="717"/>
      <c r="BM10" s="717"/>
      <c r="BN10" s="717"/>
      <c r="BO10" s="717"/>
      <c r="BP10" s="717"/>
      <c r="BQ10" s="717"/>
      <c r="BR10" s="717"/>
      <c r="BS10" s="227"/>
      <c r="BT10" s="160"/>
      <c r="BU10" s="717" t="s">
        <v>669</v>
      </c>
      <c r="BV10" s="717"/>
      <c r="BW10" s="717"/>
      <c r="BX10" s="717"/>
      <c r="BY10" s="717"/>
      <c r="BZ10" s="717"/>
      <c r="CA10" s="717"/>
      <c r="CB10" s="717"/>
      <c r="CC10" s="717"/>
      <c r="CD10" s="717"/>
      <c r="CE10" s="717"/>
      <c r="CF10" s="718"/>
      <c r="CG10" s="227"/>
      <c r="CH10" s="160"/>
      <c r="CI10" s="736"/>
      <c r="CJ10" s="717"/>
      <c r="CK10" s="717"/>
      <c r="CL10" s="717"/>
      <c r="CM10" s="717"/>
      <c r="CN10" s="717"/>
      <c r="CO10" s="717"/>
      <c r="CP10" s="717"/>
      <c r="CQ10" s="717"/>
      <c r="CR10" s="717"/>
      <c r="CS10" s="717"/>
      <c r="CT10" s="717"/>
      <c r="CU10" s="136"/>
      <c r="CV10" s="246"/>
      <c r="CW10" s="717" t="s">
        <v>669</v>
      </c>
      <c r="CX10" s="717"/>
      <c r="CY10" s="717"/>
      <c r="CZ10" s="717"/>
      <c r="DA10" s="717"/>
      <c r="DB10" s="717"/>
      <c r="DC10" s="717"/>
      <c r="DD10" s="717"/>
      <c r="DE10" s="717"/>
      <c r="DF10" s="717"/>
      <c r="DG10" s="717"/>
      <c r="DH10" s="718"/>
      <c r="DI10" s="227"/>
      <c r="DJ10" s="160"/>
      <c r="DK10" s="736"/>
      <c r="DL10" s="717"/>
      <c r="DM10" s="717"/>
      <c r="DN10" s="717"/>
      <c r="DO10" s="717"/>
      <c r="DP10" s="717"/>
      <c r="DQ10" s="717"/>
      <c r="DR10" s="717"/>
      <c r="DS10" s="717"/>
      <c r="DT10" s="717"/>
      <c r="DU10" s="717"/>
      <c r="DV10" s="717"/>
      <c r="DW10" s="136"/>
      <c r="DX10" s="246"/>
      <c r="DY10" s="717" t="s">
        <v>669</v>
      </c>
      <c r="DZ10" s="717"/>
      <c r="EA10" s="717"/>
      <c r="EB10" s="717"/>
      <c r="EC10" s="717"/>
      <c r="ED10" s="717"/>
      <c r="EE10" s="717"/>
      <c r="EF10" s="717"/>
      <c r="EG10" s="717"/>
      <c r="EH10" s="717"/>
      <c r="EI10" s="717"/>
      <c r="EJ10" s="718"/>
    </row>
    <row r="11" spans="1:140" ht="106.5" customHeight="1">
      <c r="C11" s="720"/>
      <c r="D11" s="711"/>
      <c r="E11" s="711"/>
      <c r="F11" s="711"/>
      <c r="G11" s="711"/>
      <c r="H11" s="711"/>
      <c r="I11" s="711"/>
      <c r="J11" s="711"/>
      <c r="K11" s="711"/>
      <c r="L11" s="711"/>
      <c r="M11" s="711"/>
      <c r="N11" s="721"/>
      <c r="O11" s="135"/>
      <c r="P11" s="164"/>
      <c r="Q11" s="710"/>
      <c r="R11" s="711"/>
      <c r="S11" s="711"/>
      <c r="T11" s="711"/>
      <c r="U11" s="711"/>
      <c r="V11" s="711"/>
      <c r="W11" s="711"/>
      <c r="X11" s="711"/>
      <c r="Y11" s="711"/>
      <c r="Z11" s="711"/>
      <c r="AA11" s="711"/>
      <c r="AB11" s="721"/>
      <c r="AC11" s="135"/>
      <c r="AD11" s="160"/>
      <c r="AE11" s="710"/>
      <c r="AF11" s="711"/>
      <c r="AG11" s="711"/>
      <c r="AH11" s="711"/>
      <c r="AI11" s="711"/>
      <c r="AJ11" s="711"/>
      <c r="AK11" s="711"/>
      <c r="AL11" s="711"/>
      <c r="AM11" s="711"/>
      <c r="AN11" s="711"/>
      <c r="AO11" s="711"/>
      <c r="AP11" s="721"/>
      <c r="AQ11" s="135"/>
      <c r="AR11" s="160"/>
      <c r="AS11" s="710"/>
      <c r="AT11" s="711"/>
      <c r="AU11" s="711"/>
      <c r="AV11" s="711"/>
      <c r="AW11" s="711"/>
      <c r="AX11" s="711"/>
      <c r="AY11" s="711"/>
      <c r="AZ11" s="711"/>
      <c r="BA11" s="711"/>
      <c r="BB11" s="711"/>
      <c r="BC11" s="711"/>
      <c r="BD11" s="712"/>
      <c r="BE11" s="135"/>
      <c r="BF11" s="160"/>
      <c r="BG11" s="720"/>
      <c r="BH11" s="711"/>
      <c r="BI11" s="711"/>
      <c r="BJ11" s="711"/>
      <c r="BK11" s="711"/>
      <c r="BL11" s="711"/>
      <c r="BM11" s="711"/>
      <c r="BN11" s="711"/>
      <c r="BO11" s="711"/>
      <c r="BP11" s="711"/>
      <c r="BQ11" s="711"/>
      <c r="BR11" s="721"/>
      <c r="BS11" s="135"/>
      <c r="BT11" s="160"/>
      <c r="BU11" s="710"/>
      <c r="BV11" s="711"/>
      <c r="BW11" s="711"/>
      <c r="BX11" s="711"/>
      <c r="BY11" s="711"/>
      <c r="BZ11" s="711"/>
      <c r="CA11" s="711"/>
      <c r="CB11" s="711"/>
      <c r="CC11" s="711"/>
      <c r="CD11" s="711"/>
      <c r="CE11" s="711"/>
      <c r="CF11" s="712"/>
      <c r="CG11" s="135"/>
      <c r="CH11" s="160"/>
      <c r="CI11" s="720"/>
      <c r="CJ11" s="711"/>
      <c r="CK11" s="711"/>
      <c r="CL11" s="711"/>
      <c r="CM11" s="711"/>
      <c r="CN11" s="711"/>
      <c r="CO11" s="711"/>
      <c r="CP11" s="711"/>
      <c r="CQ11" s="711"/>
      <c r="CR11" s="711"/>
      <c r="CS11" s="711"/>
      <c r="CT11" s="721"/>
      <c r="CU11" s="135"/>
      <c r="CV11" s="160"/>
      <c r="CW11" s="710"/>
      <c r="CX11" s="711"/>
      <c r="CY11" s="711"/>
      <c r="CZ11" s="711"/>
      <c r="DA11" s="711"/>
      <c r="DB11" s="711"/>
      <c r="DC11" s="711"/>
      <c r="DD11" s="711"/>
      <c r="DE11" s="711"/>
      <c r="DF11" s="711"/>
      <c r="DG11" s="711"/>
      <c r="DH11" s="712"/>
      <c r="DI11" s="135"/>
      <c r="DK11" s="720"/>
      <c r="DL11" s="711"/>
      <c r="DM11" s="711"/>
      <c r="DN11" s="711"/>
      <c r="DO11" s="711"/>
      <c r="DP11" s="711"/>
      <c r="DQ11" s="711"/>
      <c r="DR11" s="711"/>
      <c r="DS11" s="711"/>
      <c r="DT11" s="711"/>
      <c r="DU11" s="711"/>
      <c r="DV11" s="721"/>
      <c r="DW11" s="135"/>
      <c r="DX11" s="160"/>
      <c r="DY11" s="710"/>
      <c r="DZ11" s="711"/>
      <c r="EA11" s="711"/>
      <c r="EB11" s="711"/>
      <c r="EC11" s="711"/>
      <c r="ED11" s="711"/>
      <c r="EE11" s="711"/>
      <c r="EF11" s="711"/>
      <c r="EG11" s="711"/>
      <c r="EH11" s="711"/>
      <c r="EI11" s="711"/>
      <c r="EJ11" s="712"/>
    </row>
    <row r="12" spans="1:140">
      <c r="A12" s="137" t="s">
        <v>2654</v>
      </c>
      <c r="C12" s="714">
        <f>VLOOKUP(A12,'Прайс-лист'!$B:$K,10,0)</f>
        <v>390</v>
      </c>
      <c r="D12" s="715"/>
      <c r="E12" s="715"/>
      <c r="F12" s="715"/>
      <c r="G12" s="715"/>
      <c r="H12" s="715"/>
      <c r="I12" s="715"/>
      <c r="J12" s="715"/>
      <c r="K12" s="716"/>
      <c r="L12" s="708"/>
      <c r="M12" s="709"/>
      <c r="N12" s="709"/>
      <c r="O12" s="137" t="s">
        <v>606</v>
      </c>
      <c r="P12" s="164"/>
      <c r="Q12" s="719">
        <f>VLOOKUP(O12,'Прайс-лист'!$B:$K,10,0)</f>
        <v>440</v>
      </c>
      <c r="R12" s="715"/>
      <c r="S12" s="715"/>
      <c r="T12" s="715"/>
      <c r="U12" s="715"/>
      <c r="V12" s="715"/>
      <c r="W12" s="715"/>
      <c r="X12" s="715"/>
      <c r="Y12" s="716"/>
      <c r="Z12" s="708"/>
      <c r="AA12" s="709"/>
      <c r="AB12" s="709"/>
      <c r="AC12" s="137" t="s">
        <v>670</v>
      </c>
      <c r="AD12" s="160"/>
      <c r="AE12" s="719">
        <f>VLOOKUP(AC12,'Прайс-лист'!$B:$K,10,0)</f>
        <v>640</v>
      </c>
      <c r="AF12" s="715"/>
      <c r="AG12" s="715"/>
      <c r="AH12" s="715"/>
      <c r="AI12" s="715"/>
      <c r="AJ12" s="715"/>
      <c r="AK12" s="715"/>
      <c r="AL12" s="715"/>
      <c r="AM12" s="716"/>
      <c r="AN12" s="708"/>
      <c r="AO12" s="709"/>
      <c r="AP12" s="709"/>
      <c r="AQ12" s="137" t="s">
        <v>650</v>
      </c>
      <c r="AR12" s="160"/>
      <c r="AS12" s="719">
        <f>VLOOKUP(AQ12,'Прайс-лист'!$B:$K,10,0)</f>
        <v>320</v>
      </c>
      <c r="AT12" s="715"/>
      <c r="AU12" s="715"/>
      <c r="AV12" s="715"/>
      <c r="AW12" s="715"/>
      <c r="AX12" s="715"/>
      <c r="AY12" s="715"/>
      <c r="AZ12" s="715"/>
      <c r="BA12" s="716"/>
      <c r="BB12" s="708"/>
      <c r="BC12" s="709"/>
      <c r="BD12" s="713"/>
      <c r="BE12" s="137"/>
      <c r="BF12" s="160"/>
      <c r="BG12" s="714" t="s">
        <v>4187</v>
      </c>
      <c r="BH12" s="715"/>
      <c r="BI12" s="715"/>
      <c r="BJ12" s="715"/>
      <c r="BK12" s="715"/>
      <c r="BL12" s="715"/>
      <c r="BM12" s="715"/>
      <c r="BN12" s="715"/>
      <c r="BO12" s="716"/>
      <c r="BP12" s="708"/>
      <c r="BQ12" s="709"/>
      <c r="BR12" s="709"/>
      <c r="BS12" s="137" t="s">
        <v>673</v>
      </c>
      <c r="BT12" s="160"/>
      <c r="BU12" s="719">
        <f>VLOOKUP(BS12,'Прайс-лист'!$B:$K,10,0)</f>
        <v>780</v>
      </c>
      <c r="BV12" s="715"/>
      <c r="BW12" s="715"/>
      <c r="BX12" s="715"/>
      <c r="BY12" s="715"/>
      <c r="BZ12" s="715"/>
      <c r="CA12" s="715"/>
      <c r="CB12" s="715"/>
      <c r="CC12" s="716"/>
      <c r="CD12" s="708"/>
      <c r="CE12" s="709"/>
      <c r="CF12" s="713"/>
      <c r="CG12" s="137"/>
      <c r="CH12" s="160"/>
      <c r="CI12" s="714" t="s">
        <v>4187</v>
      </c>
      <c r="CJ12" s="715"/>
      <c r="CK12" s="715"/>
      <c r="CL12" s="715"/>
      <c r="CM12" s="715"/>
      <c r="CN12" s="715"/>
      <c r="CO12" s="715"/>
      <c r="CP12" s="715"/>
      <c r="CQ12" s="716"/>
      <c r="CR12" s="708"/>
      <c r="CS12" s="709"/>
      <c r="CT12" s="709"/>
      <c r="CU12" s="137" t="s">
        <v>676</v>
      </c>
      <c r="CV12" s="160"/>
      <c r="CW12" s="719">
        <f>VLOOKUP(CU12,'Прайс-лист'!$B:$K,10,0)</f>
        <v>1040</v>
      </c>
      <c r="CX12" s="715"/>
      <c r="CY12" s="715"/>
      <c r="CZ12" s="715"/>
      <c r="DA12" s="715"/>
      <c r="DB12" s="715"/>
      <c r="DC12" s="715"/>
      <c r="DD12" s="715"/>
      <c r="DE12" s="716"/>
      <c r="DF12" s="708"/>
      <c r="DG12" s="709"/>
      <c r="DH12" s="713"/>
      <c r="DI12" s="137"/>
      <c r="DK12" s="714" t="s">
        <v>4187</v>
      </c>
      <c r="DL12" s="715"/>
      <c r="DM12" s="715"/>
      <c r="DN12" s="715"/>
      <c r="DO12" s="715"/>
      <c r="DP12" s="715"/>
      <c r="DQ12" s="715"/>
      <c r="DR12" s="715"/>
      <c r="DS12" s="716"/>
      <c r="DT12" s="708"/>
      <c r="DU12" s="709"/>
      <c r="DV12" s="709"/>
      <c r="DW12" s="137" t="s">
        <v>679</v>
      </c>
      <c r="DX12" s="160"/>
      <c r="DY12" s="719">
        <f>VLOOKUP(DW12,'Прайс-лист'!$B:$K,10,0)</f>
        <v>1100</v>
      </c>
      <c r="DZ12" s="715"/>
      <c r="EA12" s="715"/>
      <c r="EB12" s="715"/>
      <c r="EC12" s="715"/>
      <c r="ED12" s="715"/>
      <c r="EE12" s="715"/>
      <c r="EF12" s="715"/>
      <c r="EG12" s="716"/>
      <c r="EH12" s="708"/>
      <c r="EI12" s="709"/>
      <c r="EJ12" s="713"/>
    </row>
    <row r="13" spans="1:140" ht="15" thickBot="1">
      <c r="A13" s="138" t="s">
        <v>2691</v>
      </c>
      <c r="C13" s="753">
        <f>VLOOKUP(A13,'Прайс-лист'!$B:$K,10,0)</f>
        <v>390</v>
      </c>
      <c r="D13" s="723"/>
      <c r="E13" s="723"/>
      <c r="F13" s="723"/>
      <c r="G13" s="723"/>
      <c r="H13" s="723"/>
      <c r="I13" s="723"/>
      <c r="J13" s="723"/>
      <c r="K13" s="724"/>
      <c r="L13" s="725"/>
      <c r="M13" s="726"/>
      <c r="N13" s="726"/>
      <c r="O13" s="139" t="s">
        <v>769</v>
      </c>
      <c r="P13" s="244"/>
      <c r="Q13" s="722">
        <f>VLOOKUP(O13,'Прайс-лист'!$B:$K,10,0)</f>
        <v>440</v>
      </c>
      <c r="R13" s="723"/>
      <c r="S13" s="723"/>
      <c r="T13" s="723"/>
      <c r="U13" s="723"/>
      <c r="V13" s="723"/>
      <c r="W13" s="723"/>
      <c r="X13" s="723"/>
      <c r="Y13" s="724"/>
      <c r="Z13" s="725"/>
      <c r="AA13" s="726"/>
      <c r="AB13" s="726"/>
      <c r="AC13" s="139" t="s">
        <v>801</v>
      </c>
      <c r="AD13" s="245"/>
      <c r="AE13" s="722">
        <f>VLOOKUP(AC13,'Прайс-лист'!$B:$K,10,0)</f>
        <v>640</v>
      </c>
      <c r="AF13" s="723"/>
      <c r="AG13" s="723"/>
      <c r="AH13" s="723"/>
      <c r="AI13" s="723"/>
      <c r="AJ13" s="723"/>
      <c r="AK13" s="723"/>
      <c r="AL13" s="723"/>
      <c r="AM13" s="724"/>
      <c r="AN13" s="725"/>
      <c r="AO13" s="726"/>
      <c r="AP13" s="726"/>
      <c r="AQ13" s="139" t="s">
        <v>791</v>
      </c>
      <c r="AR13" s="245"/>
      <c r="AS13" s="722">
        <f>VLOOKUP(AQ13,'Прайс-лист'!$B:$K,10,0)</f>
        <v>320</v>
      </c>
      <c r="AT13" s="723"/>
      <c r="AU13" s="723"/>
      <c r="AV13" s="723"/>
      <c r="AW13" s="723"/>
      <c r="AX13" s="723"/>
      <c r="AY13" s="723"/>
      <c r="AZ13" s="723"/>
      <c r="BA13" s="724"/>
      <c r="BB13" s="725"/>
      <c r="BC13" s="726"/>
      <c r="BD13" s="727"/>
      <c r="BE13" s="138" t="s">
        <v>2693</v>
      </c>
      <c r="BF13" s="160"/>
      <c r="BG13" s="753">
        <f>VLOOKUP(BE13,'Прайс-лист'!$B:$K,10,0)</f>
        <v>430</v>
      </c>
      <c r="BH13" s="723"/>
      <c r="BI13" s="723"/>
      <c r="BJ13" s="723"/>
      <c r="BK13" s="723"/>
      <c r="BL13" s="723"/>
      <c r="BM13" s="723"/>
      <c r="BN13" s="723"/>
      <c r="BO13" s="724"/>
      <c r="BP13" s="725"/>
      <c r="BQ13" s="726"/>
      <c r="BR13" s="726"/>
      <c r="BS13" s="139" t="s">
        <v>803</v>
      </c>
      <c r="BT13" s="245"/>
      <c r="BU13" s="722">
        <f>VLOOKUP(BS13,'Прайс-лист'!$B:$K,10,0)</f>
        <v>780</v>
      </c>
      <c r="BV13" s="723"/>
      <c r="BW13" s="723"/>
      <c r="BX13" s="723"/>
      <c r="BY13" s="723"/>
      <c r="BZ13" s="723"/>
      <c r="CA13" s="723"/>
      <c r="CB13" s="723"/>
      <c r="CC13" s="724"/>
      <c r="CD13" s="725"/>
      <c r="CE13" s="726"/>
      <c r="CF13" s="727"/>
      <c r="CG13" s="138" t="s">
        <v>2695</v>
      </c>
      <c r="CH13" s="160"/>
      <c r="CI13" s="753">
        <f>VLOOKUP(CG13,'Прайс-лист'!$B:$K,10,0)</f>
        <v>450</v>
      </c>
      <c r="CJ13" s="723"/>
      <c r="CK13" s="723"/>
      <c r="CL13" s="723"/>
      <c r="CM13" s="723"/>
      <c r="CN13" s="723"/>
      <c r="CO13" s="723"/>
      <c r="CP13" s="723"/>
      <c r="CQ13" s="724"/>
      <c r="CR13" s="725"/>
      <c r="CS13" s="726"/>
      <c r="CT13" s="726"/>
      <c r="CU13" s="139" t="s">
        <v>805</v>
      </c>
      <c r="CV13" s="245"/>
      <c r="CW13" s="722">
        <f>VLOOKUP(CU13,'Прайс-лист'!$B:$K,10,0)</f>
        <v>1040</v>
      </c>
      <c r="CX13" s="723"/>
      <c r="CY13" s="723"/>
      <c r="CZ13" s="723"/>
      <c r="DA13" s="723"/>
      <c r="DB13" s="723"/>
      <c r="DC13" s="723"/>
      <c r="DD13" s="723"/>
      <c r="DE13" s="724"/>
      <c r="DF13" s="725"/>
      <c r="DG13" s="726"/>
      <c r="DH13" s="727"/>
      <c r="DI13" s="138" t="s">
        <v>2697</v>
      </c>
      <c r="DK13" s="753">
        <f>VLOOKUP(DI13,'Прайс-лист'!$B:$K,10,0)</f>
        <v>500</v>
      </c>
      <c r="DL13" s="723"/>
      <c r="DM13" s="723"/>
      <c r="DN13" s="723"/>
      <c r="DO13" s="723"/>
      <c r="DP13" s="723"/>
      <c r="DQ13" s="723"/>
      <c r="DR13" s="723"/>
      <c r="DS13" s="724"/>
      <c r="DT13" s="725"/>
      <c r="DU13" s="726"/>
      <c r="DV13" s="726"/>
      <c r="DW13" s="139" t="s">
        <v>807</v>
      </c>
      <c r="DX13" s="245"/>
      <c r="DY13" s="722">
        <f>VLOOKUP(DW13,'Прайс-лист'!$B:$K,10,0)</f>
        <v>1100</v>
      </c>
      <c r="DZ13" s="723"/>
      <c r="EA13" s="723"/>
      <c r="EB13" s="723"/>
      <c r="EC13" s="723"/>
      <c r="ED13" s="723"/>
      <c r="EE13" s="723"/>
      <c r="EF13" s="723"/>
      <c r="EG13" s="724"/>
      <c r="EH13" s="725"/>
      <c r="EI13" s="726"/>
      <c r="EJ13" s="727"/>
    </row>
    <row r="14" spans="1:140" ht="14.25" customHeight="1" thickBot="1">
      <c r="B14" s="221"/>
      <c r="C14" s="221"/>
      <c r="D14" s="221"/>
      <c r="E14" s="221"/>
      <c r="F14" s="221"/>
      <c r="G14" s="221"/>
      <c r="H14" s="221"/>
      <c r="I14" s="221"/>
      <c r="J14" s="221"/>
      <c r="K14" s="221"/>
      <c r="L14" s="221"/>
      <c r="M14" s="160"/>
      <c r="N14" s="158"/>
      <c r="O14" s="158"/>
      <c r="P14" s="158"/>
      <c r="Q14" s="158"/>
      <c r="R14" s="158"/>
      <c r="S14" s="158"/>
      <c r="T14" s="158"/>
      <c r="U14" s="158"/>
      <c r="V14" s="158"/>
      <c r="W14" s="158"/>
      <c r="X14" s="158"/>
      <c r="Y14" s="158"/>
      <c r="Z14" s="140"/>
      <c r="AA14" s="158"/>
      <c r="AB14" s="158"/>
      <c r="AC14" s="158"/>
      <c r="AD14" s="158"/>
      <c r="AE14" s="158"/>
      <c r="AF14" s="158"/>
      <c r="AG14" s="158"/>
      <c r="AH14" s="158"/>
      <c r="AI14" s="158"/>
      <c r="AJ14" s="158"/>
      <c r="AK14" s="158"/>
      <c r="AL14" s="158"/>
      <c r="AM14" s="140"/>
      <c r="AN14" s="158"/>
      <c r="AO14" s="158"/>
      <c r="AP14" s="158"/>
      <c r="AQ14" s="158"/>
      <c r="AR14" s="158"/>
      <c r="AS14" s="158"/>
      <c r="AT14" s="158"/>
      <c r="AU14" s="158"/>
      <c r="AV14" s="158"/>
      <c r="AW14" s="158"/>
      <c r="AX14" s="158"/>
      <c r="AY14" s="158"/>
      <c r="AZ14" s="160"/>
      <c r="BA14" s="160"/>
      <c r="BB14" s="160"/>
      <c r="BC14" s="160"/>
      <c r="BD14" s="158"/>
      <c r="BE14" s="158"/>
      <c r="BF14" s="158"/>
      <c r="BG14" s="158"/>
      <c r="BH14" s="158"/>
      <c r="BI14" s="158"/>
      <c r="BJ14" s="158"/>
      <c r="BK14" s="158"/>
      <c r="BL14" s="158"/>
      <c r="BM14" s="158"/>
      <c r="BN14" s="158"/>
      <c r="BO14" s="158"/>
      <c r="BP14" s="158"/>
      <c r="BQ14" s="158"/>
      <c r="BR14" s="158"/>
      <c r="BS14" s="158"/>
      <c r="BT14" s="164"/>
      <c r="BU14" s="142"/>
      <c r="BV14" s="142"/>
      <c r="BW14" s="142"/>
      <c r="BX14" s="142"/>
      <c r="BY14" s="142"/>
      <c r="BZ14" s="142"/>
      <c r="CA14" s="142"/>
      <c r="CB14" s="142"/>
      <c r="CC14" s="142"/>
      <c r="CD14" s="142"/>
      <c r="CE14" s="142"/>
      <c r="CF14" s="142"/>
      <c r="CG14" s="142"/>
      <c r="CH14" s="142"/>
      <c r="CI14" s="142"/>
      <c r="CJ14" s="142"/>
      <c r="CK14" s="142"/>
      <c r="CL14" s="142"/>
      <c r="CM14" s="142"/>
      <c r="CN14" s="142"/>
      <c r="CO14" s="142"/>
      <c r="CP14" s="142"/>
      <c r="CQ14" s="142"/>
      <c r="CR14" s="142"/>
      <c r="CS14" s="142"/>
      <c r="CT14" s="142"/>
      <c r="CU14" s="142"/>
      <c r="CV14" s="142"/>
      <c r="CW14" s="142"/>
      <c r="CX14" s="142"/>
      <c r="CY14" s="142"/>
      <c r="CZ14" s="142"/>
      <c r="DA14" s="142"/>
      <c r="DB14" s="142"/>
      <c r="DC14" s="142"/>
      <c r="DD14" s="142"/>
      <c r="DE14" s="142"/>
      <c r="DF14" s="142"/>
      <c r="DG14" s="142"/>
      <c r="DH14" s="142"/>
      <c r="DI14" s="142"/>
      <c r="DJ14" s="142"/>
      <c r="DK14" s="142"/>
      <c r="DL14" s="142"/>
      <c r="DM14" s="142"/>
      <c r="DN14" s="142"/>
      <c r="DO14" s="142"/>
      <c r="DP14" s="142"/>
      <c r="DQ14" s="142"/>
      <c r="DR14" s="142"/>
      <c r="DS14" s="142"/>
      <c r="DT14" s="142"/>
      <c r="DU14" s="142"/>
      <c r="DV14" s="142"/>
      <c r="DW14" s="142"/>
    </row>
    <row r="15" spans="1:140" ht="15" thickBot="1">
      <c r="C15" s="754" t="s">
        <v>4184</v>
      </c>
      <c r="D15" s="755"/>
      <c r="E15" s="755"/>
      <c r="F15" s="755"/>
      <c r="G15" s="755"/>
      <c r="H15" s="755"/>
      <c r="I15" s="755"/>
      <c r="J15" s="755"/>
      <c r="K15" s="755"/>
      <c r="L15" s="755"/>
      <c r="M15" s="755"/>
      <c r="N15" s="755"/>
      <c r="O15" s="755"/>
      <c r="P15" s="755"/>
      <c r="Q15" s="755"/>
      <c r="R15" s="755"/>
      <c r="S15" s="755"/>
      <c r="T15" s="755"/>
      <c r="U15" s="755"/>
      <c r="V15" s="755"/>
      <c r="W15" s="755"/>
      <c r="X15" s="755"/>
      <c r="Y15" s="755"/>
      <c r="Z15" s="755"/>
      <c r="AA15" s="755"/>
      <c r="AB15" s="756"/>
      <c r="AC15" s="134"/>
      <c r="AD15" s="158"/>
      <c r="AE15" s="754" t="s">
        <v>4185</v>
      </c>
      <c r="AF15" s="755"/>
      <c r="AG15" s="755"/>
      <c r="AH15" s="755"/>
      <c r="AI15" s="755"/>
      <c r="AJ15" s="755"/>
      <c r="AK15" s="755"/>
      <c r="AL15" s="755"/>
      <c r="AM15" s="755"/>
      <c r="AN15" s="755"/>
      <c r="AO15" s="755"/>
      <c r="AP15" s="755"/>
      <c r="AQ15" s="755"/>
      <c r="AR15" s="755"/>
      <c r="AS15" s="755"/>
      <c r="AT15" s="755"/>
      <c r="AU15" s="755"/>
      <c r="AV15" s="755"/>
      <c r="AW15" s="755"/>
      <c r="AX15" s="755"/>
      <c r="AY15" s="755"/>
      <c r="AZ15" s="755"/>
      <c r="BA15" s="755"/>
      <c r="BB15" s="755"/>
      <c r="BC15" s="755"/>
      <c r="BD15" s="756"/>
      <c r="BE15" s="134"/>
      <c r="BF15" s="160"/>
      <c r="BG15" s="754" t="s">
        <v>4274</v>
      </c>
      <c r="BH15" s="755"/>
      <c r="BI15" s="755"/>
      <c r="BJ15" s="755"/>
      <c r="BK15" s="755"/>
      <c r="BL15" s="755"/>
      <c r="BM15" s="755"/>
      <c r="BN15" s="755"/>
      <c r="BO15" s="755"/>
      <c r="BP15" s="755"/>
      <c r="BQ15" s="755"/>
      <c r="BR15" s="755"/>
      <c r="BS15" s="755"/>
      <c r="BT15" s="755"/>
      <c r="BU15" s="755"/>
      <c r="BV15" s="755"/>
      <c r="BW15" s="755"/>
      <c r="BX15" s="755"/>
      <c r="BY15" s="755"/>
      <c r="BZ15" s="755"/>
      <c r="CA15" s="755"/>
      <c r="CB15" s="755"/>
      <c r="CC15" s="755"/>
      <c r="CD15" s="755"/>
      <c r="CE15" s="755"/>
      <c r="CF15" s="755"/>
      <c r="CG15" s="755"/>
      <c r="CH15" s="755"/>
      <c r="CI15" s="755"/>
      <c r="CJ15" s="755"/>
      <c r="CK15" s="755"/>
      <c r="CL15" s="755"/>
      <c r="CM15" s="755"/>
      <c r="CN15" s="755"/>
      <c r="CO15" s="755"/>
      <c r="CP15" s="755"/>
      <c r="CQ15" s="755"/>
      <c r="CR15" s="755"/>
      <c r="CS15" s="755"/>
      <c r="CT15" s="755"/>
      <c r="CU15" s="755"/>
      <c r="CV15" s="755"/>
      <c r="CW15" s="755"/>
      <c r="CX15" s="755"/>
      <c r="CY15" s="755"/>
      <c r="CZ15" s="755"/>
      <c r="DA15" s="755"/>
      <c r="DB15" s="755"/>
      <c r="DC15" s="755"/>
      <c r="DD15" s="755"/>
      <c r="DE15" s="755"/>
      <c r="DF15" s="755"/>
      <c r="DG15" s="755"/>
      <c r="DH15" s="755"/>
      <c r="DI15" s="755"/>
      <c r="DJ15" s="755"/>
      <c r="DK15" s="755"/>
      <c r="DL15" s="755"/>
      <c r="DM15" s="755"/>
      <c r="DN15" s="755"/>
      <c r="DO15" s="755"/>
      <c r="DP15" s="755"/>
      <c r="DQ15" s="755"/>
      <c r="DR15" s="755"/>
      <c r="DS15" s="755"/>
      <c r="DT15" s="755"/>
      <c r="DU15" s="755"/>
      <c r="DV15" s="755"/>
      <c r="DW15" s="755"/>
      <c r="DX15" s="755"/>
      <c r="DY15" s="755"/>
      <c r="DZ15" s="755"/>
      <c r="EA15" s="755"/>
      <c r="EB15" s="755"/>
      <c r="EC15" s="755"/>
      <c r="ED15" s="755"/>
      <c r="EE15" s="755"/>
      <c r="EF15" s="755"/>
      <c r="EG15" s="755"/>
      <c r="EH15" s="755"/>
      <c r="EI15" s="755"/>
      <c r="EJ15" s="756"/>
    </row>
    <row r="16" spans="1:140" ht="15.75">
      <c r="C16" s="740" t="s">
        <v>6344</v>
      </c>
      <c r="D16" s="741"/>
      <c r="E16" s="741"/>
      <c r="F16" s="741"/>
      <c r="G16" s="741"/>
      <c r="H16" s="741"/>
      <c r="I16" s="741"/>
      <c r="J16" s="741"/>
      <c r="K16" s="741"/>
      <c r="L16" s="741"/>
      <c r="M16" s="741"/>
      <c r="N16" s="741"/>
      <c r="O16" s="135"/>
      <c r="P16" s="164"/>
      <c r="Q16" s="733" t="s">
        <v>6346</v>
      </c>
      <c r="R16" s="733"/>
      <c r="S16" s="733"/>
      <c r="T16" s="733"/>
      <c r="U16" s="733"/>
      <c r="V16" s="733"/>
      <c r="W16" s="733"/>
      <c r="X16" s="733"/>
      <c r="Y16" s="733"/>
      <c r="Z16" s="733"/>
      <c r="AA16" s="733"/>
      <c r="AB16" s="743"/>
      <c r="AC16" s="135"/>
      <c r="AD16" s="160"/>
      <c r="AE16" s="740" t="s">
        <v>4234</v>
      </c>
      <c r="AF16" s="741"/>
      <c r="AG16" s="741"/>
      <c r="AH16" s="741"/>
      <c r="AI16" s="741"/>
      <c r="AJ16" s="741"/>
      <c r="AK16" s="741"/>
      <c r="AL16" s="741"/>
      <c r="AM16" s="741"/>
      <c r="AN16" s="741"/>
      <c r="AO16" s="741"/>
      <c r="AP16" s="741"/>
      <c r="AQ16" s="135"/>
      <c r="AR16" s="164"/>
      <c r="AS16" s="733" t="s">
        <v>601</v>
      </c>
      <c r="AT16" s="733"/>
      <c r="AU16" s="733"/>
      <c r="AV16" s="733"/>
      <c r="AW16" s="733"/>
      <c r="AX16" s="733"/>
      <c r="AY16" s="733"/>
      <c r="AZ16" s="733"/>
      <c r="BA16" s="733"/>
      <c r="BB16" s="733"/>
      <c r="BC16" s="733"/>
      <c r="BD16" s="743"/>
      <c r="BE16" s="135"/>
      <c r="BF16" s="160"/>
      <c r="BG16" s="740" t="s">
        <v>4235</v>
      </c>
      <c r="BH16" s="741"/>
      <c r="BI16" s="741"/>
      <c r="BJ16" s="741"/>
      <c r="BK16" s="741"/>
      <c r="BL16" s="741"/>
      <c r="BM16" s="741"/>
      <c r="BN16" s="741"/>
      <c r="BO16" s="741"/>
      <c r="BP16" s="741"/>
      <c r="BQ16" s="741"/>
      <c r="BR16" s="741"/>
      <c r="BS16" s="135"/>
      <c r="BT16" s="160"/>
      <c r="BU16" s="741" t="s">
        <v>607</v>
      </c>
      <c r="BV16" s="741"/>
      <c r="BW16" s="741"/>
      <c r="BX16" s="741"/>
      <c r="BY16" s="741"/>
      <c r="BZ16" s="741"/>
      <c r="CA16" s="741"/>
      <c r="CB16" s="741"/>
      <c r="CC16" s="741"/>
      <c r="CD16" s="741"/>
      <c r="CE16" s="741"/>
      <c r="CF16" s="741"/>
      <c r="CG16" s="135"/>
      <c r="CH16" s="160"/>
      <c r="CI16" s="741" t="s">
        <v>651</v>
      </c>
      <c r="CJ16" s="741"/>
      <c r="CK16" s="741"/>
      <c r="CL16" s="741"/>
      <c r="CM16" s="741"/>
      <c r="CN16" s="741"/>
      <c r="CO16" s="741"/>
      <c r="CP16" s="741"/>
      <c r="CQ16" s="741"/>
      <c r="CR16" s="741"/>
      <c r="CS16" s="741"/>
      <c r="CT16" s="741"/>
      <c r="CU16" s="135"/>
      <c r="CV16" s="160"/>
      <c r="CW16" s="741" t="s">
        <v>683</v>
      </c>
      <c r="CX16" s="741"/>
      <c r="CY16" s="741"/>
      <c r="CZ16" s="741"/>
      <c r="DA16" s="741"/>
      <c r="DB16" s="741"/>
      <c r="DC16" s="741"/>
      <c r="DD16" s="741"/>
      <c r="DE16" s="741"/>
      <c r="DF16" s="741"/>
      <c r="DG16" s="741"/>
      <c r="DH16" s="741"/>
      <c r="DI16" s="135"/>
      <c r="DJ16" s="160"/>
      <c r="DK16" s="741" t="s">
        <v>755</v>
      </c>
      <c r="DL16" s="741"/>
      <c r="DM16" s="741"/>
      <c r="DN16" s="741"/>
      <c r="DO16" s="741"/>
      <c r="DP16" s="741"/>
      <c r="DQ16" s="741"/>
      <c r="DR16" s="741"/>
      <c r="DS16" s="741"/>
      <c r="DT16" s="741"/>
      <c r="DU16" s="741"/>
      <c r="DV16" s="741"/>
      <c r="DW16" s="135"/>
      <c r="DX16" s="160"/>
      <c r="DY16" s="741" t="s">
        <v>763</v>
      </c>
      <c r="DZ16" s="741"/>
      <c r="EA16" s="741"/>
      <c r="EB16" s="741"/>
      <c r="EC16" s="741"/>
      <c r="ED16" s="741"/>
      <c r="EE16" s="741"/>
      <c r="EF16" s="741"/>
      <c r="EG16" s="741"/>
      <c r="EH16" s="741"/>
      <c r="EI16" s="741"/>
      <c r="EJ16" s="742"/>
    </row>
    <row r="17" spans="1:140" ht="55.5" customHeight="1">
      <c r="C17" s="734" t="s">
        <v>4233</v>
      </c>
      <c r="D17" s="735"/>
      <c r="E17" s="735"/>
      <c r="F17" s="735"/>
      <c r="G17" s="735"/>
      <c r="H17" s="735"/>
      <c r="I17" s="735"/>
      <c r="J17" s="735"/>
      <c r="K17" s="735"/>
      <c r="L17" s="735"/>
      <c r="M17" s="735"/>
      <c r="N17" s="735"/>
      <c r="O17" s="142"/>
      <c r="P17" s="164"/>
      <c r="Q17" s="735" t="s">
        <v>4273</v>
      </c>
      <c r="R17" s="735"/>
      <c r="S17" s="735"/>
      <c r="T17" s="735"/>
      <c r="U17" s="735"/>
      <c r="V17" s="735"/>
      <c r="W17" s="735"/>
      <c r="X17" s="735"/>
      <c r="Y17" s="735"/>
      <c r="Z17" s="735"/>
      <c r="AA17" s="735"/>
      <c r="AB17" s="744"/>
      <c r="AC17" s="142"/>
      <c r="AD17" s="160"/>
      <c r="AE17" s="734" t="s">
        <v>4323</v>
      </c>
      <c r="AF17" s="735"/>
      <c r="AG17" s="735"/>
      <c r="AH17" s="735"/>
      <c r="AI17" s="735"/>
      <c r="AJ17" s="735"/>
      <c r="AK17" s="735"/>
      <c r="AL17" s="735"/>
      <c r="AM17" s="735"/>
      <c r="AN17" s="735"/>
      <c r="AO17" s="735"/>
      <c r="AP17" s="735"/>
      <c r="AQ17" s="142"/>
      <c r="AR17" s="164"/>
      <c r="AS17" s="735" t="s">
        <v>4262</v>
      </c>
      <c r="AT17" s="735"/>
      <c r="AU17" s="735"/>
      <c r="AV17" s="735"/>
      <c r="AW17" s="735"/>
      <c r="AX17" s="735"/>
      <c r="AY17" s="735"/>
      <c r="AZ17" s="735"/>
      <c r="BA17" s="735"/>
      <c r="BB17" s="735"/>
      <c r="BC17" s="735"/>
      <c r="BD17" s="744"/>
      <c r="BE17" s="142"/>
      <c r="BF17" s="160"/>
      <c r="BG17" s="734" t="s">
        <v>5886</v>
      </c>
      <c r="BH17" s="735"/>
      <c r="BI17" s="735"/>
      <c r="BJ17" s="735"/>
      <c r="BK17" s="735"/>
      <c r="BL17" s="735"/>
      <c r="BM17" s="735"/>
      <c r="BN17" s="735"/>
      <c r="BO17" s="735"/>
      <c r="BP17" s="735"/>
      <c r="BQ17" s="735"/>
      <c r="BR17" s="735"/>
      <c r="BS17" s="142"/>
      <c r="BT17" s="160"/>
      <c r="BU17" s="735" t="s">
        <v>4262</v>
      </c>
      <c r="BV17" s="735"/>
      <c r="BW17" s="735"/>
      <c r="BX17" s="735"/>
      <c r="BY17" s="735"/>
      <c r="BZ17" s="735"/>
      <c r="CA17" s="735"/>
      <c r="CB17" s="735"/>
      <c r="CC17" s="735"/>
      <c r="CD17" s="735"/>
      <c r="CE17" s="735"/>
      <c r="CF17" s="735"/>
      <c r="CG17" s="142"/>
      <c r="CH17" s="160"/>
      <c r="CI17" s="735" t="s">
        <v>4275</v>
      </c>
      <c r="CJ17" s="735"/>
      <c r="CK17" s="735"/>
      <c r="CL17" s="735"/>
      <c r="CM17" s="735"/>
      <c r="CN17" s="735"/>
      <c r="CO17" s="735"/>
      <c r="CP17" s="735"/>
      <c r="CQ17" s="735"/>
      <c r="CR17" s="735"/>
      <c r="CS17" s="735"/>
      <c r="CT17" s="735"/>
      <c r="CU17" s="142"/>
      <c r="CV17" s="160"/>
      <c r="CW17" s="735" t="s">
        <v>4263</v>
      </c>
      <c r="CX17" s="735"/>
      <c r="CY17" s="735"/>
      <c r="CZ17" s="735"/>
      <c r="DA17" s="735"/>
      <c r="DB17" s="735"/>
      <c r="DC17" s="735"/>
      <c r="DD17" s="735"/>
      <c r="DE17" s="735"/>
      <c r="DF17" s="735"/>
      <c r="DG17" s="735"/>
      <c r="DH17" s="735"/>
      <c r="DI17" s="142"/>
      <c r="DJ17" s="160"/>
      <c r="DK17" s="735" t="s">
        <v>4276</v>
      </c>
      <c r="DL17" s="735"/>
      <c r="DM17" s="735"/>
      <c r="DN17" s="735"/>
      <c r="DO17" s="735"/>
      <c r="DP17" s="735"/>
      <c r="DQ17" s="735"/>
      <c r="DR17" s="735"/>
      <c r="DS17" s="735"/>
      <c r="DT17" s="735"/>
      <c r="DU17" s="735"/>
      <c r="DV17" s="735"/>
      <c r="DW17" s="142"/>
      <c r="DX17" s="160"/>
      <c r="DY17" s="735" t="s">
        <v>4277</v>
      </c>
      <c r="DZ17" s="735"/>
      <c r="EA17" s="735"/>
      <c r="EB17" s="735"/>
      <c r="EC17" s="735"/>
      <c r="ED17" s="735"/>
      <c r="EE17" s="735"/>
      <c r="EF17" s="735"/>
      <c r="EG17" s="735"/>
      <c r="EH17" s="735"/>
      <c r="EI17" s="735"/>
      <c r="EJ17" s="744"/>
    </row>
    <row r="18" spans="1:140" ht="15" customHeight="1">
      <c r="C18" s="736"/>
      <c r="D18" s="717"/>
      <c r="E18" s="717"/>
      <c r="F18" s="717"/>
      <c r="G18" s="717"/>
      <c r="H18" s="717"/>
      <c r="I18" s="717"/>
      <c r="J18" s="717"/>
      <c r="K18" s="717"/>
      <c r="L18" s="717"/>
      <c r="M18" s="717"/>
      <c r="N18" s="717"/>
      <c r="O18" s="227"/>
      <c r="P18" s="164"/>
      <c r="Q18" s="717" t="s">
        <v>669</v>
      </c>
      <c r="R18" s="717"/>
      <c r="S18" s="717"/>
      <c r="T18" s="717"/>
      <c r="U18" s="717"/>
      <c r="V18" s="717"/>
      <c r="W18" s="717"/>
      <c r="X18" s="717"/>
      <c r="Y18" s="717"/>
      <c r="Z18" s="717"/>
      <c r="AA18" s="717"/>
      <c r="AB18" s="718"/>
      <c r="AC18" s="227"/>
      <c r="AD18" s="160"/>
      <c r="AE18" s="736"/>
      <c r="AF18" s="717"/>
      <c r="AG18" s="717"/>
      <c r="AH18" s="717"/>
      <c r="AI18" s="717"/>
      <c r="AJ18" s="717"/>
      <c r="AK18" s="717"/>
      <c r="AL18" s="717"/>
      <c r="AM18" s="717"/>
      <c r="AN18" s="717"/>
      <c r="AO18" s="717"/>
      <c r="AP18" s="717"/>
      <c r="AQ18" s="227"/>
      <c r="AR18" s="164"/>
      <c r="AS18" s="717" t="s">
        <v>604</v>
      </c>
      <c r="AT18" s="717"/>
      <c r="AU18" s="717"/>
      <c r="AV18" s="717"/>
      <c r="AW18" s="717"/>
      <c r="AX18" s="717"/>
      <c r="AY18" s="717"/>
      <c r="AZ18" s="717"/>
      <c r="BA18" s="717"/>
      <c r="BB18" s="717"/>
      <c r="BC18" s="717"/>
      <c r="BD18" s="718"/>
      <c r="BE18" s="227"/>
      <c r="BF18" s="160"/>
      <c r="BG18" s="806"/>
      <c r="BH18" s="807"/>
      <c r="BI18" s="807"/>
      <c r="BJ18" s="807"/>
      <c r="BK18" s="807"/>
      <c r="BL18" s="807"/>
      <c r="BM18" s="807"/>
      <c r="BN18" s="807"/>
      <c r="BO18" s="807"/>
      <c r="BP18" s="807"/>
      <c r="BQ18" s="807"/>
      <c r="BR18" s="808"/>
      <c r="BS18" s="227"/>
      <c r="BT18" s="160"/>
      <c r="BU18" s="717" t="s">
        <v>609</v>
      </c>
      <c r="BV18" s="717"/>
      <c r="BW18" s="717"/>
      <c r="BX18" s="717"/>
      <c r="BY18" s="717"/>
      <c r="BZ18" s="717"/>
      <c r="CA18" s="717"/>
      <c r="CB18" s="717"/>
      <c r="CC18" s="717"/>
      <c r="CD18" s="717"/>
      <c r="CE18" s="717"/>
      <c r="CF18" s="717"/>
      <c r="CG18" s="227"/>
      <c r="CH18" s="160"/>
      <c r="CI18" s="717" t="s">
        <v>653</v>
      </c>
      <c r="CJ18" s="717"/>
      <c r="CK18" s="717"/>
      <c r="CL18" s="717"/>
      <c r="CM18" s="717"/>
      <c r="CN18" s="717"/>
      <c r="CO18" s="717"/>
      <c r="CP18" s="717"/>
      <c r="CQ18" s="717"/>
      <c r="CR18" s="717"/>
      <c r="CS18" s="717"/>
      <c r="CT18" s="717"/>
      <c r="CU18" s="136"/>
      <c r="CV18" s="246"/>
      <c r="CW18" s="717" t="s">
        <v>685</v>
      </c>
      <c r="CX18" s="717"/>
      <c r="CY18" s="717"/>
      <c r="CZ18" s="717"/>
      <c r="DA18" s="717"/>
      <c r="DB18" s="717"/>
      <c r="DC18" s="717"/>
      <c r="DD18" s="717"/>
      <c r="DE18" s="717"/>
      <c r="DF18" s="717"/>
      <c r="DG18" s="717"/>
      <c r="DH18" s="717"/>
      <c r="DI18" s="227"/>
      <c r="DJ18" s="160"/>
      <c r="DK18" s="717" t="s">
        <v>757</v>
      </c>
      <c r="DL18" s="717"/>
      <c r="DM18" s="717"/>
      <c r="DN18" s="717"/>
      <c r="DO18" s="717"/>
      <c r="DP18" s="717"/>
      <c r="DQ18" s="717"/>
      <c r="DR18" s="717"/>
      <c r="DS18" s="717"/>
      <c r="DT18" s="717"/>
      <c r="DU18" s="717"/>
      <c r="DV18" s="717"/>
      <c r="DW18" s="136"/>
      <c r="DX18" s="246"/>
      <c r="DY18" s="717" t="s">
        <v>765</v>
      </c>
      <c r="DZ18" s="717"/>
      <c r="EA18" s="717"/>
      <c r="EB18" s="717"/>
      <c r="EC18" s="717"/>
      <c r="ED18" s="717"/>
      <c r="EE18" s="717"/>
      <c r="EF18" s="717"/>
      <c r="EG18" s="717"/>
      <c r="EH18" s="717"/>
      <c r="EI18" s="717"/>
      <c r="EJ18" s="718"/>
    </row>
    <row r="19" spans="1:140" ht="106.5" customHeight="1">
      <c r="C19" s="720"/>
      <c r="D19" s="711"/>
      <c r="E19" s="711"/>
      <c r="F19" s="711"/>
      <c r="G19" s="711"/>
      <c r="H19" s="711"/>
      <c r="I19" s="711"/>
      <c r="J19" s="711"/>
      <c r="K19" s="711"/>
      <c r="L19" s="711"/>
      <c r="M19" s="711"/>
      <c r="N19" s="721"/>
      <c r="O19" s="135"/>
      <c r="P19" s="164"/>
      <c r="Q19" s="710"/>
      <c r="R19" s="711"/>
      <c r="S19" s="711"/>
      <c r="T19" s="711"/>
      <c r="U19" s="711"/>
      <c r="V19" s="711"/>
      <c r="W19" s="711"/>
      <c r="X19" s="711"/>
      <c r="Y19" s="711"/>
      <c r="Z19" s="711"/>
      <c r="AA19" s="711"/>
      <c r="AB19" s="712"/>
      <c r="AC19" s="135"/>
      <c r="AD19" s="160"/>
      <c r="AE19" s="720"/>
      <c r="AF19" s="711"/>
      <c r="AG19" s="711"/>
      <c r="AH19" s="711"/>
      <c r="AI19" s="711"/>
      <c r="AJ19" s="711"/>
      <c r="AK19" s="711"/>
      <c r="AL19" s="711"/>
      <c r="AM19" s="711"/>
      <c r="AN19" s="711"/>
      <c r="AO19" s="711"/>
      <c r="AP19" s="721"/>
      <c r="AQ19" s="135"/>
      <c r="AR19" s="164"/>
      <c r="AS19" s="710"/>
      <c r="AT19" s="711"/>
      <c r="AU19" s="711"/>
      <c r="AV19" s="711"/>
      <c r="AW19" s="711"/>
      <c r="AX19" s="711"/>
      <c r="AY19" s="711"/>
      <c r="AZ19" s="711"/>
      <c r="BA19" s="711"/>
      <c r="BB19" s="711"/>
      <c r="BC19" s="711"/>
      <c r="BD19" s="712"/>
      <c r="BE19" s="135"/>
      <c r="BF19" s="160"/>
      <c r="BG19" s="720"/>
      <c r="BH19" s="711"/>
      <c r="BI19" s="711"/>
      <c r="BJ19" s="711"/>
      <c r="BK19" s="711"/>
      <c r="BL19" s="711"/>
      <c r="BM19" s="711"/>
      <c r="BN19" s="711"/>
      <c r="BO19" s="711"/>
      <c r="BP19" s="711"/>
      <c r="BQ19" s="711"/>
      <c r="BR19" s="721"/>
      <c r="BS19" s="135"/>
      <c r="BT19" s="160"/>
      <c r="BU19" s="710"/>
      <c r="BV19" s="711"/>
      <c r="BW19" s="711"/>
      <c r="BX19" s="711"/>
      <c r="BY19" s="711"/>
      <c r="BZ19" s="711"/>
      <c r="CA19" s="711"/>
      <c r="CB19" s="711"/>
      <c r="CC19" s="711"/>
      <c r="CD19" s="711"/>
      <c r="CE19" s="711"/>
      <c r="CF19" s="721"/>
      <c r="CG19" s="135"/>
      <c r="CH19" s="160"/>
      <c r="CI19" s="710"/>
      <c r="CJ19" s="711"/>
      <c r="CK19" s="711"/>
      <c r="CL19" s="711"/>
      <c r="CM19" s="711"/>
      <c r="CN19" s="711"/>
      <c r="CO19" s="711"/>
      <c r="CP19" s="711"/>
      <c r="CQ19" s="711"/>
      <c r="CR19" s="711"/>
      <c r="CS19" s="711"/>
      <c r="CT19" s="721"/>
      <c r="CU19" s="135"/>
      <c r="CV19" s="160"/>
      <c r="CW19" s="710"/>
      <c r="CX19" s="711"/>
      <c r="CY19" s="711"/>
      <c r="CZ19" s="711"/>
      <c r="DA19" s="711"/>
      <c r="DB19" s="711"/>
      <c r="DC19" s="711"/>
      <c r="DD19" s="711"/>
      <c r="DE19" s="711"/>
      <c r="DF19" s="711"/>
      <c r="DG19" s="711"/>
      <c r="DH19" s="721"/>
      <c r="DI19" s="135"/>
      <c r="DJ19" s="247"/>
      <c r="DK19" s="710"/>
      <c r="DL19" s="711"/>
      <c r="DM19" s="711"/>
      <c r="DN19" s="711"/>
      <c r="DO19" s="711"/>
      <c r="DP19" s="711"/>
      <c r="DQ19" s="711"/>
      <c r="DR19" s="711"/>
      <c r="DS19" s="711"/>
      <c r="DT19" s="711"/>
      <c r="DU19" s="711"/>
      <c r="DV19" s="721"/>
      <c r="DW19" s="135"/>
      <c r="DX19" s="160"/>
      <c r="DY19" s="710"/>
      <c r="DZ19" s="711"/>
      <c r="EA19" s="711"/>
      <c r="EB19" s="711"/>
      <c r="EC19" s="711"/>
      <c r="ED19" s="711"/>
      <c r="EE19" s="711"/>
      <c r="EF19" s="711"/>
      <c r="EG19" s="711"/>
      <c r="EH19" s="711"/>
      <c r="EI19" s="711"/>
      <c r="EJ19" s="712"/>
    </row>
    <row r="20" spans="1:140">
      <c r="A20" s="137"/>
      <c r="C20" s="714" t="s">
        <v>4187</v>
      </c>
      <c r="D20" s="715"/>
      <c r="E20" s="715"/>
      <c r="F20" s="715"/>
      <c r="G20" s="715"/>
      <c r="H20" s="715"/>
      <c r="I20" s="715"/>
      <c r="J20" s="715"/>
      <c r="K20" s="716"/>
      <c r="L20" s="708"/>
      <c r="M20" s="709"/>
      <c r="N20" s="709"/>
      <c r="O20" s="137" t="s">
        <v>682</v>
      </c>
      <c r="P20" s="160"/>
      <c r="Q20" s="719">
        <f>VLOOKUP(O20,'Прайс-лист'!$B:$K,10,0)</f>
        <v>1310</v>
      </c>
      <c r="R20" s="715"/>
      <c r="S20" s="715"/>
      <c r="T20" s="715"/>
      <c r="U20" s="715"/>
      <c r="V20" s="715"/>
      <c r="W20" s="715"/>
      <c r="X20" s="715"/>
      <c r="Y20" s="716"/>
      <c r="Z20" s="708"/>
      <c r="AA20" s="709"/>
      <c r="AB20" s="713"/>
      <c r="AC20" s="137" t="s">
        <v>2656</v>
      </c>
      <c r="AD20" s="160"/>
      <c r="AE20" s="714">
        <f>VLOOKUP(AC20,'Прайс-лист'!$B:$K,10,0)</f>
        <v>500</v>
      </c>
      <c r="AF20" s="715"/>
      <c r="AG20" s="715"/>
      <c r="AH20" s="715"/>
      <c r="AI20" s="715"/>
      <c r="AJ20" s="715"/>
      <c r="AK20" s="715"/>
      <c r="AL20" s="715"/>
      <c r="AM20" s="716"/>
      <c r="AN20" s="708"/>
      <c r="AO20" s="709"/>
      <c r="AP20" s="709"/>
      <c r="AQ20" s="137" t="s">
        <v>606</v>
      </c>
      <c r="AR20" s="160"/>
      <c r="AS20" s="719">
        <f>VLOOKUP(AQ20,'Прайс-лист'!$B:$K,10,0)</f>
        <v>440</v>
      </c>
      <c r="AT20" s="715"/>
      <c r="AU20" s="715"/>
      <c r="AV20" s="715"/>
      <c r="AW20" s="715"/>
      <c r="AX20" s="715"/>
      <c r="AY20" s="715"/>
      <c r="AZ20" s="715"/>
      <c r="BA20" s="716"/>
      <c r="BB20" s="708"/>
      <c r="BC20" s="709"/>
      <c r="BD20" s="713"/>
      <c r="BE20" s="137" t="s">
        <v>2658</v>
      </c>
      <c r="BF20" s="160"/>
      <c r="BG20" s="714">
        <f>VLOOKUP(BE20,'Прайс-лист'!$B:$K,10,0)</f>
        <v>510</v>
      </c>
      <c r="BH20" s="715"/>
      <c r="BI20" s="715"/>
      <c r="BJ20" s="715"/>
      <c r="BK20" s="715"/>
      <c r="BL20" s="715"/>
      <c r="BM20" s="715"/>
      <c r="BN20" s="715"/>
      <c r="BO20" s="716"/>
      <c r="BP20" s="708"/>
      <c r="BQ20" s="709"/>
      <c r="BR20" s="709"/>
      <c r="BS20" s="137" t="s">
        <v>610</v>
      </c>
      <c r="BT20" s="160"/>
      <c r="BU20" s="719">
        <f>VLOOKUP(BS20,'Прайс-лист'!$B:$K,10,0)</f>
        <v>500</v>
      </c>
      <c r="BV20" s="715"/>
      <c r="BW20" s="715"/>
      <c r="BX20" s="715"/>
      <c r="BY20" s="715"/>
      <c r="BZ20" s="715"/>
      <c r="CA20" s="715"/>
      <c r="CB20" s="715"/>
      <c r="CC20" s="716"/>
      <c r="CD20" s="708"/>
      <c r="CE20" s="709"/>
      <c r="CF20" s="709"/>
      <c r="CG20" s="137" t="s">
        <v>654</v>
      </c>
      <c r="CH20" s="160"/>
      <c r="CI20" s="719">
        <f>VLOOKUP(CG20,'Прайс-лист'!$B:$K,10,0)</f>
        <v>810</v>
      </c>
      <c r="CJ20" s="715"/>
      <c r="CK20" s="715"/>
      <c r="CL20" s="715"/>
      <c r="CM20" s="715"/>
      <c r="CN20" s="715"/>
      <c r="CO20" s="715"/>
      <c r="CP20" s="715"/>
      <c r="CQ20" s="716"/>
      <c r="CR20" s="708"/>
      <c r="CS20" s="709"/>
      <c r="CT20" s="709"/>
      <c r="CU20" s="137" t="s">
        <v>686</v>
      </c>
      <c r="CV20" s="160"/>
      <c r="CW20" s="719">
        <f>VLOOKUP(CU20,'Прайс-лист'!$B:$K,10,0)</f>
        <v>690</v>
      </c>
      <c r="CX20" s="715"/>
      <c r="CY20" s="715"/>
      <c r="CZ20" s="715"/>
      <c r="DA20" s="715"/>
      <c r="DB20" s="715"/>
      <c r="DC20" s="715"/>
      <c r="DD20" s="715"/>
      <c r="DE20" s="716"/>
      <c r="DF20" s="708"/>
      <c r="DG20" s="709"/>
      <c r="DH20" s="709"/>
      <c r="DI20" s="137" t="s">
        <v>758</v>
      </c>
      <c r="DJ20" s="247"/>
      <c r="DK20" s="719">
        <f>VLOOKUP(DI20,'Прайс-лист'!$B:$K,10,0)</f>
        <v>650</v>
      </c>
      <c r="DL20" s="715"/>
      <c r="DM20" s="715"/>
      <c r="DN20" s="715"/>
      <c r="DO20" s="715"/>
      <c r="DP20" s="715"/>
      <c r="DQ20" s="715"/>
      <c r="DR20" s="715"/>
      <c r="DS20" s="716"/>
      <c r="DT20" s="708"/>
      <c r="DU20" s="709"/>
      <c r="DV20" s="709"/>
      <c r="DW20" s="137" t="s">
        <v>766</v>
      </c>
      <c r="DX20" s="160"/>
      <c r="DY20" s="719">
        <f>VLOOKUP(DW20,'Прайс-лист'!$B:$K,10,0)</f>
        <v>1300</v>
      </c>
      <c r="DZ20" s="715"/>
      <c r="EA20" s="715"/>
      <c r="EB20" s="715"/>
      <c r="EC20" s="715"/>
      <c r="ED20" s="715"/>
      <c r="EE20" s="715"/>
      <c r="EF20" s="715"/>
      <c r="EG20" s="716"/>
      <c r="EH20" s="708"/>
      <c r="EI20" s="709"/>
      <c r="EJ20" s="713"/>
    </row>
    <row r="21" spans="1:140" ht="15" thickBot="1">
      <c r="A21" s="138" t="s">
        <v>2699</v>
      </c>
      <c r="C21" s="753">
        <f>VLOOKUP(A21,'Прайс-лист'!$B:$K,10,0)</f>
        <v>510</v>
      </c>
      <c r="D21" s="723"/>
      <c r="E21" s="723"/>
      <c r="F21" s="723"/>
      <c r="G21" s="723"/>
      <c r="H21" s="723"/>
      <c r="I21" s="723"/>
      <c r="J21" s="723"/>
      <c r="K21" s="724"/>
      <c r="L21" s="725"/>
      <c r="M21" s="726"/>
      <c r="N21" s="726"/>
      <c r="O21" s="139" t="s">
        <v>809</v>
      </c>
      <c r="P21" s="245"/>
      <c r="Q21" s="722">
        <f>VLOOKUP(O21,'Прайс-лист'!$B:$K,10,0)</f>
        <v>1310</v>
      </c>
      <c r="R21" s="723"/>
      <c r="S21" s="723"/>
      <c r="T21" s="723"/>
      <c r="U21" s="723"/>
      <c r="V21" s="723"/>
      <c r="W21" s="723"/>
      <c r="X21" s="723"/>
      <c r="Y21" s="724"/>
      <c r="Z21" s="725"/>
      <c r="AA21" s="726"/>
      <c r="AB21" s="727"/>
      <c r="AC21" s="138"/>
      <c r="AD21" s="160"/>
      <c r="AE21" s="753" t="s">
        <v>4187</v>
      </c>
      <c r="AF21" s="723"/>
      <c r="AG21" s="723"/>
      <c r="AH21" s="723"/>
      <c r="AI21" s="723"/>
      <c r="AJ21" s="723"/>
      <c r="AK21" s="723"/>
      <c r="AL21" s="723"/>
      <c r="AM21" s="724"/>
      <c r="AN21" s="725"/>
      <c r="AO21" s="726"/>
      <c r="AP21" s="726"/>
      <c r="AQ21" s="139" t="s">
        <v>769</v>
      </c>
      <c r="AR21" s="245"/>
      <c r="AS21" s="722">
        <f>VLOOKUP(AQ21,'Прайс-лист'!$B:$K,10,0)</f>
        <v>440</v>
      </c>
      <c r="AT21" s="723"/>
      <c r="AU21" s="723"/>
      <c r="AV21" s="723"/>
      <c r="AW21" s="723"/>
      <c r="AX21" s="723"/>
      <c r="AY21" s="723"/>
      <c r="AZ21" s="723"/>
      <c r="BA21" s="724"/>
      <c r="BB21" s="725"/>
      <c r="BC21" s="726"/>
      <c r="BD21" s="727"/>
      <c r="BE21" s="138" t="s">
        <v>2701</v>
      </c>
      <c r="BF21" s="160"/>
      <c r="BG21" s="753">
        <f>VLOOKUP(BE21,'Прайс-лист'!$B:$K,10,0)</f>
        <v>510</v>
      </c>
      <c r="BH21" s="723"/>
      <c r="BI21" s="723"/>
      <c r="BJ21" s="723"/>
      <c r="BK21" s="723"/>
      <c r="BL21" s="723"/>
      <c r="BM21" s="723"/>
      <c r="BN21" s="723"/>
      <c r="BO21" s="724"/>
      <c r="BP21" s="725"/>
      <c r="BQ21" s="726"/>
      <c r="BR21" s="726"/>
      <c r="BS21" s="139" t="s">
        <v>771</v>
      </c>
      <c r="BT21" s="245"/>
      <c r="BU21" s="722">
        <f>VLOOKUP(BS21,'Прайс-лист'!$B:$K,10,0)</f>
        <v>500</v>
      </c>
      <c r="BV21" s="723"/>
      <c r="BW21" s="723"/>
      <c r="BX21" s="723"/>
      <c r="BY21" s="723"/>
      <c r="BZ21" s="723"/>
      <c r="CA21" s="723"/>
      <c r="CB21" s="723"/>
      <c r="CC21" s="724"/>
      <c r="CD21" s="725"/>
      <c r="CE21" s="726"/>
      <c r="CF21" s="726"/>
      <c r="CG21" s="139" t="s">
        <v>793</v>
      </c>
      <c r="CH21" s="245"/>
      <c r="CI21" s="722">
        <f>VLOOKUP(CG21,'Прайс-лист'!$B:$K,10,0)</f>
        <v>810</v>
      </c>
      <c r="CJ21" s="723"/>
      <c r="CK21" s="723"/>
      <c r="CL21" s="723"/>
      <c r="CM21" s="723"/>
      <c r="CN21" s="723"/>
      <c r="CO21" s="723"/>
      <c r="CP21" s="723"/>
      <c r="CQ21" s="724"/>
      <c r="CR21" s="725"/>
      <c r="CS21" s="726"/>
      <c r="CT21" s="726"/>
      <c r="CU21" s="139" t="s">
        <v>811</v>
      </c>
      <c r="CV21" s="245"/>
      <c r="CW21" s="722">
        <f>VLOOKUP(CU21,'Прайс-лист'!$B:$K,10,0)</f>
        <v>690</v>
      </c>
      <c r="CX21" s="723"/>
      <c r="CY21" s="723"/>
      <c r="CZ21" s="723"/>
      <c r="DA21" s="723"/>
      <c r="DB21" s="723"/>
      <c r="DC21" s="723"/>
      <c r="DD21" s="723"/>
      <c r="DE21" s="724"/>
      <c r="DF21" s="725"/>
      <c r="DG21" s="726"/>
      <c r="DH21" s="726"/>
      <c r="DI21" s="139" t="s">
        <v>857</v>
      </c>
      <c r="DJ21" s="248"/>
      <c r="DK21" s="722">
        <f>VLOOKUP(DI21,'Прайс-лист'!$B:$K,10,0)</f>
        <v>650</v>
      </c>
      <c r="DL21" s="723"/>
      <c r="DM21" s="723"/>
      <c r="DN21" s="723"/>
      <c r="DO21" s="723"/>
      <c r="DP21" s="723"/>
      <c r="DQ21" s="723"/>
      <c r="DR21" s="723"/>
      <c r="DS21" s="724"/>
      <c r="DT21" s="725"/>
      <c r="DU21" s="726"/>
      <c r="DV21" s="726"/>
      <c r="DW21" s="139" t="s">
        <v>861</v>
      </c>
      <c r="DX21" s="245"/>
      <c r="DY21" s="722">
        <f>VLOOKUP(DW21,'Прайс-лист'!$B:$K,10,0)</f>
        <v>1300</v>
      </c>
      <c r="DZ21" s="723"/>
      <c r="EA21" s="723"/>
      <c r="EB21" s="723"/>
      <c r="EC21" s="723"/>
      <c r="ED21" s="723"/>
      <c r="EE21" s="723"/>
      <c r="EF21" s="723"/>
      <c r="EG21" s="724"/>
      <c r="EH21" s="725"/>
      <c r="EI21" s="726"/>
      <c r="EJ21" s="727"/>
    </row>
    <row r="22" spans="1:140" ht="14.25" customHeight="1" thickBot="1">
      <c r="B22" s="221"/>
      <c r="C22" s="221"/>
      <c r="D22" s="221"/>
      <c r="E22" s="221"/>
      <c r="F22" s="221"/>
      <c r="G22" s="221"/>
      <c r="H22" s="221"/>
      <c r="I22" s="221"/>
      <c r="J22" s="221"/>
      <c r="K22" s="221"/>
      <c r="L22" s="221"/>
      <c r="M22" s="160"/>
      <c r="N22" s="158"/>
      <c r="O22" s="158"/>
      <c r="P22" s="158"/>
      <c r="Q22" s="158"/>
      <c r="R22" s="158"/>
      <c r="S22" s="158"/>
      <c r="T22" s="158"/>
      <c r="U22" s="158"/>
      <c r="V22" s="158"/>
      <c r="W22" s="158"/>
      <c r="X22" s="158"/>
      <c r="Y22" s="158"/>
      <c r="Z22" s="140"/>
      <c r="AA22" s="158"/>
      <c r="AB22" s="158"/>
      <c r="AC22" s="158"/>
      <c r="AD22" s="158"/>
      <c r="AE22" s="158"/>
      <c r="AF22" s="158"/>
      <c r="AG22" s="158"/>
      <c r="AH22" s="158"/>
      <c r="AI22" s="158"/>
      <c r="AJ22" s="158"/>
      <c r="AK22" s="158"/>
      <c r="AL22" s="158"/>
      <c r="AM22" s="140"/>
      <c r="AN22" s="158"/>
      <c r="AO22" s="158"/>
      <c r="AP22" s="158"/>
      <c r="AQ22" s="158"/>
      <c r="AR22" s="158"/>
      <c r="AS22" s="158"/>
      <c r="AT22" s="158"/>
      <c r="AU22" s="158"/>
      <c r="AV22" s="158"/>
      <c r="AW22" s="158"/>
      <c r="AX22" s="158"/>
      <c r="AY22" s="158"/>
      <c r="AZ22" s="160"/>
      <c r="BA22" s="160"/>
      <c r="BB22" s="160"/>
      <c r="BC22" s="160"/>
      <c r="BD22" s="158"/>
      <c r="BE22" s="158"/>
      <c r="BF22" s="158"/>
      <c r="BG22" s="158"/>
      <c r="BH22" s="158"/>
      <c r="BI22" s="158"/>
      <c r="BJ22" s="158"/>
      <c r="BK22" s="158"/>
      <c r="BL22" s="158"/>
      <c r="BM22" s="158"/>
      <c r="BN22" s="158"/>
      <c r="BO22" s="158"/>
      <c r="BP22" s="158"/>
      <c r="BQ22" s="158"/>
      <c r="BR22" s="158"/>
      <c r="BS22" s="158"/>
      <c r="BT22" s="164"/>
      <c r="BU22" s="142"/>
      <c r="BV22" s="142"/>
      <c r="BW22" s="142"/>
      <c r="BX22" s="142"/>
      <c r="BY22" s="142"/>
      <c r="BZ22" s="142"/>
      <c r="CA22" s="142"/>
      <c r="CB22" s="142"/>
      <c r="CC22" s="142"/>
      <c r="CD22" s="142"/>
      <c r="CE22" s="142"/>
      <c r="CF22" s="142"/>
      <c r="CG22" s="142"/>
      <c r="CH22" s="142"/>
      <c r="CI22" s="142"/>
      <c r="CJ22" s="142"/>
      <c r="CK22" s="142"/>
      <c r="CL22" s="142"/>
      <c r="CM22" s="142"/>
      <c r="CN22" s="142"/>
      <c r="CO22" s="142"/>
      <c r="CP22" s="142"/>
      <c r="CQ22" s="142"/>
      <c r="CR22" s="142"/>
      <c r="CS22" s="142"/>
      <c r="CT22" s="142"/>
      <c r="CU22" s="142"/>
      <c r="CV22" s="142"/>
      <c r="CW22" s="142"/>
      <c r="CX22" s="142"/>
      <c r="CY22" s="142"/>
      <c r="CZ22" s="142"/>
      <c r="DA22" s="142"/>
      <c r="DB22" s="142"/>
      <c r="DC22" s="142"/>
      <c r="DD22" s="142"/>
      <c r="DE22" s="142"/>
      <c r="DF22" s="142"/>
      <c r="DG22" s="142"/>
      <c r="DH22" s="142"/>
      <c r="DI22" s="142"/>
      <c r="DJ22" s="142"/>
      <c r="DK22" s="142"/>
      <c r="DL22" s="142"/>
      <c r="DM22" s="142"/>
      <c r="DN22" s="142"/>
      <c r="DO22" s="142"/>
      <c r="DP22" s="142"/>
      <c r="DQ22" s="142"/>
      <c r="DR22" s="142"/>
      <c r="DS22" s="142"/>
      <c r="DT22" s="142"/>
      <c r="DU22" s="142"/>
      <c r="DV22" s="142"/>
      <c r="DW22" s="142"/>
    </row>
    <row r="23" spans="1:140" ht="15" thickBot="1">
      <c r="C23" s="754" t="s">
        <v>4274</v>
      </c>
      <c r="D23" s="755"/>
      <c r="E23" s="755"/>
      <c r="F23" s="755"/>
      <c r="G23" s="755"/>
      <c r="H23" s="755"/>
      <c r="I23" s="755"/>
      <c r="J23" s="755"/>
      <c r="K23" s="755"/>
      <c r="L23" s="755"/>
      <c r="M23" s="755"/>
      <c r="N23" s="756"/>
      <c r="O23" s="158"/>
      <c r="P23" s="158"/>
      <c r="Q23" s="754" t="s">
        <v>4278</v>
      </c>
      <c r="R23" s="755"/>
      <c r="S23" s="755"/>
      <c r="T23" s="755"/>
      <c r="U23" s="755"/>
      <c r="V23" s="755"/>
      <c r="W23" s="755"/>
      <c r="X23" s="755"/>
      <c r="Y23" s="755"/>
      <c r="Z23" s="755"/>
      <c r="AA23" s="755"/>
      <c r="AB23" s="755"/>
      <c r="AC23" s="755"/>
      <c r="AD23" s="755"/>
      <c r="AE23" s="755"/>
      <c r="AF23" s="755"/>
      <c r="AG23" s="755"/>
      <c r="AH23" s="755"/>
      <c r="AI23" s="755"/>
      <c r="AJ23" s="755"/>
      <c r="AK23" s="755"/>
      <c r="AL23" s="755"/>
      <c r="AM23" s="755"/>
      <c r="AN23" s="755"/>
      <c r="AO23" s="755"/>
      <c r="AP23" s="755"/>
      <c r="AQ23" s="755"/>
      <c r="AR23" s="755"/>
      <c r="AS23" s="755"/>
      <c r="AT23" s="755"/>
      <c r="AU23" s="755"/>
      <c r="AV23" s="755"/>
      <c r="AW23" s="755"/>
      <c r="AX23" s="755"/>
      <c r="AY23" s="755"/>
      <c r="AZ23" s="755"/>
      <c r="BA23" s="755"/>
      <c r="BB23" s="755"/>
      <c r="BC23" s="755"/>
      <c r="BD23" s="756"/>
      <c r="BE23" s="134"/>
      <c r="BF23" s="160"/>
      <c r="BG23" s="754" t="s">
        <v>4186</v>
      </c>
      <c r="BH23" s="755"/>
      <c r="BI23" s="755"/>
      <c r="BJ23" s="755"/>
      <c r="BK23" s="755"/>
      <c r="BL23" s="755"/>
      <c r="BM23" s="755"/>
      <c r="BN23" s="755"/>
      <c r="BO23" s="755"/>
      <c r="BP23" s="755"/>
      <c r="BQ23" s="755"/>
      <c r="BR23" s="755"/>
      <c r="BS23" s="755"/>
      <c r="BT23" s="755"/>
      <c r="BU23" s="755"/>
      <c r="BV23" s="755"/>
      <c r="BW23" s="755"/>
      <c r="BX23" s="755"/>
      <c r="BY23" s="755"/>
      <c r="BZ23" s="755"/>
      <c r="CA23" s="755"/>
      <c r="CB23" s="755"/>
      <c r="CC23" s="755"/>
      <c r="CD23" s="755"/>
      <c r="CE23" s="755"/>
      <c r="CF23" s="755"/>
      <c r="CG23" s="755"/>
      <c r="CH23" s="755"/>
      <c r="CI23" s="755"/>
      <c r="CJ23" s="755"/>
      <c r="CK23" s="755"/>
      <c r="CL23" s="755"/>
      <c r="CM23" s="755"/>
      <c r="CN23" s="755"/>
      <c r="CO23" s="755"/>
      <c r="CP23" s="755"/>
      <c r="CQ23" s="755"/>
      <c r="CR23" s="755"/>
      <c r="CS23" s="755"/>
      <c r="CT23" s="756"/>
      <c r="CU23" s="142"/>
      <c r="CV23" s="142"/>
      <c r="CW23" s="754" t="s">
        <v>4279</v>
      </c>
      <c r="CX23" s="755"/>
      <c r="CY23" s="755"/>
      <c r="CZ23" s="755"/>
      <c r="DA23" s="755"/>
      <c r="DB23" s="755"/>
      <c r="DC23" s="755"/>
      <c r="DD23" s="755"/>
      <c r="DE23" s="755"/>
      <c r="DF23" s="755"/>
      <c r="DG23" s="755"/>
      <c r="DH23" s="755"/>
      <c r="DI23" s="755"/>
      <c r="DJ23" s="755"/>
      <c r="DK23" s="755"/>
      <c r="DL23" s="755"/>
      <c r="DM23" s="755"/>
      <c r="DN23" s="755"/>
      <c r="DO23" s="755"/>
      <c r="DP23" s="755"/>
      <c r="DQ23" s="755"/>
      <c r="DR23" s="755"/>
      <c r="DS23" s="755"/>
      <c r="DT23" s="755"/>
      <c r="DU23" s="755"/>
      <c r="DV23" s="756"/>
      <c r="DW23" s="142"/>
      <c r="DY23" s="754" t="s">
        <v>4280</v>
      </c>
      <c r="DZ23" s="755"/>
      <c r="EA23" s="755"/>
      <c r="EB23" s="755"/>
      <c r="EC23" s="755"/>
      <c r="ED23" s="755"/>
      <c r="EE23" s="755"/>
      <c r="EF23" s="755"/>
      <c r="EG23" s="755"/>
      <c r="EH23" s="755"/>
      <c r="EI23" s="755"/>
      <c r="EJ23" s="756"/>
    </row>
    <row r="24" spans="1:140" ht="15.75">
      <c r="C24" s="740" t="s">
        <v>5871</v>
      </c>
      <c r="D24" s="741"/>
      <c r="E24" s="741"/>
      <c r="F24" s="741"/>
      <c r="G24" s="741"/>
      <c r="H24" s="741"/>
      <c r="I24" s="741"/>
      <c r="J24" s="741"/>
      <c r="K24" s="741"/>
      <c r="L24" s="741"/>
      <c r="M24" s="741"/>
      <c r="N24" s="742"/>
      <c r="Q24" s="740" t="s">
        <v>4236</v>
      </c>
      <c r="R24" s="741"/>
      <c r="S24" s="741"/>
      <c r="T24" s="741"/>
      <c r="U24" s="741"/>
      <c r="V24" s="741"/>
      <c r="W24" s="741"/>
      <c r="X24" s="741"/>
      <c r="Y24" s="741"/>
      <c r="Z24" s="741"/>
      <c r="AA24" s="741"/>
      <c r="AB24" s="741"/>
      <c r="AC24" s="135"/>
      <c r="AD24" s="164"/>
      <c r="AE24" s="741" t="s">
        <v>687</v>
      </c>
      <c r="AF24" s="741"/>
      <c r="AG24" s="741"/>
      <c r="AH24" s="741"/>
      <c r="AI24" s="741"/>
      <c r="AJ24" s="741"/>
      <c r="AK24" s="741"/>
      <c r="AL24" s="741"/>
      <c r="AM24" s="741"/>
      <c r="AN24" s="741"/>
      <c r="AO24" s="741"/>
      <c r="AP24" s="741"/>
      <c r="AQ24" s="135"/>
      <c r="AR24" s="164"/>
      <c r="AS24" s="741" t="s">
        <v>5872</v>
      </c>
      <c r="AT24" s="741"/>
      <c r="AU24" s="741"/>
      <c r="AV24" s="741"/>
      <c r="AW24" s="741"/>
      <c r="AX24" s="741"/>
      <c r="AY24" s="741"/>
      <c r="AZ24" s="741"/>
      <c r="BA24" s="741"/>
      <c r="BB24" s="741"/>
      <c r="BC24" s="741"/>
      <c r="BD24" s="742"/>
      <c r="BE24" s="135"/>
      <c r="BF24" s="160"/>
      <c r="BG24" s="740" t="s">
        <v>6347</v>
      </c>
      <c r="BH24" s="741"/>
      <c r="BI24" s="741"/>
      <c r="BJ24" s="741"/>
      <c r="BK24" s="741"/>
      <c r="BL24" s="741"/>
      <c r="BM24" s="741"/>
      <c r="BN24" s="741"/>
      <c r="BO24" s="741"/>
      <c r="BP24" s="741"/>
      <c r="BQ24" s="741"/>
      <c r="BR24" s="741"/>
      <c r="BS24" s="135"/>
      <c r="BT24" s="164"/>
      <c r="BU24" s="741" t="s">
        <v>6348</v>
      </c>
      <c r="BV24" s="741"/>
      <c r="BW24" s="741"/>
      <c r="BX24" s="741"/>
      <c r="BY24" s="741"/>
      <c r="BZ24" s="741"/>
      <c r="CA24" s="741"/>
      <c r="CB24" s="741"/>
      <c r="CC24" s="741"/>
      <c r="CD24" s="741"/>
      <c r="CE24" s="741"/>
      <c r="CF24" s="741"/>
      <c r="CG24" s="135"/>
      <c r="CH24" s="164"/>
      <c r="CI24" s="741" t="s">
        <v>6363</v>
      </c>
      <c r="CJ24" s="741"/>
      <c r="CK24" s="741"/>
      <c r="CL24" s="741"/>
      <c r="CM24" s="741"/>
      <c r="CN24" s="741"/>
      <c r="CO24" s="741"/>
      <c r="CP24" s="741"/>
      <c r="CQ24" s="741"/>
      <c r="CR24" s="741"/>
      <c r="CS24" s="741"/>
      <c r="CT24" s="742"/>
      <c r="CU24" s="135"/>
      <c r="CV24" s="160"/>
      <c r="CW24" s="740" t="s">
        <v>4238</v>
      </c>
      <c r="CX24" s="741"/>
      <c r="CY24" s="741"/>
      <c r="CZ24" s="741"/>
      <c r="DA24" s="741"/>
      <c r="DB24" s="741"/>
      <c r="DC24" s="741"/>
      <c r="DD24" s="741"/>
      <c r="DE24" s="741"/>
      <c r="DF24" s="741"/>
      <c r="DG24" s="741"/>
      <c r="DH24" s="741"/>
      <c r="DI24" s="135"/>
      <c r="DJ24" s="164"/>
      <c r="DK24" s="741" t="s">
        <v>693</v>
      </c>
      <c r="DL24" s="741"/>
      <c r="DM24" s="741"/>
      <c r="DN24" s="741"/>
      <c r="DO24" s="741"/>
      <c r="DP24" s="741"/>
      <c r="DQ24" s="741"/>
      <c r="DR24" s="741"/>
      <c r="DS24" s="741"/>
      <c r="DT24" s="741"/>
      <c r="DU24" s="741"/>
      <c r="DV24" s="742"/>
      <c r="DW24" s="135"/>
      <c r="DX24" s="160"/>
      <c r="DY24" s="740" t="s">
        <v>6349</v>
      </c>
      <c r="DZ24" s="741"/>
      <c r="EA24" s="741"/>
      <c r="EB24" s="741"/>
      <c r="EC24" s="741"/>
      <c r="ED24" s="741"/>
      <c r="EE24" s="741"/>
      <c r="EF24" s="741"/>
      <c r="EG24" s="741"/>
      <c r="EH24" s="741"/>
      <c r="EI24" s="741"/>
      <c r="EJ24" s="742"/>
    </row>
    <row r="25" spans="1:140" ht="48.75" customHeight="1">
      <c r="C25" s="734" t="s">
        <v>5883</v>
      </c>
      <c r="D25" s="763"/>
      <c r="E25" s="763"/>
      <c r="F25" s="763"/>
      <c r="G25" s="763"/>
      <c r="H25" s="763"/>
      <c r="I25" s="763"/>
      <c r="J25" s="763"/>
      <c r="K25" s="763"/>
      <c r="L25" s="763"/>
      <c r="M25" s="763"/>
      <c r="N25" s="744"/>
      <c r="Q25" s="734" t="s">
        <v>5882</v>
      </c>
      <c r="R25" s="735"/>
      <c r="S25" s="735"/>
      <c r="T25" s="735"/>
      <c r="U25" s="735"/>
      <c r="V25" s="735"/>
      <c r="W25" s="735"/>
      <c r="X25" s="735"/>
      <c r="Y25" s="735"/>
      <c r="Z25" s="735"/>
      <c r="AA25" s="735"/>
      <c r="AB25" s="735"/>
      <c r="AC25" s="142"/>
      <c r="AD25" s="164"/>
      <c r="AE25" s="735" t="s">
        <v>4268</v>
      </c>
      <c r="AF25" s="735"/>
      <c r="AG25" s="735"/>
      <c r="AH25" s="735"/>
      <c r="AI25" s="735"/>
      <c r="AJ25" s="735"/>
      <c r="AK25" s="735"/>
      <c r="AL25" s="735"/>
      <c r="AM25" s="735"/>
      <c r="AN25" s="735"/>
      <c r="AO25" s="735"/>
      <c r="AP25" s="735"/>
      <c r="AQ25" s="142"/>
      <c r="AR25" s="164"/>
      <c r="AS25" s="735" t="s">
        <v>5884</v>
      </c>
      <c r="AT25" s="735"/>
      <c r="AU25" s="735"/>
      <c r="AV25" s="735"/>
      <c r="AW25" s="735"/>
      <c r="AX25" s="735"/>
      <c r="AY25" s="735"/>
      <c r="AZ25" s="735"/>
      <c r="BA25" s="735"/>
      <c r="BB25" s="735"/>
      <c r="BC25" s="735"/>
      <c r="BD25" s="744"/>
      <c r="BE25" s="142"/>
      <c r="BF25" s="160"/>
      <c r="BG25" s="734" t="s">
        <v>5899</v>
      </c>
      <c r="BH25" s="735"/>
      <c r="BI25" s="735"/>
      <c r="BJ25" s="735"/>
      <c r="BK25" s="735"/>
      <c r="BL25" s="735"/>
      <c r="BM25" s="735"/>
      <c r="BN25" s="735"/>
      <c r="BO25" s="735"/>
      <c r="BP25" s="735"/>
      <c r="BQ25" s="735"/>
      <c r="BR25" s="735"/>
      <c r="BS25" s="142"/>
      <c r="BT25" s="164"/>
      <c r="BU25" s="763" t="s">
        <v>4271</v>
      </c>
      <c r="BV25" s="763"/>
      <c r="BW25" s="763"/>
      <c r="BX25" s="763"/>
      <c r="BY25" s="763"/>
      <c r="BZ25" s="763"/>
      <c r="CA25" s="763"/>
      <c r="CB25" s="763"/>
      <c r="CC25" s="763"/>
      <c r="CD25" s="763"/>
      <c r="CE25" s="763"/>
      <c r="CF25" s="763"/>
      <c r="CG25" s="142"/>
      <c r="CH25" s="160"/>
      <c r="CI25" s="763" t="s">
        <v>5885</v>
      </c>
      <c r="CJ25" s="763"/>
      <c r="CK25" s="763"/>
      <c r="CL25" s="763"/>
      <c r="CM25" s="763"/>
      <c r="CN25" s="763"/>
      <c r="CO25" s="763"/>
      <c r="CP25" s="763"/>
      <c r="CQ25" s="763"/>
      <c r="CR25" s="763"/>
      <c r="CS25" s="763"/>
      <c r="CT25" s="744"/>
      <c r="CU25" s="142"/>
      <c r="CV25" s="160"/>
      <c r="CW25" s="734" t="s">
        <v>4237</v>
      </c>
      <c r="CX25" s="735"/>
      <c r="CY25" s="735"/>
      <c r="CZ25" s="735"/>
      <c r="DA25" s="735"/>
      <c r="DB25" s="735"/>
      <c r="DC25" s="735"/>
      <c r="DD25" s="735"/>
      <c r="DE25" s="735"/>
      <c r="DF25" s="735"/>
      <c r="DG25" s="735"/>
      <c r="DH25" s="735"/>
      <c r="DI25" s="142"/>
      <c r="DJ25" s="164"/>
      <c r="DK25" s="735" t="s">
        <v>4272</v>
      </c>
      <c r="DL25" s="735"/>
      <c r="DM25" s="735"/>
      <c r="DN25" s="735"/>
      <c r="DO25" s="735"/>
      <c r="DP25" s="735"/>
      <c r="DQ25" s="735"/>
      <c r="DR25" s="735"/>
      <c r="DS25" s="735"/>
      <c r="DT25" s="735"/>
      <c r="DU25" s="735"/>
      <c r="DV25" s="744"/>
      <c r="DW25" s="142"/>
      <c r="DX25" s="160"/>
      <c r="DY25" s="734" t="s">
        <v>4239</v>
      </c>
      <c r="DZ25" s="735"/>
      <c r="EA25" s="735"/>
      <c r="EB25" s="735"/>
      <c r="EC25" s="735"/>
      <c r="ED25" s="735"/>
      <c r="EE25" s="735"/>
      <c r="EF25" s="735"/>
      <c r="EG25" s="735"/>
      <c r="EH25" s="735"/>
      <c r="EI25" s="735"/>
      <c r="EJ25" s="735"/>
    </row>
    <row r="26" spans="1:140" ht="15" customHeight="1">
      <c r="C26" s="736" t="s">
        <v>5878</v>
      </c>
      <c r="D26" s="762"/>
      <c r="E26" s="762"/>
      <c r="F26" s="762"/>
      <c r="G26" s="762"/>
      <c r="H26" s="762"/>
      <c r="I26" s="762"/>
      <c r="J26" s="762"/>
      <c r="K26" s="762"/>
      <c r="L26" s="762"/>
      <c r="M26" s="762"/>
      <c r="N26" s="718"/>
      <c r="Q26" s="736"/>
      <c r="R26" s="717"/>
      <c r="S26" s="717"/>
      <c r="T26" s="717"/>
      <c r="U26" s="717"/>
      <c r="V26" s="717"/>
      <c r="W26" s="717"/>
      <c r="X26" s="717"/>
      <c r="Y26" s="717"/>
      <c r="Z26" s="717"/>
      <c r="AA26" s="717"/>
      <c r="AB26" s="717"/>
      <c r="AC26" s="397"/>
      <c r="AD26" s="164"/>
      <c r="AE26" s="717" t="s">
        <v>685</v>
      </c>
      <c r="AF26" s="717"/>
      <c r="AG26" s="717"/>
      <c r="AH26" s="717"/>
      <c r="AI26" s="717"/>
      <c r="AJ26" s="717"/>
      <c r="AK26" s="717"/>
      <c r="AL26" s="717"/>
      <c r="AM26" s="717"/>
      <c r="AN26" s="717"/>
      <c r="AO26" s="717"/>
      <c r="AP26" s="717"/>
      <c r="AQ26" s="397"/>
      <c r="AR26" s="164"/>
      <c r="AS26" s="717" t="s">
        <v>5878</v>
      </c>
      <c r="AT26" s="717"/>
      <c r="AU26" s="717"/>
      <c r="AV26" s="717"/>
      <c r="AW26" s="717"/>
      <c r="AX26" s="717"/>
      <c r="AY26" s="717"/>
      <c r="AZ26" s="717"/>
      <c r="BA26" s="717"/>
      <c r="BB26" s="717"/>
      <c r="BC26" s="717"/>
      <c r="BD26" s="718"/>
      <c r="BE26" s="397"/>
      <c r="BF26" s="160"/>
      <c r="BG26" s="736"/>
      <c r="BH26" s="717"/>
      <c r="BI26" s="717"/>
      <c r="BJ26" s="717"/>
      <c r="BK26" s="717"/>
      <c r="BL26" s="717"/>
      <c r="BM26" s="717"/>
      <c r="BN26" s="717"/>
      <c r="BO26" s="717"/>
      <c r="BP26" s="717"/>
      <c r="BQ26" s="717"/>
      <c r="BR26" s="717"/>
      <c r="BS26" s="397"/>
      <c r="BT26" s="164"/>
      <c r="BU26" s="762" t="s">
        <v>685</v>
      </c>
      <c r="BV26" s="762"/>
      <c r="BW26" s="762"/>
      <c r="BX26" s="762"/>
      <c r="BY26" s="762"/>
      <c r="BZ26" s="762"/>
      <c r="CA26" s="762"/>
      <c r="CB26" s="762"/>
      <c r="CC26" s="762"/>
      <c r="CD26" s="762"/>
      <c r="CE26" s="762"/>
      <c r="CF26" s="762"/>
      <c r="CG26" s="397"/>
      <c r="CH26" s="160"/>
      <c r="CI26" s="762" t="s">
        <v>5878</v>
      </c>
      <c r="CJ26" s="762"/>
      <c r="CK26" s="762"/>
      <c r="CL26" s="762"/>
      <c r="CM26" s="762"/>
      <c r="CN26" s="762"/>
      <c r="CO26" s="762"/>
      <c r="CP26" s="762"/>
      <c r="CQ26" s="762"/>
      <c r="CR26" s="762"/>
      <c r="CS26" s="762"/>
      <c r="CT26" s="718"/>
      <c r="CU26" s="397"/>
      <c r="CV26" s="160"/>
      <c r="CW26" s="736"/>
      <c r="CX26" s="717"/>
      <c r="CY26" s="717"/>
      <c r="CZ26" s="717"/>
      <c r="DA26" s="717"/>
      <c r="DB26" s="717"/>
      <c r="DC26" s="717"/>
      <c r="DD26" s="717"/>
      <c r="DE26" s="717"/>
      <c r="DF26" s="717"/>
      <c r="DG26" s="717"/>
      <c r="DH26" s="717"/>
      <c r="DI26" s="397"/>
      <c r="DJ26" s="164"/>
      <c r="DK26" s="717" t="s">
        <v>685</v>
      </c>
      <c r="DL26" s="717"/>
      <c r="DM26" s="717"/>
      <c r="DN26" s="717"/>
      <c r="DO26" s="717"/>
      <c r="DP26" s="717"/>
      <c r="DQ26" s="717"/>
      <c r="DR26" s="717"/>
      <c r="DS26" s="717"/>
      <c r="DT26" s="717"/>
      <c r="DU26" s="717"/>
      <c r="DV26" s="718"/>
      <c r="DW26" s="397"/>
      <c r="DX26" s="160"/>
      <c r="DY26" s="736"/>
      <c r="DZ26" s="717"/>
      <c r="EA26" s="717"/>
      <c r="EB26" s="717"/>
      <c r="EC26" s="717"/>
      <c r="ED26" s="717"/>
      <c r="EE26" s="717"/>
      <c r="EF26" s="717"/>
      <c r="EG26" s="717"/>
      <c r="EH26" s="717"/>
      <c r="EI26" s="717"/>
      <c r="EJ26" s="717"/>
    </row>
    <row r="27" spans="1:140" ht="106.5" customHeight="1">
      <c r="C27" s="720"/>
      <c r="D27" s="711"/>
      <c r="E27" s="711"/>
      <c r="F27" s="711"/>
      <c r="G27" s="711"/>
      <c r="H27" s="711"/>
      <c r="I27" s="711"/>
      <c r="J27" s="711"/>
      <c r="K27" s="711"/>
      <c r="L27" s="711"/>
      <c r="M27" s="711"/>
      <c r="N27" s="712"/>
      <c r="Q27" s="720"/>
      <c r="R27" s="711"/>
      <c r="S27" s="711"/>
      <c r="T27" s="711"/>
      <c r="U27" s="711"/>
      <c r="V27" s="711"/>
      <c r="W27" s="711"/>
      <c r="X27" s="711"/>
      <c r="Y27" s="711"/>
      <c r="Z27" s="711"/>
      <c r="AA27" s="711"/>
      <c r="AB27" s="721"/>
      <c r="AC27" s="135"/>
      <c r="AD27" s="164"/>
      <c r="AE27" s="710"/>
      <c r="AF27" s="711"/>
      <c r="AG27" s="711"/>
      <c r="AH27" s="711"/>
      <c r="AI27" s="711"/>
      <c r="AJ27" s="711"/>
      <c r="AK27" s="711"/>
      <c r="AL27" s="711"/>
      <c r="AM27" s="711"/>
      <c r="AN27" s="711"/>
      <c r="AO27" s="711"/>
      <c r="AP27" s="721"/>
      <c r="AQ27" s="135"/>
      <c r="AR27" s="164"/>
      <c r="AS27" s="710"/>
      <c r="AT27" s="711"/>
      <c r="AU27" s="711"/>
      <c r="AV27" s="711"/>
      <c r="AW27" s="711"/>
      <c r="AX27" s="711"/>
      <c r="AY27" s="711"/>
      <c r="AZ27" s="711"/>
      <c r="BA27" s="711"/>
      <c r="BB27" s="711"/>
      <c r="BC27" s="711"/>
      <c r="BD27" s="712"/>
      <c r="BE27" s="135"/>
      <c r="BF27" s="160"/>
      <c r="BG27" s="720"/>
      <c r="BH27" s="711"/>
      <c r="BI27" s="711"/>
      <c r="BJ27" s="711"/>
      <c r="BK27" s="711"/>
      <c r="BL27" s="711"/>
      <c r="BM27" s="711"/>
      <c r="BN27" s="711"/>
      <c r="BO27" s="711"/>
      <c r="BP27" s="711"/>
      <c r="BQ27" s="711"/>
      <c r="BR27" s="721"/>
      <c r="BS27" s="135"/>
      <c r="BT27" s="164"/>
      <c r="BU27" s="710"/>
      <c r="BV27" s="711"/>
      <c r="BW27" s="711"/>
      <c r="BX27" s="711"/>
      <c r="BY27" s="711"/>
      <c r="BZ27" s="711"/>
      <c r="CA27" s="711"/>
      <c r="CB27" s="711"/>
      <c r="CC27" s="711"/>
      <c r="CD27" s="711"/>
      <c r="CE27" s="711"/>
      <c r="CF27" s="721"/>
      <c r="CG27" s="135"/>
      <c r="CH27" s="160"/>
      <c r="CI27" s="710"/>
      <c r="CJ27" s="711"/>
      <c r="CK27" s="711"/>
      <c r="CL27" s="711"/>
      <c r="CM27" s="711"/>
      <c r="CN27" s="711"/>
      <c r="CO27" s="711"/>
      <c r="CP27" s="711"/>
      <c r="CQ27" s="711"/>
      <c r="CR27" s="711"/>
      <c r="CS27" s="711"/>
      <c r="CT27" s="712"/>
      <c r="CU27" s="135"/>
      <c r="CV27" s="160"/>
      <c r="CW27" s="720"/>
      <c r="CX27" s="711"/>
      <c r="CY27" s="711"/>
      <c r="CZ27" s="711"/>
      <c r="DA27" s="711"/>
      <c r="DB27" s="711"/>
      <c r="DC27" s="711"/>
      <c r="DD27" s="711"/>
      <c r="DE27" s="711"/>
      <c r="DF27" s="711"/>
      <c r="DG27" s="711"/>
      <c r="DH27" s="721"/>
      <c r="DI27" s="135"/>
      <c r="DJ27" s="164"/>
      <c r="DK27" s="710"/>
      <c r="DL27" s="711"/>
      <c r="DM27" s="711"/>
      <c r="DN27" s="711"/>
      <c r="DO27" s="711"/>
      <c r="DP27" s="711"/>
      <c r="DQ27" s="711"/>
      <c r="DR27" s="711"/>
      <c r="DS27" s="711"/>
      <c r="DT27" s="711"/>
      <c r="DU27" s="711"/>
      <c r="DV27" s="712"/>
      <c r="DW27" s="135"/>
      <c r="DX27" s="160"/>
      <c r="DY27" s="720"/>
      <c r="DZ27" s="711"/>
      <c r="EA27" s="711"/>
      <c r="EB27" s="711"/>
      <c r="EC27" s="711"/>
      <c r="ED27" s="711"/>
      <c r="EE27" s="711"/>
      <c r="EF27" s="711"/>
      <c r="EG27" s="711"/>
      <c r="EH27" s="711"/>
      <c r="EI27" s="711"/>
      <c r="EJ27" s="721"/>
    </row>
    <row r="28" spans="1:140">
      <c r="A28" s="137" t="s">
        <v>5857</v>
      </c>
      <c r="C28" s="714">
        <f>VLOOKUP(A28,'Прайс-лист'!$B:$K,10,0)</f>
        <v>1920</v>
      </c>
      <c r="D28" s="715"/>
      <c r="E28" s="715"/>
      <c r="F28" s="715"/>
      <c r="G28" s="715"/>
      <c r="H28" s="715"/>
      <c r="I28" s="715"/>
      <c r="J28" s="715"/>
      <c r="K28" s="716"/>
      <c r="L28" s="708"/>
      <c r="M28" s="761"/>
      <c r="N28" s="713"/>
      <c r="O28" s="137"/>
      <c r="Q28" s="714" t="s">
        <v>4187</v>
      </c>
      <c r="R28" s="715"/>
      <c r="S28" s="715"/>
      <c r="T28" s="715"/>
      <c r="U28" s="715"/>
      <c r="V28" s="715"/>
      <c r="W28" s="715"/>
      <c r="X28" s="715"/>
      <c r="Y28" s="716"/>
      <c r="Z28" s="708"/>
      <c r="AA28" s="709"/>
      <c r="AB28" s="709"/>
      <c r="AC28" s="137" t="s">
        <v>689</v>
      </c>
      <c r="AD28" s="160"/>
      <c r="AE28" s="719">
        <f>VLOOKUP(AC28,'Прайс-лист'!$B:$K,10,0)</f>
        <v>900</v>
      </c>
      <c r="AF28" s="715"/>
      <c r="AG28" s="715"/>
      <c r="AH28" s="715"/>
      <c r="AI28" s="715"/>
      <c r="AJ28" s="715"/>
      <c r="AK28" s="715"/>
      <c r="AL28" s="715"/>
      <c r="AM28" s="716"/>
      <c r="AN28" s="708"/>
      <c r="AO28" s="709"/>
      <c r="AP28" s="709"/>
      <c r="AQ28" s="137" t="s">
        <v>5859</v>
      </c>
      <c r="AR28" s="160"/>
      <c r="AS28" s="719">
        <f>VLOOKUP(AQ28,'Прайс-лист'!$B:$K,10,0)</f>
        <v>2120</v>
      </c>
      <c r="AT28" s="715"/>
      <c r="AU28" s="715"/>
      <c r="AV28" s="715"/>
      <c r="AW28" s="715"/>
      <c r="AX28" s="715"/>
      <c r="AY28" s="715"/>
      <c r="AZ28" s="715"/>
      <c r="BA28" s="716"/>
      <c r="BB28" s="708"/>
      <c r="BC28" s="709"/>
      <c r="BD28" s="713"/>
      <c r="BE28" s="137"/>
      <c r="BF28" s="160"/>
      <c r="BG28" s="714" t="s">
        <v>4187</v>
      </c>
      <c r="BH28" s="715"/>
      <c r="BI28" s="715"/>
      <c r="BJ28" s="715"/>
      <c r="BK28" s="715"/>
      <c r="BL28" s="715"/>
      <c r="BM28" s="715"/>
      <c r="BN28" s="715"/>
      <c r="BO28" s="716"/>
      <c r="BP28" s="708"/>
      <c r="BQ28" s="709"/>
      <c r="BR28" s="709"/>
      <c r="BS28" s="137" t="s">
        <v>692</v>
      </c>
      <c r="BT28" s="160"/>
      <c r="BU28" s="719">
        <f>VLOOKUP(BS28,'Прайс-лист'!$B:$K,10,0)</f>
        <v>1110</v>
      </c>
      <c r="BV28" s="715"/>
      <c r="BW28" s="715"/>
      <c r="BX28" s="715"/>
      <c r="BY28" s="715"/>
      <c r="BZ28" s="715"/>
      <c r="CA28" s="715"/>
      <c r="CB28" s="715"/>
      <c r="CC28" s="716"/>
      <c r="CD28" s="708"/>
      <c r="CE28" s="761"/>
      <c r="CF28" s="761"/>
      <c r="CG28" s="137" t="s">
        <v>5861</v>
      </c>
      <c r="CH28" s="160"/>
      <c r="CI28" s="719">
        <f>VLOOKUP(CG28,'Прайс-лист'!$B:$K,10,0)</f>
        <v>2420</v>
      </c>
      <c r="CJ28" s="715"/>
      <c r="CK28" s="715"/>
      <c r="CL28" s="715"/>
      <c r="CM28" s="715"/>
      <c r="CN28" s="715"/>
      <c r="CO28" s="715"/>
      <c r="CP28" s="715"/>
      <c r="CQ28" s="716"/>
      <c r="CR28" s="708"/>
      <c r="CS28" s="761"/>
      <c r="CT28" s="713"/>
      <c r="CU28" s="137"/>
      <c r="CV28" s="160"/>
      <c r="CW28" s="714" t="s">
        <v>4187</v>
      </c>
      <c r="CX28" s="715"/>
      <c r="CY28" s="715"/>
      <c r="CZ28" s="715"/>
      <c r="DA28" s="715"/>
      <c r="DB28" s="715"/>
      <c r="DC28" s="715"/>
      <c r="DD28" s="715"/>
      <c r="DE28" s="716"/>
      <c r="DF28" s="708"/>
      <c r="DG28" s="709"/>
      <c r="DH28" s="709"/>
      <c r="DI28" s="137" t="s">
        <v>695</v>
      </c>
      <c r="DJ28" s="160"/>
      <c r="DK28" s="719">
        <f>VLOOKUP(DI28,'Прайс-лист'!$B:$K,10,0)</f>
        <v>1140</v>
      </c>
      <c r="DL28" s="715"/>
      <c r="DM28" s="715"/>
      <c r="DN28" s="715"/>
      <c r="DO28" s="715"/>
      <c r="DP28" s="715"/>
      <c r="DQ28" s="715"/>
      <c r="DR28" s="715"/>
      <c r="DS28" s="716"/>
      <c r="DT28" s="708"/>
      <c r="DU28" s="709"/>
      <c r="DV28" s="713"/>
      <c r="DW28" s="137"/>
      <c r="DX28" s="160"/>
      <c r="DY28" s="714" t="s">
        <v>4187</v>
      </c>
      <c r="DZ28" s="715"/>
      <c r="EA28" s="715"/>
      <c r="EB28" s="715"/>
      <c r="EC28" s="715"/>
      <c r="ED28" s="715"/>
      <c r="EE28" s="715"/>
      <c r="EF28" s="715"/>
      <c r="EG28" s="716"/>
      <c r="EH28" s="708"/>
      <c r="EI28" s="709"/>
      <c r="EJ28" s="709"/>
    </row>
    <row r="29" spans="1:140" ht="15" thickBot="1">
      <c r="A29" s="138" t="s">
        <v>5858</v>
      </c>
      <c r="C29" s="753">
        <f>VLOOKUP(A29,'Прайс-лист'!$B:$K,10,0)</f>
        <v>1920</v>
      </c>
      <c r="D29" s="723"/>
      <c r="E29" s="723"/>
      <c r="F29" s="723"/>
      <c r="G29" s="723"/>
      <c r="H29" s="723"/>
      <c r="I29" s="723"/>
      <c r="J29" s="723"/>
      <c r="K29" s="724"/>
      <c r="L29" s="725"/>
      <c r="M29" s="726"/>
      <c r="N29" s="727"/>
      <c r="O29" s="138" t="s">
        <v>2703</v>
      </c>
      <c r="Q29" s="753">
        <f>VLOOKUP(O29,'Прайс-лист'!$B:$K,10,0)</f>
        <v>550</v>
      </c>
      <c r="R29" s="723"/>
      <c r="S29" s="723"/>
      <c r="T29" s="723"/>
      <c r="U29" s="723"/>
      <c r="V29" s="723"/>
      <c r="W29" s="723"/>
      <c r="X29" s="723"/>
      <c r="Y29" s="724"/>
      <c r="Z29" s="725"/>
      <c r="AA29" s="726"/>
      <c r="AB29" s="726"/>
      <c r="AC29" s="139" t="s">
        <v>813</v>
      </c>
      <c r="AD29" s="245"/>
      <c r="AE29" s="722">
        <f>VLOOKUP(AC29,'Прайс-лист'!$B:$K,10,0)</f>
        <v>900</v>
      </c>
      <c r="AF29" s="723"/>
      <c r="AG29" s="723"/>
      <c r="AH29" s="723"/>
      <c r="AI29" s="723"/>
      <c r="AJ29" s="723"/>
      <c r="AK29" s="723"/>
      <c r="AL29" s="723"/>
      <c r="AM29" s="724"/>
      <c r="AN29" s="725"/>
      <c r="AO29" s="726"/>
      <c r="AP29" s="726"/>
      <c r="AQ29" s="139" t="s">
        <v>5860</v>
      </c>
      <c r="AR29" s="245"/>
      <c r="AS29" s="722">
        <f>VLOOKUP(AQ29,'Прайс-лист'!$B:$K,10,0)</f>
        <v>2120</v>
      </c>
      <c r="AT29" s="723"/>
      <c r="AU29" s="723"/>
      <c r="AV29" s="723"/>
      <c r="AW29" s="723"/>
      <c r="AX29" s="723"/>
      <c r="AY29" s="723"/>
      <c r="AZ29" s="723"/>
      <c r="BA29" s="724"/>
      <c r="BB29" s="725"/>
      <c r="BC29" s="726"/>
      <c r="BD29" s="727"/>
      <c r="BE29" s="138" t="s">
        <v>2705</v>
      </c>
      <c r="BF29" s="160"/>
      <c r="BG29" s="753">
        <f>VLOOKUP(BE29,'Прайс-лист'!$B:$K,10,0)</f>
        <v>580</v>
      </c>
      <c r="BH29" s="723"/>
      <c r="BI29" s="723"/>
      <c r="BJ29" s="723"/>
      <c r="BK29" s="723"/>
      <c r="BL29" s="723"/>
      <c r="BM29" s="723"/>
      <c r="BN29" s="723"/>
      <c r="BO29" s="724"/>
      <c r="BP29" s="725"/>
      <c r="BQ29" s="726"/>
      <c r="BR29" s="726"/>
      <c r="BS29" s="139" t="s">
        <v>815</v>
      </c>
      <c r="BT29" s="245"/>
      <c r="BU29" s="722">
        <f>VLOOKUP(BS29,'Прайс-лист'!$B:$K,10,0)</f>
        <v>1110</v>
      </c>
      <c r="BV29" s="723"/>
      <c r="BW29" s="723"/>
      <c r="BX29" s="723"/>
      <c r="BY29" s="723"/>
      <c r="BZ29" s="723"/>
      <c r="CA29" s="723"/>
      <c r="CB29" s="723"/>
      <c r="CC29" s="724"/>
      <c r="CD29" s="725"/>
      <c r="CE29" s="726"/>
      <c r="CF29" s="726"/>
      <c r="CG29" s="139" t="s">
        <v>5862</v>
      </c>
      <c r="CH29" s="245"/>
      <c r="CI29" s="722">
        <f>VLOOKUP(CG29,'Прайс-лист'!$B:$K,10,0)</f>
        <v>2420</v>
      </c>
      <c r="CJ29" s="723"/>
      <c r="CK29" s="723"/>
      <c r="CL29" s="723"/>
      <c r="CM29" s="723"/>
      <c r="CN29" s="723"/>
      <c r="CO29" s="723"/>
      <c r="CP29" s="723"/>
      <c r="CQ29" s="724"/>
      <c r="CR29" s="725"/>
      <c r="CS29" s="726"/>
      <c r="CT29" s="727"/>
      <c r="CU29" s="138" t="s">
        <v>2707</v>
      </c>
      <c r="CV29" s="160"/>
      <c r="CW29" s="753">
        <f>VLOOKUP(CU29,'Прайс-лист'!$B:$K,10,0)</f>
        <v>620</v>
      </c>
      <c r="CX29" s="723"/>
      <c r="CY29" s="723"/>
      <c r="CZ29" s="723"/>
      <c r="DA29" s="723"/>
      <c r="DB29" s="723"/>
      <c r="DC29" s="723"/>
      <c r="DD29" s="723"/>
      <c r="DE29" s="724"/>
      <c r="DF29" s="725"/>
      <c r="DG29" s="726"/>
      <c r="DH29" s="726"/>
      <c r="DI29" s="139" t="s">
        <v>817</v>
      </c>
      <c r="DJ29" s="245"/>
      <c r="DK29" s="722">
        <f>VLOOKUP(DI29,'Прайс-лист'!$B:$K,10,0)</f>
        <v>1140</v>
      </c>
      <c r="DL29" s="723"/>
      <c r="DM29" s="723"/>
      <c r="DN29" s="723"/>
      <c r="DO29" s="723"/>
      <c r="DP29" s="723"/>
      <c r="DQ29" s="723"/>
      <c r="DR29" s="723"/>
      <c r="DS29" s="724"/>
      <c r="DT29" s="725"/>
      <c r="DU29" s="726"/>
      <c r="DV29" s="727"/>
      <c r="DW29" s="138" t="s">
        <v>2709</v>
      </c>
      <c r="DX29" s="160"/>
      <c r="DY29" s="753">
        <f>VLOOKUP(DW29,'Прайс-лист'!$B:$K,10,0)</f>
        <v>620</v>
      </c>
      <c r="DZ29" s="723"/>
      <c r="EA29" s="723"/>
      <c r="EB29" s="723"/>
      <c r="EC29" s="723"/>
      <c r="ED29" s="723"/>
      <c r="EE29" s="723"/>
      <c r="EF29" s="723"/>
      <c r="EG29" s="724"/>
      <c r="EH29" s="725"/>
      <c r="EI29" s="726"/>
      <c r="EJ29" s="726"/>
    </row>
    <row r="30" spans="1:140" ht="14.25" customHeight="1" thickBot="1">
      <c r="B30" s="395"/>
      <c r="C30" s="160"/>
      <c r="D30" s="160"/>
      <c r="E30" s="160"/>
      <c r="F30" s="160"/>
      <c r="G30" s="160"/>
      <c r="H30" s="160"/>
      <c r="I30" s="160"/>
      <c r="J30" s="160"/>
      <c r="K30" s="160"/>
      <c r="L30" s="160"/>
      <c r="M30" s="160"/>
      <c r="N30" s="158"/>
      <c r="O30" s="158"/>
      <c r="P30" s="158"/>
      <c r="Q30" s="158"/>
      <c r="R30" s="158"/>
      <c r="S30" s="158"/>
      <c r="T30" s="158"/>
      <c r="U30" s="158"/>
      <c r="V30" s="158"/>
      <c r="W30" s="158"/>
      <c r="X30" s="158"/>
      <c r="Y30" s="158"/>
      <c r="Z30" s="140"/>
      <c r="AA30" s="158"/>
      <c r="AB30" s="158"/>
      <c r="AC30" s="158"/>
      <c r="AD30" s="158"/>
      <c r="AE30" s="158"/>
      <c r="AF30" s="158"/>
      <c r="AG30" s="158"/>
      <c r="AH30" s="158"/>
      <c r="AI30" s="158"/>
      <c r="AJ30" s="158"/>
      <c r="AK30" s="158"/>
      <c r="AL30" s="158"/>
      <c r="AM30" s="140"/>
      <c r="AN30" s="158"/>
      <c r="AO30" s="158"/>
      <c r="AP30" s="158"/>
      <c r="AQ30" s="158"/>
      <c r="AR30" s="158"/>
      <c r="AS30" s="158"/>
      <c r="AT30" s="158"/>
      <c r="AU30" s="158"/>
      <c r="AV30" s="158"/>
      <c r="AW30" s="158"/>
      <c r="AX30" s="158"/>
      <c r="AY30" s="158"/>
      <c r="AZ30" s="160"/>
      <c r="BA30" s="160"/>
      <c r="BB30" s="160"/>
      <c r="BC30" s="160"/>
      <c r="BD30" s="158"/>
      <c r="BE30" s="158"/>
      <c r="BF30" s="158"/>
      <c r="BG30" s="158"/>
      <c r="BH30" s="158"/>
      <c r="BI30" s="158"/>
      <c r="BJ30" s="158"/>
      <c r="BK30" s="158"/>
      <c r="BL30" s="158"/>
      <c r="BM30" s="158"/>
      <c r="BN30" s="158"/>
      <c r="BO30" s="158"/>
      <c r="BP30" s="158"/>
      <c r="BQ30" s="158"/>
      <c r="BR30" s="158"/>
      <c r="BS30" s="158"/>
      <c r="BT30" s="164"/>
      <c r="BU30" s="142"/>
      <c r="BV30" s="142"/>
      <c r="BW30" s="142"/>
      <c r="BX30" s="142"/>
      <c r="BY30" s="142"/>
      <c r="BZ30" s="142"/>
      <c r="CA30" s="142"/>
      <c r="CB30" s="142"/>
      <c r="CC30" s="142"/>
      <c r="CD30" s="142"/>
      <c r="CE30" s="142"/>
      <c r="CF30" s="142"/>
      <c r="CG30" s="142"/>
      <c r="CH30" s="142"/>
      <c r="CI30" s="142"/>
      <c r="CJ30" s="142"/>
      <c r="CK30" s="142"/>
      <c r="CL30" s="142"/>
      <c r="CM30" s="142"/>
      <c r="CN30" s="142"/>
      <c r="CO30" s="142"/>
      <c r="CP30" s="142"/>
      <c r="CQ30" s="142"/>
      <c r="CR30" s="142"/>
      <c r="CS30" s="142"/>
      <c r="CT30" s="142"/>
      <c r="CU30" s="142"/>
      <c r="CV30" s="142"/>
      <c r="CW30" s="142"/>
      <c r="CX30" s="142"/>
      <c r="CY30" s="142"/>
      <c r="CZ30" s="142"/>
      <c r="DA30" s="142"/>
      <c r="DB30" s="142"/>
      <c r="DC30" s="142"/>
      <c r="DD30" s="142"/>
      <c r="DE30" s="142"/>
      <c r="DF30" s="142"/>
      <c r="DG30" s="142"/>
      <c r="DH30" s="142"/>
      <c r="DI30" s="142"/>
      <c r="DJ30" s="142"/>
      <c r="DK30" s="142"/>
      <c r="DL30" s="142"/>
      <c r="DM30" s="142"/>
      <c r="DN30" s="142"/>
      <c r="DO30" s="142"/>
      <c r="DP30" s="142"/>
      <c r="DQ30" s="142"/>
      <c r="DR30" s="142"/>
      <c r="DS30" s="142"/>
      <c r="DT30" s="142"/>
      <c r="DU30" s="142"/>
      <c r="DV30" s="142"/>
      <c r="DW30" s="142"/>
    </row>
    <row r="31" spans="1:140" ht="15.75" customHeight="1" thickBot="1">
      <c r="C31" s="754" t="s">
        <v>4280</v>
      </c>
      <c r="D31" s="755"/>
      <c r="E31" s="755"/>
      <c r="F31" s="755"/>
      <c r="G31" s="755"/>
      <c r="H31" s="755"/>
      <c r="I31" s="755"/>
      <c r="J31" s="755"/>
      <c r="K31" s="755"/>
      <c r="L31" s="755"/>
      <c r="M31" s="755"/>
      <c r="N31" s="756"/>
      <c r="O31" s="158"/>
      <c r="P31" s="158"/>
      <c r="Q31" s="754" t="s">
        <v>4188</v>
      </c>
      <c r="R31" s="755"/>
      <c r="S31" s="755"/>
      <c r="T31" s="755"/>
      <c r="U31" s="755"/>
      <c r="V31" s="755"/>
      <c r="W31" s="755"/>
      <c r="X31" s="755"/>
      <c r="Y31" s="755"/>
      <c r="Z31" s="755"/>
      <c r="AA31" s="755"/>
      <c r="AB31" s="755"/>
      <c r="AC31" s="755"/>
      <c r="AD31" s="755"/>
      <c r="AE31" s="755"/>
      <c r="AF31" s="755"/>
      <c r="AG31" s="755"/>
      <c r="AH31" s="755"/>
      <c r="AI31" s="755"/>
      <c r="AJ31" s="755"/>
      <c r="AK31" s="755"/>
      <c r="AL31" s="755"/>
      <c r="AM31" s="755"/>
      <c r="AN31" s="755"/>
      <c r="AO31" s="755"/>
      <c r="AP31" s="755"/>
      <c r="AQ31" s="755"/>
      <c r="AR31" s="755"/>
      <c r="AS31" s="755"/>
      <c r="AT31" s="755"/>
      <c r="AU31" s="755"/>
      <c r="AV31" s="755"/>
      <c r="AW31" s="755"/>
      <c r="AX31" s="755"/>
      <c r="AY31" s="755"/>
      <c r="AZ31" s="755"/>
      <c r="BA31" s="755"/>
      <c r="BB31" s="755"/>
      <c r="BC31" s="755"/>
      <c r="BD31" s="756"/>
      <c r="BE31" s="134"/>
      <c r="BF31" s="160"/>
      <c r="BG31" s="754" t="s">
        <v>4189</v>
      </c>
      <c r="BH31" s="755"/>
      <c r="BI31" s="755"/>
      <c r="BJ31" s="755"/>
      <c r="BK31" s="755"/>
      <c r="BL31" s="755"/>
      <c r="BM31" s="755"/>
      <c r="BN31" s="755"/>
      <c r="BO31" s="755"/>
      <c r="BP31" s="755"/>
      <c r="BQ31" s="755"/>
      <c r="BR31" s="755"/>
      <c r="BS31" s="755"/>
      <c r="BT31" s="755"/>
      <c r="BU31" s="755"/>
      <c r="BV31" s="755"/>
      <c r="BW31" s="755"/>
      <c r="BX31" s="755"/>
      <c r="BY31" s="755"/>
      <c r="BZ31" s="755"/>
      <c r="CA31" s="755"/>
      <c r="CB31" s="755"/>
      <c r="CC31" s="755"/>
      <c r="CD31" s="755"/>
      <c r="CE31" s="755"/>
      <c r="CF31" s="755"/>
      <c r="CG31" s="755"/>
      <c r="CH31" s="755"/>
      <c r="CI31" s="755"/>
      <c r="CJ31" s="755"/>
      <c r="CK31" s="755"/>
      <c r="CL31" s="755"/>
      <c r="CM31" s="755"/>
      <c r="CN31" s="755"/>
      <c r="CO31" s="755"/>
      <c r="CP31" s="755"/>
      <c r="CQ31" s="755"/>
      <c r="CR31" s="755"/>
      <c r="CS31" s="755"/>
      <c r="CT31" s="755"/>
      <c r="CU31" s="755"/>
      <c r="CV31" s="755"/>
      <c r="CW31" s="755"/>
      <c r="CX31" s="755"/>
      <c r="CY31" s="755"/>
      <c r="CZ31" s="755"/>
      <c r="DA31" s="755"/>
      <c r="DB31" s="755"/>
      <c r="DC31" s="755"/>
      <c r="DD31" s="755"/>
      <c r="DE31" s="755"/>
      <c r="DF31" s="755"/>
      <c r="DG31" s="755"/>
      <c r="DH31" s="756"/>
      <c r="DI31" s="134"/>
      <c r="DJ31" s="164"/>
      <c r="DK31" s="754" t="s">
        <v>4283</v>
      </c>
      <c r="DL31" s="755"/>
      <c r="DM31" s="755"/>
      <c r="DN31" s="755"/>
      <c r="DO31" s="755"/>
      <c r="DP31" s="755"/>
      <c r="DQ31" s="755"/>
      <c r="DR31" s="755"/>
      <c r="DS31" s="755"/>
      <c r="DT31" s="755"/>
      <c r="DU31" s="755"/>
      <c r="DV31" s="755"/>
      <c r="DW31" s="755"/>
      <c r="DX31" s="755"/>
      <c r="DY31" s="755"/>
      <c r="DZ31" s="755"/>
      <c r="EA31" s="755"/>
      <c r="EB31" s="755"/>
      <c r="EC31" s="755"/>
      <c r="ED31" s="755"/>
      <c r="EE31" s="755"/>
      <c r="EF31" s="755"/>
      <c r="EG31" s="755"/>
      <c r="EH31" s="755"/>
      <c r="EI31" s="755"/>
      <c r="EJ31" s="756"/>
    </row>
    <row r="32" spans="1:140" ht="15.75">
      <c r="A32" s="135"/>
      <c r="B32" s="164"/>
      <c r="C32" s="732" t="s">
        <v>6350</v>
      </c>
      <c r="D32" s="809"/>
      <c r="E32" s="809"/>
      <c r="F32" s="809"/>
      <c r="G32" s="809"/>
      <c r="H32" s="809"/>
      <c r="I32" s="809"/>
      <c r="J32" s="809"/>
      <c r="K32" s="809"/>
      <c r="L32" s="809"/>
      <c r="M32" s="809"/>
      <c r="N32" s="743"/>
      <c r="O32" s="158"/>
      <c r="P32" s="158"/>
      <c r="Q32" s="810" t="s">
        <v>4240</v>
      </c>
      <c r="R32" s="759"/>
      <c r="S32" s="759"/>
      <c r="T32" s="759"/>
      <c r="U32" s="759"/>
      <c r="V32" s="759"/>
      <c r="W32" s="759"/>
      <c r="X32" s="759"/>
      <c r="Y32" s="759"/>
      <c r="Z32" s="759"/>
      <c r="AA32" s="759"/>
      <c r="AB32" s="759"/>
      <c r="AC32" s="341"/>
      <c r="AD32" s="382"/>
      <c r="AE32" s="759" t="s">
        <v>607</v>
      </c>
      <c r="AF32" s="759"/>
      <c r="AG32" s="759"/>
      <c r="AH32" s="759"/>
      <c r="AI32" s="759"/>
      <c r="AJ32" s="759"/>
      <c r="AK32" s="759"/>
      <c r="AL32" s="759"/>
      <c r="AM32" s="759"/>
      <c r="AN32" s="759"/>
      <c r="AO32" s="759"/>
      <c r="AP32" s="759"/>
      <c r="AQ32" s="384"/>
      <c r="AR32" s="384"/>
      <c r="AS32" s="741" t="s">
        <v>651</v>
      </c>
      <c r="AT32" s="741"/>
      <c r="AU32" s="741"/>
      <c r="AV32" s="741"/>
      <c r="AW32" s="741"/>
      <c r="AX32" s="741"/>
      <c r="AY32" s="741"/>
      <c r="AZ32" s="741"/>
      <c r="BA32" s="741"/>
      <c r="BB32" s="741"/>
      <c r="BC32" s="741"/>
      <c r="BD32" s="742"/>
      <c r="BE32" s="135"/>
      <c r="BF32" s="158"/>
      <c r="BG32" s="810" t="s">
        <v>4242</v>
      </c>
      <c r="BH32" s="759"/>
      <c r="BI32" s="759"/>
      <c r="BJ32" s="759"/>
      <c r="BK32" s="759"/>
      <c r="BL32" s="759"/>
      <c r="BM32" s="759"/>
      <c r="BN32" s="759"/>
      <c r="BO32" s="759"/>
      <c r="BP32" s="759"/>
      <c r="BQ32" s="759"/>
      <c r="BR32" s="759"/>
      <c r="BS32" s="341"/>
      <c r="BT32" s="343"/>
      <c r="BU32" s="759" t="s">
        <v>611</v>
      </c>
      <c r="BV32" s="759"/>
      <c r="BW32" s="759"/>
      <c r="BX32" s="759"/>
      <c r="BY32" s="759"/>
      <c r="BZ32" s="759"/>
      <c r="CA32" s="759"/>
      <c r="CB32" s="759"/>
      <c r="CC32" s="759"/>
      <c r="CD32" s="759"/>
      <c r="CE32" s="759"/>
      <c r="CF32" s="759"/>
      <c r="CG32" s="341"/>
      <c r="CH32" s="343"/>
      <c r="CI32" s="759" t="s">
        <v>699</v>
      </c>
      <c r="CJ32" s="759"/>
      <c r="CK32" s="759"/>
      <c r="CL32" s="759"/>
      <c r="CM32" s="759"/>
      <c r="CN32" s="759"/>
      <c r="CO32" s="759"/>
      <c r="CP32" s="759"/>
      <c r="CQ32" s="759"/>
      <c r="CR32" s="759"/>
      <c r="CS32" s="759"/>
      <c r="CT32" s="759"/>
      <c r="CU32" s="341"/>
      <c r="CV32" s="343"/>
      <c r="CW32" s="811" t="s">
        <v>4281</v>
      </c>
      <c r="CX32" s="812"/>
      <c r="CY32" s="812"/>
      <c r="CZ32" s="812"/>
      <c r="DA32" s="812"/>
      <c r="DB32" s="812"/>
      <c r="DC32" s="812"/>
      <c r="DD32" s="812"/>
      <c r="DE32" s="812"/>
      <c r="DF32" s="812"/>
      <c r="DG32" s="812"/>
      <c r="DH32" s="813"/>
      <c r="DI32" s="135"/>
      <c r="DJ32" s="164"/>
      <c r="DK32" s="740" t="s">
        <v>4244</v>
      </c>
      <c r="DL32" s="741"/>
      <c r="DM32" s="741"/>
      <c r="DN32" s="741"/>
      <c r="DO32" s="741"/>
      <c r="DP32" s="741"/>
      <c r="DQ32" s="741"/>
      <c r="DR32" s="741"/>
      <c r="DS32" s="741"/>
      <c r="DT32" s="741"/>
      <c r="DU32" s="741"/>
      <c r="DV32" s="741"/>
      <c r="DW32" s="135"/>
      <c r="DX32" s="164"/>
      <c r="DY32" s="733" t="s">
        <v>702</v>
      </c>
      <c r="DZ32" s="733"/>
      <c r="EA32" s="733"/>
      <c r="EB32" s="733"/>
      <c r="EC32" s="733"/>
      <c r="ED32" s="733"/>
      <c r="EE32" s="733"/>
      <c r="EF32" s="733"/>
      <c r="EG32" s="733"/>
      <c r="EH32" s="733"/>
      <c r="EI32" s="733"/>
      <c r="EJ32" s="743"/>
    </row>
    <row r="33" spans="1:140" ht="48.75" customHeight="1">
      <c r="C33" s="734" t="s">
        <v>4273</v>
      </c>
      <c r="D33" s="763"/>
      <c r="E33" s="763"/>
      <c r="F33" s="763"/>
      <c r="G33" s="763"/>
      <c r="H33" s="763"/>
      <c r="I33" s="763"/>
      <c r="J33" s="763"/>
      <c r="K33" s="763"/>
      <c r="L33" s="763"/>
      <c r="M33" s="763"/>
      <c r="N33" s="744"/>
      <c r="P33" s="160"/>
      <c r="Q33" s="734" t="s">
        <v>4324</v>
      </c>
      <c r="R33" s="735"/>
      <c r="S33" s="735"/>
      <c r="T33" s="735"/>
      <c r="U33" s="735"/>
      <c r="V33" s="735"/>
      <c r="W33" s="735"/>
      <c r="X33" s="735"/>
      <c r="Y33" s="735"/>
      <c r="Z33" s="735"/>
      <c r="AA33" s="735"/>
      <c r="AB33" s="735"/>
      <c r="AC33" s="142"/>
      <c r="AD33" s="164"/>
      <c r="AE33" s="735" t="s">
        <v>4262</v>
      </c>
      <c r="AF33" s="735"/>
      <c r="AG33" s="735"/>
      <c r="AH33" s="735"/>
      <c r="AI33" s="735"/>
      <c r="AJ33" s="735"/>
      <c r="AK33" s="735"/>
      <c r="AL33" s="735"/>
      <c r="AM33" s="735"/>
      <c r="AN33" s="735"/>
      <c r="AO33" s="735"/>
      <c r="AP33" s="735"/>
      <c r="AQ33" s="142"/>
      <c r="AR33" s="164"/>
      <c r="AS33" s="735" t="s">
        <v>4275</v>
      </c>
      <c r="AT33" s="735"/>
      <c r="AU33" s="735"/>
      <c r="AV33" s="735"/>
      <c r="AW33" s="735"/>
      <c r="AX33" s="735"/>
      <c r="AY33" s="735"/>
      <c r="AZ33" s="735"/>
      <c r="BA33" s="735"/>
      <c r="BB33" s="735"/>
      <c r="BC33" s="735"/>
      <c r="BD33" s="744"/>
      <c r="BE33" s="142"/>
      <c r="BF33" s="164"/>
      <c r="BG33" s="734" t="s">
        <v>4241</v>
      </c>
      <c r="BH33" s="821"/>
      <c r="BI33" s="821"/>
      <c r="BJ33" s="821"/>
      <c r="BK33" s="821"/>
      <c r="BL33" s="821"/>
      <c r="BM33" s="821"/>
      <c r="BN33" s="821"/>
      <c r="BO33" s="821"/>
      <c r="BP33" s="821"/>
      <c r="BQ33" s="821"/>
      <c r="BR33" s="821"/>
      <c r="BS33" s="142"/>
      <c r="BT33" s="160"/>
      <c r="BU33" s="821" t="s">
        <v>4262</v>
      </c>
      <c r="BV33" s="821"/>
      <c r="BW33" s="821"/>
      <c r="BX33" s="821"/>
      <c r="BY33" s="821"/>
      <c r="BZ33" s="821"/>
      <c r="CA33" s="821"/>
      <c r="CB33" s="821"/>
      <c r="CC33" s="821"/>
      <c r="CD33" s="821"/>
      <c r="CE33" s="821"/>
      <c r="CF33" s="821"/>
      <c r="CG33" s="142"/>
      <c r="CH33" s="160"/>
      <c r="CI33" s="821" t="s">
        <v>4263</v>
      </c>
      <c r="CJ33" s="821"/>
      <c r="CK33" s="821"/>
      <c r="CL33" s="821"/>
      <c r="CM33" s="821"/>
      <c r="CN33" s="821"/>
      <c r="CO33" s="821"/>
      <c r="CP33" s="821"/>
      <c r="CQ33" s="821"/>
      <c r="CR33" s="821"/>
      <c r="CS33" s="821"/>
      <c r="CT33" s="821"/>
      <c r="CU33" s="142"/>
      <c r="CV33" s="160"/>
      <c r="CW33" s="912" t="s">
        <v>4282</v>
      </c>
      <c r="CX33" s="913"/>
      <c r="CY33" s="913"/>
      <c r="CZ33" s="913"/>
      <c r="DA33" s="913"/>
      <c r="DB33" s="913"/>
      <c r="DC33" s="913"/>
      <c r="DD33" s="913"/>
      <c r="DE33" s="913"/>
      <c r="DF33" s="913"/>
      <c r="DG33" s="913"/>
      <c r="DH33" s="816"/>
      <c r="DI33" s="142"/>
      <c r="DJ33" s="160"/>
      <c r="DK33" s="734" t="s">
        <v>4243</v>
      </c>
      <c r="DL33" s="735"/>
      <c r="DM33" s="735"/>
      <c r="DN33" s="735"/>
      <c r="DO33" s="735"/>
      <c r="DP33" s="735"/>
      <c r="DQ33" s="735"/>
      <c r="DR33" s="735"/>
      <c r="DS33" s="735"/>
      <c r="DT33" s="735"/>
      <c r="DU33" s="735"/>
      <c r="DV33" s="735"/>
      <c r="DW33" s="142"/>
      <c r="DX33" s="164"/>
      <c r="DY33" s="735" t="s">
        <v>4268</v>
      </c>
      <c r="DZ33" s="735"/>
      <c r="EA33" s="735"/>
      <c r="EB33" s="735"/>
      <c r="EC33" s="735"/>
      <c r="ED33" s="735"/>
      <c r="EE33" s="735"/>
      <c r="EF33" s="735"/>
      <c r="EG33" s="735"/>
      <c r="EH33" s="735"/>
      <c r="EI33" s="735"/>
      <c r="EJ33" s="744"/>
    </row>
    <row r="34" spans="1:140" ht="15" customHeight="1">
      <c r="C34" s="736" t="s">
        <v>685</v>
      </c>
      <c r="D34" s="762"/>
      <c r="E34" s="762"/>
      <c r="F34" s="762"/>
      <c r="G34" s="762"/>
      <c r="H34" s="762"/>
      <c r="I34" s="762"/>
      <c r="J34" s="762"/>
      <c r="K34" s="762"/>
      <c r="L34" s="762"/>
      <c r="M34" s="762"/>
      <c r="N34" s="718"/>
      <c r="P34" s="160"/>
      <c r="Q34" s="736"/>
      <c r="R34" s="717"/>
      <c r="S34" s="717"/>
      <c r="T34" s="717"/>
      <c r="U34" s="717"/>
      <c r="V34" s="717"/>
      <c r="W34" s="717"/>
      <c r="X34" s="717"/>
      <c r="Y34" s="717"/>
      <c r="Z34" s="717"/>
      <c r="AA34" s="717"/>
      <c r="AB34" s="717"/>
      <c r="AC34" s="397"/>
      <c r="AD34" s="164"/>
      <c r="AE34" s="717" t="s">
        <v>609</v>
      </c>
      <c r="AF34" s="717"/>
      <c r="AG34" s="717"/>
      <c r="AH34" s="717"/>
      <c r="AI34" s="717"/>
      <c r="AJ34" s="717"/>
      <c r="AK34" s="717"/>
      <c r="AL34" s="717"/>
      <c r="AM34" s="717"/>
      <c r="AN34" s="717"/>
      <c r="AO34" s="717"/>
      <c r="AP34" s="717"/>
      <c r="AQ34" s="397"/>
      <c r="AR34" s="164"/>
      <c r="AS34" s="717" t="s">
        <v>653</v>
      </c>
      <c r="AT34" s="717"/>
      <c r="AU34" s="717"/>
      <c r="AV34" s="717"/>
      <c r="AW34" s="717"/>
      <c r="AX34" s="717"/>
      <c r="AY34" s="717"/>
      <c r="AZ34" s="717"/>
      <c r="BA34" s="717"/>
      <c r="BB34" s="717"/>
      <c r="BC34" s="717"/>
      <c r="BD34" s="718"/>
      <c r="BE34" s="397"/>
      <c r="BF34" s="164"/>
      <c r="BG34" s="736"/>
      <c r="BH34" s="822"/>
      <c r="BI34" s="822"/>
      <c r="BJ34" s="822"/>
      <c r="BK34" s="822"/>
      <c r="BL34" s="822"/>
      <c r="BM34" s="822"/>
      <c r="BN34" s="822"/>
      <c r="BO34" s="822"/>
      <c r="BP34" s="822"/>
      <c r="BQ34" s="822"/>
      <c r="BR34" s="822"/>
      <c r="BS34" s="397"/>
      <c r="BT34" s="160"/>
      <c r="BU34" s="822" t="s">
        <v>613</v>
      </c>
      <c r="BV34" s="822"/>
      <c r="BW34" s="822"/>
      <c r="BX34" s="822"/>
      <c r="BY34" s="822"/>
      <c r="BZ34" s="822"/>
      <c r="CA34" s="822"/>
      <c r="CB34" s="822"/>
      <c r="CC34" s="822"/>
      <c r="CD34" s="822"/>
      <c r="CE34" s="822"/>
      <c r="CF34" s="822"/>
      <c r="CG34" s="397"/>
      <c r="CH34" s="160"/>
      <c r="CI34" s="822" t="s">
        <v>657</v>
      </c>
      <c r="CJ34" s="822"/>
      <c r="CK34" s="822"/>
      <c r="CL34" s="822"/>
      <c r="CM34" s="822"/>
      <c r="CN34" s="822"/>
      <c r="CO34" s="822"/>
      <c r="CP34" s="822"/>
      <c r="CQ34" s="822"/>
      <c r="CR34" s="822"/>
      <c r="CS34" s="822"/>
      <c r="CT34" s="822"/>
      <c r="CU34" s="397"/>
      <c r="CV34" s="160"/>
      <c r="CW34" s="914" t="s">
        <v>657</v>
      </c>
      <c r="CX34" s="915"/>
      <c r="CY34" s="915"/>
      <c r="CZ34" s="915"/>
      <c r="DA34" s="915"/>
      <c r="DB34" s="915"/>
      <c r="DC34" s="915"/>
      <c r="DD34" s="915"/>
      <c r="DE34" s="915"/>
      <c r="DF34" s="915"/>
      <c r="DG34" s="915"/>
      <c r="DH34" s="818"/>
      <c r="DI34" s="397"/>
      <c r="DJ34" s="160"/>
      <c r="DK34" s="736"/>
      <c r="DL34" s="717"/>
      <c r="DM34" s="717"/>
      <c r="DN34" s="717"/>
      <c r="DO34" s="717"/>
      <c r="DP34" s="717"/>
      <c r="DQ34" s="717"/>
      <c r="DR34" s="717"/>
      <c r="DS34" s="717"/>
      <c r="DT34" s="717"/>
      <c r="DU34" s="717"/>
      <c r="DV34" s="717"/>
      <c r="DW34" s="397"/>
      <c r="DX34" s="164"/>
      <c r="DY34" s="717" t="s">
        <v>657</v>
      </c>
      <c r="DZ34" s="717"/>
      <c r="EA34" s="717"/>
      <c r="EB34" s="717"/>
      <c r="EC34" s="717"/>
      <c r="ED34" s="717"/>
      <c r="EE34" s="717"/>
      <c r="EF34" s="717"/>
      <c r="EG34" s="717"/>
      <c r="EH34" s="717"/>
      <c r="EI34" s="717"/>
      <c r="EJ34" s="718"/>
    </row>
    <row r="35" spans="1:140" ht="106.5" customHeight="1">
      <c r="C35" s="720"/>
      <c r="D35" s="711"/>
      <c r="E35" s="711"/>
      <c r="F35" s="711"/>
      <c r="G35" s="711"/>
      <c r="H35" s="711"/>
      <c r="I35" s="711"/>
      <c r="J35" s="711"/>
      <c r="K35" s="711"/>
      <c r="L35" s="711"/>
      <c r="M35" s="711"/>
      <c r="N35" s="712"/>
      <c r="Q35" s="720"/>
      <c r="R35" s="711"/>
      <c r="S35" s="711"/>
      <c r="T35" s="711"/>
      <c r="U35" s="711"/>
      <c r="V35" s="711"/>
      <c r="W35" s="711"/>
      <c r="X35" s="711"/>
      <c r="Y35" s="711"/>
      <c r="Z35" s="711"/>
      <c r="AA35" s="711"/>
      <c r="AB35" s="721"/>
      <c r="AC35" s="135"/>
      <c r="AD35" s="164"/>
      <c r="AE35" s="710"/>
      <c r="AF35" s="711"/>
      <c r="AG35" s="711"/>
      <c r="AH35" s="711"/>
      <c r="AI35" s="711"/>
      <c r="AJ35" s="711"/>
      <c r="AK35" s="711"/>
      <c r="AL35" s="711"/>
      <c r="AM35" s="711"/>
      <c r="AN35" s="711"/>
      <c r="AO35" s="711"/>
      <c r="AP35" s="721"/>
      <c r="AQ35" s="135"/>
      <c r="AR35" s="164"/>
      <c r="AS35" s="710"/>
      <c r="AT35" s="711"/>
      <c r="AU35" s="711"/>
      <c r="AV35" s="711"/>
      <c r="AW35" s="711"/>
      <c r="AX35" s="711"/>
      <c r="AY35" s="711"/>
      <c r="AZ35" s="711"/>
      <c r="BA35" s="711"/>
      <c r="BB35" s="711"/>
      <c r="BC35" s="711"/>
      <c r="BD35" s="712"/>
      <c r="BE35" s="135"/>
      <c r="BF35" s="164"/>
      <c r="BG35" s="720"/>
      <c r="BH35" s="824"/>
      <c r="BI35" s="824"/>
      <c r="BJ35" s="824"/>
      <c r="BK35" s="824"/>
      <c r="BL35" s="824"/>
      <c r="BM35" s="824"/>
      <c r="BN35" s="824"/>
      <c r="BO35" s="824"/>
      <c r="BP35" s="824"/>
      <c r="BQ35" s="824"/>
      <c r="BR35" s="825"/>
      <c r="BS35" s="135"/>
      <c r="BT35" s="160"/>
      <c r="BU35" s="823"/>
      <c r="BV35" s="824"/>
      <c r="BW35" s="824"/>
      <c r="BX35" s="824"/>
      <c r="BY35" s="824"/>
      <c r="BZ35" s="824"/>
      <c r="CA35" s="824"/>
      <c r="CB35" s="824"/>
      <c r="CC35" s="824"/>
      <c r="CD35" s="824"/>
      <c r="CE35" s="824"/>
      <c r="CF35" s="825"/>
      <c r="CG35" s="135"/>
      <c r="CH35" s="160"/>
      <c r="CI35" s="823"/>
      <c r="CJ35" s="824"/>
      <c r="CK35" s="824"/>
      <c r="CL35" s="824"/>
      <c r="CM35" s="824"/>
      <c r="CN35" s="824"/>
      <c r="CO35" s="824"/>
      <c r="CP35" s="824"/>
      <c r="CQ35" s="824"/>
      <c r="CR35" s="824"/>
      <c r="CS35" s="824"/>
      <c r="CT35" s="825"/>
      <c r="CU35" s="135"/>
      <c r="CV35" s="160"/>
      <c r="CW35" s="823"/>
      <c r="CX35" s="824"/>
      <c r="CY35" s="824"/>
      <c r="CZ35" s="824"/>
      <c r="DA35" s="824"/>
      <c r="DB35" s="824"/>
      <c r="DC35" s="824"/>
      <c r="DD35" s="824"/>
      <c r="DE35" s="824"/>
      <c r="DF35" s="824"/>
      <c r="DG35" s="824"/>
      <c r="DH35" s="712"/>
      <c r="DI35" s="135"/>
      <c r="DJ35" s="160"/>
      <c r="DK35" s="720"/>
      <c r="DL35" s="711"/>
      <c r="DM35" s="711"/>
      <c r="DN35" s="711"/>
      <c r="DO35" s="711"/>
      <c r="DP35" s="711"/>
      <c r="DQ35" s="711"/>
      <c r="DR35" s="711"/>
      <c r="DS35" s="711"/>
      <c r="DT35" s="711"/>
      <c r="DU35" s="711"/>
      <c r="DV35" s="721"/>
      <c r="DW35" s="135"/>
      <c r="DX35" s="164"/>
      <c r="DY35" s="710"/>
      <c r="DZ35" s="711"/>
      <c r="EA35" s="711"/>
      <c r="EB35" s="711"/>
      <c r="EC35" s="711"/>
      <c r="ED35" s="711"/>
      <c r="EE35" s="711"/>
      <c r="EF35" s="711"/>
      <c r="EG35" s="711"/>
      <c r="EH35" s="711"/>
      <c r="EI35" s="711"/>
      <c r="EJ35" s="712"/>
    </row>
    <row r="36" spans="1:140">
      <c r="A36" s="137" t="s">
        <v>698</v>
      </c>
      <c r="C36" s="714">
        <f>VLOOKUP(A36,'Прайс-лист'!$B:$K,10,0)</f>
        <v>1350</v>
      </c>
      <c r="D36" s="715"/>
      <c r="E36" s="715"/>
      <c r="F36" s="715"/>
      <c r="G36" s="715"/>
      <c r="H36" s="715"/>
      <c r="I36" s="715"/>
      <c r="J36" s="715"/>
      <c r="K36" s="716"/>
      <c r="L36" s="708"/>
      <c r="M36" s="761"/>
      <c r="N36" s="713"/>
      <c r="O36" s="137" t="s">
        <v>2660</v>
      </c>
      <c r="Q36" s="714">
        <f>VLOOKUP(O36,'Прайс-лист'!$B:$K,10,0)</f>
        <v>690</v>
      </c>
      <c r="R36" s="715"/>
      <c r="S36" s="715"/>
      <c r="T36" s="715"/>
      <c r="U36" s="715"/>
      <c r="V36" s="715"/>
      <c r="W36" s="715"/>
      <c r="X36" s="715"/>
      <c r="Y36" s="716"/>
      <c r="Z36" s="708"/>
      <c r="AA36" s="709"/>
      <c r="AB36" s="709"/>
      <c r="AC36" s="137" t="s">
        <v>610</v>
      </c>
      <c r="AD36" s="160"/>
      <c r="AE36" s="719">
        <f>VLOOKUP(AC36,'Прайс-лист'!$B:$K,10,0)</f>
        <v>500</v>
      </c>
      <c r="AF36" s="715"/>
      <c r="AG36" s="715"/>
      <c r="AH36" s="715"/>
      <c r="AI36" s="715"/>
      <c r="AJ36" s="715"/>
      <c r="AK36" s="715"/>
      <c r="AL36" s="715"/>
      <c r="AM36" s="716"/>
      <c r="AN36" s="708"/>
      <c r="AO36" s="709"/>
      <c r="AP36" s="709"/>
      <c r="AQ36" s="137" t="s">
        <v>654</v>
      </c>
      <c r="AR36" s="160"/>
      <c r="AS36" s="719">
        <f>VLOOKUP(AQ36,'Прайс-лист'!$B:$K,10,0)</f>
        <v>810</v>
      </c>
      <c r="AT36" s="715"/>
      <c r="AU36" s="715"/>
      <c r="AV36" s="715"/>
      <c r="AW36" s="715"/>
      <c r="AX36" s="715"/>
      <c r="AY36" s="715"/>
      <c r="AZ36" s="715"/>
      <c r="BA36" s="716"/>
      <c r="BB36" s="708"/>
      <c r="BC36" s="709"/>
      <c r="BD36" s="713"/>
      <c r="BE36" s="137" t="s">
        <v>2662</v>
      </c>
      <c r="BF36" s="164"/>
      <c r="BG36" s="714">
        <f>VLOOKUP(BE36,'Прайс-лист'!$B:$K,10,0)</f>
        <v>630</v>
      </c>
      <c r="BH36" s="820"/>
      <c r="BI36" s="820"/>
      <c r="BJ36" s="820"/>
      <c r="BK36" s="820"/>
      <c r="BL36" s="820"/>
      <c r="BM36" s="820"/>
      <c r="BN36" s="820"/>
      <c r="BO36" s="716"/>
      <c r="BP36" s="708"/>
      <c r="BQ36" s="709"/>
      <c r="BR36" s="709"/>
      <c r="BS36" s="137" t="s">
        <v>614</v>
      </c>
      <c r="BT36" s="160"/>
      <c r="BU36" s="819">
        <f>VLOOKUP(BS36,'Прайс-лист'!$B:$K,10,0)</f>
        <v>540</v>
      </c>
      <c r="BV36" s="820"/>
      <c r="BW36" s="820"/>
      <c r="BX36" s="820"/>
      <c r="BY36" s="820"/>
      <c r="BZ36" s="820"/>
      <c r="CA36" s="820"/>
      <c r="CB36" s="820"/>
      <c r="CC36" s="716"/>
      <c r="CD36" s="708"/>
      <c r="CE36" s="709"/>
      <c r="CF36" s="709"/>
      <c r="CG36" s="137" t="s">
        <v>701</v>
      </c>
      <c r="CH36" s="160"/>
      <c r="CI36" s="819">
        <f>VLOOKUP(CG36,'Прайс-лист'!$B:$K,10,0)</f>
        <v>750</v>
      </c>
      <c r="CJ36" s="820"/>
      <c r="CK36" s="820"/>
      <c r="CL36" s="820"/>
      <c r="CM36" s="820"/>
      <c r="CN36" s="820"/>
      <c r="CO36" s="820"/>
      <c r="CP36" s="820"/>
      <c r="CQ36" s="716"/>
      <c r="CR36" s="708"/>
      <c r="CS36" s="709"/>
      <c r="CT36" s="709"/>
      <c r="CU36" s="137" t="s">
        <v>658</v>
      </c>
      <c r="CV36" s="160"/>
      <c r="CW36" s="819">
        <f>VLOOKUP(CU36,'Прайс-лист'!$B:$K,10,0)</f>
        <v>640</v>
      </c>
      <c r="CX36" s="820"/>
      <c r="CY36" s="820"/>
      <c r="CZ36" s="820"/>
      <c r="DA36" s="820"/>
      <c r="DB36" s="820"/>
      <c r="DC36" s="820"/>
      <c r="DD36" s="820"/>
      <c r="DE36" s="716"/>
      <c r="DF36" s="708"/>
      <c r="DG36" s="709"/>
      <c r="DH36" s="713"/>
      <c r="DI36" s="137"/>
      <c r="DJ36" s="160"/>
      <c r="DK36" s="714" t="s">
        <v>4187</v>
      </c>
      <c r="DL36" s="715"/>
      <c r="DM36" s="715"/>
      <c r="DN36" s="715"/>
      <c r="DO36" s="715"/>
      <c r="DP36" s="715"/>
      <c r="DQ36" s="715"/>
      <c r="DR36" s="715"/>
      <c r="DS36" s="716"/>
      <c r="DT36" s="708"/>
      <c r="DU36" s="709"/>
      <c r="DV36" s="709"/>
      <c r="DW36" s="137" t="s">
        <v>704</v>
      </c>
      <c r="DX36" s="160"/>
      <c r="DY36" s="819">
        <f>VLOOKUP(DW36,'Прайс-лист'!$B:$K,10,0)</f>
        <v>910</v>
      </c>
      <c r="DZ36" s="820"/>
      <c r="EA36" s="820"/>
      <c r="EB36" s="820"/>
      <c r="EC36" s="820"/>
      <c r="ED36" s="820"/>
      <c r="EE36" s="820"/>
      <c r="EF36" s="820"/>
      <c r="EG36" s="716"/>
      <c r="EH36" s="708"/>
      <c r="EI36" s="709"/>
      <c r="EJ36" s="713"/>
    </row>
    <row r="37" spans="1:140" ht="15" thickBot="1">
      <c r="A37" s="138" t="s">
        <v>819</v>
      </c>
      <c r="C37" s="753">
        <f>VLOOKUP(A37,'Прайс-лист'!$B:$K,10,0)</f>
        <v>1350</v>
      </c>
      <c r="D37" s="723"/>
      <c r="E37" s="723"/>
      <c r="F37" s="723"/>
      <c r="G37" s="723"/>
      <c r="H37" s="723"/>
      <c r="I37" s="723"/>
      <c r="J37" s="723"/>
      <c r="K37" s="724"/>
      <c r="L37" s="725"/>
      <c r="M37" s="726"/>
      <c r="N37" s="727"/>
      <c r="O37" s="138"/>
      <c r="Q37" s="753" t="s">
        <v>4187</v>
      </c>
      <c r="R37" s="723"/>
      <c r="S37" s="723"/>
      <c r="T37" s="723"/>
      <c r="U37" s="723"/>
      <c r="V37" s="723"/>
      <c r="W37" s="723"/>
      <c r="X37" s="723"/>
      <c r="Y37" s="724"/>
      <c r="Z37" s="725"/>
      <c r="AA37" s="726"/>
      <c r="AB37" s="726"/>
      <c r="AC37" s="139" t="s">
        <v>771</v>
      </c>
      <c r="AD37" s="245"/>
      <c r="AE37" s="722">
        <f>VLOOKUP(AC37,'Прайс-лист'!$B:$K,10,0)</f>
        <v>500</v>
      </c>
      <c r="AF37" s="723"/>
      <c r="AG37" s="723"/>
      <c r="AH37" s="723"/>
      <c r="AI37" s="723"/>
      <c r="AJ37" s="723"/>
      <c r="AK37" s="723"/>
      <c r="AL37" s="723"/>
      <c r="AM37" s="724"/>
      <c r="AN37" s="725"/>
      <c r="AO37" s="726"/>
      <c r="AP37" s="726"/>
      <c r="AQ37" s="139" t="s">
        <v>793</v>
      </c>
      <c r="AR37" s="245"/>
      <c r="AS37" s="722">
        <f>VLOOKUP(AQ37,'Прайс-лист'!$B:$K,10,0)</f>
        <v>810</v>
      </c>
      <c r="AT37" s="723"/>
      <c r="AU37" s="723"/>
      <c r="AV37" s="723"/>
      <c r="AW37" s="723"/>
      <c r="AX37" s="723"/>
      <c r="AY37" s="723"/>
      <c r="AZ37" s="723"/>
      <c r="BA37" s="724"/>
      <c r="BB37" s="725"/>
      <c r="BC37" s="726"/>
      <c r="BD37" s="727"/>
      <c r="BE37" s="138" t="s">
        <v>2711</v>
      </c>
      <c r="BF37" s="164"/>
      <c r="BG37" s="753">
        <f>VLOOKUP(BE37,'Прайс-лист'!$B:$K,10,0)</f>
        <v>630</v>
      </c>
      <c r="BH37" s="723"/>
      <c r="BI37" s="723"/>
      <c r="BJ37" s="723"/>
      <c r="BK37" s="723"/>
      <c r="BL37" s="723"/>
      <c r="BM37" s="723"/>
      <c r="BN37" s="723"/>
      <c r="BO37" s="724"/>
      <c r="BP37" s="725"/>
      <c r="BQ37" s="726"/>
      <c r="BR37" s="726"/>
      <c r="BS37" s="138" t="s">
        <v>773</v>
      </c>
      <c r="BT37" s="245"/>
      <c r="BU37" s="722">
        <f>VLOOKUP(BS37,'Прайс-лист'!$B:$K,10,0)</f>
        <v>540</v>
      </c>
      <c r="BV37" s="723"/>
      <c r="BW37" s="723"/>
      <c r="BX37" s="723"/>
      <c r="BY37" s="723"/>
      <c r="BZ37" s="723"/>
      <c r="CA37" s="723"/>
      <c r="CB37" s="723"/>
      <c r="CC37" s="724"/>
      <c r="CD37" s="725"/>
      <c r="CE37" s="726"/>
      <c r="CF37" s="726"/>
      <c r="CG37" s="138" t="s">
        <v>821</v>
      </c>
      <c r="CH37" s="245"/>
      <c r="CI37" s="722">
        <f>VLOOKUP(CG37,'Прайс-лист'!$B:$K,10,0)</f>
        <v>750</v>
      </c>
      <c r="CJ37" s="723"/>
      <c r="CK37" s="723"/>
      <c r="CL37" s="723"/>
      <c r="CM37" s="723"/>
      <c r="CN37" s="723"/>
      <c r="CO37" s="723"/>
      <c r="CP37" s="723"/>
      <c r="CQ37" s="724"/>
      <c r="CR37" s="725"/>
      <c r="CS37" s="726"/>
      <c r="CT37" s="726"/>
      <c r="CU37" s="138" t="s">
        <v>795</v>
      </c>
      <c r="CV37" s="245"/>
      <c r="CW37" s="722">
        <f>VLOOKUP(CU37,'Прайс-лист'!$B:$K,10,0)</f>
        <v>640</v>
      </c>
      <c r="CX37" s="723"/>
      <c r="CY37" s="723"/>
      <c r="CZ37" s="723"/>
      <c r="DA37" s="723"/>
      <c r="DB37" s="723"/>
      <c r="DC37" s="723"/>
      <c r="DD37" s="723"/>
      <c r="DE37" s="724"/>
      <c r="DF37" s="725"/>
      <c r="DG37" s="726"/>
      <c r="DH37" s="727"/>
      <c r="DI37" s="138" t="s">
        <v>2713</v>
      </c>
      <c r="DJ37" s="160"/>
      <c r="DK37" s="753">
        <f>VLOOKUP(DI37,'Прайс-лист'!$B:$K,10,0)</f>
        <v>670</v>
      </c>
      <c r="DL37" s="723"/>
      <c r="DM37" s="723"/>
      <c r="DN37" s="723"/>
      <c r="DO37" s="723"/>
      <c r="DP37" s="723"/>
      <c r="DQ37" s="723"/>
      <c r="DR37" s="723"/>
      <c r="DS37" s="724"/>
      <c r="DT37" s="725"/>
      <c r="DU37" s="726"/>
      <c r="DV37" s="726"/>
      <c r="DW37" s="138" t="s">
        <v>823</v>
      </c>
      <c r="DX37" s="245"/>
      <c r="DY37" s="722">
        <f>VLOOKUP(DW37,'Прайс-лист'!$B:$K,10,0)</f>
        <v>910</v>
      </c>
      <c r="DZ37" s="723"/>
      <c r="EA37" s="723"/>
      <c r="EB37" s="723"/>
      <c r="EC37" s="723"/>
      <c r="ED37" s="723"/>
      <c r="EE37" s="723"/>
      <c r="EF37" s="723"/>
      <c r="EG37" s="724"/>
      <c r="EH37" s="725"/>
      <c r="EI37" s="726"/>
      <c r="EJ37" s="727"/>
    </row>
    <row r="38" spans="1:140" ht="14.25" customHeight="1" thickBot="1">
      <c r="B38" s="221"/>
      <c r="C38" s="160"/>
      <c r="D38" s="160"/>
      <c r="E38" s="160"/>
      <c r="F38" s="160"/>
      <c r="G38" s="160"/>
      <c r="H38" s="160"/>
      <c r="I38" s="160"/>
      <c r="J38" s="160"/>
      <c r="K38" s="160"/>
      <c r="L38" s="160"/>
      <c r="M38" s="160"/>
      <c r="N38" s="158"/>
      <c r="O38" s="158"/>
      <c r="P38" s="158"/>
      <c r="Q38" s="158"/>
      <c r="R38" s="158"/>
      <c r="S38" s="158"/>
      <c r="T38" s="158"/>
      <c r="U38" s="158"/>
      <c r="V38" s="158"/>
      <c r="W38" s="158"/>
      <c r="X38" s="158"/>
      <c r="Y38" s="158"/>
      <c r="Z38" s="140"/>
      <c r="AA38" s="158"/>
      <c r="AB38" s="158"/>
      <c r="AC38" s="158"/>
      <c r="AD38" s="158"/>
      <c r="AE38" s="158"/>
      <c r="AF38" s="158"/>
      <c r="AG38" s="158"/>
      <c r="AH38" s="158"/>
      <c r="AI38" s="158"/>
      <c r="AJ38" s="158"/>
      <c r="AK38" s="158"/>
      <c r="AL38" s="158"/>
      <c r="AM38" s="140"/>
      <c r="AN38" s="158"/>
      <c r="AO38" s="158"/>
      <c r="AP38" s="158"/>
      <c r="AQ38" s="158"/>
      <c r="AR38" s="158"/>
      <c r="AS38" s="158"/>
      <c r="AT38" s="158"/>
      <c r="AU38" s="158"/>
      <c r="AV38" s="158"/>
      <c r="AW38" s="158"/>
      <c r="AX38" s="158"/>
      <c r="AY38" s="158"/>
      <c r="AZ38" s="160"/>
      <c r="BA38" s="160"/>
      <c r="BB38" s="160"/>
      <c r="BC38" s="160"/>
      <c r="BD38" s="158"/>
      <c r="BE38" s="158"/>
      <c r="BF38" s="158"/>
      <c r="BG38" s="158"/>
      <c r="BH38" s="158"/>
      <c r="BI38" s="158"/>
      <c r="BJ38" s="158"/>
      <c r="BK38" s="158"/>
      <c r="BL38" s="158"/>
      <c r="BM38" s="158"/>
      <c r="BN38" s="158"/>
      <c r="BO38" s="158"/>
      <c r="BP38" s="158"/>
      <c r="BQ38" s="158"/>
      <c r="BR38" s="158"/>
      <c r="BS38" s="158"/>
      <c r="BT38" s="164"/>
      <c r="BU38" s="142"/>
      <c r="BV38" s="142"/>
      <c r="BW38" s="142"/>
      <c r="BX38" s="142"/>
      <c r="BY38" s="142"/>
      <c r="BZ38" s="142"/>
      <c r="CA38" s="142"/>
      <c r="CB38" s="142"/>
      <c r="CC38" s="142"/>
      <c r="CD38" s="142"/>
      <c r="CE38" s="142"/>
      <c r="CF38" s="142"/>
      <c r="CG38" s="142"/>
      <c r="CH38" s="142"/>
      <c r="CI38" s="142"/>
      <c r="CJ38" s="142"/>
      <c r="CK38" s="142"/>
      <c r="CL38" s="142"/>
      <c r="CM38" s="142"/>
      <c r="CN38" s="142"/>
      <c r="CO38" s="142"/>
      <c r="CP38" s="142"/>
      <c r="CQ38" s="142"/>
      <c r="CR38" s="142"/>
      <c r="CS38" s="142"/>
      <c r="CT38" s="142"/>
      <c r="CU38" s="142"/>
      <c r="CV38" s="142"/>
      <c r="CW38" s="142"/>
      <c r="CX38" s="142"/>
      <c r="CY38" s="142"/>
      <c r="CZ38" s="142"/>
      <c r="DA38" s="142"/>
      <c r="DB38" s="142"/>
      <c r="DC38" s="142"/>
      <c r="DD38" s="142"/>
      <c r="DE38" s="142"/>
      <c r="DF38" s="142"/>
      <c r="DG38" s="142"/>
      <c r="DH38" s="142"/>
      <c r="DI38" s="142"/>
      <c r="DJ38" s="142"/>
      <c r="DK38" s="142"/>
      <c r="DL38" s="142"/>
      <c r="DM38" s="142"/>
      <c r="DN38" s="142"/>
      <c r="DO38" s="142"/>
      <c r="DP38" s="142"/>
      <c r="DQ38" s="142"/>
      <c r="DR38" s="142"/>
      <c r="DS38" s="142"/>
      <c r="DT38" s="142"/>
      <c r="DU38" s="142"/>
      <c r="DV38" s="142"/>
      <c r="DW38" s="142"/>
    </row>
    <row r="39" spans="1:140" ht="15.75" customHeight="1" thickBot="1">
      <c r="C39" s="754" t="s">
        <v>4284</v>
      </c>
      <c r="D39" s="755"/>
      <c r="E39" s="755"/>
      <c r="F39" s="755"/>
      <c r="G39" s="755"/>
      <c r="H39" s="755"/>
      <c r="I39" s="755"/>
      <c r="J39" s="755"/>
      <c r="K39" s="755"/>
      <c r="L39" s="755"/>
      <c r="M39" s="755"/>
      <c r="N39" s="755"/>
      <c r="O39" s="755"/>
      <c r="P39" s="755"/>
      <c r="Q39" s="755"/>
      <c r="R39" s="755"/>
      <c r="S39" s="755"/>
      <c r="T39" s="755"/>
      <c r="U39" s="755"/>
      <c r="V39" s="755"/>
      <c r="W39" s="755"/>
      <c r="X39" s="755"/>
      <c r="Y39" s="755"/>
      <c r="Z39" s="755"/>
      <c r="AA39" s="755"/>
      <c r="AB39" s="756"/>
      <c r="AC39" s="158"/>
      <c r="AD39" s="158"/>
      <c r="AE39" s="754" t="s">
        <v>4285</v>
      </c>
      <c r="AF39" s="755"/>
      <c r="AG39" s="755"/>
      <c r="AH39" s="755"/>
      <c r="AI39" s="755"/>
      <c r="AJ39" s="755"/>
      <c r="AK39" s="755"/>
      <c r="AL39" s="755"/>
      <c r="AM39" s="755"/>
      <c r="AN39" s="755"/>
      <c r="AO39" s="755"/>
      <c r="AP39" s="755"/>
      <c r="AQ39" s="755"/>
      <c r="AR39" s="755"/>
      <c r="AS39" s="755"/>
      <c r="AT39" s="755"/>
      <c r="AU39" s="755"/>
      <c r="AV39" s="755"/>
      <c r="AW39" s="755"/>
      <c r="AX39" s="755"/>
      <c r="AY39" s="755"/>
      <c r="AZ39" s="755"/>
      <c r="BA39" s="755"/>
      <c r="BB39" s="755"/>
      <c r="BC39" s="755"/>
      <c r="BD39" s="756"/>
      <c r="BE39" s="134"/>
      <c r="BF39" s="158"/>
      <c r="BG39" s="754" t="s">
        <v>4286</v>
      </c>
      <c r="BH39" s="755"/>
      <c r="BI39" s="755"/>
      <c r="BJ39" s="755"/>
      <c r="BK39" s="755"/>
      <c r="BL39" s="755"/>
      <c r="BM39" s="755"/>
      <c r="BN39" s="755"/>
      <c r="BO39" s="755"/>
      <c r="BP39" s="755"/>
      <c r="BQ39" s="755"/>
      <c r="BR39" s="755"/>
      <c r="BS39" s="755"/>
      <c r="BT39" s="755"/>
      <c r="BU39" s="755"/>
      <c r="BV39" s="755"/>
      <c r="BW39" s="755"/>
      <c r="BX39" s="755"/>
      <c r="BY39" s="755"/>
      <c r="BZ39" s="755"/>
      <c r="CA39" s="755"/>
      <c r="CB39" s="755"/>
      <c r="CC39" s="755"/>
      <c r="CD39" s="755"/>
      <c r="CE39" s="755"/>
      <c r="CF39" s="756"/>
      <c r="CG39" s="142"/>
      <c r="CH39" s="142"/>
      <c r="CI39" s="754" t="s">
        <v>4287</v>
      </c>
      <c r="CJ39" s="755"/>
      <c r="CK39" s="755"/>
      <c r="CL39" s="755"/>
      <c r="CM39" s="755"/>
      <c r="CN39" s="755"/>
      <c r="CO39" s="755"/>
      <c r="CP39" s="755"/>
      <c r="CQ39" s="755"/>
      <c r="CR39" s="755"/>
      <c r="CS39" s="755"/>
      <c r="CT39" s="755"/>
      <c r="CU39" s="755"/>
      <c r="CV39" s="755"/>
      <c r="CW39" s="755"/>
      <c r="CX39" s="755"/>
      <c r="CY39" s="755"/>
      <c r="CZ39" s="755"/>
      <c r="DA39" s="755"/>
      <c r="DB39" s="755"/>
      <c r="DC39" s="755"/>
      <c r="DD39" s="755"/>
      <c r="DE39" s="755"/>
      <c r="DF39" s="755"/>
      <c r="DG39" s="755"/>
      <c r="DH39" s="756"/>
      <c r="DI39" s="142"/>
      <c r="DJ39" s="142"/>
      <c r="DK39" s="754" t="s">
        <v>4288</v>
      </c>
      <c r="DL39" s="755"/>
      <c r="DM39" s="755"/>
      <c r="DN39" s="755"/>
      <c r="DO39" s="755"/>
      <c r="DP39" s="755"/>
      <c r="DQ39" s="755"/>
      <c r="DR39" s="755"/>
      <c r="DS39" s="755"/>
      <c r="DT39" s="755"/>
      <c r="DU39" s="755"/>
      <c r="DV39" s="755"/>
      <c r="DW39" s="755"/>
      <c r="DX39" s="755"/>
      <c r="DY39" s="755"/>
      <c r="DZ39" s="755"/>
      <c r="EA39" s="755"/>
      <c r="EB39" s="755"/>
      <c r="EC39" s="755"/>
      <c r="ED39" s="755"/>
      <c r="EE39" s="755"/>
      <c r="EF39" s="755"/>
      <c r="EG39" s="755"/>
      <c r="EH39" s="755"/>
      <c r="EI39" s="755"/>
      <c r="EJ39" s="756"/>
    </row>
    <row r="40" spans="1:140" ht="15.75">
      <c r="A40" s="135"/>
      <c r="B40" s="160"/>
      <c r="C40" s="810" t="s">
        <v>6351</v>
      </c>
      <c r="D40" s="759"/>
      <c r="E40" s="759"/>
      <c r="F40" s="759"/>
      <c r="G40" s="759"/>
      <c r="H40" s="759"/>
      <c r="I40" s="759"/>
      <c r="J40" s="759"/>
      <c r="K40" s="759"/>
      <c r="L40" s="759"/>
      <c r="M40" s="759"/>
      <c r="N40" s="759"/>
      <c r="O40" s="341"/>
      <c r="P40" s="382"/>
      <c r="Q40" s="759" t="s">
        <v>6352</v>
      </c>
      <c r="R40" s="759"/>
      <c r="S40" s="759"/>
      <c r="T40" s="759"/>
      <c r="U40" s="759"/>
      <c r="V40" s="759"/>
      <c r="W40" s="759"/>
      <c r="X40" s="759"/>
      <c r="Y40" s="759"/>
      <c r="Z40" s="759"/>
      <c r="AA40" s="759"/>
      <c r="AB40" s="760"/>
      <c r="AC40" s="135"/>
      <c r="AE40" s="810" t="s">
        <v>4247</v>
      </c>
      <c r="AF40" s="759"/>
      <c r="AG40" s="759"/>
      <c r="AH40" s="759"/>
      <c r="AI40" s="759"/>
      <c r="AJ40" s="759"/>
      <c r="AK40" s="759"/>
      <c r="AL40" s="759"/>
      <c r="AM40" s="759"/>
      <c r="AN40" s="759"/>
      <c r="AO40" s="759"/>
      <c r="AP40" s="759"/>
      <c r="AQ40" s="341"/>
      <c r="AR40" s="382"/>
      <c r="AS40" s="759" t="s">
        <v>708</v>
      </c>
      <c r="AT40" s="759"/>
      <c r="AU40" s="759"/>
      <c r="AV40" s="759"/>
      <c r="AW40" s="759"/>
      <c r="AX40" s="759"/>
      <c r="AY40" s="759"/>
      <c r="AZ40" s="759"/>
      <c r="BA40" s="759"/>
      <c r="BB40" s="759"/>
      <c r="BC40" s="759"/>
      <c r="BD40" s="760"/>
      <c r="BE40" s="135"/>
      <c r="BF40" s="158"/>
      <c r="BG40" s="740" t="s">
        <v>6353</v>
      </c>
      <c r="BH40" s="741"/>
      <c r="BI40" s="741"/>
      <c r="BJ40" s="741"/>
      <c r="BK40" s="741"/>
      <c r="BL40" s="741"/>
      <c r="BM40" s="741"/>
      <c r="BN40" s="741"/>
      <c r="BO40" s="741"/>
      <c r="BP40" s="741"/>
      <c r="BQ40" s="741"/>
      <c r="BR40" s="741"/>
      <c r="BS40" s="135"/>
      <c r="BT40" s="164"/>
      <c r="BU40" s="741" t="s">
        <v>6354</v>
      </c>
      <c r="BV40" s="741"/>
      <c r="BW40" s="741"/>
      <c r="BX40" s="741"/>
      <c r="BY40" s="741"/>
      <c r="BZ40" s="741"/>
      <c r="CA40" s="741"/>
      <c r="CB40" s="741"/>
      <c r="CC40" s="741"/>
      <c r="CD40" s="741"/>
      <c r="CE40" s="741"/>
      <c r="CF40" s="742"/>
      <c r="CG40" s="135"/>
      <c r="CI40" s="740" t="s">
        <v>4249</v>
      </c>
      <c r="CJ40" s="741"/>
      <c r="CK40" s="741"/>
      <c r="CL40" s="741"/>
      <c r="CM40" s="741"/>
      <c r="CN40" s="741"/>
      <c r="CO40" s="741"/>
      <c r="CP40" s="741"/>
      <c r="CQ40" s="741"/>
      <c r="CR40" s="741"/>
      <c r="CS40" s="741"/>
      <c r="CT40" s="741"/>
      <c r="CU40" s="135"/>
      <c r="CV40" s="164"/>
      <c r="CW40" s="741" t="s">
        <v>611</v>
      </c>
      <c r="CX40" s="741"/>
      <c r="CY40" s="741"/>
      <c r="CZ40" s="741"/>
      <c r="DA40" s="741"/>
      <c r="DB40" s="741"/>
      <c r="DC40" s="741"/>
      <c r="DD40" s="741"/>
      <c r="DE40" s="741"/>
      <c r="DF40" s="741"/>
      <c r="DG40" s="741"/>
      <c r="DH40" s="742"/>
      <c r="DI40" s="135"/>
      <c r="DJ40" s="164"/>
      <c r="DK40" s="740" t="s">
        <v>4251</v>
      </c>
      <c r="DL40" s="741"/>
      <c r="DM40" s="741"/>
      <c r="DN40" s="741"/>
      <c r="DO40" s="741"/>
      <c r="DP40" s="741"/>
      <c r="DQ40" s="741"/>
      <c r="DR40" s="741"/>
      <c r="DS40" s="741"/>
      <c r="DT40" s="741"/>
      <c r="DU40" s="741"/>
      <c r="DV40" s="741"/>
      <c r="DW40" s="421"/>
      <c r="DX40" s="250"/>
      <c r="DY40" s="741" t="s">
        <v>615</v>
      </c>
      <c r="DZ40" s="741"/>
      <c r="EA40" s="741"/>
      <c r="EB40" s="741"/>
      <c r="EC40" s="741"/>
      <c r="ED40" s="741"/>
      <c r="EE40" s="741"/>
      <c r="EF40" s="741"/>
      <c r="EG40" s="741"/>
      <c r="EH40" s="741"/>
      <c r="EI40" s="741"/>
      <c r="EJ40" s="742"/>
    </row>
    <row r="41" spans="1:140" ht="48.75" customHeight="1">
      <c r="A41" s="142"/>
      <c r="B41" s="160"/>
      <c r="C41" s="734" t="s">
        <v>4245</v>
      </c>
      <c r="D41" s="763"/>
      <c r="E41" s="763"/>
      <c r="F41" s="763"/>
      <c r="G41" s="763"/>
      <c r="H41" s="763"/>
      <c r="I41" s="763"/>
      <c r="J41" s="763"/>
      <c r="K41" s="763"/>
      <c r="L41" s="763"/>
      <c r="M41" s="763"/>
      <c r="N41" s="763"/>
      <c r="O41" s="142"/>
      <c r="P41" s="164"/>
      <c r="Q41" s="763" t="s">
        <v>4271</v>
      </c>
      <c r="R41" s="763"/>
      <c r="S41" s="763"/>
      <c r="T41" s="763"/>
      <c r="U41" s="763"/>
      <c r="V41" s="763"/>
      <c r="W41" s="763"/>
      <c r="X41" s="763"/>
      <c r="Y41" s="763"/>
      <c r="Z41" s="763"/>
      <c r="AA41" s="763"/>
      <c r="AB41" s="744"/>
      <c r="AC41" s="142"/>
      <c r="AD41" s="160"/>
      <c r="AE41" s="734" t="s">
        <v>4246</v>
      </c>
      <c r="AF41" s="763"/>
      <c r="AG41" s="763"/>
      <c r="AH41" s="763"/>
      <c r="AI41" s="763"/>
      <c r="AJ41" s="763"/>
      <c r="AK41" s="763"/>
      <c r="AL41" s="763"/>
      <c r="AM41" s="763"/>
      <c r="AN41" s="763"/>
      <c r="AO41" s="763"/>
      <c r="AP41" s="763"/>
      <c r="AQ41" s="142"/>
      <c r="AR41" s="164"/>
      <c r="AS41" s="763" t="s">
        <v>4272</v>
      </c>
      <c r="AT41" s="763"/>
      <c r="AU41" s="763"/>
      <c r="AV41" s="763"/>
      <c r="AW41" s="763"/>
      <c r="AX41" s="763"/>
      <c r="AY41" s="763"/>
      <c r="AZ41" s="763"/>
      <c r="BA41" s="763"/>
      <c r="BB41" s="763"/>
      <c r="BC41" s="763"/>
      <c r="BD41" s="744"/>
      <c r="BE41" s="142"/>
      <c r="BF41" s="164"/>
      <c r="BG41" s="734" t="s">
        <v>4248</v>
      </c>
      <c r="BH41" s="735"/>
      <c r="BI41" s="735"/>
      <c r="BJ41" s="735"/>
      <c r="BK41" s="735"/>
      <c r="BL41" s="735"/>
      <c r="BM41" s="735"/>
      <c r="BN41" s="735"/>
      <c r="BO41" s="735"/>
      <c r="BP41" s="735"/>
      <c r="BQ41" s="735"/>
      <c r="BR41" s="735"/>
      <c r="BS41" s="142"/>
      <c r="BT41" s="164"/>
      <c r="BU41" s="763" t="s">
        <v>4273</v>
      </c>
      <c r="BV41" s="763"/>
      <c r="BW41" s="763"/>
      <c r="BX41" s="763"/>
      <c r="BY41" s="763"/>
      <c r="BZ41" s="763"/>
      <c r="CA41" s="763"/>
      <c r="CB41" s="763"/>
      <c r="CC41" s="763"/>
      <c r="CD41" s="763"/>
      <c r="CE41" s="763"/>
      <c r="CF41" s="744"/>
      <c r="CG41" s="142"/>
      <c r="CH41" s="160"/>
      <c r="CI41" s="734" t="s">
        <v>4325</v>
      </c>
      <c r="CJ41" s="735"/>
      <c r="CK41" s="735"/>
      <c r="CL41" s="735"/>
      <c r="CM41" s="735"/>
      <c r="CN41" s="735"/>
      <c r="CO41" s="735"/>
      <c r="CP41" s="735"/>
      <c r="CQ41" s="735"/>
      <c r="CR41" s="735"/>
      <c r="CS41" s="735"/>
      <c r="CT41" s="735"/>
      <c r="CU41" s="142"/>
      <c r="CV41" s="164"/>
      <c r="CW41" s="735" t="s">
        <v>4262</v>
      </c>
      <c r="CX41" s="735"/>
      <c r="CY41" s="735"/>
      <c r="CZ41" s="735"/>
      <c r="DA41" s="735"/>
      <c r="DB41" s="735"/>
      <c r="DC41" s="735"/>
      <c r="DD41" s="735"/>
      <c r="DE41" s="735"/>
      <c r="DF41" s="735"/>
      <c r="DG41" s="735"/>
      <c r="DH41" s="744"/>
      <c r="DI41" s="142"/>
      <c r="DJ41" s="160"/>
      <c r="DK41" s="734" t="s">
        <v>4250</v>
      </c>
      <c r="DL41" s="735"/>
      <c r="DM41" s="735"/>
      <c r="DN41" s="735"/>
      <c r="DO41" s="735"/>
      <c r="DP41" s="735"/>
      <c r="DQ41" s="735"/>
      <c r="DR41" s="735"/>
      <c r="DS41" s="735"/>
      <c r="DT41" s="735"/>
      <c r="DU41" s="735"/>
      <c r="DV41" s="735"/>
      <c r="DW41" s="392"/>
      <c r="DX41" s="383"/>
      <c r="DY41" s="763" t="s">
        <v>4262</v>
      </c>
      <c r="DZ41" s="763"/>
      <c r="EA41" s="763"/>
      <c r="EB41" s="763"/>
      <c r="EC41" s="763"/>
      <c r="ED41" s="763"/>
      <c r="EE41" s="763"/>
      <c r="EF41" s="763"/>
      <c r="EG41" s="763"/>
      <c r="EH41" s="763"/>
      <c r="EI41" s="763"/>
      <c r="EJ41" s="744"/>
    </row>
    <row r="42" spans="1:140" ht="15" customHeight="1">
      <c r="A42" s="397"/>
      <c r="B42" s="164"/>
      <c r="C42" s="736"/>
      <c r="D42" s="762"/>
      <c r="E42" s="762"/>
      <c r="F42" s="762"/>
      <c r="G42" s="762"/>
      <c r="H42" s="762"/>
      <c r="I42" s="762"/>
      <c r="J42" s="762"/>
      <c r="K42" s="762"/>
      <c r="L42" s="762"/>
      <c r="M42" s="762"/>
      <c r="N42" s="762"/>
      <c r="O42" s="397"/>
      <c r="P42" s="164"/>
      <c r="Q42" s="762" t="s">
        <v>657</v>
      </c>
      <c r="R42" s="762"/>
      <c r="S42" s="762"/>
      <c r="T42" s="762"/>
      <c r="U42" s="762"/>
      <c r="V42" s="762"/>
      <c r="W42" s="762"/>
      <c r="X42" s="762"/>
      <c r="Y42" s="762"/>
      <c r="Z42" s="762"/>
      <c r="AA42" s="762"/>
      <c r="AB42" s="718"/>
      <c r="AC42" s="397"/>
      <c r="AD42" s="164"/>
      <c r="AE42" s="736"/>
      <c r="AF42" s="762"/>
      <c r="AG42" s="762"/>
      <c r="AH42" s="762"/>
      <c r="AI42" s="762"/>
      <c r="AJ42" s="762"/>
      <c r="AK42" s="762"/>
      <c r="AL42" s="762"/>
      <c r="AM42" s="762"/>
      <c r="AN42" s="762"/>
      <c r="AO42" s="762"/>
      <c r="AP42" s="762"/>
      <c r="AQ42" s="397"/>
      <c r="AR42" s="164"/>
      <c r="AS42" s="762" t="s">
        <v>657</v>
      </c>
      <c r="AT42" s="762"/>
      <c r="AU42" s="762"/>
      <c r="AV42" s="762"/>
      <c r="AW42" s="762"/>
      <c r="AX42" s="762"/>
      <c r="AY42" s="762"/>
      <c r="AZ42" s="762"/>
      <c r="BA42" s="762"/>
      <c r="BB42" s="762"/>
      <c r="BC42" s="762"/>
      <c r="BD42" s="718"/>
      <c r="BE42" s="397"/>
      <c r="BF42" s="164"/>
      <c r="BG42" s="736"/>
      <c r="BH42" s="717"/>
      <c r="BI42" s="717"/>
      <c r="BJ42" s="717"/>
      <c r="BK42" s="717"/>
      <c r="BL42" s="717"/>
      <c r="BM42" s="717"/>
      <c r="BN42" s="717"/>
      <c r="BO42" s="717"/>
      <c r="BP42" s="717"/>
      <c r="BQ42" s="717"/>
      <c r="BR42" s="717"/>
      <c r="BS42" s="397"/>
      <c r="BT42" s="164"/>
      <c r="BU42" s="762" t="s">
        <v>657</v>
      </c>
      <c r="BV42" s="762"/>
      <c r="BW42" s="762"/>
      <c r="BX42" s="762"/>
      <c r="BY42" s="762"/>
      <c r="BZ42" s="762"/>
      <c r="CA42" s="762"/>
      <c r="CB42" s="762"/>
      <c r="CC42" s="762"/>
      <c r="CD42" s="762"/>
      <c r="CE42" s="762"/>
      <c r="CF42" s="718"/>
      <c r="CG42" s="397"/>
      <c r="CH42" s="160"/>
      <c r="CI42" s="736"/>
      <c r="CJ42" s="717"/>
      <c r="CK42" s="717"/>
      <c r="CL42" s="717"/>
      <c r="CM42" s="717"/>
      <c r="CN42" s="717"/>
      <c r="CO42" s="717"/>
      <c r="CP42" s="717"/>
      <c r="CQ42" s="717"/>
      <c r="CR42" s="717"/>
      <c r="CS42" s="717"/>
      <c r="CT42" s="717"/>
      <c r="CU42" s="397"/>
      <c r="CV42" s="164"/>
      <c r="CW42" s="717" t="s">
        <v>613</v>
      </c>
      <c r="CX42" s="717"/>
      <c r="CY42" s="717"/>
      <c r="CZ42" s="717"/>
      <c r="DA42" s="717"/>
      <c r="DB42" s="717"/>
      <c r="DC42" s="717"/>
      <c r="DD42" s="717"/>
      <c r="DE42" s="717"/>
      <c r="DF42" s="717"/>
      <c r="DG42" s="717"/>
      <c r="DH42" s="718"/>
      <c r="DI42" s="397"/>
      <c r="DJ42" s="160"/>
      <c r="DK42" s="736"/>
      <c r="DL42" s="717"/>
      <c r="DM42" s="717"/>
      <c r="DN42" s="717"/>
      <c r="DO42" s="717"/>
      <c r="DP42" s="717"/>
      <c r="DQ42" s="717"/>
      <c r="DR42" s="717"/>
      <c r="DS42" s="717"/>
      <c r="DT42" s="717"/>
      <c r="DU42" s="717"/>
      <c r="DV42" s="717"/>
      <c r="DW42" s="391"/>
      <c r="DX42" s="383"/>
      <c r="DY42" s="762" t="s">
        <v>617</v>
      </c>
      <c r="DZ42" s="762"/>
      <c r="EA42" s="762"/>
      <c r="EB42" s="762"/>
      <c r="EC42" s="762"/>
      <c r="ED42" s="762"/>
      <c r="EE42" s="762"/>
      <c r="EF42" s="762"/>
      <c r="EG42" s="762"/>
      <c r="EH42" s="762"/>
      <c r="EI42" s="762"/>
      <c r="EJ42" s="718"/>
    </row>
    <row r="43" spans="1:140" ht="106.5" customHeight="1">
      <c r="A43" s="135"/>
      <c r="B43" s="160"/>
      <c r="C43" s="720"/>
      <c r="D43" s="711"/>
      <c r="E43" s="711"/>
      <c r="F43" s="711"/>
      <c r="G43" s="711"/>
      <c r="H43" s="711"/>
      <c r="I43" s="711"/>
      <c r="J43" s="711"/>
      <c r="K43" s="711"/>
      <c r="L43" s="711"/>
      <c r="M43" s="711"/>
      <c r="N43" s="721"/>
      <c r="O43" s="135"/>
      <c r="P43" s="164"/>
      <c r="Q43" s="710"/>
      <c r="R43" s="711"/>
      <c r="S43" s="711"/>
      <c r="T43" s="711"/>
      <c r="U43" s="711"/>
      <c r="V43" s="711"/>
      <c r="W43" s="711"/>
      <c r="X43" s="711"/>
      <c r="Y43" s="711"/>
      <c r="Z43" s="711"/>
      <c r="AA43" s="711"/>
      <c r="AB43" s="712"/>
      <c r="AC43" s="135"/>
      <c r="AD43" s="160"/>
      <c r="AE43" s="720"/>
      <c r="AF43" s="711"/>
      <c r="AG43" s="711"/>
      <c r="AH43" s="711"/>
      <c r="AI43" s="711"/>
      <c r="AJ43" s="711"/>
      <c r="AK43" s="711"/>
      <c r="AL43" s="711"/>
      <c r="AM43" s="711"/>
      <c r="AN43" s="711"/>
      <c r="AO43" s="711"/>
      <c r="AP43" s="721"/>
      <c r="AQ43" s="135"/>
      <c r="AR43" s="164"/>
      <c r="AS43" s="710"/>
      <c r="AT43" s="711"/>
      <c r="AU43" s="711"/>
      <c r="AV43" s="711"/>
      <c r="AW43" s="711"/>
      <c r="AX43" s="711"/>
      <c r="AY43" s="711"/>
      <c r="AZ43" s="711"/>
      <c r="BA43" s="711"/>
      <c r="BB43" s="711"/>
      <c r="BC43" s="711"/>
      <c r="BD43" s="712"/>
      <c r="BE43" s="135"/>
      <c r="BF43" s="164"/>
      <c r="BG43" s="720"/>
      <c r="BH43" s="711"/>
      <c r="BI43" s="711"/>
      <c r="BJ43" s="711"/>
      <c r="BK43" s="711"/>
      <c r="BL43" s="711"/>
      <c r="BM43" s="711"/>
      <c r="BN43" s="711"/>
      <c r="BO43" s="711"/>
      <c r="BP43" s="711"/>
      <c r="BQ43" s="711"/>
      <c r="BR43" s="721"/>
      <c r="BS43" s="135"/>
      <c r="BT43" s="164"/>
      <c r="BU43" s="710"/>
      <c r="BV43" s="711"/>
      <c r="BW43" s="711"/>
      <c r="BX43" s="711"/>
      <c r="BY43" s="711"/>
      <c r="BZ43" s="711"/>
      <c r="CA43" s="711"/>
      <c r="CB43" s="711"/>
      <c r="CC43" s="711"/>
      <c r="CD43" s="711"/>
      <c r="CE43" s="711"/>
      <c r="CF43" s="712"/>
      <c r="CG43" s="135"/>
      <c r="CH43" s="160"/>
      <c r="CI43" s="720"/>
      <c r="CJ43" s="711"/>
      <c r="CK43" s="711"/>
      <c r="CL43" s="711"/>
      <c r="CM43" s="711"/>
      <c r="CN43" s="711"/>
      <c r="CO43" s="711"/>
      <c r="CP43" s="711"/>
      <c r="CQ43" s="711"/>
      <c r="CR43" s="711"/>
      <c r="CS43" s="711"/>
      <c r="CT43" s="721"/>
      <c r="CU43" s="135"/>
      <c r="CV43" s="164"/>
      <c r="CW43" s="710"/>
      <c r="CX43" s="711"/>
      <c r="CY43" s="711"/>
      <c r="CZ43" s="711"/>
      <c r="DA43" s="711"/>
      <c r="DB43" s="711"/>
      <c r="DC43" s="711"/>
      <c r="DD43" s="711"/>
      <c r="DE43" s="711"/>
      <c r="DF43" s="711"/>
      <c r="DG43" s="711"/>
      <c r="DH43" s="712"/>
      <c r="DI43" s="135"/>
      <c r="DJ43" s="160"/>
      <c r="DK43" s="720"/>
      <c r="DL43" s="711"/>
      <c r="DM43" s="711"/>
      <c r="DN43" s="711"/>
      <c r="DO43" s="711"/>
      <c r="DP43" s="711"/>
      <c r="DQ43" s="711"/>
      <c r="DR43" s="711"/>
      <c r="DS43" s="711"/>
      <c r="DT43" s="711"/>
      <c r="DU43" s="711"/>
      <c r="DV43" s="721"/>
      <c r="DW43" s="394"/>
      <c r="DX43" s="383"/>
      <c r="DY43" s="710"/>
      <c r="DZ43" s="711"/>
      <c r="EA43" s="711"/>
      <c r="EB43" s="711"/>
      <c r="EC43" s="711"/>
      <c r="ED43" s="711"/>
      <c r="EE43" s="711"/>
      <c r="EF43" s="711"/>
      <c r="EG43" s="711"/>
      <c r="EH43" s="711"/>
      <c r="EI43" s="711"/>
      <c r="EJ43" s="712"/>
    </row>
    <row r="44" spans="1:140">
      <c r="A44" s="137"/>
      <c r="B44" s="160"/>
      <c r="C44" s="714" t="s">
        <v>4187</v>
      </c>
      <c r="D44" s="715"/>
      <c r="E44" s="715"/>
      <c r="F44" s="715"/>
      <c r="G44" s="715"/>
      <c r="H44" s="715"/>
      <c r="I44" s="715"/>
      <c r="J44" s="715"/>
      <c r="K44" s="716"/>
      <c r="L44" s="708"/>
      <c r="M44" s="761"/>
      <c r="N44" s="761"/>
      <c r="O44" s="137" t="s">
        <v>707</v>
      </c>
      <c r="P44" s="160"/>
      <c r="Q44" s="719">
        <f>VLOOKUP(O44,'Прайс-лист'!$B:$K,10,0)</f>
        <v>1190</v>
      </c>
      <c r="R44" s="715"/>
      <c r="S44" s="715"/>
      <c r="T44" s="715"/>
      <c r="U44" s="715"/>
      <c r="V44" s="715"/>
      <c r="W44" s="715"/>
      <c r="X44" s="715"/>
      <c r="Y44" s="716"/>
      <c r="Z44" s="708"/>
      <c r="AA44" s="761"/>
      <c r="AB44" s="713"/>
      <c r="AC44" s="137"/>
      <c r="AD44" s="160"/>
      <c r="AE44" s="714" t="s">
        <v>4187</v>
      </c>
      <c r="AF44" s="715"/>
      <c r="AG44" s="715"/>
      <c r="AH44" s="715"/>
      <c r="AI44" s="715"/>
      <c r="AJ44" s="715"/>
      <c r="AK44" s="715"/>
      <c r="AL44" s="715"/>
      <c r="AM44" s="716"/>
      <c r="AN44" s="708"/>
      <c r="AO44" s="761"/>
      <c r="AP44" s="761"/>
      <c r="AQ44" s="137" t="s">
        <v>710</v>
      </c>
      <c r="AR44" s="164"/>
      <c r="AS44" s="719">
        <f>VLOOKUP(AQ44,'Прайс-лист'!$B:$K,10,0)</f>
        <v>1290</v>
      </c>
      <c r="AT44" s="715"/>
      <c r="AU44" s="715"/>
      <c r="AV44" s="715"/>
      <c r="AW44" s="715"/>
      <c r="AX44" s="715"/>
      <c r="AY44" s="715"/>
      <c r="AZ44" s="715"/>
      <c r="BA44" s="716"/>
      <c r="BB44" s="708"/>
      <c r="BC44" s="761"/>
      <c r="BD44" s="713"/>
      <c r="BE44" s="137"/>
      <c r="BF44" s="164"/>
      <c r="BG44" s="714" t="s">
        <v>4187</v>
      </c>
      <c r="BH44" s="715"/>
      <c r="BI44" s="715"/>
      <c r="BJ44" s="715"/>
      <c r="BK44" s="715"/>
      <c r="BL44" s="715"/>
      <c r="BM44" s="715"/>
      <c r="BN44" s="715"/>
      <c r="BO44" s="716"/>
      <c r="BP44" s="708"/>
      <c r="BQ44" s="709"/>
      <c r="BR44" s="709"/>
      <c r="BS44" s="137" t="s">
        <v>713</v>
      </c>
      <c r="BT44" s="164"/>
      <c r="BU44" s="719">
        <f>VLOOKUP(BS44,'Прайс-лист'!$B:$K,10,0)</f>
        <v>1440</v>
      </c>
      <c r="BV44" s="715"/>
      <c r="BW44" s="715"/>
      <c r="BX44" s="715"/>
      <c r="BY44" s="715"/>
      <c r="BZ44" s="715"/>
      <c r="CA44" s="715"/>
      <c r="CB44" s="715"/>
      <c r="CC44" s="716"/>
      <c r="CD44" s="708"/>
      <c r="CE44" s="761"/>
      <c r="CF44" s="713"/>
      <c r="CG44" s="137" t="s">
        <v>2664</v>
      </c>
      <c r="CH44" s="160"/>
      <c r="CI44" s="714">
        <f>VLOOKUP(CG44,'Прайс-лист'!$B:$K,10,0)</f>
        <v>870</v>
      </c>
      <c r="CJ44" s="715"/>
      <c r="CK44" s="715"/>
      <c r="CL44" s="715"/>
      <c r="CM44" s="715"/>
      <c r="CN44" s="715"/>
      <c r="CO44" s="715"/>
      <c r="CP44" s="715"/>
      <c r="CQ44" s="716"/>
      <c r="CR44" s="708"/>
      <c r="CS44" s="709"/>
      <c r="CT44" s="709"/>
      <c r="CU44" s="137" t="s">
        <v>614</v>
      </c>
      <c r="CV44" s="164"/>
      <c r="CW44" s="719">
        <f>VLOOKUP(CU44,'Прайс-лист'!$B:$K,10,0)</f>
        <v>540</v>
      </c>
      <c r="CX44" s="715"/>
      <c r="CY44" s="715"/>
      <c r="CZ44" s="715"/>
      <c r="DA44" s="715"/>
      <c r="DB44" s="715"/>
      <c r="DC44" s="715"/>
      <c r="DD44" s="715"/>
      <c r="DE44" s="716"/>
      <c r="DF44" s="708"/>
      <c r="DG44" s="709"/>
      <c r="DH44" s="713"/>
      <c r="DI44" s="137" t="s">
        <v>2666</v>
      </c>
      <c r="DJ44" s="160"/>
      <c r="DK44" s="714">
        <f>VLOOKUP(DI44,'Прайс-лист'!$B:$K,10,0)</f>
        <v>690</v>
      </c>
      <c r="DL44" s="715"/>
      <c r="DM44" s="715"/>
      <c r="DN44" s="715"/>
      <c r="DO44" s="715"/>
      <c r="DP44" s="715"/>
      <c r="DQ44" s="715"/>
      <c r="DR44" s="715"/>
      <c r="DS44" s="716"/>
      <c r="DT44" s="708"/>
      <c r="DU44" s="709"/>
      <c r="DV44" s="709"/>
      <c r="DW44" s="349" t="s">
        <v>618</v>
      </c>
      <c r="DX44" s="383"/>
      <c r="DY44" s="719">
        <f>VLOOKUP(DW44,'Прайс-лист'!$B:$K,10,0)</f>
        <v>620</v>
      </c>
      <c r="DZ44" s="715"/>
      <c r="EA44" s="715"/>
      <c r="EB44" s="715"/>
      <c r="EC44" s="715"/>
      <c r="ED44" s="715"/>
      <c r="EE44" s="715"/>
      <c r="EF44" s="715"/>
      <c r="EG44" s="716"/>
      <c r="EH44" s="708"/>
      <c r="EI44" s="761"/>
      <c r="EJ44" s="713"/>
    </row>
    <row r="45" spans="1:140" ht="15" thickBot="1">
      <c r="A45" s="138" t="s">
        <v>2715</v>
      </c>
      <c r="B45" s="160"/>
      <c r="C45" s="753">
        <f>VLOOKUP(A45,'Прайс-лист'!$B:$K,10,0)</f>
        <v>690</v>
      </c>
      <c r="D45" s="723"/>
      <c r="E45" s="723"/>
      <c r="F45" s="723"/>
      <c r="G45" s="723"/>
      <c r="H45" s="723"/>
      <c r="I45" s="723"/>
      <c r="J45" s="723"/>
      <c r="K45" s="724"/>
      <c r="L45" s="725"/>
      <c r="M45" s="726"/>
      <c r="N45" s="726"/>
      <c r="O45" s="139" t="s">
        <v>825</v>
      </c>
      <c r="P45" s="245"/>
      <c r="Q45" s="722">
        <f>VLOOKUP(O45,'Прайс-лист'!$B:$K,10,0)</f>
        <v>1190</v>
      </c>
      <c r="R45" s="723"/>
      <c r="S45" s="723"/>
      <c r="T45" s="723"/>
      <c r="U45" s="723"/>
      <c r="V45" s="723"/>
      <c r="W45" s="723"/>
      <c r="X45" s="723"/>
      <c r="Y45" s="724"/>
      <c r="Z45" s="725"/>
      <c r="AA45" s="726"/>
      <c r="AB45" s="727"/>
      <c r="AC45" s="138" t="s">
        <v>2717</v>
      </c>
      <c r="AD45" s="160"/>
      <c r="AE45" s="753">
        <f>VLOOKUP(AC45,'Прайс-лист'!$B:$K,10,0)</f>
        <v>740</v>
      </c>
      <c r="AF45" s="723"/>
      <c r="AG45" s="723"/>
      <c r="AH45" s="723"/>
      <c r="AI45" s="723"/>
      <c r="AJ45" s="723"/>
      <c r="AK45" s="723"/>
      <c r="AL45" s="723"/>
      <c r="AM45" s="724"/>
      <c r="AN45" s="725"/>
      <c r="AO45" s="726"/>
      <c r="AP45" s="726"/>
      <c r="AQ45" s="139" t="s">
        <v>827</v>
      </c>
      <c r="AR45" s="244"/>
      <c r="AS45" s="722">
        <f>VLOOKUP(AQ45,'Прайс-лист'!$B:$K,10,0)</f>
        <v>1290</v>
      </c>
      <c r="AT45" s="723"/>
      <c r="AU45" s="723"/>
      <c r="AV45" s="723"/>
      <c r="AW45" s="723"/>
      <c r="AX45" s="723"/>
      <c r="AY45" s="723"/>
      <c r="AZ45" s="723"/>
      <c r="BA45" s="724"/>
      <c r="BB45" s="725"/>
      <c r="BC45" s="726"/>
      <c r="BD45" s="727"/>
      <c r="BE45" s="138" t="s">
        <v>2719</v>
      </c>
      <c r="BF45" s="164"/>
      <c r="BG45" s="753">
        <f>VLOOKUP(BE45,'Прайс-лист'!$B:$K,10,0)</f>
        <v>730</v>
      </c>
      <c r="BH45" s="723"/>
      <c r="BI45" s="723"/>
      <c r="BJ45" s="723"/>
      <c r="BK45" s="723"/>
      <c r="BL45" s="723"/>
      <c r="BM45" s="723"/>
      <c r="BN45" s="723"/>
      <c r="BO45" s="724"/>
      <c r="BP45" s="725"/>
      <c r="BQ45" s="726"/>
      <c r="BR45" s="726"/>
      <c r="BS45" s="139" t="s">
        <v>829</v>
      </c>
      <c r="BT45" s="244"/>
      <c r="BU45" s="722">
        <f>VLOOKUP(BS45,'Прайс-лист'!$B:$K,10,0)</f>
        <v>1440</v>
      </c>
      <c r="BV45" s="723"/>
      <c r="BW45" s="723"/>
      <c r="BX45" s="723"/>
      <c r="BY45" s="723"/>
      <c r="BZ45" s="723"/>
      <c r="CA45" s="723"/>
      <c r="CB45" s="723"/>
      <c r="CC45" s="724"/>
      <c r="CD45" s="725"/>
      <c r="CE45" s="726"/>
      <c r="CF45" s="727"/>
      <c r="CG45" s="138"/>
      <c r="CH45" s="245"/>
      <c r="CI45" s="753" t="s">
        <v>4187</v>
      </c>
      <c r="CJ45" s="723"/>
      <c r="CK45" s="723"/>
      <c r="CL45" s="723"/>
      <c r="CM45" s="723"/>
      <c r="CN45" s="723"/>
      <c r="CO45" s="723"/>
      <c r="CP45" s="723"/>
      <c r="CQ45" s="724"/>
      <c r="CR45" s="725"/>
      <c r="CS45" s="726"/>
      <c r="CT45" s="726"/>
      <c r="CU45" s="139" t="s">
        <v>773</v>
      </c>
      <c r="CV45" s="244"/>
      <c r="CW45" s="722">
        <f>VLOOKUP(CU45,'Прайс-лист'!$B:$K,10,0)</f>
        <v>540</v>
      </c>
      <c r="CX45" s="723"/>
      <c r="CY45" s="723"/>
      <c r="CZ45" s="723"/>
      <c r="DA45" s="723"/>
      <c r="DB45" s="723"/>
      <c r="DC45" s="723"/>
      <c r="DD45" s="723"/>
      <c r="DE45" s="724"/>
      <c r="DF45" s="725"/>
      <c r="DG45" s="726"/>
      <c r="DH45" s="727"/>
      <c r="DI45" s="138" t="s">
        <v>2721</v>
      </c>
      <c r="DJ45" s="160"/>
      <c r="DK45" s="753">
        <f>VLOOKUP(DI45,'Прайс-лист'!$B:$K,10,0)</f>
        <v>690</v>
      </c>
      <c r="DL45" s="723"/>
      <c r="DM45" s="723"/>
      <c r="DN45" s="723"/>
      <c r="DO45" s="723"/>
      <c r="DP45" s="723"/>
      <c r="DQ45" s="723"/>
      <c r="DR45" s="723"/>
      <c r="DS45" s="724"/>
      <c r="DT45" s="725"/>
      <c r="DU45" s="726"/>
      <c r="DV45" s="726"/>
      <c r="DW45" s="144" t="s">
        <v>775</v>
      </c>
      <c r="DX45" s="253"/>
      <c r="DY45" s="722">
        <f>VLOOKUP(DW45,'Прайс-лист'!$B:$K,10,0)</f>
        <v>620</v>
      </c>
      <c r="DZ45" s="723"/>
      <c r="EA45" s="723"/>
      <c r="EB45" s="723"/>
      <c r="EC45" s="723"/>
      <c r="ED45" s="723"/>
      <c r="EE45" s="723"/>
      <c r="EF45" s="723"/>
      <c r="EG45" s="724"/>
      <c r="EH45" s="725"/>
      <c r="EI45" s="726"/>
      <c r="EJ45" s="727"/>
    </row>
    <row r="46" spans="1:140" ht="10.5" customHeight="1" thickBot="1"/>
    <row r="47" spans="1:140" ht="21" thickBot="1">
      <c r="C47" s="750" t="s">
        <v>4365</v>
      </c>
      <c r="D47" s="751"/>
      <c r="E47" s="751"/>
      <c r="F47" s="751"/>
      <c r="G47" s="751"/>
      <c r="H47" s="751"/>
      <c r="I47" s="751"/>
      <c r="J47" s="751"/>
      <c r="K47" s="751"/>
      <c r="L47" s="751"/>
      <c r="M47" s="751"/>
      <c r="N47" s="751"/>
      <c r="O47" s="751"/>
      <c r="P47" s="751"/>
      <c r="Q47" s="751"/>
      <c r="R47" s="751"/>
      <c r="S47" s="751"/>
      <c r="T47" s="751"/>
      <c r="U47" s="751"/>
      <c r="V47" s="751"/>
      <c r="W47" s="751"/>
      <c r="X47" s="751"/>
      <c r="Y47" s="751"/>
      <c r="Z47" s="751"/>
      <c r="AA47" s="751"/>
      <c r="AB47" s="751"/>
      <c r="AC47" s="751"/>
      <c r="AD47" s="751"/>
      <c r="AE47" s="751"/>
      <c r="AF47" s="751"/>
      <c r="AG47" s="751"/>
      <c r="AH47" s="751"/>
      <c r="AI47" s="751"/>
      <c r="AJ47" s="751"/>
      <c r="AK47" s="751"/>
      <c r="AL47" s="751"/>
      <c r="AM47" s="751"/>
      <c r="AN47" s="751"/>
      <c r="AO47" s="751"/>
      <c r="AP47" s="751"/>
      <c r="AQ47" s="751"/>
      <c r="AR47" s="751"/>
      <c r="AS47" s="751"/>
      <c r="AT47" s="751"/>
      <c r="AU47" s="751"/>
      <c r="AV47" s="751"/>
      <c r="AW47" s="751"/>
      <c r="AX47" s="751"/>
      <c r="AY47" s="751"/>
      <c r="AZ47" s="751"/>
      <c r="BA47" s="751"/>
      <c r="BB47" s="751"/>
      <c r="BC47" s="751"/>
      <c r="BD47" s="751"/>
      <c r="BE47" s="751"/>
      <c r="BF47" s="751"/>
      <c r="BG47" s="751"/>
      <c r="BH47" s="751"/>
      <c r="BI47" s="751"/>
      <c r="BJ47" s="751"/>
      <c r="BK47" s="751"/>
      <c r="BL47" s="751"/>
      <c r="BM47" s="751"/>
      <c r="BN47" s="751"/>
      <c r="BO47" s="751"/>
      <c r="BP47" s="751"/>
      <c r="BQ47" s="751"/>
      <c r="BR47" s="751"/>
      <c r="BS47" s="751"/>
      <c r="BT47" s="751"/>
      <c r="BU47" s="751"/>
      <c r="BV47" s="751"/>
      <c r="BW47" s="751"/>
      <c r="BX47" s="751"/>
      <c r="BY47" s="751"/>
      <c r="BZ47" s="751"/>
      <c r="CA47" s="751"/>
      <c r="CB47" s="751"/>
      <c r="CC47" s="751"/>
      <c r="CD47" s="751"/>
      <c r="CE47" s="751"/>
      <c r="CF47" s="751"/>
      <c r="CG47" s="751"/>
      <c r="CH47" s="751"/>
      <c r="CI47" s="751"/>
      <c r="CJ47" s="751"/>
      <c r="CK47" s="751"/>
      <c r="CL47" s="751"/>
      <c r="CM47" s="751"/>
      <c r="CN47" s="751"/>
      <c r="CO47" s="751"/>
      <c r="CP47" s="751"/>
      <c r="CQ47" s="751"/>
      <c r="CR47" s="751"/>
      <c r="CS47" s="751"/>
      <c r="CT47" s="751"/>
      <c r="CU47" s="751"/>
      <c r="CV47" s="751"/>
      <c r="CW47" s="751"/>
      <c r="CX47" s="751"/>
      <c r="CY47" s="751"/>
      <c r="CZ47" s="751"/>
      <c r="DA47" s="751"/>
      <c r="DB47" s="751"/>
      <c r="DC47" s="751"/>
      <c r="DD47" s="751"/>
      <c r="DE47" s="751"/>
      <c r="DF47" s="751"/>
      <c r="DG47" s="751"/>
      <c r="DH47" s="751"/>
      <c r="DI47" s="751"/>
      <c r="DJ47" s="751"/>
      <c r="DK47" s="751"/>
      <c r="DL47" s="751"/>
      <c r="DM47" s="751"/>
      <c r="DN47" s="751"/>
      <c r="DO47" s="751"/>
      <c r="DP47" s="751"/>
      <c r="DQ47" s="751"/>
      <c r="DR47" s="751"/>
      <c r="DS47" s="751"/>
      <c r="DT47" s="751"/>
      <c r="DU47" s="751"/>
      <c r="DV47" s="751"/>
      <c r="DW47" s="751"/>
      <c r="DX47" s="751"/>
      <c r="DY47" s="751"/>
      <c r="DZ47" s="751"/>
      <c r="EA47" s="751"/>
      <c r="EB47" s="751"/>
      <c r="EC47" s="751"/>
      <c r="ED47" s="751"/>
      <c r="EE47" s="751"/>
      <c r="EF47" s="751"/>
      <c r="EG47" s="751"/>
      <c r="EH47" s="751"/>
      <c r="EI47" s="751"/>
      <c r="EJ47" s="752"/>
    </row>
    <row r="48" spans="1:140" ht="15.75" customHeight="1" thickBot="1">
      <c r="C48" s="754" t="s">
        <v>4288</v>
      </c>
      <c r="D48" s="755"/>
      <c r="E48" s="755"/>
      <c r="F48" s="755"/>
      <c r="G48" s="755"/>
      <c r="H48" s="755"/>
      <c r="I48" s="755"/>
      <c r="J48" s="755"/>
      <c r="K48" s="755"/>
      <c r="L48" s="755"/>
      <c r="M48" s="755"/>
      <c r="N48" s="755"/>
      <c r="O48" s="755"/>
      <c r="P48" s="755"/>
      <c r="Q48" s="755"/>
      <c r="R48" s="755"/>
      <c r="S48" s="755"/>
      <c r="T48" s="755"/>
      <c r="U48" s="755"/>
      <c r="V48" s="755"/>
      <c r="W48" s="755"/>
      <c r="X48" s="755"/>
      <c r="Y48" s="755"/>
      <c r="Z48" s="755"/>
      <c r="AA48" s="755"/>
      <c r="AB48" s="756"/>
      <c r="AC48" s="134"/>
      <c r="AE48" s="754" t="s">
        <v>4190</v>
      </c>
      <c r="AF48" s="755"/>
      <c r="AG48" s="755"/>
      <c r="AH48" s="755"/>
      <c r="AI48" s="755"/>
      <c r="AJ48" s="755"/>
      <c r="AK48" s="755"/>
      <c r="AL48" s="755"/>
      <c r="AM48" s="755"/>
      <c r="AN48" s="755"/>
      <c r="AO48" s="755"/>
      <c r="AP48" s="755"/>
      <c r="AQ48" s="755"/>
      <c r="AR48" s="755"/>
      <c r="AS48" s="755"/>
      <c r="AT48" s="755"/>
      <c r="AU48" s="755"/>
      <c r="AV48" s="755"/>
      <c r="AW48" s="755"/>
      <c r="AX48" s="755"/>
      <c r="AY48" s="755"/>
      <c r="AZ48" s="755"/>
      <c r="BA48" s="755"/>
      <c r="BB48" s="755"/>
      <c r="BC48" s="755"/>
      <c r="BD48" s="755"/>
      <c r="BE48" s="755"/>
      <c r="BF48" s="755"/>
      <c r="BG48" s="755"/>
      <c r="BH48" s="755"/>
      <c r="BI48" s="755"/>
      <c r="BJ48" s="755"/>
      <c r="BK48" s="755"/>
      <c r="BL48" s="755"/>
      <c r="BM48" s="755"/>
      <c r="BN48" s="755"/>
      <c r="BO48" s="755"/>
      <c r="BP48" s="755"/>
      <c r="BQ48" s="755"/>
      <c r="BR48" s="756"/>
      <c r="BS48" s="134"/>
      <c r="BT48" s="164"/>
      <c r="BU48" s="754" t="s">
        <v>4191</v>
      </c>
      <c r="BV48" s="755"/>
      <c r="BW48" s="755"/>
      <c r="BX48" s="755"/>
      <c r="BY48" s="755"/>
      <c r="BZ48" s="755"/>
      <c r="CA48" s="755"/>
      <c r="CB48" s="755"/>
      <c r="CC48" s="755"/>
      <c r="CD48" s="755"/>
      <c r="CE48" s="755"/>
      <c r="CF48" s="755"/>
      <c r="CG48" s="755"/>
      <c r="CH48" s="755"/>
      <c r="CI48" s="755"/>
      <c r="CJ48" s="755"/>
      <c r="CK48" s="755"/>
      <c r="CL48" s="755"/>
      <c r="CM48" s="755"/>
      <c r="CN48" s="755"/>
      <c r="CO48" s="755"/>
      <c r="CP48" s="755"/>
      <c r="CQ48" s="755"/>
      <c r="CR48" s="755"/>
      <c r="CS48" s="755"/>
      <c r="CT48" s="755"/>
      <c r="CU48" s="755"/>
      <c r="CV48" s="755"/>
      <c r="CW48" s="755"/>
      <c r="CX48" s="755"/>
      <c r="CY48" s="755"/>
      <c r="CZ48" s="755"/>
      <c r="DA48" s="755"/>
      <c r="DB48" s="755"/>
      <c r="DC48" s="755"/>
      <c r="DD48" s="755"/>
      <c r="DE48" s="755"/>
      <c r="DF48" s="755"/>
      <c r="DG48" s="755"/>
      <c r="DH48" s="756"/>
      <c r="DK48" s="754" t="s">
        <v>4290</v>
      </c>
      <c r="DL48" s="755"/>
      <c r="DM48" s="755"/>
      <c r="DN48" s="755"/>
      <c r="DO48" s="755"/>
      <c r="DP48" s="755"/>
      <c r="DQ48" s="755"/>
      <c r="DR48" s="755"/>
      <c r="DS48" s="755"/>
      <c r="DT48" s="755"/>
      <c r="DU48" s="755"/>
      <c r="DV48" s="755"/>
      <c r="DW48" s="755"/>
      <c r="DX48" s="755"/>
      <c r="DY48" s="755"/>
      <c r="DZ48" s="755"/>
      <c r="EA48" s="755"/>
      <c r="EB48" s="755"/>
      <c r="EC48" s="755"/>
      <c r="ED48" s="755"/>
      <c r="EE48" s="755"/>
      <c r="EF48" s="755"/>
      <c r="EG48" s="755"/>
      <c r="EH48" s="755"/>
      <c r="EI48" s="755"/>
      <c r="EJ48" s="756"/>
    </row>
    <row r="49" spans="1:140" ht="15.75">
      <c r="A49" s="135"/>
      <c r="B49" s="160"/>
      <c r="C49" s="810" t="s">
        <v>714</v>
      </c>
      <c r="D49" s="759"/>
      <c r="E49" s="759"/>
      <c r="F49" s="759"/>
      <c r="G49" s="759"/>
      <c r="H49" s="759"/>
      <c r="I49" s="759"/>
      <c r="J49" s="759"/>
      <c r="K49" s="759"/>
      <c r="L49" s="759"/>
      <c r="M49" s="759"/>
      <c r="N49" s="759"/>
      <c r="O49" s="341"/>
      <c r="P49" s="382"/>
      <c r="Q49" s="759" t="s">
        <v>4289</v>
      </c>
      <c r="R49" s="759"/>
      <c r="S49" s="759"/>
      <c r="T49" s="759"/>
      <c r="U49" s="759"/>
      <c r="V49" s="759"/>
      <c r="W49" s="759"/>
      <c r="X49" s="759"/>
      <c r="Y49" s="759"/>
      <c r="Z49" s="759"/>
      <c r="AA49" s="759"/>
      <c r="AB49" s="760"/>
      <c r="AE49" s="810" t="s">
        <v>5888</v>
      </c>
      <c r="AF49" s="759"/>
      <c r="AG49" s="759"/>
      <c r="AH49" s="759"/>
      <c r="AI49" s="759"/>
      <c r="AJ49" s="759"/>
      <c r="AK49" s="759"/>
      <c r="AL49" s="759"/>
      <c r="AM49" s="759"/>
      <c r="AN49" s="759"/>
      <c r="AO49" s="759"/>
      <c r="AP49" s="759"/>
      <c r="AQ49" s="384"/>
      <c r="AR49" s="384"/>
      <c r="AS49" s="759" t="s">
        <v>5877</v>
      </c>
      <c r="AT49" s="759"/>
      <c r="AU49" s="759"/>
      <c r="AV49" s="759"/>
      <c r="AW49" s="759"/>
      <c r="AX49" s="759"/>
      <c r="AY49" s="759"/>
      <c r="AZ49" s="759"/>
      <c r="BA49" s="759"/>
      <c r="BB49" s="759"/>
      <c r="BC49" s="759"/>
      <c r="BD49" s="759"/>
      <c r="BE49" s="341"/>
      <c r="BF49" s="382"/>
      <c r="BG49" s="759" t="s">
        <v>5875</v>
      </c>
      <c r="BH49" s="759"/>
      <c r="BI49" s="759"/>
      <c r="BJ49" s="759"/>
      <c r="BK49" s="759"/>
      <c r="BL49" s="759"/>
      <c r="BM49" s="759"/>
      <c r="BN49" s="759"/>
      <c r="BO49" s="759"/>
      <c r="BP49" s="759"/>
      <c r="BQ49" s="759"/>
      <c r="BR49" s="760"/>
      <c r="BS49" s="135"/>
      <c r="BT49" s="158"/>
      <c r="BU49" s="810" t="s">
        <v>6355</v>
      </c>
      <c r="BV49" s="759"/>
      <c r="BW49" s="759"/>
      <c r="BX49" s="759"/>
      <c r="BY49" s="759"/>
      <c r="BZ49" s="759"/>
      <c r="CA49" s="759"/>
      <c r="CB49" s="759"/>
      <c r="CC49" s="759"/>
      <c r="CD49" s="759"/>
      <c r="CE49" s="759"/>
      <c r="CF49" s="759"/>
      <c r="CG49" s="384"/>
      <c r="CH49" s="384"/>
      <c r="CI49" s="759" t="s">
        <v>6356</v>
      </c>
      <c r="CJ49" s="759"/>
      <c r="CK49" s="759"/>
      <c r="CL49" s="759"/>
      <c r="CM49" s="759"/>
      <c r="CN49" s="759"/>
      <c r="CO49" s="759"/>
      <c r="CP49" s="759"/>
      <c r="CQ49" s="759"/>
      <c r="CR49" s="759"/>
      <c r="CS49" s="759"/>
      <c r="CT49" s="759"/>
      <c r="CU49" s="341"/>
      <c r="CV49" s="382"/>
      <c r="CW49" s="759" t="s">
        <v>6365</v>
      </c>
      <c r="CX49" s="759"/>
      <c r="CY49" s="759"/>
      <c r="CZ49" s="759"/>
      <c r="DA49" s="759"/>
      <c r="DB49" s="759"/>
      <c r="DC49" s="759"/>
      <c r="DD49" s="759"/>
      <c r="DE49" s="759"/>
      <c r="DF49" s="759"/>
      <c r="DG49" s="759"/>
      <c r="DH49" s="760"/>
      <c r="DI49" s="135"/>
      <c r="DK49" s="740" t="s">
        <v>4253</v>
      </c>
      <c r="DL49" s="741"/>
      <c r="DM49" s="741"/>
      <c r="DN49" s="741"/>
      <c r="DO49" s="741"/>
      <c r="DP49" s="741"/>
      <c r="DQ49" s="741"/>
      <c r="DR49" s="741"/>
      <c r="DS49" s="741"/>
      <c r="DT49" s="741"/>
      <c r="DU49" s="741"/>
      <c r="DV49" s="741"/>
      <c r="DW49" s="135"/>
      <c r="DX49" s="164"/>
      <c r="DY49" s="733" t="s">
        <v>723</v>
      </c>
      <c r="DZ49" s="733"/>
      <c r="EA49" s="733"/>
      <c r="EB49" s="733"/>
      <c r="EC49" s="733"/>
      <c r="ED49" s="733"/>
      <c r="EE49" s="733"/>
      <c r="EF49" s="733"/>
      <c r="EG49" s="733"/>
      <c r="EH49" s="733"/>
      <c r="EI49" s="733"/>
      <c r="EJ49" s="743"/>
    </row>
    <row r="50" spans="1:140" ht="53.25" customHeight="1">
      <c r="A50" s="142"/>
      <c r="B50" s="160"/>
      <c r="C50" s="734" t="s">
        <v>4263</v>
      </c>
      <c r="D50" s="763"/>
      <c r="E50" s="763"/>
      <c r="F50" s="763"/>
      <c r="G50" s="763"/>
      <c r="H50" s="763"/>
      <c r="I50" s="763"/>
      <c r="J50" s="763"/>
      <c r="K50" s="763"/>
      <c r="L50" s="763"/>
      <c r="M50" s="763"/>
      <c r="N50" s="763"/>
      <c r="O50" s="142"/>
      <c r="P50" s="164"/>
      <c r="Q50" s="763" t="s">
        <v>4282</v>
      </c>
      <c r="R50" s="763"/>
      <c r="S50" s="763"/>
      <c r="T50" s="763"/>
      <c r="U50" s="763"/>
      <c r="V50" s="763"/>
      <c r="W50" s="763"/>
      <c r="X50" s="763"/>
      <c r="Y50" s="763"/>
      <c r="Z50" s="763"/>
      <c r="AA50" s="763"/>
      <c r="AB50" s="744"/>
      <c r="AC50" s="142"/>
      <c r="AD50" s="160"/>
      <c r="AE50" s="734" t="s">
        <v>5898</v>
      </c>
      <c r="AF50" s="763"/>
      <c r="AG50" s="763"/>
      <c r="AH50" s="763"/>
      <c r="AI50" s="763"/>
      <c r="AJ50" s="763"/>
      <c r="AK50" s="763"/>
      <c r="AL50" s="763"/>
      <c r="AM50" s="763"/>
      <c r="AN50" s="763"/>
      <c r="AO50" s="763"/>
      <c r="AP50" s="763"/>
      <c r="AQ50" s="247"/>
      <c r="AR50" s="247"/>
      <c r="AS50" s="763" t="s">
        <v>4268</v>
      </c>
      <c r="AT50" s="763"/>
      <c r="AU50" s="763"/>
      <c r="AV50" s="763"/>
      <c r="AW50" s="763"/>
      <c r="AX50" s="763"/>
      <c r="AY50" s="763"/>
      <c r="AZ50" s="763"/>
      <c r="BA50" s="763"/>
      <c r="BB50" s="763"/>
      <c r="BC50" s="763"/>
      <c r="BD50" s="763"/>
      <c r="BE50" s="142"/>
      <c r="BF50" s="164"/>
      <c r="BG50" s="763" t="s">
        <v>5884</v>
      </c>
      <c r="BH50" s="763"/>
      <c r="BI50" s="763"/>
      <c r="BJ50" s="763"/>
      <c r="BK50" s="763"/>
      <c r="BL50" s="763"/>
      <c r="BM50" s="763"/>
      <c r="BN50" s="763"/>
      <c r="BO50" s="763"/>
      <c r="BP50" s="763"/>
      <c r="BQ50" s="763"/>
      <c r="BR50" s="744"/>
      <c r="BS50" s="142"/>
      <c r="BT50" s="164"/>
      <c r="BU50" s="734" t="s">
        <v>5889</v>
      </c>
      <c r="BV50" s="763"/>
      <c r="BW50" s="763"/>
      <c r="BX50" s="763"/>
      <c r="BY50" s="763"/>
      <c r="BZ50" s="763"/>
      <c r="CA50" s="763"/>
      <c r="CB50" s="763"/>
      <c r="CC50" s="763"/>
      <c r="CD50" s="763"/>
      <c r="CE50" s="763"/>
      <c r="CF50" s="763"/>
      <c r="CG50" s="247"/>
      <c r="CH50" s="247"/>
      <c r="CI50" s="763" t="s">
        <v>4271</v>
      </c>
      <c r="CJ50" s="763"/>
      <c r="CK50" s="763"/>
      <c r="CL50" s="763"/>
      <c r="CM50" s="763"/>
      <c r="CN50" s="763"/>
      <c r="CO50" s="763"/>
      <c r="CP50" s="763"/>
      <c r="CQ50" s="763"/>
      <c r="CR50" s="763"/>
      <c r="CS50" s="763"/>
      <c r="CT50" s="763"/>
      <c r="CU50" s="142"/>
      <c r="CV50" s="164"/>
      <c r="CW50" s="763" t="s">
        <v>5885</v>
      </c>
      <c r="CX50" s="763"/>
      <c r="CY50" s="763"/>
      <c r="CZ50" s="763"/>
      <c r="DA50" s="763"/>
      <c r="DB50" s="763"/>
      <c r="DC50" s="763"/>
      <c r="DD50" s="763"/>
      <c r="DE50" s="763"/>
      <c r="DF50" s="763"/>
      <c r="DG50" s="763"/>
      <c r="DH50" s="744"/>
      <c r="DI50" s="142"/>
      <c r="DJ50" s="160"/>
      <c r="DK50" s="734" t="s">
        <v>4252</v>
      </c>
      <c r="DL50" s="735"/>
      <c r="DM50" s="735"/>
      <c r="DN50" s="735"/>
      <c r="DO50" s="735"/>
      <c r="DP50" s="735"/>
      <c r="DQ50" s="735"/>
      <c r="DR50" s="735"/>
      <c r="DS50" s="735"/>
      <c r="DT50" s="735"/>
      <c r="DU50" s="735"/>
      <c r="DV50" s="735"/>
      <c r="DW50" s="142"/>
      <c r="DX50" s="164"/>
      <c r="DY50" s="735" t="s">
        <v>4272</v>
      </c>
      <c r="DZ50" s="735"/>
      <c r="EA50" s="735"/>
      <c r="EB50" s="735"/>
      <c r="EC50" s="735"/>
      <c r="ED50" s="735"/>
      <c r="EE50" s="735"/>
      <c r="EF50" s="735"/>
      <c r="EG50" s="735"/>
      <c r="EH50" s="735"/>
      <c r="EI50" s="735"/>
      <c r="EJ50" s="744"/>
    </row>
    <row r="51" spans="1:140" ht="15" customHeight="1">
      <c r="A51" s="397"/>
      <c r="B51" s="164"/>
      <c r="C51" s="736" t="s">
        <v>661</v>
      </c>
      <c r="D51" s="762"/>
      <c r="E51" s="762"/>
      <c r="F51" s="762"/>
      <c r="G51" s="762"/>
      <c r="H51" s="762"/>
      <c r="I51" s="762"/>
      <c r="J51" s="762"/>
      <c r="K51" s="762"/>
      <c r="L51" s="762"/>
      <c r="M51" s="762"/>
      <c r="N51" s="762"/>
      <c r="O51" s="397"/>
      <c r="P51" s="164"/>
      <c r="Q51" s="762" t="s">
        <v>661</v>
      </c>
      <c r="R51" s="762"/>
      <c r="S51" s="762"/>
      <c r="T51" s="762"/>
      <c r="U51" s="762"/>
      <c r="V51" s="762"/>
      <c r="W51" s="762"/>
      <c r="X51" s="762"/>
      <c r="Y51" s="762"/>
      <c r="Z51" s="762"/>
      <c r="AA51" s="762"/>
      <c r="AB51" s="718"/>
      <c r="AC51" s="142"/>
      <c r="AD51" s="164"/>
      <c r="AE51" s="736"/>
      <c r="AF51" s="762"/>
      <c r="AG51" s="762"/>
      <c r="AH51" s="762"/>
      <c r="AI51" s="762"/>
      <c r="AJ51" s="762"/>
      <c r="AK51" s="762"/>
      <c r="AL51" s="762"/>
      <c r="AM51" s="762"/>
      <c r="AN51" s="762"/>
      <c r="AO51" s="762"/>
      <c r="AP51" s="762"/>
      <c r="AQ51" s="247"/>
      <c r="AR51" s="247"/>
      <c r="AS51" s="762" t="s">
        <v>661</v>
      </c>
      <c r="AT51" s="762"/>
      <c r="AU51" s="762"/>
      <c r="AV51" s="762"/>
      <c r="AW51" s="762"/>
      <c r="AX51" s="762"/>
      <c r="AY51" s="762"/>
      <c r="AZ51" s="762"/>
      <c r="BA51" s="762"/>
      <c r="BB51" s="762"/>
      <c r="BC51" s="762"/>
      <c r="BD51" s="762"/>
      <c r="BE51" s="397"/>
      <c r="BF51" s="164"/>
      <c r="BG51" s="762" t="s">
        <v>5879</v>
      </c>
      <c r="BH51" s="762"/>
      <c r="BI51" s="762"/>
      <c r="BJ51" s="762"/>
      <c r="BK51" s="762"/>
      <c r="BL51" s="762"/>
      <c r="BM51" s="762"/>
      <c r="BN51" s="762"/>
      <c r="BO51" s="762"/>
      <c r="BP51" s="762"/>
      <c r="BQ51" s="762"/>
      <c r="BR51" s="718"/>
      <c r="BS51" s="397"/>
      <c r="BT51" s="164"/>
      <c r="BU51" s="736"/>
      <c r="BV51" s="762"/>
      <c r="BW51" s="762"/>
      <c r="BX51" s="762"/>
      <c r="BY51" s="762"/>
      <c r="BZ51" s="762"/>
      <c r="CA51" s="762"/>
      <c r="CB51" s="762"/>
      <c r="CC51" s="762"/>
      <c r="CD51" s="762"/>
      <c r="CE51" s="762"/>
      <c r="CF51" s="762"/>
      <c r="CG51" s="247"/>
      <c r="CH51" s="247"/>
      <c r="CI51" s="762" t="s">
        <v>661</v>
      </c>
      <c r="CJ51" s="762"/>
      <c r="CK51" s="762"/>
      <c r="CL51" s="762"/>
      <c r="CM51" s="762"/>
      <c r="CN51" s="762"/>
      <c r="CO51" s="762"/>
      <c r="CP51" s="762"/>
      <c r="CQ51" s="762"/>
      <c r="CR51" s="762"/>
      <c r="CS51" s="762"/>
      <c r="CT51" s="762"/>
      <c r="CU51" s="397"/>
      <c r="CV51" s="164"/>
      <c r="CW51" s="762" t="s">
        <v>5879</v>
      </c>
      <c r="CX51" s="762"/>
      <c r="CY51" s="762"/>
      <c r="CZ51" s="762"/>
      <c r="DA51" s="762"/>
      <c r="DB51" s="762"/>
      <c r="DC51" s="762"/>
      <c r="DD51" s="762"/>
      <c r="DE51" s="762"/>
      <c r="DF51" s="762"/>
      <c r="DG51" s="762"/>
      <c r="DH51" s="718"/>
      <c r="DI51" s="397"/>
      <c r="DJ51" s="160"/>
      <c r="DK51" s="736"/>
      <c r="DL51" s="717"/>
      <c r="DM51" s="717"/>
      <c r="DN51" s="717"/>
      <c r="DO51" s="717"/>
      <c r="DP51" s="717"/>
      <c r="DQ51" s="717"/>
      <c r="DR51" s="717"/>
      <c r="DS51" s="717"/>
      <c r="DT51" s="717"/>
      <c r="DU51" s="717"/>
      <c r="DV51" s="717"/>
      <c r="DW51" s="397"/>
      <c r="DX51" s="164"/>
      <c r="DY51" s="717" t="s">
        <v>661</v>
      </c>
      <c r="DZ51" s="717"/>
      <c r="EA51" s="717"/>
      <c r="EB51" s="717"/>
      <c r="EC51" s="717"/>
      <c r="ED51" s="717"/>
      <c r="EE51" s="717"/>
      <c r="EF51" s="717"/>
      <c r="EG51" s="717"/>
      <c r="EH51" s="717"/>
      <c r="EI51" s="717"/>
      <c r="EJ51" s="718"/>
    </row>
    <row r="52" spans="1:140" ht="106.5" customHeight="1">
      <c r="A52" s="135"/>
      <c r="B52" s="160"/>
      <c r="C52" s="720"/>
      <c r="D52" s="711"/>
      <c r="E52" s="711"/>
      <c r="F52" s="711"/>
      <c r="G52" s="711"/>
      <c r="H52" s="711"/>
      <c r="I52" s="711"/>
      <c r="J52" s="711"/>
      <c r="K52" s="711"/>
      <c r="L52" s="711"/>
      <c r="M52" s="711"/>
      <c r="N52" s="721"/>
      <c r="O52" s="135"/>
      <c r="P52" s="164"/>
      <c r="Q52" s="710"/>
      <c r="R52" s="711"/>
      <c r="S52" s="711"/>
      <c r="T52" s="711"/>
      <c r="U52" s="711"/>
      <c r="V52" s="711"/>
      <c r="W52" s="711"/>
      <c r="X52" s="711"/>
      <c r="Y52" s="711"/>
      <c r="Z52" s="711"/>
      <c r="AA52" s="711"/>
      <c r="AB52" s="712"/>
      <c r="AC52" s="135"/>
      <c r="AD52" s="160"/>
      <c r="AE52" s="720"/>
      <c r="AF52" s="711"/>
      <c r="AG52" s="711"/>
      <c r="AH52" s="711"/>
      <c r="AI52" s="711"/>
      <c r="AJ52" s="711"/>
      <c r="AK52" s="711"/>
      <c r="AL52" s="711"/>
      <c r="AM52" s="711"/>
      <c r="AN52" s="711"/>
      <c r="AO52" s="711"/>
      <c r="AP52" s="721"/>
      <c r="AQ52" s="247"/>
      <c r="AR52" s="247"/>
      <c r="AS52" s="710"/>
      <c r="AT52" s="711"/>
      <c r="AU52" s="711"/>
      <c r="AV52" s="711"/>
      <c r="AW52" s="711"/>
      <c r="AX52" s="711"/>
      <c r="AY52" s="711"/>
      <c r="AZ52" s="711"/>
      <c r="BA52" s="711"/>
      <c r="BB52" s="711"/>
      <c r="BC52" s="711"/>
      <c r="BD52" s="721"/>
      <c r="BE52" s="135"/>
      <c r="BF52" s="164"/>
      <c r="BG52" s="710"/>
      <c r="BH52" s="711"/>
      <c r="BI52" s="711"/>
      <c r="BJ52" s="711"/>
      <c r="BK52" s="711"/>
      <c r="BL52" s="711"/>
      <c r="BM52" s="711"/>
      <c r="BN52" s="711"/>
      <c r="BO52" s="711"/>
      <c r="BP52" s="711"/>
      <c r="BQ52" s="711"/>
      <c r="BR52" s="712"/>
      <c r="BS52" s="135"/>
      <c r="BT52" s="164"/>
      <c r="BU52" s="720"/>
      <c r="BV52" s="711"/>
      <c r="BW52" s="711"/>
      <c r="BX52" s="711"/>
      <c r="BY52" s="711"/>
      <c r="BZ52" s="711"/>
      <c r="CA52" s="711"/>
      <c r="CB52" s="711"/>
      <c r="CC52" s="711"/>
      <c r="CD52" s="711"/>
      <c r="CE52" s="711"/>
      <c r="CF52" s="721"/>
      <c r="CG52" s="247"/>
      <c r="CH52" s="247"/>
      <c r="CI52" s="710"/>
      <c r="CJ52" s="711"/>
      <c r="CK52" s="711"/>
      <c r="CL52" s="711"/>
      <c r="CM52" s="711"/>
      <c r="CN52" s="711"/>
      <c r="CO52" s="711"/>
      <c r="CP52" s="711"/>
      <c r="CQ52" s="711"/>
      <c r="CR52" s="711"/>
      <c r="CS52" s="711"/>
      <c r="CT52" s="721"/>
      <c r="CU52" s="135"/>
      <c r="CV52" s="164"/>
      <c r="CW52" s="710"/>
      <c r="CX52" s="711"/>
      <c r="CY52" s="711"/>
      <c r="CZ52" s="711"/>
      <c r="DA52" s="711"/>
      <c r="DB52" s="711"/>
      <c r="DC52" s="711"/>
      <c r="DD52" s="711"/>
      <c r="DE52" s="711"/>
      <c r="DF52" s="711"/>
      <c r="DG52" s="711"/>
      <c r="DH52" s="712"/>
      <c r="DI52" s="135"/>
      <c r="DJ52" s="160"/>
      <c r="DK52" s="720"/>
      <c r="DL52" s="711"/>
      <c r="DM52" s="711"/>
      <c r="DN52" s="711"/>
      <c r="DO52" s="711"/>
      <c r="DP52" s="711"/>
      <c r="DQ52" s="711"/>
      <c r="DR52" s="711"/>
      <c r="DS52" s="711"/>
      <c r="DT52" s="711"/>
      <c r="DU52" s="711"/>
      <c r="DV52" s="721"/>
      <c r="DW52" s="135"/>
      <c r="DX52" s="164"/>
      <c r="DY52" s="710"/>
      <c r="DZ52" s="711"/>
      <c r="EA52" s="711"/>
      <c r="EB52" s="711"/>
      <c r="EC52" s="711"/>
      <c r="ED52" s="711"/>
      <c r="EE52" s="711"/>
      <c r="EF52" s="711"/>
      <c r="EG52" s="711"/>
      <c r="EH52" s="711"/>
      <c r="EI52" s="711"/>
      <c r="EJ52" s="712"/>
    </row>
    <row r="53" spans="1:140">
      <c r="A53" s="137" t="s">
        <v>716</v>
      </c>
      <c r="B53" s="160"/>
      <c r="C53" s="714">
        <f>VLOOKUP(A53,'Прайс-лист'!$B:$K,10,0)</f>
        <v>860</v>
      </c>
      <c r="D53" s="715"/>
      <c r="E53" s="715"/>
      <c r="F53" s="715"/>
      <c r="G53" s="715"/>
      <c r="H53" s="715"/>
      <c r="I53" s="715"/>
      <c r="J53" s="715"/>
      <c r="K53" s="716"/>
      <c r="L53" s="708"/>
      <c r="M53" s="761"/>
      <c r="N53" s="761"/>
      <c r="O53" s="137" t="s">
        <v>662</v>
      </c>
      <c r="P53" s="160"/>
      <c r="Q53" s="719">
        <f>VLOOKUP(O53,'Прайс-лист'!$B:$K,10,0)</f>
        <v>720</v>
      </c>
      <c r="R53" s="715"/>
      <c r="S53" s="715"/>
      <c r="T53" s="715"/>
      <c r="U53" s="715"/>
      <c r="V53" s="715"/>
      <c r="W53" s="715"/>
      <c r="X53" s="715"/>
      <c r="Y53" s="716"/>
      <c r="Z53" s="708"/>
      <c r="AA53" s="761"/>
      <c r="AB53" s="713"/>
      <c r="AC53" s="137"/>
      <c r="AD53" s="160"/>
      <c r="AE53" s="714" t="s">
        <v>4187</v>
      </c>
      <c r="AF53" s="715"/>
      <c r="AG53" s="715"/>
      <c r="AH53" s="715"/>
      <c r="AI53" s="715"/>
      <c r="AJ53" s="715"/>
      <c r="AK53" s="715"/>
      <c r="AL53" s="715"/>
      <c r="AM53" s="716"/>
      <c r="AN53" s="708"/>
      <c r="AO53" s="761"/>
      <c r="AP53" s="761"/>
      <c r="AQ53" s="137" t="s">
        <v>5869</v>
      </c>
      <c r="AR53" s="247"/>
      <c r="AS53" s="719">
        <f>VLOOKUP(AQ53,'Прайс-лист'!$B:$K,10,0)</f>
        <v>1050</v>
      </c>
      <c r="AT53" s="715"/>
      <c r="AU53" s="715"/>
      <c r="AV53" s="715"/>
      <c r="AW53" s="715"/>
      <c r="AX53" s="715"/>
      <c r="AY53" s="715"/>
      <c r="AZ53" s="715"/>
      <c r="BA53" s="716"/>
      <c r="BB53" s="708"/>
      <c r="BC53" s="761"/>
      <c r="BD53" s="761"/>
      <c r="BE53" s="137" t="s">
        <v>5865</v>
      </c>
      <c r="BF53" s="164"/>
      <c r="BG53" s="719">
        <f>VLOOKUP(BE53,'Прайс-лист'!$B:$K,10,0)</f>
        <v>2460</v>
      </c>
      <c r="BH53" s="715"/>
      <c r="BI53" s="715"/>
      <c r="BJ53" s="715"/>
      <c r="BK53" s="715"/>
      <c r="BL53" s="715"/>
      <c r="BM53" s="715"/>
      <c r="BN53" s="715"/>
      <c r="BO53" s="716"/>
      <c r="BP53" s="708"/>
      <c r="BQ53" s="761"/>
      <c r="BR53" s="713"/>
      <c r="BS53" s="137"/>
      <c r="BT53" s="164"/>
      <c r="BU53" s="714" t="s">
        <v>4187</v>
      </c>
      <c r="BV53" s="715"/>
      <c r="BW53" s="715"/>
      <c r="BX53" s="715"/>
      <c r="BY53" s="715"/>
      <c r="BZ53" s="715"/>
      <c r="CA53" s="715"/>
      <c r="CB53" s="715"/>
      <c r="CC53" s="716"/>
      <c r="CD53" s="708"/>
      <c r="CE53" s="761"/>
      <c r="CF53" s="761"/>
      <c r="CG53" s="137" t="s">
        <v>722</v>
      </c>
      <c r="CH53" s="247"/>
      <c r="CI53" s="719">
        <f>VLOOKUP(CG53,'Прайс-лист'!$B:$K,10,0)</f>
        <v>1260</v>
      </c>
      <c r="CJ53" s="715"/>
      <c r="CK53" s="715"/>
      <c r="CL53" s="715"/>
      <c r="CM53" s="715"/>
      <c r="CN53" s="715"/>
      <c r="CO53" s="715"/>
      <c r="CP53" s="715"/>
      <c r="CQ53" s="716"/>
      <c r="CR53" s="708"/>
      <c r="CS53" s="761"/>
      <c r="CT53" s="761"/>
      <c r="CU53" s="137" t="s">
        <v>5867</v>
      </c>
      <c r="CV53" s="164"/>
      <c r="CW53" s="719">
        <f>VLOOKUP(CU53,'Прайс-лист'!$B:$K,10,0)</f>
        <v>2750</v>
      </c>
      <c r="CX53" s="715"/>
      <c r="CY53" s="715"/>
      <c r="CZ53" s="715"/>
      <c r="DA53" s="715"/>
      <c r="DB53" s="715"/>
      <c r="DC53" s="715"/>
      <c r="DD53" s="715"/>
      <c r="DE53" s="716"/>
      <c r="DF53" s="708"/>
      <c r="DG53" s="761"/>
      <c r="DH53" s="713"/>
      <c r="DI53" s="137"/>
      <c r="DJ53" s="160"/>
      <c r="DK53" s="714" t="s">
        <v>4187</v>
      </c>
      <c r="DL53" s="715"/>
      <c r="DM53" s="715"/>
      <c r="DN53" s="715"/>
      <c r="DO53" s="715"/>
      <c r="DP53" s="715"/>
      <c r="DQ53" s="715"/>
      <c r="DR53" s="715"/>
      <c r="DS53" s="716"/>
      <c r="DT53" s="708"/>
      <c r="DU53" s="709"/>
      <c r="DV53" s="709"/>
      <c r="DW53" s="137" t="s">
        <v>725</v>
      </c>
      <c r="DX53" s="164"/>
      <c r="DY53" s="719">
        <f>VLOOKUP(DW53,'Прайс-лист'!$B:$K,10,0)</f>
        <v>1370</v>
      </c>
      <c r="DZ53" s="715"/>
      <c r="EA53" s="715"/>
      <c r="EB53" s="715"/>
      <c r="EC53" s="715"/>
      <c r="ED53" s="715"/>
      <c r="EE53" s="715"/>
      <c r="EF53" s="715"/>
      <c r="EG53" s="716"/>
      <c r="EH53" s="708"/>
      <c r="EI53" s="709"/>
      <c r="EJ53" s="713"/>
    </row>
    <row r="54" spans="1:140" ht="15" thickBot="1">
      <c r="A54" s="138" t="s">
        <v>831</v>
      </c>
      <c r="B54" s="160"/>
      <c r="C54" s="753">
        <f>VLOOKUP(A54,'Прайс-лист'!$B:$K,10,0)</f>
        <v>860</v>
      </c>
      <c r="D54" s="723"/>
      <c r="E54" s="723"/>
      <c r="F54" s="723"/>
      <c r="G54" s="723"/>
      <c r="H54" s="723"/>
      <c r="I54" s="723"/>
      <c r="J54" s="723"/>
      <c r="K54" s="724"/>
      <c r="L54" s="725"/>
      <c r="M54" s="726"/>
      <c r="N54" s="726"/>
      <c r="O54" s="139" t="s">
        <v>797</v>
      </c>
      <c r="P54" s="245"/>
      <c r="Q54" s="722">
        <f>VLOOKUP(O54,'Прайс-лист'!$B:$K,10,0)</f>
        <v>720</v>
      </c>
      <c r="R54" s="723"/>
      <c r="S54" s="723"/>
      <c r="T54" s="723"/>
      <c r="U54" s="723"/>
      <c r="V54" s="723"/>
      <c r="W54" s="723"/>
      <c r="X54" s="723"/>
      <c r="Y54" s="724"/>
      <c r="Z54" s="725"/>
      <c r="AA54" s="726"/>
      <c r="AB54" s="727"/>
      <c r="AC54" s="138" t="s">
        <v>5796</v>
      </c>
      <c r="AD54" s="160"/>
      <c r="AE54" s="753">
        <f>VLOOKUP(AC54,'Прайс-лист'!$B:$K,10,0)</f>
        <v>780</v>
      </c>
      <c r="AF54" s="723"/>
      <c r="AG54" s="723"/>
      <c r="AH54" s="723"/>
      <c r="AI54" s="723"/>
      <c r="AJ54" s="723"/>
      <c r="AK54" s="723"/>
      <c r="AL54" s="723"/>
      <c r="AM54" s="724"/>
      <c r="AN54" s="725"/>
      <c r="AO54" s="726"/>
      <c r="AP54" s="726"/>
      <c r="AQ54" s="139" t="s">
        <v>5870</v>
      </c>
      <c r="AR54" s="248"/>
      <c r="AS54" s="722">
        <f>VLOOKUP(AQ54,'Прайс-лист'!$B:$K,10,0)</f>
        <v>1050</v>
      </c>
      <c r="AT54" s="723"/>
      <c r="AU54" s="723"/>
      <c r="AV54" s="723"/>
      <c r="AW54" s="723"/>
      <c r="AX54" s="723"/>
      <c r="AY54" s="723"/>
      <c r="AZ54" s="723"/>
      <c r="BA54" s="724"/>
      <c r="BB54" s="725"/>
      <c r="BC54" s="726"/>
      <c r="BD54" s="726"/>
      <c r="BE54" s="139" t="s">
        <v>5866</v>
      </c>
      <c r="BF54" s="244"/>
      <c r="BG54" s="722">
        <f>VLOOKUP(BE54,'Прайс-лист'!$B:$K,10,0)</f>
        <v>2460</v>
      </c>
      <c r="BH54" s="723"/>
      <c r="BI54" s="723"/>
      <c r="BJ54" s="723"/>
      <c r="BK54" s="723"/>
      <c r="BL54" s="723"/>
      <c r="BM54" s="723"/>
      <c r="BN54" s="723"/>
      <c r="BO54" s="724"/>
      <c r="BP54" s="725"/>
      <c r="BQ54" s="726"/>
      <c r="BR54" s="727"/>
      <c r="BS54" s="138" t="s">
        <v>2725</v>
      </c>
      <c r="BT54" s="164"/>
      <c r="BU54" s="753">
        <f>VLOOKUP(BS54,'Прайс-лист'!$B:$K,10,0)</f>
        <v>810</v>
      </c>
      <c r="BV54" s="723"/>
      <c r="BW54" s="723"/>
      <c r="BX54" s="723"/>
      <c r="BY54" s="723"/>
      <c r="BZ54" s="723"/>
      <c r="CA54" s="723"/>
      <c r="CB54" s="723"/>
      <c r="CC54" s="724"/>
      <c r="CD54" s="725"/>
      <c r="CE54" s="726"/>
      <c r="CF54" s="726"/>
      <c r="CG54" s="139" t="s">
        <v>835</v>
      </c>
      <c r="CH54" s="248"/>
      <c r="CI54" s="722">
        <f>VLOOKUP(CG54,'Прайс-лист'!$B:$K,10,0)</f>
        <v>1260</v>
      </c>
      <c r="CJ54" s="723"/>
      <c r="CK54" s="723"/>
      <c r="CL54" s="723"/>
      <c r="CM54" s="723"/>
      <c r="CN54" s="723"/>
      <c r="CO54" s="723"/>
      <c r="CP54" s="723"/>
      <c r="CQ54" s="724"/>
      <c r="CR54" s="725"/>
      <c r="CS54" s="726"/>
      <c r="CT54" s="726"/>
      <c r="CU54" s="139" t="s">
        <v>5868</v>
      </c>
      <c r="CV54" s="244"/>
      <c r="CW54" s="722">
        <f>VLOOKUP(CU54,'Прайс-лист'!$B:$K,10,0)</f>
        <v>2750</v>
      </c>
      <c r="CX54" s="723"/>
      <c r="CY54" s="723"/>
      <c r="CZ54" s="723"/>
      <c r="DA54" s="723"/>
      <c r="DB54" s="723"/>
      <c r="DC54" s="723"/>
      <c r="DD54" s="723"/>
      <c r="DE54" s="724"/>
      <c r="DF54" s="725"/>
      <c r="DG54" s="726"/>
      <c r="DH54" s="727"/>
      <c r="DI54" s="138" t="s">
        <v>2727</v>
      </c>
      <c r="DJ54" s="160"/>
      <c r="DK54" s="753">
        <f>VLOOKUP(DI54,'Прайс-лист'!$B:$K,10,0)</f>
        <v>860</v>
      </c>
      <c r="DL54" s="723"/>
      <c r="DM54" s="723"/>
      <c r="DN54" s="723"/>
      <c r="DO54" s="723"/>
      <c r="DP54" s="723"/>
      <c r="DQ54" s="723"/>
      <c r="DR54" s="723"/>
      <c r="DS54" s="724"/>
      <c r="DT54" s="725"/>
      <c r="DU54" s="726"/>
      <c r="DV54" s="726"/>
      <c r="DW54" s="139" t="s">
        <v>837</v>
      </c>
      <c r="DX54" s="244"/>
      <c r="DY54" s="722">
        <f>VLOOKUP(DW54,'Прайс-лист'!$B:$K,10,0)</f>
        <v>1370</v>
      </c>
      <c r="DZ54" s="723"/>
      <c r="EA54" s="723"/>
      <c r="EB54" s="723"/>
      <c r="EC54" s="723"/>
      <c r="ED54" s="723"/>
      <c r="EE54" s="723"/>
      <c r="EF54" s="723"/>
      <c r="EG54" s="724"/>
      <c r="EH54" s="725"/>
      <c r="EI54" s="726"/>
      <c r="EJ54" s="727"/>
    </row>
    <row r="55" spans="1:140" ht="12" customHeight="1" thickBot="1">
      <c r="C55" s="225"/>
      <c r="D55" s="225"/>
      <c r="E55" s="225"/>
      <c r="F55" s="225"/>
      <c r="G55" s="225"/>
      <c r="H55" s="225"/>
      <c r="I55" s="225"/>
      <c r="J55" s="225"/>
      <c r="K55" s="225"/>
      <c r="L55" s="225"/>
      <c r="M55" s="225"/>
      <c r="N55" s="225"/>
      <c r="O55" s="225"/>
      <c r="P55" s="225"/>
      <c r="Q55" s="225"/>
      <c r="R55" s="225"/>
      <c r="S55" s="225"/>
      <c r="T55" s="225"/>
      <c r="U55" s="225"/>
      <c r="V55" s="225"/>
      <c r="W55" s="225"/>
      <c r="X55" s="225"/>
      <c r="Y55" s="225"/>
      <c r="Z55" s="225"/>
      <c r="AA55" s="225"/>
      <c r="AB55" s="225"/>
      <c r="AC55" s="225"/>
      <c r="AD55" s="225"/>
      <c r="AE55" s="225"/>
      <c r="AF55" s="225"/>
      <c r="AG55" s="225"/>
      <c r="AH55" s="225"/>
      <c r="AI55" s="225"/>
      <c r="AJ55" s="225"/>
      <c r="AK55" s="225"/>
      <c r="AL55" s="225"/>
      <c r="AM55" s="225"/>
      <c r="AN55" s="225"/>
      <c r="AO55" s="225"/>
      <c r="AP55" s="225"/>
      <c r="AQ55" s="225"/>
      <c r="AR55" s="225"/>
      <c r="AS55" s="225"/>
      <c r="AT55" s="225"/>
      <c r="AU55" s="225"/>
      <c r="AV55" s="225"/>
      <c r="AW55" s="225"/>
      <c r="AX55" s="225"/>
      <c r="AY55" s="225"/>
      <c r="AZ55" s="225"/>
      <c r="BA55" s="225"/>
      <c r="BB55" s="225"/>
      <c r="BC55" s="225"/>
      <c r="BD55" s="225"/>
      <c r="BE55" s="225"/>
      <c r="BF55" s="225"/>
      <c r="BG55" s="225"/>
      <c r="BH55" s="225"/>
      <c r="BI55" s="225"/>
      <c r="BJ55" s="225"/>
      <c r="BK55" s="225"/>
      <c r="BL55" s="225"/>
      <c r="BM55" s="225"/>
      <c r="BN55" s="225"/>
      <c r="BO55" s="225"/>
      <c r="BP55" s="225"/>
      <c r="BQ55" s="225"/>
      <c r="BR55" s="225"/>
      <c r="BS55" s="225"/>
      <c r="BT55" s="225"/>
      <c r="BU55" s="225"/>
      <c r="BV55" s="225"/>
      <c r="BW55" s="225"/>
      <c r="BX55" s="225"/>
      <c r="BY55" s="225"/>
      <c r="BZ55" s="225"/>
      <c r="CA55" s="225"/>
      <c r="CB55" s="225"/>
      <c r="CC55" s="225"/>
      <c r="CD55" s="225"/>
      <c r="CE55" s="225"/>
      <c r="CF55" s="225"/>
      <c r="CG55" s="225"/>
      <c r="CH55" s="225"/>
      <c r="CI55" s="225"/>
      <c r="CJ55" s="225"/>
      <c r="CK55" s="225"/>
      <c r="CL55" s="225"/>
      <c r="CM55" s="225"/>
      <c r="CN55" s="225"/>
      <c r="CO55" s="225"/>
      <c r="CP55" s="225"/>
      <c r="CQ55" s="225"/>
      <c r="CR55" s="225"/>
      <c r="CS55" s="225"/>
      <c r="CT55" s="225"/>
      <c r="CU55" s="225"/>
      <c r="CV55" s="225"/>
      <c r="CW55" s="225"/>
      <c r="CX55" s="225"/>
      <c r="CY55" s="225"/>
      <c r="CZ55" s="225"/>
      <c r="DA55" s="225"/>
      <c r="DB55" s="225"/>
      <c r="DC55" s="225"/>
      <c r="DD55" s="225"/>
      <c r="DE55" s="225"/>
      <c r="DF55" s="225"/>
      <c r="DG55" s="225"/>
      <c r="DH55" s="225"/>
      <c r="DI55" s="225"/>
      <c r="DJ55" s="225"/>
      <c r="DK55" s="225"/>
      <c r="DL55" s="225"/>
      <c r="DM55" s="225"/>
      <c r="DN55" s="225"/>
      <c r="DO55" s="225"/>
      <c r="DP55" s="225"/>
      <c r="DQ55" s="225"/>
      <c r="DR55" s="225"/>
      <c r="DS55" s="225"/>
      <c r="DT55" s="225"/>
      <c r="DU55" s="225"/>
      <c r="DV55" s="225"/>
      <c r="DW55" s="225"/>
      <c r="DX55" s="225"/>
      <c r="DY55" s="225"/>
      <c r="DZ55" s="225"/>
      <c r="EA55" s="225"/>
      <c r="EB55" s="225"/>
      <c r="EC55" s="225"/>
      <c r="ED55" s="225"/>
      <c r="EE55" s="225"/>
      <c r="EF55" s="225"/>
      <c r="EG55" s="225"/>
      <c r="EH55" s="225"/>
      <c r="EI55" s="225"/>
      <c r="EJ55" s="225"/>
    </row>
    <row r="56" spans="1:140" ht="15.75" customHeight="1" thickBot="1">
      <c r="C56" s="754" t="s">
        <v>4291</v>
      </c>
      <c r="D56" s="755"/>
      <c r="E56" s="755"/>
      <c r="F56" s="755"/>
      <c r="G56" s="755"/>
      <c r="H56" s="755"/>
      <c r="I56" s="755"/>
      <c r="J56" s="755"/>
      <c r="K56" s="755"/>
      <c r="L56" s="755"/>
      <c r="M56" s="755"/>
      <c r="N56" s="755"/>
      <c r="O56" s="755"/>
      <c r="P56" s="755"/>
      <c r="Q56" s="755"/>
      <c r="R56" s="755"/>
      <c r="S56" s="755"/>
      <c r="T56" s="755"/>
      <c r="U56" s="755"/>
      <c r="V56" s="755"/>
      <c r="W56" s="755"/>
      <c r="X56" s="755"/>
      <c r="Y56" s="755"/>
      <c r="Z56" s="755"/>
      <c r="AA56" s="755"/>
      <c r="AB56" s="756"/>
      <c r="AC56" s="396"/>
      <c r="AD56" s="396"/>
      <c r="AE56" s="754" t="s">
        <v>4293</v>
      </c>
      <c r="AF56" s="755"/>
      <c r="AG56" s="755"/>
      <c r="AH56" s="755"/>
      <c r="AI56" s="755"/>
      <c r="AJ56" s="755"/>
      <c r="AK56" s="755"/>
      <c r="AL56" s="755"/>
      <c r="AM56" s="755"/>
      <c r="AN56" s="755"/>
      <c r="AO56" s="755"/>
      <c r="AP56" s="755"/>
      <c r="AQ56" s="755"/>
      <c r="AR56" s="755"/>
      <c r="AS56" s="755"/>
      <c r="AT56" s="755"/>
      <c r="AU56" s="755"/>
      <c r="AV56" s="755"/>
      <c r="AW56" s="755"/>
      <c r="AX56" s="755"/>
      <c r="AY56" s="755"/>
      <c r="AZ56" s="755"/>
      <c r="BA56" s="755"/>
      <c r="BB56" s="755"/>
      <c r="BC56" s="755"/>
      <c r="BD56" s="756"/>
      <c r="BE56" s="396"/>
      <c r="BF56" s="396"/>
      <c r="BG56" s="754" t="s">
        <v>4294</v>
      </c>
      <c r="BH56" s="755"/>
      <c r="BI56" s="755"/>
      <c r="BJ56" s="755"/>
      <c r="BK56" s="755"/>
      <c r="BL56" s="755"/>
      <c r="BM56" s="755"/>
      <c r="BN56" s="755"/>
      <c r="BO56" s="755"/>
      <c r="BP56" s="755"/>
      <c r="BQ56" s="755"/>
      <c r="BR56" s="755"/>
      <c r="BS56" s="755"/>
      <c r="BT56" s="755"/>
      <c r="BU56" s="755"/>
      <c r="BV56" s="755"/>
      <c r="BW56" s="755"/>
      <c r="BX56" s="755"/>
      <c r="BY56" s="755"/>
      <c r="BZ56" s="755"/>
      <c r="CA56" s="755"/>
      <c r="CB56" s="755"/>
      <c r="CC56" s="755"/>
      <c r="CD56" s="755"/>
      <c r="CE56" s="755"/>
      <c r="CF56" s="755"/>
      <c r="CG56" s="755"/>
      <c r="CH56" s="755"/>
      <c r="CI56" s="755"/>
      <c r="CJ56" s="755"/>
      <c r="CK56" s="755"/>
      <c r="CL56" s="755"/>
      <c r="CM56" s="755"/>
      <c r="CN56" s="755"/>
      <c r="CO56" s="755"/>
      <c r="CP56" s="755"/>
      <c r="CQ56" s="755"/>
      <c r="CR56" s="755"/>
      <c r="CS56" s="755"/>
      <c r="CT56" s="756"/>
      <c r="CU56" s="134"/>
      <c r="CW56" s="754" t="s">
        <v>4192</v>
      </c>
      <c r="CX56" s="755"/>
      <c r="CY56" s="755"/>
      <c r="CZ56" s="755"/>
      <c r="DA56" s="755"/>
      <c r="DB56" s="755"/>
      <c r="DC56" s="755"/>
      <c r="DD56" s="755"/>
      <c r="DE56" s="755"/>
      <c r="DF56" s="755"/>
      <c r="DG56" s="755"/>
      <c r="DH56" s="755"/>
      <c r="DI56" s="755"/>
      <c r="DJ56" s="755"/>
      <c r="DK56" s="755"/>
      <c r="DL56" s="755"/>
      <c r="DM56" s="755"/>
      <c r="DN56" s="755"/>
      <c r="DO56" s="755"/>
      <c r="DP56" s="755"/>
      <c r="DQ56" s="755"/>
      <c r="DR56" s="755"/>
      <c r="DS56" s="755"/>
      <c r="DT56" s="755"/>
      <c r="DU56" s="755"/>
      <c r="DV56" s="756"/>
      <c r="DW56" s="134"/>
      <c r="DY56" s="754" t="s">
        <v>4193</v>
      </c>
      <c r="DZ56" s="755"/>
      <c r="EA56" s="755"/>
      <c r="EB56" s="755"/>
      <c r="EC56" s="755"/>
      <c r="ED56" s="755"/>
      <c r="EE56" s="755"/>
      <c r="EF56" s="755"/>
      <c r="EG56" s="755"/>
      <c r="EH56" s="755"/>
      <c r="EI56" s="755"/>
      <c r="EJ56" s="756"/>
    </row>
    <row r="57" spans="1:140" ht="15.75">
      <c r="A57" s="135"/>
      <c r="B57" s="164"/>
      <c r="C57" s="740" t="s">
        <v>6357</v>
      </c>
      <c r="D57" s="741"/>
      <c r="E57" s="741"/>
      <c r="F57" s="741"/>
      <c r="G57" s="741"/>
      <c r="H57" s="741"/>
      <c r="I57" s="741"/>
      <c r="J57" s="741"/>
      <c r="K57" s="741"/>
      <c r="L57" s="741"/>
      <c r="M57" s="741"/>
      <c r="N57" s="741"/>
      <c r="O57" s="135"/>
      <c r="P57" s="164"/>
      <c r="Q57" s="733" t="s">
        <v>6358</v>
      </c>
      <c r="R57" s="733"/>
      <c r="S57" s="733"/>
      <c r="T57" s="733"/>
      <c r="U57" s="733"/>
      <c r="V57" s="733"/>
      <c r="W57" s="733"/>
      <c r="X57" s="733"/>
      <c r="Y57" s="733"/>
      <c r="Z57" s="733"/>
      <c r="AA57" s="733"/>
      <c r="AB57" s="743"/>
      <c r="AC57" s="135"/>
      <c r="AE57" s="740" t="s">
        <v>4255</v>
      </c>
      <c r="AF57" s="741"/>
      <c r="AG57" s="741"/>
      <c r="AH57" s="741"/>
      <c r="AI57" s="741"/>
      <c r="AJ57" s="741"/>
      <c r="AK57" s="741"/>
      <c r="AL57" s="741"/>
      <c r="AM57" s="741"/>
      <c r="AN57" s="741"/>
      <c r="AO57" s="741"/>
      <c r="AP57" s="741"/>
      <c r="AQ57" s="135"/>
      <c r="AR57" s="164"/>
      <c r="AS57" s="733" t="s">
        <v>615</v>
      </c>
      <c r="AT57" s="733"/>
      <c r="AU57" s="733"/>
      <c r="AV57" s="733"/>
      <c r="AW57" s="733"/>
      <c r="AX57" s="733"/>
      <c r="AY57" s="733"/>
      <c r="AZ57" s="733"/>
      <c r="BA57" s="733"/>
      <c r="BB57" s="733"/>
      <c r="BC57" s="733"/>
      <c r="BD57" s="743"/>
      <c r="BG57" s="740" t="s">
        <v>5890</v>
      </c>
      <c r="BH57" s="741"/>
      <c r="BI57" s="741"/>
      <c r="BJ57" s="741"/>
      <c r="BK57" s="741"/>
      <c r="BL57" s="741"/>
      <c r="BM57" s="741"/>
      <c r="BN57" s="741"/>
      <c r="BO57" s="741"/>
      <c r="BP57" s="741"/>
      <c r="BQ57" s="741"/>
      <c r="BR57" s="741"/>
      <c r="BS57" s="341"/>
      <c r="BT57" s="382"/>
      <c r="BU57" s="759" t="s">
        <v>5875</v>
      </c>
      <c r="BV57" s="759"/>
      <c r="BW57" s="759"/>
      <c r="BX57" s="759"/>
      <c r="BY57" s="759"/>
      <c r="BZ57" s="759"/>
      <c r="CA57" s="759"/>
      <c r="CB57" s="759"/>
      <c r="CC57" s="759"/>
      <c r="CD57" s="759"/>
      <c r="CE57" s="759"/>
      <c r="CF57" s="760"/>
      <c r="CG57" s="341"/>
      <c r="CH57" s="382"/>
      <c r="CI57" s="759" t="s">
        <v>6365</v>
      </c>
      <c r="CJ57" s="759"/>
      <c r="CK57" s="759"/>
      <c r="CL57" s="759"/>
      <c r="CM57" s="759"/>
      <c r="CN57" s="759"/>
      <c r="CO57" s="759"/>
      <c r="CP57" s="759"/>
      <c r="CQ57" s="759"/>
      <c r="CR57" s="759"/>
      <c r="CS57" s="759"/>
      <c r="CT57" s="760"/>
      <c r="CU57" s="135"/>
      <c r="CW57" s="740" t="s">
        <v>5892</v>
      </c>
      <c r="CX57" s="741"/>
      <c r="CY57" s="741"/>
      <c r="CZ57" s="741"/>
      <c r="DA57" s="741"/>
      <c r="DB57" s="741"/>
      <c r="DC57" s="741"/>
      <c r="DD57" s="741"/>
      <c r="DE57" s="741"/>
      <c r="DF57" s="741"/>
      <c r="DG57" s="741"/>
      <c r="DH57" s="741"/>
      <c r="DI57" s="135"/>
      <c r="DJ57" s="164"/>
      <c r="DK57" s="759" t="s">
        <v>5874</v>
      </c>
      <c r="DL57" s="759"/>
      <c r="DM57" s="759"/>
      <c r="DN57" s="759"/>
      <c r="DO57" s="759"/>
      <c r="DP57" s="759"/>
      <c r="DQ57" s="759"/>
      <c r="DR57" s="759"/>
      <c r="DS57" s="759"/>
      <c r="DT57" s="759"/>
      <c r="DU57" s="759"/>
      <c r="DV57" s="760"/>
      <c r="DW57" s="135"/>
      <c r="DY57" s="740" t="s">
        <v>4257</v>
      </c>
      <c r="DZ57" s="741"/>
      <c r="EA57" s="741"/>
      <c r="EB57" s="741"/>
      <c r="EC57" s="741"/>
      <c r="ED57" s="741"/>
      <c r="EE57" s="741"/>
      <c r="EF57" s="741"/>
      <c r="EG57" s="741"/>
      <c r="EH57" s="741"/>
      <c r="EI57" s="741"/>
      <c r="EJ57" s="742"/>
    </row>
    <row r="58" spans="1:140" ht="48.75" customHeight="1">
      <c r="A58" s="142"/>
      <c r="B58" s="160"/>
      <c r="C58" s="734" t="s">
        <v>4254</v>
      </c>
      <c r="D58" s="763"/>
      <c r="E58" s="763"/>
      <c r="F58" s="763"/>
      <c r="G58" s="763"/>
      <c r="H58" s="763"/>
      <c r="I58" s="763"/>
      <c r="J58" s="763"/>
      <c r="K58" s="763"/>
      <c r="L58" s="763"/>
      <c r="M58" s="763"/>
      <c r="N58" s="763"/>
      <c r="O58" s="142"/>
      <c r="P58" s="164"/>
      <c r="Q58" s="763" t="s">
        <v>4273</v>
      </c>
      <c r="R58" s="763"/>
      <c r="S58" s="763"/>
      <c r="T58" s="763"/>
      <c r="U58" s="763"/>
      <c r="V58" s="763"/>
      <c r="W58" s="763"/>
      <c r="X58" s="763"/>
      <c r="Y58" s="763"/>
      <c r="Z58" s="763"/>
      <c r="AA58" s="763"/>
      <c r="AB58" s="744"/>
      <c r="AC58" s="142"/>
      <c r="AD58" s="160"/>
      <c r="AE58" s="734" t="s">
        <v>4292</v>
      </c>
      <c r="AF58" s="763"/>
      <c r="AG58" s="763"/>
      <c r="AH58" s="763"/>
      <c r="AI58" s="763"/>
      <c r="AJ58" s="763"/>
      <c r="AK58" s="763"/>
      <c r="AL58" s="763"/>
      <c r="AM58" s="763"/>
      <c r="AN58" s="763"/>
      <c r="AO58" s="763"/>
      <c r="AP58" s="763"/>
      <c r="AQ58" s="142"/>
      <c r="AR58" s="164"/>
      <c r="AS58" s="763" t="s">
        <v>4262</v>
      </c>
      <c r="AT58" s="763"/>
      <c r="AU58" s="763"/>
      <c r="AV58" s="763"/>
      <c r="AW58" s="763"/>
      <c r="AX58" s="763"/>
      <c r="AY58" s="763"/>
      <c r="AZ58" s="763"/>
      <c r="BA58" s="763"/>
      <c r="BB58" s="763"/>
      <c r="BC58" s="763"/>
      <c r="BD58" s="744"/>
      <c r="BE58" s="142"/>
      <c r="BF58" s="160"/>
      <c r="BG58" s="734" t="s">
        <v>5891</v>
      </c>
      <c r="BH58" s="763"/>
      <c r="BI58" s="763"/>
      <c r="BJ58" s="763"/>
      <c r="BK58" s="763"/>
      <c r="BL58" s="763"/>
      <c r="BM58" s="763"/>
      <c r="BN58" s="763"/>
      <c r="BO58" s="763"/>
      <c r="BP58" s="763"/>
      <c r="BQ58" s="763"/>
      <c r="BR58" s="763"/>
      <c r="BS58" s="142"/>
      <c r="BT58" s="164"/>
      <c r="BU58" s="763" t="s">
        <v>5884</v>
      </c>
      <c r="BV58" s="763"/>
      <c r="BW58" s="763"/>
      <c r="BX58" s="763"/>
      <c r="BY58" s="763"/>
      <c r="BZ58" s="763"/>
      <c r="CA58" s="763"/>
      <c r="CB58" s="763"/>
      <c r="CC58" s="763"/>
      <c r="CD58" s="763"/>
      <c r="CE58" s="763"/>
      <c r="CF58" s="763"/>
      <c r="CG58" s="142"/>
      <c r="CH58" s="164"/>
      <c r="CI58" s="763" t="s">
        <v>5885</v>
      </c>
      <c r="CJ58" s="763"/>
      <c r="CK58" s="763"/>
      <c r="CL58" s="763"/>
      <c r="CM58" s="763"/>
      <c r="CN58" s="763"/>
      <c r="CO58" s="763"/>
      <c r="CP58" s="763"/>
      <c r="CQ58" s="763"/>
      <c r="CR58" s="763"/>
      <c r="CS58" s="763"/>
      <c r="CT58" s="744"/>
      <c r="CU58" s="135"/>
      <c r="CW58" s="734" t="s">
        <v>5893</v>
      </c>
      <c r="CX58" s="763"/>
      <c r="CY58" s="763"/>
      <c r="CZ58" s="763"/>
      <c r="DA58" s="763"/>
      <c r="DB58" s="763"/>
      <c r="DC58" s="763"/>
      <c r="DD58" s="763"/>
      <c r="DE58" s="763"/>
      <c r="DF58" s="763"/>
      <c r="DG58" s="763"/>
      <c r="DH58" s="763"/>
      <c r="DI58" s="142"/>
      <c r="DJ58" s="164"/>
      <c r="DK58" s="763" t="s">
        <v>5883</v>
      </c>
      <c r="DL58" s="763"/>
      <c r="DM58" s="763"/>
      <c r="DN58" s="763"/>
      <c r="DO58" s="763"/>
      <c r="DP58" s="763"/>
      <c r="DQ58" s="763"/>
      <c r="DR58" s="763"/>
      <c r="DS58" s="763"/>
      <c r="DT58" s="763"/>
      <c r="DU58" s="763"/>
      <c r="DV58" s="744"/>
      <c r="DW58" s="142"/>
      <c r="DX58" s="160"/>
      <c r="DY58" s="734" t="s">
        <v>4256</v>
      </c>
      <c r="DZ58" s="821"/>
      <c r="EA58" s="821"/>
      <c r="EB58" s="821"/>
      <c r="EC58" s="821"/>
      <c r="ED58" s="821"/>
      <c r="EE58" s="821"/>
      <c r="EF58" s="821"/>
      <c r="EG58" s="821"/>
      <c r="EH58" s="821"/>
      <c r="EI58" s="821"/>
      <c r="EJ58" s="744"/>
    </row>
    <row r="59" spans="1:140" ht="15" customHeight="1">
      <c r="A59" s="397"/>
      <c r="B59" s="160"/>
      <c r="C59" s="736"/>
      <c r="D59" s="762"/>
      <c r="E59" s="762"/>
      <c r="F59" s="762"/>
      <c r="G59" s="762"/>
      <c r="H59" s="762"/>
      <c r="I59" s="762"/>
      <c r="J59" s="762"/>
      <c r="K59" s="762"/>
      <c r="L59" s="762"/>
      <c r="M59" s="762"/>
      <c r="N59" s="762"/>
      <c r="O59" s="397"/>
      <c r="P59" s="164"/>
      <c r="Q59" s="762" t="s">
        <v>661</v>
      </c>
      <c r="R59" s="762"/>
      <c r="S59" s="762"/>
      <c r="T59" s="762"/>
      <c r="U59" s="762"/>
      <c r="V59" s="762"/>
      <c r="W59" s="762"/>
      <c r="X59" s="762"/>
      <c r="Y59" s="762"/>
      <c r="Z59" s="762"/>
      <c r="AA59" s="762"/>
      <c r="AB59" s="718"/>
      <c r="AC59" s="397"/>
      <c r="AD59" s="160"/>
      <c r="AE59" s="736"/>
      <c r="AF59" s="762"/>
      <c r="AG59" s="762"/>
      <c r="AH59" s="762"/>
      <c r="AI59" s="762"/>
      <c r="AJ59" s="762"/>
      <c r="AK59" s="762"/>
      <c r="AL59" s="762"/>
      <c r="AM59" s="762"/>
      <c r="AN59" s="762"/>
      <c r="AO59" s="762"/>
      <c r="AP59" s="762"/>
      <c r="AQ59" s="397"/>
      <c r="AR59" s="164"/>
      <c r="AS59" s="762" t="s">
        <v>617</v>
      </c>
      <c r="AT59" s="762"/>
      <c r="AU59" s="762"/>
      <c r="AV59" s="762"/>
      <c r="AW59" s="762"/>
      <c r="AX59" s="762"/>
      <c r="AY59" s="762"/>
      <c r="AZ59" s="762"/>
      <c r="BA59" s="762"/>
      <c r="BB59" s="762"/>
      <c r="BC59" s="762"/>
      <c r="BD59" s="718"/>
      <c r="BE59" s="397"/>
      <c r="BF59" s="160"/>
      <c r="BG59" s="736"/>
      <c r="BH59" s="762"/>
      <c r="BI59" s="762"/>
      <c r="BJ59" s="762"/>
      <c r="BK59" s="762"/>
      <c r="BL59" s="762"/>
      <c r="BM59" s="762"/>
      <c r="BN59" s="762"/>
      <c r="BO59" s="762"/>
      <c r="BP59" s="762"/>
      <c r="BQ59" s="762"/>
      <c r="BR59" s="762"/>
      <c r="BS59" s="397"/>
      <c r="BT59" s="164"/>
      <c r="BU59" s="762" t="s">
        <v>5879</v>
      </c>
      <c r="BV59" s="762"/>
      <c r="BW59" s="762"/>
      <c r="BX59" s="762"/>
      <c r="BY59" s="762"/>
      <c r="BZ59" s="762"/>
      <c r="CA59" s="762"/>
      <c r="CB59" s="762"/>
      <c r="CC59" s="762"/>
      <c r="CD59" s="762"/>
      <c r="CE59" s="762"/>
      <c r="CF59" s="762"/>
      <c r="CG59" s="397"/>
      <c r="CH59" s="164"/>
      <c r="CI59" s="762" t="s">
        <v>5879</v>
      </c>
      <c r="CJ59" s="762"/>
      <c r="CK59" s="762"/>
      <c r="CL59" s="762"/>
      <c r="CM59" s="762"/>
      <c r="CN59" s="762"/>
      <c r="CO59" s="762"/>
      <c r="CP59" s="762"/>
      <c r="CQ59" s="762"/>
      <c r="CR59" s="762"/>
      <c r="CS59" s="762"/>
      <c r="CT59" s="718"/>
      <c r="CU59" s="135"/>
      <c r="CW59" s="736"/>
      <c r="CX59" s="762"/>
      <c r="CY59" s="762"/>
      <c r="CZ59" s="762"/>
      <c r="DA59" s="762"/>
      <c r="DB59" s="762"/>
      <c r="DC59" s="762"/>
      <c r="DD59" s="762"/>
      <c r="DE59" s="762"/>
      <c r="DF59" s="762"/>
      <c r="DG59" s="762"/>
      <c r="DH59" s="762"/>
      <c r="DI59" s="397"/>
      <c r="DJ59" s="164"/>
      <c r="DK59" s="762" t="s">
        <v>5879</v>
      </c>
      <c r="DL59" s="762"/>
      <c r="DM59" s="762"/>
      <c r="DN59" s="762"/>
      <c r="DO59" s="762"/>
      <c r="DP59" s="762"/>
      <c r="DQ59" s="762"/>
      <c r="DR59" s="762"/>
      <c r="DS59" s="762"/>
      <c r="DT59" s="762"/>
      <c r="DU59" s="762"/>
      <c r="DV59" s="718"/>
      <c r="DW59" s="397"/>
      <c r="DX59" s="164"/>
      <c r="DY59" s="736"/>
      <c r="DZ59" s="822"/>
      <c r="EA59" s="822"/>
      <c r="EB59" s="822"/>
      <c r="EC59" s="822"/>
      <c r="ED59" s="822"/>
      <c r="EE59" s="822"/>
      <c r="EF59" s="822"/>
      <c r="EG59" s="822"/>
      <c r="EH59" s="822"/>
      <c r="EI59" s="822"/>
      <c r="EJ59" s="718"/>
    </row>
    <row r="60" spans="1:140" ht="106.5" customHeight="1">
      <c r="A60" s="135"/>
      <c r="B60" s="160"/>
      <c r="C60" s="720"/>
      <c r="D60" s="711"/>
      <c r="E60" s="711"/>
      <c r="F60" s="711"/>
      <c r="G60" s="711"/>
      <c r="H60" s="711"/>
      <c r="I60" s="711"/>
      <c r="J60" s="711"/>
      <c r="K60" s="711"/>
      <c r="L60" s="711"/>
      <c r="M60" s="711"/>
      <c r="N60" s="721"/>
      <c r="O60" s="135"/>
      <c r="P60" s="164"/>
      <c r="Q60" s="710"/>
      <c r="R60" s="711"/>
      <c r="S60" s="711"/>
      <c r="T60" s="711"/>
      <c r="U60" s="711"/>
      <c r="V60" s="711"/>
      <c r="W60" s="711"/>
      <c r="X60" s="711"/>
      <c r="Y60" s="711"/>
      <c r="Z60" s="711"/>
      <c r="AA60" s="711"/>
      <c r="AB60" s="712"/>
      <c r="AC60" s="135"/>
      <c r="AD60" s="160"/>
      <c r="AE60" s="720"/>
      <c r="AF60" s="711"/>
      <c r="AG60" s="711"/>
      <c r="AH60" s="711"/>
      <c r="AI60" s="711"/>
      <c r="AJ60" s="711"/>
      <c r="AK60" s="711"/>
      <c r="AL60" s="711"/>
      <c r="AM60" s="711"/>
      <c r="AN60" s="711"/>
      <c r="AO60" s="711"/>
      <c r="AP60" s="721"/>
      <c r="AQ60" s="135"/>
      <c r="AR60" s="164"/>
      <c r="AS60" s="710"/>
      <c r="AT60" s="711"/>
      <c r="AU60" s="711"/>
      <c r="AV60" s="711"/>
      <c r="AW60" s="711"/>
      <c r="AX60" s="711"/>
      <c r="AY60" s="711"/>
      <c r="AZ60" s="711"/>
      <c r="BA60" s="711"/>
      <c r="BB60" s="711"/>
      <c r="BC60" s="711"/>
      <c r="BD60" s="712"/>
      <c r="BE60" s="135"/>
      <c r="BF60" s="160"/>
      <c r="BG60" s="720"/>
      <c r="BH60" s="711"/>
      <c r="BI60" s="711"/>
      <c r="BJ60" s="711"/>
      <c r="BK60" s="711"/>
      <c r="BL60" s="711"/>
      <c r="BM60" s="711"/>
      <c r="BN60" s="711"/>
      <c r="BO60" s="711"/>
      <c r="BP60" s="711"/>
      <c r="BQ60" s="711"/>
      <c r="BR60" s="721"/>
      <c r="BS60" s="135"/>
      <c r="BT60" s="164"/>
      <c r="BU60" s="710"/>
      <c r="BV60" s="711"/>
      <c r="BW60" s="711"/>
      <c r="BX60" s="711"/>
      <c r="BY60" s="711"/>
      <c r="BZ60" s="711"/>
      <c r="CA60" s="711"/>
      <c r="CB60" s="711"/>
      <c r="CC60" s="711"/>
      <c r="CD60" s="711"/>
      <c r="CE60" s="711"/>
      <c r="CF60" s="721"/>
      <c r="CG60" s="135"/>
      <c r="CH60" s="164"/>
      <c r="CI60" s="710"/>
      <c r="CJ60" s="711"/>
      <c r="CK60" s="711"/>
      <c r="CL60" s="711"/>
      <c r="CM60" s="711"/>
      <c r="CN60" s="711"/>
      <c r="CO60" s="711"/>
      <c r="CP60" s="711"/>
      <c r="CQ60" s="711"/>
      <c r="CR60" s="711"/>
      <c r="CS60" s="711"/>
      <c r="CT60" s="712"/>
      <c r="CU60" s="135"/>
      <c r="CW60" s="720"/>
      <c r="CX60" s="711"/>
      <c r="CY60" s="711"/>
      <c r="CZ60" s="711"/>
      <c r="DA60" s="711"/>
      <c r="DB60" s="711"/>
      <c r="DC60" s="711"/>
      <c r="DD60" s="711"/>
      <c r="DE60" s="711"/>
      <c r="DF60" s="711"/>
      <c r="DG60" s="711"/>
      <c r="DH60" s="721"/>
      <c r="DI60" s="135"/>
      <c r="DJ60" s="164"/>
      <c r="DK60" s="710"/>
      <c r="DL60" s="711"/>
      <c r="DM60" s="711"/>
      <c r="DN60" s="711"/>
      <c r="DO60" s="711"/>
      <c r="DP60" s="711"/>
      <c r="DQ60" s="711"/>
      <c r="DR60" s="711"/>
      <c r="DS60" s="711"/>
      <c r="DT60" s="711"/>
      <c r="DU60" s="711"/>
      <c r="DV60" s="712"/>
      <c r="DW60" s="135"/>
      <c r="DX60" s="160"/>
      <c r="DY60" s="720"/>
      <c r="DZ60" s="824"/>
      <c r="EA60" s="824"/>
      <c r="EB60" s="824"/>
      <c r="EC60" s="824"/>
      <c r="ED60" s="824"/>
      <c r="EE60" s="824"/>
      <c r="EF60" s="824"/>
      <c r="EG60" s="824"/>
      <c r="EH60" s="824"/>
      <c r="EI60" s="824"/>
      <c r="EJ60" s="712"/>
    </row>
    <row r="61" spans="1:140">
      <c r="A61" s="137"/>
      <c r="B61" s="160"/>
      <c r="C61" s="714" t="s">
        <v>4187</v>
      </c>
      <c r="D61" s="715"/>
      <c r="E61" s="715"/>
      <c r="F61" s="715"/>
      <c r="G61" s="715"/>
      <c r="H61" s="715"/>
      <c r="I61" s="715"/>
      <c r="J61" s="715"/>
      <c r="K61" s="716"/>
      <c r="L61" s="708"/>
      <c r="M61" s="761"/>
      <c r="N61" s="761"/>
      <c r="O61" s="137" t="s">
        <v>728</v>
      </c>
      <c r="P61" s="160"/>
      <c r="Q61" s="719">
        <f>VLOOKUP(O61,'Прайс-лист'!$B:$K,10,0)</f>
        <v>1520</v>
      </c>
      <c r="R61" s="715"/>
      <c r="S61" s="715"/>
      <c r="T61" s="715"/>
      <c r="U61" s="715"/>
      <c r="V61" s="715"/>
      <c r="W61" s="715"/>
      <c r="X61" s="715"/>
      <c r="Y61" s="716"/>
      <c r="Z61" s="708"/>
      <c r="AA61" s="761"/>
      <c r="AB61" s="713"/>
      <c r="AC61" s="273" t="s">
        <v>2668</v>
      </c>
      <c r="AD61" s="275"/>
      <c r="AE61" s="714">
        <f>VLOOKUP(AC61,'Прайс-лист'!$B:$K,10,0)</f>
        <v>980</v>
      </c>
      <c r="AF61" s="715"/>
      <c r="AG61" s="715"/>
      <c r="AH61" s="715"/>
      <c r="AI61" s="715"/>
      <c r="AJ61" s="715"/>
      <c r="AK61" s="715"/>
      <c r="AL61" s="715"/>
      <c r="AM61" s="716"/>
      <c r="AN61" s="708"/>
      <c r="AO61" s="761"/>
      <c r="AP61" s="761"/>
      <c r="AQ61" s="137" t="s">
        <v>618</v>
      </c>
      <c r="AR61" s="160"/>
      <c r="AS61" s="719">
        <f>VLOOKUP(AQ61,'Прайс-лист'!$B:$K,10,0)</f>
        <v>620</v>
      </c>
      <c r="AT61" s="715"/>
      <c r="AU61" s="715"/>
      <c r="AV61" s="715"/>
      <c r="AW61" s="715"/>
      <c r="AX61" s="715"/>
      <c r="AY61" s="715"/>
      <c r="AZ61" s="715"/>
      <c r="BA61" s="716"/>
      <c r="BB61" s="708"/>
      <c r="BC61" s="761"/>
      <c r="BD61" s="713"/>
      <c r="BE61" s="273" t="s">
        <v>5797</v>
      </c>
      <c r="BF61" s="275"/>
      <c r="BG61" s="714">
        <f>VLOOKUP(BE61,'Прайс-лист'!$B:$K,10,0)</f>
        <v>750</v>
      </c>
      <c r="BH61" s="715"/>
      <c r="BI61" s="715"/>
      <c r="BJ61" s="715"/>
      <c r="BK61" s="715"/>
      <c r="BL61" s="715"/>
      <c r="BM61" s="715"/>
      <c r="BN61" s="715"/>
      <c r="BO61" s="716"/>
      <c r="BP61" s="708"/>
      <c r="BQ61" s="761"/>
      <c r="BR61" s="761"/>
      <c r="BS61" s="137" t="s">
        <v>5865</v>
      </c>
      <c r="BT61" s="164"/>
      <c r="BU61" s="719">
        <f>VLOOKUP(BS61,'Прайс-лист'!$B:$K,10,0)</f>
        <v>2460</v>
      </c>
      <c r="BV61" s="715"/>
      <c r="BW61" s="715"/>
      <c r="BX61" s="715"/>
      <c r="BY61" s="715"/>
      <c r="BZ61" s="715"/>
      <c r="CA61" s="715"/>
      <c r="CB61" s="715"/>
      <c r="CC61" s="716"/>
      <c r="CD61" s="708"/>
      <c r="CE61" s="761"/>
      <c r="CF61" s="761"/>
      <c r="CG61" s="137" t="s">
        <v>5867</v>
      </c>
      <c r="CH61" s="164"/>
      <c r="CI61" s="719">
        <f>VLOOKUP(CG61,'Прайс-лист'!$B:$K,10,0)</f>
        <v>2750</v>
      </c>
      <c r="CJ61" s="715"/>
      <c r="CK61" s="715"/>
      <c r="CL61" s="715"/>
      <c r="CM61" s="715"/>
      <c r="CN61" s="715"/>
      <c r="CO61" s="715"/>
      <c r="CP61" s="715"/>
      <c r="CQ61" s="716"/>
      <c r="CR61" s="708"/>
      <c r="CS61" s="761"/>
      <c r="CT61" s="713"/>
      <c r="CU61" s="137" t="s">
        <v>5799</v>
      </c>
      <c r="CV61" s="164"/>
      <c r="CW61" s="714">
        <f>VLOOKUP(CU61,'Прайс-лист'!$B:$K,10,0)</f>
        <v>1460</v>
      </c>
      <c r="CX61" s="715"/>
      <c r="CY61" s="715"/>
      <c r="CZ61" s="715"/>
      <c r="DA61" s="715"/>
      <c r="DB61" s="715"/>
      <c r="DC61" s="715"/>
      <c r="DD61" s="715"/>
      <c r="DE61" s="716"/>
      <c r="DF61" s="708"/>
      <c r="DG61" s="761"/>
      <c r="DH61" s="761"/>
      <c r="DI61" s="349" t="s">
        <v>5863</v>
      </c>
      <c r="DJ61" s="385"/>
      <c r="DK61" s="719">
        <f>VLOOKUP(DI61,'Прайс-лист'!$B:$K,10,0)</f>
        <v>2190</v>
      </c>
      <c r="DL61" s="715"/>
      <c r="DM61" s="715"/>
      <c r="DN61" s="715"/>
      <c r="DO61" s="715"/>
      <c r="DP61" s="715"/>
      <c r="DQ61" s="715"/>
      <c r="DR61" s="715"/>
      <c r="DS61" s="716"/>
      <c r="DT61" s="708"/>
      <c r="DU61" s="761"/>
      <c r="DV61" s="713"/>
      <c r="DW61" s="137" t="s">
        <v>2670</v>
      </c>
      <c r="DX61" s="160"/>
      <c r="DY61" s="714">
        <f>VLOOKUP(DW61,'Прайс-лист'!$B:$K,10,0)</f>
        <v>850</v>
      </c>
      <c r="DZ61" s="820"/>
      <c r="EA61" s="820"/>
      <c r="EB61" s="820"/>
      <c r="EC61" s="820"/>
      <c r="ED61" s="820"/>
      <c r="EE61" s="820"/>
      <c r="EF61" s="820"/>
      <c r="EG61" s="716"/>
      <c r="EH61" s="708"/>
      <c r="EI61" s="709"/>
      <c r="EJ61" s="713"/>
    </row>
    <row r="62" spans="1:140" ht="15" thickBot="1">
      <c r="A62" s="138" t="s">
        <v>2729</v>
      </c>
      <c r="B62" s="160"/>
      <c r="C62" s="753">
        <f>VLOOKUP(A62,'Прайс-лист'!$B:$K,10,0)</f>
        <v>840</v>
      </c>
      <c r="D62" s="723"/>
      <c r="E62" s="723"/>
      <c r="F62" s="723"/>
      <c r="G62" s="723"/>
      <c r="H62" s="723"/>
      <c r="I62" s="723"/>
      <c r="J62" s="723"/>
      <c r="K62" s="724"/>
      <c r="L62" s="725"/>
      <c r="M62" s="726"/>
      <c r="N62" s="726"/>
      <c r="O62" s="139" t="s">
        <v>839</v>
      </c>
      <c r="P62" s="245"/>
      <c r="Q62" s="722">
        <f>VLOOKUP(O62,'Прайс-лист'!$B:$K,10,0)</f>
        <v>1520</v>
      </c>
      <c r="R62" s="723"/>
      <c r="S62" s="723"/>
      <c r="T62" s="723"/>
      <c r="U62" s="723"/>
      <c r="V62" s="723"/>
      <c r="W62" s="723"/>
      <c r="X62" s="723"/>
      <c r="Y62" s="724"/>
      <c r="Z62" s="725"/>
      <c r="AA62" s="726"/>
      <c r="AB62" s="727"/>
      <c r="AC62" s="274"/>
      <c r="AD62" s="276"/>
      <c r="AE62" s="753" t="s">
        <v>4187</v>
      </c>
      <c r="AF62" s="723"/>
      <c r="AG62" s="723"/>
      <c r="AH62" s="723"/>
      <c r="AI62" s="723"/>
      <c r="AJ62" s="723"/>
      <c r="AK62" s="723"/>
      <c r="AL62" s="723"/>
      <c r="AM62" s="724"/>
      <c r="AN62" s="725"/>
      <c r="AO62" s="726"/>
      <c r="AP62" s="726"/>
      <c r="AQ62" s="139" t="s">
        <v>775</v>
      </c>
      <c r="AR62" s="245"/>
      <c r="AS62" s="722">
        <f>VLOOKUP(AQ62,'Прайс-лист'!$B:$K,10,0)</f>
        <v>620</v>
      </c>
      <c r="AT62" s="723"/>
      <c r="AU62" s="723"/>
      <c r="AV62" s="723"/>
      <c r="AW62" s="723"/>
      <c r="AX62" s="723"/>
      <c r="AY62" s="723"/>
      <c r="AZ62" s="723"/>
      <c r="BA62" s="724"/>
      <c r="BB62" s="725"/>
      <c r="BC62" s="726"/>
      <c r="BD62" s="727"/>
      <c r="BE62" s="274" t="s">
        <v>5798</v>
      </c>
      <c r="BF62" s="276"/>
      <c r="BG62" s="753">
        <f>VLOOKUP(BE62,'Прайс-лист'!$B:$K,10,0)</f>
        <v>750</v>
      </c>
      <c r="BH62" s="723"/>
      <c r="BI62" s="723"/>
      <c r="BJ62" s="723"/>
      <c r="BK62" s="723"/>
      <c r="BL62" s="723"/>
      <c r="BM62" s="723"/>
      <c r="BN62" s="723"/>
      <c r="BO62" s="724"/>
      <c r="BP62" s="725"/>
      <c r="BQ62" s="726"/>
      <c r="BR62" s="726"/>
      <c r="BS62" s="139" t="s">
        <v>5866</v>
      </c>
      <c r="BT62" s="244"/>
      <c r="BU62" s="722">
        <f>VLOOKUP(BS62,'Прайс-лист'!$B:$K,10,0)</f>
        <v>2460</v>
      </c>
      <c r="BV62" s="723"/>
      <c r="BW62" s="723"/>
      <c r="BX62" s="723"/>
      <c r="BY62" s="723"/>
      <c r="BZ62" s="723"/>
      <c r="CA62" s="723"/>
      <c r="CB62" s="723"/>
      <c r="CC62" s="724"/>
      <c r="CD62" s="725"/>
      <c r="CE62" s="726"/>
      <c r="CF62" s="726"/>
      <c r="CG62" s="139" t="s">
        <v>5868</v>
      </c>
      <c r="CH62" s="244"/>
      <c r="CI62" s="722">
        <f>VLOOKUP(CG62,'Прайс-лист'!$B:$K,10,0)</f>
        <v>2750</v>
      </c>
      <c r="CJ62" s="723"/>
      <c r="CK62" s="723"/>
      <c r="CL62" s="723"/>
      <c r="CM62" s="723"/>
      <c r="CN62" s="723"/>
      <c r="CO62" s="723"/>
      <c r="CP62" s="723"/>
      <c r="CQ62" s="724"/>
      <c r="CR62" s="725"/>
      <c r="CS62" s="726"/>
      <c r="CT62" s="727"/>
      <c r="CU62" s="139" t="s">
        <v>5800</v>
      </c>
      <c r="CV62" s="244"/>
      <c r="CW62" s="753">
        <f>VLOOKUP(CU62,'Прайс-лист'!$B:$K,10,0)</f>
        <v>1460</v>
      </c>
      <c r="CX62" s="723"/>
      <c r="CY62" s="723"/>
      <c r="CZ62" s="723"/>
      <c r="DA62" s="723"/>
      <c r="DB62" s="723"/>
      <c r="DC62" s="723"/>
      <c r="DD62" s="723"/>
      <c r="DE62" s="724"/>
      <c r="DF62" s="725"/>
      <c r="DG62" s="726"/>
      <c r="DH62" s="726"/>
      <c r="DI62" s="144" t="s">
        <v>5864</v>
      </c>
      <c r="DJ62" s="254"/>
      <c r="DK62" s="722">
        <f>VLOOKUP(DI62,'Прайс-лист'!$B:$K,10,0)</f>
        <v>2190</v>
      </c>
      <c r="DL62" s="723"/>
      <c r="DM62" s="723"/>
      <c r="DN62" s="723"/>
      <c r="DO62" s="723"/>
      <c r="DP62" s="723"/>
      <c r="DQ62" s="723"/>
      <c r="DR62" s="723"/>
      <c r="DS62" s="724"/>
      <c r="DT62" s="725"/>
      <c r="DU62" s="726"/>
      <c r="DV62" s="727"/>
      <c r="DW62" s="138" t="s">
        <v>2731</v>
      </c>
      <c r="DX62" s="160"/>
      <c r="DY62" s="753">
        <f>VLOOKUP(DW62,'Прайс-лист'!$B:$K,10,0)</f>
        <v>850</v>
      </c>
      <c r="DZ62" s="723"/>
      <c r="EA62" s="723"/>
      <c r="EB62" s="723"/>
      <c r="EC62" s="723"/>
      <c r="ED62" s="723"/>
      <c r="EE62" s="723"/>
      <c r="EF62" s="723"/>
      <c r="EG62" s="724"/>
      <c r="EH62" s="725"/>
      <c r="EI62" s="726"/>
      <c r="EJ62" s="727"/>
    </row>
    <row r="63" spans="1:140" ht="15" thickBot="1"/>
    <row r="64" spans="1:140" ht="15" thickBot="1">
      <c r="C64" s="754" t="s">
        <v>4193</v>
      </c>
      <c r="D64" s="755"/>
      <c r="E64" s="755"/>
      <c r="F64" s="755"/>
      <c r="G64" s="755"/>
      <c r="H64" s="755"/>
      <c r="I64" s="755"/>
      <c r="J64" s="755"/>
      <c r="K64" s="755"/>
      <c r="L64" s="755"/>
      <c r="M64" s="755"/>
      <c r="N64" s="755"/>
      <c r="O64" s="755"/>
      <c r="P64" s="755"/>
      <c r="Q64" s="755"/>
      <c r="R64" s="755"/>
      <c r="S64" s="755"/>
      <c r="T64" s="755"/>
      <c r="U64" s="755"/>
      <c r="V64" s="755"/>
      <c r="W64" s="755"/>
      <c r="X64" s="755"/>
      <c r="Y64" s="755"/>
      <c r="Z64" s="755"/>
      <c r="AA64" s="755"/>
      <c r="AB64" s="755"/>
      <c r="AC64" s="755"/>
      <c r="AD64" s="755"/>
      <c r="AE64" s="755"/>
      <c r="AF64" s="755"/>
      <c r="AG64" s="755"/>
      <c r="AH64" s="755"/>
      <c r="AI64" s="755"/>
      <c r="AJ64" s="755"/>
      <c r="AK64" s="755"/>
      <c r="AL64" s="755"/>
      <c r="AM64" s="755"/>
      <c r="AN64" s="755"/>
      <c r="AO64" s="755"/>
      <c r="AP64" s="756"/>
      <c r="AQ64" s="134"/>
      <c r="AS64" s="754" t="s">
        <v>4296</v>
      </c>
      <c r="AT64" s="755"/>
      <c r="AU64" s="755"/>
      <c r="AV64" s="755"/>
      <c r="AW64" s="755"/>
      <c r="AX64" s="755"/>
      <c r="AY64" s="755"/>
      <c r="AZ64" s="755"/>
      <c r="BA64" s="755"/>
      <c r="BB64" s="755"/>
      <c r="BC64" s="755"/>
      <c r="BD64" s="755"/>
      <c r="BE64" s="755"/>
      <c r="BF64" s="755"/>
      <c r="BG64" s="755"/>
      <c r="BH64" s="755"/>
      <c r="BI64" s="755"/>
      <c r="BJ64" s="755"/>
      <c r="BK64" s="755"/>
      <c r="BL64" s="755"/>
      <c r="BM64" s="755"/>
      <c r="BN64" s="755"/>
      <c r="BO64" s="755"/>
      <c r="BP64" s="755"/>
      <c r="BQ64" s="755"/>
      <c r="BR64" s="756"/>
      <c r="BS64" s="134"/>
      <c r="BT64" s="164"/>
      <c r="BU64" s="754" t="s">
        <v>4194</v>
      </c>
      <c r="BV64" s="755"/>
      <c r="BW64" s="755"/>
      <c r="BX64" s="755"/>
      <c r="BY64" s="755"/>
      <c r="BZ64" s="755"/>
      <c r="CA64" s="755"/>
      <c r="CB64" s="755"/>
      <c r="CC64" s="755"/>
      <c r="CD64" s="755"/>
      <c r="CE64" s="755"/>
      <c r="CF64" s="755"/>
      <c r="CG64" s="755"/>
      <c r="CH64" s="755"/>
      <c r="CI64" s="755"/>
      <c r="CJ64" s="755"/>
      <c r="CK64" s="755"/>
      <c r="CL64" s="755"/>
      <c r="CM64" s="755"/>
      <c r="CN64" s="755"/>
      <c r="CO64" s="755"/>
      <c r="CP64" s="755"/>
      <c r="CQ64" s="755"/>
      <c r="CR64" s="755"/>
      <c r="CS64" s="755"/>
      <c r="CT64" s="756"/>
      <c r="CU64" s="134"/>
      <c r="CW64" s="754" t="s">
        <v>4195</v>
      </c>
      <c r="CX64" s="755"/>
      <c r="CY64" s="755"/>
      <c r="CZ64" s="755"/>
      <c r="DA64" s="755"/>
      <c r="DB64" s="755"/>
      <c r="DC64" s="755"/>
      <c r="DD64" s="755"/>
      <c r="DE64" s="755"/>
      <c r="DF64" s="755"/>
      <c r="DG64" s="755"/>
      <c r="DH64" s="755"/>
      <c r="DI64" s="755"/>
      <c r="DJ64" s="755"/>
      <c r="DK64" s="755"/>
      <c r="DL64" s="755"/>
      <c r="DM64" s="755"/>
      <c r="DN64" s="755"/>
      <c r="DO64" s="755"/>
      <c r="DP64" s="755"/>
      <c r="DQ64" s="755"/>
      <c r="DR64" s="755"/>
      <c r="DS64" s="755"/>
      <c r="DT64" s="755"/>
      <c r="DU64" s="755"/>
      <c r="DV64" s="756"/>
      <c r="DW64" s="134"/>
      <c r="DY64" s="754" t="s">
        <v>4196</v>
      </c>
      <c r="DZ64" s="755"/>
      <c r="EA64" s="755"/>
      <c r="EB64" s="755"/>
      <c r="EC64" s="755"/>
      <c r="ED64" s="755"/>
      <c r="EE64" s="755"/>
      <c r="EF64" s="755"/>
      <c r="EG64" s="755"/>
      <c r="EH64" s="755"/>
      <c r="EI64" s="755"/>
      <c r="EJ64" s="756"/>
    </row>
    <row r="65" spans="1:140" ht="18">
      <c r="C65" s="935" t="s">
        <v>619</v>
      </c>
      <c r="D65" s="812"/>
      <c r="E65" s="812"/>
      <c r="F65" s="812"/>
      <c r="G65" s="812"/>
      <c r="H65" s="812"/>
      <c r="I65" s="812"/>
      <c r="J65" s="812"/>
      <c r="K65" s="812"/>
      <c r="L65" s="812"/>
      <c r="M65" s="812"/>
      <c r="N65" s="936"/>
      <c r="O65" s="135"/>
      <c r="P65" s="158"/>
      <c r="Q65" s="811" t="s">
        <v>729</v>
      </c>
      <c r="R65" s="812"/>
      <c r="S65" s="812"/>
      <c r="T65" s="812"/>
      <c r="U65" s="812"/>
      <c r="V65" s="812"/>
      <c r="W65" s="812"/>
      <c r="X65" s="812"/>
      <c r="Y65" s="812"/>
      <c r="Z65" s="812"/>
      <c r="AA65" s="812"/>
      <c r="AB65" s="936"/>
      <c r="AC65" s="135"/>
      <c r="AD65" s="160"/>
      <c r="AE65" s="811" t="s">
        <v>4295</v>
      </c>
      <c r="AF65" s="812"/>
      <c r="AG65" s="812"/>
      <c r="AH65" s="812"/>
      <c r="AI65" s="812"/>
      <c r="AJ65" s="812"/>
      <c r="AK65" s="812"/>
      <c r="AL65" s="812"/>
      <c r="AM65" s="812"/>
      <c r="AN65" s="812"/>
      <c r="AO65" s="812"/>
      <c r="AP65" s="813"/>
      <c r="AQ65" s="135"/>
      <c r="AS65" s="935" t="s">
        <v>4259</v>
      </c>
      <c r="AT65" s="812"/>
      <c r="AU65" s="812"/>
      <c r="AV65" s="812"/>
      <c r="AW65" s="812"/>
      <c r="AX65" s="812"/>
      <c r="AY65" s="812"/>
      <c r="AZ65" s="812"/>
      <c r="BA65" s="812"/>
      <c r="BB65" s="812"/>
      <c r="BC65" s="812"/>
      <c r="BD65" s="936"/>
      <c r="BE65" s="135"/>
      <c r="BF65" s="164"/>
      <c r="BG65" s="811" t="s">
        <v>732</v>
      </c>
      <c r="BH65" s="812"/>
      <c r="BI65" s="812"/>
      <c r="BJ65" s="812"/>
      <c r="BK65" s="812"/>
      <c r="BL65" s="812"/>
      <c r="BM65" s="812"/>
      <c r="BN65" s="812"/>
      <c r="BO65" s="812"/>
      <c r="BP65" s="812"/>
      <c r="BQ65" s="812"/>
      <c r="BR65" s="813"/>
      <c r="BS65" s="135"/>
      <c r="BT65" s="164"/>
      <c r="BU65" s="935" t="s">
        <v>6359</v>
      </c>
      <c r="BV65" s="812"/>
      <c r="BW65" s="812"/>
      <c r="BX65" s="812"/>
      <c r="BY65" s="812"/>
      <c r="BZ65" s="812"/>
      <c r="CA65" s="812"/>
      <c r="CB65" s="812"/>
      <c r="CC65" s="812"/>
      <c r="CD65" s="812"/>
      <c r="CE65" s="812"/>
      <c r="CF65" s="936"/>
      <c r="CG65" s="135"/>
      <c r="CH65" s="164"/>
      <c r="CI65" s="811" t="s">
        <v>6360</v>
      </c>
      <c r="CJ65" s="812"/>
      <c r="CK65" s="812"/>
      <c r="CL65" s="812"/>
      <c r="CM65" s="812"/>
      <c r="CN65" s="812"/>
      <c r="CO65" s="812"/>
      <c r="CP65" s="812"/>
      <c r="CQ65" s="812"/>
      <c r="CR65" s="812"/>
      <c r="CS65" s="812"/>
      <c r="CT65" s="813"/>
      <c r="CU65" s="135"/>
      <c r="CW65" s="935" t="s">
        <v>4298</v>
      </c>
      <c r="CX65" s="812"/>
      <c r="CY65" s="812"/>
      <c r="CZ65" s="812"/>
      <c r="DA65" s="812"/>
      <c r="DB65" s="812"/>
      <c r="DC65" s="812"/>
      <c r="DD65" s="812"/>
      <c r="DE65" s="812"/>
      <c r="DF65" s="812"/>
      <c r="DG65" s="812"/>
      <c r="DH65" s="936"/>
      <c r="DI65" s="135"/>
      <c r="DJ65" s="164"/>
      <c r="DK65" s="811" t="s">
        <v>738</v>
      </c>
      <c r="DL65" s="812"/>
      <c r="DM65" s="812"/>
      <c r="DN65" s="812"/>
      <c r="DO65" s="812"/>
      <c r="DP65" s="812"/>
      <c r="DQ65" s="812"/>
      <c r="DR65" s="812"/>
      <c r="DS65" s="812"/>
      <c r="DT65" s="812"/>
      <c r="DU65" s="812"/>
      <c r="DV65" s="813"/>
      <c r="DW65" s="135"/>
      <c r="DY65" s="935" t="s">
        <v>6361</v>
      </c>
      <c r="DZ65" s="812"/>
      <c r="EA65" s="812"/>
      <c r="EB65" s="812"/>
      <c r="EC65" s="812"/>
      <c r="ED65" s="812"/>
      <c r="EE65" s="812"/>
      <c r="EF65" s="812"/>
      <c r="EG65" s="812"/>
      <c r="EH65" s="812"/>
      <c r="EI65" s="812"/>
      <c r="EJ65" s="813"/>
    </row>
    <row r="66" spans="1:140" ht="48.75" customHeight="1">
      <c r="C66" s="734" t="s">
        <v>4262</v>
      </c>
      <c r="D66" s="735"/>
      <c r="E66" s="735"/>
      <c r="F66" s="735"/>
      <c r="G66" s="735"/>
      <c r="H66" s="735"/>
      <c r="I66" s="735"/>
      <c r="J66" s="735"/>
      <c r="K66" s="735"/>
      <c r="L66" s="735"/>
      <c r="M66" s="735"/>
      <c r="N66" s="735"/>
      <c r="O66" s="142"/>
      <c r="P66" s="164"/>
      <c r="Q66" s="821" t="s">
        <v>4263</v>
      </c>
      <c r="R66" s="821"/>
      <c r="S66" s="821"/>
      <c r="T66" s="821"/>
      <c r="U66" s="821"/>
      <c r="V66" s="821"/>
      <c r="W66" s="821"/>
      <c r="X66" s="821"/>
      <c r="Y66" s="821"/>
      <c r="Z66" s="821"/>
      <c r="AA66" s="821"/>
      <c r="AB66" s="821"/>
      <c r="AC66" s="142"/>
      <c r="AD66" s="160"/>
      <c r="AE66" s="735" t="s">
        <v>4282</v>
      </c>
      <c r="AF66" s="735"/>
      <c r="AG66" s="735"/>
      <c r="AH66" s="735"/>
      <c r="AI66" s="735"/>
      <c r="AJ66" s="735"/>
      <c r="AK66" s="735"/>
      <c r="AL66" s="735"/>
      <c r="AM66" s="735"/>
      <c r="AN66" s="735"/>
      <c r="AO66" s="735"/>
      <c r="AP66" s="744"/>
      <c r="AQ66" s="142"/>
      <c r="AR66" s="160"/>
      <c r="AS66" s="734" t="s">
        <v>4258</v>
      </c>
      <c r="AT66" s="735"/>
      <c r="AU66" s="735"/>
      <c r="AV66" s="735"/>
      <c r="AW66" s="735"/>
      <c r="AX66" s="735"/>
      <c r="AY66" s="735"/>
      <c r="AZ66" s="735"/>
      <c r="BA66" s="735"/>
      <c r="BB66" s="735"/>
      <c r="BC66" s="735"/>
      <c r="BD66" s="735"/>
      <c r="BE66" s="142"/>
      <c r="BF66" s="164"/>
      <c r="BG66" s="735" t="s">
        <v>4268</v>
      </c>
      <c r="BH66" s="735"/>
      <c r="BI66" s="735"/>
      <c r="BJ66" s="735"/>
      <c r="BK66" s="735"/>
      <c r="BL66" s="735"/>
      <c r="BM66" s="735"/>
      <c r="BN66" s="735"/>
      <c r="BO66" s="735"/>
      <c r="BP66" s="735"/>
      <c r="BQ66" s="735"/>
      <c r="BR66" s="744"/>
      <c r="BS66" s="142"/>
      <c r="BT66" s="160"/>
      <c r="BU66" s="734" t="s">
        <v>4260</v>
      </c>
      <c r="BV66" s="735"/>
      <c r="BW66" s="735"/>
      <c r="BX66" s="735"/>
      <c r="BY66" s="735"/>
      <c r="BZ66" s="735"/>
      <c r="CA66" s="735"/>
      <c r="CB66" s="735"/>
      <c r="CC66" s="735"/>
      <c r="CD66" s="735"/>
      <c r="CE66" s="735"/>
      <c r="CF66" s="735"/>
      <c r="CG66" s="142"/>
      <c r="CH66" s="164"/>
      <c r="CI66" s="735" t="s">
        <v>4271</v>
      </c>
      <c r="CJ66" s="735"/>
      <c r="CK66" s="735"/>
      <c r="CL66" s="735"/>
      <c r="CM66" s="735"/>
      <c r="CN66" s="735"/>
      <c r="CO66" s="735"/>
      <c r="CP66" s="735"/>
      <c r="CQ66" s="735"/>
      <c r="CR66" s="735"/>
      <c r="CS66" s="735"/>
      <c r="CT66" s="744"/>
      <c r="CU66" s="142"/>
      <c r="CV66" s="160"/>
      <c r="CW66" s="734" t="s">
        <v>4297</v>
      </c>
      <c r="CX66" s="735"/>
      <c r="CY66" s="735"/>
      <c r="CZ66" s="735"/>
      <c r="DA66" s="735"/>
      <c r="DB66" s="735"/>
      <c r="DC66" s="735"/>
      <c r="DD66" s="735"/>
      <c r="DE66" s="735"/>
      <c r="DF66" s="735"/>
      <c r="DG66" s="735"/>
      <c r="DH66" s="735"/>
      <c r="DI66" s="142"/>
      <c r="DJ66" s="164"/>
      <c r="DK66" s="735" t="s">
        <v>4272</v>
      </c>
      <c r="DL66" s="735"/>
      <c r="DM66" s="735"/>
      <c r="DN66" s="735"/>
      <c r="DO66" s="735"/>
      <c r="DP66" s="735"/>
      <c r="DQ66" s="735"/>
      <c r="DR66" s="735"/>
      <c r="DS66" s="735"/>
      <c r="DT66" s="735"/>
      <c r="DU66" s="735"/>
      <c r="DV66" s="744"/>
      <c r="DW66" s="142"/>
      <c r="DX66" s="160"/>
      <c r="DY66" s="734" t="s">
        <v>4299</v>
      </c>
      <c r="DZ66" s="821"/>
      <c r="EA66" s="821"/>
      <c r="EB66" s="821"/>
      <c r="EC66" s="821"/>
      <c r="ED66" s="821"/>
      <c r="EE66" s="821"/>
      <c r="EF66" s="821"/>
      <c r="EG66" s="821"/>
      <c r="EH66" s="821"/>
      <c r="EI66" s="821"/>
      <c r="EJ66" s="744"/>
    </row>
    <row r="67" spans="1:140" ht="15" customHeight="1">
      <c r="C67" s="736" t="s">
        <v>621</v>
      </c>
      <c r="D67" s="717"/>
      <c r="E67" s="717"/>
      <c r="F67" s="717"/>
      <c r="G67" s="717"/>
      <c r="H67" s="717"/>
      <c r="I67" s="717"/>
      <c r="J67" s="717"/>
      <c r="K67" s="717"/>
      <c r="L67" s="717"/>
      <c r="M67" s="717"/>
      <c r="N67" s="717"/>
      <c r="O67" s="227"/>
      <c r="P67" s="164"/>
      <c r="Q67" s="822" t="s">
        <v>665</v>
      </c>
      <c r="R67" s="822"/>
      <c r="S67" s="822"/>
      <c r="T67" s="822"/>
      <c r="U67" s="822"/>
      <c r="V67" s="822"/>
      <c r="W67" s="822"/>
      <c r="X67" s="822"/>
      <c r="Y67" s="822"/>
      <c r="Z67" s="822"/>
      <c r="AA67" s="822"/>
      <c r="AB67" s="822"/>
      <c r="AC67" s="227"/>
      <c r="AD67" s="160"/>
      <c r="AE67" s="717" t="s">
        <v>665</v>
      </c>
      <c r="AF67" s="717"/>
      <c r="AG67" s="717"/>
      <c r="AH67" s="717"/>
      <c r="AI67" s="717"/>
      <c r="AJ67" s="717"/>
      <c r="AK67" s="717"/>
      <c r="AL67" s="717"/>
      <c r="AM67" s="717"/>
      <c r="AN67" s="717"/>
      <c r="AO67" s="717"/>
      <c r="AP67" s="718"/>
      <c r="AQ67" s="227"/>
      <c r="AR67" s="160"/>
      <c r="AS67" s="736"/>
      <c r="AT67" s="717"/>
      <c r="AU67" s="717"/>
      <c r="AV67" s="717"/>
      <c r="AW67" s="717"/>
      <c r="AX67" s="717"/>
      <c r="AY67" s="717"/>
      <c r="AZ67" s="717"/>
      <c r="BA67" s="717"/>
      <c r="BB67" s="717"/>
      <c r="BC67" s="717"/>
      <c r="BD67" s="717"/>
      <c r="BE67" s="227"/>
      <c r="BF67" s="164"/>
      <c r="BG67" s="717" t="s">
        <v>665</v>
      </c>
      <c r="BH67" s="717"/>
      <c r="BI67" s="717"/>
      <c r="BJ67" s="717"/>
      <c r="BK67" s="717"/>
      <c r="BL67" s="717"/>
      <c r="BM67" s="717"/>
      <c r="BN67" s="717"/>
      <c r="BO67" s="717"/>
      <c r="BP67" s="717"/>
      <c r="BQ67" s="717"/>
      <c r="BR67" s="718"/>
      <c r="BS67" s="227"/>
      <c r="BT67" s="160"/>
      <c r="BU67" s="736"/>
      <c r="BV67" s="717"/>
      <c r="BW67" s="717"/>
      <c r="BX67" s="717"/>
      <c r="BY67" s="717"/>
      <c r="BZ67" s="717"/>
      <c r="CA67" s="717"/>
      <c r="CB67" s="717"/>
      <c r="CC67" s="717"/>
      <c r="CD67" s="717"/>
      <c r="CE67" s="717"/>
      <c r="CF67" s="717"/>
      <c r="CG67" s="227"/>
      <c r="CH67" s="164"/>
      <c r="CI67" s="717" t="s">
        <v>665</v>
      </c>
      <c r="CJ67" s="717"/>
      <c r="CK67" s="717"/>
      <c r="CL67" s="717"/>
      <c r="CM67" s="717"/>
      <c r="CN67" s="717"/>
      <c r="CO67" s="717"/>
      <c r="CP67" s="717"/>
      <c r="CQ67" s="717"/>
      <c r="CR67" s="717"/>
      <c r="CS67" s="717"/>
      <c r="CT67" s="718"/>
      <c r="CU67" s="227"/>
      <c r="CV67" s="160"/>
      <c r="CW67" s="736"/>
      <c r="CX67" s="717"/>
      <c r="CY67" s="717"/>
      <c r="CZ67" s="717"/>
      <c r="DA67" s="717"/>
      <c r="DB67" s="717"/>
      <c r="DC67" s="717"/>
      <c r="DD67" s="717"/>
      <c r="DE67" s="717"/>
      <c r="DF67" s="717"/>
      <c r="DG67" s="717"/>
      <c r="DH67" s="717"/>
      <c r="DI67" s="227"/>
      <c r="DJ67" s="164"/>
      <c r="DK67" s="717" t="s">
        <v>665</v>
      </c>
      <c r="DL67" s="717"/>
      <c r="DM67" s="717"/>
      <c r="DN67" s="717"/>
      <c r="DO67" s="717"/>
      <c r="DP67" s="717"/>
      <c r="DQ67" s="717"/>
      <c r="DR67" s="717"/>
      <c r="DS67" s="717"/>
      <c r="DT67" s="717"/>
      <c r="DU67" s="717"/>
      <c r="DV67" s="718"/>
      <c r="DW67" s="227"/>
      <c r="DX67" s="164"/>
      <c r="DY67" s="736"/>
      <c r="DZ67" s="822"/>
      <c r="EA67" s="822"/>
      <c r="EB67" s="822"/>
      <c r="EC67" s="822"/>
      <c r="ED67" s="822"/>
      <c r="EE67" s="822"/>
      <c r="EF67" s="822"/>
      <c r="EG67" s="822"/>
      <c r="EH67" s="822"/>
      <c r="EI67" s="822"/>
      <c r="EJ67" s="718"/>
    </row>
    <row r="68" spans="1:140" ht="106.5" customHeight="1">
      <c r="C68" s="720"/>
      <c r="D68" s="711"/>
      <c r="E68" s="711"/>
      <c r="F68" s="711"/>
      <c r="G68" s="711"/>
      <c r="H68" s="711"/>
      <c r="I68" s="711"/>
      <c r="J68" s="711"/>
      <c r="K68" s="711"/>
      <c r="L68" s="711"/>
      <c r="M68" s="711"/>
      <c r="N68" s="721"/>
      <c r="O68" s="135"/>
      <c r="P68" s="164"/>
      <c r="Q68" s="823"/>
      <c r="R68" s="824"/>
      <c r="S68" s="824"/>
      <c r="T68" s="824"/>
      <c r="U68" s="824"/>
      <c r="V68" s="824"/>
      <c r="W68" s="824"/>
      <c r="X68" s="824"/>
      <c r="Y68" s="824"/>
      <c r="Z68" s="824"/>
      <c r="AA68" s="824"/>
      <c r="AB68" s="825"/>
      <c r="AC68" s="135"/>
      <c r="AD68" s="160"/>
      <c r="AE68" s="710"/>
      <c r="AF68" s="711"/>
      <c r="AG68" s="711"/>
      <c r="AH68" s="711"/>
      <c r="AI68" s="711"/>
      <c r="AJ68" s="711"/>
      <c r="AK68" s="711"/>
      <c r="AL68" s="711"/>
      <c r="AM68" s="711"/>
      <c r="AN68" s="711"/>
      <c r="AO68" s="711"/>
      <c r="AP68" s="712"/>
      <c r="AQ68" s="135"/>
      <c r="AR68" s="160"/>
      <c r="AS68" s="720"/>
      <c r="AT68" s="711"/>
      <c r="AU68" s="711"/>
      <c r="AV68" s="711"/>
      <c r="AW68" s="711"/>
      <c r="AX68" s="711"/>
      <c r="AY68" s="711"/>
      <c r="AZ68" s="711"/>
      <c r="BA68" s="711"/>
      <c r="BB68" s="711"/>
      <c r="BC68" s="711"/>
      <c r="BD68" s="721"/>
      <c r="BE68" s="135"/>
      <c r="BF68" s="164"/>
      <c r="BG68" s="710"/>
      <c r="BH68" s="711"/>
      <c r="BI68" s="711"/>
      <c r="BJ68" s="711"/>
      <c r="BK68" s="711"/>
      <c r="BL68" s="711"/>
      <c r="BM68" s="711"/>
      <c r="BN68" s="711"/>
      <c r="BO68" s="711"/>
      <c r="BP68" s="711"/>
      <c r="BQ68" s="711"/>
      <c r="BR68" s="712"/>
      <c r="BS68" s="135"/>
      <c r="BT68" s="160"/>
      <c r="BU68" s="720"/>
      <c r="BV68" s="711"/>
      <c r="BW68" s="711"/>
      <c r="BX68" s="711"/>
      <c r="BY68" s="711"/>
      <c r="BZ68" s="711"/>
      <c r="CA68" s="711"/>
      <c r="CB68" s="711"/>
      <c r="CC68" s="711"/>
      <c r="CD68" s="711"/>
      <c r="CE68" s="711"/>
      <c r="CF68" s="721"/>
      <c r="CG68" s="135"/>
      <c r="CH68" s="164"/>
      <c r="CI68" s="710"/>
      <c r="CJ68" s="711"/>
      <c r="CK68" s="711"/>
      <c r="CL68" s="711"/>
      <c r="CM68" s="711"/>
      <c r="CN68" s="711"/>
      <c r="CO68" s="711"/>
      <c r="CP68" s="711"/>
      <c r="CQ68" s="711"/>
      <c r="CR68" s="711"/>
      <c r="CS68" s="711"/>
      <c r="CT68" s="712"/>
      <c r="CU68" s="135"/>
      <c r="CV68" s="160"/>
      <c r="CW68" s="720"/>
      <c r="CX68" s="711"/>
      <c r="CY68" s="711"/>
      <c r="CZ68" s="711"/>
      <c r="DA68" s="711"/>
      <c r="DB68" s="711"/>
      <c r="DC68" s="711"/>
      <c r="DD68" s="711"/>
      <c r="DE68" s="711"/>
      <c r="DF68" s="711"/>
      <c r="DG68" s="711"/>
      <c r="DH68" s="721"/>
      <c r="DI68" s="135"/>
      <c r="DJ68" s="164"/>
      <c r="DK68" s="710"/>
      <c r="DL68" s="711"/>
      <c r="DM68" s="711"/>
      <c r="DN68" s="711"/>
      <c r="DO68" s="711"/>
      <c r="DP68" s="711"/>
      <c r="DQ68" s="711"/>
      <c r="DR68" s="711"/>
      <c r="DS68" s="711"/>
      <c r="DT68" s="711"/>
      <c r="DU68" s="711"/>
      <c r="DV68" s="712"/>
      <c r="DW68" s="135"/>
      <c r="DX68" s="160"/>
      <c r="DY68" s="720"/>
      <c r="DZ68" s="824"/>
      <c r="EA68" s="824"/>
      <c r="EB68" s="824"/>
      <c r="EC68" s="824"/>
      <c r="ED68" s="824"/>
      <c r="EE68" s="824"/>
      <c r="EF68" s="824"/>
      <c r="EG68" s="824"/>
      <c r="EH68" s="824"/>
      <c r="EI68" s="824"/>
      <c r="EJ68" s="712"/>
    </row>
    <row r="69" spans="1:140">
      <c r="A69" s="137" t="s">
        <v>622</v>
      </c>
      <c r="C69" s="714">
        <f>VLOOKUP(A69,'Прайс-лист'!$B:$K,10,0)</f>
        <v>690</v>
      </c>
      <c r="D69" s="715"/>
      <c r="E69" s="715"/>
      <c r="F69" s="715"/>
      <c r="G69" s="715"/>
      <c r="H69" s="715"/>
      <c r="I69" s="715"/>
      <c r="J69" s="715"/>
      <c r="K69" s="716"/>
      <c r="L69" s="708"/>
      <c r="M69" s="709"/>
      <c r="N69" s="709"/>
      <c r="O69" s="137" t="s">
        <v>731</v>
      </c>
      <c r="P69" s="164"/>
      <c r="Q69" s="819">
        <f>VLOOKUP(O69,'Прайс-лист'!$B:$K,10,0)</f>
        <v>970</v>
      </c>
      <c r="R69" s="820"/>
      <c r="S69" s="820"/>
      <c r="T69" s="820"/>
      <c r="U69" s="820"/>
      <c r="V69" s="820"/>
      <c r="W69" s="820"/>
      <c r="X69" s="820"/>
      <c r="Y69" s="716"/>
      <c r="Z69" s="708"/>
      <c r="AA69" s="709"/>
      <c r="AB69" s="709"/>
      <c r="AC69" s="137" t="s">
        <v>666</v>
      </c>
      <c r="AD69" s="160"/>
      <c r="AE69" s="719">
        <f>VLOOKUP(AC69,'Прайс-лист'!$B:$K,10,0)</f>
        <v>770</v>
      </c>
      <c r="AF69" s="715"/>
      <c r="AG69" s="715"/>
      <c r="AH69" s="715"/>
      <c r="AI69" s="715"/>
      <c r="AJ69" s="715"/>
      <c r="AK69" s="715"/>
      <c r="AL69" s="715"/>
      <c r="AM69" s="716"/>
      <c r="AN69" s="708"/>
      <c r="AO69" s="709"/>
      <c r="AP69" s="713"/>
      <c r="AQ69" s="137"/>
      <c r="AR69" s="160"/>
      <c r="AS69" s="714" t="s">
        <v>4187</v>
      </c>
      <c r="AT69" s="715"/>
      <c r="AU69" s="715"/>
      <c r="AV69" s="715"/>
      <c r="AW69" s="715"/>
      <c r="AX69" s="715"/>
      <c r="AY69" s="715"/>
      <c r="AZ69" s="715"/>
      <c r="BA69" s="716"/>
      <c r="BB69" s="708"/>
      <c r="BC69" s="709"/>
      <c r="BD69" s="709"/>
      <c r="BE69" s="137" t="s">
        <v>734</v>
      </c>
      <c r="BF69" s="160"/>
      <c r="BG69" s="719">
        <f>VLOOKUP(BE69,'Прайс-лист'!$B:$K,10,0)</f>
        <v>1430</v>
      </c>
      <c r="BH69" s="715"/>
      <c r="BI69" s="715"/>
      <c r="BJ69" s="715"/>
      <c r="BK69" s="715"/>
      <c r="BL69" s="715"/>
      <c r="BM69" s="715"/>
      <c r="BN69" s="715"/>
      <c r="BO69" s="716"/>
      <c r="BP69" s="708"/>
      <c r="BQ69" s="709"/>
      <c r="BR69" s="713"/>
      <c r="BS69" s="137"/>
      <c r="BT69" s="160"/>
      <c r="BU69" s="714" t="s">
        <v>4187</v>
      </c>
      <c r="BV69" s="715"/>
      <c r="BW69" s="715"/>
      <c r="BX69" s="715"/>
      <c r="BY69" s="715"/>
      <c r="BZ69" s="715"/>
      <c r="CA69" s="715"/>
      <c r="CB69" s="715"/>
      <c r="CC69" s="716"/>
      <c r="CD69" s="708"/>
      <c r="CE69" s="709"/>
      <c r="CF69" s="709"/>
      <c r="CG69" s="137" t="s">
        <v>737</v>
      </c>
      <c r="CH69" s="160"/>
      <c r="CI69" s="719">
        <f>VLOOKUP(CG69,'Прайс-лист'!$B:$K,10,0)</f>
        <v>1460</v>
      </c>
      <c r="CJ69" s="715"/>
      <c r="CK69" s="715"/>
      <c r="CL69" s="715"/>
      <c r="CM69" s="715"/>
      <c r="CN69" s="715"/>
      <c r="CO69" s="715"/>
      <c r="CP69" s="715"/>
      <c r="CQ69" s="716"/>
      <c r="CR69" s="708"/>
      <c r="CS69" s="709"/>
      <c r="CT69" s="713"/>
      <c r="CU69" s="137"/>
      <c r="CV69" s="160"/>
      <c r="CW69" s="714" t="s">
        <v>4187</v>
      </c>
      <c r="CX69" s="715"/>
      <c r="CY69" s="715"/>
      <c r="CZ69" s="715"/>
      <c r="DA69" s="715"/>
      <c r="DB69" s="715"/>
      <c r="DC69" s="715"/>
      <c r="DD69" s="715"/>
      <c r="DE69" s="716"/>
      <c r="DF69" s="708"/>
      <c r="DG69" s="709"/>
      <c r="DH69" s="709"/>
      <c r="DI69" s="137" t="s">
        <v>740</v>
      </c>
      <c r="DJ69" s="160"/>
      <c r="DK69" s="719">
        <f>VLOOKUP(DI69,'Прайс-лист'!$B:$K,10,0)</f>
        <v>1580</v>
      </c>
      <c r="DL69" s="715"/>
      <c r="DM69" s="715"/>
      <c r="DN69" s="715"/>
      <c r="DO69" s="715"/>
      <c r="DP69" s="715"/>
      <c r="DQ69" s="715"/>
      <c r="DR69" s="715"/>
      <c r="DS69" s="716"/>
      <c r="DT69" s="708"/>
      <c r="DU69" s="709"/>
      <c r="DV69" s="713"/>
      <c r="DW69" s="137"/>
      <c r="DX69" s="160"/>
      <c r="DY69" s="714" t="s">
        <v>4187</v>
      </c>
      <c r="DZ69" s="820"/>
      <c r="EA69" s="820"/>
      <c r="EB69" s="820"/>
      <c r="EC69" s="820"/>
      <c r="ED69" s="820"/>
      <c r="EE69" s="820"/>
      <c r="EF69" s="820"/>
      <c r="EG69" s="716"/>
      <c r="EH69" s="708"/>
      <c r="EI69" s="709"/>
      <c r="EJ69" s="713"/>
    </row>
    <row r="70" spans="1:140" ht="15" thickBot="1">
      <c r="A70" s="138" t="s">
        <v>777</v>
      </c>
      <c r="C70" s="753">
        <f>VLOOKUP(A70,'Прайс-лист'!$B:$K,10,0)</f>
        <v>690</v>
      </c>
      <c r="D70" s="723"/>
      <c r="E70" s="723"/>
      <c r="F70" s="723"/>
      <c r="G70" s="723"/>
      <c r="H70" s="723"/>
      <c r="I70" s="723"/>
      <c r="J70" s="723"/>
      <c r="K70" s="724"/>
      <c r="L70" s="725"/>
      <c r="M70" s="726"/>
      <c r="N70" s="726"/>
      <c r="O70" s="138" t="s">
        <v>841</v>
      </c>
      <c r="P70" s="244"/>
      <c r="Q70" s="722">
        <f>VLOOKUP(O70,'Прайс-лист'!$B:$K,10,0)</f>
        <v>970</v>
      </c>
      <c r="R70" s="723"/>
      <c r="S70" s="723"/>
      <c r="T70" s="723"/>
      <c r="U70" s="723"/>
      <c r="V70" s="723"/>
      <c r="W70" s="723"/>
      <c r="X70" s="723"/>
      <c r="Y70" s="724"/>
      <c r="Z70" s="725"/>
      <c r="AA70" s="726"/>
      <c r="AB70" s="726"/>
      <c r="AC70" s="138" t="s">
        <v>799</v>
      </c>
      <c r="AD70" s="245"/>
      <c r="AE70" s="722">
        <f>VLOOKUP(AC70,'Прайс-лист'!$B:$K,10,0)</f>
        <v>770</v>
      </c>
      <c r="AF70" s="723"/>
      <c r="AG70" s="723"/>
      <c r="AH70" s="723"/>
      <c r="AI70" s="723"/>
      <c r="AJ70" s="723"/>
      <c r="AK70" s="723"/>
      <c r="AL70" s="723"/>
      <c r="AM70" s="724"/>
      <c r="AN70" s="725"/>
      <c r="AO70" s="726"/>
      <c r="AP70" s="727"/>
      <c r="AQ70" s="138" t="s">
        <v>2733</v>
      </c>
      <c r="AR70" s="245"/>
      <c r="AS70" s="753">
        <f>VLOOKUP(AQ70,'Прайс-лист'!$B:$K,10,0)</f>
        <v>1070</v>
      </c>
      <c r="AT70" s="723"/>
      <c r="AU70" s="723"/>
      <c r="AV70" s="723"/>
      <c r="AW70" s="723"/>
      <c r="AX70" s="723"/>
      <c r="AY70" s="723"/>
      <c r="AZ70" s="723"/>
      <c r="BA70" s="724"/>
      <c r="BB70" s="725"/>
      <c r="BC70" s="726"/>
      <c r="BD70" s="726"/>
      <c r="BE70" s="138" t="s">
        <v>843</v>
      </c>
      <c r="BF70" s="245"/>
      <c r="BG70" s="722">
        <f>VLOOKUP(BE70,'Прайс-лист'!$B:$K,10,0)</f>
        <v>1430</v>
      </c>
      <c r="BH70" s="723"/>
      <c r="BI70" s="723"/>
      <c r="BJ70" s="723"/>
      <c r="BK70" s="723"/>
      <c r="BL70" s="723"/>
      <c r="BM70" s="723"/>
      <c r="BN70" s="723"/>
      <c r="BO70" s="724"/>
      <c r="BP70" s="725"/>
      <c r="BQ70" s="726"/>
      <c r="BR70" s="727"/>
      <c r="BS70" s="138" t="s">
        <v>2735</v>
      </c>
      <c r="BT70" s="160"/>
      <c r="BU70" s="753">
        <f>VLOOKUP(BS70,'Прайс-лист'!$B:$K,10,0)</f>
        <v>1060</v>
      </c>
      <c r="BV70" s="723"/>
      <c r="BW70" s="723"/>
      <c r="BX70" s="723"/>
      <c r="BY70" s="723"/>
      <c r="BZ70" s="723"/>
      <c r="CA70" s="723"/>
      <c r="CB70" s="723"/>
      <c r="CC70" s="724"/>
      <c r="CD70" s="725"/>
      <c r="CE70" s="726"/>
      <c r="CF70" s="726"/>
      <c r="CG70" s="138" t="s">
        <v>845</v>
      </c>
      <c r="CH70" s="245"/>
      <c r="CI70" s="722">
        <f>VLOOKUP(CG70,'Прайс-лист'!$B:$K,10,0)</f>
        <v>1460</v>
      </c>
      <c r="CJ70" s="723"/>
      <c r="CK70" s="723"/>
      <c r="CL70" s="723"/>
      <c r="CM70" s="723"/>
      <c r="CN70" s="723"/>
      <c r="CO70" s="723"/>
      <c r="CP70" s="723"/>
      <c r="CQ70" s="724"/>
      <c r="CR70" s="725"/>
      <c r="CS70" s="726"/>
      <c r="CT70" s="727"/>
      <c r="CU70" s="138" t="s">
        <v>2737</v>
      </c>
      <c r="CV70" s="245"/>
      <c r="CW70" s="753">
        <f>VLOOKUP(CU70,'Прайс-лист'!$B:$K,10,0)</f>
        <v>1100</v>
      </c>
      <c r="CX70" s="723"/>
      <c r="CY70" s="723"/>
      <c r="CZ70" s="723"/>
      <c r="DA70" s="723"/>
      <c r="DB70" s="723"/>
      <c r="DC70" s="723"/>
      <c r="DD70" s="723"/>
      <c r="DE70" s="724"/>
      <c r="DF70" s="725"/>
      <c r="DG70" s="726"/>
      <c r="DH70" s="726"/>
      <c r="DI70" s="138" t="s">
        <v>847</v>
      </c>
      <c r="DJ70" s="245"/>
      <c r="DK70" s="722">
        <f>VLOOKUP(DI70,'Прайс-лист'!$B:$K,10,0)</f>
        <v>1580</v>
      </c>
      <c r="DL70" s="723"/>
      <c r="DM70" s="723"/>
      <c r="DN70" s="723"/>
      <c r="DO70" s="723"/>
      <c r="DP70" s="723"/>
      <c r="DQ70" s="723"/>
      <c r="DR70" s="723"/>
      <c r="DS70" s="724"/>
      <c r="DT70" s="725"/>
      <c r="DU70" s="726"/>
      <c r="DV70" s="727"/>
      <c r="DW70" s="138" t="s">
        <v>2739</v>
      </c>
      <c r="DX70" s="160"/>
      <c r="DY70" s="753">
        <f>VLOOKUP(DW70,'Прайс-лист'!$B:$K,10,0)</f>
        <v>1070</v>
      </c>
      <c r="DZ70" s="723"/>
      <c r="EA70" s="723"/>
      <c r="EB70" s="723"/>
      <c r="EC70" s="723"/>
      <c r="ED70" s="723"/>
      <c r="EE70" s="723"/>
      <c r="EF70" s="723"/>
      <c r="EG70" s="724"/>
      <c r="EH70" s="725"/>
      <c r="EI70" s="726"/>
      <c r="EJ70" s="727"/>
    </row>
    <row r="71" spans="1:140" ht="15" thickBot="1"/>
    <row r="72" spans="1:140" ht="15" thickBot="1">
      <c r="C72" s="754" t="s">
        <v>4196</v>
      </c>
      <c r="D72" s="755"/>
      <c r="E72" s="755"/>
      <c r="F72" s="755"/>
      <c r="G72" s="755"/>
      <c r="H72" s="755"/>
      <c r="I72" s="755"/>
      <c r="J72" s="755"/>
      <c r="K72" s="755"/>
      <c r="L72" s="755"/>
      <c r="M72" s="755"/>
      <c r="N72" s="756"/>
      <c r="O72" s="134"/>
      <c r="P72" s="158"/>
      <c r="Q72" s="754" t="s">
        <v>4197</v>
      </c>
      <c r="R72" s="755"/>
      <c r="S72" s="755"/>
      <c r="T72" s="755"/>
      <c r="U72" s="755"/>
      <c r="V72" s="755"/>
      <c r="W72" s="755"/>
      <c r="X72" s="755"/>
      <c r="Y72" s="755"/>
      <c r="Z72" s="755"/>
      <c r="AA72" s="755"/>
      <c r="AB72" s="755"/>
      <c r="AC72" s="755"/>
      <c r="AD72" s="755"/>
      <c r="AE72" s="755"/>
      <c r="AF72" s="755"/>
      <c r="AG72" s="755"/>
      <c r="AH72" s="755"/>
      <c r="AI72" s="755"/>
      <c r="AJ72" s="755"/>
      <c r="AK72" s="755"/>
      <c r="AL72" s="755"/>
      <c r="AM72" s="755"/>
      <c r="AN72" s="755"/>
      <c r="AO72" s="755"/>
      <c r="AP72" s="756"/>
      <c r="AQ72" s="134"/>
      <c r="AS72" s="754" t="s">
        <v>4198</v>
      </c>
      <c r="AT72" s="755"/>
      <c r="AU72" s="755"/>
      <c r="AV72" s="755"/>
      <c r="AW72" s="755"/>
      <c r="AX72" s="755"/>
      <c r="AY72" s="755"/>
      <c r="AZ72" s="755"/>
      <c r="BA72" s="755"/>
      <c r="BB72" s="755"/>
      <c r="BC72" s="755"/>
      <c r="BD72" s="755"/>
      <c r="BE72" s="755"/>
      <c r="BF72" s="755"/>
      <c r="BG72" s="755"/>
      <c r="BH72" s="755"/>
      <c r="BI72" s="755"/>
      <c r="BJ72" s="755"/>
      <c r="BK72" s="755"/>
      <c r="BL72" s="755"/>
      <c r="BM72" s="755"/>
      <c r="BN72" s="755"/>
      <c r="BO72" s="755"/>
      <c r="BP72" s="755"/>
      <c r="BQ72" s="755"/>
      <c r="BR72" s="756"/>
      <c r="BS72" s="134"/>
      <c r="BT72" s="164"/>
      <c r="BU72" s="754" t="s">
        <v>4199</v>
      </c>
      <c r="BV72" s="755"/>
      <c r="BW72" s="755"/>
      <c r="BX72" s="755"/>
      <c r="BY72" s="755"/>
      <c r="BZ72" s="755"/>
      <c r="CA72" s="755"/>
      <c r="CB72" s="755"/>
      <c r="CC72" s="755"/>
      <c r="CD72" s="755"/>
      <c r="CE72" s="755"/>
      <c r="CF72" s="755"/>
      <c r="CG72" s="755"/>
      <c r="CH72" s="755"/>
      <c r="CI72" s="755"/>
      <c r="CJ72" s="755"/>
      <c r="CK72" s="755"/>
      <c r="CL72" s="755"/>
      <c r="CM72" s="755"/>
      <c r="CN72" s="755"/>
      <c r="CO72" s="755"/>
      <c r="CP72" s="755"/>
      <c r="CQ72" s="755"/>
      <c r="CR72" s="755"/>
      <c r="CS72" s="755"/>
      <c r="CT72" s="756"/>
      <c r="CU72" s="134"/>
      <c r="CW72" s="754" t="s">
        <v>4200</v>
      </c>
      <c r="CX72" s="755"/>
      <c r="CY72" s="755"/>
      <c r="CZ72" s="755"/>
      <c r="DA72" s="755"/>
      <c r="DB72" s="755"/>
      <c r="DC72" s="755"/>
      <c r="DD72" s="755"/>
      <c r="DE72" s="755"/>
      <c r="DF72" s="755"/>
      <c r="DG72" s="755"/>
      <c r="DH72" s="755"/>
      <c r="DI72" s="755"/>
      <c r="DJ72" s="755"/>
      <c r="DK72" s="755"/>
      <c r="DL72" s="755"/>
      <c r="DM72" s="755"/>
      <c r="DN72" s="755"/>
      <c r="DO72" s="755"/>
      <c r="DP72" s="755"/>
      <c r="DQ72" s="755"/>
      <c r="DR72" s="755"/>
      <c r="DS72" s="755"/>
      <c r="DT72" s="755"/>
      <c r="DU72" s="755"/>
      <c r="DV72" s="756"/>
      <c r="DW72" s="134"/>
      <c r="DY72" s="754" t="s">
        <v>4327</v>
      </c>
      <c r="DZ72" s="755"/>
      <c r="EA72" s="755"/>
      <c r="EB72" s="755"/>
      <c r="EC72" s="755"/>
      <c r="ED72" s="755"/>
      <c r="EE72" s="755"/>
      <c r="EF72" s="755"/>
      <c r="EG72" s="755"/>
      <c r="EH72" s="755"/>
      <c r="EI72" s="755"/>
      <c r="EJ72" s="756"/>
    </row>
    <row r="73" spans="1:140" ht="15.75">
      <c r="C73" s="740" t="s">
        <v>6362</v>
      </c>
      <c r="D73" s="741"/>
      <c r="E73" s="741"/>
      <c r="F73" s="741"/>
      <c r="G73" s="741"/>
      <c r="H73" s="741"/>
      <c r="I73" s="741"/>
      <c r="J73" s="741"/>
      <c r="K73" s="741"/>
      <c r="L73" s="741"/>
      <c r="M73" s="741"/>
      <c r="N73" s="742"/>
      <c r="O73" s="135"/>
      <c r="P73" s="158"/>
      <c r="Q73" s="740" t="s">
        <v>4300</v>
      </c>
      <c r="R73" s="741"/>
      <c r="S73" s="741"/>
      <c r="T73" s="741"/>
      <c r="U73" s="741"/>
      <c r="V73" s="741"/>
      <c r="W73" s="741"/>
      <c r="X73" s="741"/>
      <c r="Y73" s="741"/>
      <c r="Z73" s="741"/>
      <c r="AA73" s="741"/>
      <c r="AB73" s="741"/>
      <c r="AC73" s="135"/>
      <c r="AD73" s="164"/>
      <c r="AE73" s="733" t="s">
        <v>619</v>
      </c>
      <c r="AF73" s="733"/>
      <c r="AG73" s="733"/>
      <c r="AH73" s="733"/>
      <c r="AI73" s="733"/>
      <c r="AJ73" s="733"/>
      <c r="AK73" s="733"/>
      <c r="AL73" s="733"/>
      <c r="AM73" s="733"/>
      <c r="AN73" s="733"/>
      <c r="AO73" s="733"/>
      <c r="AP73" s="743"/>
      <c r="AQ73" s="135"/>
      <c r="AS73" s="740" t="s">
        <v>4302</v>
      </c>
      <c r="AT73" s="741"/>
      <c r="AU73" s="741"/>
      <c r="AV73" s="741"/>
      <c r="AW73" s="741"/>
      <c r="AX73" s="741"/>
      <c r="AY73" s="741"/>
      <c r="AZ73" s="741"/>
      <c r="BA73" s="741"/>
      <c r="BB73" s="741"/>
      <c r="BC73" s="741"/>
      <c r="BD73" s="741"/>
      <c r="BE73" s="135"/>
      <c r="BF73" s="164"/>
      <c r="BG73" s="733" t="s">
        <v>759</v>
      </c>
      <c r="BH73" s="733"/>
      <c r="BI73" s="733"/>
      <c r="BJ73" s="733"/>
      <c r="BK73" s="733"/>
      <c r="BL73" s="733"/>
      <c r="BM73" s="733"/>
      <c r="BN73" s="733"/>
      <c r="BO73" s="733"/>
      <c r="BP73" s="733"/>
      <c r="BQ73" s="733"/>
      <c r="BR73" s="743"/>
      <c r="BS73" s="135"/>
      <c r="BT73" s="164"/>
      <c r="BU73" s="740" t="s">
        <v>4304</v>
      </c>
      <c r="BV73" s="741"/>
      <c r="BW73" s="741"/>
      <c r="BX73" s="741"/>
      <c r="BY73" s="741"/>
      <c r="BZ73" s="741"/>
      <c r="CA73" s="741"/>
      <c r="CB73" s="741"/>
      <c r="CC73" s="741"/>
      <c r="CD73" s="741"/>
      <c r="CE73" s="741"/>
      <c r="CF73" s="741"/>
      <c r="CG73" s="135"/>
      <c r="CH73" s="164"/>
      <c r="CI73" s="733" t="s">
        <v>748</v>
      </c>
      <c r="CJ73" s="733"/>
      <c r="CK73" s="733"/>
      <c r="CL73" s="733"/>
      <c r="CM73" s="733"/>
      <c r="CN73" s="733"/>
      <c r="CO73" s="733"/>
      <c r="CP73" s="733"/>
      <c r="CQ73" s="733"/>
      <c r="CR73" s="733"/>
      <c r="CS73" s="733"/>
      <c r="CT73" s="743"/>
      <c r="CU73" s="135"/>
      <c r="CW73" s="740" t="s">
        <v>4306</v>
      </c>
      <c r="CX73" s="741"/>
      <c r="CY73" s="741"/>
      <c r="CZ73" s="741"/>
      <c r="DA73" s="741"/>
      <c r="DB73" s="741"/>
      <c r="DC73" s="741"/>
      <c r="DD73" s="741"/>
      <c r="DE73" s="741"/>
      <c r="DF73" s="741"/>
      <c r="DG73" s="741"/>
      <c r="DH73" s="741"/>
      <c r="DI73" s="135"/>
      <c r="DJ73" s="164"/>
      <c r="DK73" s="733" t="s">
        <v>744</v>
      </c>
      <c r="DL73" s="733"/>
      <c r="DM73" s="733"/>
      <c r="DN73" s="733"/>
      <c r="DO73" s="733"/>
      <c r="DP73" s="733"/>
      <c r="DQ73" s="733"/>
      <c r="DR73" s="733"/>
      <c r="DS73" s="733"/>
      <c r="DT73" s="733"/>
      <c r="DU73" s="733"/>
      <c r="DV73" s="743"/>
      <c r="DW73" s="135"/>
      <c r="DY73" s="740" t="s">
        <v>643</v>
      </c>
      <c r="DZ73" s="741"/>
      <c r="EA73" s="741"/>
      <c r="EB73" s="741"/>
      <c r="EC73" s="741"/>
      <c r="ED73" s="741"/>
      <c r="EE73" s="741"/>
      <c r="EF73" s="741"/>
      <c r="EG73" s="741"/>
      <c r="EH73" s="741"/>
      <c r="EI73" s="741"/>
      <c r="EJ73" s="742"/>
    </row>
    <row r="74" spans="1:140" ht="48.75" customHeight="1">
      <c r="C74" s="734" t="s">
        <v>4273</v>
      </c>
      <c r="D74" s="821"/>
      <c r="E74" s="821"/>
      <c r="F74" s="821"/>
      <c r="G74" s="821"/>
      <c r="H74" s="821"/>
      <c r="I74" s="821"/>
      <c r="J74" s="821"/>
      <c r="K74" s="821"/>
      <c r="L74" s="821"/>
      <c r="M74" s="821"/>
      <c r="N74" s="744"/>
      <c r="O74" s="142"/>
      <c r="P74" s="164"/>
      <c r="Q74" s="734" t="s">
        <v>4317</v>
      </c>
      <c r="R74" s="735"/>
      <c r="S74" s="735"/>
      <c r="T74" s="735"/>
      <c r="U74" s="735"/>
      <c r="V74" s="735"/>
      <c r="W74" s="735"/>
      <c r="X74" s="735"/>
      <c r="Y74" s="735"/>
      <c r="Z74" s="735"/>
      <c r="AA74" s="735"/>
      <c r="AB74" s="735"/>
      <c r="AC74" s="142"/>
      <c r="AD74" s="164"/>
      <c r="AE74" s="735" t="s">
        <v>4262</v>
      </c>
      <c r="AF74" s="735"/>
      <c r="AG74" s="735"/>
      <c r="AH74" s="735"/>
      <c r="AI74" s="735"/>
      <c r="AJ74" s="735"/>
      <c r="AK74" s="735"/>
      <c r="AL74" s="735"/>
      <c r="AM74" s="735"/>
      <c r="AN74" s="735"/>
      <c r="AO74" s="735"/>
      <c r="AP74" s="744"/>
      <c r="AQ74" s="142"/>
      <c r="AR74" s="160"/>
      <c r="AS74" s="734" t="s">
        <v>4301</v>
      </c>
      <c r="AT74" s="735"/>
      <c r="AU74" s="735"/>
      <c r="AV74" s="735"/>
      <c r="AW74" s="735"/>
      <c r="AX74" s="735"/>
      <c r="AY74" s="735"/>
      <c r="AZ74" s="735"/>
      <c r="BA74" s="735"/>
      <c r="BB74" s="735"/>
      <c r="BC74" s="735"/>
      <c r="BD74" s="735"/>
      <c r="BE74" s="142"/>
      <c r="BF74" s="164"/>
      <c r="BG74" s="735" t="s">
        <v>4318</v>
      </c>
      <c r="BH74" s="735"/>
      <c r="BI74" s="735"/>
      <c r="BJ74" s="735"/>
      <c r="BK74" s="735"/>
      <c r="BL74" s="735"/>
      <c r="BM74" s="735"/>
      <c r="BN74" s="735"/>
      <c r="BO74" s="735"/>
      <c r="BP74" s="735"/>
      <c r="BQ74" s="735"/>
      <c r="BR74" s="744"/>
      <c r="BS74" s="142"/>
      <c r="BT74" s="160"/>
      <c r="BU74" s="734" t="s">
        <v>4303</v>
      </c>
      <c r="BV74" s="735"/>
      <c r="BW74" s="735"/>
      <c r="BX74" s="735"/>
      <c r="BY74" s="735"/>
      <c r="BZ74" s="735"/>
      <c r="CA74" s="735"/>
      <c r="CB74" s="735"/>
      <c r="CC74" s="735"/>
      <c r="CD74" s="735"/>
      <c r="CE74" s="735"/>
      <c r="CF74" s="735"/>
      <c r="CG74" s="142"/>
      <c r="CH74" s="164"/>
      <c r="CI74" s="735" t="s">
        <v>4319</v>
      </c>
      <c r="CJ74" s="735"/>
      <c r="CK74" s="735"/>
      <c r="CL74" s="735"/>
      <c r="CM74" s="735"/>
      <c r="CN74" s="735"/>
      <c r="CO74" s="735"/>
      <c r="CP74" s="735"/>
      <c r="CQ74" s="735"/>
      <c r="CR74" s="735"/>
      <c r="CS74" s="735"/>
      <c r="CT74" s="744"/>
      <c r="CU74" s="142"/>
      <c r="CV74" s="160"/>
      <c r="CW74" s="734" t="s">
        <v>4305</v>
      </c>
      <c r="CX74" s="735"/>
      <c r="CY74" s="735"/>
      <c r="CZ74" s="735"/>
      <c r="DA74" s="735"/>
      <c r="DB74" s="735"/>
      <c r="DC74" s="735"/>
      <c r="DD74" s="735"/>
      <c r="DE74" s="735"/>
      <c r="DF74" s="735"/>
      <c r="DG74" s="735"/>
      <c r="DH74" s="735"/>
      <c r="DI74" s="142"/>
      <c r="DJ74" s="164"/>
      <c r="DK74" s="735" t="s">
        <v>4404</v>
      </c>
      <c r="DL74" s="735"/>
      <c r="DM74" s="735"/>
      <c r="DN74" s="735"/>
      <c r="DO74" s="735"/>
      <c r="DP74" s="735"/>
      <c r="DQ74" s="735"/>
      <c r="DR74" s="735"/>
      <c r="DS74" s="735"/>
      <c r="DT74" s="735"/>
      <c r="DU74" s="735"/>
      <c r="DV74" s="744"/>
      <c r="DW74" s="134"/>
      <c r="DX74" s="160"/>
      <c r="DY74" s="734" t="s">
        <v>4396</v>
      </c>
      <c r="DZ74" s="821"/>
      <c r="EA74" s="821"/>
      <c r="EB74" s="821"/>
      <c r="EC74" s="821"/>
      <c r="ED74" s="821"/>
      <c r="EE74" s="821"/>
      <c r="EF74" s="821"/>
      <c r="EG74" s="821"/>
      <c r="EH74" s="821"/>
      <c r="EI74" s="821"/>
      <c r="EJ74" s="744"/>
    </row>
    <row r="75" spans="1:140" ht="15" customHeight="1">
      <c r="C75" s="736" t="s">
        <v>665</v>
      </c>
      <c r="D75" s="822"/>
      <c r="E75" s="822"/>
      <c r="F75" s="822"/>
      <c r="G75" s="822"/>
      <c r="H75" s="822"/>
      <c r="I75" s="822"/>
      <c r="J75" s="822"/>
      <c r="K75" s="822"/>
      <c r="L75" s="822"/>
      <c r="M75" s="822"/>
      <c r="N75" s="718"/>
      <c r="O75" s="227"/>
      <c r="P75" s="164"/>
      <c r="Q75" s="736"/>
      <c r="R75" s="717"/>
      <c r="S75" s="717"/>
      <c r="T75" s="717"/>
      <c r="U75" s="717"/>
      <c r="V75" s="717"/>
      <c r="W75" s="717"/>
      <c r="X75" s="717"/>
      <c r="Y75" s="717"/>
      <c r="Z75" s="717"/>
      <c r="AA75" s="717"/>
      <c r="AB75" s="717"/>
      <c r="AC75" s="227"/>
      <c r="AD75" s="164"/>
      <c r="AE75" s="717" t="s">
        <v>621</v>
      </c>
      <c r="AF75" s="717"/>
      <c r="AG75" s="717"/>
      <c r="AH75" s="717"/>
      <c r="AI75" s="717"/>
      <c r="AJ75" s="717"/>
      <c r="AK75" s="717"/>
      <c r="AL75" s="717"/>
      <c r="AM75" s="717"/>
      <c r="AN75" s="717"/>
      <c r="AO75" s="717"/>
      <c r="AP75" s="718"/>
      <c r="AQ75" s="227"/>
      <c r="AR75" s="160"/>
      <c r="AS75" s="736"/>
      <c r="AT75" s="717"/>
      <c r="AU75" s="717"/>
      <c r="AV75" s="717"/>
      <c r="AW75" s="717"/>
      <c r="AX75" s="717"/>
      <c r="AY75" s="717"/>
      <c r="AZ75" s="717"/>
      <c r="BA75" s="717"/>
      <c r="BB75" s="717"/>
      <c r="BC75" s="717"/>
      <c r="BD75" s="717"/>
      <c r="BE75" s="227"/>
      <c r="BF75" s="164"/>
      <c r="BG75" s="717" t="s">
        <v>761</v>
      </c>
      <c r="BH75" s="717"/>
      <c r="BI75" s="717"/>
      <c r="BJ75" s="717"/>
      <c r="BK75" s="717"/>
      <c r="BL75" s="717"/>
      <c r="BM75" s="717"/>
      <c r="BN75" s="717"/>
      <c r="BO75" s="717"/>
      <c r="BP75" s="717"/>
      <c r="BQ75" s="717"/>
      <c r="BR75" s="718"/>
      <c r="BS75" s="227"/>
      <c r="BT75" s="160"/>
      <c r="BU75" s="736"/>
      <c r="BV75" s="717"/>
      <c r="BW75" s="717"/>
      <c r="BX75" s="717"/>
      <c r="BY75" s="717"/>
      <c r="BZ75" s="717"/>
      <c r="CA75" s="717"/>
      <c r="CB75" s="717"/>
      <c r="CC75" s="717"/>
      <c r="CD75" s="717"/>
      <c r="CE75" s="717"/>
      <c r="CF75" s="717"/>
      <c r="CG75" s="227"/>
      <c r="CH75" s="164"/>
      <c r="CI75" s="717" t="s">
        <v>661</v>
      </c>
      <c r="CJ75" s="717"/>
      <c r="CK75" s="717"/>
      <c r="CL75" s="717"/>
      <c r="CM75" s="717"/>
      <c r="CN75" s="717"/>
      <c r="CO75" s="717"/>
      <c r="CP75" s="717"/>
      <c r="CQ75" s="717"/>
      <c r="CR75" s="717"/>
      <c r="CS75" s="717"/>
      <c r="CT75" s="718"/>
      <c r="CU75" s="227"/>
      <c r="CV75" s="160"/>
      <c r="CW75" s="736"/>
      <c r="CX75" s="717"/>
      <c r="CY75" s="717"/>
      <c r="CZ75" s="717"/>
      <c r="DA75" s="717"/>
      <c r="DB75" s="717"/>
      <c r="DC75" s="717"/>
      <c r="DD75" s="717"/>
      <c r="DE75" s="717"/>
      <c r="DF75" s="717"/>
      <c r="DG75" s="717"/>
      <c r="DH75" s="717"/>
      <c r="DI75" s="227"/>
      <c r="DJ75" s="164"/>
      <c r="DK75" s="717" t="s">
        <v>746</v>
      </c>
      <c r="DL75" s="717"/>
      <c r="DM75" s="717"/>
      <c r="DN75" s="717"/>
      <c r="DO75" s="717"/>
      <c r="DP75" s="717"/>
      <c r="DQ75" s="717"/>
      <c r="DR75" s="717"/>
      <c r="DS75" s="717"/>
      <c r="DT75" s="717"/>
      <c r="DU75" s="717"/>
      <c r="DV75" s="718"/>
      <c r="DW75" s="135"/>
      <c r="DX75" s="164"/>
      <c r="DY75" s="736" t="s">
        <v>645</v>
      </c>
      <c r="DZ75" s="822"/>
      <c r="EA75" s="822"/>
      <c r="EB75" s="822"/>
      <c r="EC75" s="822"/>
      <c r="ED75" s="822"/>
      <c r="EE75" s="822"/>
      <c r="EF75" s="822"/>
      <c r="EG75" s="822"/>
      <c r="EH75" s="822"/>
      <c r="EI75" s="822"/>
      <c r="EJ75" s="718"/>
    </row>
    <row r="76" spans="1:140" ht="106.5" customHeight="1">
      <c r="C76" s="720"/>
      <c r="D76" s="824"/>
      <c r="E76" s="824"/>
      <c r="F76" s="824"/>
      <c r="G76" s="824"/>
      <c r="H76" s="824"/>
      <c r="I76" s="824"/>
      <c r="J76" s="824"/>
      <c r="K76" s="824"/>
      <c r="L76" s="824"/>
      <c r="M76" s="824"/>
      <c r="N76" s="712"/>
      <c r="O76" s="135"/>
      <c r="P76" s="164"/>
      <c r="Q76" s="720"/>
      <c r="R76" s="711"/>
      <c r="S76" s="711"/>
      <c r="T76" s="711"/>
      <c r="U76" s="711"/>
      <c r="V76" s="711"/>
      <c r="W76" s="711"/>
      <c r="X76" s="711"/>
      <c r="Y76" s="711"/>
      <c r="Z76" s="711"/>
      <c r="AA76" s="711"/>
      <c r="AB76" s="721"/>
      <c r="AC76" s="135"/>
      <c r="AD76" s="164"/>
      <c r="AE76" s="710"/>
      <c r="AF76" s="711"/>
      <c r="AG76" s="711"/>
      <c r="AH76" s="711"/>
      <c r="AI76" s="711"/>
      <c r="AJ76" s="711"/>
      <c r="AK76" s="711"/>
      <c r="AL76" s="711"/>
      <c r="AM76" s="711"/>
      <c r="AN76" s="711"/>
      <c r="AO76" s="711"/>
      <c r="AP76" s="712"/>
      <c r="AQ76" s="135"/>
      <c r="AR76" s="160"/>
      <c r="AS76" s="720"/>
      <c r="AT76" s="711"/>
      <c r="AU76" s="711"/>
      <c r="AV76" s="711"/>
      <c r="AW76" s="711"/>
      <c r="AX76" s="711"/>
      <c r="AY76" s="711"/>
      <c r="AZ76" s="711"/>
      <c r="BA76" s="711"/>
      <c r="BB76" s="711"/>
      <c r="BC76" s="711"/>
      <c r="BD76" s="721"/>
      <c r="BE76" s="135"/>
      <c r="BF76" s="164"/>
      <c r="BG76" s="710"/>
      <c r="BH76" s="711"/>
      <c r="BI76" s="711"/>
      <c r="BJ76" s="711"/>
      <c r="BK76" s="711"/>
      <c r="BL76" s="711"/>
      <c r="BM76" s="711"/>
      <c r="BN76" s="711"/>
      <c r="BO76" s="711"/>
      <c r="BP76" s="711"/>
      <c r="BQ76" s="711"/>
      <c r="BR76" s="712"/>
      <c r="BS76" s="135"/>
      <c r="BT76" s="160"/>
      <c r="BU76" s="720"/>
      <c r="BV76" s="711"/>
      <c r="BW76" s="711"/>
      <c r="BX76" s="711"/>
      <c r="BY76" s="711"/>
      <c r="BZ76" s="711"/>
      <c r="CA76" s="711"/>
      <c r="CB76" s="711"/>
      <c r="CC76" s="711"/>
      <c r="CD76" s="711"/>
      <c r="CE76" s="711"/>
      <c r="CF76" s="721"/>
      <c r="CG76" s="135"/>
      <c r="CH76" s="164"/>
      <c r="CI76" s="710"/>
      <c r="CJ76" s="711"/>
      <c r="CK76" s="711"/>
      <c r="CL76" s="711"/>
      <c r="CM76" s="711"/>
      <c r="CN76" s="711"/>
      <c r="CO76" s="711"/>
      <c r="CP76" s="711"/>
      <c r="CQ76" s="711"/>
      <c r="CR76" s="711"/>
      <c r="CS76" s="711"/>
      <c r="CT76" s="712"/>
      <c r="CU76" s="135"/>
      <c r="CV76" s="160"/>
      <c r="CW76" s="720"/>
      <c r="CX76" s="711"/>
      <c r="CY76" s="711"/>
      <c r="CZ76" s="711"/>
      <c r="DA76" s="711"/>
      <c r="DB76" s="711"/>
      <c r="DC76" s="711"/>
      <c r="DD76" s="711"/>
      <c r="DE76" s="711"/>
      <c r="DF76" s="711"/>
      <c r="DG76" s="711"/>
      <c r="DH76" s="721"/>
      <c r="DI76" s="135"/>
      <c r="DJ76" s="164"/>
      <c r="DK76" s="710"/>
      <c r="DL76" s="711"/>
      <c r="DM76" s="711"/>
      <c r="DN76" s="711"/>
      <c r="DO76" s="711"/>
      <c r="DP76" s="711"/>
      <c r="DQ76" s="711"/>
      <c r="DR76" s="711"/>
      <c r="DS76" s="711"/>
      <c r="DT76" s="711"/>
      <c r="DU76" s="711"/>
      <c r="DV76" s="712"/>
      <c r="DW76" s="134"/>
      <c r="DX76" s="160"/>
      <c r="DY76" s="720"/>
      <c r="DZ76" s="824"/>
      <c r="EA76" s="824"/>
      <c r="EB76" s="824"/>
      <c r="EC76" s="824"/>
      <c r="ED76" s="824"/>
      <c r="EE76" s="824"/>
      <c r="EF76" s="824"/>
      <c r="EG76" s="824"/>
      <c r="EH76" s="824"/>
      <c r="EI76" s="824"/>
      <c r="EJ76" s="712"/>
    </row>
    <row r="77" spans="1:140">
      <c r="A77" s="137" t="s">
        <v>743</v>
      </c>
      <c r="C77" s="714">
        <f>VLOOKUP(A77,'Прайс-лист'!$B:$K,10,0)</f>
        <v>1750</v>
      </c>
      <c r="D77" s="820"/>
      <c r="E77" s="820"/>
      <c r="F77" s="820"/>
      <c r="G77" s="820"/>
      <c r="H77" s="820"/>
      <c r="I77" s="820"/>
      <c r="J77" s="820"/>
      <c r="K77" s="716"/>
      <c r="L77" s="708"/>
      <c r="M77" s="709"/>
      <c r="N77" s="713"/>
      <c r="O77" s="137" t="s">
        <v>2672</v>
      </c>
      <c r="P77" s="164"/>
      <c r="Q77" s="714">
        <f>VLOOKUP(O77,'Прайс-лист'!$B:$K,10,0)</f>
        <v>1350</v>
      </c>
      <c r="R77" s="715"/>
      <c r="S77" s="715"/>
      <c r="T77" s="715"/>
      <c r="U77" s="715"/>
      <c r="V77" s="715"/>
      <c r="W77" s="715"/>
      <c r="X77" s="715"/>
      <c r="Y77" s="716"/>
      <c r="Z77" s="708"/>
      <c r="AA77" s="709"/>
      <c r="AB77" s="709"/>
      <c r="AC77" s="137" t="s">
        <v>622</v>
      </c>
      <c r="AD77" s="164"/>
      <c r="AE77" s="719">
        <f>VLOOKUP(AC77,'Прайс-лист'!$B:$K,10,0)</f>
        <v>690</v>
      </c>
      <c r="AF77" s="715"/>
      <c r="AG77" s="715"/>
      <c r="AH77" s="715"/>
      <c r="AI77" s="715"/>
      <c r="AJ77" s="715"/>
      <c r="AK77" s="715"/>
      <c r="AL77" s="715"/>
      <c r="AM77" s="716"/>
      <c r="AN77" s="708"/>
      <c r="AO77" s="709"/>
      <c r="AP77" s="713"/>
      <c r="AQ77" s="137"/>
      <c r="AR77" s="160"/>
      <c r="AS77" s="714" t="s">
        <v>4187</v>
      </c>
      <c r="AT77" s="715"/>
      <c r="AU77" s="715"/>
      <c r="AV77" s="715"/>
      <c r="AW77" s="715"/>
      <c r="AX77" s="715"/>
      <c r="AY77" s="715"/>
      <c r="AZ77" s="715"/>
      <c r="BA77" s="716"/>
      <c r="BB77" s="708"/>
      <c r="BC77" s="709"/>
      <c r="BD77" s="709"/>
      <c r="BE77" s="137" t="s">
        <v>762</v>
      </c>
      <c r="BF77" s="164"/>
      <c r="BG77" s="719">
        <f>VLOOKUP(BE77,'Прайс-лист'!$B:$K,10,0)</f>
        <v>1140</v>
      </c>
      <c r="BH77" s="715"/>
      <c r="BI77" s="715"/>
      <c r="BJ77" s="715"/>
      <c r="BK77" s="715"/>
      <c r="BL77" s="715"/>
      <c r="BM77" s="715"/>
      <c r="BN77" s="715"/>
      <c r="BO77" s="716"/>
      <c r="BP77" s="708"/>
      <c r="BQ77" s="709"/>
      <c r="BR77" s="713"/>
      <c r="BS77" s="137"/>
      <c r="BT77" s="160"/>
      <c r="BU77" s="714" t="s">
        <v>4187</v>
      </c>
      <c r="BV77" s="715"/>
      <c r="BW77" s="715"/>
      <c r="BX77" s="715"/>
      <c r="BY77" s="715"/>
      <c r="BZ77" s="715"/>
      <c r="CA77" s="715"/>
      <c r="CB77" s="715"/>
      <c r="CC77" s="716"/>
      <c r="CD77" s="708"/>
      <c r="CE77" s="709"/>
      <c r="CF77" s="709"/>
      <c r="CG77" s="143" t="s">
        <v>750</v>
      </c>
      <c r="CH77" s="251"/>
      <c r="CI77" s="719">
        <f>VLOOKUP(CG77,'Прайс-лист'!$B:$K,10,0)</f>
        <v>950</v>
      </c>
      <c r="CJ77" s="715"/>
      <c r="CK77" s="715"/>
      <c r="CL77" s="715"/>
      <c r="CM77" s="715"/>
      <c r="CN77" s="715"/>
      <c r="CO77" s="715"/>
      <c r="CP77" s="715"/>
      <c r="CQ77" s="716"/>
      <c r="CR77" s="708"/>
      <c r="CS77" s="709"/>
      <c r="CT77" s="713"/>
      <c r="CU77" s="273"/>
      <c r="CV77" s="275"/>
      <c r="CW77" s="714" t="s">
        <v>4187</v>
      </c>
      <c r="CX77" s="715"/>
      <c r="CY77" s="715"/>
      <c r="CZ77" s="715"/>
      <c r="DA77" s="715"/>
      <c r="DB77" s="715"/>
      <c r="DC77" s="715"/>
      <c r="DD77" s="715"/>
      <c r="DE77" s="716"/>
      <c r="DF77" s="708"/>
      <c r="DG77" s="709"/>
      <c r="DH77" s="709"/>
      <c r="DI77" s="143" t="s">
        <v>747</v>
      </c>
      <c r="DJ77" s="252"/>
      <c r="DK77" s="719">
        <f>VLOOKUP(DI77,'Прайс-лист'!$B:$K,10,0)</f>
        <v>1720</v>
      </c>
      <c r="DL77" s="715"/>
      <c r="DM77" s="715"/>
      <c r="DN77" s="715"/>
      <c r="DO77" s="715"/>
      <c r="DP77" s="715"/>
      <c r="DQ77" s="715"/>
      <c r="DR77" s="715"/>
      <c r="DS77" s="716"/>
      <c r="DT77" s="708"/>
      <c r="DU77" s="709"/>
      <c r="DV77" s="713"/>
      <c r="DW77" s="137" t="s">
        <v>646</v>
      </c>
      <c r="DX77" s="160"/>
      <c r="DY77" s="714">
        <f>VLOOKUP(DW77,'Прайс-лист'!$B:$K,10,0)</f>
        <v>340</v>
      </c>
      <c r="DZ77" s="820"/>
      <c r="EA77" s="820"/>
      <c r="EB77" s="820"/>
      <c r="EC77" s="820"/>
      <c r="ED77" s="820"/>
      <c r="EE77" s="820"/>
      <c r="EF77" s="820"/>
      <c r="EG77" s="716"/>
      <c r="EH77" s="708"/>
      <c r="EI77" s="709"/>
      <c r="EJ77" s="713"/>
    </row>
    <row r="78" spans="1:140" ht="15" thickBot="1">
      <c r="A78" s="138" t="s">
        <v>849</v>
      </c>
      <c r="C78" s="753">
        <f>VLOOKUP(A78,'Прайс-лист'!$B:$K,10,0)</f>
        <v>1750</v>
      </c>
      <c r="D78" s="723"/>
      <c r="E78" s="723"/>
      <c r="F78" s="723"/>
      <c r="G78" s="723"/>
      <c r="H78" s="723"/>
      <c r="I78" s="723"/>
      <c r="J78" s="723"/>
      <c r="K78" s="724"/>
      <c r="L78" s="725"/>
      <c r="M78" s="726"/>
      <c r="N78" s="727"/>
      <c r="O78" s="138"/>
      <c r="P78" s="164"/>
      <c r="Q78" s="753" t="s">
        <v>4187</v>
      </c>
      <c r="R78" s="723"/>
      <c r="S78" s="723"/>
      <c r="T78" s="723"/>
      <c r="U78" s="723"/>
      <c r="V78" s="723"/>
      <c r="W78" s="723"/>
      <c r="X78" s="723"/>
      <c r="Y78" s="724"/>
      <c r="Z78" s="725"/>
      <c r="AA78" s="726"/>
      <c r="AB78" s="726"/>
      <c r="AC78" s="139" t="s">
        <v>777</v>
      </c>
      <c r="AD78" s="244"/>
      <c r="AE78" s="722">
        <f>VLOOKUP(AC78,'Прайс-лист'!$B:$K,10,0)</f>
        <v>690</v>
      </c>
      <c r="AF78" s="723"/>
      <c r="AG78" s="723"/>
      <c r="AH78" s="723"/>
      <c r="AI78" s="723"/>
      <c r="AJ78" s="723"/>
      <c r="AK78" s="723"/>
      <c r="AL78" s="723"/>
      <c r="AM78" s="724"/>
      <c r="AN78" s="725"/>
      <c r="AO78" s="726"/>
      <c r="AP78" s="727"/>
      <c r="AQ78" s="138" t="s">
        <v>2741</v>
      </c>
      <c r="AR78" s="245"/>
      <c r="AS78" s="753">
        <f>VLOOKUP(AQ78,'Прайс-лист'!$B:$K,10,0)</f>
        <v>570</v>
      </c>
      <c r="AT78" s="723"/>
      <c r="AU78" s="723"/>
      <c r="AV78" s="723"/>
      <c r="AW78" s="723"/>
      <c r="AX78" s="723"/>
      <c r="AY78" s="723"/>
      <c r="AZ78" s="723"/>
      <c r="BA78" s="724"/>
      <c r="BB78" s="725"/>
      <c r="BC78" s="726"/>
      <c r="BD78" s="726"/>
      <c r="BE78" s="139" t="s">
        <v>859</v>
      </c>
      <c r="BF78" s="244"/>
      <c r="BG78" s="722">
        <f>VLOOKUP(BE78,'Прайс-лист'!$B:$K,10,0)</f>
        <v>1140</v>
      </c>
      <c r="BH78" s="723"/>
      <c r="BI78" s="723"/>
      <c r="BJ78" s="723"/>
      <c r="BK78" s="723"/>
      <c r="BL78" s="723"/>
      <c r="BM78" s="723"/>
      <c r="BN78" s="723"/>
      <c r="BO78" s="724"/>
      <c r="BP78" s="725"/>
      <c r="BQ78" s="726"/>
      <c r="BR78" s="727"/>
      <c r="BS78" s="138" t="s">
        <v>2743</v>
      </c>
      <c r="BT78" s="160"/>
      <c r="BU78" s="753">
        <f>VLOOKUP(BS78,'Прайс-лист'!$B:$K,10,0)</f>
        <v>170</v>
      </c>
      <c r="BV78" s="723"/>
      <c r="BW78" s="723"/>
      <c r="BX78" s="723"/>
      <c r="BY78" s="723"/>
      <c r="BZ78" s="723"/>
      <c r="CA78" s="723"/>
      <c r="CB78" s="723"/>
      <c r="CC78" s="724"/>
      <c r="CD78" s="725"/>
      <c r="CE78" s="726"/>
      <c r="CF78" s="726"/>
      <c r="CG78" s="144" t="s">
        <v>853</v>
      </c>
      <c r="CH78" s="253"/>
      <c r="CI78" s="722">
        <f>VLOOKUP(CG78,'Прайс-лист'!$B:$K,10,0)</f>
        <v>950</v>
      </c>
      <c r="CJ78" s="723"/>
      <c r="CK78" s="723"/>
      <c r="CL78" s="723"/>
      <c r="CM78" s="723"/>
      <c r="CN78" s="723"/>
      <c r="CO78" s="723"/>
      <c r="CP78" s="723"/>
      <c r="CQ78" s="724"/>
      <c r="CR78" s="725"/>
      <c r="CS78" s="726"/>
      <c r="CT78" s="727"/>
      <c r="CU78" s="274" t="s">
        <v>2745</v>
      </c>
      <c r="CV78" s="276"/>
      <c r="CW78" s="753">
        <f>VLOOKUP(CU78,'Прайс-лист'!$B:$K,10,0)</f>
        <v>220</v>
      </c>
      <c r="CX78" s="723"/>
      <c r="CY78" s="723"/>
      <c r="CZ78" s="723"/>
      <c r="DA78" s="723"/>
      <c r="DB78" s="723"/>
      <c r="DC78" s="723"/>
      <c r="DD78" s="723"/>
      <c r="DE78" s="724"/>
      <c r="DF78" s="725"/>
      <c r="DG78" s="726"/>
      <c r="DH78" s="726"/>
      <c r="DI78" s="144" t="s">
        <v>851</v>
      </c>
      <c r="DJ78" s="254"/>
      <c r="DK78" s="722">
        <f>VLOOKUP(DI78,'Прайс-лист'!$B:$K,10,0)</f>
        <v>1720</v>
      </c>
      <c r="DL78" s="723"/>
      <c r="DM78" s="723"/>
      <c r="DN78" s="723"/>
      <c r="DO78" s="723"/>
      <c r="DP78" s="723"/>
      <c r="DQ78" s="723"/>
      <c r="DR78" s="723"/>
      <c r="DS78" s="724"/>
      <c r="DT78" s="725"/>
      <c r="DU78" s="726"/>
      <c r="DV78" s="727"/>
      <c r="DW78" s="138" t="s">
        <v>789</v>
      </c>
      <c r="DX78" s="160"/>
      <c r="DY78" s="753">
        <f>VLOOKUP(DW78,'Прайс-лист'!$B:$K,10,0)</f>
        <v>340</v>
      </c>
      <c r="DZ78" s="723"/>
      <c r="EA78" s="723"/>
      <c r="EB78" s="723"/>
      <c r="EC78" s="723"/>
      <c r="ED78" s="723"/>
      <c r="EE78" s="723"/>
      <c r="EF78" s="723"/>
      <c r="EG78" s="724"/>
      <c r="EH78" s="725"/>
      <c r="EI78" s="726"/>
      <c r="EJ78" s="727"/>
    </row>
    <row r="79" spans="1:140" ht="15" thickBot="1">
      <c r="DW79" s="135"/>
    </row>
    <row r="80" spans="1:140" ht="15" thickBot="1">
      <c r="C80" s="754" t="s">
        <v>4201</v>
      </c>
      <c r="D80" s="755"/>
      <c r="E80" s="755"/>
      <c r="F80" s="755"/>
      <c r="G80" s="755"/>
      <c r="H80" s="755"/>
      <c r="I80" s="755"/>
      <c r="J80" s="755"/>
      <c r="K80" s="755"/>
      <c r="L80" s="755"/>
      <c r="M80" s="755"/>
      <c r="N80" s="755"/>
      <c r="O80" s="755"/>
      <c r="P80" s="755"/>
      <c r="Q80" s="755"/>
      <c r="R80" s="755"/>
      <c r="S80" s="755"/>
      <c r="T80" s="755"/>
      <c r="U80" s="755"/>
      <c r="V80" s="755"/>
      <c r="W80" s="755"/>
      <c r="X80" s="755"/>
      <c r="Y80" s="755"/>
      <c r="Z80" s="755"/>
      <c r="AA80" s="755"/>
      <c r="AB80" s="755"/>
      <c r="AC80" s="755"/>
      <c r="AD80" s="755"/>
      <c r="AE80" s="755"/>
      <c r="AF80" s="755"/>
      <c r="AG80" s="755"/>
      <c r="AH80" s="755"/>
      <c r="AI80" s="755"/>
      <c r="AJ80" s="755"/>
      <c r="AK80" s="755"/>
      <c r="AL80" s="755"/>
      <c r="AM80" s="755"/>
      <c r="AN80" s="755"/>
      <c r="AO80" s="755"/>
      <c r="AP80" s="756"/>
      <c r="AQ80" s="134"/>
      <c r="AS80" s="754" t="s">
        <v>4394</v>
      </c>
      <c r="AT80" s="755"/>
      <c r="AU80" s="755"/>
      <c r="AV80" s="755"/>
      <c r="AW80" s="755"/>
      <c r="AX80" s="755"/>
      <c r="AY80" s="755"/>
      <c r="AZ80" s="755"/>
      <c r="BA80" s="755"/>
      <c r="BB80" s="755"/>
      <c r="BC80" s="755"/>
      <c r="BD80" s="755"/>
      <c r="BE80" s="755"/>
      <c r="BF80" s="755"/>
      <c r="BG80" s="755"/>
      <c r="BH80" s="755"/>
      <c r="BI80" s="755"/>
      <c r="BJ80" s="755"/>
      <c r="BK80" s="755"/>
      <c r="BL80" s="755"/>
      <c r="BM80" s="755"/>
      <c r="BN80" s="755"/>
      <c r="BO80" s="755"/>
      <c r="BP80" s="755"/>
      <c r="BQ80" s="755"/>
      <c r="BR80" s="755"/>
      <c r="BS80" s="755"/>
      <c r="BT80" s="755"/>
      <c r="BU80" s="755"/>
      <c r="BV80" s="755"/>
      <c r="BW80" s="755"/>
      <c r="BX80" s="755"/>
      <c r="BY80" s="755"/>
      <c r="BZ80" s="755"/>
      <c r="CA80" s="755"/>
      <c r="CB80" s="755"/>
      <c r="CC80" s="755"/>
      <c r="CD80" s="755"/>
      <c r="CE80" s="755"/>
      <c r="CF80" s="756"/>
      <c r="CG80" s="134"/>
      <c r="CI80" s="754" t="s">
        <v>4395</v>
      </c>
      <c r="CJ80" s="755"/>
      <c r="CK80" s="755"/>
      <c r="CL80" s="755"/>
      <c r="CM80" s="755"/>
      <c r="CN80" s="755"/>
      <c r="CO80" s="755"/>
      <c r="CP80" s="755"/>
      <c r="CQ80" s="755"/>
      <c r="CR80" s="755"/>
      <c r="CS80" s="755"/>
      <c r="CT80" s="755"/>
      <c r="CU80" s="755"/>
      <c r="CV80" s="755"/>
      <c r="CW80" s="755"/>
      <c r="CX80" s="755"/>
      <c r="CY80" s="755"/>
      <c r="CZ80" s="755"/>
      <c r="DA80" s="755"/>
      <c r="DB80" s="755"/>
      <c r="DC80" s="755"/>
      <c r="DD80" s="755"/>
      <c r="DE80" s="755"/>
      <c r="DF80" s="755"/>
      <c r="DG80" s="755"/>
      <c r="DH80" s="755"/>
      <c r="DI80" s="755"/>
      <c r="DJ80" s="755"/>
      <c r="DK80" s="755"/>
      <c r="DL80" s="755"/>
      <c r="DM80" s="755"/>
      <c r="DN80" s="755"/>
      <c r="DO80" s="755"/>
      <c r="DP80" s="755"/>
      <c r="DQ80" s="755"/>
      <c r="DR80" s="755"/>
      <c r="DS80" s="755"/>
      <c r="DT80" s="755"/>
      <c r="DU80" s="755"/>
      <c r="DV80" s="756"/>
      <c r="DW80" s="134"/>
      <c r="DY80" s="754" t="s">
        <v>4405</v>
      </c>
      <c r="DZ80" s="755"/>
      <c r="EA80" s="755"/>
      <c r="EB80" s="755"/>
      <c r="EC80" s="755"/>
      <c r="ED80" s="755"/>
      <c r="EE80" s="755"/>
      <c r="EF80" s="755"/>
      <c r="EG80" s="755"/>
      <c r="EH80" s="755"/>
      <c r="EI80" s="755"/>
      <c r="EJ80" s="756"/>
    </row>
    <row r="81" spans="1:140">
      <c r="C81" s="740" t="s">
        <v>4308</v>
      </c>
      <c r="D81" s="741"/>
      <c r="E81" s="741"/>
      <c r="F81" s="741"/>
      <c r="G81" s="741"/>
      <c r="H81" s="741"/>
      <c r="I81" s="741"/>
      <c r="J81" s="741"/>
      <c r="K81" s="741"/>
      <c r="L81" s="741"/>
      <c r="M81" s="741"/>
      <c r="N81" s="741"/>
      <c r="O81" s="135"/>
      <c r="P81" s="158"/>
      <c r="Q81" s="741" t="s">
        <v>4309</v>
      </c>
      <c r="R81" s="741"/>
      <c r="S81" s="741"/>
      <c r="T81" s="741"/>
      <c r="U81" s="741"/>
      <c r="V81" s="741"/>
      <c r="W81" s="741"/>
      <c r="X81" s="741"/>
      <c r="Y81" s="741"/>
      <c r="Z81" s="741"/>
      <c r="AA81" s="741"/>
      <c r="AB81" s="741"/>
      <c r="AC81" s="135"/>
      <c r="AD81" s="160"/>
      <c r="AE81" s="733" t="s">
        <v>627</v>
      </c>
      <c r="AF81" s="733"/>
      <c r="AG81" s="733"/>
      <c r="AH81" s="733"/>
      <c r="AI81" s="733"/>
      <c r="AJ81" s="733"/>
      <c r="AK81" s="733"/>
      <c r="AL81" s="733"/>
      <c r="AM81" s="733"/>
      <c r="AN81" s="733"/>
      <c r="AO81" s="733"/>
      <c r="AP81" s="743"/>
      <c r="AQ81" s="135"/>
      <c r="AS81" s="740" t="s">
        <v>4311</v>
      </c>
      <c r="AT81" s="741"/>
      <c r="AU81" s="741"/>
      <c r="AV81" s="741"/>
      <c r="AW81" s="741"/>
      <c r="AX81" s="741"/>
      <c r="AY81" s="741"/>
      <c r="AZ81" s="741"/>
      <c r="BA81" s="741"/>
      <c r="BB81" s="741"/>
      <c r="BC81" s="741"/>
      <c r="BD81" s="741"/>
      <c r="BE81" s="135"/>
      <c r="BF81" s="158"/>
      <c r="BG81" s="741" t="s">
        <v>4312</v>
      </c>
      <c r="BH81" s="741"/>
      <c r="BI81" s="741"/>
      <c r="BJ81" s="741"/>
      <c r="BK81" s="741"/>
      <c r="BL81" s="741"/>
      <c r="BM81" s="741"/>
      <c r="BN81" s="741"/>
      <c r="BO81" s="741"/>
      <c r="BP81" s="741"/>
      <c r="BQ81" s="741"/>
      <c r="BR81" s="741"/>
      <c r="BS81" s="135"/>
      <c r="BT81" s="160"/>
      <c r="BU81" s="733" t="s">
        <v>631</v>
      </c>
      <c r="BV81" s="733"/>
      <c r="BW81" s="733"/>
      <c r="BX81" s="733"/>
      <c r="BY81" s="733"/>
      <c r="BZ81" s="733"/>
      <c r="CA81" s="733"/>
      <c r="CB81" s="733"/>
      <c r="CC81" s="733"/>
      <c r="CD81" s="733"/>
      <c r="CE81" s="733"/>
      <c r="CF81" s="743"/>
      <c r="CG81" s="135"/>
      <c r="CH81" s="160"/>
      <c r="CI81" s="740" t="s">
        <v>4314</v>
      </c>
      <c r="CJ81" s="741"/>
      <c r="CK81" s="741"/>
      <c r="CL81" s="741"/>
      <c r="CM81" s="741"/>
      <c r="CN81" s="741"/>
      <c r="CO81" s="741"/>
      <c r="CP81" s="741"/>
      <c r="CQ81" s="741"/>
      <c r="CR81" s="741"/>
      <c r="CS81" s="741"/>
      <c r="CT81" s="741"/>
      <c r="CU81" s="135"/>
      <c r="CV81" s="158"/>
      <c r="CW81" s="741" t="s">
        <v>4316</v>
      </c>
      <c r="CX81" s="741"/>
      <c r="CY81" s="741"/>
      <c r="CZ81" s="741"/>
      <c r="DA81" s="741"/>
      <c r="DB81" s="741"/>
      <c r="DC81" s="741"/>
      <c r="DD81" s="741"/>
      <c r="DE81" s="741"/>
      <c r="DF81" s="741"/>
      <c r="DG81" s="741"/>
      <c r="DH81" s="741"/>
      <c r="DI81" s="135"/>
      <c r="DJ81" s="160"/>
      <c r="DK81" s="733" t="s">
        <v>635</v>
      </c>
      <c r="DL81" s="733"/>
      <c r="DM81" s="733"/>
      <c r="DN81" s="733"/>
      <c r="DO81" s="733"/>
      <c r="DP81" s="733"/>
      <c r="DQ81" s="733"/>
      <c r="DR81" s="733"/>
      <c r="DS81" s="733"/>
      <c r="DT81" s="733"/>
      <c r="DU81" s="733"/>
      <c r="DV81" s="743"/>
      <c r="DW81" s="135"/>
      <c r="DY81" s="740" t="s">
        <v>751</v>
      </c>
      <c r="DZ81" s="741"/>
      <c r="EA81" s="741"/>
      <c r="EB81" s="741"/>
      <c r="EC81" s="741"/>
      <c r="ED81" s="741"/>
      <c r="EE81" s="741"/>
      <c r="EF81" s="741"/>
      <c r="EG81" s="741"/>
      <c r="EH81" s="741"/>
      <c r="EI81" s="741"/>
      <c r="EJ81" s="742"/>
    </row>
    <row r="82" spans="1:140" ht="48.75" customHeight="1">
      <c r="C82" s="734" t="s">
        <v>4307</v>
      </c>
      <c r="D82" s="735"/>
      <c r="E82" s="735"/>
      <c r="F82" s="735"/>
      <c r="G82" s="735"/>
      <c r="H82" s="735"/>
      <c r="I82" s="735"/>
      <c r="J82" s="735"/>
      <c r="K82" s="735"/>
      <c r="L82" s="735"/>
      <c r="M82" s="735"/>
      <c r="N82" s="735"/>
      <c r="O82" s="142"/>
      <c r="P82" s="164"/>
      <c r="Q82" s="821" t="s">
        <v>4321</v>
      </c>
      <c r="R82" s="821"/>
      <c r="S82" s="821"/>
      <c r="T82" s="821"/>
      <c r="U82" s="821"/>
      <c r="V82" s="821"/>
      <c r="W82" s="821"/>
      <c r="X82" s="821"/>
      <c r="Y82" s="821"/>
      <c r="Z82" s="821"/>
      <c r="AA82" s="821"/>
      <c r="AB82" s="821"/>
      <c r="AC82" s="142"/>
      <c r="AD82" s="160"/>
      <c r="AE82" s="735" t="s">
        <v>4320</v>
      </c>
      <c r="AF82" s="735"/>
      <c r="AG82" s="735"/>
      <c r="AH82" s="735"/>
      <c r="AI82" s="735"/>
      <c r="AJ82" s="735"/>
      <c r="AK82" s="735"/>
      <c r="AL82" s="735"/>
      <c r="AM82" s="735"/>
      <c r="AN82" s="735"/>
      <c r="AO82" s="735"/>
      <c r="AP82" s="744"/>
      <c r="AQ82" s="142"/>
      <c r="AR82" s="160"/>
      <c r="AS82" s="734" t="s">
        <v>4310</v>
      </c>
      <c r="AT82" s="735"/>
      <c r="AU82" s="735"/>
      <c r="AV82" s="735"/>
      <c r="AW82" s="735"/>
      <c r="AX82" s="735"/>
      <c r="AY82" s="735"/>
      <c r="AZ82" s="735"/>
      <c r="BA82" s="735"/>
      <c r="BB82" s="735"/>
      <c r="BC82" s="735"/>
      <c r="BD82" s="735"/>
      <c r="BE82" s="142"/>
      <c r="BF82" s="164"/>
      <c r="BG82" s="735" t="s">
        <v>4326</v>
      </c>
      <c r="BH82" s="735"/>
      <c r="BI82" s="735"/>
      <c r="BJ82" s="735"/>
      <c r="BK82" s="735"/>
      <c r="BL82" s="735"/>
      <c r="BM82" s="735"/>
      <c r="BN82" s="735"/>
      <c r="BO82" s="735"/>
      <c r="BP82" s="735"/>
      <c r="BQ82" s="735"/>
      <c r="BR82" s="735"/>
      <c r="BS82" s="142"/>
      <c r="BT82" s="160"/>
      <c r="BU82" s="735" t="s">
        <v>4320</v>
      </c>
      <c r="BV82" s="735"/>
      <c r="BW82" s="735"/>
      <c r="BX82" s="735"/>
      <c r="BY82" s="735"/>
      <c r="BZ82" s="735"/>
      <c r="CA82" s="735"/>
      <c r="CB82" s="735"/>
      <c r="CC82" s="735"/>
      <c r="CD82" s="735"/>
      <c r="CE82" s="735"/>
      <c r="CF82" s="744"/>
      <c r="CG82" s="142"/>
      <c r="CH82" s="160"/>
      <c r="CI82" s="734" t="s">
        <v>4313</v>
      </c>
      <c r="CJ82" s="735"/>
      <c r="CK82" s="735"/>
      <c r="CL82" s="735"/>
      <c r="CM82" s="735"/>
      <c r="CN82" s="735"/>
      <c r="CO82" s="735"/>
      <c r="CP82" s="735"/>
      <c r="CQ82" s="735"/>
      <c r="CR82" s="735"/>
      <c r="CS82" s="735"/>
      <c r="CT82" s="735"/>
      <c r="CU82" s="142"/>
      <c r="CV82" s="164"/>
      <c r="CW82" s="821" t="s">
        <v>4315</v>
      </c>
      <c r="CX82" s="821"/>
      <c r="CY82" s="821"/>
      <c r="CZ82" s="821"/>
      <c r="DA82" s="821"/>
      <c r="DB82" s="821"/>
      <c r="DC82" s="821"/>
      <c r="DD82" s="821"/>
      <c r="DE82" s="821"/>
      <c r="DF82" s="821"/>
      <c r="DG82" s="821"/>
      <c r="DH82" s="821"/>
      <c r="DI82" s="142"/>
      <c r="DJ82" s="160"/>
      <c r="DK82" s="735" t="s">
        <v>4320</v>
      </c>
      <c r="DL82" s="735"/>
      <c r="DM82" s="735"/>
      <c r="DN82" s="735"/>
      <c r="DO82" s="735"/>
      <c r="DP82" s="735"/>
      <c r="DQ82" s="735"/>
      <c r="DR82" s="735"/>
      <c r="DS82" s="735"/>
      <c r="DT82" s="735"/>
      <c r="DU82" s="735"/>
      <c r="DV82" s="744"/>
      <c r="DW82" s="134"/>
      <c r="DX82" s="160"/>
      <c r="DY82" s="734" t="s">
        <v>4406</v>
      </c>
      <c r="DZ82" s="821"/>
      <c r="EA82" s="821"/>
      <c r="EB82" s="821"/>
      <c r="EC82" s="821"/>
      <c r="ED82" s="821"/>
      <c r="EE82" s="821"/>
      <c r="EF82" s="821"/>
      <c r="EG82" s="821"/>
      <c r="EH82" s="821"/>
      <c r="EI82" s="821"/>
      <c r="EJ82" s="744"/>
    </row>
    <row r="83" spans="1:140" ht="15" customHeight="1">
      <c r="C83" s="736"/>
      <c r="D83" s="717"/>
      <c r="E83" s="717"/>
      <c r="F83" s="717"/>
      <c r="G83" s="717"/>
      <c r="H83" s="717"/>
      <c r="I83" s="717"/>
      <c r="J83" s="717"/>
      <c r="K83" s="717"/>
      <c r="L83" s="717"/>
      <c r="M83" s="717"/>
      <c r="N83" s="717"/>
      <c r="O83" s="227"/>
      <c r="P83" s="164"/>
      <c r="Q83" s="822"/>
      <c r="R83" s="822"/>
      <c r="S83" s="822"/>
      <c r="T83" s="822"/>
      <c r="U83" s="822"/>
      <c r="V83" s="822"/>
      <c r="W83" s="822"/>
      <c r="X83" s="822"/>
      <c r="Y83" s="822"/>
      <c r="Z83" s="822"/>
      <c r="AA83" s="822"/>
      <c r="AB83" s="822"/>
      <c r="AC83" s="227"/>
      <c r="AD83" s="160"/>
      <c r="AE83" s="717" t="s">
        <v>629</v>
      </c>
      <c r="AF83" s="717"/>
      <c r="AG83" s="717"/>
      <c r="AH83" s="717"/>
      <c r="AI83" s="717"/>
      <c r="AJ83" s="717"/>
      <c r="AK83" s="717"/>
      <c r="AL83" s="717"/>
      <c r="AM83" s="717"/>
      <c r="AN83" s="717"/>
      <c r="AO83" s="717"/>
      <c r="AP83" s="718"/>
      <c r="AQ83" s="227"/>
      <c r="AR83" s="160"/>
      <c r="AS83" s="736"/>
      <c r="AT83" s="717"/>
      <c r="AU83" s="717"/>
      <c r="AV83" s="717"/>
      <c r="AW83" s="717"/>
      <c r="AX83" s="717"/>
      <c r="AY83" s="717"/>
      <c r="AZ83" s="717"/>
      <c r="BA83" s="717"/>
      <c r="BB83" s="717"/>
      <c r="BC83" s="717"/>
      <c r="BD83" s="717"/>
      <c r="BE83" s="227"/>
      <c r="BF83" s="164"/>
      <c r="BG83" s="717"/>
      <c r="BH83" s="717"/>
      <c r="BI83" s="717"/>
      <c r="BJ83" s="717"/>
      <c r="BK83" s="717"/>
      <c r="BL83" s="717"/>
      <c r="BM83" s="717"/>
      <c r="BN83" s="717"/>
      <c r="BO83" s="717"/>
      <c r="BP83" s="717"/>
      <c r="BQ83" s="717"/>
      <c r="BR83" s="717"/>
      <c r="BS83" s="227"/>
      <c r="BT83" s="160"/>
      <c r="BU83" s="717" t="s">
        <v>633</v>
      </c>
      <c r="BV83" s="717"/>
      <c r="BW83" s="717"/>
      <c r="BX83" s="717"/>
      <c r="BY83" s="717"/>
      <c r="BZ83" s="717"/>
      <c r="CA83" s="717"/>
      <c r="CB83" s="717"/>
      <c r="CC83" s="717"/>
      <c r="CD83" s="717"/>
      <c r="CE83" s="717"/>
      <c r="CF83" s="718"/>
      <c r="CG83" s="227"/>
      <c r="CH83" s="160"/>
      <c r="CI83" s="736"/>
      <c r="CJ83" s="717"/>
      <c r="CK83" s="717"/>
      <c r="CL83" s="717"/>
      <c r="CM83" s="717"/>
      <c r="CN83" s="717"/>
      <c r="CO83" s="717"/>
      <c r="CP83" s="717"/>
      <c r="CQ83" s="717"/>
      <c r="CR83" s="717"/>
      <c r="CS83" s="717"/>
      <c r="CT83" s="717"/>
      <c r="CU83" s="227"/>
      <c r="CV83" s="164"/>
      <c r="CW83" s="822"/>
      <c r="CX83" s="822"/>
      <c r="CY83" s="822"/>
      <c r="CZ83" s="822"/>
      <c r="DA83" s="822"/>
      <c r="DB83" s="822"/>
      <c r="DC83" s="822"/>
      <c r="DD83" s="822"/>
      <c r="DE83" s="822"/>
      <c r="DF83" s="822"/>
      <c r="DG83" s="822"/>
      <c r="DH83" s="822"/>
      <c r="DI83" s="227"/>
      <c r="DJ83" s="160"/>
      <c r="DK83" s="717" t="s">
        <v>637</v>
      </c>
      <c r="DL83" s="717"/>
      <c r="DM83" s="717"/>
      <c r="DN83" s="717"/>
      <c r="DO83" s="717"/>
      <c r="DP83" s="717"/>
      <c r="DQ83" s="717"/>
      <c r="DR83" s="717"/>
      <c r="DS83" s="717"/>
      <c r="DT83" s="717"/>
      <c r="DU83" s="717"/>
      <c r="DV83" s="718"/>
      <c r="DW83" s="135"/>
      <c r="DX83" s="164"/>
      <c r="DY83" s="736" t="s">
        <v>753</v>
      </c>
      <c r="DZ83" s="822"/>
      <c r="EA83" s="822"/>
      <c r="EB83" s="822"/>
      <c r="EC83" s="822"/>
      <c r="ED83" s="822"/>
      <c r="EE83" s="822"/>
      <c r="EF83" s="822"/>
      <c r="EG83" s="822"/>
      <c r="EH83" s="822"/>
      <c r="EI83" s="822"/>
      <c r="EJ83" s="718"/>
    </row>
    <row r="84" spans="1:140" ht="106.5" customHeight="1">
      <c r="C84" s="720"/>
      <c r="D84" s="711"/>
      <c r="E84" s="711"/>
      <c r="F84" s="711"/>
      <c r="G84" s="711"/>
      <c r="H84" s="711"/>
      <c r="I84" s="711"/>
      <c r="J84" s="711"/>
      <c r="K84" s="711"/>
      <c r="L84" s="711"/>
      <c r="M84" s="711"/>
      <c r="N84" s="721"/>
      <c r="O84" s="135"/>
      <c r="P84" s="164"/>
      <c r="Q84" s="823"/>
      <c r="R84" s="824"/>
      <c r="S84" s="824"/>
      <c r="T84" s="824"/>
      <c r="U84" s="824"/>
      <c r="V84" s="824"/>
      <c r="W84" s="824"/>
      <c r="X84" s="824"/>
      <c r="Y84" s="824"/>
      <c r="Z84" s="824"/>
      <c r="AA84" s="824"/>
      <c r="AB84" s="825"/>
      <c r="AC84" s="135"/>
      <c r="AD84" s="160"/>
      <c r="AE84" s="710"/>
      <c r="AF84" s="711"/>
      <c r="AG84" s="711"/>
      <c r="AH84" s="711"/>
      <c r="AI84" s="711"/>
      <c r="AJ84" s="711"/>
      <c r="AK84" s="711"/>
      <c r="AL84" s="711"/>
      <c r="AM84" s="711"/>
      <c r="AN84" s="711"/>
      <c r="AO84" s="711"/>
      <c r="AP84" s="712"/>
      <c r="AQ84" s="135"/>
      <c r="AR84" s="160"/>
      <c r="AS84" s="720"/>
      <c r="AT84" s="711"/>
      <c r="AU84" s="711"/>
      <c r="AV84" s="711"/>
      <c r="AW84" s="711"/>
      <c r="AX84" s="711"/>
      <c r="AY84" s="711"/>
      <c r="AZ84" s="711"/>
      <c r="BA84" s="711"/>
      <c r="BB84" s="711"/>
      <c r="BC84" s="711"/>
      <c r="BD84" s="721"/>
      <c r="BE84" s="135"/>
      <c r="BF84" s="164"/>
      <c r="BG84" s="710"/>
      <c r="BH84" s="711"/>
      <c r="BI84" s="711"/>
      <c r="BJ84" s="711"/>
      <c r="BK84" s="711"/>
      <c r="BL84" s="711"/>
      <c r="BM84" s="711"/>
      <c r="BN84" s="711"/>
      <c r="BO84" s="711"/>
      <c r="BP84" s="711"/>
      <c r="BQ84" s="711"/>
      <c r="BR84" s="721"/>
      <c r="BS84" s="135"/>
      <c r="BT84" s="160"/>
      <c r="BU84" s="710"/>
      <c r="BV84" s="711"/>
      <c r="BW84" s="711"/>
      <c r="BX84" s="711"/>
      <c r="BY84" s="711"/>
      <c r="BZ84" s="711"/>
      <c r="CA84" s="711"/>
      <c r="CB84" s="711"/>
      <c r="CC84" s="711"/>
      <c r="CD84" s="711"/>
      <c r="CE84" s="711"/>
      <c r="CF84" s="712"/>
      <c r="CG84" s="135"/>
      <c r="CH84" s="160"/>
      <c r="CI84" s="720"/>
      <c r="CJ84" s="711"/>
      <c r="CK84" s="711"/>
      <c r="CL84" s="711"/>
      <c r="CM84" s="711"/>
      <c r="CN84" s="711"/>
      <c r="CO84" s="711"/>
      <c r="CP84" s="711"/>
      <c r="CQ84" s="711"/>
      <c r="CR84" s="711"/>
      <c r="CS84" s="711"/>
      <c r="CT84" s="721"/>
      <c r="CU84" s="135"/>
      <c r="CV84" s="164"/>
      <c r="CW84" s="823"/>
      <c r="CX84" s="824"/>
      <c r="CY84" s="824"/>
      <c r="CZ84" s="824"/>
      <c r="DA84" s="824"/>
      <c r="DB84" s="824"/>
      <c r="DC84" s="824"/>
      <c r="DD84" s="824"/>
      <c r="DE84" s="824"/>
      <c r="DF84" s="824"/>
      <c r="DG84" s="824"/>
      <c r="DH84" s="825"/>
      <c r="DI84" s="135"/>
      <c r="DJ84" s="160"/>
      <c r="DK84" s="710"/>
      <c r="DL84" s="711"/>
      <c r="DM84" s="711"/>
      <c r="DN84" s="711"/>
      <c r="DO84" s="711"/>
      <c r="DP84" s="711"/>
      <c r="DQ84" s="711"/>
      <c r="DR84" s="711"/>
      <c r="DS84" s="711"/>
      <c r="DT84" s="711"/>
      <c r="DU84" s="711"/>
      <c r="DV84" s="712"/>
      <c r="DW84" s="134"/>
      <c r="DX84" s="160"/>
      <c r="DY84" s="720"/>
      <c r="DZ84" s="824"/>
      <c r="EA84" s="824"/>
      <c r="EB84" s="824"/>
      <c r="EC84" s="824"/>
      <c r="ED84" s="824"/>
      <c r="EE84" s="824"/>
      <c r="EF84" s="824"/>
      <c r="EG84" s="824"/>
      <c r="EH84" s="824"/>
      <c r="EI84" s="824"/>
      <c r="EJ84" s="712"/>
    </row>
    <row r="85" spans="1:140">
      <c r="A85" s="137" t="s">
        <v>2674</v>
      </c>
      <c r="C85" s="714">
        <f>VLOOKUP(A85,'Прайс-лист'!$B:$K,10,0)</f>
        <v>360</v>
      </c>
      <c r="D85" s="715"/>
      <c r="E85" s="715"/>
      <c r="F85" s="715"/>
      <c r="G85" s="715"/>
      <c r="H85" s="715"/>
      <c r="I85" s="715"/>
      <c r="J85" s="715"/>
      <c r="K85" s="716"/>
      <c r="L85" s="708"/>
      <c r="M85" s="709"/>
      <c r="N85" s="709"/>
      <c r="O85" s="137" t="s">
        <v>2676</v>
      </c>
      <c r="P85" s="164"/>
      <c r="Q85" s="819">
        <f>VLOOKUP(O85,'Прайс-лист'!$B:$K,10,0)</f>
        <v>450</v>
      </c>
      <c r="R85" s="820"/>
      <c r="S85" s="820"/>
      <c r="T85" s="820"/>
      <c r="U85" s="820"/>
      <c r="V85" s="820"/>
      <c r="W85" s="820"/>
      <c r="X85" s="820"/>
      <c r="Y85" s="716"/>
      <c r="Z85" s="708"/>
      <c r="AA85" s="709"/>
      <c r="AB85" s="709"/>
      <c r="AC85" s="137" t="s">
        <v>630</v>
      </c>
      <c r="AD85" s="160"/>
      <c r="AE85" s="719">
        <f>VLOOKUP(AC85,'Прайс-лист'!$B:$K,10,0)</f>
        <v>370</v>
      </c>
      <c r="AF85" s="715"/>
      <c r="AG85" s="715"/>
      <c r="AH85" s="715"/>
      <c r="AI85" s="715"/>
      <c r="AJ85" s="715"/>
      <c r="AK85" s="715"/>
      <c r="AL85" s="715"/>
      <c r="AM85" s="716"/>
      <c r="AN85" s="708"/>
      <c r="AO85" s="709"/>
      <c r="AP85" s="713"/>
      <c r="AQ85" s="137" t="s">
        <v>2678</v>
      </c>
      <c r="AR85" s="160"/>
      <c r="AS85" s="714">
        <f>VLOOKUP(AQ85,'Прайс-лист'!$B:$K,10,0)</f>
        <v>420</v>
      </c>
      <c r="AT85" s="715"/>
      <c r="AU85" s="715"/>
      <c r="AV85" s="715"/>
      <c r="AW85" s="715"/>
      <c r="AX85" s="715"/>
      <c r="AY85" s="715"/>
      <c r="AZ85" s="715"/>
      <c r="BA85" s="716"/>
      <c r="BB85" s="708"/>
      <c r="BC85" s="709"/>
      <c r="BD85" s="709"/>
      <c r="BE85" s="137" t="s">
        <v>2680</v>
      </c>
      <c r="BF85" s="160"/>
      <c r="BG85" s="719">
        <f>VLOOKUP(BE85,'Прайс-лист'!$B:$K,10,0)</f>
        <v>530</v>
      </c>
      <c r="BH85" s="715"/>
      <c r="BI85" s="715"/>
      <c r="BJ85" s="715"/>
      <c r="BK85" s="715"/>
      <c r="BL85" s="715"/>
      <c r="BM85" s="715"/>
      <c r="BN85" s="715"/>
      <c r="BO85" s="716"/>
      <c r="BP85" s="708"/>
      <c r="BQ85" s="709"/>
      <c r="BR85" s="709"/>
      <c r="BS85" s="137" t="s">
        <v>634</v>
      </c>
      <c r="BT85" s="160"/>
      <c r="BU85" s="719">
        <f>VLOOKUP(BS85,'Прайс-лист'!$B:$K,10,0)</f>
        <v>450</v>
      </c>
      <c r="BV85" s="715"/>
      <c r="BW85" s="715"/>
      <c r="BX85" s="715"/>
      <c r="BY85" s="715"/>
      <c r="BZ85" s="715"/>
      <c r="CA85" s="715"/>
      <c r="CB85" s="715"/>
      <c r="CC85" s="716"/>
      <c r="CD85" s="708"/>
      <c r="CE85" s="709"/>
      <c r="CF85" s="713"/>
      <c r="CG85" s="137" t="s">
        <v>2682</v>
      </c>
      <c r="CH85" s="160"/>
      <c r="CI85" s="714">
        <f>VLOOKUP(CG85,'Прайс-лист'!$B:$K,10,0)</f>
        <v>540</v>
      </c>
      <c r="CJ85" s="715"/>
      <c r="CK85" s="715"/>
      <c r="CL85" s="715"/>
      <c r="CM85" s="715"/>
      <c r="CN85" s="715"/>
      <c r="CO85" s="715"/>
      <c r="CP85" s="715"/>
      <c r="CQ85" s="716"/>
      <c r="CR85" s="708"/>
      <c r="CS85" s="709"/>
      <c r="CT85" s="709"/>
      <c r="CU85" s="137" t="s">
        <v>2684</v>
      </c>
      <c r="CV85" s="160"/>
      <c r="CW85" s="719">
        <f>VLOOKUP(CU85,'Прайс-лист'!$B:$K,10,0)</f>
        <v>690</v>
      </c>
      <c r="CX85" s="715"/>
      <c r="CY85" s="715"/>
      <c r="CZ85" s="715"/>
      <c r="DA85" s="715"/>
      <c r="DB85" s="715"/>
      <c r="DC85" s="715"/>
      <c r="DD85" s="715"/>
      <c r="DE85" s="716"/>
      <c r="DF85" s="708"/>
      <c r="DG85" s="709"/>
      <c r="DH85" s="709"/>
      <c r="DI85" s="137" t="s">
        <v>638</v>
      </c>
      <c r="DJ85" s="160"/>
      <c r="DK85" s="719">
        <f>VLOOKUP(DI85,'Прайс-лист'!$B:$K,10,0)</f>
        <v>510</v>
      </c>
      <c r="DL85" s="715"/>
      <c r="DM85" s="715"/>
      <c r="DN85" s="715"/>
      <c r="DO85" s="715"/>
      <c r="DP85" s="715"/>
      <c r="DQ85" s="715"/>
      <c r="DR85" s="715"/>
      <c r="DS85" s="716"/>
      <c r="DT85" s="708"/>
      <c r="DU85" s="709"/>
      <c r="DV85" s="713"/>
      <c r="DW85" s="137" t="s">
        <v>754</v>
      </c>
      <c r="DX85" s="160"/>
      <c r="DY85" s="714">
        <f>VLOOKUP(DW85,'Прайс-лист'!$B:$K,10,0)</f>
        <v>560</v>
      </c>
      <c r="DZ85" s="820"/>
      <c r="EA85" s="820"/>
      <c r="EB85" s="820"/>
      <c r="EC85" s="820"/>
      <c r="ED85" s="820"/>
      <c r="EE85" s="820"/>
      <c r="EF85" s="820"/>
      <c r="EG85" s="716"/>
      <c r="EH85" s="708"/>
      <c r="EI85" s="709"/>
      <c r="EJ85" s="713"/>
    </row>
    <row r="86" spans="1:140" ht="15" thickBot="1">
      <c r="A86" s="138"/>
      <c r="C86" s="753" t="s">
        <v>4187</v>
      </c>
      <c r="D86" s="723"/>
      <c r="E86" s="723"/>
      <c r="F86" s="723"/>
      <c r="G86" s="723"/>
      <c r="H86" s="723"/>
      <c r="I86" s="723"/>
      <c r="J86" s="723"/>
      <c r="K86" s="724"/>
      <c r="L86" s="725"/>
      <c r="M86" s="726"/>
      <c r="N86" s="726"/>
      <c r="O86" s="138"/>
      <c r="P86" s="244"/>
      <c r="Q86" s="722" t="s">
        <v>4187</v>
      </c>
      <c r="R86" s="723"/>
      <c r="S86" s="723"/>
      <c r="T86" s="723"/>
      <c r="U86" s="723"/>
      <c r="V86" s="723"/>
      <c r="W86" s="723"/>
      <c r="X86" s="723"/>
      <c r="Y86" s="724"/>
      <c r="Z86" s="725"/>
      <c r="AA86" s="726"/>
      <c r="AB86" s="726"/>
      <c r="AC86" s="138" t="s">
        <v>781</v>
      </c>
      <c r="AD86" s="245"/>
      <c r="AE86" s="722">
        <f>VLOOKUP(AC86,'Прайс-лист'!$B:$K,10,0)</f>
        <v>370</v>
      </c>
      <c r="AF86" s="723"/>
      <c r="AG86" s="723"/>
      <c r="AH86" s="723"/>
      <c r="AI86" s="723"/>
      <c r="AJ86" s="723"/>
      <c r="AK86" s="723"/>
      <c r="AL86" s="723"/>
      <c r="AM86" s="724"/>
      <c r="AN86" s="725"/>
      <c r="AO86" s="726"/>
      <c r="AP86" s="727"/>
      <c r="AQ86" s="138"/>
      <c r="AR86" s="245"/>
      <c r="AS86" s="753" t="s">
        <v>4187</v>
      </c>
      <c r="AT86" s="723"/>
      <c r="AU86" s="723"/>
      <c r="AV86" s="723"/>
      <c r="AW86" s="723"/>
      <c r="AX86" s="723"/>
      <c r="AY86" s="723"/>
      <c r="AZ86" s="723"/>
      <c r="BA86" s="724"/>
      <c r="BB86" s="725"/>
      <c r="BC86" s="726"/>
      <c r="BD86" s="726"/>
      <c r="BE86" s="139"/>
      <c r="BF86" s="245"/>
      <c r="BG86" s="722" t="s">
        <v>4187</v>
      </c>
      <c r="BH86" s="723"/>
      <c r="BI86" s="723"/>
      <c r="BJ86" s="723"/>
      <c r="BK86" s="723"/>
      <c r="BL86" s="723"/>
      <c r="BM86" s="723"/>
      <c r="BN86" s="723"/>
      <c r="BO86" s="724"/>
      <c r="BP86" s="725"/>
      <c r="BQ86" s="726"/>
      <c r="BR86" s="726"/>
      <c r="BS86" s="139" t="s">
        <v>783</v>
      </c>
      <c r="BT86" s="245"/>
      <c r="BU86" s="722">
        <f>VLOOKUP(BS86,'Прайс-лист'!$B:$K,10,0)</f>
        <v>450</v>
      </c>
      <c r="BV86" s="723"/>
      <c r="BW86" s="723"/>
      <c r="BX86" s="723"/>
      <c r="BY86" s="723"/>
      <c r="BZ86" s="723"/>
      <c r="CA86" s="723"/>
      <c r="CB86" s="723"/>
      <c r="CC86" s="724"/>
      <c r="CD86" s="725"/>
      <c r="CE86" s="726"/>
      <c r="CF86" s="727"/>
      <c r="CG86" s="138"/>
      <c r="CH86" s="245"/>
      <c r="CI86" s="753" t="s">
        <v>4187</v>
      </c>
      <c r="CJ86" s="723"/>
      <c r="CK86" s="723"/>
      <c r="CL86" s="723"/>
      <c r="CM86" s="723"/>
      <c r="CN86" s="723"/>
      <c r="CO86" s="723"/>
      <c r="CP86" s="723"/>
      <c r="CQ86" s="724"/>
      <c r="CR86" s="725"/>
      <c r="CS86" s="726"/>
      <c r="CT86" s="726"/>
      <c r="CU86" s="139"/>
      <c r="CV86" s="245"/>
      <c r="CW86" s="722" t="s">
        <v>4187</v>
      </c>
      <c r="CX86" s="723"/>
      <c r="CY86" s="723"/>
      <c r="CZ86" s="723"/>
      <c r="DA86" s="723"/>
      <c r="DB86" s="723"/>
      <c r="DC86" s="723"/>
      <c r="DD86" s="723"/>
      <c r="DE86" s="724"/>
      <c r="DF86" s="725"/>
      <c r="DG86" s="726"/>
      <c r="DH86" s="726"/>
      <c r="DI86" s="139" t="s">
        <v>785</v>
      </c>
      <c r="DJ86" s="245"/>
      <c r="DK86" s="722">
        <f>VLOOKUP(DI86,'Прайс-лист'!$B:$K,10,0)</f>
        <v>510</v>
      </c>
      <c r="DL86" s="723"/>
      <c r="DM86" s="723"/>
      <c r="DN86" s="723"/>
      <c r="DO86" s="723"/>
      <c r="DP86" s="723"/>
      <c r="DQ86" s="723"/>
      <c r="DR86" s="723"/>
      <c r="DS86" s="724"/>
      <c r="DT86" s="725"/>
      <c r="DU86" s="726"/>
      <c r="DV86" s="727"/>
      <c r="DW86" s="138" t="s">
        <v>855</v>
      </c>
      <c r="DX86" s="160"/>
      <c r="DY86" s="753">
        <f>VLOOKUP(DW86,'Прайс-лист'!$B:$K,10,0)</f>
        <v>560</v>
      </c>
      <c r="DZ86" s="723"/>
      <c r="EA86" s="723"/>
      <c r="EB86" s="723"/>
      <c r="EC86" s="723"/>
      <c r="ED86" s="723"/>
      <c r="EE86" s="723"/>
      <c r="EF86" s="723"/>
      <c r="EG86" s="724"/>
      <c r="EH86" s="725"/>
      <c r="EI86" s="726"/>
      <c r="EJ86" s="727"/>
    </row>
    <row r="87" spans="1:140" ht="15" thickBot="1">
      <c r="DW87" s="135"/>
    </row>
    <row r="88" spans="1:140" ht="15.75" customHeight="1" thickBot="1">
      <c r="C88" s="754" t="s">
        <v>5894</v>
      </c>
      <c r="D88" s="755"/>
      <c r="E88" s="755"/>
      <c r="F88" s="755"/>
      <c r="G88" s="755"/>
      <c r="H88" s="755"/>
      <c r="I88" s="755"/>
      <c r="J88" s="755"/>
      <c r="K88" s="755"/>
      <c r="L88" s="755"/>
      <c r="M88" s="755"/>
      <c r="N88" s="755"/>
      <c r="O88" s="755"/>
      <c r="P88" s="755"/>
      <c r="Q88" s="755"/>
      <c r="R88" s="755"/>
      <c r="S88" s="755"/>
      <c r="T88" s="755"/>
      <c r="U88" s="755"/>
      <c r="V88" s="755"/>
      <c r="W88" s="755"/>
      <c r="X88" s="755"/>
      <c r="Y88" s="755"/>
      <c r="Z88" s="755"/>
      <c r="AA88" s="755"/>
      <c r="AB88" s="755"/>
      <c r="AC88" s="755"/>
      <c r="AD88" s="755"/>
      <c r="AE88" s="755"/>
      <c r="AF88" s="755"/>
      <c r="AG88" s="755"/>
      <c r="AH88" s="755"/>
      <c r="AI88" s="755"/>
      <c r="AJ88" s="755"/>
      <c r="AK88" s="755"/>
      <c r="AL88" s="755"/>
      <c r="AM88" s="755"/>
      <c r="AN88" s="755"/>
      <c r="AO88" s="755"/>
      <c r="AP88" s="755"/>
      <c r="AQ88" s="755"/>
      <c r="AR88" s="755"/>
      <c r="AS88" s="755"/>
      <c r="AT88" s="755"/>
      <c r="AU88" s="755"/>
      <c r="AV88" s="755"/>
      <c r="AW88" s="755"/>
      <c r="AX88" s="755"/>
      <c r="AY88" s="755"/>
      <c r="AZ88" s="755"/>
      <c r="BA88" s="755"/>
      <c r="BB88" s="755"/>
      <c r="BC88" s="755"/>
      <c r="BD88" s="756"/>
      <c r="BE88" s="134"/>
      <c r="BG88" s="754" t="s">
        <v>5895</v>
      </c>
      <c r="BH88" s="755"/>
      <c r="BI88" s="755"/>
      <c r="BJ88" s="755"/>
      <c r="BK88" s="755"/>
      <c r="BL88" s="755"/>
      <c r="BM88" s="755"/>
      <c r="BN88" s="755"/>
      <c r="BO88" s="755"/>
      <c r="BP88" s="755"/>
      <c r="BQ88" s="755"/>
      <c r="BR88" s="756"/>
      <c r="BS88" s="134"/>
      <c r="DW88" s="134"/>
    </row>
    <row r="89" spans="1:140" ht="15.75">
      <c r="C89" s="830" t="s">
        <v>5901</v>
      </c>
      <c r="D89" s="831"/>
      <c r="E89" s="831"/>
      <c r="F89" s="831"/>
      <c r="G89" s="831"/>
      <c r="H89" s="831"/>
      <c r="I89" s="831"/>
      <c r="J89" s="831"/>
      <c r="K89" s="831"/>
      <c r="L89" s="831"/>
      <c r="M89" s="831"/>
      <c r="N89" s="831"/>
      <c r="Q89" s="827" t="s">
        <v>5871</v>
      </c>
      <c r="R89" s="827"/>
      <c r="S89" s="827"/>
      <c r="T89" s="827"/>
      <c r="U89" s="827"/>
      <c r="V89" s="827"/>
      <c r="W89" s="827"/>
      <c r="X89" s="827"/>
      <c r="Y89" s="827"/>
      <c r="Z89" s="827"/>
      <c r="AA89" s="827"/>
      <c r="AB89" s="827"/>
      <c r="AC89" s="135"/>
      <c r="AD89" s="164"/>
      <c r="AE89" s="827" t="s">
        <v>5872</v>
      </c>
      <c r="AF89" s="827"/>
      <c r="AG89" s="827"/>
      <c r="AH89" s="827"/>
      <c r="AI89" s="827"/>
      <c r="AJ89" s="827"/>
      <c r="AK89" s="827"/>
      <c r="AL89" s="827"/>
      <c r="AM89" s="827"/>
      <c r="AN89" s="827"/>
      <c r="AO89" s="827"/>
      <c r="AP89" s="827"/>
      <c r="AQ89" s="135"/>
      <c r="AR89" s="164"/>
      <c r="AS89" s="827" t="s">
        <v>6363</v>
      </c>
      <c r="AT89" s="827"/>
      <c r="AU89" s="827"/>
      <c r="AV89" s="827"/>
      <c r="AW89" s="827"/>
      <c r="AX89" s="827"/>
      <c r="AY89" s="827"/>
      <c r="AZ89" s="827"/>
      <c r="BA89" s="827"/>
      <c r="BB89" s="827"/>
      <c r="BC89" s="827"/>
      <c r="BD89" s="828"/>
      <c r="BE89" s="135"/>
      <c r="BF89" s="160"/>
      <c r="BG89" s="740" t="s">
        <v>623</v>
      </c>
      <c r="BH89" s="741"/>
      <c r="BI89" s="741"/>
      <c r="BJ89" s="741"/>
      <c r="BK89" s="741"/>
      <c r="BL89" s="741"/>
      <c r="BM89" s="741"/>
      <c r="BN89" s="741"/>
      <c r="BO89" s="741"/>
      <c r="BP89" s="741"/>
      <c r="BQ89" s="741"/>
      <c r="BR89" s="742"/>
      <c r="BS89" s="135"/>
      <c r="BT89" s="160"/>
      <c r="DW89" s="135"/>
    </row>
    <row r="90" spans="1:140" ht="68.25" customHeight="1">
      <c r="C90" s="734" t="s">
        <v>5897</v>
      </c>
      <c r="D90" s="763"/>
      <c r="E90" s="763"/>
      <c r="F90" s="763"/>
      <c r="G90" s="763"/>
      <c r="H90" s="763"/>
      <c r="I90" s="763"/>
      <c r="J90" s="763"/>
      <c r="K90" s="763"/>
      <c r="L90" s="763"/>
      <c r="M90" s="763"/>
      <c r="N90" s="763"/>
      <c r="O90" s="247"/>
      <c r="P90" s="247"/>
      <c r="Q90" s="763" t="s">
        <v>5883</v>
      </c>
      <c r="R90" s="763"/>
      <c r="S90" s="763"/>
      <c r="T90" s="763"/>
      <c r="U90" s="763"/>
      <c r="V90" s="763"/>
      <c r="W90" s="763"/>
      <c r="X90" s="763"/>
      <c r="Y90" s="763"/>
      <c r="Z90" s="763"/>
      <c r="AA90" s="763"/>
      <c r="AB90" s="763"/>
      <c r="AC90" s="142"/>
      <c r="AD90" s="164"/>
      <c r="AE90" s="763" t="s">
        <v>5884</v>
      </c>
      <c r="AF90" s="763"/>
      <c r="AG90" s="763"/>
      <c r="AH90" s="763"/>
      <c r="AI90" s="763"/>
      <c r="AJ90" s="763"/>
      <c r="AK90" s="763"/>
      <c r="AL90" s="763"/>
      <c r="AM90" s="763"/>
      <c r="AN90" s="763"/>
      <c r="AO90" s="763"/>
      <c r="AP90" s="763"/>
      <c r="AQ90" s="142"/>
      <c r="AR90" s="160"/>
      <c r="AS90" s="763" t="s">
        <v>5885</v>
      </c>
      <c r="AT90" s="763"/>
      <c r="AU90" s="763"/>
      <c r="AV90" s="763"/>
      <c r="AW90" s="763"/>
      <c r="AX90" s="763"/>
      <c r="AY90" s="763"/>
      <c r="AZ90" s="763"/>
      <c r="BA90" s="763"/>
      <c r="BB90" s="763"/>
      <c r="BC90" s="763"/>
      <c r="BD90" s="744"/>
      <c r="BE90" s="142"/>
      <c r="BF90" s="160"/>
      <c r="BG90" s="734" t="s">
        <v>4399</v>
      </c>
      <c r="BH90" s="821"/>
      <c r="BI90" s="821"/>
      <c r="BJ90" s="821"/>
      <c r="BK90" s="821"/>
      <c r="BL90" s="821"/>
      <c r="BM90" s="821"/>
      <c r="BN90" s="821"/>
      <c r="BO90" s="821"/>
      <c r="BP90" s="821"/>
      <c r="BQ90" s="821"/>
      <c r="BR90" s="744"/>
      <c r="BS90" s="142"/>
      <c r="BT90" s="160"/>
      <c r="DW90" s="134"/>
    </row>
    <row r="91" spans="1:140" ht="15" customHeight="1">
      <c r="C91" s="736"/>
      <c r="D91" s="762"/>
      <c r="E91" s="762"/>
      <c r="F91" s="762"/>
      <c r="G91" s="762"/>
      <c r="H91" s="762"/>
      <c r="I91" s="762"/>
      <c r="J91" s="762"/>
      <c r="K91" s="762"/>
      <c r="L91" s="762"/>
      <c r="M91" s="762"/>
      <c r="N91" s="762"/>
      <c r="O91" s="247"/>
      <c r="P91" s="247"/>
      <c r="Q91" s="762" t="s">
        <v>5878</v>
      </c>
      <c r="R91" s="762"/>
      <c r="S91" s="762"/>
      <c r="T91" s="762"/>
      <c r="U91" s="762"/>
      <c r="V91" s="762"/>
      <c r="W91" s="762"/>
      <c r="X91" s="762"/>
      <c r="Y91" s="762"/>
      <c r="Z91" s="762"/>
      <c r="AA91" s="762"/>
      <c r="AB91" s="762"/>
      <c r="AC91" s="397"/>
      <c r="AD91" s="164"/>
      <c r="AE91" s="762" t="s">
        <v>5878</v>
      </c>
      <c r="AF91" s="762"/>
      <c r="AG91" s="762"/>
      <c r="AH91" s="762"/>
      <c r="AI91" s="762"/>
      <c r="AJ91" s="762"/>
      <c r="AK91" s="762"/>
      <c r="AL91" s="762"/>
      <c r="AM91" s="762"/>
      <c r="AN91" s="762"/>
      <c r="AO91" s="762"/>
      <c r="AP91" s="762"/>
      <c r="AQ91" s="397"/>
      <c r="AR91" s="160"/>
      <c r="AS91" s="762" t="s">
        <v>5878</v>
      </c>
      <c r="AT91" s="762"/>
      <c r="AU91" s="762"/>
      <c r="AV91" s="762"/>
      <c r="AW91" s="762"/>
      <c r="AX91" s="762"/>
      <c r="AY91" s="762"/>
      <c r="AZ91" s="762"/>
      <c r="BA91" s="762"/>
      <c r="BB91" s="762"/>
      <c r="BC91" s="762"/>
      <c r="BD91" s="718"/>
      <c r="BE91" s="397"/>
      <c r="BF91" s="160"/>
      <c r="BG91" s="736" t="s">
        <v>625</v>
      </c>
      <c r="BH91" s="822"/>
      <c r="BI91" s="822"/>
      <c r="BJ91" s="822"/>
      <c r="BK91" s="822"/>
      <c r="BL91" s="822"/>
      <c r="BM91" s="822"/>
      <c r="BN91" s="822"/>
      <c r="BO91" s="822"/>
      <c r="BP91" s="822"/>
      <c r="BQ91" s="822"/>
      <c r="BR91" s="718"/>
      <c r="BS91" s="397"/>
      <c r="BT91" s="160"/>
      <c r="DW91" s="135"/>
    </row>
    <row r="92" spans="1:140" ht="106.5" customHeight="1">
      <c r="C92" s="720"/>
      <c r="D92" s="711"/>
      <c r="E92" s="711"/>
      <c r="F92" s="711"/>
      <c r="G92" s="711"/>
      <c r="H92" s="711"/>
      <c r="I92" s="711"/>
      <c r="J92" s="711"/>
      <c r="K92" s="711"/>
      <c r="L92" s="711"/>
      <c r="M92" s="711"/>
      <c r="N92" s="721"/>
      <c r="O92" s="247"/>
      <c r="P92" s="247"/>
      <c r="Q92" s="710"/>
      <c r="R92" s="711"/>
      <c r="S92" s="711"/>
      <c r="T92" s="711"/>
      <c r="U92" s="711"/>
      <c r="V92" s="711"/>
      <c r="W92" s="711"/>
      <c r="X92" s="711"/>
      <c r="Y92" s="711"/>
      <c r="Z92" s="711"/>
      <c r="AA92" s="711"/>
      <c r="AB92" s="721"/>
      <c r="AC92" s="135"/>
      <c r="AD92" s="164"/>
      <c r="AE92" s="710"/>
      <c r="AF92" s="711"/>
      <c r="AG92" s="711"/>
      <c r="AH92" s="711"/>
      <c r="AI92" s="711"/>
      <c r="AJ92" s="711"/>
      <c r="AK92" s="711"/>
      <c r="AL92" s="711"/>
      <c r="AM92" s="711"/>
      <c r="AN92" s="711"/>
      <c r="AO92" s="711"/>
      <c r="AP92" s="721"/>
      <c r="AQ92" s="135"/>
      <c r="AR92" s="160"/>
      <c r="AS92" s="710"/>
      <c r="AT92" s="711"/>
      <c r="AU92" s="711"/>
      <c r="AV92" s="711"/>
      <c r="AW92" s="711"/>
      <c r="AX92" s="711"/>
      <c r="AY92" s="711"/>
      <c r="AZ92" s="711"/>
      <c r="BA92" s="711"/>
      <c r="BB92" s="711"/>
      <c r="BC92" s="711"/>
      <c r="BD92" s="712"/>
      <c r="BE92" s="135"/>
      <c r="BF92" s="160"/>
      <c r="BG92" s="720"/>
      <c r="BH92" s="824"/>
      <c r="BI92" s="824"/>
      <c r="BJ92" s="824"/>
      <c r="BK92" s="824"/>
      <c r="BL92" s="824"/>
      <c r="BM92" s="824"/>
      <c r="BN92" s="824"/>
      <c r="BO92" s="824"/>
      <c r="BP92" s="824"/>
      <c r="BQ92" s="824"/>
      <c r="BR92" s="712"/>
      <c r="BS92" s="135"/>
      <c r="BT92" s="160"/>
      <c r="DW92" s="134"/>
    </row>
    <row r="93" spans="1:140">
      <c r="A93" s="137" t="s">
        <v>5801</v>
      </c>
      <c r="C93" s="714">
        <f>VLOOKUP(A93,'Прайс-лист'!$B:$K,10,0)</f>
        <v>880</v>
      </c>
      <c r="D93" s="715"/>
      <c r="E93" s="715"/>
      <c r="F93" s="715"/>
      <c r="G93" s="715"/>
      <c r="H93" s="715"/>
      <c r="I93" s="715"/>
      <c r="J93" s="715"/>
      <c r="K93" s="716"/>
      <c r="L93" s="708"/>
      <c r="M93" s="761"/>
      <c r="N93" s="761"/>
      <c r="O93" s="137" t="s">
        <v>5857</v>
      </c>
      <c r="P93" s="247"/>
      <c r="Q93" s="719">
        <f>VLOOKUP(O93,'Прайс-лист'!$B:$K,10,0)</f>
        <v>1920</v>
      </c>
      <c r="R93" s="715"/>
      <c r="S93" s="715"/>
      <c r="T93" s="715"/>
      <c r="U93" s="715"/>
      <c r="V93" s="715"/>
      <c r="W93" s="715"/>
      <c r="X93" s="715"/>
      <c r="Y93" s="716"/>
      <c r="Z93" s="708"/>
      <c r="AA93" s="761"/>
      <c r="AB93" s="761"/>
      <c r="AC93" s="137" t="s">
        <v>5859</v>
      </c>
      <c r="AD93" s="160"/>
      <c r="AE93" s="719">
        <f>VLOOKUP(AC93,'Прайс-лист'!$B:$K,10,0)</f>
        <v>2120</v>
      </c>
      <c r="AF93" s="715"/>
      <c r="AG93" s="715"/>
      <c r="AH93" s="715"/>
      <c r="AI93" s="715"/>
      <c r="AJ93" s="715"/>
      <c r="AK93" s="715"/>
      <c r="AL93" s="715"/>
      <c r="AM93" s="716"/>
      <c r="AN93" s="708"/>
      <c r="AO93" s="761"/>
      <c r="AP93" s="761"/>
      <c r="AQ93" s="137" t="s">
        <v>5861</v>
      </c>
      <c r="AR93" s="160"/>
      <c r="AS93" s="719">
        <f>VLOOKUP(AQ93,'Прайс-лист'!$B:$K,10,0)</f>
        <v>2420</v>
      </c>
      <c r="AT93" s="715"/>
      <c r="AU93" s="715"/>
      <c r="AV93" s="715"/>
      <c r="AW93" s="715"/>
      <c r="AX93" s="715"/>
      <c r="AY93" s="715"/>
      <c r="AZ93" s="715"/>
      <c r="BA93" s="716"/>
      <c r="BB93" s="708"/>
      <c r="BC93" s="761"/>
      <c r="BD93" s="713"/>
      <c r="BE93" s="137" t="s">
        <v>626</v>
      </c>
      <c r="BF93" s="160"/>
      <c r="BG93" s="714">
        <f>VLOOKUP(BE93,'Прайс-лист'!$B:$K,10,0)</f>
        <v>290</v>
      </c>
      <c r="BH93" s="820"/>
      <c r="BI93" s="820"/>
      <c r="BJ93" s="820"/>
      <c r="BK93" s="820"/>
      <c r="BL93" s="820"/>
      <c r="BM93" s="820"/>
      <c r="BN93" s="820"/>
      <c r="BO93" s="716"/>
      <c r="BP93" s="708"/>
      <c r="BQ93" s="709"/>
      <c r="BR93" s="713"/>
      <c r="BT93" s="160"/>
      <c r="DW93" s="135"/>
    </row>
    <row r="94" spans="1:140" ht="15" thickBot="1">
      <c r="A94" s="138" t="s">
        <v>5802</v>
      </c>
      <c r="C94" s="753">
        <f>VLOOKUP(A94,'Прайс-лист'!$B:$K,10,0)</f>
        <v>880</v>
      </c>
      <c r="D94" s="723"/>
      <c r="E94" s="723"/>
      <c r="F94" s="723"/>
      <c r="G94" s="723"/>
      <c r="H94" s="723"/>
      <c r="I94" s="723"/>
      <c r="J94" s="723"/>
      <c r="K94" s="724"/>
      <c r="L94" s="725"/>
      <c r="M94" s="726"/>
      <c r="N94" s="726"/>
      <c r="O94" s="139" t="s">
        <v>5858</v>
      </c>
      <c r="P94" s="248"/>
      <c r="Q94" s="722">
        <f>VLOOKUP(O94,'Прайс-лист'!$B:$K,10,0)</f>
        <v>1920</v>
      </c>
      <c r="R94" s="723"/>
      <c r="S94" s="723"/>
      <c r="T94" s="723"/>
      <c r="U94" s="723"/>
      <c r="V94" s="723"/>
      <c r="W94" s="723"/>
      <c r="X94" s="723"/>
      <c r="Y94" s="724"/>
      <c r="Z94" s="725"/>
      <c r="AA94" s="726"/>
      <c r="AB94" s="726"/>
      <c r="AC94" s="139" t="s">
        <v>5860</v>
      </c>
      <c r="AD94" s="245"/>
      <c r="AE94" s="722">
        <f>VLOOKUP(AC94,'Прайс-лист'!$B:$K,10,0)</f>
        <v>2120</v>
      </c>
      <c r="AF94" s="723"/>
      <c r="AG94" s="723"/>
      <c r="AH94" s="723"/>
      <c r="AI94" s="723"/>
      <c r="AJ94" s="723"/>
      <c r="AK94" s="723"/>
      <c r="AL94" s="723"/>
      <c r="AM94" s="724"/>
      <c r="AN94" s="725"/>
      <c r="AO94" s="726"/>
      <c r="AP94" s="726"/>
      <c r="AQ94" s="139" t="s">
        <v>5862</v>
      </c>
      <c r="AR94" s="245"/>
      <c r="AS94" s="722">
        <f>VLOOKUP(AQ94,'Прайс-лист'!$B:$K,10,0)</f>
        <v>2420</v>
      </c>
      <c r="AT94" s="723"/>
      <c r="AU94" s="723"/>
      <c r="AV94" s="723"/>
      <c r="AW94" s="723"/>
      <c r="AX94" s="723"/>
      <c r="AY94" s="723"/>
      <c r="AZ94" s="723"/>
      <c r="BA94" s="724"/>
      <c r="BB94" s="725"/>
      <c r="BC94" s="726"/>
      <c r="BD94" s="727"/>
      <c r="BE94" s="138" t="s">
        <v>779</v>
      </c>
      <c r="BF94" s="245"/>
      <c r="BG94" s="753">
        <f>VLOOKUP(BE94,'Прайс-лист'!$B:$K,10,0)</f>
        <v>290</v>
      </c>
      <c r="BH94" s="723"/>
      <c r="BI94" s="723"/>
      <c r="BJ94" s="723"/>
      <c r="BK94" s="723"/>
      <c r="BL94" s="723"/>
      <c r="BM94" s="723"/>
      <c r="BN94" s="723"/>
      <c r="BO94" s="724"/>
      <c r="BP94" s="725"/>
      <c r="BQ94" s="726"/>
      <c r="BR94" s="727"/>
      <c r="BT94" s="160"/>
      <c r="DW94" s="134"/>
    </row>
    <row r="95" spans="1:140">
      <c r="AQ95" s="142"/>
      <c r="AR95" s="160"/>
    </row>
    <row r="96" spans="1:140">
      <c r="AQ96" s="142"/>
      <c r="AR96" s="160"/>
    </row>
    <row r="97" spans="43:44">
      <c r="AQ97" s="142"/>
      <c r="AR97" s="160"/>
    </row>
    <row r="98" spans="43:44">
      <c r="AQ98" s="142"/>
      <c r="AR98" s="160"/>
    </row>
    <row r="99" spans="43:44">
      <c r="AQ99" s="142"/>
      <c r="AR99" s="160"/>
    </row>
    <row r="100" spans="43:44">
      <c r="AQ100" s="142"/>
    </row>
    <row r="101" spans="43:44">
      <c r="AQ101" s="142"/>
    </row>
    <row r="102" spans="43:44">
      <c r="AQ102" s="142"/>
    </row>
    <row r="103" spans="43:44">
      <c r="AQ103" s="142"/>
    </row>
  </sheetData>
  <sheetProtection algorithmName="SHA-512" hashValue="1PCI0ZxUUkKxkKCilM9cs+vTO4b7asBeXCT/eB0B0UEx+QH4yQZp26T9sxAWsKyJB+9JJ9xaPwZg/SNa52SftA==" saltValue="ixP4VghFKtPd+8MJ7Hgkxw==" spinCount="100000" sheet="1" objects="1" scenarios="1"/>
  <mergeCells count="913">
    <mergeCell ref="AS89:BD89"/>
    <mergeCell ref="AS90:BD90"/>
    <mergeCell ref="AS91:BD91"/>
    <mergeCell ref="AS92:BD92"/>
    <mergeCell ref="AS93:BA93"/>
    <mergeCell ref="BB93:BD93"/>
    <mergeCell ref="AS94:BA94"/>
    <mergeCell ref="BB94:BD94"/>
    <mergeCell ref="C88:BD88"/>
    <mergeCell ref="C31:N31"/>
    <mergeCell ref="Q31:BD31"/>
    <mergeCell ref="BG31:DH31"/>
    <mergeCell ref="C39:AB39"/>
    <mergeCell ref="AE39:BD39"/>
    <mergeCell ref="BG39:CF39"/>
    <mergeCell ref="CI39:DH39"/>
    <mergeCell ref="C23:N23"/>
    <mergeCell ref="Q23:BD23"/>
    <mergeCell ref="BG23:CT23"/>
    <mergeCell ref="CW23:DV23"/>
    <mergeCell ref="BU28:CC28"/>
    <mergeCell ref="CD28:CF28"/>
    <mergeCell ref="CI28:CQ28"/>
    <mergeCell ref="CR28:CT28"/>
    <mergeCell ref="CW28:DE28"/>
    <mergeCell ref="DF28:DH28"/>
    <mergeCell ref="DK28:DS28"/>
    <mergeCell ref="DT28:DV28"/>
    <mergeCell ref="C28:K28"/>
    <mergeCell ref="L28:N28"/>
    <mergeCell ref="Q28:Y28"/>
    <mergeCell ref="Z28:AB28"/>
    <mergeCell ref="AE28:AM28"/>
    <mergeCell ref="DY23:EJ23"/>
    <mergeCell ref="DY28:EG28"/>
    <mergeCell ref="EH28:EJ28"/>
    <mergeCell ref="C29:K29"/>
    <mergeCell ref="L29:N29"/>
    <mergeCell ref="Q29:Y29"/>
    <mergeCell ref="Z29:AB29"/>
    <mergeCell ref="AE29:AM29"/>
    <mergeCell ref="AN29:AP29"/>
    <mergeCell ref="AS29:BA29"/>
    <mergeCell ref="BB29:BD29"/>
    <mergeCell ref="BG29:BO29"/>
    <mergeCell ref="BP29:BR29"/>
    <mergeCell ref="BU29:CC29"/>
    <mergeCell ref="CD29:CF29"/>
    <mergeCell ref="CI29:CQ29"/>
    <mergeCell ref="CR29:CT29"/>
    <mergeCell ref="CW29:DE29"/>
    <mergeCell ref="DF29:DH29"/>
    <mergeCell ref="DK29:DS29"/>
    <mergeCell ref="DT29:DV29"/>
    <mergeCell ref="DY29:EG29"/>
    <mergeCell ref="EH29:EJ29"/>
    <mergeCell ref="BP28:BR28"/>
    <mergeCell ref="C26:N26"/>
    <mergeCell ref="Q26:AB26"/>
    <mergeCell ref="AE26:AP26"/>
    <mergeCell ref="AS26:BD26"/>
    <mergeCell ref="BG26:BR26"/>
    <mergeCell ref="BU26:CF26"/>
    <mergeCell ref="CI26:CT26"/>
    <mergeCell ref="CW26:DH26"/>
    <mergeCell ref="DK26:DV26"/>
    <mergeCell ref="C27:N27"/>
    <mergeCell ref="Q27:AB27"/>
    <mergeCell ref="AE27:AP27"/>
    <mergeCell ref="AS27:BD27"/>
    <mergeCell ref="BG27:BR27"/>
    <mergeCell ref="BU27:CF27"/>
    <mergeCell ref="CI27:CT27"/>
    <mergeCell ref="CW27:DH27"/>
    <mergeCell ref="DK27:DV27"/>
    <mergeCell ref="CI25:CT25"/>
    <mergeCell ref="CW25:DH25"/>
    <mergeCell ref="DK25:DV25"/>
    <mergeCell ref="DY25:EJ25"/>
    <mergeCell ref="AN28:AP28"/>
    <mergeCell ref="AS28:BA28"/>
    <mergeCell ref="BB28:BD28"/>
    <mergeCell ref="BG28:BO28"/>
    <mergeCell ref="DY26:EJ26"/>
    <mergeCell ref="DY27:EJ27"/>
    <mergeCell ref="C1:EJ1"/>
    <mergeCell ref="C47:EJ47"/>
    <mergeCell ref="BG94:BO94"/>
    <mergeCell ref="BP94:BR94"/>
    <mergeCell ref="DY78:EG78"/>
    <mergeCell ref="EH78:EJ78"/>
    <mergeCell ref="DY86:EG86"/>
    <mergeCell ref="EH86:EJ86"/>
    <mergeCell ref="C94:K94"/>
    <mergeCell ref="L94:N94"/>
    <mergeCell ref="Q94:Y94"/>
    <mergeCell ref="Z94:AB94"/>
    <mergeCell ref="AE94:AM94"/>
    <mergeCell ref="AN94:AP94"/>
    <mergeCell ref="BG93:BO93"/>
    <mergeCell ref="BP93:BR93"/>
    <mergeCell ref="AS84:BD84"/>
    <mergeCell ref="BG84:BR84"/>
    <mergeCell ref="N3:AJ3"/>
    <mergeCell ref="B6:EJ6"/>
    <mergeCell ref="BU84:CF84"/>
    <mergeCell ref="DT85:DV85"/>
    <mergeCell ref="CD85:CF85"/>
    <mergeCell ref="CI85:CQ85"/>
    <mergeCell ref="CR85:CT85"/>
    <mergeCell ref="CW85:DE85"/>
    <mergeCell ref="DF85:DH85"/>
    <mergeCell ref="DK85:DS85"/>
    <mergeCell ref="DY77:EG77"/>
    <mergeCell ref="DF78:DH78"/>
    <mergeCell ref="DK78:DS78"/>
    <mergeCell ref="DT78:DV78"/>
    <mergeCell ref="CI77:CQ77"/>
    <mergeCell ref="CR77:CT77"/>
    <mergeCell ref="CW77:DE77"/>
    <mergeCell ref="DF77:DH77"/>
    <mergeCell ref="DK77:DS77"/>
    <mergeCell ref="DT77:DV77"/>
    <mergeCell ref="EH77:EJ77"/>
    <mergeCell ref="DY85:EG85"/>
    <mergeCell ref="EH85:EJ85"/>
    <mergeCell ref="C93:K93"/>
    <mergeCell ref="L93:N93"/>
    <mergeCell ref="Q93:Y93"/>
    <mergeCell ref="Z93:AB93"/>
    <mergeCell ref="AE93:AM93"/>
    <mergeCell ref="AN93:AP93"/>
    <mergeCell ref="BG90:BR90"/>
    <mergeCell ref="CI84:CT84"/>
    <mergeCell ref="CW84:DH84"/>
    <mergeCell ref="DK84:DV84"/>
    <mergeCell ref="C85:K85"/>
    <mergeCell ref="L85:N85"/>
    <mergeCell ref="Q85:Y85"/>
    <mergeCell ref="Z85:AB85"/>
    <mergeCell ref="AE85:AM85"/>
    <mergeCell ref="AN85:AP85"/>
    <mergeCell ref="AS85:BA85"/>
    <mergeCell ref="C84:N84"/>
    <mergeCell ref="Q84:AB84"/>
    <mergeCell ref="AE84:AP84"/>
    <mergeCell ref="C83:N83"/>
    <mergeCell ref="DY73:EJ73"/>
    <mergeCell ref="CD86:CF86"/>
    <mergeCell ref="CI86:CQ86"/>
    <mergeCell ref="CR86:CT86"/>
    <mergeCell ref="CW86:DE86"/>
    <mergeCell ref="DF86:DH86"/>
    <mergeCell ref="DK86:DS86"/>
    <mergeCell ref="AN86:AP86"/>
    <mergeCell ref="C92:N92"/>
    <mergeCell ref="Q92:AB92"/>
    <mergeCell ref="AE92:AP92"/>
    <mergeCell ref="BG92:BR92"/>
    <mergeCell ref="DY76:EJ76"/>
    <mergeCell ref="DY84:EJ84"/>
    <mergeCell ref="C91:N91"/>
    <mergeCell ref="Q91:AB91"/>
    <mergeCell ref="AE91:AP91"/>
    <mergeCell ref="BG91:BR91"/>
    <mergeCell ref="DY75:EJ75"/>
    <mergeCell ref="DY83:EJ83"/>
    <mergeCell ref="DY81:EJ81"/>
    <mergeCell ref="C90:N90"/>
    <mergeCell ref="Q90:AB90"/>
    <mergeCell ref="AE90:AP90"/>
    <mergeCell ref="DY74:EJ74"/>
    <mergeCell ref="DY82:EJ82"/>
    <mergeCell ref="DT86:DV86"/>
    <mergeCell ref="BG88:BR88"/>
    <mergeCell ref="DY80:EJ80"/>
    <mergeCell ref="C89:N89"/>
    <mergeCell ref="Q89:AB89"/>
    <mergeCell ref="AE89:AP89"/>
    <mergeCell ref="BG89:BR89"/>
    <mergeCell ref="C86:K86"/>
    <mergeCell ref="L86:N86"/>
    <mergeCell ref="Q86:Y86"/>
    <mergeCell ref="Z86:AB86"/>
    <mergeCell ref="AE86:AM86"/>
    <mergeCell ref="BB85:BD85"/>
    <mergeCell ref="BG85:BO85"/>
    <mergeCell ref="BP85:BR85"/>
    <mergeCell ref="BU85:CC85"/>
    <mergeCell ref="AS86:BA86"/>
    <mergeCell ref="BB86:BD86"/>
    <mergeCell ref="BG86:BO86"/>
    <mergeCell ref="BP86:BR86"/>
    <mergeCell ref="BU86:CC86"/>
    <mergeCell ref="Q83:AB83"/>
    <mergeCell ref="AE83:AP83"/>
    <mergeCell ref="AS83:BD83"/>
    <mergeCell ref="BG83:BR83"/>
    <mergeCell ref="BU83:CF83"/>
    <mergeCell ref="CI83:CT83"/>
    <mergeCell ref="CW83:DH83"/>
    <mergeCell ref="DK83:DV83"/>
    <mergeCell ref="C82:N82"/>
    <mergeCell ref="Q82:AB82"/>
    <mergeCell ref="AE82:AP82"/>
    <mergeCell ref="AS82:BD82"/>
    <mergeCell ref="BG82:BR82"/>
    <mergeCell ref="BU82:CF82"/>
    <mergeCell ref="CI82:CT82"/>
    <mergeCell ref="CW82:DH82"/>
    <mergeCell ref="DK82:DV82"/>
    <mergeCell ref="Z78:AB78"/>
    <mergeCell ref="AE78:AM78"/>
    <mergeCell ref="AN78:AP78"/>
    <mergeCell ref="C80:AP80"/>
    <mergeCell ref="AS80:CF80"/>
    <mergeCell ref="CI80:DV80"/>
    <mergeCell ref="C81:N81"/>
    <mergeCell ref="Q81:AB81"/>
    <mergeCell ref="AE81:AP81"/>
    <mergeCell ref="AS81:BD81"/>
    <mergeCell ref="BG81:BR81"/>
    <mergeCell ref="BU81:CF81"/>
    <mergeCell ref="CI81:CT81"/>
    <mergeCell ref="CW81:DH81"/>
    <mergeCell ref="DK81:DV81"/>
    <mergeCell ref="C77:K77"/>
    <mergeCell ref="L77:N77"/>
    <mergeCell ref="Q77:Y77"/>
    <mergeCell ref="Z77:AB77"/>
    <mergeCell ref="AE77:AM77"/>
    <mergeCell ref="AN77:AP77"/>
    <mergeCell ref="CI78:CQ78"/>
    <mergeCell ref="CR78:CT78"/>
    <mergeCell ref="CW78:DE78"/>
    <mergeCell ref="AS77:BA77"/>
    <mergeCell ref="BB77:BD77"/>
    <mergeCell ref="BG77:BO77"/>
    <mergeCell ref="BP77:BR77"/>
    <mergeCell ref="BU77:CC77"/>
    <mergeCell ref="CD77:CF77"/>
    <mergeCell ref="AS78:BA78"/>
    <mergeCell ref="BB78:BD78"/>
    <mergeCell ref="BG78:BO78"/>
    <mergeCell ref="BP78:BR78"/>
    <mergeCell ref="BU78:CC78"/>
    <mergeCell ref="CD78:CF78"/>
    <mergeCell ref="C78:K78"/>
    <mergeCell ref="L78:N78"/>
    <mergeCell ref="Q78:Y78"/>
    <mergeCell ref="C76:N76"/>
    <mergeCell ref="Q76:AB76"/>
    <mergeCell ref="AE76:AP76"/>
    <mergeCell ref="AS76:BD76"/>
    <mergeCell ref="BG76:BR76"/>
    <mergeCell ref="BU76:CF76"/>
    <mergeCell ref="CI76:CT76"/>
    <mergeCell ref="CW76:DH76"/>
    <mergeCell ref="DK76:DV76"/>
    <mergeCell ref="C75:N75"/>
    <mergeCell ref="Q75:AB75"/>
    <mergeCell ref="AE75:AP75"/>
    <mergeCell ref="AS75:BD75"/>
    <mergeCell ref="BG75:BR75"/>
    <mergeCell ref="BU75:CF75"/>
    <mergeCell ref="CI75:CT75"/>
    <mergeCell ref="CW75:DH75"/>
    <mergeCell ref="DK75:DV75"/>
    <mergeCell ref="DY72:EJ72"/>
    <mergeCell ref="C69:K69"/>
    <mergeCell ref="L69:N69"/>
    <mergeCell ref="Q69:Y69"/>
    <mergeCell ref="CI73:CT73"/>
    <mergeCell ref="CW73:DH73"/>
    <mergeCell ref="DK73:DV73"/>
    <mergeCell ref="C74:N74"/>
    <mergeCell ref="Q74:AB74"/>
    <mergeCell ref="AE74:AP74"/>
    <mergeCell ref="AS74:BD74"/>
    <mergeCell ref="BG74:BR74"/>
    <mergeCell ref="BU74:CF74"/>
    <mergeCell ref="CI74:CT74"/>
    <mergeCell ref="C73:N73"/>
    <mergeCell ref="Q73:AB73"/>
    <mergeCell ref="AE73:AP73"/>
    <mergeCell ref="AS73:BD73"/>
    <mergeCell ref="BG73:BR73"/>
    <mergeCell ref="BU73:CF73"/>
    <mergeCell ref="CW74:DH74"/>
    <mergeCell ref="DK74:DV74"/>
    <mergeCell ref="Z69:AB69"/>
    <mergeCell ref="AE69:AM69"/>
    <mergeCell ref="C72:N72"/>
    <mergeCell ref="Q72:AP72"/>
    <mergeCell ref="AS72:BR72"/>
    <mergeCell ref="BU72:CT72"/>
    <mergeCell ref="CW72:DV72"/>
    <mergeCell ref="CR70:CT70"/>
    <mergeCell ref="CW70:DE70"/>
    <mergeCell ref="DF70:DH70"/>
    <mergeCell ref="DK70:DS70"/>
    <mergeCell ref="DT70:DV70"/>
    <mergeCell ref="BB70:BD70"/>
    <mergeCell ref="BG70:BO70"/>
    <mergeCell ref="BP70:BR70"/>
    <mergeCell ref="BU70:CC70"/>
    <mergeCell ref="CD70:CF70"/>
    <mergeCell ref="CI70:CQ70"/>
    <mergeCell ref="DY69:EG69"/>
    <mergeCell ref="EH69:EJ69"/>
    <mergeCell ref="C70:K70"/>
    <mergeCell ref="L70:N70"/>
    <mergeCell ref="Q70:Y70"/>
    <mergeCell ref="Z70:AB70"/>
    <mergeCell ref="AE70:AM70"/>
    <mergeCell ref="AN70:AP70"/>
    <mergeCell ref="AS70:BA70"/>
    <mergeCell ref="CD69:CF69"/>
    <mergeCell ref="CI69:CQ69"/>
    <mergeCell ref="CR69:CT69"/>
    <mergeCell ref="CW69:DE69"/>
    <mergeCell ref="DF69:DH69"/>
    <mergeCell ref="DK69:DS69"/>
    <mergeCell ref="AN69:AP69"/>
    <mergeCell ref="AS69:BA69"/>
    <mergeCell ref="BB69:BD69"/>
    <mergeCell ref="BG69:BO69"/>
    <mergeCell ref="BP69:BR69"/>
    <mergeCell ref="BU69:CC69"/>
    <mergeCell ref="EH70:EJ70"/>
    <mergeCell ref="DY70:EG70"/>
    <mergeCell ref="DT69:DV69"/>
    <mergeCell ref="DY67:EJ67"/>
    <mergeCell ref="C68:N68"/>
    <mergeCell ref="Q68:AB68"/>
    <mergeCell ref="AE68:AP68"/>
    <mergeCell ref="AS68:BD68"/>
    <mergeCell ref="BG68:BR68"/>
    <mergeCell ref="BU68:CF68"/>
    <mergeCell ref="CI68:CT68"/>
    <mergeCell ref="CW68:DH68"/>
    <mergeCell ref="DK68:DV68"/>
    <mergeCell ref="DY68:EJ68"/>
    <mergeCell ref="C67:N67"/>
    <mergeCell ref="Q67:AB67"/>
    <mergeCell ref="AE67:AP67"/>
    <mergeCell ref="AS67:BD67"/>
    <mergeCell ref="BG67:BR67"/>
    <mergeCell ref="BU67:CF67"/>
    <mergeCell ref="CI67:CT67"/>
    <mergeCell ref="CW67:DH67"/>
    <mergeCell ref="DK67:DV67"/>
    <mergeCell ref="DY65:EJ65"/>
    <mergeCell ref="C66:N66"/>
    <mergeCell ref="Q66:AB66"/>
    <mergeCell ref="AE66:AP66"/>
    <mergeCell ref="AS66:BD66"/>
    <mergeCell ref="BG66:BR66"/>
    <mergeCell ref="BU66:CF66"/>
    <mergeCell ref="CI66:CT66"/>
    <mergeCell ref="CW66:DH66"/>
    <mergeCell ref="DK66:DV66"/>
    <mergeCell ref="DY66:EJ66"/>
    <mergeCell ref="C65:N65"/>
    <mergeCell ref="Q65:AB65"/>
    <mergeCell ref="AE65:AP65"/>
    <mergeCell ref="AS65:BD65"/>
    <mergeCell ref="BG65:BR65"/>
    <mergeCell ref="BU65:CF65"/>
    <mergeCell ref="CI65:CT65"/>
    <mergeCell ref="CW65:DH65"/>
    <mergeCell ref="DK65:DV65"/>
    <mergeCell ref="EH62:EJ62"/>
    <mergeCell ref="BG62:BO62"/>
    <mergeCell ref="BP62:BR62"/>
    <mergeCell ref="BU62:CC62"/>
    <mergeCell ref="CD62:CF62"/>
    <mergeCell ref="CI62:CQ62"/>
    <mergeCell ref="CR62:CT62"/>
    <mergeCell ref="C64:AP64"/>
    <mergeCell ref="AS64:BR64"/>
    <mergeCell ref="BU64:CT64"/>
    <mergeCell ref="CW64:DV64"/>
    <mergeCell ref="DY64:EJ64"/>
    <mergeCell ref="BG61:BO61"/>
    <mergeCell ref="BP61:BR61"/>
    <mergeCell ref="BU61:CC61"/>
    <mergeCell ref="CD61:CF61"/>
    <mergeCell ref="CW62:DE62"/>
    <mergeCell ref="DF62:DH62"/>
    <mergeCell ref="DK62:DS62"/>
    <mergeCell ref="DT62:DV62"/>
    <mergeCell ref="DY62:EG62"/>
    <mergeCell ref="C61:K61"/>
    <mergeCell ref="L61:N61"/>
    <mergeCell ref="Q61:Y61"/>
    <mergeCell ref="Z61:AB61"/>
    <mergeCell ref="AE61:AM61"/>
    <mergeCell ref="AN61:AP61"/>
    <mergeCell ref="DY61:EG61"/>
    <mergeCell ref="EH61:EJ61"/>
    <mergeCell ref="C62:K62"/>
    <mergeCell ref="L62:N62"/>
    <mergeCell ref="Q62:Y62"/>
    <mergeCell ref="Z62:AB62"/>
    <mergeCell ref="AE62:AM62"/>
    <mergeCell ref="AN62:AP62"/>
    <mergeCell ref="AS62:BA62"/>
    <mergeCell ref="BB62:BD62"/>
    <mergeCell ref="CI61:CQ61"/>
    <mergeCell ref="CR61:CT61"/>
    <mergeCell ref="CW61:DE61"/>
    <mergeCell ref="DF61:DH61"/>
    <mergeCell ref="DK61:DS61"/>
    <mergeCell ref="DT61:DV61"/>
    <mergeCell ref="AS61:BA61"/>
    <mergeCell ref="BB61:BD61"/>
    <mergeCell ref="CI58:CT58"/>
    <mergeCell ref="CW58:DH58"/>
    <mergeCell ref="DK58:DV58"/>
    <mergeCell ref="DY58:EJ58"/>
    <mergeCell ref="DY59:EJ59"/>
    <mergeCell ref="C60:N60"/>
    <mergeCell ref="Q60:AB60"/>
    <mergeCell ref="AE60:AP60"/>
    <mergeCell ref="AS60:BD60"/>
    <mergeCell ref="BG60:BR60"/>
    <mergeCell ref="BU60:CF60"/>
    <mergeCell ref="CI60:CT60"/>
    <mergeCell ref="CW60:DH60"/>
    <mergeCell ref="DK60:DV60"/>
    <mergeCell ref="DY60:EJ60"/>
    <mergeCell ref="C59:N59"/>
    <mergeCell ref="Q59:AB59"/>
    <mergeCell ref="AE59:AP59"/>
    <mergeCell ref="AS59:BD59"/>
    <mergeCell ref="BG59:BR59"/>
    <mergeCell ref="BU59:CF59"/>
    <mergeCell ref="CI59:CT59"/>
    <mergeCell ref="CW59:DH59"/>
    <mergeCell ref="DK59:DV59"/>
    <mergeCell ref="C58:N58"/>
    <mergeCell ref="Q58:AB58"/>
    <mergeCell ref="AE58:AP58"/>
    <mergeCell ref="AS58:BD58"/>
    <mergeCell ref="BG58:BR58"/>
    <mergeCell ref="BU58:CF58"/>
    <mergeCell ref="C57:N57"/>
    <mergeCell ref="Q57:AB57"/>
    <mergeCell ref="AE57:AP57"/>
    <mergeCell ref="AS57:BD57"/>
    <mergeCell ref="BG57:BR57"/>
    <mergeCell ref="BU57:CF57"/>
    <mergeCell ref="EH53:EJ53"/>
    <mergeCell ref="C54:K54"/>
    <mergeCell ref="L54:N54"/>
    <mergeCell ref="DK53:DS53"/>
    <mergeCell ref="DT53:DV53"/>
    <mergeCell ref="AS53:BA53"/>
    <mergeCell ref="CI57:CT57"/>
    <mergeCell ref="CW57:DH57"/>
    <mergeCell ref="DK57:DV57"/>
    <mergeCell ref="DY57:EJ57"/>
    <mergeCell ref="Q54:Y54"/>
    <mergeCell ref="Z54:AB54"/>
    <mergeCell ref="AE54:AM54"/>
    <mergeCell ref="AN54:AP54"/>
    <mergeCell ref="AS54:BA54"/>
    <mergeCell ref="BB54:BD54"/>
    <mergeCell ref="C56:AB56"/>
    <mergeCell ref="AE56:BD56"/>
    <mergeCell ref="DY53:EG53"/>
    <mergeCell ref="DY56:EJ56"/>
    <mergeCell ref="CW54:DE54"/>
    <mergeCell ref="DF54:DH54"/>
    <mergeCell ref="DK54:DS54"/>
    <mergeCell ref="DT54:DV54"/>
    <mergeCell ref="DY54:EG54"/>
    <mergeCell ref="EH54:EJ54"/>
    <mergeCell ref="BG54:BO54"/>
    <mergeCell ref="BP54:BR54"/>
    <mergeCell ref="BU54:CC54"/>
    <mergeCell ref="CD54:CF54"/>
    <mergeCell ref="CI54:CQ54"/>
    <mergeCell ref="CR54:CT54"/>
    <mergeCell ref="BG56:CT56"/>
    <mergeCell ref="CW56:DV56"/>
    <mergeCell ref="CI53:CQ53"/>
    <mergeCell ref="CR53:CT53"/>
    <mergeCell ref="CW53:DE53"/>
    <mergeCell ref="Z53:AB53"/>
    <mergeCell ref="AE53:AM53"/>
    <mergeCell ref="AN53:AP53"/>
    <mergeCell ref="C53:K53"/>
    <mergeCell ref="L53:N53"/>
    <mergeCell ref="Q53:Y53"/>
    <mergeCell ref="BB53:BD53"/>
    <mergeCell ref="BG53:BO53"/>
    <mergeCell ref="BP53:BR53"/>
    <mergeCell ref="BU53:CC53"/>
    <mergeCell ref="CD53:CF53"/>
    <mergeCell ref="DY51:EJ51"/>
    <mergeCell ref="C52:N52"/>
    <mergeCell ref="Q52:AB52"/>
    <mergeCell ref="AE52:AP52"/>
    <mergeCell ref="AS52:BD52"/>
    <mergeCell ref="BG52:BR52"/>
    <mergeCell ref="BU52:CF52"/>
    <mergeCell ref="CI52:CT52"/>
    <mergeCell ref="CW52:DH52"/>
    <mergeCell ref="DK52:DV52"/>
    <mergeCell ref="DY52:EJ52"/>
    <mergeCell ref="C51:N51"/>
    <mergeCell ref="Q51:AB51"/>
    <mergeCell ref="AE51:AP51"/>
    <mergeCell ref="AS51:BD51"/>
    <mergeCell ref="BG51:BR51"/>
    <mergeCell ref="BU51:CF51"/>
    <mergeCell ref="CI51:CT51"/>
    <mergeCell ref="CW51:DH51"/>
    <mergeCell ref="DK51:DV51"/>
    <mergeCell ref="DF53:DH53"/>
    <mergeCell ref="C44:K44"/>
    <mergeCell ref="L44:N44"/>
    <mergeCell ref="Q44:Y44"/>
    <mergeCell ref="CI49:CT49"/>
    <mergeCell ref="CW49:DH49"/>
    <mergeCell ref="DK49:DV49"/>
    <mergeCell ref="DY49:EJ49"/>
    <mergeCell ref="C50:N50"/>
    <mergeCell ref="Q50:AB50"/>
    <mergeCell ref="AE50:AP50"/>
    <mergeCell ref="AS50:BD50"/>
    <mergeCell ref="BG50:BR50"/>
    <mergeCell ref="BU50:CF50"/>
    <mergeCell ref="C49:N49"/>
    <mergeCell ref="Q49:AB49"/>
    <mergeCell ref="AE49:AP49"/>
    <mergeCell ref="AS49:BD49"/>
    <mergeCell ref="BG49:BR49"/>
    <mergeCell ref="BU49:CF49"/>
    <mergeCell ref="CI50:CT50"/>
    <mergeCell ref="CW50:DH50"/>
    <mergeCell ref="DK50:DV50"/>
    <mergeCell ref="DY50:EJ50"/>
    <mergeCell ref="EH45:EJ45"/>
    <mergeCell ref="CR45:CT45"/>
    <mergeCell ref="CW45:DE45"/>
    <mergeCell ref="DF45:DH45"/>
    <mergeCell ref="DK45:DS45"/>
    <mergeCell ref="DT45:DV45"/>
    <mergeCell ref="DY45:EG45"/>
    <mergeCell ref="BB45:BD45"/>
    <mergeCell ref="BG45:BO45"/>
    <mergeCell ref="BP45:BR45"/>
    <mergeCell ref="BU45:CC45"/>
    <mergeCell ref="CD45:CF45"/>
    <mergeCell ref="CI45:CQ45"/>
    <mergeCell ref="C48:AB48"/>
    <mergeCell ref="AE48:BR48"/>
    <mergeCell ref="BU48:DH48"/>
    <mergeCell ref="DK48:EJ48"/>
    <mergeCell ref="Z44:AB44"/>
    <mergeCell ref="AE44:AM44"/>
    <mergeCell ref="DT44:DV44"/>
    <mergeCell ref="DY44:EG44"/>
    <mergeCell ref="EH44:EJ44"/>
    <mergeCell ref="C45:K45"/>
    <mergeCell ref="L45:N45"/>
    <mergeCell ref="Q45:Y45"/>
    <mergeCell ref="Z45:AB45"/>
    <mergeCell ref="AE45:AM45"/>
    <mergeCell ref="AN45:AP45"/>
    <mergeCell ref="AS45:BA45"/>
    <mergeCell ref="CD44:CF44"/>
    <mergeCell ref="CI44:CQ44"/>
    <mergeCell ref="CR44:CT44"/>
    <mergeCell ref="CW44:DE44"/>
    <mergeCell ref="DF44:DH44"/>
    <mergeCell ref="DK44:DS44"/>
    <mergeCell ref="AN44:AP44"/>
    <mergeCell ref="AS44:BA44"/>
    <mergeCell ref="BB44:BD44"/>
    <mergeCell ref="BG44:BO44"/>
    <mergeCell ref="BP44:BR44"/>
    <mergeCell ref="BU44:CC44"/>
    <mergeCell ref="DY42:EJ42"/>
    <mergeCell ref="C43:N43"/>
    <mergeCell ref="Q43:AB43"/>
    <mergeCell ref="AE43:AP43"/>
    <mergeCell ref="AS43:BD43"/>
    <mergeCell ref="BG43:BR43"/>
    <mergeCell ref="BU43:CF43"/>
    <mergeCell ref="CI43:CT43"/>
    <mergeCell ref="CW43:DH43"/>
    <mergeCell ref="DK43:DV43"/>
    <mergeCell ref="DY43:EJ43"/>
    <mergeCell ref="C42:N42"/>
    <mergeCell ref="Q42:AB42"/>
    <mergeCell ref="AE42:AP42"/>
    <mergeCell ref="AS42:BD42"/>
    <mergeCell ref="BG42:BR42"/>
    <mergeCell ref="BU42:CF42"/>
    <mergeCell ref="CI42:CT42"/>
    <mergeCell ref="CW42:DH42"/>
    <mergeCell ref="DK42:DV42"/>
    <mergeCell ref="DY40:EJ40"/>
    <mergeCell ref="C41:N41"/>
    <mergeCell ref="Q41:AB41"/>
    <mergeCell ref="AE41:AP41"/>
    <mergeCell ref="AS41:BD41"/>
    <mergeCell ref="BG41:BR41"/>
    <mergeCell ref="BU41:CF41"/>
    <mergeCell ref="CI41:CT41"/>
    <mergeCell ref="CW41:DH41"/>
    <mergeCell ref="DK41:DV41"/>
    <mergeCell ref="DY41:EJ41"/>
    <mergeCell ref="C40:N40"/>
    <mergeCell ref="Q40:AB40"/>
    <mergeCell ref="AE40:AP40"/>
    <mergeCell ref="AS40:BD40"/>
    <mergeCell ref="BG40:BR40"/>
    <mergeCell ref="BU40:CF40"/>
    <mergeCell ref="CI40:CT40"/>
    <mergeCell ref="CW40:DH40"/>
    <mergeCell ref="DK40:DV40"/>
    <mergeCell ref="EH37:EJ37"/>
    <mergeCell ref="BG37:BO37"/>
    <mergeCell ref="BP37:BR37"/>
    <mergeCell ref="BU37:CC37"/>
    <mergeCell ref="CD37:CF37"/>
    <mergeCell ref="CI37:CQ37"/>
    <mergeCell ref="CR37:CT37"/>
    <mergeCell ref="DK39:EJ39"/>
    <mergeCell ref="BG36:BO36"/>
    <mergeCell ref="BP36:BR36"/>
    <mergeCell ref="BU36:CC36"/>
    <mergeCell ref="CD36:CF36"/>
    <mergeCell ref="CW37:DE37"/>
    <mergeCell ref="DF37:DH37"/>
    <mergeCell ref="DK37:DS37"/>
    <mergeCell ref="DT37:DV37"/>
    <mergeCell ref="DY37:EG37"/>
    <mergeCell ref="C36:K36"/>
    <mergeCell ref="L36:N36"/>
    <mergeCell ref="Q36:Y36"/>
    <mergeCell ref="Z36:AB36"/>
    <mergeCell ref="AE36:AM36"/>
    <mergeCell ref="AN36:AP36"/>
    <mergeCell ref="DY36:EG36"/>
    <mergeCell ref="EH36:EJ36"/>
    <mergeCell ref="C37:K37"/>
    <mergeCell ref="L37:N37"/>
    <mergeCell ref="Q37:Y37"/>
    <mergeCell ref="Z37:AB37"/>
    <mergeCell ref="AE37:AM37"/>
    <mergeCell ref="AN37:AP37"/>
    <mergeCell ref="AS37:BA37"/>
    <mergeCell ref="BB37:BD37"/>
    <mergeCell ref="CI36:CQ36"/>
    <mergeCell ref="CR36:CT36"/>
    <mergeCell ref="CW36:DE36"/>
    <mergeCell ref="DF36:DH36"/>
    <mergeCell ref="DK36:DS36"/>
    <mergeCell ref="DT36:DV36"/>
    <mergeCell ref="AS36:BA36"/>
    <mergeCell ref="BB36:BD36"/>
    <mergeCell ref="DY34:EJ34"/>
    <mergeCell ref="C35:N35"/>
    <mergeCell ref="Q35:AB35"/>
    <mergeCell ref="AE35:AP35"/>
    <mergeCell ref="AS35:BD35"/>
    <mergeCell ref="BG35:BR35"/>
    <mergeCell ref="BU35:CF35"/>
    <mergeCell ref="CI35:CT35"/>
    <mergeCell ref="CW35:DH35"/>
    <mergeCell ref="DK35:DV35"/>
    <mergeCell ref="DY35:EJ35"/>
    <mergeCell ref="C34:N34"/>
    <mergeCell ref="Q34:AB34"/>
    <mergeCell ref="AE34:AP34"/>
    <mergeCell ref="AS34:BD34"/>
    <mergeCell ref="BG34:BR34"/>
    <mergeCell ref="BU34:CF34"/>
    <mergeCell ref="CI34:CT34"/>
    <mergeCell ref="CW34:DH34"/>
    <mergeCell ref="DK34:DV34"/>
    <mergeCell ref="CI32:CT32"/>
    <mergeCell ref="CW32:DH32"/>
    <mergeCell ref="DK32:DV32"/>
    <mergeCell ref="DY32:EJ32"/>
    <mergeCell ref="C33:N33"/>
    <mergeCell ref="Q33:AB33"/>
    <mergeCell ref="AE33:AP33"/>
    <mergeCell ref="AS33:BD33"/>
    <mergeCell ref="BG33:BR33"/>
    <mergeCell ref="BU33:CF33"/>
    <mergeCell ref="C32:N32"/>
    <mergeCell ref="Q32:AB32"/>
    <mergeCell ref="AE32:AP32"/>
    <mergeCell ref="AS32:BD32"/>
    <mergeCell ref="BG32:BR32"/>
    <mergeCell ref="BU32:CF32"/>
    <mergeCell ref="CI33:CT33"/>
    <mergeCell ref="CW33:DH33"/>
    <mergeCell ref="DK33:DV33"/>
    <mergeCell ref="DY33:EJ33"/>
    <mergeCell ref="EH21:EJ21"/>
    <mergeCell ref="DK31:EJ31"/>
    <mergeCell ref="BP21:BR21"/>
    <mergeCell ref="BU21:CC21"/>
    <mergeCell ref="CD21:CF21"/>
    <mergeCell ref="CI21:CQ21"/>
    <mergeCell ref="CR21:CT21"/>
    <mergeCell ref="CW21:DE21"/>
    <mergeCell ref="C24:N24"/>
    <mergeCell ref="Q24:AB24"/>
    <mergeCell ref="AE24:AP24"/>
    <mergeCell ref="AS24:BD24"/>
    <mergeCell ref="BG24:BR24"/>
    <mergeCell ref="BU24:CF24"/>
    <mergeCell ref="CI24:CT24"/>
    <mergeCell ref="CW24:DH24"/>
    <mergeCell ref="DK24:DV24"/>
    <mergeCell ref="DY24:EJ24"/>
    <mergeCell ref="C25:N25"/>
    <mergeCell ref="Q25:AB25"/>
    <mergeCell ref="AE25:AP25"/>
    <mergeCell ref="AS25:BD25"/>
    <mergeCell ref="BG25:BR25"/>
    <mergeCell ref="BU25:CF25"/>
    <mergeCell ref="BG20:BO20"/>
    <mergeCell ref="BP20:BR20"/>
    <mergeCell ref="BU20:CC20"/>
    <mergeCell ref="CD20:CF20"/>
    <mergeCell ref="CI20:CQ20"/>
    <mergeCell ref="DF21:DH21"/>
    <mergeCell ref="DK21:DS21"/>
    <mergeCell ref="DT21:DV21"/>
    <mergeCell ref="DY21:EG21"/>
    <mergeCell ref="C20:K20"/>
    <mergeCell ref="L20:N20"/>
    <mergeCell ref="Q20:Y20"/>
    <mergeCell ref="Z20:AB20"/>
    <mergeCell ref="AE20:AM20"/>
    <mergeCell ref="AN20:AP20"/>
    <mergeCell ref="AS20:BA20"/>
    <mergeCell ref="EH20:EJ20"/>
    <mergeCell ref="C21:K21"/>
    <mergeCell ref="L21:N21"/>
    <mergeCell ref="Q21:Y21"/>
    <mergeCell ref="Z21:AB21"/>
    <mergeCell ref="AE21:AM21"/>
    <mergeCell ref="AN21:AP21"/>
    <mergeCell ref="AS21:BA21"/>
    <mergeCell ref="BB21:BD21"/>
    <mergeCell ref="BG21:BO21"/>
    <mergeCell ref="CR20:CT20"/>
    <mergeCell ref="CW20:DE20"/>
    <mergeCell ref="DF20:DH20"/>
    <mergeCell ref="DK20:DS20"/>
    <mergeCell ref="DT20:DV20"/>
    <mergeCell ref="DY20:EG20"/>
    <mergeCell ref="BB20:BD20"/>
    <mergeCell ref="DY18:EJ18"/>
    <mergeCell ref="C19:N19"/>
    <mergeCell ref="Q19:AB19"/>
    <mergeCell ref="AE19:AP19"/>
    <mergeCell ref="AS19:BD19"/>
    <mergeCell ref="BG19:BR19"/>
    <mergeCell ref="BU19:CF19"/>
    <mergeCell ref="CI19:CT19"/>
    <mergeCell ref="CW19:DH19"/>
    <mergeCell ref="DK19:DV19"/>
    <mergeCell ref="DY19:EJ19"/>
    <mergeCell ref="C18:N18"/>
    <mergeCell ref="Q18:AB18"/>
    <mergeCell ref="AE18:AP18"/>
    <mergeCell ref="AS18:BD18"/>
    <mergeCell ref="BG18:BR18"/>
    <mergeCell ref="BU18:CF18"/>
    <mergeCell ref="CI18:CT18"/>
    <mergeCell ref="CW18:DH18"/>
    <mergeCell ref="DK18:DV18"/>
    <mergeCell ref="DY16:EJ16"/>
    <mergeCell ref="C17:N17"/>
    <mergeCell ref="Q17:AB17"/>
    <mergeCell ref="AE17:AP17"/>
    <mergeCell ref="AS17:BD17"/>
    <mergeCell ref="BG17:BR17"/>
    <mergeCell ref="BU17:CF17"/>
    <mergeCell ref="CI17:CT17"/>
    <mergeCell ref="CW17:DH17"/>
    <mergeCell ref="DK17:DV17"/>
    <mergeCell ref="DY17:EJ17"/>
    <mergeCell ref="C16:N16"/>
    <mergeCell ref="Q16:AB16"/>
    <mergeCell ref="AE16:AP16"/>
    <mergeCell ref="AS16:BD16"/>
    <mergeCell ref="BG16:BR16"/>
    <mergeCell ref="BU16:CF16"/>
    <mergeCell ref="CI16:CT16"/>
    <mergeCell ref="CW16:DH16"/>
    <mergeCell ref="DK16:DV16"/>
    <mergeCell ref="EH13:EJ13"/>
    <mergeCell ref="BG13:BO13"/>
    <mergeCell ref="BP13:BR13"/>
    <mergeCell ref="BU13:CC13"/>
    <mergeCell ref="CD13:CF13"/>
    <mergeCell ref="CI13:CQ13"/>
    <mergeCell ref="CR13:CT13"/>
    <mergeCell ref="C15:AB15"/>
    <mergeCell ref="AE15:BD15"/>
    <mergeCell ref="BG15:EJ15"/>
    <mergeCell ref="BG12:BO12"/>
    <mergeCell ref="BP12:BR12"/>
    <mergeCell ref="BU12:CC12"/>
    <mergeCell ref="CD12:CF12"/>
    <mergeCell ref="CW13:DE13"/>
    <mergeCell ref="DF13:DH13"/>
    <mergeCell ref="DK13:DS13"/>
    <mergeCell ref="DT13:DV13"/>
    <mergeCell ref="DY13:EG13"/>
    <mergeCell ref="C12:K12"/>
    <mergeCell ref="L12:N12"/>
    <mergeCell ref="Q12:Y12"/>
    <mergeCell ref="Z12:AB12"/>
    <mergeCell ref="AE12:AM12"/>
    <mergeCell ref="AN12:AP12"/>
    <mergeCell ref="DY12:EG12"/>
    <mergeCell ref="EH12:EJ12"/>
    <mergeCell ref="C13:K13"/>
    <mergeCell ref="L13:N13"/>
    <mergeCell ref="Q13:Y13"/>
    <mergeCell ref="Z13:AB13"/>
    <mergeCell ref="AE13:AM13"/>
    <mergeCell ref="AN13:AP13"/>
    <mergeCell ref="AS13:BA13"/>
    <mergeCell ref="BB13:BD13"/>
    <mergeCell ref="CI12:CQ12"/>
    <mergeCell ref="CR12:CT12"/>
    <mergeCell ref="CW12:DE12"/>
    <mergeCell ref="DF12:DH12"/>
    <mergeCell ref="DK12:DS12"/>
    <mergeCell ref="DT12:DV12"/>
    <mergeCell ref="AS12:BA12"/>
    <mergeCell ref="BB12:BD12"/>
    <mergeCell ref="CI9:CT9"/>
    <mergeCell ref="CW9:DH9"/>
    <mergeCell ref="DK9:DV9"/>
    <mergeCell ref="DY9:EJ9"/>
    <mergeCell ref="DY10:EJ10"/>
    <mergeCell ref="C11:N11"/>
    <mergeCell ref="Q11:AB11"/>
    <mergeCell ref="AE11:AP11"/>
    <mergeCell ref="AS11:BD11"/>
    <mergeCell ref="BG11:BR11"/>
    <mergeCell ref="BU11:CF11"/>
    <mergeCell ref="CI11:CT11"/>
    <mergeCell ref="CW11:DH11"/>
    <mergeCell ref="DK11:DV11"/>
    <mergeCell ref="DY11:EJ11"/>
    <mergeCell ref="C10:N10"/>
    <mergeCell ref="Q10:AB10"/>
    <mergeCell ref="AE10:AP10"/>
    <mergeCell ref="AS10:BD10"/>
    <mergeCell ref="BG10:BR10"/>
    <mergeCell ref="BU10:CF10"/>
    <mergeCell ref="CI10:CT10"/>
    <mergeCell ref="CW10:DH10"/>
    <mergeCell ref="DK10:DV10"/>
    <mergeCell ref="C9:N9"/>
    <mergeCell ref="Q9:AB9"/>
    <mergeCell ref="AE9:AP9"/>
    <mergeCell ref="AS9:BD9"/>
    <mergeCell ref="BG9:BR9"/>
    <mergeCell ref="BU9:CF9"/>
    <mergeCell ref="C8:N8"/>
    <mergeCell ref="Q8:AB8"/>
    <mergeCell ref="AE8:AP8"/>
    <mergeCell ref="AS8:BD8"/>
    <mergeCell ref="BG8:BR8"/>
    <mergeCell ref="BU8:CF8"/>
    <mergeCell ref="C4:L4"/>
    <mergeCell ref="C5:L5"/>
    <mergeCell ref="N5:X5"/>
    <mergeCell ref="Z5:AJ5"/>
    <mergeCell ref="AM2:CF4"/>
    <mergeCell ref="CS2:DL2"/>
    <mergeCell ref="CS3:DB3"/>
    <mergeCell ref="DC3:DL3"/>
    <mergeCell ref="CS4:DB4"/>
    <mergeCell ref="DC4:DL4"/>
    <mergeCell ref="CS5:DL5"/>
    <mergeCell ref="CI8:CT8"/>
    <mergeCell ref="CW8:DH8"/>
    <mergeCell ref="DK8:DV8"/>
    <mergeCell ref="DY8:EJ8"/>
    <mergeCell ref="CI5:CQ5"/>
    <mergeCell ref="C7:BD7"/>
    <mergeCell ref="BG7:CF7"/>
    <mergeCell ref="CI7:DH7"/>
    <mergeCell ref="DK7:EJ7"/>
    <mergeCell ref="DN2:EH2"/>
    <mergeCell ref="DN3:DX3"/>
    <mergeCell ref="DN4:DX4"/>
    <mergeCell ref="DY3:EH3"/>
    <mergeCell ref="DY4:EH4"/>
    <mergeCell ref="DN5:EH5"/>
    <mergeCell ref="CI3:CQ3"/>
    <mergeCell ref="CI4:CQ4"/>
    <mergeCell ref="N4:X4"/>
    <mergeCell ref="Z4:AJ4"/>
  </mergeCells>
  <conditionalFormatting sqref="L12:N13">
    <cfRule type="cellIs" dxfId="1385" priority="214" operator="greaterThan">
      <formula>0</formula>
    </cfRule>
  </conditionalFormatting>
  <conditionalFormatting sqref="Z12:AB13">
    <cfRule type="cellIs" dxfId="1384" priority="213" operator="greaterThan">
      <formula>0</formula>
    </cfRule>
  </conditionalFormatting>
  <conditionalFormatting sqref="AN12:AP13">
    <cfRule type="cellIs" dxfId="1383" priority="212" operator="greaterThan">
      <formula>0</formula>
    </cfRule>
  </conditionalFormatting>
  <conditionalFormatting sqref="BB12:BD13">
    <cfRule type="cellIs" dxfId="1382" priority="211" operator="greaterThan">
      <formula>0</formula>
    </cfRule>
  </conditionalFormatting>
  <conditionalFormatting sqref="BP12:BR13">
    <cfRule type="cellIs" dxfId="1381" priority="210" operator="greaterThan">
      <formula>0</formula>
    </cfRule>
  </conditionalFormatting>
  <conditionalFormatting sqref="CD12:CF13">
    <cfRule type="cellIs" dxfId="1380" priority="209" operator="greaterThan">
      <formula>0</formula>
    </cfRule>
  </conditionalFormatting>
  <conditionalFormatting sqref="CR12:CT13">
    <cfRule type="cellIs" dxfId="1379" priority="208" operator="greaterThan">
      <formula>0</formula>
    </cfRule>
  </conditionalFormatting>
  <conditionalFormatting sqref="DF12:DH13">
    <cfRule type="cellIs" dxfId="1378" priority="207" operator="greaterThan">
      <formula>0</formula>
    </cfRule>
  </conditionalFormatting>
  <conditionalFormatting sqref="DT12:DV13">
    <cfRule type="cellIs" dxfId="1377" priority="206" operator="greaterThan">
      <formula>0</formula>
    </cfRule>
  </conditionalFormatting>
  <conditionalFormatting sqref="EH12:EJ13">
    <cfRule type="cellIs" dxfId="1376" priority="205" operator="greaterThan">
      <formula>0</formula>
    </cfRule>
  </conditionalFormatting>
  <conditionalFormatting sqref="L20:N21">
    <cfRule type="cellIs" dxfId="1375" priority="204" operator="greaterThan">
      <formula>0</formula>
    </cfRule>
  </conditionalFormatting>
  <conditionalFormatting sqref="Z20:AB21">
    <cfRule type="cellIs" dxfId="1374" priority="203" operator="greaterThan">
      <formula>0</formula>
    </cfRule>
  </conditionalFormatting>
  <conditionalFormatting sqref="AN20:AP21">
    <cfRule type="cellIs" dxfId="1373" priority="202" operator="greaterThan">
      <formula>0</formula>
    </cfRule>
  </conditionalFormatting>
  <conditionalFormatting sqref="BB20:BD21">
    <cfRule type="cellIs" dxfId="1372" priority="201" operator="greaterThan">
      <formula>0</formula>
    </cfRule>
  </conditionalFormatting>
  <conditionalFormatting sqref="BP20:BR21">
    <cfRule type="cellIs" dxfId="1371" priority="200" operator="greaterThan">
      <formula>0</formula>
    </cfRule>
  </conditionalFormatting>
  <conditionalFormatting sqref="CD20:CF21">
    <cfRule type="cellIs" dxfId="1370" priority="199" operator="greaterThan">
      <formula>0</formula>
    </cfRule>
  </conditionalFormatting>
  <conditionalFormatting sqref="CR20:CT21">
    <cfRule type="cellIs" dxfId="1369" priority="198" operator="greaterThan">
      <formula>0</formula>
    </cfRule>
  </conditionalFormatting>
  <conditionalFormatting sqref="DF20:DH21">
    <cfRule type="cellIs" dxfId="1368" priority="197" operator="greaterThan">
      <formula>0</formula>
    </cfRule>
  </conditionalFormatting>
  <conditionalFormatting sqref="DT20:DV21">
    <cfRule type="cellIs" dxfId="1367" priority="196" operator="greaterThan">
      <formula>0</formula>
    </cfRule>
  </conditionalFormatting>
  <conditionalFormatting sqref="EH20:EJ21">
    <cfRule type="cellIs" dxfId="1366" priority="195" operator="greaterThan">
      <formula>0</formula>
    </cfRule>
  </conditionalFormatting>
  <conditionalFormatting sqref="L85:N86">
    <cfRule type="cellIs" dxfId="1365" priority="134" operator="greaterThan">
      <formula>0</formula>
    </cfRule>
  </conditionalFormatting>
  <conditionalFormatting sqref="Z85:AB86">
    <cfRule type="cellIs" dxfId="1364" priority="133" operator="greaterThan">
      <formula>0</formula>
    </cfRule>
  </conditionalFormatting>
  <conditionalFormatting sqref="AN85:AP86">
    <cfRule type="cellIs" dxfId="1363" priority="132" operator="greaterThan">
      <formula>0</formula>
    </cfRule>
  </conditionalFormatting>
  <conditionalFormatting sqref="BB85:BD86">
    <cfRule type="cellIs" dxfId="1362" priority="131" operator="greaterThan">
      <formula>0</formula>
    </cfRule>
  </conditionalFormatting>
  <conditionalFormatting sqref="CD85:CF86">
    <cfRule type="cellIs" dxfId="1361" priority="130" operator="greaterThan">
      <formula>0</formula>
    </cfRule>
  </conditionalFormatting>
  <conditionalFormatting sqref="L69:N70">
    <cfRule type="cellIs" dxfId="1360" priority="154" operator="greaterThan">
      <formula>0</formula>
    </cfRule>
  </conditionalFormatting>
  <conditionalFormatting sqref="Z69:AB70">
    <cfRule type="cellIs" dxfId="1359" priority="153" operator="greaterThan">
      <formula>0</formula>
    </cfRule>
  </conditionalFormatting>
  <conditionalFormatting sqref="EH85:EJ86">
    <cfRule type="cellIs" dxfId="1358" priority="129" operator="greaterThan">
      <formula>0</formula>
    </cfRule>
  </conditionalFormatting>
  <conditionalFormatting sqref="BP85:BR86">
    <cfRule type="cellIs" dxfId="1357" priority="128" operator="greaterThan">
      <formula>0</formula>
    </cfRule>
  </conditionalFormatting>
  <conditionalFormatting sqref="CR85:CT86">
    <cfRule type="cellIs" dxfId="1356" priority="127" operator="greaterThan">
      <formula>0</formula>
    </cfRule>
  </conditionalFormatting>
  <conditionalFormatting sqref="DT85:DV86">
    <cfRule type="cellIs" dxfId="1355" priority="126" operator="greaterThan">
      <formula>0</formula>
    </cfRule>
  </conditionalFormatting>
  <conditionalFormatting sqref="DF85:DH86">
    <cfRule type="cellIs" dxfId="1354" priority="125" operator="greaterThan">
      <formula>0</formula>
    </cfRule>
  </conditionalFormatting>
  <conditionalFormatting sqref="EH77:EJ78">
    <cfRule type="cellIs" dxfId="1353" priority="135" operator="greaterThan">
      <formula>0</formula>
    </cfRule>
  </conditionalFormatting>
  <conditionalFormatting sqref="AN69:AP70">
    <cfRule type="cellIs" dxfId="1352" priority="152" operator="greaterThan">
      <formula>0</formula>
    </cfRule>
  </conditionalFormatting>
  <conditionalFormatting sqref="BB69:BD70">
    <cfRule type="cellIs" dxfId="1351" priority="151" operator="greaterThan">
      <formula>0</formula>
    </cfRule>
  </conditionalFormatting>
  <conditionalFormatting sqref="BP69:BR70">
    <cfRule type="cellIs" dxfId="1350" priority="150" operator="greaterThan">
      <formula>0</formula>
    </cfRule>
  </conditionalFormatting>
  <conditionalFormatting sqref="CD69:CF70">
    <cfRule type="cellIs" dxfId="1349" priority="149" operator="greaterThan">
      <formula>0</formula>
    </cfRule>
  </conditionalFormatting>
  <conditionalFormatting sqref="CR69:CT70">
    <cfRule type="cellIs" dxfId="1348" priority="148" operator="greaterThan">
      <formula>0</formula>
    </cfRule>
  </conditionalFormatting>
  <conditionalFormatting sqref="DF69:DH70">
    <cfRule type="cellIs" dxfId="1347" priority="147" operator="greaterThan">
      <formula>0</formula>
    </cfRule>
  </conditionalFormatting>
  <conditionalFormatting sqref="DT69:DV70">
    <cfRule type="cellIs" dxfId="1346" priority="146" operator="greaterThan">
      <formula>0</formula>
    </cfRule>
  </conditionalFormatting>
  <conditionalFormatting sqref="EH69:EJ70">
    <cfRule type="cellIs" dxfId="1345" priority="145" operator="greaterThan">
      <formula>0</formula>
    </cfRule>
  </conditionalFormatting>
  <conditionalFormatting sqref="L77:N78">
    <cfRule type="cellIs" dxfId="1344" priority="144" operator="greaterThan">
      <formula>0</formula>
    </cfRule>
  </conditionalFormatting>
  <conditionalFormatting sqref="Z77:AB78">
    <cfRule type="cellIs" dxfId="1343" priority="143" operator="greaterThan">
      <formula>0</formula>
    </cfRule>
  </conditionalFormatting>
  <conditionalFormatting sqref="AN77:AP78">
    <cfRule type="cellIs" dxfId="1342" priority="142" operator="greaterThan">
      <formula>0</formula>
    </cfRule>
  </conditionalFormatting>
  <conditionalFormatting sqref="BB77:BD78">
    <cfRule type="cellIs" dxfId="1341" priority="141" operator="greaterThan">
      <formula>0</formula>
    </cfRule>
  </conditionalFormatting>
  <conditionalFormatting sqref="BP77:BR78">
    <cfRule type="cellIs" dxfId="1340" priority="140" operator="greaterThan">
      <formula>0</formula>
    </cfRule>
  </conditionalFormatting>
  <conditionalFormatting sqref="CD77:CF78">
    <cfRule type="cellIs" dxfId="1339" priority="139" operator="greaterThan">
      <formula>0</formula>
    </cfRule>
  </conditionalFormatting>
  <conditionalFormatting sqref="CR77:CT78">
    <cfRule type="cellIs" dxfId="1338" priority="138" operator="greaterThan">
      <formula>0</formula>
    </cfRule>
  </conditionalFormatting>
  <conditionalFormatting sqref="DF77:DH78">
    <cfRule type="cellIs" dxfId="1337" priority="137" operator="greaterThan">
      <formula>0</formula>
    </cfRule>
  </conditionalFormatting>
  <conditionalFormatting sqref="DT77:DV78">
    <cfRule type="cellIs" dxfId="1336" priority="136" operator="greaterThan">
      <formula>0</formula>
    </cfRule>
  </conditionalFormatting>
  <conditionalFormatting sqref="L44:N45">
    <cfRule type="cellIs" dxfId="1335" priority="71" operator="greaterThan">
      <formula>0</formula>
    </cfRule>
  </conditionalFormatting>
  <conditionalFormatting sqref="Z44:AB45">
    <cfRule type="cellIs" dxfId="1334" priority="70" operator="greaterThan">
      <formula>0</formula>
    </cfRule>
  </conditionalFormatting>
  <conditionalFormatting sqref="CR53:CT54">
    <cfRule type="cellIs" dxfId="1333" priority="17" operator="greaterThan">
      <formula>0</formula>
    </cfRule>
  </conditionalFormatting>
  <conditionalFormatting sqref="DT53:DV54">
    <cfRule type="cellIs" dxfId="1332" priority="16" operator="greaterThan">
      <formula>0</formula>
    </cfRule>
  </conditionalFormatting>
  <conditionalFormatting sqref="EH53:EJ54">
    <cfRule type="cellIs" dxfId="1331" priority="15" operator="greaterThan">
      <formula>0</formula>
    </cfRule>
  </conditionalFormatting>
  <conditionalFormatting sqref="DF61:DH62">
    <cfRule type="cellIs" dxfId="1330" priority="14" operator="greaterThan">
      <formula>0</formula>
    </cfRule>
  </conditionalFormatting>
  <conditionalFormatting sqref="DT61:DV62">
    <cfRule type="cellIs" dxfId="1329" priority="13" operator="greaterThan">
      <formula>0</formula>
    </cfRule>
  </conditionalFormatting>
  <conditionalFormatting sqref="BP61:BR62">
    <cfRule type="cellIs" dxfId="1328" priority="12" operator="greaterThan">
      <formula>0</formula>
    </cfRule>
  </conditionalFormatting>
  <conditionalFormatting sqref="AN44:AP45">
    <cfRule type="cellIs" dxfId="1327" priority="63" operator="greaterThan">
      <formula>0</formula>
    </cfRule>
  </conditionalFormatting>
  <conditionalFormatting sqref="CD61:CF62">
    <cfRule type="cellIs" dxfId="1326" priority="10" operator="greaterThan">
      <formula>0</formula>
    </cfRule>
  </conditionalFormatting>
  <conditionalFormatting sqref="L28:N29">
    <cfRule type="cellIs" dxfId="1325" priority="110" operator="greaterThan">
      <formula>0</formula>
    </cfRule>
  </conditionalFormatting>
  <conditionalFormatting sqref="BB28:BD29">
    <cfRule type="cellIs" dxfId="1324" priority="109" operator="greaterThan">
      <formula>0</formula>
    </cfRule>
  </conditionalFormatting>
  <conditionalFormatting sqref="CR28:CT29">
    <cfRule type="cellIs" dxfId="1323" priority="104" operator="greaterThan">
      <formula>0</formula>
    </cfRule>
  </conditionalFormatting>
  <conditionalFormatting sqref="AN28:AP29">
    <cfRule type="cellIs" dxfId="1322" priority="106" operator="greaterThan">
      <formula>0</formula>
    </cfRule>
  </conditionalFormatting>
  <conditionalFormatting sqref="CD28:CF29">
    <cfRule type="cellIs" dxfId="1321" priority="105" operator="greaterThan">
      <formula>0</formula>
    </cfRule>
  </conditionalFormatting>
  <conditionalFormatting sqref="DT28:DV29">
    <cfRule type="cellIs" dxfId="1320" priority="102" operator="greaterThan">
      <formula>0</formula>
    </cfRule>
  </conditionalFormatting>
  <conditionalFormatting sqref="Z28:AB29">
    <cfRule type="cellIs" dxfId="1319" priority="100" operator="greaterThan">
      <formula>0</formula>
    </cfRule>
  </conditionalFormatting>
  <conditionalFormatting sqref="BP28:BR29">
    <cfRule type="cellIs" dxfId="1318" priority="99" operator="greaterThan">
      <formula>0</formula>
    </cfRule>
  </conditionalFormatting>
  <conditionalFormatting sqref="DF28:DH29">
    <cfRule type="cellIs" dxfId="1317" priority="98" operator="greaterThan">
      <formula>0</formula>
    </cfRule>
  </conditionalFormatting>
  <conditionalFormatting sqref="EH28:EJ29">
    <cfRule type="cellIs" dxfId="1316" priority="97" operator="greaterThan">
      <formula>0</formula>
    </cfRule>
  </conditionalFormatting>
  <conditionalFormatting sqref="L36:N37">
    <cfRule type="cellIs" dxfId="1315" priority="93" operator="greaterThan">
      <formula>0</formula>
    </cfRule>
  </conditionalFormatting>
  <conditionalFormatting sqref="AN36:AP37">
    <cfRule type="cellIs" dxfId="1314" priority="90" operator="greaterThan">
      <formula>0</formula>
    </cfRule>
  </conditionalFormatting>
  <conditionalFormatting sqref="Z36:AB37">
    <cfRule type="cellIs" dxfId="1313" priority="91" operator="greaterThan">
      <formula>0</formula>
    </cfRule>
  </conditionalFormatting>
  <conditionalFormatting sqref="BB36:BD37">
    <cfRule type="cellIs" dxfId="1312" priority="83" operator="greaterThan">
      <formula>0</formula>
    </cfRule>
  </conditionalFormatting>
  <conditionalFormatting sqref="CD36:CF37">
    <cfRule type="cellIs" dxfId="1311" priority="81" operator="greaterThan">
      <formula>0</formula>
    </cfRule>
  </conditionalFormatting>
  <conditionalFormatting sqref="CR36:CT37">
    <cfRule type="cellIs" dxfId="1310" priority="80" operator="greaterThan">
      <formula>0</formula>
    </cfRule>
  </conditionalFormatting>
  <conditionalFormatting sqref="DF36:DH37">
    <cfRule type="cellIs" dxfId="1309" priority="79" operator="greaterThan">
      <formula>0</formula>
    </cfRule>
  </conditionalFormatting>
  <conditionalFormatting sqref="EH36:EJ37">
    <cfRule type="cellIs" dxfId="1308" priority="77" operator="greaterThan">
      <formula>0</formula>
    </cfRule>
  </conditionalFormatting>
  <conditionalFormatting sqref="BP36:BR37">
    <cfRule type="cellIs" dxfId="1307" priority="76" operator="greaterThan">
      <formula>0</formula>
    </cfRule>
  </conditionalFormatting>
  <conditionalFormatting sqref="DT36:DV37">
    <cfRule type="cellIs" dxfId="1306" priority="75" operator="greaterThan">
      <formula>0</formula>
    </cfRule>
  </conditionalFormatting>
  <conditionalFormatting sqref="BB44:BD45">
    <cfRule type="cellIs" dxfId="1305" priority="55" operator="greaterThan">
      <formula>0</formula>
    </cfRule>
  </conditionalFormatting>
  <conditionalFormatting sqref="CD44:CF45">
    <cfRule type="cellIs" dxfId="1304" priority="60" operator="greaterThan">
      <formula>0</formula>
    </cfRule>
  </conditionalFormatting>
  <conditionalFormatting sqref="DF44:DH45">
    <cfRule type="cellIs" dxfId="1303" priority="58" operator="greaterThan">
      <formula>0</formula>
    </cfRule>
  </conditionalFormatting>
  <conditionalFormatting sqref="L93:N94">
    <cfRule type="cellIs" dxfId="1302" priority="5" operator="greaterThan">
      <formula>0</formula>
    </cfRule>
  </conditionalFormatting>
  <conditionalFormatting sqref="EH44:EJ45">
    <cfRule type="cellIs" dxfId="1301" priority="56" operator="greaterThan">
      <formula>0</formula>
    </cfRule>
  </conditionalFormatting>
  <conditionalFormatting sqref="BP44:BR45">
    <cfRule type="cellIs" dxfId="1300" priority="54" operator="greaterThan">
      <formula>0</formula>
    </cfRule>
  </conditionalFormatting>
  <conditionalFormatting sqref="CR44:CT45">
    <cfRule type="cellIs" dxfId="1299" priority="53" operator="greaterThan">
      <formula>0</formula>
    </cfRule>
  </conditionalFormatting>
  <conditionalFormatting sqref="DT44:DV45">
    <cfRule type="cellIs" dxfId="1298" priority="52" operator="greaterThan">
      <formula>0</formula>
    </cfRule>
  </conditionalFormatting>
  <conditionalFormatting sqref="AN61:AP62">
    <cfRule type="cellIs" dxfId="1297" priority="29" operator="greaterThan">
      <formula>0</formula>
    </cfRule>
  </conditionalFormatting>
  <conditionalFormatting sqref="BP93:BR94">
    <cfRule type="cellIs" dxfId="1296" priority="4" operator="greaterThan">
      <formula>0</formula>
    </cfRule>
  </conditionalFormatting>
  <conditionalFormatting sqref="CD53:CF54">
    <cfRule type="cellIs" dxfId="1295" priority="18" operator="greaterThan">
      <formula>0</formula>
    </cfRule>
  </conditionalFormatting>
  <conditionalFormatting sqref="BP53:BR54">
    <cfRule type="cellIs" dxfId="1294" priority="24" operator="greaterThan">
      <formula>0</formula>
    </cfRule>
  </conditionalFormatting>
  <conditionalFormatting sqref="EH61:EJ62">
    <cfRule type="cellIs" dxfId="1293" priority="32" operator="greaterThan">
      <formula>0</formula>
    </cfRule>
  </conditionalFormatting>
  <conditionalFormatting sqref="L61:N62">
    <cfRule type="cellIs" dxfId="1292" priority="31" operator="greaterThan">
      <formula>0</formula>
    </cfRule>
  </conditionalFormatting>
  <conditionalFormatting sqref="AN93:AP94">
    <cfRule type="cellIs" dxfId="1291" priority="1" operator="greaterThan">
      <formula>0</formula>
    </cfRule>
  </conditionalFormatting>
  <conditionalFormatting sqref="BB93:BD94">
    <cfRule type="cellIs" dxfId="1290" priority="3" operator="greaterThan">
      <formula>0</formula>
    </cfRule>
  </conditionalFormatting>
  <conditionalFormatting sqref="CR61:CT62">
    <cfRule type="cellIs" dxfId="1289" priority="11" operator="greaterThan">
      <formula>0</formula>
    </cfRule>
  </conditionalFormatting>
  <conditionalFormatting sqref="BB61:BD62">
    <cfRule type="cellIs" dxfId="1288" priority="28" operator="greaterThan">
      <formula>0</formula>
    </cfRule>
  </conditionalFormatting>
  <conditionalFormatting sqref="L53:N54">
    <cfRule type="cellIs" dxfId="1287" priority="23" operator="greaterThan">
      <formula>0</formula>
    </cfRule>
  </conditionalFormatting>
  <conditionalFormatting sqref="BB53:BD54">
    <cfRule type="cellIs" dxfId="1286" priority="20" operator="greaterThan">
      <formula>0</formula>
    </cfRule>
  </conditionalFormatting>
  <conditionalFormatting sqref="Z53:AB54">
    <cfRule type="cellIs" dxfId="1285" priority="22" operator="greaterThan">
      <formula>0</formula>
    </cfRule>
  </conditionalFormatting>
  <conditionalFormatting sqref="AN53:AP54">
    <cfRule type="cellIs" dxfId="1284" priority="21" operator="greaterThan">
      <formula>0</formula>
    </cfRule>
  </conditionalFormatting>
  <conditionalFormatting sqref="DF53:DH54">
    <cfRule type="cellIs" dxfId="1283" priority="19" operator="greaterThan">
      <formula>0</formula>
    </cfRule>
  </conditionalFormatting>
  <conditionalFormatting sqref="Z61:AB62">
    <cfRule type="cellIs" dxfId="1282" priority="30" operator="greaterThan">
      <formula>0</formula>
    </cfRule>
  </conditionalFormatting>
  <conditionalFormatting sqref="Z93:AB94">
    <cfRule type="cellIs" dxfId="1281" priority="2" operator="greaterThan">
      <formula>0</formula>
    </cfRule>
  </conditionalFormatting>
  <pageMargins left="0.23622047244094491" right="0.23622047244094491" top="0.74803149606299213" bottom="0.74803149606299213" header="0.31496062992125984" footer="0.31496062992125984"/>
  <pageSetup paperSize="9" scale="49" fitToHeight="0" orientation="portrait" r:id="rId1"/>
  <headerFooter>
    <oddFooter>&amp;R&amp;"Arial,обычный"&amp;24Стр.&amp;P</oddFooter>
  </headerFooter>
  <rowBreaks count="1" manualBreakCount="1">
    <brk id="46" max="16383" man="1"/>
  </rowBreaks>
  <drawing r:id="rId2"/>
</worksheet>
</file>

<file path=xl/worksheets/sheet10.xml><?xml version="1.0" encoding="utf-8"?>
<worksheet xmlns="http://schemas.openxmlformats.org/spreadsheetml/2006/main" xmlns:r="http://schemas.openxmlformats.org/officeDocument/2006/relationships">
  <sheetPr>
    <tabColor theme="5"/>
  </sheetPr>
  <dimension ref="A1:DI25"/>
  <sheetViews>
    <sheetView zoomScale="80" zoomScaleNormal="80" zoomScaleSheetLayoutView="70" workbookViewId="0">
      <pane xSplit="2" ySplit="4" topLeftCell="C5" activePane="bottomRight" state="frozen"/>
      <selection activeCell="B1" sqref="B1"/>
      <selection pane="topRight" activeCell="C1" sqref="C1"/>
      <selection pane="bottomLeft" activeCell="B5" sqref="B5"/>
      <selection pane="bottomRight" activeCell="DP9" sqref="DP9"/>
    </sheetView>
  </sheetViews>
  <sheetFormatPr defaultRowHeight="14.25"/>
  <cols>
    <col min="1" max="1" width="10.7109375" style="163" hidden="1" customWidth="1"/>
    <col min="2" max="2" width="2" style="163" customWidth="1"/>
    <col min="3" max="12" width="1.85546875" style="163" customWidth="1"/>
    <col min="13" max="13" width="3" style="163" customWidth="1"/>
    <col min="14" max="14" width="1.85546875" style="163" customWidth="1"/>
    <col min="15" max="15" width="10.7109375" style="163" hidden="1" customWidth="1"/>
    <col min="16" max="26" width="1.85546875" style="163" customWidth="1"/>
    <col min="27" max="27" width="3.140625" style="163" customWidth="1"/>
    <col min="28" max="28" width="1.85546875" style="163" customWidth="1"/>
    <col min="29" max="29" width="14.85546875" style="163" hidden="1" customWidth="1"/>
    <col min="30" max="30" width="1.85546875" style="163" customWidth="1"/>
    <col min="31" max="42" width="2.42578125" style="163" customWidth="1"/>
    <col min="43" max="43" width="10.7109375" style="163" hidden="1" customWidth="1"/>
    <col min="44" max="53" width="1.85546875" style="163" customWidth="1"/>
    <col min="54" max="54" width="4.42578125" style="163" customWidth="1"/>
    <col min="55" max="55" width="1.85546875" style="163" customWidth="1"/>
    <col min="56" max="56" width="0.42578125" style="163" customWidth="1"/>
    <col min="57" max="57" width="10.7109375" style="163" hidden="1" customWidth="1"/>
    <col min="58" max="68" width="1.85546875" style="163" customWidth="1"/>
    <col min="69" max="69" width="2.7109375" style="163" customWidth="1"/>
    <col min="70" max="70" width="1.85546875" style="163" customWidth="1"/>
    <col min="71" max="71" width="10.7109375" style="163" hidden="1" customWidth="1"/>
    <col min="72" max="73" width="1.85546875" style="163" customWidth="1"/>
    <col min="74" max="82" width="2.28515625" style="163" customWidth="1"/>
    <col min="83" max="84" width="1.85546875" style="163" customWidth="1"/>
    <col min="85" max="85" width="15.28515625" style="163" hidden="1" customWidth="1"/>
    <col min="86" max="86" width="1.5703125" style="163" customWidth="1"/>
    <col min="87" max="88" width="1.85546875" style="163" customWidth="1"/>
    <col min="89" max="89" width="4.7109375" style="163" customWidth="1"/>
    <col min="90" max="95" width="1.85546875" style="163" customWidth="1"/>
    <col min="96" max="96" width="3.85546875" style="163" customWidth="1"/>
    <col min="97" max="98" width="1.85546875" style="163" customWidth="1"/>
    <col min="99" max="99" width="10.7109375" style="163" hidden="1" customWidth="1"/>
    <col min="100" max="102" width="1.85546875" style="163" customWidth="1"/>
    <col min="103" max="103" width="5.5703125" style="163" customWidth="1"/>
    <col min="104" max="109" width="1.85546875" style="163" customWidth="1"/>
    <col min="110" max="110" width="4.28515625" style="163" customWidth="1"/>
    <col min="111" max="112" width="1.85546875" style="163" customWidth="1"/>
    <col min="113" max="16384" width="9.140625" style="163"/>
  </cols>
  <sheetData>
    <row r="1" spans="1:113" ht="21" thickBot="1">
      <c r="C1" s="750" t="s">
        <v>7310</v>
      </c>
      <c r="D1" s="751"/>
      <c r="E1" s="751"/>
      <c r="F1" s="751"/>
      <c r="G1" s="751"/>
      <c r="H1" s="751"/>
      <c r="I1" s="751"/>
      <c r="J1" s="751"/>
      <c r="K1" s="751"/>
      <c r="L1" s="751"/>
      <c r="M1" s="751"/>
      <c r="N1" s="751"/>
      <c r="O1" s="751"/>
      <c r="P1" s="751"/>
      <c r="Q1" s="751"/>
      <c r="R1" s="751"/>
      <c r="S1" s="751"/>
      <c r="T1" s="751"/>
      <c r="U1" s="751"/>
      <c r="V1" s="751"/>
      <c r="W1" s="751"/>
      <c r="X1" s="751"/>
      <c r="Y1" s="751"/>
      <c r="Z1" s="751"/>
      <c r="AA1" s="751"/>
      <c r="AB1" s="751"/>
      <c r="AC1" s="751"/>
      <c r="AD1" s="751"/>
      <c r="AE1" s="751"/>
      <c r="AF1" s="751"/>
      <c r="AG1" s="751"/>
      <c r="AH1" s="751"/>
      <c r="AI1" s="751"/>
      <c r="AJ1" s="751"/>
      <c r="AK1" s="751"/>
      <c r="AL1" s="751"/>
      <c r="AM1" s="751"/>
      <c r="AN1" s="751"/>
      <c r="AO1" s="751"/>
      <c r="AP1" s="751"/>
      <c r="AQ1" s="751"/>
      <c r="AR1" s="751"/>
      <c r="AS1" s="751"/>
      <c r="AT1" s="751"/>
      <c r="AU1" s="751"/>
      <c r="AV1" s="751"/>
      <c r="AW1" s="751"/>
      <c r="AX1" s="751"/>
      <c r="AY1" s="751"/>
      <c r="AZ1" s="751"/>
      <c r="BA1" s="751"/>
      <c r="BB1" s="751"/>
      <c r="BC1" s="751"/>
      <c r="BD1" s="751"/>
      <c r="BE1" s="751"/>
      <c r="BF1" s="751"/>
      <c r="BG1" s="751"/>
      <c r="BH1" s="751"/>
      <c r="BI1" s="751"/>
      <c r="BJ1" s="751"/>
      <c r="BK1" s="751"/>
      <c r="BL1" s="751"/>
      <c r="BM1" s="751"/>
      <c r="BN1" s="751"/>
      <c r="BO1" s="751"/>
      <c r="BP1" s="751"/>
      <c r="BQ1" s="751"/>
      <c r="BR1" s="751"/>
      <c r="BS1" s="751"/>
      <c r="BT1" s="751"/>
      <c r="BU1" s="751"/>
      <c r="BV1" s="751"/>
      <c r="BW1" s="751"/>
      <c r="BX1" s="751"/>
      <c r="BY1" s="751"/>
      <c r="BZ1" s="751"/>
      <c r="CA1" s="751"/>
      <c r="CB1" s="751"/>
      <c r="CC1" s="751"/>
      <c r="CD1" s="751"/>
      <c r="CE1" s="751"/>
      <c r="CF1" s="751"/>
      <c r="CG1" s="751"/>
      <c r="CH1" s="751"/>
      <c r="CI1" s="751"/>
      <c r="CJ1" s="751"/>
      <c r="CK1" s="751"/>
      <c r="CL1" s="751"/>
      <c r="CM1" s="751"/>
      <c r="CN1" s="751"/>
      <c r="CO1" s="751"/>
      <c r="CP1" s="751"/>
      <c r="CQ1" s="751"/>
      <c r="CR1" s="751"/>
      <c r="CS1" s="751"/>
      <c r="CT1" s="751"/>
      <c r="CU1" s="751"/>
      <c r="CV1" s="751"/>
      <c r="CW1" s="751"/>
      <c r="CX1" s="751"/>
      <c r="CY1" s="751"/>
      <c r="CZ1" s="751"/>
      <c r="DA1" s="751"/>
      <c r="DB1" s="751"/>
      <c r="DC1" s="751"/>
      <c r="DD1" s="751"/>
      <c r="DE1" s="751"/>
      <c r="DF1" s="751"/>
      <c r="DG1" s="751"/>
      <c r="DH1" s="752"/>
    </row>
    <row r="2" spans="1:113" ht="15.75" thickBot="1">
      <c r="B2" s="160"/>
      <c r="C2" s="160"/>
      <c r="D2" s="160"/>
      <c r="E2" s="160"/>
      <c r="F2" s="160"/>
      <c r="G2" s="160"/>
      <c r="H2" s="160"/>
      <c r="I2" s="160"/>
      <c r="J2" s="160"/>
      <c r="K2" s="160"/>
      <c r="L2" s="160"/>
      <c r="M2" s="160"/>
      <c r="N2" s="917" t="s">
        <v>5003</v>
      </c>
      <c r="O2" s="918"/>
      <c r="P2" s="918"/>
      <c r="Q2" s="918"/>
      <c r="R2" s="918"/>
      <c r="S2" s="918"/>
      <c r="T2" s="918"/>
      <c r="U2" s="918"/>
      <c r="V2" s="918"/>
      <c r="W2" s="918"/>
      <c r="X2" s="918"/>
      <c r="Y2" s="918"/>
      <c r="Z2" s="918"/>
      <c r="AA2" s="918"/>
      <c r="AB2" s="918"/>
      <c r="AC2" s="918"/>
      <c r="AD2" s="918"/>
      <c r="AE2" s="918"/>
      <c r="AF2" s="918"/>
      <c r="AG2" s="919"/>
      <c r="AH2" s="236"/>
      <c r="AI2" s="969" t="s">
        <v>7311</v>
      </c>
      <c r="AJ2" s="969"/>
      <c r="AK2" s="969"/>
      <c r="AL2" s="969"/>
      <c r="AM2" s="969"/>
      <c r="AN2" s="969"/>
      <c r="AO2" s="969"/>
      <c r="AP2" s="969"/>
      <c r="AQ2" s="969"/>
      <c r="AR2" s="969"/>
      <c r="AS2" s="969"/>
      <c r="AT2" s="969"/>
      <c r="AU2" s="969"/>
      <c r="AV2" s="969"/>
      <c r="AW2" s="969"/>
      <c r="AX2" s="969"/>
      <c r="AY2" s="969"/>
      <c r="AZ2" s="969"/>
      <c r="BA2" s="969"/>
      <c r="BB2" s="969"/>
      <c r="BC2" s="969"/>
      <c r="BD2" s="969"/>
      <c r="BE2" s="969"/>
      <c r="BF2" s="969"/>
      <c r="BG2" s="969"/>
      <c r="BH2" s="969"/>
      <c r="BI2" s="969"/>
      <c r="BJ2" s="969"/>
      <c r="BK2" s="969"/>
      <c r="BL2" s="969"/>
      <c r="BM2" s="969"/>
      <c r="BN2" s="969"/>
      <c r="BO2" s="969"/>
      <c r="BP2" s="969"/>
      <c r="BQ2" s="969"/>
      <c r="BR2" s="969"/>
      <c r="BS2" s="154"/>
      <c r="BT2" s="236"/>
      <c r="BU2" s="142"/>
      <c r="BV2" s="142"/>
      <c r="BW2" s="142"/>
      <c r="BX2" s="142"/>
      <c r="BY2" s="142"/>
      <c r="BZ2" s="142"/>
      <c r="CA2" s="142"/>
      <c r="CB2" s="142"/>
      <c r="CC2" s="142"/>
      <c r="CD2" s="237"/>
      <c r="CE2" s="745" t="s">
        <v>4999</v>
      </c>
      <c r="CF2" s="745"/>
      <c r="CG2" s="745"/>
      <c r="CH2" s="745"/>
      <c r="CI2" s="745"/>
      <c r="CJ2" s="745"/>
      <c r="CK2" s="745"/>
      <c r="CL2" s="745"/>
      <c r="CM2" s="745"/>
      <c r="CN2" s="745"/>
      <c r="CO2" s="745"/>
      <c r="CP2" s="745"/>
      <c r="CQ2" s="745"/>
      <c r="CR2" s="745"/>
      <c r="CS2" s="153"/>
      <c r="CT2" s="745" t="s">
        <v>5000</v>
      </c>
      <c r="CU2" s="745"/>
      <c r="CV2" s="745"/>
      <c r="CW2" s="745"/>
      <c r="CX2" s="745"/>
      <c r="CY2" s="745"/>
      <c r="CZ2" s="745"/>
      <c r="DA2" s="745"/>
      <c r="DB2" s="745"/>
      <c r="DC2" s="745"/>
      <c r="DD2" s="745"/>
      <c r="DE2" s="745"/>
      <c r="DF2" s="745"/>
      <c r="DG2" s="745"/>
      <c r="DH2" s="745"/>
    </row>
    <row r="3" spans="1:113" ht="22.5" customHeight="1" thickBot="1">
      <c r="C3" s="838" t="s">
        <v>7312</v>
      </c>
      <c r="D3" s="839"/>
      <c r="E3" s="839"/>
      <c r="F3" s="839"/>
      <c r="G3" s="839"/>
      <c r="H3" s="839"/>
      <c r="I3" s="839"/>
      <c r="J3" s="839"/>
      <c r="K3" s="839"/>
      <c r="L3" s="840"/>
      <c r="M3" s="160"/>
      <c r="N3" s="971" t="s">
        <v>602</v>
      </c>
      <c r="O3" s="972"/>
      <c r="P3" s="972"/>
      <c r="Q3" s="972"/>
      <c r="R3" s="972"/>
      <c r="S3" s="972"/>
      <c r="T3" s="972"/>
      <c r="U3" s="972"/>
      <c r="V3" s="972"/>
      <c r="W3" s="972"/>
      <c r="X3" s="972"/>
      <c r="Y3" s="972"/>
      <c r="Z3" s="972"/>
      <c r="AA3" s="972"/>
      <c r="AB3" s="972"/>
      <c r="AC3" s="972"/>
      <c r="AD3" s="972"/>
      <c r="AE3" s="972"/>
      <c r="AF3" s="972"/>
      <c r="AG3" s="973"/>
      <c r="AH3" s="236"/>
      <c r="AI3" s="970"/>
      <c r="AJ3" s="970"/>
      <c r="AK3" s="970"/>
      <c r="AL3" s="970"/>
      <c r="AM3" s="970"/>
      <c r="AN3" s="970"/>
      <c r="AO3" s="970"/>
      <c r="AP3" s="970"/>
      <c r="AQ3" s="970"/>
      <c r="AR3" s="970"/>
      <c r="AS3" s="970"/>
      <c r="AT3" s="970"/>
      <c r="AU3" s="970"/>
      <c r="AV3" s="970"/>
      <c r="AW3" s="970"/>
      <c r="AX3" s="970"/>
      <c r="AY3" s="970"/>
      <c r="AZ3" s="970"/>
      <c r="BA3" s="970"/>
      <c r="BB3" s="970"/>
      <c r="BC3" s="970"/>
      <c r="BD3" s="970"/>
      <c r="BE3" s="970"/>
      <c r="BF3" s="970"/>
      <c r="BG3" s="970"/>
      <c r="BH3" s="970"/>
      <c r="BI3" s="970"/>
      <c r="BJ3" s="970"/>
      <c r="BK3" s="970"/>
      <c r="BL3" s="970"/>
      <c r="BM3" s="970"/>
      <c r="BN3" s="970"/>
      <c r="BO3" s="970"/>
      <c r="BP3" s="970"/>
      <c r="BQ3" s="970"/>
      <c r="BR3" s="970"/>
      <c r="BS3" s="154"/>
      <c r="BT3" s="236"/>
      <c r="BU3" s="758" t="s">
        <v>7309</v>
      </c>
      <c r="BV3" s="758"/>
      <c r="BW3" s="758"/>
      <c r="BX3" s="758"/>
      <c r="BY3" s="758"/>
      <c r="BZ3" s="758"/>
      <c r="CA3" s="758"/>
      <c r="CB3" s="758"/>
      <c r="CC3" s="758"/>
      <c r="CD3" s="146"/>
      <c r="CE3" s="974">
        <f>L10+Z10+AX10+BP10+CD10+CR10+DF10+V17+AX17+BP17+CD17+DB17+V24+AX24+BZ24+CR24</f>
        <v>0</v>
      </c>
      <c r="CF3" s="974"/>
      <c r="CG3" s="974"/>
      <c r="CH3" s="974"/>
      <c r="CI3" s="974"/>
      <c r="CJ3" s="974"/>
      <c r="CK3" s="974"/>
      <c r="CL3" s="975">
        <f>BP11+CD11+CR11+DF11+V18+AX18+BP18+CD18+DB18+V25+AX25+BZ25+CR25</f>
        <v>0</v>
      </c>
      <c r="CM3" s="975"/>
      <c r="CN3" s="975"/>
      <c r="CO3" s="975"/>
      <c r="CP3" s="975"/>
      <c r="CQ3" s="975"/>
      <c r="CR3" s="975"/>
      <c r="CS3" s="152"/>
      <c r="CT3" s="983">
        <f>C10*L10+Q10*Z10+AE10*AX10+BG10*BP10+BU10*CD10+CI10*CR10+CW10*DF10+C17*V17+AE17*AX17+BG17*BP17+BU17*CD17+CI17*DB17+C24*V24+AE24*AX24+BG24*BZ24+CI24*CR24</f>
        <v>0</v>
      </c>
      <c r="CU3" s="983"/>
      <c r="CV3" s="983"/>
      <c r="CW3" s="983"/>
      <c r="CX3" s="983"/>
      <c r="CY3" s="983"/>
      <c r="CZ3" s="983"/>
      <c r="DA3" s="983"/>
      <c r="DB3" s="984">
        <f>BG11*BP11+BU11*CD11+CI11*CR11+CW11*DF11+C18*V18+AE18*AX18+BG18*BP18+BU18*CD18+CI18*DB18+C25*V25+AE25*AX25+BG25*BZ25+CI25*CR25</f>
        <v>0</v>
      </c>
      <c r="DC3" s="985"/>
      <c r="DD3" s="985"/>
      <c r="DE3" s="985"/>
      <c r="DF3" s="985"/>
      <c r="DG3" s="985"/>
      <c r="DH3" s="986"/>
    </row>
    <row r="4" spans="1:113" ht="26.25" customHeight="1" thickBot="1">
      <c r="C4" s="793" t="s">
        <v>4183</v>
      </c>
      <c r="D4" s="794"/>
      <c r="E4" s="794"/>
      <c r="F4" s="794"/>
      <c r="G4" s="794"/>
      <c r="H4" s="794"/>
      <c r="I4" s="794"/>
      <c r="J4" s="794"/>
      <c r="K4" s="794"/>
      <c r="L4" s="795"/>
      <c r="M4" s="160"/>
      <c r="N4" s="987" t="s">
        <v>7313</v>
      </c>
      <c r="O4" s="988"/>
      <c r="P4" s="988"/>
      <c r="Q4" s="988"/>
      <c r="R4" s="988"/>
      <c r="S4" s="988"/>
      <c r="T4" s="988"/>
      <c r="U4" s="988"/>
      <c r="V4" s="988"/>
      <c r="W4" s="988"/>
      <c r="X4" s="989" t="s">
        <v>7314</v>
      </c>
      <c r="Y4" s="989"/>
      <c r="Z4" s="989"/>
      <c r="AA4" s="989"/>
      <c r="AB4" s="989"/>
      <c r="AC4" s="989"/>
      <c r="AD4" s="989"/>
      <c r="AE4" s="989"/>
      <c r="AF4" s="989"/>
      <c r="AG4" s="990"/>
      <c r="AH4" s="236"/>
      <c r="AI4" s="970"/>
      <c r="AJ4" s="970"/>
      <c r="AK4" s="970"/>
      <c r="AL4" s="970"/>
      <c r="AM4" s="970"/>
      <c r="AN4" s="970"/>
      <c r="AO4" s="970"/>
      <c r="AP4" s="970"/>
      <c r="AQ4" s="970"/>
      <c r="AR4" s="970"/>
      <c r="AS4" s="970"/>
      <c r="AT4" s="970"/>
      <c r="AU4" s="970"/>
      <c r="AV4" s="970"/>
      <c r="AW4" s="970"/>
      <c r="AX4" s="970"/>
      <c r="AY4" s="970"/>
      <c r="AZ4" s="970"/>
      <c r="BA4" s="970"/>
      <c r="BB4" s="970"/>
      <c r="BC4" s="970"/>
      <c r="BD4" s="970"/>
      <c r="BE4" s="970"/>
      <c r="BF4" s="970"/>
      <c r="BG4" s="970"/>
      <c r="BH4" s="970"/>
      <c r="BI4" s="970"/>
      <c r="BJ4" s="970"/>
      <c r="BK4" s="970"/>
      <c r="BL4" s="970"/>
      <c r="BM4" s="970"/>
      <c r="BN4" s="970"/>
      <c r="BO4" s="970"/>
      <c r="BP4" s="970"/>
      <c r="BQ4" s="970"/>
      <c r="BR4" s="970"/>
      <c r="BS4" s="154"/>
      <c r="BT4" s="236"/>
      <c r="BU4" s="758" t="s">
        <v>5001</v>
      </c>
      <c r="BV4" s="758"/>
      <c r="BW4" s="758"/>
      <c r="BX4" s="758"/>
      <c r="BY4" s="758"/>
      <c r="BZ4" s="758"/>
      <c r="CA4" s="758"/>
      <c r="CB4" s="758"/>
      <c r="CC4" s="758"/>
      <c r="CD4" s="147"/>
      <c r="CE4" s="991">
        <f>CE3+CL3</f>
        <v>0</v>
      </c>
      <c r="CF4" s="991"/>
      <c r="CG4" s="991"/>
      <c r="CH4" s="991"/>
      <c r="CI4" s="991"/>
      <c r="CJ4" s="991"/>
      <c r="CK4" s="991"/>
      <c r="CL4" s="991"/>
      <c r="CM4" s="991"/>
      <c r="CN4" s="991"/>
      <c r="CO4" s="991"/>
      <c r="CP4" s="991"/>
      <c r="CQ4" s="991"/>
      <c r="CR4" s="991"/>
      <c r="CS4" s="159"/>
      <c r="CT4" s="992">
        <f>CT3+DB3</f>
        <v>0</v>
      </c>
      <c r="CU4" s="992"/>
      <c r="CV4" s="992"/>
      <c r="CW4" s="992"/>
      <c r="CX4" s="992"/>
      <c r="CY4" s="992"/>
      <c r="CZ4" s="992"/>
      <c r="DA4" s="992"/>
      <c r="DB4" s="992"/>
      <c r="DC4" s="992"/>
      <c r="DD4" s="992"/>
      <c r="DE4" s="992"/>
      <c r="DF4" s="992"/>
      <c r="DG4" s="992"/>
      <c r="DH4" s="992"/>
    </row>
    <row r="5" spans="1:113" ht="8.25" customHeight="1" thickBot="1">
      <c r="B5" s="160"/>
      <c r="C5" s="976"/>
      <c r="D5" s="976"/>
      <c r="E5" s="976"/>
      <c r="F5" s="976"/>
      <c r="G5" s="976"/>
      <c r="H5" s="976"/>
      <c r="I5" s="976"/>
      <c r="J5" s="976"/>
      <c r="K5" s="976"/>
      <c r="L5" s="976"/>
      <c r="M5" s="976"/>
      <c r="N5" s="976"/>
      <c r="O5" s="976"/>
      <c r="P5" s="976"/>
      <c r="Q5" s="976"/>
      <c r="R5" s="976"/>
      <c r="S5" s="976"/>
      <c r="T5" s="976"/>
      <c r="U5" s="976"/>
      <c r="V5" s="976"/>
      <c r="W5" s="976"/>
      <c r="X5" s="976"/>
      <c r="Y5" s="976"/>
      <c r="Z5" s="976"/>
      <c r="AA5" s="976"/>
      <c r="AB5" s="976"/>
      <c r="AC5" s="976"/>
      <c r="AD5" s="976"/>
      <c r="AE5" s="976"/>
      <c r="AF5" s="976"/>
      <c r="AG5" s="976"/>
      <c r="AH5" s="976"/>
      <c r="AI5" s="976"/>
      <c r="AJ5" s="976"/>
      <c r="AK5" s="976"/>
      <c r="AL5" s="976"/>
      <c r="AM5" s="976"/>
      <c r="AN5" s="976"/>
      <c r="AO5" s="976"/>
      <c r="AP5" s="976"/>
      <c r="AQ5" s="976"/>
      <c r="AR5" s="976"/>
      <c r="AS5" s="976"/>
      <c r="AT5" s="976"/>
      <c r="AU5" s="976"/>
      <c r="AV5" s="976"/>
      <c r="AW5" s="976"/>
      <c r="AX5" s="976"/>
      <c r="AY5" s="976"/>
      <c r="AZ5" s="976"/>
      <c r="BA5" s="976"/>
      <c r="BB5" s="976"/>
      <c r="BC5" s="976"/>
      <c r="BD5" s="976"/>
      <c r="BE5" s="976"/>
      <c r="BF5" s="976"/>
      <c r="BG5" s="976"/>
      <c r="BH5" s="976"/>
      <c r="BI5" s="976"/>
      <c r="BJ5" s="976"/>
      <c r="BK5" s="976"/>
      <c r="BL5" s="976"/>
      <c r="BM5" s="976"/>
      <c r="BN5" s="976"/>
      <c r="BO5" s="976"/>
      <c r="BP5" s="976"/>
      <c r="BQ5" s="976"/>
      <c r="BR5" s="976"/>
      <c r="BS5" s="976"/>
      <c r="BT5" s="976"/>
      <c r="BU5" s="976"/>
      <c r="BV5" s="976"/>
      <c r="BW5" s="976"/>
      <c r="BX5" s="976"/>
      <c r="BY5" s="976"/>
      <c r="BZ5" s="976"/>
      <c r="CA5" s="976"/>
      <c r="CB5" s="976"/>
      <c r="CC5" s="976"/>
      <c r="CD5" s="976"/>
      <c r="CE5" s="976"/>
      <c r="CF5" s="976"/>
      <c r="CG5" s="976"/>
      <c r="CH5" s="976"/>
      <c r="CI5" s="976"/>
      <c r="CJ5" s="976"/>
      <c r="CK5" s="976"/>
      <c r="CL5" s="976"/>
      <c r="CM5" s="976"/>
      <c r="CN5" s="976"/>
      <c r="CO5" s="976"/>
      <c r="CP5" s="976"/>
      <c r="CQ5" s="976"/>
      <c r="CR5" s="976"/>
      <c r="CS5" s="976"/>
      <c r="CT5" s="976"/>
      <c r="CU5" s="976"/>
      <c r="CV5" s="976"/>
      <c r="CW5" s="976"/>
      <c r="CX5" s="976"/>
      <c r="CY5" s="976"/>
      <c r="CZ5" s="976"/>
      <c r="DA5" s="976"/>
      <c r="DB5" s="976"/>
      <c r="DC5" s="976"/>
      <c r="DD5" s="976"/>
      <c r="DE5" s="976"/>
      <c r="DF5" s="976"/>
      <c r="DG5" s="976"/>
      <c r="DH5" s="976"/>
      <c r="DI5" s="160"/>
    </row>
    <row r="6" spans="1:113" s="240" customFormat="1" ht="19.5" customHeight="1" thickBot="1">
      <c r="C6" s="977" t="s">
        <v>7315</v>
      </c>
      <c r="D6" s="978"/>
      <c r="E6" s="978"/>
      <c r="F6" s="978"/>
      <c r="G6" s="978"/>
      <c r="H6" s="978"/>
      <c r="I6" s="978"/>
      <c r="J6" s="978"/>
      <c r="K6" s="978"/>
      <c r="L6" s="978"/>
      <c r="M6" s="978"/>
      <c r="N6" s="979"/>
      <c r="O6" s="167"/>
      <c r="P6" s="241"/>
      <c r="Q6" s="977" t="s">
        <v>7316</v>
      </c>
      <c r="R6" s="978"/>
      <c r="S6" s="978"/>
      <c r="T6" s="978"/>
      <c r="U6" s="978"/>
      <c r="V6" s="978"/>
      <c r="W6" s="978"/>
      <c r="X6" s="978"/>
      <c r="Y6" s="978"/>
      <c r="Z6" s="978"/>
      <c r="AA6" s="978"/>
      <c r="AB6" s="979"/>
      <c r="AC6" s="167"/>
      <c r="AD6" s="242"/>
      <c r="AE6" s="980" t="s">
        <v>7376</v>
      </c>
      <c r="AF6" s="981"/>
      <c r="AG6" s="981"/>
      <c r="AH6" s="981"/>
      <c r="AI6" s="981"/>
      <c r="AJ6" s="981"/>
      <c r="AK6" s="981"/>
      <c r="AL6" s="981"/>
      <c r="AM6" s="981"/>
      <c r="AN6" s="981"/>
      <c r="AO6" s="981"/>
      <c r="AP6" s="981"/>
      <c r="AQ6" s="981"/>
      <c r="AR6" s="981"/>
      <c r="AS6" s="981"/>
      <c r="AT6" s="981"/>
      <c r="AU6" s="981"/>
      <c r="AV6" s="981"/>
      <c r="AW6" s="981"/>
      <c r="AX6" s="981"/>
      <c r="AY6" s="981"/>
      <c r="AZ6" s="981"/>
      <c r="BA6" s="981"/>
      <c r="BB6" s="981"/>
      <c r="BC6" s="981"/>
      <c r="BD6" s="982"/>
      <c r="BE6" s="167"/>
      <c r="BF6" s="242"/>
      <c r="BG6" s="977" t="s">
        <v>7318</v>
      </c>
      <c r="BH6" s="978"/>
      <c r="BI6" s="978"/>
      <c r="BJ6" s="978"/>
      <c r="BK6" s="978"/>
      <c r="BL6" s="978"/>
      <c r="BM6" s="978"/>
      <c r="BN6" s="978"/>
      <c r="BO6" s="978"/>
      <c r="BP6" s="978"/>
      <c r="BQ6" s="978"/>
      <c r="BR6" s="979"/>
      <c r="BS6" s="167"/>
      <c r="BT6" s="242"/>
      <c r="BU6" s="977" t="s">
        <v>2776</v>
      </c>
      <c r="BV6" s="978"/>
      <c r="BW6" s="978"/>
      <c r="BX6" s="978"/>
      <c r="BY6" s="978"/>
      <c r="BZ6" s="978"/>
      <c r="CA6" s="978"/>
      <c r="CB6" s="978"/>
      <c r="CC6" s="978"/>
      <c r="CD6" s="978"/>
      <c r="CE6" s="978"/>
      <c r="CF6" s="979"/>
      <c r="CG6" s="167"/>
      <c r="CH6" s="242"/>
      <c r="CI6" s="977" t="s">
        <v>7319</v>
      </c>
      <c r="CJ6" s="978"/>
      <c r="CK6" s="978"/>
      <c r="CL6" s="978"/>
      <c r="CM6" s="978"/>
      <c r="CN6" s="978"/>
      <c r="CO6" s="978"/>
      <c r="CP6" s="978"/>
      <c r="CQ6" s="978"/>
      <c r="CR6" s="978"/>
      <c r="CS6" s="978"/>
      <c r="CT6" s="979"/>
      <c r="CU6" s="167"/>
      <c r="CV6" s="241"/>
      <c r="CW6" s="977" t="s">
        <v>7320</v>
      </c>
      <c r="CX6" s="978"/>
      <c r="CY6" s="978"/>
      <c r="CZ6" s="978"/>
      <c r="DA6" s="978"/>
      <c r="DB6" s="978"/>
      <c r="DC6" s="978"/>
      <c r="DD6" s="978"/>
      <c r="DE6" s="978"/>
      <c r="DF6" s="978"/>
      <c r="DG6" s="978"/>
      <c r="DH6" s="979"/>
      <c r="DI6" s="242"/>
    </row>
    <row r="7" spans="1:113" s="165" customFormat="1" ht="53.25" customHeight="1">
      <c r="C7" s="993" t="s">
        <v>4034</v>
      </c>
      <c r="D7" s="994"/>
      <c r="E7" s="994"/>
      <c r="F7" s="994"/>
      <c r="G7" s="994"/>
      <c r="H7" s="994"/>
      <c r="I7" s="994"/>
      <c r="J7" s="994"/>
      <c r="K7" s="994"/>
      <c r="L7" s="994"/>
      <c r="M7" s="994"/>
      <c r="N7" s="995"/>
      <c r="O7" s="523"/>
      <c r="P7" s="150"/>
      <c r="Q7" s="993" t="s">
        <v>4034</v>
      </c>
      <c r="R7" s="994"/>
      <c r="S7" s="994"/>
      <c r="T7" s="994"/>
      <c r="U7" s="994"/>
      <c r="V7" s="994"/>
      <c r="W7" s="994"/>
      <c r="X7" s="994"/>
      <c r="Y7" s="994"/>
      <c r="Z7" s="994"/>
      <c r="AA7" s="994"/>
      <c r="AB7" s="995"/>
      <c r="AC7" s="523"/>
      <c r="AD7" s="148"/>
      <c r="AE7" s="993" t="s">
        <v>4034</v>
      </c>
      <c r="AF7" s="994"/>
      <c r="AG7" s="994"/>
      <c r="AH7" s="994"/>
      <c r="AI7" s="994"/>
      <c r="AJ7" s="994"/>
      <c r="AK7" s="994"/>
      <c r="AL7" s="994"/>
      <c r="AM7" s="994"/>
      <c r="AN7" s="994"/>
      <c r="AO7" s="994"/>
      <c r="AP7" s="994"/>
      <c r="AQ7" s="994"/>
      <c r="AR7" s="994"/>
      <c r="AS7" s="994"/>
      <c r="AT7" s="994"/>
      <c r="AU7" s="994"/>
      <c r="AV7" s="994"/>
      <c r="AW7" s="994"/>
      <c r="AX7" s="994"/>
      <c r="AY7" s="994"/>
      <c r="AZ7" s="994"/>
      <c r="BA7" s="994"/>
      <c r="BB7" s="994"/>
      <c r="BC7" s="994"/>
      <c r="BD7" s="995"/>
      <c r="BE7" s="523"/>
      <c r="BF7" s="148"/>
      <c r="BG7" s="993" t="s">
        <v>7322</v>
      </c>
      <c r="BH7" s="994"/>
      <c r="BI7" s="994"/>
      <c r="BJ7" s="994"/>
      <c r="BK7" s="994"/>
      <c r="BL7" s="994"/>
      <c r="BM7" s="994"/>
      <c r="BN7" s="994"/>
      <c r="BO7" s="994"/>
      <c r="BP7" s="994"/>
      <c r="BQ7" s="994"/>
      <c r="BR7" s="995"/>
      <c r="BS7" s="523"/>
      <c r="BT7" s="148"/>
      <c r="BU7" s="993" t="s">
        <v>4202</v>
      </c>
      <c r="BV7" s="994"/>
      <c r="BW7" s="994"/>
      <c r="BX7" s="994"/>
      <c r="BY7" s="994"/>
      <c r="BZ7" s="994"/>
      <c r="CA7" s="994"/>
      <c r="CB7" s="994"/>
      <c r="CC7" s="994"/>
      <c r="CD7" s="994"/>
      <c r="CE7" s="994"/>
      <c r="CF7" s="995"/>
      <c r="CG7" s="523"/>
      <c r="CH7" s="148"/>
      <c r="CI7" s="993" t="s">
        <v>4204</v>
      </c>
      <c r="CJ7" s="994"/>
      <c r="CK7" s="994"/>
      <c r="CL7" s="994"/>
      <c r="CM7" s="994"/>
      <c r="CN7" s="994"/>
      <c r="CO7" s="994"/>
      <c r="CP7" s="994"/>
      <c r="CQ7" s="994"/>
      <c r="CR7" s="994"/>
      <c r="CS7" s="994"/>
      <c r="CT7" s="995"/>
      <c r="CU7" s="523"/>
      <c r="CV7" s="150"/>
      <c r="CW7" s="993" t="s">
        <v>7323</v>
      </c>
      <c r="CX7" s="994"/>
      <c r="CY7" s="994"/>
      <c r="CZ7" s="994"/>
      <c r="DA7" s="994"/>
      <c r="DB7" s="994"/>
      <c r="DC7" s="994"/>
      <c r="DD7" s="994"/>
      <c r="DE7" s="994"/>
      <c r="DF7" s="994"/>
      <c r="DG7" s="994"/>
      <c r="DH7" s="995"/>
      <c r="DI7" s="148"/>
    </row>
    <row r="8" spans="1:113" ht="21.75" customHeight="1">
      <c r="C8" s="736" t="s">
        <v>7324</v>
      </c>
      <c r="D8" s="762"/>
      <c r="E8" s="762"/>
      <c r="F8" s="762"/>
      <c r="G8" s="762"/>
      <c r="H8" s="762"/>
      <c r="I8" s="762"/>
      <c r="J8" s="762"/>
      <c r="K8" s="762"/>
      <c r="L8" s="762"/>
      <c r="M8" s="762"/>
      <c r="N8" s="718"/>
      <c r="O8" s="521"/>
      <c r="P8" s="164"/>
      <c r="Q8" s="736" t="s">
        <v>7325</v>
      </c>
      <c r="R8" s="762"/>
      <c r="S8" s="762"/>
      <c r="T8" s="762"/>
      <c r="U8" s="762"/>
      <c r="V8" s="762"/>
      <c r="W8" s="762"/>
      <c r="X8" s="762"/>
      <c r="Y8" s="762"/>
      <c r="Z8" s="762"/>
      <c r="AA8" s="762"/>
      <c r="AB8" s="718"/>
      <c r="AC8" s="521"/>
      <c r="AD8" s="160"/>
      <c r="AE8" s="736" t="s">
        <v>7378</v>
      </c>
      <c r="AF8" s="762"/>
      <c r="AG8" s="762"/>
      <c r="AH8" s="762"/>
      <c r="AI8" s="762"/>
      <c r="AJ8" s="762"/>
      <c r="AK8" s="762"/>
      <c r="AL8" s="762"/>
      <c r="AM8" s="762"/>
      <c r="AN8" s="762"/>
      <c r="AO8" s="762"/>
      <c r="AP8" s="762"/>
      <c r="AQ8" s="762"/>
      <c r="AR8" s="762"/>
      <c r="AS8" s="762"/>
      <c r="AT8" s="762"/>
      <c r="AU8" s="762"/>
      <c r="AV8" s="762"/>
      <c r="AW8" s="762"/>
      <c r="AX8" s="762"/>
      <c r="AY8" s="762"/>
      <c r="AZ8" s="762"/>
      <c r="BA8" s="762"/>
      <c r="BB8" s="762"/>
      <c r="BC8" s="762"/>
      <c r="BD8" s="718"/>
      <c r="BE8" s="521"/>
      <c r="BF8" s="160"/>
      <c r="BG8" s="736" t="s">
        <v>7406</v>
      </c>
      <c r="BH8" s="762"/>
      <c r="BI8" s="762"/>
      <c r="BJ8" s="762"/>
      <c r="BK8" s="762"/>
      <c r="BL8" s="762"/>
      <c r="BM8" s="762"/>
      <c r="BN8" s="762"/>
      <c r="BO8" s="762"/>
      <c r="BP8" s="762"/>
      <c r="BQ8" s="762"/>
      <c r="BR8" s="718"/>
      <c r="BS8" s="521"/>
      <c r="BT8" s="160"/>
      <c r="BU8" s="736" t="s">
        <v>7328</v>
      </c>
      <c r="BV8" s="762"/>
      <c r="BW8" s="762"/>
      <c r="BX8" s="762"/>
      <c r="BY8" s="762"/>
      <c r="BZ8" s="762"/>
      <c r="CA8" s="762"/>
      <c r="CB8" s="762"/>
      <c r="CC8" s="762"/>
      <c r="CD8" s="762"/>
      <c r="CE8" s="762"/>
      <c r="CF8" s="718"/>
      <c r="CG8" s="522"/>
      <c r="CH8" s="239"/>
      <c r="CI8" s="736" t="s">
        <v>7407</v>
      </c>
      <c r="CJ8" s="762"/>
      <c r="CK8" s="762"/>
      <c r="CL8" s="762"/>
      <c r="CM8" s="762"/>
      <c r="CN8" s="762"/>
      <c r="CO8" s="762"/>
      <c r="CP8" s="762"/>
      <c r="CQ8" s="762"/>
      <c r="CR8" s="762"/>
      <c r="CS8" s="762"/>
      <c r="CT8" s="718"/>
      <c r="CU8" s="521"/>
      <c r="CV8" s="164"/>
      <c r="CW8" s="736" t="s">
        <v>7407</v>
      </c>
      <c r="CX8" s="762"/>
      <c r="CY8" s="762"/>
      <c r="CZ8" s="762"/>
      <c r="DA8" s="762"/>
      <c r="DB8" s="762"/>
      <c r="DC8" s="762"/>
      <c r="DD8" s="762"/>
      <c r="DE8" s="762"/>
      <c r="DF8" s="762"/>
      <c r="DG8" s="762"/>
      <c r="DH8" s="718"/>
      <c r="DI8" s="160"/>
    </row>
    <row r="9" spans="1:113" ht="142.5" customHeight="1">
      <c r="C9" s="720"/>
      <c r="D9" s="711"/>
      <c r="E9" s="711"/>
      <c r="F9" s="711"/>
      <c r="G9" s="711"/>
      <c r="H9" s="711"/>
      <c r="I9" s="711"/>
      <c r="J9" s="711"/>
      <c r="K9" s="711"/>
      <c r="L9" s="711"/>
      <c r="M9" s="711"/>
      <c r="N9" s="712"/>
      <c r="O9" s="135"/>
      <c r="P9" s="164"/>
      <c r="Q9" s="720"/>
      <c r="R9" s="711"/>
      <c r="S9" s="711"/>
      <c r="T9" s="711"/>
      <c r="U9" s="711"/>
      <c r="V9" s="711"/>
      <c r="W9" s="711"/>
      <c r="X9" s="711"/>
      <c r="Y9" s="711"/>
      <c r="Z9" s="711"/>
      <c r="AA9" s="711"/>
      <c r="AB9" s="712"/>
      <c r="AC9" s="135"/>
      <c r="AD9" s="160"/>
      <c r="AE9" s="732"/>
      <c r="AF9" s="809"/>
      <c r="AG9" s="809"/>
      <c r="AH9" s="809"/>
      <c r="AI9" s="809"/>
      <c r="AJ9" s="809"/>
      <c r="AK9" s="809"/>
      <c r="AL9" s="809"/>
      <c r="AM9" s="809"/>
      <c r="AN9" s="809"/>
      <c r="AO9" s="809"/>
      <c r="AP9" s="809"/>
      <c r="AQ9" s="809"/>
      <c r="AR9" s="809"/>
      <c r="AS9" s="809"/>
      <c r="AT9" s="809"/>
      <c r="AU9" s="809"/>
      <c r="AV9" s="809"/>
      <c r="AW9" s="809"/>
      <c r="AX9" s="809"/>
      <c r="AY9" s="809"/>
      <c r="AZ9" s="809"/>
      <c r="BA9" s="809"/>
      <c r="BB9" s="809"/>
      <c r="BC9" s="809"/>
      <c r="BD9" s="743"/>
      <c r="BE9" s="135"/>
      <c r="BF9" s="160"/>
      <c r="BG9" s="720"/>
      <c r="BH9" s="711"/>
      <c r="BI9" s="711"/>
      <c r="BJ9" s="711"/>
      <c r="BK9" s="711"/>
      <c r="BL9" s="711"/>
      <c r="BM9" s="711"/>
      <c r="BN9" s="711"/>
      <c r="BO9" s="711"/>
      <c r="BP9" s="711"/>
      <c r="BQ9" s="711"/>
      <c r="BR9" s="712"/>
      <c r="BS9" s="135"/>
      <c r="BT9" s="160"/>
      <c r="BU9" s="720"/>
      <c r="BV9" s="711"/>
      <c r="BW9" s="711"/>
      <c r="BX9" s="711"/>
      <c r="BY9" s="711"/>
      <c r="BZ9" s="711"/>
      <c r="CA9" s="711"/>
      <c r="CB9" s="711"/>
      <c r="CC9" s="711"/>
      <c r="CD9" s="711"/>
      <c r="CE9" s="711"/>
      <c r="CF9" s="712"/>
      <c r="CG9" s="135"/>
      <c r="CH9" s="160"/>
      <c r="CI9" s="720"/>
      <c r="CJ9" s="711"/>
      <c r="CK9" s="711"/>
      <c r="CL9" s="711"/>
      <c r="CM9" s="711"/>
      <c r="CN9" s="711"/>
      <c r="CO9" s="711"/>
      <c r="CP9" s="711"/>
      <c r="CQ9" s="711"/>
      <c r="CR9" s="711"/>
      <c r="CS9" s="711"/>
      <c r="CT9" s="712"/>
      <c r="CU9" s="135"/>
      <c r="CV9" s="164"/>
      <c r="CW9" s="720"/>
      <c r="CX9" s="711"/>
      <c r="CY9" s="711"/>
      <c r="CZ9" s="711"/>
      <c r="DA9" s="711"/>
      <c r="DB9" s="711"/>
      <c r="DC9" s="711"/>
      <c r="DD9" s="711"/>
      <c r="DE9" s="711"/>
      <c r="DF9" s="711"/>
      <c r="DG9" s="711"/>
      <c r="DH9" s="712"/>
      <c r="DI9" s="160"/>
    </row>
    <row r="10" spans="1:113" s="243" customFormat="1" ht="19.5" customHeight="1">
      <c r="A10" s="524" t="s">
        <v>7330</v>
      </c>
      <c r="C10" s="996">
        <f>VLOOKUP(A10,'Прайс-лист'!B:K,10,0)</f>
        <v>150</v>
      </c>
      <c r="D10" s="997"/>
      <c r="E10" s="997"/>
      <c r="F10" s="997"/>
      <c r="G10" s="997"/>
      <c r="H10" s="997"/>
      <c r="I10" s="997"/>
      <c r="J10" s="997"/>
      <c r="K10" s="998"/>
      <c r="L10" s="1002"/>
      <c r="M10" s="1003"/>
      <c r="N10" s="1004"/>
      <c r="O10" s="524" t="s">
        <v>7331</v>
      </c>
      <c r="P10" s="256"/>
      <c r="Q10" s="996">
        <f>VLOOKUP(O10,'Прайс-лист'!B:K,10,)</f>
        <v>540</v>
      </c>
      <c r="R10" s="997"/>
      <c r="S10" s="997"/>
      <c r="T10" s="997"/>
      <c r="U10" s="997"/>
      <c r="V10" s="997"/>
      <c r="W10" s="997"/>
      <c r="X10" s="997"/>
      <c r="Y10" s="998"/>
      <c r="Z10" s="1002"/>
      <c r="AA10" s="1003"/>
      <c r="AB10" s="1004"/>
      <c r="AC10" s="524" t="s">
        <v>7332</v>
      </c>
      <c r="AD10" s="256"/>
      <c r="AE10" s="996">
        <f>VLOOKUP(AC10,'Прайс-лист'!B:K,10,0)</f>
        <v>500</v>
      </c>
      <c r="AF10" s="997"/>
      <c r="AG10" s="997"/>
      <c r="AH10" s="997"/>
      <c r="AI10" s="997"/>
      <c r="AJ10" s="997"/>
      <c r="AK10" s="997"/>
      <c r="AL10" s="997"/>
      <c r="AM10" s="997"/>
      <c r="AN10" s="997"/>
      <c r="AO10" s="997"/>
      <c r="AP10" s="997"/>
      <c r="AQ10" s="997"/>
      <c r="AR10" s="997"/>
      <c r="AS10" s="997"/>
      <c r="AT10" s="997"/>
      <c r="AU10" s="997"/>
      <c r="AV10" s="997"/>
      <c r="AW10" s="998"/>
      <c r="AX10" s="1002"/>
      <c r="AY10" s="1003"/>
      <c r="AZ10" s="1003"/>
      <c r="BA10" s="1003"/>
      <c r="BB10" s="1003"/>
      <c r="BC10" s="1003"/>
      <c r="BD10" s="1004"/>
      <c r="BE10" s="524" t="s">
        <v>7333</v>
      </c>
      <c r="BF10" s="256"/>
      <c r="BG10" s="1008">
        <f>VLOOKUP(BE10,'Прайс-лист'!B:K,10,0)</f>
        <v>640</v>
      </c>
      <c r="BH10" s="1009"/>
      <c r="BI10" s="1009"/>
      <c r="BJ10" s="1009"/>
      <c r="BK10" s="1009"/>
      <c r="BL10" s="1009"/>
      <c r="BM10" s="1009"/>
      <c r="BN10" s="1009"/>
      <c r="BO10" s="1010"/>
      <c r="BP10" s="1011"/>
      <c r="BQ10" s="1012"/>
      <c r="BR10" s="1013"/>
      <c r="BS10" s="524" t="s">
        <v>7334</v>
      </c>
      <c r="BT10" s="256"/>
      <c r="BU10" s="1008">
        <f>VLOOKUP(BS10,'Прайс-лист'!B:K,10,0)</f>
        <v>650</v>
      </c>
      <c r="BV10" s="1009"/>
      <c r="BW10" s="1009"/>
      <c r="BX10" s="1009"/>
      <c r="BY10" s="1009"/>
      <c r="BZ10" s="1009"/>
      <c r="CA10" s="1009"/>
      <c r="CB10" s="1009"/>
      <c r="CC10" s="1010"/>
      <c r="CD10" s="1011"/>
      <c r="CE10" s="1012"/>
      <c r="CF10" s="1013"/>
      <c r="CG10" s="524" t="s">
        <v>7335</v>
      </c>
      <c r="CH10" s="256"/>
      <c r="CI10" s="1008">
        <f>VLOOKUP(CG10,'Прайс-лист'!B:K,10,0)</f>
        <v>980</v>
      </c>
      <c r="CJ10" s="1009"/>
      <c r="CK10" s="1009"/>
      <c r="CL10" s="1009"/>
      <c r="CM10" s="1009"/>
      <c r="CN10" s="1009"/>
      <c r="CO10" s="1009"/>
      <c r="CP10" s="1009"/>
      <c r="CQ10" s="1010"/>
      <c r="CR10" s="1011"/>
      <c r="CS10" s="1012"/>
      <c r="CT10" s="1013"/>
      <c r="CU10" s="524" t="s">
        <v>7336</v>
      </c>
      <c r="CV10" s="256"/>
      <c r="CW10" s="1008">
        <f>VLOOKUP(CU10,'Прайс-лист'!B:K,10,0)</f>
        <v>1000</v>
      </c>
      <c r="CX10" s="1009"/>
      <c r="CY10" s="1009"/>
      <c r="CZ10" s="1009"/>
      <c r="DA10" s="1009"/>
      <c r="DB10" s="1009"/>
      <c r="DC10" s="1009"/>
      <c r="DD10" s="1009"/>
      <c r="DE10" s="1010"/>
      <c r="DF10" s="1011"/>
      <c r="DG10" s="1012"/>
      <c r="DH10" s="1013"/>
      <c r="DI10" s="256"/>
    </row>
    <row r="11" spans="1:113" s="243" customFormat="1" ht="19.5" customHeight="1" thickBot="1">
      <c r="A11" s="525"/>
      <c r="C11" s="999"/>
      <c r="D11" s="1000"/>
      <c r="E11" s="1000"/>
      <c r="F11" s="1000"/>
      <c r="G11" s="1000"/>
      <c r="H11" s="1000"/>
      <c r="I11" s="1000"/>
      <c r="J11" s="1000"/>
      <c r="K11" s="1001"/>
      <c r="L11" s="1005"/>
      <c r="M11" s="1006"/>
      <c r="N11" s="1007"/>
      <c r="O11" s="525"/>
      <c r="P11" s="256"/>
      <c r="Q11" s="999"/>
      <c r="R11" s="1000"/>
      <c r="S11" s="1000"/>
      <c r="T11" s="1000"/>
      <c r="U11" s="1000"/>
      <c r="V11" s="1000"/>
      <c r="W11" s="1000"/>
      <c r="X11" s="1000"/>
      <c r="Y11" s="1001"/>
      <c r="Z11" s="1005"/>
      <c r="AA11" s="1006"/>
      <c r="AB11" s="1007"/>
      <c r="AC11" s="525"/>
      <c r="AD11" s="256"/>
      <c r="AE11" s="999"/>
      <c r="AF11" s="1000"/>
      <c r="AG11" s="1000"/>
      <c r="AH11" s="1000"/>
      <c r="AI11" s="1000"/>
      <c r="AJ11" s="1000"/>
      <c r="AK11" s="1000"/>
      <c r="AL11" s="1000"/>
      <c r="AM11" s="1000"/>
      <c r="AN11" s="1000"/>
      <c r="AO11" s="1000"/>
      <c r="AP11" s="1000"/>
      <c r="AQ11" s="1000"/>
      <c r="AR11" s="1000"/>
      <c r="AS11" s="1000"/>
      <c r="AT11" s="1000"/>
      <c r="AU11" s="1000"/>
      <c r="AV11" s="1000"/>
      <c r="AW11" s="1001"/>
      <c r="AX11" s="1005"/>
      <c r="AY11" s="1006"/>
      <c r="AZ11" s="1006"/>
      <c r="BA11" s="1006"/>
      <c r="BB11" s="1006"/>
      <c r="BC11" s="1006"/>
      <c r="BD11" s="1007"/>
      <c r="BE11" s="525" t="s">
        <v>7337</v>
      </c>
      <c r="BF11" s="256"/>
      <c r="BG11" s="1017">
        <f>VLOOKUP(BE11,'Прайс-лист'!B:K,10,0)</f>
        <v>640</v>
      </c>
      <c r="BH11" s="1018"/>
      <c r="BI11" s="1018"/>
      <c r="BJ11" s="1018"/>
      <c r="BK11" s="1018"/>
      <c r="BL11" s="1018"/>
      <c r="BM11" s="1018"/>
      <c r="BN11" s="1018"/>
      <c r="BO11" s="1019"/>
      <c r="BP11" s="1014"/>
      <c r="BQ11" s="1015"/>
      <c r="BR11" s="1016"/>
      <c r="BS11" s="525" t="s">
        <v>7338</v>
      </c>
      <c r="BT11" s="256"/>
      <c r="BU11" s="1017">
        <f>VLOOKUP(BS11,'Прайс-лист'!B:K,10,0)</f>
        <v>650</v>
      </c>
      <c r="BV11" s="1018"/>
      <c r="BW11" s="1018"/>
      <c r="BX11" s="1018"/>
      <c r="BY11" s="1018"/>
      <c r="BZ11" s="1018"/>
      <c r="CA11" s="1018"/>
      <c r="CB11" s="1018"/>
      <c r="CC11" s="1019"/>
      <c r="CD11" s="1014"/>
      <c r="CE11" s="1015"/>
      <c r="CF11" s="1016"/>
      <c r="CG11" s="525" t="s">
        <v>7339</v>
      </c>
      <c r="CH11" s="256"/>
      <c r="CI11" s="1017">
        <f>VLOOKUP(CG11,'Прайс-лист'!B:K,10,0)</f>
        <v>980</v>
      </c>
      <c r="CJ11" s="1018"/>
      <c r="CK11" s="1018"/>
      <c r="CL11" s="1018"/>
      <c r="CM11" s="1018"/>
      <c r="CN11" s="1018"/>
      <c r="CO11" s="1018"/>
      <c r="CP11" s="1018"/>
      <c r="CQ11" s="1019"/>
      <c r="CR11" s="1014"/>
      <c r="CS11" s="1015"/>
      <c r="CT11" s="1016"/>
      <c r="CU11" s="525" t="s">
        <v>7340</v>
      </c>
      <c r="CV11" s="256"/>
      <c r="CW11" s="1017">
        <f>VLOOKUP(CU11,'Прайс-лист'!B:K,10,0)</f>
        <v>1000</v>
      </c>
      <c r="CX11" s="1018"/>
      <c r="CY11" s="1018"/>
      <c r="CZ11" s="1018"/>
      <c r="DA11" s="1018"/>
      <c r="DB11" s="1018"/>
      <c r="DC11" s="1018"/>
      <c r="DD11" s="1018"/>
      <c r="DE11" s="1019"/>
      <c r="DF11" s="1020"/>
      <c r="DG11" s="1021"/>
      <c r="DH11" s="1022"/>
      <c r="DI11" s="256"/>
    </row>
    <row r="12" spans="1:113" ht="9" customHeight="1" thickBot="1">
      <c r="B12" s="160"/>
      <c r="C12" s="160"/>
      <c r="D12" s="160"/>
      <c r="E12" s="160"/>
      <c r="F12" s="160"/>
      <c r="G12" s="160"/>
      <c r="H12" s="160"/>
      <c r="I12" s="160"/>
      <c r="J12" s="160"/>
      <c r="K12" s="160"/>
      <c r="L12" s="160"/>
      <c r="M12" s="160"/>
      <c r="N12" s="160"/>
      <c r="O12" s="160"/>
      <c r="P12" s="164"/>
      <c r="Q12" s="160"/>
      <c r="R12" s="160"/>
      <c r="S12" s="160"/>
      <c r="T12" s="160"/>
      <c r="U12" s="160"/>
      <c r="V12" s="160"/>
      <c r="W12" s="160"/>
      <c r="X12" s="160"/>
      <c r="Y12" s="160"/>
      <c r="Z12" s="160"/>
      <c r="AA12" s="160"/>
      <c r="AB12" s="160"/>
      <c r="AC12" s="160"/>
      <c r="AD12" s="160"/>
      <c r="AE12" s="160"/>
      <c r="AF12" s="160"/>
      <c r="AG12" s="160"/>
      <c r="AH12" s="160"/>
      <c r="AI12" s="160"/>
      <c r="AJ12" s="160"/>
      <c r="AK12" s="160"/>
      <c r="AL12" s="160"/>
      <c r="AM12" s="160"/>
      <c r="AN12" s="160"/>
      <c r="AO12" s="160"/>
      <c r="AP12" s="160"/>
      <c r="AQ12" s="160"/>
      <c r="AR12" s="160"/>
      <c r="AS12" s="160"/>
      <c r="AT12" s="160"/>
      <c r="AU12" s="160"/>
      <c r="AV12" s="160"/>
      <c r="AW12" s="160"/>
      <c r="AX12" s="160"/>
      <c r="AY12" s="160"/>
      <c r="AZ12" s="160"/>
      <c r="BA12" s="160"/>
      <c r="BB12" s="160"/>
      <c r="BC12" s="160"/>
      <c r="BD12" s="160"/>
      <c r="BE12" s="160"/>
      <c r="BF12" s="160"/>
      <c r="BG12" s="160"/>
      <c r="BH12" s="160"/>
      <c r="BI12" s="160"/>
      <c r="BJ12" s="160"/>
      <c r="BK12" s="160"/>
      <c r="BL12" s="160"/>
      <c r="BM12" s="160"/>
      <c r="BN12" s="160"/>
      <c r="BO12" s="160"/>
      <c r="BP12" s="160"/>
      <c r="BQ12" s="160"/>
      <c r="BR12" s="160"/>
      <c r="BS12" s="160"/>
      <c r="BT12" s="160"/>
      <c r="BU12" s="160"/>
      <c r="BV12" s="160"/>
      <c r="BW12" s="160"/>
      <c r="BX12" s="160"/>
      <c r="BY12" s="160"/>
      <c r="BZ12" s="160"/>
      <c r="CA12" s="160"/>
      <c r="CB12" s="160"/>
      <c r="CC12" s="160"/>
      <c r="CD12" s="160"/>
      <c r="CE12" s="160"/>
      <c r="CF12" s="160"/>
      <c r="CG12" s="160"/>
      <c r="CH12" s="160"/>
      <c r="CI12" s="160"/>
      <c r="CJ12" s="160"/>
      <c r="CK12" s="160"/>
      <c r="CL12" s="160"/>
      <c r="CM12" s="160"/>
      <c r="CN12" s="160"/>
      <c r="CO12" s="160"/>
      <c r="CP12" s="160"/>
      <c r="CQ12" s="160"/>
      <c r="CR12" s="160"/>
      <c r="CS12" s="160"/>
      <c r="CT12" s="160"/>
      <c r="CU12" s="160"/>
      <c r="CV12" s="160"/>
      <c r="CW12" s="160"/>
      <c r="CX12" s="160"/>
      <c r="CY12" s="160"/>
      <c r="CZ12" s="160"/>
      <c r="DA12" s="160"/>
      <c r="DB12" s="160"/>
      <c r="DC12" s="160"/>
      <c r="DD12" s="160"/>
      <c r="DE12" s="160"/>
      <c r="DF12" s="160"/>
      <c r="DG12" s="160"/>
      <c r="DH12" s="160"/>
      <c r="DI12" s="160"/>
    </row>
    <row r="13" spans="1:113" s="240" customFormat="1" ht="19.5" customHeight="1" thickBot="1">
      <c r="A13" s="167"/>
      <c r="B13" s="242"/>
      <c r="C13" s="980" t="s">
        <v>7341</v>
      </c>
      <c r="D13" s="981"/>
      <c r="E13" s="981"/>
      <c r="F13" s="981"/>
      <c r="G13" s="981"/>
      <c r="H13" s="981"/>
      <c r="I13" s="981"/>
      <c r="J13" s="981"/>
      <c r="K13" s="981"/>
      <c r="L13" s="981"/>
      <c r="M13" s="981"/>
      <c r="N13" s="981"/>
      <c r="O13" s="981"/>
      <c r="P13" s="981"/>
      <c r="Q13" s="981"/>
      <c r="R13" s="981"/>
      <c r="S13" s="981"/>
      <c r="T13" s="981"/>
      <c r="U13" s="981"/>
      <c r="V13" s="981"/>
      <c r="W13" s="981"/>
      <c r="X13" s="981"/>
      <c r="Y13" s="981"/>
      <c r="Z13" s="981"/>
      <c r="AA13" s="981"/>
      <c r="AB13" s="982"/>
      <c r="AC13" s="167"/>
      <c r="AD13" s="242"/>
      <c r="AE13" s="980" t="s">
        <v>7317</v>
      </c>
      <c r="AF13" s="981"/>
      <c r="AG13" s="981"/>
      <c r="AH13" s="981"/>
      <c r="AI13" s="981"/>
      <c r="AJ13" s="981"/>
      <c r="AK13" s="981"/>
      <c r="AL13" s="981"/>
      <c r="AM13" s="981"/>
      <c r="AN13" s="981"/>
      <c r="AO13" s="981"/>
      <c r="AP13" s="981"/>
      <c r="AQ13" s="981"/>
      <c r="AR13" s="981"/>
      <c r="AS13" s="981"/>
      <c r="AT13" s="981"/>
      <c r="AU13" s="981"/>
      <c r="AV13" s="981"/>
      <c r="AW13" s="981"/>
      <c r="AX13" s="981"/>
      <c r="AY13" s="981"/>
      <c r="AZ13" s="981"/>
      <c r="BA13" s="981"/>
      <c r="BB13" s="981"/>
      <c r="BC13" s="981"/>
      <c r="BD13" s="982"/>
      <c r="BE13" s="167"/>
      <c r="BF13" s="241"/>
      <c r="BG13" s="977" t="s">
        <v>2838</v>
      </c>
      <c r="BH13" s="978"/>
      <c r="BI13" s="978"/>
      <c r="BJ13" s="978"/>
      <c r="BK13" s="978"/>
      <c r="BL13" s="978"/>
      <c r="BM13" s="978"/>
      <c r="BN13" s="978"/>
      <c r="BO13" s="978"/>
      <c r="BP13" s="978"/>
      <c r="BQ13" s="978"/>
      <c r="BR13" s="979"/>
      <c r="BS13" s="167"/>
      <c r="BT13" s="242"/>
      <c r="BU13" s="977" t="s">
        <v>2848</v>
      </c>
      <c r="BV13" s="978"/>
      <c r="BW13" s="978"/>
      <c r="BX13" s="978"/>
      <c r="BY13" s="978"/>
      <c r="BZ13" s="978"/>
      <c r="CA13" s="978"/>
      <c r="CB13" s="978"/>
      <c r="CC13" s="978"/>
      <c r="CD13" s="978"/>
      <c r="CE13" s="978"/>
      <c r="CF13" s="979"/>
      <c r="CG13" s="167"/>
      <c r="CH13" s="242"/>
      <c r="CI13" s="980" t="s">
        <v>7342</v>
      </c>
      <c r="CJ13" s="981"/>
      <c r="CK13" s="981"/>
      <c r="CL13" s="981"/>
      <c r="CM13" s="981"/>
      <c r="CN13" s="981"/>
      <c r="CO13" s="981"/>
      <c r="CP13" s="981"/>
      <c r="CQ13" s="981"/>
      <c r="CR13" s="981"/>
      <c r="CS13" s="981"/>
      <c r="CT13" s="981"/>
      <c r="CU13" s="981"/>
      <c r="CV13" s="981"/>
      <c r="CW13" s="981"/>
      <c r="CX13" s="981"/>
      <c r="CY13" s="981"/>
      <c r="CZ13" s="981"/>
      <c r="DA13" s="981"/>
      <c r="DB13" s="981"/>
      <c r="DC13" s="981"/>
      <c r="DD13" s="981"/>
      <c r="DE13" s="981"/>
      <c r="DF13" s="981"/>
      <c r="DG13" s="981"/>
      <c r="DH13" s="982"/>
      <c r="DI13" s="242"/>
    </row>
    <row r="14" spans="1:113" s="165" customFormat="1" ht="53.25" customHeight="1">
      <c r="A14" s="523"/>
      <c r="B14" s="148"/>
      <c r="C14" s="993" t="s">
        <v>7321</v>
      </c>
      <c r="D14" s="994"/>
      <c r="E14" s="994"/>
      <c r="F14" s="994"/>
      <c r="G14" s="994"/>
      <c r="H14" s="994"/>
      <c r="I14" s="994"/>
      <c r="J14" s="994"/>
      <c r="K14" s="994"/>
      <c r="L14" s="994"/>
      <c r="M14" s="994"/>
      <c r="N14" s="994"/>
      <c r="O14" s="994"/>
      <c r="P14" s="994"/>
      <c r="Q14" s="994"/>
      <c r="R14" s="994"/>
      <c r="S14" s="994"/>
      <c r="T14" s="994"/>
      <c r="U14" s="994"/>
      <c r="V14" s="994"/>
      <c r="W14" s="994"/>
      <c r="X14" s="994"/>
      <c r="Y14" s="994"/>
      <c r="Z14" s="994"/>
      <c r="AA14" s="994"/>
      <c r="AB14" s="995"/>
      <c r="AC14" s="523"/>
      <c r="AD14" s="148"/>
      <c r="AE14" s="993" t="s">
        <v>7321</v>
      </c>
      <c r="AF14" s="994"/>
      <c r="AG14" s="994"/>
      <c r="AH14" s="994"/>
      <c r="AI14" s="994"/>
      <c r="AJ14" s="994"/>
      <c r="AK14" s="994"/>
      <c r="AL14" s="994"/>
      <c r="AM14" s="994"/>
      <c r="AN14" s="994"/>
      <c r="AO14" s="994"/>
      <c r="AP14" s="994"/>
      <c r="AQ14" s="994"/>
      <c r="AR14" s="994"/>
      <c r="AS14" s="994"/>
      <c r="AT14" s="994"/>
      <c r="AU14" s="994"/>
      <c r="AV14" s="994"/>
      <c r="AW14" s="994"/>
      <c r="AX14" s="994"/>
      <c r="AY14" s="994"/>
      <c r="AZ14" s="994"/>
      <c r="BA14" s="994"/>
      <c r="BB14" s="994"/>
      <c r="BC14" s="994"/>
      <c r="BD14" s="995"/>
      <c r="BE14" s="523"/>
      <c r="BF14" s="150"/>
      <c r="BG14" s="993" t="s">
        <v>4203</v>
      </c>
      <c r="BH14" s="994"/>
      <c r="BI14" s="994"/>
      <c r="BJ14" s="994"/>
      <c r="BK14" s="994"/>
      <c r="BL14" s="994"/>
      <c r="BM14" s="994"/>
      <c r="BN14" s="994"/>
      <c r="BO14" s="994"/>
      <c r="BP14" s="994"/>
      <c r="BQ14" s="994"/>
      <c r="BR14" s="995"/>
      <c r="BS14" s="523"/>
      <c r="BT14" s="148"/>
      <c r="BU14" s="993" t="s">
        <v>4203</v>
      </c>
      <c r="BV14" s="994"/>
      <c r="BW14" s="994"/>
      <c r="BX14" s="994"/>
      <c r="BY14" s="994"/>
      <c r="BZ14" s="994"/>
      <c r="CA14" s="994"/>
      <c r="CB14" s="994"/>
      <c r="CC14" s="994"/>
      <c r="CD14" s="994"/>
      <c r="CE14" s="994"/>
      <c r="CF14" s="995"/>
      <c r="CG14" s="523"/>
      <c r="CH14" s="148"/>
      <c r="CI14" s="993" t="s">
        <v>7343</v>
      </c>
      <c r="CJ14" s="994"/>
      <c r="CK14" s="994"/>
      <c r="CL14" s="994"/>
      <c r="CM14" s="994"/>
      <c r="CN14" s="994"/>
      <c r="CO14" s="994"/>
      <c r="CP14" s="994"/>
      <c r="CQ14" s="994"/>
      <c r="CR14" s="994"/>
      <c r="CS14" s="994"/>
      <c r="CT14" s="994"/>
      <c r="CU14" s="994"/>
      <c r="CV14" s="994"/>
      <c r="CW14" s="994"/>
      <c r="CX14" s="994"/>
      <c r="CY14" s="994"/>
      <c r="CZ14" s="994"/>
      <c r="DA14" s="994"/>
      <c r="DB14" s="994"/>
      <c r="DC14" s="994"/>
      <c r="DD14" s="994"/>
      <c r="DE14" s="994"/>
      <c r="DF14" s="994"/>
      <c r="DG14" s="994"/>
      <c r="DH14" s="995"/>
      <c r="DI14" s="148"/>
    </row>
    <row r="15" spans="1:113" ht="21.75" customHeight="1">
      <c r="A15" s="521"/>
      <c r="B15" s="160"/>
      <c r="C15" s="736" t="s">
        <v>7344</v>
      </c>
      <c r="D15" s="762"/>
      <c r="E15" s="762"/>
      <c r="F15" s="762"/>
      <c r="G15" s="762"/>
      <c r="H15" s="762"/>
      <c r="I15" s="762"/>
      <c r="J15" s="762"/>
      <c r="K15" s="762"/>
      <c r="L15" s="762"/>
      <c r="M15" s="762"/>
      <c r="N15" s="762"/>
      <c r="O15" s="762"/>
      <c r="P15" s="762"/>
      <c r="Q15" s="762"/>
      <c r="R15" s="762"/>
      <c r="S15" s="762"/>
      <c r="T15" s="762"/>
      <c r="U15" s="762"/>
      <c r="V15" s="762"/>
      <c r="W15" s="762"/>
      <c r="X15" s="762"/>
      <c r="Y15" s="762"/>
      <c r="Z15" s="762"/>
      <c r="AA15" s="762"/>
      <c r="AB15" s="718"/>
      <c r="AC15" s="522"/>
      <c r="AD15" s="239"/>
      <c r="AE15" s="736" t="s">
        <v>7326</v>
      </c>
      <c r="AF15" s="762"/>
      <c r="AG15" s="762"/>
      <c r="AH15" s="762"/>
      <c r="AI15" s="762"/>
      <c r="AJ15" s="762"/>
      <c r="AK15" s="762"/>
      <c r="AL15" s="762"/>
      <c r="AM15" s="762"/>
      <c r="AN15" s="762"/>
      <c r="AO15" s="762"/>
      <c r="AP15" s="762"/>
      <c r="AQ15" s="762"/>
      <c r="AR15" s="762"/>
      <c r="AS15" s="762"/>
      <c r="AT15" s="762"/>
      <c r="AU15" s="762"/>
      <c r="AV15" s="762"/>
      <c r="AW15" s="762"/>
      <c r="AX15" s="762"/>
      <c r="AY15" s="762"/>
      <c r="AZ15" s="762"/>
      <c r="BA15" s="762"/>
      <c r="BB15" s="762"/>
      <c r="BC15" s="762"/>
      <c r="BD15" s="718"/>
      <c r="BE15" s="521"/>
      <c r="BF15" s="164"/>
      <c r="BG15" s="736" t="s">
        <v>7345</v>
      </c>
      <c r="BH15" s="762"/>
      <c r="BI15" s="762"/>
      <c r="BJ15" s="762"/>
      <c r="BK15" s="762"/>
      <c r="BL15" s="762"/>
      <c r="BM15" s="762"/>
      <c r="BN15" s="762"/>
      <c r="BO15" s="762"/>
      <c r="BP15" s="762"/>
      <c r="BQ15" s="762"/>
      <c r="BR15" s="718"/>
      <c r="BS15" s="521"/>
      <c r="BT15" s="160"/>
      <c r="BU15" s="736" t="s">
        <v>7346</v>
      </c>
      <c r="BV15" s="762"/>
      <c r="BW15" s="762"/>
      <c r="BX15" s="762"/>
      <c r="BY15" s="762"/>
      <c r="BZ15" s="762"/>
      <c r="CA15" s="762"/>
      <c r="CB15" s="762"/>
      <c r="CC15" s="762"/>
      <c r="CD15" s="762"/>
      <c r="CE15" s="762"/>
      <c r="CF15" s="718"/>
      <c r="CG15" s="521"/>
      <c r="CH15" s="160"/>
      <c r="CI15" s="736" t="s">
        <v>7347</v>
      </c>
      <c r="CJ15" s="762"/>
      <c r="CK15" s="762"/>
      <c r="CL15" s="762"/>
      <c r="CM15" s="762"/>
      <c r="CN15" s="762"/>
      <c r="CO15" s="762"/>
      <c r="CP15" s="762"/>
      <c r="CQ15" s="762"/>
      <c r="CR15" s="762"/>
      <c r="CS15" s="762"/>
      <c r="CT15" s="762"/>
      <c r="CU15" s="762"/>
      <c r="CV15" s="762"/>
      <c r="CW15" s="762"/>
      <c r="CX15" s="762"/>
      <c r="CY15" s="762"/>
      <c r="CZ15" s="762"/>
      <c r="DA15" s="762"/>
      <c r="DB15" s="762"/>
      <c r="DC15" s="762"/>
      <c r="DD15" s="762"/>
      <c r="DE15" s="762"/>
      <c r="DF15" s="762"/>
      <c r="DG15" s="762"/>
      <c r="DH15" s="718"/>
      <c r="DI15" s="160"/>
    </row>
    <row r="16" spans="1:113" ht="144.75" customHeight="1">
      <c r="A16" s="135"/>
      <c r="B16" s="160"/>
      <c r="C16" s="732"/>
      <c r="D16" s="809"/>
      <c r="E16" s="809"/>
      <c r="F16" s="809"/>
      <c r="G16" s="809"/>
      <c r="H16" s="809"/>
      <c r="I16" s="809"/>
      <c r="J16" s="809"/>
      <c r="K16" s="809"/>
      <c r="L16" s="809"/>
      <c r="M16" s="809"/>
      <c r="N16" s="809"/>
      <c r="O16" s="809"/>
      <c r="P16" s="809"/>
      <c r="Q16" s="809"/>
      <c r="R16" s="809"/>
      <c r="S16" s="809"/>
      <c r="T16" s="809"/>
      <c r="U16" s="809"/>
      <c r="V16" s="809"/>
      <c r="W16" s="809"/>
      <c r="X16" s="809"/>
      <c r="Y16" s="809"/>
      <c r="Z16" s="809"/>
      <c r="AA16" s="809"/>
      <c r="AB16" s="743"/>
      <c r="AC16" s="135"/>
      <c r="AD16" s="160"/>
      <c r="AE16" s="732"/>
      <c r="AF16" s="809"/>
      <c r="AG16" s="809"/>
      <c r="AH16" s="809"/>
      <c r="AI16" s="809"/>
      <c r="AJ16" s="809"/>
      <c r="AK16" s="809"/>
      <c r="AL16" s="809"/>
      <c r="AM16" s="809"/>
      <c r="AN16" s="809"/>
      <c r="AO16" s="809"/>
      <c r="AP16" s="809"/>
      <c r="AQ16" s="809"/>
      <c r="AR16" s="809"/>
      <c r="AS16" s="809"/>
      <c r="AT16" s="809"/>
      <c r="AU16" s="809"/>
      <c r="AV16" s="809"/>
      <c r="AW16" s="809"/>
      <c r="AX16" s="809"/>
      <c r="AY16" s="809"/>
      <c r="AZ16" s="809"/>
      <c r="BA16" s="809"/>
      <c r="BB16" s="809"/>
      <c r="BC16" s="809"/>
      <c r="BD16" s="743"/>
      <c r="BE16" s="135"/>
      <c r="BF16" s="164"/>
      <c r="BG16" s="720"/>
      <c r="BH16" s="711"/>
      <c r="BI16" s="711"/>
      <c r="BJ16" s="711"/>
      <c r="BK16" s="711"/>
      <c r="BL16" s="711"/>
      <c r="BM16" s="711"/>
      <c r="BN16" s="711"/>
      <c r="BO16" s="711"/>
      <c r="BP16" s="711"/>
      <c r="BQ16" s="711"/>
      <c r="BR16" s="712"/>
      <c r="BS16" s="135"/>
      <c r="BT16" s="160"/>
      <c r="BU16" s="720"/>
      <c r="BV16" s="711"/>
      <c r="BW16" s="711"/>
      <c r="BX16" s="711"/>
      <c r="BY16" s="711"/>
      <c r="BZ16" s="711"/>
      <c r="CA16" s="711"/>
      <c r="CB16" s="711"/>
      <c r="CC16" s="711"/>
      <c r="CD16" s="711"/>
      <c r="CE16" s="711"/>
      <c r="CF16" s="712"/>
      <c r="CG16" s="135"/>
      <c r="CH16" s="160"/>
      <c r="CI16" s="732"/>
      <c r="CJ16" s="809"/>
      <c r="CK16" s="809"/>
      <c r="CL16" s="809"/>
      <c r="CM16" s="809"/>
      <c r="CN16" s="809"/>
      <c r="CO16" s="809"/>
      <c r="CP16" s="809"/>
      <c r="CQ16" s="809"/>
      <c r="CR16" s="809"/>
      <c r="CS16" s="809"/>
      <c r="CT16" s="809"/>
      <c r="CU16" s="809"/>
      <c r="CV16" s="809"/>
      <c r="CW16" s="809"/>
      <c r="CX16" s="809"/>
      <c r="CY16" s="809"/>
      <c r="CZ16" s="809"/>
      <c r="DA16" s="809"/>
      <c r="DB16" s="809"/>
      <c r="DC16" s="809"/>
      <c r="DD16" s="809"/>
      <c r="DE16" s="809"/>
      <c r="DF16" s="809"/>
      <c r="DG16" s="809"/>
      <c r="DH16" s="743"/>
      <c r="DI16" s="160"/>
    </row>
    <row r="17" spans="1:113" s="243" customFormat="1" ht="21.75" customHeight="1">
      <c r="A17" s="524" t="s">
        <v>7348</v>
      </c>
      <c r="B17" s="256"/>
      <c r="C17" s="1023">
        <f>VLOOKUP(A17,'Прайс-лист'!B:K,10,0)</f>
        <v>940</v>
      </c>
      <c r="D17" s="1024"/>
      <c r="E17" s="1024"/>
      <c r="F17" s="1024"/>
      <c r="G17" s="1024"/>
      <c r="H17" s="1024"/>
      <c r="I17" s="1024"/>
      <c r="J17" s="1024"/>
      <c r="K17" s="1024"/>
      <c r="L17" s="1024"/>
      <c r="M17" s="1024"/>
      <c r="N17" s="1024"/>
      <c r="O17" s="1024"/>
      <c r="P17" s="1024"/>
      <c r="Q17" s="1024"/>
      <c r="R17" s="1024"/>
      <c r="S17" s="1024"/>
      <c r="T17" s="1024"/>
      <c r="U17" s="1024"/>
      <c r="V17" s="1025"/>
      <c r="W17" s="1026"/>
      <c r="X17" s="1026"/>
      <c r="Y17" s="1026"/>
      <c r="Z17" s="1026"/>
      <c r="AA17" s="1026"/>
      <c r="AB17" s="1027"/>
      <c r="AC17" s="524" t="s">
        <v>7349</v>
      </c>
      <c r="AD17" s="256"/>
      <c r="AE17" s="1023">
        <f>VLOOKUP(AC17,'Прайс-лист'!B:K,10,0)</f>
        <v>1040</v>
      </c>
      <c r="AF17" s="1024"/>
      <c r="AG17" s="1024"/>
      <c r="AH17" s="1024"/>
      <c r="AI17" s="1024"/>
      <c r="AJ17" s="1024"/>
      <c r="AK17" s="1024"/>
      <c r="AL17" s="1024"/>
      <c r="AM17" s="1024"/>
      <c r="AN17" s="1024"/>
      <c r="AO17" s="1024"/>
      <c r="AP17" s="1024"/>
      <c r="AQ17" s="1024"/>
      <c r="AR17" s="1024"/>
      <c r="AS17" s="1024"/>
      <c r="AT17" s="1024"/>
      <c r="AU17" s="1024"/>
      <c r="AV17" s="1024"/>
      <c r="AW17" s="1024"/>
      <c r="AX17" s="1025"/>
      <c r="AY17" s="1026"/>
      <c r="AZ17" s="1026"/>
      <c r="BA17" s="1026"/>
      <c r="BB17" s="1026"/>
      <c r="BC17" s="1026"/>
      <c r="BD17" s="1027"/>
      <c r="BE17" s="524" t="s">
        <v>7350</v>
      </c>
      <c r="BF17" s="256"/>
      <c r="BG17" s="1008">
        <f>VLOOKUP(BE17,'Прайс-лист'!B:K,10,0)</f>
        <v>1090</v>
      </c>
      <c r="BH17" s="1009"/>
      <c r="BI17" s="1009"/>
      <c r="BJ17" s="1009"/>
      <c r="BK17" s="1009"/>
      <c r="BL17" s="1009"/>
      <c r="BM17" s="1009"/>
      <c r="BN17" s="1009"/>
      <c r="BO17" s="1010"/>
      <c r="BP17" s="1011"/>
      <c r="BQ17" s="1012"/>
      <c r="BR17" s="1013"/>
      <c r="BS17" s="524" t="s">
        <v>7351</v>
      </c>
      <c r="BT17" s="256"/>
      <c r="BU17" s="1008">
        <f>VLOOKUP(BS17,'Прайс-лист'!B:K,10,0)</f>
        <v>1350</v>
      </c>
      <c r="BV17" s="1009"/>
      <c r="BW17" s="1009"/>
      <c r="BX17" s="1009"/>
      <c r="BY17" s="1009"/>
      <c r="BZ17" s="1009"/>
      <c r="CA17" s="1009"/>
      <c r="CB17" s="1009"/>
      <c r="CC17" s="1010"/>
      <c r="CD17" s="1011"/>
      <c r="CE17" s="1012"/>
      <c r="CF17" s="1013"/>
      <c r="CG17" s="524" t="s">
        <v>7352</v>
      </c>
      <c r="CH17" s="256"/>
      <c r="CI17" s="1023">
        <f>VLOOKUP(CG17,'Прайс-лист'!B:K,10,0)</f>
        <v>2250</v>
      </c>
      <c r="CJ17" s="1024"/>
      <c r="CK17" s="1024"/>
      <c r="CL17" s="1024"/>
      <c r="CM17" s="1024"/>
      <c r="CN17" s="1024"/>
      <c r="CO17" s="1024"/>
      <c r="CP17" s="1024"/>
      <c r="CQ17" s="1024"/>
      <c r="CR17" s="1024"/>
      <c r="CS17" s="1024"/>
      <c r="CT17" s="1024"/>
      <c r="CU17" s="1024"/>
      <c r="CV17" s="1024"/>
      <c r="CW17" s="1024"/>
      <c r="CX17" s="1024"/>
      <c r="CY17" s="1024"/>
      <c r="CZ17" s="1024"/>
      <c r="DA17" s="1024"/>
      <c r="DB17" s="1025"/>
      <c r="DC17" s="1026"/>
      <c r="DD17" s="1026"/>
      <c r="DE17" s="1026"/>
      <c r="DF17" s="1026"/>
      <c r="DG17" s="1026"/>
      <c r="DH17" s="1027"/>
      <c r="DI17" s="256"/>
    </row>
    <row r="18" spans="1:113" s="243" customFormat="1" ht="21.75" customHeight="1" thickBot="1">
      <c r="A18" s="525" t="s">
        <v>7353</v>
      </c>
      <c r="B18" s="256"/>
      <c r="C18" s="1017">
        <f>VLOOKUP(A18,'Прайс-лист'!B:K,10,0)</f>
        <v>940</v>
      </c>
      <c r="D18" s="1018"/>
      <c r="E18" s="1018"/>
      <c r="F18" s="1018"/>
      <c r="G18" s="1018"/>
      <c r="H18" s="1018"/>
      <c r="I18" s="1018"/>
      <c r="J18" s="1018"/>
      <c r="K18" s="1018"/>
      <c r="L18" s="1018"/>
      <c r="M18" s="1018"/>
      <c r="N18" s="1018"/>
      <c r="O18" s="1018"/>
      <c r="P18" s="1018"/>
      <c r="Q18" s="1018"/>
      <c r="R18" s="1018"/>
      <c r="S18" s="1018"/>
      <c r="T18" s="1018"/>
      <c r="U18" s="1018"/>
      <c r="V18" s="1028"/>
      <c r="W18" s="1029"/>
      <c r="X18" s="1029"/>
      <c r="Y18" s="1029"/>
      <c r="Z18" s="1029"/>
      <c r="AA18" s="1029"/>
      <c r="AB18" s="1030"/>
      <c r="AC18" s="525" t="s">
        <v>7354</v>
      </c>
      <c r="AD18" s="256"/>
      <c r="AE18" s="1017">
        <f>VLOOKUP(AC18,'Прайс-лист'!B:K,10,0)</f>
        <v>1040</v>
      </c>
      <c r="AF18" s="1018"/>
      <c r="AG18" s="1018"/>
      <c r="AH18" s="1018"/>
      <c r="AI18" s="1018"/>
      <c r="AJ18" s="1018"/>
      <c r="AK18" s="1018"/>
      <c r="AL18" s="1018"/>
      <c r="AM18" s="1018"/>
      <c r="AN18" s="1018"/>
      <c r="AO18" s="1018"/>
      <c r="AP18" s="1018"/>
      <c r="AQ18" s="1018"/>
      <c r="AR18" s="1018"/>
      <c r="AS18" s="1018"/>
      <c r="AT18" s="1018"/>
      <c r="AU18" s="1018"/>
      <c r="AV18" s="1018"/>
      <c r="AW18" s="1018"/>
      <c r="AX18" s="1028"/>
      <c r="AY18" s="1029"/>
      <c r="AZ18" s="1029"/>
      <c r="BA18" s="1029"/>
      <c r="BB18" s="1029"/>
      <c r="BC18" s="1029"/>
      <c r="BD18" s="1030"/>
      <c r="BE18" s="525" t="s">
        <v>7355</v>
      </c>
      <c r="BF18" s="256"/>
      <c r="BG18" s="1017">
        <f>VLOOKUP(BE18,'Прайс-лист'!B:K,10,0)</f>
        <v>1090</v>
      </c>
      <c r="BH18" s="1018"/>
      <c r="BI18" s="1018"/>
      <c r="BJ18" s="1018"/>
      <c r="BK18" s="1018"/>
      <c r="BL18" s="1018"/>
      <c r="BM18" s="1018"/>
      <c r="BN18" s="1018"/>
      <c r="BO18" s="1019"/>
      <c r="BP18" s="1014"/>
      <c r="BQ18" s="1015"/>
      <c r="BR18" s="1016"/>
      <c r="BS18" s="525" t="s">
        <v>7356</v>
      </c>
      <c r="BT18" s="256"/>
      <c r="BU18" s="1017">
        <f>VLOOKUP(BS18,'Прайс-лист'!B:K,10,0)</f>
        <v>1350</v>
      </c>
      <c r="BV18" s="1018"/>
      <c r="BW18" s="1018"/>
      <c r="BX18" s="1018"/>
      <c r="BY18" s="1018"/>
      <c r="BZ18" s="1018"/>
      <c r="CA18" s="1018"/>
      <c r="CB18" s="1018"/>
      <c r="CC18" s="1019"/>
      <c r="CD18" s="1014"/>
      <c r="CE18" s="1015"/>
      <c r="CF18" s="1016"/>
      <c r="CG18" s="525" t="s">
        <v>7357</v>
      </c>
      <c r="CH18" s="256"/>
      <c r="CI18" s="1017">
        <f>VLOOKUP(CG18,'Прайс-лист'!B:K,10,0)</f>
        <v>2250</v>
      </c>
      <c r="CJ18" s="1018"/>
      <c r="CK18" s="1018"/>
      <c r="CL18" s="1018"/>
      <c r="CM18" s="1018"/>
      <c r="CN18" s="1018"/>
      <c r="CO18" s="1018"/>
      <c r="CP18" s="1018"/>
      <c r="CQ18" s="1018"/>
      <c r="CR18" s="1018"/>
      <c r="CS18" s="1018"/>
      <c r="CT18" s="1018"/>
      <c r="CU18" s="1018"/>
      <c r="CV18" s="1018"/>
      <c r="CW18" s="1018"/>
      <c r="CX18" s="1018"/>
      <c r="CY18" s="1018"/>
      <c r="CZ18" s="1018"/>
      <c r="DA18" s="1018"/>
      <c r="DB18" s="1028"/>
      <c r="DC18" s="1029"/>
      <c r="DD18" s="1029"/>
      <c r="DE18" s="1029"/>
      <c r="DF18" s="1029"/>
      <c r="DG18" s="1029"/>
      <c r="DH18" s="1030"/>
      <c r="DI18" s="256"/>
    </row>
    <row r="19" spans="1:113" ht="9.75" customHeight="1" thickBot="1"/>
    <row r="20" spans="1:113" s="240" customFormat="1" ht="19.5" customHeight="1" thickBot="1">
      <c r="A20" s="167"/>
      <c r="B20" s="242"/>
      <c r="C20" s="980" t="s">
        <v>7358</v>
      </c>
      <c r="D20" s="981"/>
      <c r="E20" s="981"/>
      <c r="F20" s="981"/>
      <c r="G20" s="981"/>
      <c r="H20" s="981"/>
      <c r="I20" s="981"/>
      <c r="J20" s="981"/>
      <c r="K20" s="981"/>
      <c r="L20" s="981"/>
      <c r="M20" s="981"/>
      <c r="N20" s="981"/>
      <c r="O20" s="981"/>
      <c r="P20" s="981"/>
      <c r="Q20" s="981"/>
      <c r="R20" s="981"/>
      <c r="S20" s="981"/>
      <c r="T20" s="981"/>
      <c r="U20" s="981"/>
      <c r="V20" s="981"/>
      <c r="W20" s="981"/>
      <c r="X20" s="981"/>
      <c r="Y20" s="981"/>
      <c r="Z20" s="981"/>
      <c r="AA20" s="981"/>
      <c r="AB20" s="982"/>
      <c r="AC20" s="167"/>
      <c r="AD20" s="241"/>
      <c r="AE20" s="980" t="s">
        <v>7389</v>
      </c>
      <c r="AF20" s="981"/>
      <c r="AG20" s="981"/>
      <c r="AH20" s="981"/>
      <c r="AI20" s="981"/>
      <c r="AJ20" s="981"/>
      <c r="AK20" s="981"/>
      <c r="AL20" s="981"/>
      <c r="AM20" s="981"/>
      <c r="AN20" s="981"/>
      <c r="AO20" s="981"/>
      <c r="AP20" s="981"/>
      <c r="AQ20" s="981"/>
      <c r="AR20" s="981"/>
      <c r="AS20" s="981"/>
      <c r="AT20" s="981"/>
      <c r="AU20" s="981"/>
      <c r="AV20" s="981"/>
      <c r="AW20" s="981"/>
      <c r="AX20" s="981"/>
      <c r="AY20" s="981"/>
      <c r="AZ20" s="981"/>
      <c r="BA20" s="981"/>
      <c r="BB20" s="981"/>
      <c r="BC20" s="981"/>
      <c r="BD20" s="982"/>
      <c r="BE20" s="167"/>
      <c r="BF20" s="241"/>
      <c r="BG20" s="980" t="s">
        <v>7359</v>
      </c>
      <c r="BH20" s="981"/>
      <c r="BI20" s="981"/>
      <c r="BJ20" s="981"/>
      <c r="BK20" s="981"/>
      <c r="BL20" s="981"/>
      <c r="BM20" s="981"/>
      <c r="BN20" s="981"/>
      <c r="BO20" s="981"/>
      <c r="BP20" s="981"/>
      <c r="BQ20" s="981"/>
      <c r="BR20" s="981"/>
      <c r="BS20" s="981"/>
      <c r="BT20" s="981"/>
      <c r="BU20" s="981"/>
      <c r="BV20" s="981"/>
      <c r="BW20" s="981"/>
      <c r="BX20" s="981"/>
      <c r="BY20" s="981"/>
      <c r="BZ20" s="981"/>
      <c r="CA20" s="981"/>
      <c r="CB20" s="981"/>
      <c r="CC20" s="981"/>
      <c r="CD20" s="981"/>
      <c r="CE20" s="981"/>
      <c r="CF20" s="982"/>
      <c r="CG20" s="167"/>
      <c r="CH20" s="242"/>
      <c r="CI20" s="977" t="s">
        <v>5871</v>
      </c>
      <c r="CJ20" s="978"/>
      <c r="CK20" s="978"/>
      <c r="CL20" s="978"/>
      <c r="CM20" s="978"/>
      <c r="CN20" s="978"/>
      <c r="CO20" s="978"/>
      <c r="CP20" s="978"/>
      <c r="CQ20" s="978"/>
      <c r="CR20" s="978"/>
      <c r="CS20" s="978"/>
      <c r="CT20" s="979"/>
      <c r="DI20" s="242"/>
    </row>
    <row r="21" spans="1:113" s="165" customFormat="1" ht="53.25" customHeight="1">
      <c r="A21" s="523"/>
      <c r="B21" s="148"/>
      <c r="C21" s="993" t="s">
        <v>7360</v>
      </c>
      <c r="D21" s="994"/>
      <c r="E21" s="994"/>
      <c r="F21" s="994"/>
      <c r="G21" s="994"/>
      <c r="H21" s="994"/>
      <c r="I21" s="994"/>
      <c r="J21" s="994"/>
      <c r="K21" s="994"/>
      <c r="L21" s="994"/>
      <c r="M21" s="994"/>
      <c r="N21" s="994"/>
      <c r="O21" s="994"/>
      <c r="P21" s="994"/>
      <c r="Q21" s="994"/>
      <c r="R21" s="994"/>
      <c r="S21" s="994"/>
      <c r="T21" s="994"/>
      <c r="U21" s="994"/>
      <c r="V21" s="994"/>
      <c r="W21" s="994"/>
      <c r="X21" s="994"/>
      <c r="Y21" s="994"/>
      <c r="Z21" s="994"/>
      <c r="AA21" s="994"/>
      <c r="AB21" s="995"/>
      <c r="AC21" s="523"/>
      <c r="AD21" s="150"/>
      <c r="AE21" s="993" t="s">
        <v>7361</v>
      </c>
      <c r="AF21" s="994"/>
      <c r="AG21" s="994"/>
      <c r="AH21" s="994"/>
      <c r="AI21" s="994"/>
      <c r="AJ21" s="994"/>
      <c r="AK21" s="994"/>
      <c r="AL21" s="994"/>
      <c r="AM21" s="994"/>
      <c r="AN21" s="994"/>
      <c r="AO21" s="994"/>
      <c r="AP21" s="994"/>
      <c r="AQ21" s="994"/>
      <c r="AR21" s="994"/>
      <c r="AS21" s="994"/>
      <c r="AT21" s="994"/>
      <c r="AU21" s="994"/>
      <c r="AV21" s="994"/>
      <c r="AW21" s="994"/>
      <c r="AX21" s="994"/>
      <c r="AY21" s="994"/>
      <c r="AZ21" s="994"/>
      <c r="BA21" s="994"/>
      <c r="BB21" s="994"/>
      <c r="BC21" s="994"/>
      <c r="BD21" s="995"/>
      <c r="BE21" s="523"/>
      <c r="BF21" s="150"/>
      <c r="BG21" s="993" t="s">
        <v>7362</v>
      </c>
      <c r="BH21" s="994"/>
      <c r="BI21" s="994"/>
      <c r="BJ21" s="994"/>
      <c r="BK21" s="994"/>
      <c r="BL21" s="994"/>
      <c r="BM21" s="994"/>
      <c r="BN21" s="994"/>
      <c r="BO21" s="994"/>
      <c r="BP21" s="994"/>
      <c r="BQ21" s="994"/>
      <c r="BR21" s="994"/>
      <c r="BS21" s="994"/>
      <c r="BT21" s="994"/>
      <c r="BU21" s="994"/>
      <c r="BV21" s="994"/>
      <c r="BW21" s="994"/>
      <c r="BX21" s="994"/>
      <c r="BY21" s="994"/>
      <c r="BZ21" s="994"/>
      <c r="CA21" s="994"/>
      <c r="CB21" s="994"/>
      <c r="CC21" s="994"/>
      <c r="CD21" s="994"/>
      <c r="CE21" s="994"/>
      <c r="CF21" s="995"/>
      <c r="CG21" s="523"/>
      <c r="CH21" s="148"/>
      <c r="CI21" s="993" t="s">
        <v>7363</v>
      </c>
      <c r="CJ21" s="994"/>
      <c r="CK21" s="994"/>
      <c r="CL21" s="994"/>
      <c r="CM21" s="994"/>
      <c r="CN21" s="994"/>
      <c r="CO21" s="994"/>
      <c r="CP21" s="994"/>
      <c r="CQ21" s="994"/>
      <c r="CR21" s="994"/>
      <c r="CS21" s="994"/>
      <c r="CT21" s="995"/>
      <c r="DI21" s="148"/>
    </row>
    <row r="22" spans="1:113" ht="21.75" customHeight="1">
      <c r="A22" s="521"/>
      <c r="B22" s="160"/>
      <c r="C22" s="736" t="s">
        <v>7326</v>
      </c>
      <c r="D22" s="762"/>
      <c r="E22" s="762"/>
      <c r="F22" s="762"/>
      <c r="G22" s="762"/>
      <c r="H22" s="762"/>
      <c r="I22" s="762"/>
      <c r="J22" s="762"/>
      <c r="K22" s="762"/>
      <c r="L22" s="762"/>
      <c r="M22" s="762"/>
      <c r="N22" s="762"/>
      <c r="O22" s="762"/>
      <c r="P22" s="762"/>
      <c r="Q22" s="762"/>
      <c r="R22" s="762"/>
      <c r="S22" s="762"/>
      <c r="T22" s="762"/>
      <c r="U22" s="762"/>
      <c r="V22" s="762"/>
      <c r="W22" s="762"/>
      <c r="X22" s="762"/>
      <c r="Y22" s="762"/>
      <c r="Z22" s="762"/>
      <c r="AA22" s="762"/>
      <c r="AB22" s="718"/>
      <c r="AC22" s="521"/>
      <c r="AD22" s="164"/>
      <c r="AE22" s="736" t="s">
        <v>7347</v>
      </c>
      <c r="AF22" s="762"/>
      <c r="AG22" s="762"/>
      <c r="AH22" s="762"/>
      <c r="AI22" s="762"/>
      <c r="AJ22" s="762"/>
      <c r="AK22" s="762"/>
      <c r="AL22" s="762"/>
      <c r="AM22" s="762"/>
      <c r="AN22" s="762"/>
      <c r="AO22" s="762"/>
      <c r="AP22" s="762"/>
      <c r="AQ22" s="762"/>
      <c r="AR22" s="762"/>
      <c r="AS22" s="762"/>
      <c r="AT22" s="762"/>
      <c r="AU22" s="762"/>
      <c r="AV22" s="762"/>
      <c r="AW22" s="762"/>
      <c r="AX22" s="762"/>
      <c r="AY22" s="762"/>
      <c r="AZ22" s="762"/>
      <c r="BA22" s="762"/>
      <c r="BB22" s="762"/>
      <c r="BC22" s="762"/>
      <c r="BD22" s="718"/>
      <c r="BE22" s="521"/>
      <c r="BF22" s="164"/>
      <c r="BG22" s="736" t="s">
        <v>7364</v>
      </c>
      <c r="BH22" s="762"/>
      <c r="BI22" s="762"/>
      <c r="BJ22" s="762"/>
      <c r="BK22" s="762"/>
      <c r="BL22" s="762"/>
      <c r="BM22" s="762"/>
      <c r="BN22" s="762"/>
      <c r="BO22" s="762"/>
      <c r="BP22" s="762"/>
      <c r="BQ22" s="762"/>
      <c r="BR22" s="762"/>
      <c r="BS22" s="762"/>
      <c r="BT22" s="762"/>
      <c r="BU22" s="762"/>
      <c r="BV22" s="762"/>
      <c r="BW22" s="762"/>
      <c r="BX22" s="762"/>
      <c r="BY22" s="762"/>
      <c r="BZ22" s="762"/>
      <c r="CA22" s="762"/>
      <c r="CB22" s="762"/>
      <c r="CC22" s="762"/>
      <c r="CD22" s="762"/>
      <c r="CE22" s="762"/>
      <c r="CF22" s="718"/>
      <c r="CG22" s="523"/>
      <c r="CH22" s="239"/>
      <c r="CI22" s="736" t="s">
        <v>7365</v>
      </c>
      <c r="CJ22" s="762"/>
      <c r="CK22" s="762"/>
      <c r="CL22" s="762"/>
      <c r="CM22" s="762"/>
      <c r="CN22" s="762"/>
      <c r="CO22" s="762"/>
      <c r="CP22" s="762"/>
      <c r="CQ22" s="762"/>
      <c r="CR22" s="762"/>
      <c r="CS22" s="762"/>
      <c r="CT22" s="718"/>
      <c r="DI22" s="160"/>
    </row>
    <row r="23" spans="1:113" ht="179.25" customHeight="1">
      <c r="A23" s="135"/>
      <c r="B23" s="160"/>
      <c r="C23" s="732"/>
      <c r="D23" s="809"/>
      <c r="E23" s="809"/>
      <c r="F23" s="809"/>
      <c r="G23" s="809"/>
      <c r="H23" s="809"/>
      <c r="I23" s="809"/>
      <c r="J23" s="809"/>
      <c r="K23" s="809"/>
      <c r="L23" s="809"/>
      <c r="M23" s="809"/>
      <c r="N23" s="809"/>
      <c r="O23" s="809"/>
      <c r="P23" s="809"/>
      <c r="Q23" s="809"/>
      <c r="R23" s="809"/>
      <c r="S23" s="809"/>
      <c r="T23" s="809"/>
      <c r="U23" s="809"/>
      <c r="V23" s="809"/>
      <c r="W23" s="809"/>
      <c r="X23" s="809"/>
      <c r="Y23" s="809"/>
      <c r="Z23" s="809"/>
      <c r="AA23" s="809"/>
      <c r="AB23" s="743"/>
      <c r="AC23" s="135"/>
      <c r="AD23" s="164"/>
      <c r="AE23" s="732"/>
      <c r="AF23" s="809"/>
      <c r="AG23" s="809"/>
      <c r="AH23" s="809"/>
      <c r="AI23" s="809"/>
      <c r="AJ23" s="809"/>
      <c r="AK23" s="809"/>
      <c r="AL23" s="809"/>
      <c r="AM23" s="809"/>
      <c r="AN23" s="809"/>
      <c r="AO23" s="809"/>
      <c r="AP23" s="809"/>
      <c r="AQ23" s="809"/>
      <c r="AR23" s="809"/>
      <c r="AS23" s="809"/>
      <c r="AT23" s="809"/>
      <c r="AU23" s="809"/>
      <c r="AV23" s="809"/>
      <c r="AW23" s="809"/>
      <c r="AX23" s="809"/>
      <c r="AY23" s="809"/>
      <c r="AZ23" s="809"/>
      <c r="BA23" s="809"/>
      <c r="BB23" s="809"/>
      <c r="BC23" s="809"/>
      <c r="BD23" s="743"/>
      <c r="BE23" s="135"/>
      <c r="BF23" s="164"/>
      <c r="BG23" s="732"/>
      <c r="BH23" s="809"/>
      <c r="BI23" s="809"/>
      <c r="BJ23" s="809"/>
      <c r="BK23" s="809"/>
      <c r="BL23" s="809"/>
      <c r="BM23" s="809"/>
      <c r="BN23" s="809"/>
      <c r="BO23" s="809"/>
      <c r="BP23" s="809"/>
      <c r="BQ23" s="809"/>
      <c r="BR23" s="809"/>
      <c r="BS23" s="809"/>
      <c r="BT23" s="809"/>
      <c r="BU23" s="809"/>
      <c r="BV23" s="809"/>
      <c r="BW23" s="809"/>
      <c r="BX23" s="809"/>
      <c r="BY23" s="809"/>
      <c r="BZ23" s="809"/>
      <c r="CA23" s="809"/>
      <c r="CB23" s="809"/>
      <c r="CC23" s="809"/>
      <c r="CD23" s="809"/>
      <c r="CE23" s="809"/>
      <c r="CF23" s="743"/>
      <c r="CG23" s="135"/>
      <c r="CH23" s="160"/>
      <c r="CI23" s="720"/>
      <c r="CJ23" s="711"/>
      <c r="CK23" s="711"/>
      <c r="CL23" s="711"/>
      <c r="CM23" s="711"/>
      <c r="CN23" s="711"/>
      <c r="CO23" s="711"/>
      <c r="CP23" s="711"/>
      <c r="CQ23" s="711"/>
      <c r="CR23" s="711"/>
      <c r="CS23" s="711"/>
      <c r="CT23" s="712"/>
      <c r="DI23" s="160"/>
    </row>
    <row r="24" spans="1:113" s="243" customFormat="1" ht="20.25" customHeight="1">
      <c r="A24" s="524" t="s">
        <v>7366</v>
      </c>
      <c r="B24" s="256"/>
      <c r="C24" s="1023">
        <f>VLOOKUP(A24,'Прайс-лист'!B:K,10,0)</f>
        <v>2780</v>
      </c>
      <c r="D24" s="1024"/>
      <c r="E24" s="1024"/>
      <c r="F24" s="1024"/>
      <c r="G24" s="1024"/>
      <c r="H24" s="1024"/>
      <c r="I24" s="1024"/>
      <c r="J24" s="1024"/>
      <c r="K24" s="1024"/>
      <c r="L24" s="1024"/>
      <c r="M24" s="1024"/>
      <c r="N24" s="1024"/>
      <c r="O24" s="1024"/>
      <c r="P24" s="1024"/>
      <c r="Q24" s="1024"/>
      <c r="R24" s="1024"/>
      <c r="S24" s="1024"/>
      <c r="T24" s="1024"/>
      <c r="U24" s="1024"/>
      <c r="V24" s="1025"/>
      <c r="W24" s="1026"/>
      <c r="X24" s="1026"/>
      <c r="Y24" s="1026"/>
      <c r="Z24" s="1026"/>
      <c r="AA24" s="1026"/>
      <c r="AB24" s="1027"/>
      <c r="AC24" s="524" t="s">
        <v>7367</v>
      </c>
      <c r="AD24" s="256"/>
      <c r="AE24" s="1023">
        <f>VLOOKUP(AC24,'Прайс-лист'!B:K,10,0)</f>
        <v>1880</v>
      </c>
      <c r="AF24" s="1024"/>
      <c r="AG24" s="1024"/>
      <c r="AH24" s="1024"/>
      <c r="AI24" s="1024"/>
      <c r="AJ24" s="1024"/>
      <c r="AK24" s="1024"/>
      <c r="AL24" s="1024"/>
      <c r="AM24" s="1024"/>
      <c r="AN24" s="1024"/>
      <c r="AO24" s="1024"/>
      <c r="AP24" s="1024"/>
      <c r="AQ24" s="1024"/>
      <c r="AR24" s="1024"/>
      <c r="AS24" s="1024"/>
      <c r="AT24" s="1024"/>
      <c r="AU24" s="1024"/>
      <c r="AV24" s="1024"/>
      <c r="AW24" s="1024"/>
      <c r="AX24" s="1025"/>
      <c r="AY24" s="1026"/>
      <c r="AZ24" s="1026"/>
      <c r="BA24" s="1026"/>
      <c r="BB24" s="1026"/>
      <c r="BC24" s="1026"/>
      <c r="BD24" s="1027"/>
      <c r="BE24" s="524" t="s">
        <v>7368</v>
      </c>
      <c r="BF24" s="256"/>
      <c r="BG24" s="1023">
        <f>VLOOKUP(BE24,'Прайс-лист'!B:K,10,0)</f>
        <v>2400</v>
      </c>
      <c r="BH24" s="1024"/>
      <c r="BI24" s="1024"/>
      <c r="BJ24" s="1024"/>
      <c r="BK24" s="1024"/>
      <c r="BL24" s="1024"/>
      <c r="BM24" s="1024"/>
      <c r="BN24" s="1024"/>
      <c r="BO24" s="1024"/>
      <c r="BP24" s="1024"/>
      <c r="BQ24" s="1024"/>
      <c r="BR24" s="1024"/>
      <c r="BS24" s="1024"/>
      <c r="BT24" s="1024"/>
      <c r="BU24" s="1024"/>
      <c r="BV24" s="1024"/>
      <c r="BW24" s="1024"/>
      <c r="BX24" s="1024"/>
      <c r="BY24" s="1024"/>
      <c r="BZ24" s="1025"/>
      <c r="CA24" s="1026"/>
      <c r="CB24" s="1026"/>
      <c r="CC24" s="1026"/>
      <c r="CD24" s="1026"/>
      <c r="CE24" s="1026"/>
      <c r="CF24" s="1027"/>
      <c r="CG24" s="524" t="s">
        <v>7369</v>
      </c>
      <c r="CH24" s="256"/>
      <c r="CI24" s="1008">
        <f>VLOOKUP(CG24,'Прайс-лист'!B:K,10,0)</f>
        <v>2160</v>
      </c>
      <c r="CJ24" s="1009"/>
      <c r="CK24" s="1009"/>
      <c r="CL24" s="1009"/>
      <c r="CM24" s="1009"/>
      <c r="CN24" s="1009"/>
      <c r="CO24" s="1009"/>
      <c r="CP24" s="1009"/>
      <c r="CQ24" s="1010"/>
      <c r="CR24" s="1011"/>
      <c r="CS24" s="1012"/>
      <c r="CT24" s="1013"/>
      <c r="DI24" s="256"/>
    </row>
    <row r="25" spans="1:113" s="243" customFormat="1" ht="20.25" customHeight="1" thickBot="1">
      <c r="A25" s="525" t="s">
        <v>7370</v>
      </c>
      <c r="B25" s="256"/>
      <c r="C25" s="1017">
        <f>VLOOKUP(A25,'Прайс-лист'!B:K,10,0)</f>
        <v>2780</v>
      </c>
      <c r="D25" s="1018"/>
      <c r="E25" s="1018"/>
      <c r="F25" s="1018"/>
      <c r="G25" s="1018"/>
      <c r="H25" s="1018"/>
      <c r="I25" s="1018"/>
      <c r="J25" s="1018"/>
      <c r="K25" s="1018"/>
      <c r="L25" s="1018"/>
      <c r="M25" s="1018"/>
      <c r="N25" s="1018"/>
      <c r="O25" s="1018"/>
      <c r="P25" s="1018"/>
      <c r="Q25" s="1018"/>
      <c r="R25" s="1018"/>
      <c r="S25" s="1018"/>
      <c r="T25" s="1018"/>
      <c r="U25" s="1018"/>
      <c r="V25" s="1028"/>
      <c r="W25" s="1029"/>
      <c r="X25" s="1029"/>
      <c r="Y25" s="1029"/>
      <c r="Z25" s="1029"/>
      <c r="AA25" s="1029"/>
      <c r="AB25" s="1030"/>
      <c r="AC25" s="525" t="s">
        <v>7371</v>
      </c>
      <c r="AD25" s="256"/>
      <c r="AE25" s="1017">
        <f>VLOOKUP(AC25,'Прайс-лист'!B:K,10,0)</f>
        <v>1880</v>
      </c>
      <c r="AF25" s="1018"/>
      <c r="AG25" s="1018"/>
      <c r="AH25" s="1018"/>
      <c r="AI25" s="1018"/>
      <c r="AJ25" s="1018"/>
      <c r="AK25" s="1018"/>
      <c r="AL25" s="1018"/>
      <c r="AM25" s="1018"/>
      <c r="AN25" s="1018"/>
      <c r="AO25" s="1018"/>
      <c r="AP25" s="1018"/>
      <c r="AQ25" s="1018"/>
      <c r="AR25" s="1018"/>
      <c r="AS25" s="1018"/>
      <c r="AT25" s="1018"/>
      <c r="AU25" s="1018"/>
      <c r="AV25" s="1018"/>
      <c r="AW25" s="1018"/>
      <c r="AX25" s="1028"/>
      <c r="AY25" s="1029"/>
      <c r="AZ25" s="1029"/>
      <c r="BA25" s="1029"/>
      <c r="BB25" s="1029"/>
      <c r="BC25" s="1029"/>
      <c r="BD25" s="1030"/>
      <c r="BE25" s="525" t="s">
        <v>7372</v>
      </c>
      <c r="BF25" s="256"/>
      <c r="BG25" s="1017">
        <f>VLOOKUP(BE25,'Прайс-лист'!B:K,10,0)</f>
        <v>2400</v>
      </c>
      <c r="BH25" s="1018"/>
      <c r="BI25" s="1018"/>
      <c r="BJ25" s="1018"/>
      <c r="BK25" s="1018"/>
      <c r="BL25" s="1018"/>
      <c r="BM25" s="1018"/>
      <c r="BN25" s="1018"/>
      <c r="BO25" s="1018"/>
      <c r="BP25" s="1018"/>
      <c r="BQ25" s="1018"/>
      <c r="BR25" s="1018"/>
      <c r="BS25" s="1018"/>
      <c r="BT25" s="1018"/>
      <c r="BU25" s="1018"/>
      <c r="BV25" s="1018"/>
      <c r="BW25" s="1018"/>
      <c r="BX25" s="1018"/>
      <c r="BY25" s="1018"/>
      <c r="BZ25" s="1028"/>
      <c r="CA25" s="1029"/>
      <c r="CB25" s="1029"/>
      <c r="CC25" s="1029"/>
      <c r="CD25" s="1029"/>
      <c r="CE25" s="1029"/>
      <c r="CF25" s="1030"/>
      <c r="CG25" s="525" t="s">
        <v>7373</v>
      </c>
      <c r="CH25" s="256"/>
      <c r="CI25" s="1017">
        <f>VLOOKUP(CG25,'Прайс-лист'!B:K,10,0)</f>
        <v>2160</v>
      </c>
      <c r="CJ25" s="1018"/>
      <c r="CK25" s="1018"/>
      <c r="CL25" s="1018"/>
      <c r="CM25" s="1018"/>
      <c r="CN25" s="1018"/>
      <c r="CO25" s="1018"/>
      <c r="CP25" s="1018"/>
      <c r="CQ25" s="1019"/>
      <c r="CR25" s="1014"/>
      <c r="CS25" s="1015"/>
      <c r="CT25" s="1016"/>
      <c r="DI25" s="256"/>
    </row>
  </sheetData>
  <sheetProtection algorithmName="SHA-512" hashValue="BNTlg3h2LDxcZB5fNXJ70BLkItTSMJ5HS1jaVdbtaACChPzSARUvGZHlmMspsjwbBXkKI5IE8auFZ1dRJSXBdA==" saltValue="M5f1aK7hWbBpXwh1K/IKWw==" spinCount="100000" sheet="1" objects="1" scenarios="1"/>
  <mergeCells count="141">
    <mergeCell ref="C25:U25"/>
    <mergeCell ref="V25:AB25"/>
    <mergeCell ref="AE25:AW25"/>
    <mergeCell ref="AX25:BD25"/>
    <mergeCell ref="BG25:BY25"/>
    <mergeCell ref="BZ25:CF25"/>
    <mergeCell ref="CI25:CQ25"/>
    <mergeCell ref="CR25:CT25"/>
    <mergeCell ref="C23:AB23"/>
    <mergeCell ref="AE23:BD23"/>
    <mergeCell ref="BG23:CF23"/>
    <mergeCell ref="CI23:CT23"/>
    <mergeCell ref="C24:U24"/>
    <mergeCell ref="V24:AB24"/>
    <mergeCell ref="AE24:AW24"/>
    <mergeCell ref="AX24:BD24"/>
    <mergeCell ref="BG24:BY24"/>
    <mergeCell ref="BZ24:CF24"/>
    <mergeCell ref="CI24:CQ24"/>
    <mergeCell ref="CR24:CT24"/>
    <mergeCell ref="C21:AB21"/>
    <mergeCell ref="AE21:BD21"/>
    <mergeCell ref="BG21:CF21"/>
    <mergeCell ref="CI21:CT21"/>
    <mergeCell ref="C22:AB22"/>
    <mergeCell ref="AE22:BD22"/>
    <mergeCell ref="BG22:CF22"/>
    <mergeCell ref="CI22:CT22"/>
    <mergeCell ref="BP18:BR18"/>
    <mergeCell ref="BU18:CC18"/>
    <mergeCell ref="CD18:CF18"/>
    <mergeCell ref="CI18:DA18"/>
    <mergeCell ref="DB18:DH18"/>
    <mergeCell ref="C20:AB20"/>
    <mergeCell ref="AE20:BD20"/>
    <mergeCell ref="BG20:CF20"/>
    <mergeCell ref="CI20:CT20"/>
    <mergeCell ref="BP17:BR17"/>
    <mergeCell ref="BU17:CC17"/>
    <mergeCell ref="CD17:CF17"/>
    <mergeCell ref="CI17:DA17"/>
    <mergeCell ref="DB17:DH17"/>
    <mergeCell ref="C18:U18"/>
    <mergeCell ref="V18:AB18"/>
    <mergeCell ref="AE18:AW18"/>
    <mergeCell ref="AX18:BD18"/>
    <mergeCell ref="BG18:BO18"/>
    <mergeCell ref="C16:AB16"/>
    <mergeCell ref="AE16:BD16"/>
    <mergeCell ref="BG16:BR16"/>
    <mergeCell ref="BU16:CF16"/>
    <mergeCell ref="CI16:DH16"/>
    <mergeCell ref="C17:U17"/>
    <mergeCell ref="V17:AB17"/>
    <mergeCell ref="AE17:AW17"/>
    <mergeCell ref="AX17:BD17"/>
    <mergeCell ref="BG17:BO17"/>
    <mergeCell ref="C14:AB14"/>
    <mergeCell ref="AE14:BD14"/>
    <mergeCell ref="BG14:BR14"/>
    <mergeCell ref="BU14:CF14"/>
    <mergeCell ref="CI14:DH14"/>
    <mergeCell ref="C15:AB15"/>
    <mergeCell ref="AE15:BD15"/>
    <mergeCell ref="BG15:BR15"/>
    <mergeCell ref="BU15:CF15"/>
    <mergeCell ref="CI15:DH15"/>
    <mergeCell ref="C13:AB13"/>
    <mergeCell ref="AE13:BD13"/>
    <mergeCell ref="BG13:BR13"/>
    <mergeCell ref="BU13:CF13"/>
    <mergeCell ref="CI13:DH13"/>
    <mergeCell ref="CD10:CF10"/>
    <mergeCell ref="CI10:CQ10"/>
    <mergeCell ref="CR10:CT10"/>
    <mergeCell ref="CW10:DE10"/>
    <mergeCell ref="DF10:DH10"/>
    <mergeCell ref="BG11:BO11"/>
    <mergeCell ref="BP11:BR11"/>
    <mergeCell ref="BU11:CC11"/>
    <mergeCell ref="CD11:CF11"/>
    <mergeCell ref="CI11:CQ11"/>
    <mergeCell ref="CW9:DH9"/>
    <mergeCell ref="C10:K11"/>
    <mergeCell ref="L10:N11"/>
    <mergeCell ref="Q10:Y11"/>
    <mergeCell ref="Z10:AB11"/>
    <mergeCell ref="AE10:AW11"/>
    <mergeCell ref="AX10:BD11"/>
    <mergeCell ref="BG10:BO10"/>
    <mergeCell ref="BP10:BR10"/>
    <mergeCell ref="BU10:CC10"/>
    <mergeCell ref="C9:N9"/>
    <mergeCell ref="Q9:AB9"/>
    <mergeCell ref="AE9:BD9"/>
    <mergeCell ref="BG9:BR9"/>
    <mergeCell ref="BU9:CF9"/>
    <mergeCell ref="CI9:CT9"/>
    <mergeCell ref="CR11:CT11"/>
    <mergeCell ref="CW11:DE11"/>
    <mergeCell ref="DF11:DH11"/>
    <mergeCell ref="CW7:DH7"/>
    <mergeCell ref="C8:N8"/>
    <mergeCell ref="Q8:AB8"/>
    <mergeCell ref="AE8:BD8"/>
    <mergeCell ref="BG8:BR8"/>
    <mergeCell ref="BU8:CF8"/>
    <mergeCell ref="CI8:CT8"/>
    <mergeCell ref="CW8:DH8"/>
    <mergeCell ref="C7:N7"/>
    <mergeCell ref="Q7:AB7"/>
    <mergeCell ref="AE7:BD7"/>
    <mergeCell ref="BG7:BR7"/>
    <mergeCell ref="BU7:CF7"/>
    <mergeCell ref="CI7:CT7"/>
    <mergeCell ref="C5:DH5"/>
    <mergeCell ref="C6:N6"/>
    <mergeCell ref="Q6:AB6"/>
    <mergeCell ref="AE6:BD6"/>
    <mergeCell ref="BG6:BR6"/>
    <mergeCell ref="BU6:CF6"/>
    <mergeCell ref="CI6:CT6"/>
    <mergeCell ref="CW6:DH6"/>
    <mergeCell ref="CT3:DA3"/>
    <mergeCell ref="DB3:DH3"/>
    <mergeCell ref="C4:L4"/>
    <mergeCell ref="N4:W4"/>
    <mergeCell ref="X4:AG4"/>
    <mergeCell ref="BU4:CC4"/>
    <mergeCell ref="CE4:CR4"/>
    <mergeCell ref="CT4:DH4"/>
    <mergeCell ref="C1:DH1"/>
    <mergeCell ref="N2:AG2"/>
    <mergeCell ref="AI2:BR4"/>
    <mergeCell ref="CE2:CR2"/>
    <mergeCell ref="CT2:DH2"/>
    <mergeCell ref="C3:L3"/>
    <mergeCell ref="N3:AG3"/>
    <mergeCell ref="BU3:CC3"/>
    <mergeCell ref="CE3:CK3"/>
    <mergeCell ref="CL3:CR3"/>
  </mergeCells>
  <conditionalFormatting sqref="BP17:BR18 CD17:CF18 L10">
    <cfRule type="cellIs" dxfId="1280" priority="20" operator="greaterThan">
      <formula>0</formula>
    </cfRule>
  </conditionalFormatting>
  <conditionalFormatting sqref="Z10">
    <cfRule type="cellIs" dxfId="1279" priority="19" operator="greaterThan">
      <formula>0</formula>
    </cfRule>
  </conditionalFormatting>
  <conditionalFormatting sqref="DB17">
    <cfRule type="cellIs" dxfId="1278" priority="9" operator="greaterThan">
      <formula>0</formula>
    </cfRule>
  </conditionalFormatting>
  <conditionalFormatting sqref="V17">
    <cfRule type="cellIs" dxfId="1277" priority="18" operator="greaterThan">
      <formula>0</formula>
    </cfRule>
  </conditionalFormatting>
  <conditionalFormatting sqref="V18">
    <cfRule type="cellIs" dxfId="1276" priority="17" operator="greaterThan">
      <formula>0</formula>
    </cfRule>
  </conditionalFormatting>
  <conditionalFormatting sqref="AX17">
    <cfRule type="cellIs" dxfId="1275" priority="16" operator="greaterThan">
      <formula>0</formula>
    </cfRule>
  </conditionalFormatting>
  <conditionalFormatting sqref="AX18">
    <cfRule type="cellIs" dxfId="1274" priority="15" operator="greaterThan">
      <formula>0</formula>
    </cfRule>
  </conditionalFormatting>
  <conditionalFormatting sqref="DF10:DH11">
    <cfRule type="cellIs" dxfId="1273" priority="14" operator="greaterThan">
      <formula>0</formula>
    </cfRule>
  </conditionalFormatting>
  <conditionalFormatting sqref="CR10:CT11">
    <cfRule type="cellIs" dxfId="1272" priority="13" operator="greaterThan">
      <formula>0</formula>
    </cfRule>
  </conditionalFormatting>
  <conditionalFormatting sqref="CD10:CF11">
    <cfRule type="cellIs" dxfId="1271" priority="12" operator="greaterThan">
      <formula>0</formula>
    </cfRule>
  </conditionalFormatting>
  <conditionalFormatting sqref="BP10:BR11">
    <cfRule type="cellIs" dxfId="1270" priority="11" operator="greaterThan">
      <formula>0</formula>
    </cfRule>
  </conditionalFormatting>
  <conditionalFormatting sqref="AX10">
    <cfRule type="cellIs" dxfId="1269" priority="10" operator="greaterThan">
      <formula>0</formula>
    </cfRule>
  </conditionalFormatting>
  <conditionalFormatting sqref="CR24:CT25">
    <cfRule type="cellIs" dxfId="1268" priority="1" operator="greaterThan">
      <formula>0</formula>
    </cfRule>
  </conditionalFormatting>
  <conditionalFormatting sqref="DB18">
    <cfRule type="cellIs" dxfId="1267" priority="8" operator="greaterThan">
      <formula>0</formula>
    </cfRule>
  </conditionalFormatting>
  <conditionalFormatting sqref="V24">
    <cfRule type="cellIs" dxfId="1266" priority="7" operator="greaterThan">
      <formula>0</formula>
    </cfRule>
  </conditionalFormatting>
  <conditionalFormatting sqref="V25">
    <cfRule type="cellIs" dxfId="1265" priority="6" operator="greaterThan">
      <formula>0</formula>
    </cfRule>
  </conditionalFormatting>
  <conditionalFormatting sqref="AX24">
    <cfRule type="cellIs" dxfId="1264" priority="5" operator="greaterThan">
      <formula>0</formula>
    </cfRule>
  </conditionalFormatting>
  <conditionalFormatting sqref="AX25">
    <cfRule type="cellIs" dxfId="1263" priority="4" operator="greaterThan">
      <formula>0</formula>
    </cfRule>
  </conditionalFormatting>
  <conditionalFormatting sqref="BZ24">
    <cfRule type="cellIs" dxfId="1262" priority="3" operator="greaterThan">
      <formula>0</formula>
    </cfRule>
  </conditionalFormatting>
  <conditionalFormatting sqref="BZ25">
    <cfRule type="cellIs" dxfId="1261" priority="2" operator="greaterThan">
      <formula>0</formula>
    </cfRule>
  </conditionalFormatting>
  <pageMargins left="0.23622047244094491" right="0.23622047244094491" top="0.74803149606299213" bottom="0.74803149606299213" header="0.31496062992125984" footer="0.31496062992125984"/>
  <pageSetup paperSize="9" scale="43" fitToHeight="0" orientation="portrait" r:id="rId1"/>
  <headerFooter>
    <oddFooter>&amp;R&amp;"Arial,обычный"&amp;26Стр.&amp;P</oddFooter>
  </headerFooter>
  <drawing r:id="rId2"/>
</worksheet>
</file>

<file path=xl/worksheets/sheet11.xml><?xml version="1.0" encoding="utf-8"?>
<worksheet xmlns="http://schemas.openxmlformats.org/spreadsheetml/2006/main" xmlns:r="http://schemas.openxmlformats.org/officeDocument/2006/relationships">
  <sheetPr>
    <tabColor theme="5"/>
  </sheetPr>
  <dimension ref="A1:EK73"/>
  <sheetViews>
    <sheetView zoomScale="80" zoomScaleNormal="80" workbookViewId="0">
      <pane ySplit="5" topLeftCell="A6" activePane="bottomLeft" state="frozen"/>
      <selection activeCell="DR102" sqref="DR102"/>
      <selection pane="bottomLeft"/>
    </sheetView>
  </sheetViews>
  <sheetFormatPr defaultRowHeight="14.25"/>
  <cols>
    <col min="1" max="1" width="15.7109375" style="163" hidden="1" customWidth="1"/>
    <col min="2" max="2" width="1.7109375" style="163" customWidth="1"/>
    <col min="3" max="9" width="1.42578125" style="163" customWidth="1"/>
    <col min="10" max="10" width="1.85546875" style="163" customWidth="1"/>
    <col min="11" max="11" width="2.7109375" style="163" customWidth="1"/>
    <col min="12" max="12" width="2.140625" style="163" customWidth="1"/>
    <col min="13" max="14" width="1.42578125" style="163" customWidth="1"/>
    <col min="15" max="15" width="14.140625" style="163" hidden="1" customWidth="1"/>
    <col min="16" max="25" width="1.42578125" style="163" customWidth="1"/>
    <col min="26" max="26" width="3.42578125" style="163" customWidth="1"/>
    <col min="27" max="28" width="1.42578125" style="163" customWidth="1"/>
    <col min="29" max="29" width="13" style="163" hidden="1" customWidth="1"/>
    <col min="30" max="33" width="1.42578125" style="163" customWidth="1"/>
    <col min="34" max="35" width="2.5703125" style="163" customWidth="1"/>
    <col min="36" max="42" width="1.42578125" style="163" customWidth="1"/>
    <col min="43" max="43" width="14.140625" style="163" hidden="1" customWidth="1"/>
    <col min="44" max="56" width="1.42578125" style="163" customWidth="1"/>
    <col min="57" max="57" width="13.5703125" style="163" hidden="1" customWidth="1"/>
    <col min="58" max="58" width="1.85546875" style="163" customWidth="1"/>
    <col min="59" max="65" width="1.42578125" style="163" customWidth="1"/>
    <col min="66" max="67" width="2.140625" style="163" customWidth="1"/>
    <col min="68" max="68" width="1.5703125" style="163" customWidth="1"/>
    <col min="69" max="70" width="1.42578125" style="163" customWidth="1"/>
    <col min="71" max="71" width="12.7109375" style="163" hidden="1" customWidth="1"/>
    <col min="72" max="84" width="1.42578125" style="163" customWidth="1"/>
    <col min="85" max="85" width="14.140625" style="163" hidden="1" customWidth="1"/>
    <col min="86" max="86" width="2.42578125" style="163" customWidth="1"/>
    <col min="87" max="97" width="1.42578125" style="163" customWidth="1"/>
    <col min="98" max="98" width="2.140625" style="163" customWidth="1"/>
    <col min="99" max="99" width="9" style="163" hidden="1" customWidth="1"/>
    <col min="100" max="112" width="1.42578125" style="163" customWidth="1"/>
    <col min="113" max="113" width="13.28515625" style="163" hidden="1" customWidth="1"/>
    <col min="114" max="114" width="1.85546875" style="163" customWidth="1"/>
    <col min="115" max="126" width="1.42578125" style="163" customWidth="1"/>
    <col min="127" max="127" width="12.7109375" style="163" hidden="1" customWidth="1"/>
    <col min="128" max="140" width="1.42578125" style="163" customWidth="1"/>
    <col min="141" max="16384" width="9.140625" style="163"/>
  </cols>
  <sheetData>
    <row r="1" spans="1:141" ht="21" thickBot="1">
      <c r="C1" s="750" t="s">
        <v>6863</v>
      </c>
      <c r="D1" s="751"/>
      <c r="E1" s="751"/>
      <c r="F1" s="751"/>
      <c r="G1" s="751"/>
      <c r="H1" s="751"/>
      <c r="I1" s="751"/>
      <c r="J1" s="751"/>
      <c r="K1" s="751"/>
      <c r="L1" s="751"/>
      <c r="M1" s="751"/>
      <c r="N1" s="751"/>
      <c r="O1" s="751"/>
      <c r="P1" s="751"/>
      <c r="Q1" s="751"/>
      <c r="R1" s="751"/>
      <c r="S1" s="751"/>
      <c r="T1" s="751"/>
      <c r="U1" s="751"/>
      <c r="V1" s="751"/>
      <c r="W1" s="751"/>
      <c r="X1" s="751"/>
      <c r="Y1" s="751"/>
      <c r="Z1" s="751"/>
      <c r="AA1" s="751"/>
      <c r="AB1" s="751"/>
      <c r="AC1" s="751"/>
      <c r="AD1" s="751"/>
      <c r="AE1" s="751"/>
      <c r="AF1" s="751"/>
      <c r="AG1" s="751"/>
      <c r="AH1" s="751"/>
      <c r="AI1" s="751"/>
      <c r="AJ1" s="751"/>
      <c r="AK1" s="751"/>
      <c r="AL1" s="751"/>
      <c r="AM1" s="751"/>
      <c r="AN1" s="751"/>
      <c r="AO1" s="751"/>
      <c r="AP1" s="751"/>
      <c r="AQ1" s="751"/>
      <c r="AR1" s="751"/>
      <c r="AS1" s="751"/>
      <c r="AT1" s="751"/>
      <c r="AU1" s="751"/>
      <c r="AV1" s="751"/>
      <c r="AW1" s="751"/>
      <c r="AX1" s="751"/>
      <c r="AY1" s="751"/>
      <c r="AZ1" s="751"/>
      <c r="BA1" s="751"/>
      <c r="BB1" s="751"/>
      <c r="BC1" s="751"/>
      <c r="BD1" s="751"/>
      <c r="BE1" s="751"/>
      <c r="BF1" s="751"/>
      <c r="BG1" s="751"/>
      <c r="BH1" s="751"/>
      <c r="BI1" s="751"/>
      <c r="BJ1" s="751"/>
      <c r="BK1" s="751"/>
      <c r="BL1" s="751"/>
      <c r="BM1" s="751"/>
      <c r="BN1" s="751"/>
      <c r="BO1" s="751"/>
      <c r="BP1" s="751"/>
      <c r="BQ1" s="751"/>
      <c r="BR1" s="751"/>
      <c r="BS1" s="751"/>
      <c r="BT1" s="751"/>
      <c r="BU1" s="751"/>
      <c r="BV1" s="751"/>
      <c r="BW1" s="751"/>
      <c r="BX1" s="751"/>
      <c r="BY1" s="751"/>
      <c r="BZ1" s="751"/>
      <c r="CA1" s="751"/>
      <c r="CB1" s="751"/>
      <c r="CC1" s="751"/>
      <c r="CD1" s="751"/>
      <c r="CE1" s="751"/>
      <c r="CF1" s="751"/>
      <c r="CG1" s="751"/>
      <c r="CH1" s="751"/>
      <c r="CI1" s="751"/>
      <c r="CJ1" s="751"/>
      <c r="CK1" s="751"/>
      <c r="CL1" s="751"/>
      <c r="CM1" s="751"/>
      <c r="CN1" s="751"/>
      <c r="CO1" s="751"/>
      <c r="CP1" s="751"/>
      <c r="CQ1" s="751"/>
      <c r="CR1" s="751"/>
      <c r="CS1" s="751"/>
      <c r="CT1" s="751"/>
      <c r="CU1" s="751"/>
      <c r="CV1" s="751"/>
      <c r="CW1" s="751"/>
      <c r="CX1" s="751"/>
      <c r="CY1" s="751"/>
      <c r="CZ1" s="751"/>
      <c r="DA1" s="751"/>
      <c r="DB1" s="751"/>
      <c r="DC1" s="751"/>
      <c r="DD1" s="751"/>
      <c r="DE1" s="751"/>
      <c r="DF1" s="751"/>
      <c r="DG1" s="751"/>
      <c r="DH1" s="751"/>
      <c r="DI1" s="751"/>
      <c r="DJ1" s="751"/>
      <c r="DK1" s="751"/>
      <c r="DL1" s="751"/>
      <c r="DM1" s="751"/>
      <c r="DN1" s="751"/>
      <c r="DO1" s="751"/>
      <c r="DP1" s="751"/>
      <c r="DQ1" s="751"/>
      <c r="DR1" s="751"/>
      <c r="DS1" s="751"/>
      <c r="DT1" s="751"/>
      <c r="DU1" s="751"/>
      <c r="DV1" s="751"/>
      <c r="DW1" s="751"/>
      <c r="DX1" s="751"/>
      <c r="DY1" s="751"/>
      <c r="DZ1" s="751"/>
      <c r="EA1" s="751"/>
      <c r="EB1" s="751"/>
      <c r="EC1" s="751"/>
      <c r="ED1" s="751"/>
      <c r="EE1" s="751"/>
      <c r="EF1" s="751"/>
      <c r="EG1" s="751"/>
      <c r="EH1" s="751"/>
      <c r="EI1" s="751"/>
      <c r="EJ1" s="752"/>
    </row>
    <row r="2" spans="1:141" ht="15" customHeight="1" thickBot="1">
      <c r="B2" s="663"/>
      <c r="C2" s="663"/>
      <c r="D2" s="663"/>
      <c r="E2" s="663"/>
      <c r="F2" s="663"/>
      <c r="G2" s="663"/>
      <c r="H2" s="663"/>
      <c r="I2" s="663"/>
      <c r="J2" s="663"/>
      <c r="K2" s="663"/>
      <c r="L2" s="663"/>
      <c r="M2" s="212"/>
      <c r="N2" s="932" t="s">
        <v>5003</v>
      </c>
      <c r="O2" s="933"/>
      <c r="P2" s="933"/>
      <c r="Q2" s="933"/>
      <c r="R2" s="933"/>
      <c r="S2" s="933"/>
      <c r="T2" s="933"/>
      <c r="U2" s="933"/>
      <c r="V2" s="933"/>
      <c r="W2" s="933"/>
      <c r="X2" s="933"/>
      <c r="Y2" s="933"/>
      <c r="Z2" s="933"/>
      <c r="AA2" s="933"/>
      <c r="AB2" s="933"/>
      <c r="AC2" s="933"/>
      <c r="AD2" s="933"/>
      <c r="AE2" s="933"/>
      <c r="AF2" s="933"/>
      <c r="AG2" s="933"/>
      <c r="AH2" s="933"/>
      <c r="AI2" s="933"/>
      <c r="AJ2" s="934"/>
      <c r="AK2" s="158"/>
      <c r="AL2" s="158"/>
      <c r="AM2" s="145"/>
      <c r="AN2" s="145"/>
      <c r="AO2" s="145"/>
      <c r="AP2" s="145"/>
      <c r="AQ2" s="145"/>
      <c r="AR2" s="145"/>
      <c r="AS2" s="145"/>
      <c r="AT2" s="145"/>
      <c r="AU2" s="145"/>
      <c r="AV2" s="145"/>
      <c r="AW2" s="145"/>
      <c r="AX2" s="145"/>
      <c r="AY2" s="145"/>
      <c r="AZ2" s="145"/>
      <c r="BA2" s="145"/>
      <c r="BB2" s="145"/>
      <c r="BC2" s="145"/>
      <c r="BD2" s="145"/>
      <c r="BE2" s="145"/>
      <c r="BF2" s="145"/>
      <c r="BG2" s="145"/>
      <c r="BH2" s="145"/>
      <c r="BI2" s="145"/>
      <c r="BJ2" s="145"/>
      <c r="BK2" s="145"/>
      <c r="BL2" s="145"/>
      <c r="BM2" s="145"/>
      <c r="BN2" s="145"/>
      <c r="BO2" s="145"/>
      <c r="BP2" s="145"/>
      <c r="BQ2" s="145"/>
      <c r="BR2" s="145"/>
      <c r="BS2" s="145"/>
      <c r="BT2" s="145"/>
      <c r="BU2" s="145"/>
      <c r="BV2" s="145"/>
      <c r="BW2" s="145"/>
      <c r="BX2" s="145"/>
      <c r="BY2" s="145"/>
      <c r="BZ2" s="145"/>
      <c r="CA2" s="145"/>
      <c r="CB2" s="145"/>
      <c r="CC2" s="145"/>
      <c r="CD2" s="145"/>
      <c r="CE2" s="145"/>
      <c r="CF2" s="145"/>
      <c r="CG2" s="142"/>
      <c r="CH2" s="142"/>
      <c r="CI2" s="142"/>
      <c r="CJ2" s="142"/>
      <c r="CK2" s="142"/>
      <c r="CL2" s="142"/>
      <c r="CM2" s="142"/>
      <c r="CN2" s="142"/>
      <c r="CO2" s="142"/>
      <c r="CP2" s="142"/>
      <c r="CQ2" s="142"/>
      <c r="CR2" s="142"/>
      <c r="CS2" s="745" t="s">
        <v>4999</v>
      </c>
      <c r="CT2" s="745"/>
      <c r="CU2" s="745"/>
      <c r="CV2" s="745"/>
      <c r="CW2" s="745"/>
      <c r="CX2" s="745"/>
      <c r="CY2" s="745"/>
      <c r="CZ2" s="745"/>
      <c r="DA2" s="745"/>
      <c r="DB2" s="745"/>
      <c r="DC2" s="745"/>
      <c r="DD2" s="745"/>
      <c r="DE2" s="745"/>
      <c r="DF2" s="745"/>
      <c r="DG2" s="745"/>
      <c r="DH2" s="745"/>
      <c r="DI2" s="745"/>
      <c r="DJ2" s="745"/>
      <c r="DK2" s="745"/>
      <c r="DL2" s="745"/>
      <c r="DN2" s="745" t="s">
        <v>5000</v>
      </c>
      <c r="DO2" s="745"/>
      <c r="DP2" s="745"/>
      <c r="DQ2" s="745"/>
      <c r="DR2" s="745"/>
      <c r="DS2" s="745"/>
      <c r="DT2" s="745"/>
      <c r="DU2" s="745"/>
      <c r="DV2" s="745"/>
      <c r="DW2" s="745"/>
      <c r="DX2" s="745"/>
      <c r="DY2" s="745"/>
      <c r="DZ2" s="745"/>
      <c r="EA2" s="745"/>
      <c r="EB2" s="745"/>
      <c r="EC2" s="745"/>
      <c r="ED2" s="745"/>
      <c r="EE2" s="745"/>
      <c r="EF2" s="745"/>
      <c r="EG2" s="745"/>
      <c r="EH2" s="745"/>
      <c r="EI2" s="142"/>
      <c r="EJ2" s="142"/>
      <c r="EK2" s="142"/>
    </row>
    <row r="3" spans="1:141" s="243" customFormat="1" ht="21" customHeight="1" thickBot="1">
      <c r="B3" s="163"/>
      <c r="C3" s="838" t="s">
        <v>4266</v>
      </c>
      <c r="D3" s="839"/>
      <c r="E3" s="839"/>
      <c r="F3" s="839"/>
      <c r="G3" s="839"/>
      <c r="H3" s="839"/>
      <c r="I3" s="839"/>
      <c r="J3" s="839"/>
      <c r="K3" s="839"/>
      <c r="L3" s="840"/>
      <c r="M3" s="140"/>
      <c r="N3" s="841" t="s">
        <v>602</v>
      </c>
      <c r="O3" s="842"/>
      <c r="P3" s="842"/>
      <c r="Q3" s="842"/>
      <c r="R3" s="842"/>
      <c r="S3" s="842"/>
      <c r="T3" s="842"/>
      <c r="U3" s="842"/>
      <c r="V3" s="842"/>
      <c r="W3" s="842"/>
      <c r="X3" s="843"/>
      <c r="Y3" s="158"/>
      <c r="Z3" s="1031" t="s">
        <v>15</v>
      </c>
      <c r="AA3" s="1032"/>
      <c r="AB3" s="1032"/>
      <c r="AC3" s="1032"/>
      <c r="AD3" s="1032"/>
      <c r="AE3" s="1032"/>
      <c r="AF3" s="1032"/>
      <c r="AG3" s="1032"/>
      <c r="AH3" s="1032"/>
      <c r="AI3" s="1032"/>
      <c r="AJ3" s="1033"/>
      <c r="AK3" s="158"/>
      <c r="AL3" s="158"/>
      <c r="AM3" s="145"/>
      <c r="AN3" s="145"/>
      <c r="AO3" s="145"/>
      <c r="AP3" s="145"/>
      <c r="AQ3" s="145"/>
      <c r="AR3" s="145"/>
      <c r="AS3" s="145"/>
      <c r="AT3" s="145"/>
      <c r="AU3" s="145"/>
      <c r="AV3" s="145"/>
      <c r="AW3" s="145"/>
      <c r="AX3" s="145"/>
      <c r="AY3" s="145"/>
      <c r="AZ3" s="145"/>
      <c r="BA3" s="145"/>
      <c r="BB3" s="145"/>
      <c r="BC3" s="145"/>
      <c r="BD3" s="145"/>
      <c r="BE3" s="145"/>
      <c r="BF3" s="145"/>
      <c r="BG3" s="145"/>
      <c r="BH3" s="145"/>
      <c r="BI3" s="145"/>
      <c r="BJ3" s="145"/>
      <c r="BK3" s="145"/>
      <c r="BL3" s="145"/>
      <c r="BM3" s="145"/>
      <c r="BN3" s="145"/>
      <c r="BO3" s="145"/>
      <c r="BP3" s="145"/>
      <c r="BQ3" s="145"/>
      <c r="BR3" s="145"/>
      <c r="BS3" s="145"/>
      <c r="BT3" s="145"/>
      <c r="BU3" s="145"/>
      <c r="BV3" s="145"/>
      <c r="BW3" s="145"/>
      <c r="BX3" s="145"/>
      <c r="BY3" s="145"/>
      <c r="BZ3" s="145"/>
      <c r="CA3" s="145"/>
      <c r="CB3" s="145"/>
      <c r="CC3" s="145"/>
      <c r="CD3" s="145"/>
      <c r="CE3" s="145"/>
      <c r="CF3" s="145"/>
      <c r="CI3" s="758" t="s">
        <v>4266</v>
      </c>
      <c r="CJ3" s="758"/>
      <c r="CK3" s="758"/>
      <c r="CL3" s="758"/>
      <c r="CM3" s="758"/>
      <c r="CN3" s="758"/>
      <c r="CO3" s="758"/>
      <c r="CP3" s="758"/>
      <c r="CQ3" s="758"/>
      <c r="CR3" s="142"/>
      <c r="CS3" s="1034">
        <f>Z13+AN13+BB13+CD13+DF13+EH13+Z22+AN22+BB22+BP22+CD22+CR22+DT22+EH22+Z31+BB31+BP31+CR31+DF31+DT31+L40+Z40+BB40+CD40+DF40+DT40+L49+AN49+BB49+BP49+CR49+DT49+L59+AN59+BP59+CR59+EH59+AN68+BP68+CD68+CR68+DF68+DT68+EH68</f>
        <v>0</v>
      </c>
      <c r="CT3" s="1034"/>
      <c r="CU3" s="1034"/>
      <c r="CV3" s="1034"/>
      <c r="CW3" s="1034"/>
      <c r="CX3" s="1034"/>
      <c r="CY3" s="1034"/>
      <c r="CZ3" s="1034"/>
      <c r="DA3" s="1034"/>
      <c r="DB3" s="1034"/>
      <c r="DC3" s="1035">
        <f>Z14+AN14+BB14+CD14+DF14+EH14+Z23+AN23+BB23+BP23+CD23+CR23+DT23+EH23+Z32+BB32+BP32+CR32+DF32+DT32+L41+Z41+BB41+CD41+DF41+DT41+L50+AN50+BB50+BP50+CR50+DT50+L60+AN60+BP60+CR60+EH60+AN69+BP69+CD69+CR69+DF69+DT69+EH69</f>
        <v>0</v>
      </c>
      <c r="DD3" s="1035"/>
      <c r="DE3" s="1035"/>
      <c r="DF3" s="1035"/>
      <c r="DG3" s="1035"/>
      <c r="DH3" s="1035"/>
      <c r="DI3" s="1035"/>
      <c r="DJ3" s="1035"/>
      <c r="DK3" s="1035"/>
      <c r="DL3" s="1035"/>
      <c r="DM3" s="570"/>
      <c r="DN3" s="1036">
        <f>Q13*Z13+AE13*AN13+AS13*BB13+BU13*CD13+CW13*DF13+DY13*EH13+Q22*Z22+AE22*AN22+AS22*BB22+BG22*BP22+BU22*CD22+CI22*CR22+DK22*DT22+DY22*EH22+Q31*Z31+AS31*BB31+BG31*BP31+CI31*CR31+CW31*DF31+DK31*DT31+C40*L40+Q40*Z40+AS40*BB40+BU40*CD40+CW40*DF40+DY40*EH40+C49*L49+AE49*AN49+AS49*BB49+BG49*BP49+CI49*CR49+DK49*DT49+C59*L59+AE59*AN59+BG59*BP59+CI59*CR59+DY59*EH59+AE68*AN68+BG68*BP68+BU68*CD68+CI68*CR68+CW68*DF68+DK68*DT68+DY68*EH68</f>
        <v>0</v>
      </c>
      <c r="DO3" s="1036"/>
      <c r="DP3" s="1036"/>
      <c r="DQ3" s="1036"/>
      <c r="DR3" s="1036"/>
      <c r="DS3" s="1036"/>
      <c r="DT3" s="1036"/>
      <c r="DU3" s="1036"/>
      <c r="DV3" s="1036"/>
      <c r="DW3" s="1036"/>
      <c r="DX3" s="1036"/>
      <c r="DY3" s="1039">
        <f>Q14*Z14+AE14*AN14+AS14*BB14+BU14*CD14+CW14*DF14+DY14*EH14+Q23*Z23+AE23*AN23+AS23*BB23+BG23*BP23+BU23*CD23+CI23*CR23+DK23*DT23+DY23*EH23+Q32*Z32+AS32*BB32+BG32*BP32+CI32*CR32+CW32*DF32+DK32*DT32+C41*L41+Q41*Z41+AS41*BB41+BU41*CD41+CW41*DF41+DY41*EH41+C50*L50+AE50*AN50+AS50*BB50+BG50*BP50+CI50*CR50+DK50*DT50+C60*L60+AE60*AN60+BG60*BP60+CI60*CR60+DY60*EH60+AE69*AN69+BG69*BP69+BU69*CD69+CI69*CR69+CW69*DF69+DK69*DT69+DY69*EH69</f>
        <v>0</v>
      </c>
      <c r="DZ3" s="1040"/>
      <c r="EA3" s="1040"/>
      <c r="EB3" s="1040"/>
      <c r="EC3" s="1040"/>
      <c r="ED3" s="1040"/>
      <c r="EE3" s="1040"/>
      <c r="EF3" s="1040"/>
      <c r="EG3" s="1040"/>
      <c r="EH3" s="1041"/>
      <c r="EI3" s="142"/>
      <c r="EJ3" s="142"/>
      <c r="EK3" s="142"/>
    </row>
    <row r="4" spans="1:141" s="243" customFormat="1" ht="27" customHeight="1" thickBot="1">
      <c r="B4" s="163"/>
      <c r="C4" s="917" t="s">
        <v>4183</v>
      </c>
      <c r="D4" s="918"/>
      <c r="E4" s="918"/>
      <c r="F4" s="918"/>
      <c r="G4" s="918"/>
      <c r="H4" s="918"/>
      <c r="I4" s="918"/>
      <c r="J4" s="918"/>
      <c r="K4" s="918"/>
      <c r="L4" s="919"/>
      <c r="M4" s="140"/>
      <c r="N4" s="1042" t="s">
        <v>7915</v>
      </c>
      <c r="O4" s="1043"/>
      <c r="P4" s="1043"/>
      <c r="Q4" s="1043"/>
      <c r="R4" s="1043"/>
      <c r="S4" s="1043"/>
      <c r="T4" s="1043"/>
      <c r="U4" s="1044"/>
      <c r="V4" s="1045" t="s">
        <v>6753</v>
      </c>
      <c r="W4" s="1046"/>
      <c r="X4" s="1046"/>
      <c r="Y4" s="1046"/>
      <c r="Z4" s="1046"/>
      <c r="AA4" s="1046"/>
      <c r="AB4" s="1046"/>
      <c r="AC4" s="1047"/>
      <c r="AD4" s="1048" t="s">
        <v>6810</v>
      </c>
      <c r="AE4" s="1049"/>
      <c r="AF4" s="1049"/>
      <c r="AG4" s="1049"/>
      <c r="AH4" s="1049"/>
      <c r="AI4" s="1049"/>
      <c r="AJ4" s="1050"/>
      <c r="AK4" s="158"/>
      <c r="AL4" s="158"/>
      <c r="AM4" s="145"/>
      <c r="AN4" s="145"/>
      <c r="AO4" s="145"/>
      <c r="AP4" s="145"/>
      <c r="AQ4" s="145"/>
      <c r="AR4" s="145"/>
      <c r="AS4" s="145"/>
      <c r="AT4" s="145"/>
      <c r="AU4" s="145"/>
      <c r="AV4" s="145"/>
      <c r="AW4" s="145"/>
      <c r="AX4" s="145"/>
      <c r="AY4" s="145"/>
      <c r="AZ4" s="145"/>
      <c r="BA4" s="145"/>
      <c r="BB4" s="145"/>
      <c r="BC4" s="145"/>
      <c r="BD4" s="145"/>
      <c r="BE4" s="145"/>
      <c r="BF4" s="145"/>
      <c r="BG4" s="145"/>
      <c r="BH4" s="145"/>
      <c r="BI4" s="145"/>
      <c r="BJ4" s="145"/>
      <c r="BK4" s="145"/>
      <c r="BL4" s="145"/>
      <c r="BM4" s="145"/>
      <c r="BN4" s="145"/>
      <c r="BO4" s="145"/>
      <c r="BP4" s="145"/>
      <c r="BQ4" s="145"/>
      <c r="BR4" s="145"/>
      <c r="BS4" s="145"/>
      <c r="BT4" s="145"/>
      <c r="BU4" s="145"/>
      <c r="BV4" s="145"/>
      <c r="BW4" s="145"/>
      <c r="BX4" s="145"/>
      <c r="BY4" s="145"/>
      <c r="BZ4" s="145"/>
      <c r="CA4" s="145"/>
      <c r="CB4" s="145"/>
      <c r="CC4" s="145"/>
      <c r="CD4" s="145"/>
      <c r="CE4" s="145"/>
      <c r="CF4" s="145"/>
      <c r="CI4" s="758" t="s">
        <v>4183</v>
      </c>
      <c r="CJ4" s="758"/>
      <c r="CK4" s="758"/>
      <c r="CL4" s="758"/>
      <c r="CM4" s="758"/>
      <c r="CN4" s="758"/>
      <c r="CO4" s="758"/>
      <c r="CP4" s="758"/>
      <c r="CQ4" s="758"/>
      <c r="CR4" s="142"/>
      <c r="CS4" s="1034">
        <f>L12+BP12+CR12+DT12+L21+DF21+L30+AN30+CD30+EH30+AN39+BP39+CR39+EH39+Z48+CD48+DF48+EH48+Z58+BB58+CD58+DF58+DT58+L67+Z67+BB67</f>
        <v>0</v>
      </c>
      <c r="CT4" s="1034"/>
      <c r="CU4" s="1034"/>
      <c r="CV4" s="1034"/>
      <c r="CW4" s="1034"/>
      <c r="CX4" s="1034"/>
      <c r="CY4" s="1034"/>
      <c r="CZ4" s="1051">
        <f>L13+BP13+CR13+DT13+L22+DF22+L31+AN31+CD31+EH31+AN40+BP40+CR40+EH40+Z49+CD49+DF49+EH49+Z59+BB59+CD59+DF59+DT59+L68+Z68+BB68</f>
        <v>0</v>
      </c>
      <c r="DA4" s="1051"/>
      <c r="DB4" s="1051"/>
      <c r="DC4" s="1051"/>
      <c r="DD4" s="1051"/>
      <c r="DE4" s="1051"/>
      <c r="DF4" s="1035">
        <f>L14+BP14+CR14+DT14+L23+DF23+L32+AN32+CD32+EH32+AN41+BP41+CR41+EH41+Z50+CD50+DF50+EH50+Z60+BB60+CD60+DF60+DT60+L69+Z69+BB69</f>
        <v>0</v>
      </c>
      <c r="DG4" s="1035"/>
      <c r="DH4" s="1035"/>
      <c r="DI4" s="1035"/>
      <c r="DJ4" s="1035"/>
      <c r="DK4" s="1035"/>
      <c r="DL4" s="1035"/>
      <c r="DM4" s="570"/>
      <c r="DN4" s="1036">
        <f>C12*L12+BG12*BP12+CI12*CR12+DK12*DT12+C21*L21+CW21*DF21+C30*L30+AE30*AN30+BU30*CD30+DY30*EH30+AE39*AN39+BG39*BP39+CI39*CR39+DK39*DT39+Q48*Z48+BU48*CD48+CW48*DF48+DY48*EH48+Q58*Z58+AS58*BB58+BU58*CD58+CW58*DF58+DK58*DT58+C67*L67+Q67*Z67+AS67*BB67</f>
        <v>0</v>
      </c>
      <c r="DO4" s="1036"/>
      <c r="DP4" s="1036"/>
      <c r="DQ4" s="1036"/>
      <c r="DR4" s="1036"/>
      <c r="DS4" s="1036"/>
      <c r="DT4" s="1036"/>
      <c r="DU4" s="1037">
        <f>C13*L13+BG13*BP13+CI13*CR13+DK13*DT13+C22*L22+CW22*DF22+C31*L31+AE31*AN31+BU31*CD31+DY31*EH31+AE40*AN40+BG40*BP40+CI40*CR40+DK40*DX40+Q49*Z49+BU49*CD49+CW49*DF49+DY49*EH49+Q59*Z59+AS59*BB59+BU59*CD59+CW59*DF59+DK59*DT59+C68*L68+Q68*Z68+AS68*BB68</f>
        <v>0</v>
      </c>
      <c r="DV4" s="1037"/>
      <c r="DW4" s="1037"/>
      <c r="DX4" s="1037"/>
      <c r="DY4" s="1037"/>
      <c r="DZ4" s="1037"/>
      <c r="EA4" s="1037"/>
      <c r="EB4" s="1037"/>
      <c r="EC4" s="1038">
        <f>C14*L14+BG14*BP14+CI14*CR14+DK14*DT14+C23*L23+CW23*DF23+C32*L32+AE32*AN32+BU32*CD32+DY32*EH32+AE41*AN41+BG41*BP41+CI41*CR41+DK41*DT41+Q50*Z50+BU50*CD50+CW50*DF50+DY50*EH50+Q60*Z60+AS60*BB60+BU60*CD60+CW60*DF60+DK60*DT60+C69*L69+Q69*Z69+AS69*BB69</f>
        <v>0</v>
      </c>
      <c r="ED4" s="1038"/>
      <c r="EE4" s="1038"/>
      <c r="EF4" s="1038"/>
      <c r="EG4" s="1038"/>
      <c r="EH4" s="1038"/>
      <c r="EI4" s="142"/>
      <c r="EJ4" s="142"/>
      <c r="EK4" s="142"/>
    </row>
    <row r="5" spans="1:141" ht="27" customHeight="1">
      <c r="B5" s="663"/>
      <c r="C5" s="663"/>
      <c r="D5" s="663"/>
      <c r="E5" s="663"/>
      <c r="F5" s="663"/>
      <c r="G5" s="663"/>
      <c r="H5" s="663"/>
      <c r="I5" s="663"/>
      <c r="J5" s="663"/>
      <c r="K5" s="663"/>
      <c r="L5" s="663"/>
      <c r="M5" s="160"/>
      <c r="N5" s="158"/>
      <c r="O5" s="158"/>
      <c r="P5" s="158"/>
      <c r="Q5" s="158"/>
      <c r="R5" s="158"/>
      <c r="S5" s="158"/>
      <c r="T5" s="158"/>
      <c r="U5" s="158"/>
      <c r="V5" s="158"/>
      <c r="W5" s="158"/>
      <c r="X5" s="158"/>
      <c r="Y5" s="158"/>
      <c r="Z5" s="140"/>
      <c r="AA5" s="158"/>
      <c r="AB5" s="158"/>
      <c r="AC5" s="158"/>
      <c r="AD5" s="158"/>
      <c r="AE5" s="158"/>
      <c r="AF5" s="158"/>
      <c r="AG5" s="158"/>
      <c r="AH5" s="158"/>
      <c r="AI5" s="158"/>
      <c r="AJ5" s="158"/>
      <c r="AK5" s="158"/>
      <c r="AL5" s="158"/>
      <c r="AM5" s="140"/>
      <c r="AN5" s="158"/>
      <c r="AO5" s="158"/>
      <c r="AP5" s="158"/>
      <c r="AQ5" s="158"/>
      <c r="AR5" s="158"/>
      <c r="AS5" s="158"/>
      <c r="AT5" s="158"/>
      <c r="AU5" s="158"/>
      <c r="AV5" s="158"/>
      <c r="AW5" s="158"/>
      <c r="AX5" s="158"/>
      <c r="AY5" s="158"/>
      <c r="AZ5" s="160"/>
      <c r="BA5" s="160"/>
      <c r="BB5" s="160"/>
      <c r="BC5" s="160"/>
      <c r="BD5" s="158"/>
      <c r="BE5" s="158"/>
      <c r="BF5" s="158"/>
      <c r="BG5" s="158"/>
      <c r="BH5" s="158"/>
      <c r="BI5" s="158"/>
      <c r="BJ5" s="158"/>
      <c r="BK5" s="158"/>
      <c r="BL5" s="158"/>
      <c r="BM5" s="158"/>
      <c r="BN5" s="158"/>
      <c r="BO5" s="158"/>
      <c r="BP5" s="158"/>
      <c r="BQ5" s="158"/>
      <c r="BR5" s="158"/>
      <c r="BS5" s="158"/>
      <c r="BT5" s="164"/>
      <c r="BU5" s="142"/>
      <c r="BV5" s="142"/>
      <c r="BW5" s="142"/>
      <c r="BX5" s="142"/>
      <c r="BY5" s="142"/>
      <c r="BZ5" s="142"/>
      <c r="CA5" s="142"/>
      <c r="CB5" s="142"/>
      <c r="CC5" s="142"/>
      <c r="CD5" s="142"/>
      <c r="CE5" s="142"/>
      <c r="CF5" s="142"/>
      <c r="CG5" s="142"/>
      <c r="CH5" s="142"/>
      <c r="CI5" s="758" t="s">
        <v>5001</v>
      </c>
      <c r="CJ5" s="758"/>
      <c r="CK5" s="758"/>
      <c r="CL5" s="758"/>
      <c r="CM5" s="758"/>
      <c r="CN5" s="758"/>
      <c r="CO5" s="758"/>
      <c r="CP5" s="758"/>
      <c r="CQ5" s="758"/>
      <c r="CR5" s="142"/>
      <c r="CS5" s="991">
        <f>CS3+DC3+CZ4+DF4+CS4</f>
        <v>0</v>
      </c>
      <c r="CT5" s="991"/>
      <c r="CU5" s="991"/>
      <c r="CV5" s="991"/>
      <c r="CW5" s="991"/>
      <c r="CX5" s="991"/>
      <c r="CY5" s="991"/>
      <c r="CZ5" s="991"/>
      <c r="DA5" s="991"/>
      <c r="DB5" s="991"/>
      <c r="DC5" s="991"/>
      <c r="DD5" s="991"/>
      <c r="DE5" s="991"/>
      <c r="DF5" s="991"/>
      <c r="DG5" s="991"/>
      <c r="DH5" s="991"/>
      <c r="DI5" s="991"/>
      <c r="DJ5" s="991"/>
      <c r="DK5" s="991"/>
      <c r="DL5" s="991"/>
      <c r="DN5" s="992">
        <f>DN3+DU4+DY3+EC4+DN4</f>
        <v>0</v>
      </c>
      <c r="DO5" s="992"/>
      <c r="DP5" s="992"/>
      <c r="DQ5" s="992"/>
      <c r="DR5" s="992"/>
      <c r="DS5" s="992"/>
      <c r="DT5" s="992"/>
      <c r="DU5" s="992"/>
      <c r="DV5" s="992"/>
      <c r="DW5" s="992"/>
      <c r="DX5" s="992"/>
      <c r="DY5" s="992"/>
      <c r="DZ5" s="992"/>
      <c r="EA5" s="992"/>
      <c r="EB5" s="992"/>
      <c r="EC5" s="992"/>
      <c r="ED5" s="992"/>
      <c r="EE5" s="992"/>
      <c r="EF5" s="992"/>
      <c r="EG5" s="992"/>
      <c r="EH5" s="992"/>
      <c r="EI5" s="142"/>
      <c r="EJ5" s="142"/>
      <c r="EK5" s="142"/>
    </row>
    <row r="6" spans="1:141" ht="9" customHeight="1" thickBot="1">
      <c r="B6" s="766"/>
      <c r="C6" s="766"/>
      <c r="D6" s="766"/>
      <c r="E6" s="766"/>
      <c r="F6" s="766"/>
      <c r="G6" s="766"/>
      <c r="H6" s="766"/>
      <c r="I6" s="766"/>
      <c r="J6" s="766"/>
      <c r="K6" s="766"/>
      <c r="L6" s="766"/>
      <c r="M6" s="766"/>
      <c r="N6" s="766"/>
      <c r="O6" s="766"/>
      <c r="P6" s="766"/>
      <c r="Q6" s="766"/>
      <c r="R6" s="766"/>
      <c r="S6" s="766"/>
      <c r="T6" s="766"/>
      <c r="U6" s="766"/>
      <c r="V6" s="766"/>
      <c r="W6" s="766"/>
      <c r="X6" s="766"/>
      <c r="Y6" s="766"/>
      <c r="Z6" s="766"/>
      <c r="AA6" s="766"/>
      <c r="AB6" s="766"/>
      <c r="AC6" s="766"/>
      <c r="AD6" s="766"/>
      <c r="AE6" s="766"/>
      <c r="AF6" s="766"/>
      <c r="AG6" s="766"/>
      <c r="AH6" s="766"/>
      <c r="AI6" s="766"/>
      <c r="AJ6" s="766"/>
      <c r="AK6" s="766"/>
      <c r="AL6" s="766"/>
      <c r="AM6" s="766"/>
      <c r="AN6" s="766"/>
      <c r="AO6" s="766"/>
      <c r="AP6" s="766"/>
      <c r="AQ6" s="766"/>
      <c r="AR6" s="766"/>
      <c r="AS6" s="766"/>
      <c r="AT6" s="766"/>
      <c r="AU6" s="766"/>
      <c r="AV6" s="766"/>
      <c r="AW6" s="766"/>
      <c r="AX6" s="766"/>
      <c r="AY6" s="766"/>
      <c r="AZ6" s="766"/>
      <c r="BA6" s="766"/>
      <c r="BB6" s="766"/>
      <c r="BC6" s="766"/>
      <c r="BD6" s="766"/>
      <c r="BE6" s="766"/>
      <c r="BF6" s="766"/>
      <c r="BG6" s="766"/>
      <c r="BH6" s="766"/>
      <c r="BI6" s="766"/>
      <c r="BJ6" s="766"/>
      <c r="BK6" s="766"/>
      <c r="BL6" s="766"/>
      <c r="BM6" s="766"/>
      <c r="BN6" s="766"/>
      <c r="BO6" s="766"/>
      <c r="BP6" s="766"/>
      <c r="BQ6" s="766"/>
      <c r="BR6" s="766"/>
      <c r="BS6" s="766"/>
      <c r="BT6" s="766"/>
      <c r="BU6" s="766"/>
      <c r="BV6" s="766"/>
      <c r="BW6" s="766"/>
      <c r="BX6" s="766"/>
      <c r="BY6" s="766"/>
      <c r="BZ6" s="766"/>
      <c r="CA6" s="766"/>
      <c r="CB6" s="766"/>
      <c r="CC6" s="766"/>
      <c r="CD6" s="766"/>
      <c r="CE6" s="766"/>
      <c r="CF6" s="766"/>
      <c r="CG6" s="766"/>
      <c r="CH6" s="766"/>
      <c r="CI6" s="766"/>
      <c r="CJ6" s="766"/>
      <c r="CK6" s="766"/>
      <c r="CL6" s="766"/>
      <c r="CM6" s="766"/>
      <c r="CN6" s="766"/>
      <c r="CO6" s="766"/>
      <c r="CP6" s="766"/>
      <c r="CQ6" s="766"/>
      <c r="CR6" s="766"/>
      <c r="CS6" s="766"/>
      <c r="CT6" s="766"/>
      <c r="CU6" s="766"/>
      <c r="CV6" s="766"/>
      <c r="CW6" s="766"/>
      <c r="CX6" s="766"/>
      <c r="CY6" s="766"/>
      <c r="CZ6" s="766"/>
      <c r="DA6" s="766"/>
      <c r="DB6" s="766"/>
      <c r="DC6" s="766"/>
      <c r="DD6" s="766"/>
      <c r="DE6" s="766"/>
      <c r="DF6" s="766"/>
      <c r="DG6" s="766"/>
      <c r="DH6" s="766"/>
      <c r="DI6" s="766"/>
      <c r="DJ6" s="766"/>
      <c r="DK6" s="766"/>
      <c r="DL6" s="766"/>
      <c r="DM6" s="766"/>
      <c r="DN6" s="766"/>
      <c r="DO6" s="766"/>
      <c r="DP6" s="766"/>
      <c r="DQ6" s="766"/>
      <c r="DR6" s="766"/>
      <c r="DS6" s="766"/>
      <c r="DT6" s="766"/>
      <c r="DU6" s="766"/>
      <c r="DV6" s="766"/>
      <c r="DW6" s="766"/>
      <c r="DX6" s="766"/>
      <c r="DY6" s="766"/>
      <c r="DZ6" s="766"/>
      <c r="EA6" s="766"/>
      <c r="EB6" s="766"/>
      <c r="EC6" s="766"/>
      <c r="ED6" s="766"/>
      <c r="EE6" s="766"/>
      <c r="EF6" s="766"/>
      <c r="EG6" s="766"/>
      <c r="EH6" s="766"/>
      <c r="EI6" s="766"/>
      <c r="EJ6" s="766"/>
    </row>
    <row r="7" spans="1:141" ht="15" thickBot="1">
      <c r="C7" s="784" t="s">
        <v>4261</v>
      </c>
      <c r="D7" s="785"/>
      <c r="E7" s="785"/>
      <c r="F7" s="785"/>
      <c r="G7" s="785"/>
      <c r="H7" s="785"/>
      <c r="I7" s="785"/>
      <c r="J7" s="785"/>
      <c r="K7" s="785"/>
      <c r="L7" s="785"/>
      <c r="M7" s="785"/>
      <c r="N7" s="785"/>
      <c r="O7" s="785"/>
      <c r="P7" s="785"/>
      <c r="Q7" s="785"/>
      <c r="R7" s="785"/>
      <c r="S7" s="785"/>
      <c r="T7" s="785"/>
      <c r="U7" s="785"/>
      <c r="V7" s="785"/>
      <c r="W7" s="785"/>
      <c r="X7" s="785"/>
      <c r="Y7" s="785"/>
      <c r="Z7" s="785"/>
      <c r="AA7" s="785"/>
      <c r="AB7" s="785"/>
      <c r="AC7" s="785"/>
      <c r="AD7" s="785"/>
      <c r="AE7" s="785"/>
      <c r="AF7" s="785"/>
      <c r="AG7" s="785"/>
      <c r="AH7" s="785"/>
      <c r="AI7" s="785"/>
      <c r="AJ7" s="785"/>
      <c r="AK7" s="785"/>
      <c r="AL7" s="785"/>
      <c r="AM7" s="785"/>
      <c r="AN7" s="785"/>
      <c r="AO7" s="785"/>
      <c r="AP7" s="785"/>
      <c r="AQ7" s="785"/>
      <c r="AR7" s="785"/>
      <c r="AS7" s="785"/>
      <c r="AT7" s="785"/>
      <c r="AU7" s="785"/>
      <c r="AV7" s="785"/>
      <c r="AW7" s="785"/>
      <c r="AX7" s="785"/>
      <c r="AY7" s="785"/>
      <c r="AZ7" s="785"/>
      <c r="BA7" s="785"/>
      <c r="BB7" s="785"/>
      <c r="BC7" s="785"/>
      <c r="BD7" s="786"/>
      <c r="BE7" s="134"/>
      <c r="BF7" s="160"/>
      <c r="BG7" s="754" t="s">
        <v>4267</v>
      </c>
      <c r="BH7" s="755"/>
      <c r="BI7" s="755"/>
      <c r="BJ7" s="755"/>
      <c r="BK7" s="755"/>
      <c r="BL7" s="755"/>
      <c r="BM7" s="755"/>
      <c r="BN7" s="755"/>
      <c r="BO7" s="755"/>
      <c r="BP7" s="755"/>
      <c r="BQ7" s="755"/>
      <c r="BR7" s="755"/>
      <c r="BS7" s="755"/>
      <c r="BT7" s="755"/>
      <c r="BU7" s="755"/>
      <c r="BV7" s="755"/>
      <c r="BW7" s="755"/>
      <c r="BX7" s="755"/>
      <c r="BY7" s="755"/>
      <c r="BZ7" s="755"/>
      <c r="CA7" s="755"/>
      <c r="CB7" s="755"/>
      <c r="CC7" s="755"/>
      <c r="CD7" s="755"/>
      <c r="CE7" s="755"/>
      <c r="CF7" s="756"/>
      <c r="CG7" s="134"/>
      <c r="CH7" s="160"/>
      <c r="CI7" s="754" t="s">
        <v>4269</v>
      </c>
      <c r="CJ7" s="755"/>
      <c r="CK7" s="755"/>
      <c r="CL7" s="755"/>
      <c r="CM7" s="755"/>
      <c r="CN7" s="755"/>
      <c r="CO7" s="755"/>
      <c r="CP7" s="755"/>
      <c r="CQ7" s="755"/>
      <c r="CR7" s="755"/>
      <c r="CS7" s="755"/>
      <c r="CT7" s="755"/>
      <c r="CU7" s="755"/>
      <c r="CV7" s="755"/>
      <c r="CW7" s="755"/>
      <c r="CX7" s="755"/>
      <c r="CY7" s="755"/>
      <c r="CZ7" s="755"/>
      <c r="DA7" s="755"/>
      <c r="DB7" s="755"/>
      <c r="DC7" s="755"/>
      <c r="DD7" s="755"/>
      <c r="DE7" s="755"/>
      <c r="DF7" s="755"/>
      <c r="DG7" s="755"/>
      <c r="DH7" s="756"/>
      <c r="DI7" s="134"/>
      <c r="DJ7" s="160"/>
      <c r="DK7" s="754" t="s">
        <v>4270</v>
      </c>
      <c r="DL7" s="755"/>
      <c r="DM7" s="755"/>
      <c r="DN7" s="755"/>
      <c r="DO7" s="755"/>
      <c r="DP7" s="755"/>
      <c r="DQ7" s="755"/>
      <c r="DR7" s="755"/>
      <c r="DS7" s="755"/>
      <c r="DT7" s="755"/>
      <c r="DU7" s="755"/>
      <c r="DV7" s="755"/>
      <c r="DW7" s="755"/>
      <c r="DX7" s="755"/>
      <c r="DY7" s="755"/>
      <c r="DZ7" s="755"/>
      <c r="EA7" s="755"/>
      <c r="EB7" s="755"/>
      <c r="EC7" s="755"/>
      <c r="ED7" s="755"/>
      <c r="EE7" s="755"/>
      <c r="EF7" s="755"/>
      <c r="EG7" s="755"/>
      <c r="EH7" s="755"/>
      <c r="EI7" s="755"/>
      <c r="EJ7" s="756"/>
    </row>
    <row r="8" spans="1:141">
      <c r="C8" s="740" t="s">
        <v>4226</v>
      </c>
      <c r="D8" s="741"/>
      <c r="E8" s="741"/>
      <c r="F8" s="741"/>
      <c r="G8" s="741"/>
      <c r="H8" s="741"/>
      <c r="I8" s="741"/>
      <c r="J8" s="741"/>
      <c r="K8" s="741"/>
      <c r="L8" s="741"/>
      <c r="M8" s="741"/>
      <c r="N8" s="741"/>
      <c r="O8" s="135"/>
      <c r="P8" s="164"/>
      <c r="Q8" s="741" t="s">
        <v>601</v>
      </c>
      <c r="R8" s="741"/>
      <c r="S8" s="741"/>
      <c r="T8" s="741"/>
      <c r="U8" s="741"/>
      <c r="V8" s="741"/>
      <c r="W8" s="741"/>
      <c r="X8" s="741"/>
      <c r="Y8" s="741"/>
      <c r="Z8" s="741"/>
      <c r="AA8" s="741"/>
      <c r="AB8" s="741"/>
      <c r="AC8" s="135"/>
      <c r="AD8" s="160"/>
      <c r="AE8" s="741" t="s">
        <v>667</v>
      </c>
      <c r="AF8" s="741"/>
      <c r="AG8" s="741"/>
      <c r="AH8" s="741"/>
      <c r="AI8" s="741"/>
      <c r="AJ8" s="741"/>
      <c r="AK8" s="741"/>
      <c r="AL8" s="741"/>
      <c r="AM8" s="741"/>
      <c r="AN8" s="741"/>
      <c r="AO8" s="741"/>
      <c r="AP8" s="741"/>
      <c r="AQ8" s="135"/>
      <c r="AR8" s="160"/>
      <c r="AS8" s="741" t="s">
        <v>4264</v>
      </c>
      <c r="AT8" s="741"/>
      <c r="AU8" s="741"/>
      <c r="AV8" s="741"/>
      <c r="AW8" s="741"/>
      <c r="AX8" s="741"/>
      <c r="AY8" s="741"/>
      <c r="AZ8" s="741"/>
      <c r="BA8" s="741"/>
      <c r="BB8" s="741"/>
      <c r="BC8" s="741"/>
      <c r="BD8" s="742"/>
      <c r="BE8" s="135"/>
      <c r="BF8" s="160"/>
      <c r="BG8" s="740" t="s">
        <v>4228</v>
      </c>
      <c r="BH8" s="741"/>
      <c r="BI8" s="741"/>
      <c r="BJ8" s="741"/>
      <c r="BK8" s="741"/>
      <c r="BL8" s="741"/>
      <c r="BM8" s="741"/>
      <c r="BN8" s="741"/>
      <c r="BO8" s="741"/>
      <c r="BP8" s="741"/>
      <c r="BQ8" s="741"/>
      <c r="BR8" s="741"/>
      <c r="BS8" s="135"/>
      <c r="BT8" s="160"/>
      <c r="BU8" s="741" t="s">
        <v>671</v>
      </c>
      <c r="BV8" s="741"/>
      <c r="BW8" s="741"/>
      <c r="BX8" s="741"/>
      <c r="BY8" s="741"/>
      <c r="BZ8" s="741"/>
      <c r="CA8" s="741"/>
      <c r="CB8" s="741"/>
      <c r="CC8" s="741"/>
      <c r="CD8" s="741"/>
      <c r="CE8" s="741"/>
      <c r="CF8" s="742"/>
      <c r="CG8" s="135"/>
      <c r="CH8" s="160"/>
      <c r="CI8" s="732" t="s">
        <v>4232</v>
      </c>
      <c r="CJ8" s="809"/>
      <c r="CK8" s="809"/>
      <c r="CL8" s="809"/>
      <c r="CM8" s="809"/>
      <c r="CN8" s="809"/>
      <c r="CO8" s="809"/>
      <c r="CP8" s="809"/>
      <c r="CQ8" s="809"/>
      <c r="CR8" s="809"/>
      <c r="CS8" s="809"/>
      <c r="CT8" s="809"/>
      <c r="CU8" s="135"/>
      <c r="CV8" s="160"/>
      <c r="CW8" s="809" t="s">
        <v>677</v>
      </c>
      <c r="CX8" s="809"/>
      <c r="CY8" s="809"/>
      <c r="CZ8" s="809"/>
      <c r="DA8" s="809"/>
      <c r="DB8" s="809"/>
      <c r="DC8" s="809"/>
      <c r="DD8" s="809"/>
      <c r="DE8" s="809"/>
      <c r="DF8" s="809"/>
      <c r="DG8" s="809"/>
      <c r="DH8" s="743"/>
      <c r="DI8" s="135"/>
      <c r="DJ8" s="160"/>
      <c r="DK8" s="740" t="s">
        <v>4234</v>
      </c>
      <c r="DL8" s="741"/>
      <c r="DM8" s="741"/>
      <c r="DN8" s="741"/>
      <c r="DO8" s="741"/>
      <c r="DP8" s="741"/>
      <c r="DQ8" s="741"/>
      <c r="DR8" s="741"/>
      <c r="DS8" s="741"/>
      <c r="DT8" s="741"/>
      <c r="DU8" s="741"/>
      <c r="DV8" s="741"/>
      <c r="DW8" s="135"/>
      <c r="DX8" s="164"/>
      <c r="DY8" s="809" t="s">
        <v>601</v>
      </c>
      <c r="DZ8" s="809"/>
      <c r="EA8" s="809"/>
      <c r="EB8" s="809"/>
      <c r="EC8" s="809"/>
      <c r="ED8" s="809"/>
      <c r="EE8" s="809"/>
      <c r="EF8" s="809"/>
      <c r="EG8" s="809"/>
      <c r="EH8" s="809"/>
      <c r="EI8" s="809"/>
      <c r="EJ8" s="743"/>
    </row>
    <row r="9" spans="1:141" ht="54" customHeight="1">
      <c r="C9" s="734" t="s">
        <v>4227</v>
      </c>
      <c r="D9" s="763"/>
      <c r="E9" s="763"/>
      <c r="F9" s="763"/>
      <c r="G9" s="763"/>
      <c r="H9" s="763"/>
      <c r="I9" s="763"/>
      <c r="J9" s="763"/>
      <c r="K9" s="763"/>
      <c r="L9" s="763"/>
      <c r="M9" s="763"/>
      <c r="N9" s="763"/>
      <c r="O9" s="142"/>
      <c r="P9" s="164"/>
      <c r="Q9" s="763" t="s">
        <v>4262</v>
      </c>
      <c r="R9" s="763"/>
      <c r="S9" s="763"/>
      <c r="T9" s="763"/>
      <c r="U9" s="763"/>
      <c r="V9" s="763"/>
      <c r="W9" s="763"/>
      <c r="X9" s="763"/>
      <c r="Y9" s="763"/>
      <c r="Z9" s="763"/>
      <c r="AA9" s="763"/>
      <c r="AB9" s="763"/>
      <c r="AC9" s="142"/>
      <c r="AD9" s="160"/>
      <c r="AE9" s="763" t="s">
        <v>4263</v>
      </c>
      <c r="AF9" s="763"/>
      <c r="AG9" s="763"/>
      <c r="AH9" s="763"/>
      <c r="AI9" s="763"/>
      <c r="AJ9" s="763"/>
      <c r="AK9" s="763"/>
      <c r="AL9" s="763"/>
      <c r="AM9" s="763"/>
      <c r="AN9" s="763"/>
      <c r="AO9" s="763"/>
      <c r="AP9" s="763"/>
      <c r="AQ9" s="142"/>
      <c r="AR9" s="160"/>
      <c r="AS9" s="763" t="s">
        <v>4265</v>
      </c>
      <c r="AT9" s="763"/>
      <c r="AU9" s="763"/>
      <c r="AV9" s="763"/>
      <c r="AW9" s="763"/>
      <c r="AX9" s="763"/>
      <c r="AY9" s="763"/>
      <c r="AZ9" s="763"/>
      <c r="BA9" s="763"/>
      <c r="BB9" s="763"/>
      <c r="BC9" s="763"/>
      <c r="BD9" s="744"/>
      <c r="BE9" s="142"/>
      <c r="BF9" s="160"/>
      <c r="BG9" s="734" t="s">
        <v>4229</v>
      </c>
      <c r="BH9" s="763"/>
      <c r="BI9" s="763"/>
      <c r="BJ9" s="763"/>
      <c r="BK9" s="763"/>
      <c r="BL9" s="763"/>
      <c r="BM9" s="763"/>
      <c r="BN9" s="763"/>
      <c r="BO9" s="763"/>
      <c r="BP9" s="763"/>
      <c r="BQ9" s="763"/>
      <c r="BR9" s="763"/>
      <c r="BS9" s="142"/>
      <c r="BT9" s="160"/>
      <c r="BU9" s="763" t="s">
        <v>4268</v>
      </c>
      <c r="BV9" s="763"/>
      <c r="BW9" s="763"/>
      <c r="BX9" s="763"/>
      <c r="BY9" s="763"/>
      <c r="BZ9" s="763"/>
      <c r="CA9" s="763"/>
      <c r="CB9" s="763"/>
      <c r="CC9" s="763"/>
      <c r="CD9" s="763"/>
      <c r="CE9" s="763"/>
      <c r="CF9" s="744"/>
      <c r="CG9" s="142"/>
      <c r="CH9" s="160"/>
      <c r="CI9" s="734" t="s">
        <v>4231</v>
      </c>
      <c r="CJ9" s="763"/>
      <c r="CK9" s="763"/>
      <c r="CL9" s="763"/>
      <c r="CM9" s="763"/>
      <c r="CN9" s="763"/>
      <c r="CO9" s="763"/>
      <c r="CP9" s="763"/>
      <c r="CQ9" s="763"/>
      <c r="CR9" s="763"/>
      <c r="CS9" s="763"/>
      <c r="CT9" s="763"/>
      <c r="CU9" s="142"/>
      <c r="CV9" s="160"/>
      <c r="CW9" s="763" t="s">
        <v>4272</v>
      </c>
      <c r="CX9" s="763"/>
      <c r="CY9" s="763"/>
      <c r="CZ9" s="763"/>
      <c r="DA9" s="763"/>
      <c r="DB9" s="763"/>
      <c r="DC9" s="763"/>
      <c r="DD9" s="763"/>
      <c r="DE9" s="763"/>
      <c r="DF9" s="763"/>
      <c r="DG9" s="763"/>
      <c r="DH9" s="744"/>
      <c r="DI9" s="142"/>
      <c r="DJ9" s="160"/>
      <c r="DK9" s="734" t="s">
        <v>4323</v>
      </c>
      <c r="DL9" s="763"/>
      <c r="DM9" s="763"/>
      <c r="DN9" s="763"/>
      <c r="DO9" s="763"/>
      <c r="DP9" s="763"/>
      <c r="DQ9" s="763"/>
      <c r="DR9" s="763"/>
      <c r="DS9" s="763"/>
      <c r="DT9" s="763"/>
      <c r="DU9" s="763"/>
      <c r="DV9" s="763"/>
      <c r="DW9" s="142"/>
      <c r="DX9" s="164"/>
      <c r="DY9" s="763" t="s">
        <v>4262</v>
      </c>
      <c r="DZ9" s="763"/>
      <c r="EA9" s="763"/>
      <c r="EB9" s="763"/>
      <c r="EC9" s="763"/>
      <c r="ED9" s="763"/>
      <c r="EE9" s="763"/>
      <c r="EF9" s="763"/>
      <c r="EG9" s="763"/>
      <c r="EH9" s="763"/>
      <c r="EI9" s="763"/>
      <c r="EJ9" s="744"/>
    </row>
    <row r="10" spans="1:141" ht="15" customHeight="1">
      <c r="C10" s="736"/>
      <c r="D10" s="762"/>
      <c r="E10" s="762"/>
      <c r="F10" s="762"/>
      <c r="G10" s="762"/>
      <c r="H10" s="762"/>
      <c r="I10" s="762"/>
      <c r="J10" s="762"/>
      <c r="K10" s="762"/>
      <c r="L10" s="762"/>
      <c r="M10" s="762"/>
      <c r="N10" s="762"/>
      <c r="O10" s="664"/>
      <c r="P10" s="164"/>
      <c r="Q10" s="762" t="s">
        <v>604</v>
      </c>
      <c r="R10" s="762"/>
      <c r="S10" s="762"/>
      <c r="T10" s="762"/>
      <c r="U10" s="762"/>
      <c r="V10" s="762"/>
      <c r="W10" s="762"/>
      <c r="X10" s="762"/>
      <c r="Y10" s="762"/>
      <c r="Z10" s="762"/>
      <c r="AA10" s="762"/>
      <c r="AB10" s="762"/>
      <c r="AC10" s="664"/>
      <c r="AD10" s="160"/>
      <c r="AE10" s="762" t="s">
        <v>669</v>
      </c>
      <c r="AF10" s="762"/>
      <c r="AG10" s="762"/>
      <c r="AH10" s="762"/>
      <c r="AI10" s="762"/>
      <c r="AJ10" s="762"/>
      <c r="AK10" s="762"/>
      <c r="AL10" s="762"/>
      <c r="AM10" s="762"/>
      <c r="AN10" s="762"/>
      <c r="AO10" s="762"/>
      <c r="AP10" s="762"/>
      <c r="AQ10" s="664"/>
      <c r="AR10" s="160"/>
      <c r="AS10" s="762" t="s">
        <v>649</v>
      </c>
      <c r="AT10" s="762"/>
      <c r="AU10" s="762"/>
      <c r="AV10" s="762"/>
      <c r="AW10" s="762"/>
      <c r="AX10" s="762"/>
      <c r="AY10" s="762"/>
      <c r="AZ10" s="762"/>
      <c r="BA10" s="762"/>
      <c r="BB10" s="762"/>
      <c r="BC10" s="762"/>
      <c r="BD10" s="718"/>
      <c r="BE10" s="664"/>
      <c r="BF10" s="160"/>
      <c r="BG10" s="736"/>
      <c r="BH10" s="762"/>
      <c r="BI10" s="762"/>
      <c r="BJ10" s="762"/>
      <c r="BK10" s="762"/>
      <c r="BL10" s="762"/>
      <c r="BM10" s="762"/>
      <c r="BN10" s="762"/>
      <c r="BO10" s="762"/>
      <c r="BP10" s="762"/>
      <c r="BQ10" s="762"/>
      <c r="BR10" s="762"/>
      <c r="BS10" s="664"/>
      <c r="BT10" s="160"/>
      <c r="BU10" s="762" t="s">
        <v>669</v>
      </c>
      <c r="BV10" s="762"/>
      <c r="BW10" s="762"/>
      <c r="BX10" s="762"/>
      <c r="BY10" s="762"/>
      <c r="BZ10" s="762"/>
      <c r="CA10" s="762"/>
      <c r="CB10" s="762"/>
      <c r="CC10" s="762"/>
      <c r="CD10" s="762"/>
      <c r="CE10" s="762"/>
      <c r="CF10" s="718"/>
      <c r="CG10" s="664"/>
      <c r="CH10" s="160"/>
      <c r="CI10" s="736"/>
      <c r="CJ10" s="762"/>
      <c r="CK10" s="762"/>
      <c r="CL10" s="762"/>
      <c r="CM10" s="762"/>
      <c r="CN10" s="762"/>
      <c r="CO10" s="762"/>
      <c r="CP10" s="762"/>
      <c r="CQ10" s="762"/>
      <c r="CR10" s="762"/>
      <c r="CS10" s="762"/>
      <c r="CT10" s="762"/>
      <c r="CU10" s="136"/>
      <c r="CV10" s="246"/>
      <c r="CW10" s="762" t="s">
        <v>669</v>
      </c>
      <c r="CX10" s="762"/>
      <c r="CY10" s="762"/>
      <c r="CZ10" s="762"/>
      <c r="DA10" s="762"/>
      <c r="DB10" s="762"/>
      <c r="DC10" s="762"/>
      <c r="DD10" s="762"/>
      <c r="DE10" s="762"/>
      <c r="DF10" s="762"/>
      <c r="DG10" s="762"/>
      <c r="DH10" s="718"/>
      <c r="DI10" s="664"/>
      <c r="DJ10" s="160"/>
      <c r="DK10" s="736"/>
      <c r="DL10" s="762"/>
      <c r="DM10" s="762"/>
      <c r="DN10" s="762"/>
      <c r="DO10" s="762"/>
      <c r="DP10" s="762"/>
      <c r="DQ10" s="762"/>
      <c r="DR10" s="762"/>
      <c r="DS10" s="762"/>
      <c r="DT10" s="762"/>
      <c r="DU10" s="762"/>
      <c r="DV10" s="762"/>
      <c r="DW10" s="664"/>
      <c r="DX10" s="164"/>
      <c r="DY10" s="762" t="s">
        <v>604</v>
      </c>
      <c r="DZ10" s="762"/>
      <c r="EA10" s="762"/>
      <c r="EB10" s="762"/>
      <c r="EC10" s="762"/>
      <c r="ED10" s="762"/>
      <c r="EE10" s="762"/>
      <c r="EF10" s="762"/>
      <c r="EG10" s="762"/>
      <c r="EH10" s="762"/>
      <c r="EI10" s="762"/>
      <c r="EJ10" s="718"/>
    </row>
    <row r="11" spans="1:141" ht="106.5" customHeight="1">
      <c r="C11" s="720"/>
      <c r="D11" s="711"/>
      <c r="E11" s="711"/>
      <c r="F11" s="711"/>
      <c r="G11" s="711"/>
      <c r="H11" s="711"/>
      <c r="I11" s="711"/>
      <c r="J11" s="711"/>
      <c r="K11" s="711"/>
      <c r="L11" s="711"/>
      <c r="M11" s="711"/>
      <c r="N11" s="721"/>
      <c r="O11" s="135"/>
      <c r="P11" s="164"/>
      <c r="Q11" s="1052"/>
      <c r="R11" s="1053"/>
      <c r="S11" s="1053"/>
      <c r="T11" s="1053"/>
      <c r="U11" s="1053"/>
      <c r="V11" s="1053"/>
      <c r="W11" s="1053"/>
      <c r="X11" s="1053"/>
      <c r="Y11" s="1053"/>
      <c r="Z11" s="1053"/>
      <c r="AA11" s="1053"/>
      <c r="AB11" s="1057"/>
      <c r="AC11" s="135"/>
      <c r="AD11" s="160"/>
      <c r="AE11" s="1052"/>
      <c r="AF11" s="1053"/>
      <c r="AG11" s="1053"/>
      <c r="AH11" s="1053"/>
      <c r="AI11" s="1053"/>
      <c r="AJ11" s="1053"/>
      <c r="AK11" s="1053"/>
      <c r="AL11" s="1053"/>
      <c r="AM11" s="1053"/>
      <c r="AN11" s="1053"/>
      <c r="AO11" s="1053"/>
      <c r="AP11" s="1057"/>
      <c r="AQ11" s="135"/>
      <c r="AR11" s="160"/>
      <c r="AS11" s="1052"/>
      <c r="AT11" s="1053"/>
      <c r="AU11" s="1053"/>
      <c r="AV11" s="1053"/>
      <c r="AW11" s="1053"/>
      <c r="AX11" s="1053"/>
      <c r="AY11" s="1053"/>
      <c r="AZ11" s="1053"/>
      <c r="BA11" s="1053"/>
      <c r="BB11" s="1053"/>
      <c r="BC11" s="1053"/>
      <c r="BD11" s="1054"/>
      <c r="BE11" s="135"/>
      <c r="BF11" s="160"/>
      <c r="BG11" s="720"/>
      <c r="BH11" s="711"/>
      <c r="BI11" s="711"/>
      <c r="BJ11" s="711"/>
      <c r="BK11" s="711"/>
      <c r="BL11" s="711"/>
      <c r="BM11" s="711"/>
      <c r="BN11" s="711"/>
      <c r="BO11" s="711"/>
      <c r="BP11" s="711"/>
      <c r="BQ11" s="711"/>
      <c r="BR11" s="721"/>
      <c r="BS11" s="135"/>
      <c r="BT11" s="160"/>
      <c r="BU11" s="1052"/>
      <c r="BV11" s="1053"/>
      <c r="BW11" s="1053"/>
      <c r="BX11" s="1053"/>
      <c r="BY11" s="1053"/>
      <c r="BZ11" s="1053"/>
      <c r="CA11" s="1053"/>
      <c r="CB11" s="1053"/>
      <c r="CC11" s="1053"/>
      <c r="CD11" s="1053"/>
      <c r="CE11" s="1053"/>
      <c r="CF11" s="1054"/>
      <c r="CG11" s="135"/>
      <c r="CI11" s="720"/>
      <c r="CJ11" s="711"/>
      <c r="CK11" s="711"/>
      <c r="CL11" s="711"/>
      <c r="CM11" s="711"/>
      <c r="CN11" s="711"/>
      <c r="CO11" s="711"/>
      <c r="CP11" s="711"/>
      <c r="CQ11" s="711"/>
      <c r="CR11" s="711"/>
      <c r="CS11" s="711"/>
      <c r="CT11" s="721"/>
      <c r="CU11" s="135"/>
      <c r="CV11" s="160"/>
      <c r="CW11" s="1052"/>
      <c r="CX11" s="1053"/>
      <c r="CY11" s="1053"/>
      <c r="CZ11" s="1053"/>
      <c r="DA11" s="1053"/>
      <c r="DB11" s="1053"/>
      <c r="DC11" s="1053"/>
      <c r="DD11" s="1053"/>
      <c r="DE11" s="1053"/>
      <c r="DF11" s="1053"/>
      <c r="DG11" s="1053"/>
      <c r="DH11" s="1054"/>
      <c r="DI11" s="135"/>
      <c r="DJ11" s="160"/>
      <c r="DK11" s="720"/>
      <c r="DL11" s="711"/>
      <c r="DM11" s="711"/>
      <c r="DN11" s="711"/>
      <c r="DO11" s="711"/>
      <c r="DP11" s="711"/>
      <c r="DQ11" s="711"/>
      <c r="DR11" s="711"/>
      <c r="DS11" s="711"/>
      <c r="DT11" s="711"/>
      <c r="DU11" s="711"/>
      <c r="DV11" s="721"/>
      <c r="DW11" s="135"/>
      <c r="DX11" s="164"/>
      <c r="DY11" s="1052"/>
      <c r="DZ11" s="1053"/>
      <c r="EA11" s="1053"/>
      <c r="EB11" s="1053"/>
      <c r="EC11" s="1053"/>
      <c r="ED11" s="1053"/>
      <c r="EE11" s="1053"/>
      <c r="EF11" s="1053"/>
      <c r="EG11" s="1053"/>
      <c r="EH11" s="1053"/>
      <c r="EI11" s="1053"/>
      <c r="EJ11" s="1054"/>
    </row>
    <row r="12" spans="1:141">
      <c r="A12" s="137" t="s">
        <v>7688</v>
      </c>
      <c r="C12" s="714">
        <f>VLOOKUP(A12,'Прайс-лист'!$B:$K,10,0)</f>
        <v>400</v>
      </c>
      <c r="D12" s="715"/>
      <c r="E12" s="715"/>
      <c r="F12" s="715"/>
      <c r="G12" s="715"/>
      <c r="H12" s="715"/>
      <c r="I12" s="715"/>
      <c r="J12" s="715"/>
      <c r="K12" s="716"/>
      <c r="L12" s="708"/>
      <c r="M12" s="761"/>
      <c r="N12" s="761"/>
      <c r="O12" s="137"/>
      <c r="P12" s="164"/>
      <c r="Q12" s="1055"/>
      <c r="R12" s="877"/>
      <c r="S12" s="877"/>
      <c r="T12" s="877"/>
      <c r="U12" s="877"/>
      <c r="V12" s="877"/>
      <c r="W12" s="877"/>
      <c r="X12" s="877"/>
      <c r="Y12" s="877"/>
      <c r="Z12" s="877"/>
      <c r="AA12" s="877"/>
      <c r="AB12" s="878"/>
      <c r="AC12" s="137"/>
      <c r="AD12" s="160"/>
      <c r="AE12" s="1055"/>
      <c r="AF12" s="877"/>
      <c r="AG12" s="877"/>
      <c r="AH12" s="877"/>
      <c r="AI12" s="877"/>
      <c r="AJ12" s="877"/>
      <c r="AK12" s="877"/>
      <c r="AL12" s="877"/>
      <c r="AM12" s="877"/>
      <c r="AN12" s="877"/>
      <c r="AO12" s="877"/>
      <c r="AP12" s="878"/>
      <c r="AQ12" s="137"/>
      <c r="AR12" s="160"/>
      <c r="AS12" s="1055"/>
      <c r="AT12" s="877"/>
      <c r="AU12" s="877"/>
      <c r="AV12" s="877"/>
      <c r="AW12" s="877"/>
      <c r="AX12" s="877"/>
      <c r="AY12" s="877"/>
      <c r="AZ12" s="877"/>
      <c r="BA12" s="877"/>
      <c r="BB12" s="877"/>
      <c r="BC12" s="877"/>
      <c r="BD12" s="1056"/>
      <c r="BE12" s="137" t="s">
        <v>7691</v>
      </c>
      <c r="BF12" s="160"/>
      <c r="BG12" s="714">
        <f>VLOOKUP(BE12,'Прайс-лист'!$B:$K,10,0)</f>
        <v>400</v>
      </c>
      <c r="BH12" s="715"/>
      <c r="BI12" s="715"/>
      <c r="BJ12" s="715"/>
      <c r="BK12" s="715"/>
      <c r="BL12" s="715"/>
      <c r="BM12" s="715"/>
      <c r="BN12" s="715"/>
      <c r="BO12" s="716"/>
      <c r="BP12" s="708"/>
      <c r="BQ12" s="761"/>
      <c r="BR12" s="761"/>
      <c r="BS12" s="137"/>
      <c r="BT12" s="160"/>
      <c r="BU12" s="1055"/>
      <c r="BV12" s="877"/>
      <c r="BW12" s="877"/>
      <c r="BX12" s="877"/>
      <c r="BY12" s="877"/>
      <c r="BZ12" s="877"/>
      <c r="CA12" s="877"/>
      <c r="CB12" s="877"/>
      <c r="CC12" s="877"/>
      <c r="CD12" s="877"/>
      <c r="CE12" s="877"/>
      <c r="CF12" s="1056"/>
      <c r="CG12" s="137" t="s">
        <v>7693</v>
      </c>
      <c r="CI12" s="714">
        <f>VLOOKUP(CG12,'Прайс-лист'!$B:$K,10,0)</f>
        <v>450</v>
      </c>
      <c r="CJ12" s="715"/>
      <c r="CK12" s="715"/>
      <c r="CL12" s="715"/>
      <c r="CM12" s="715"/>
      <c r="CN12" s="715"/>
      <c r="CO12" s="715"/>
      <c r="CP12" s="715"/>
      <c r="CQ12" s="716"/>
      <c r="CR12" s="708"/>
      <c r="CS12" s="761"/>
      <c r="CT12" s="761"/>
      <c r="CU12" s="137"/>
      <c r="CV12" s="160"/>
      <c r="CW12" s="1055"/>
      <c r="CX12" s="877"/>
      <c r="CY12" s="877"/>
      <c r="CZ12" s="877"/>
      <c r="DA12" s="877"/>
      <c r="DB12" s="877"/>
      <c r="DC12" s="877"/>
      <c r="DD12" s="877"/>
      <c r="DE12" s="877"/>
      <c r="DF12" s="877"/>
      <c r="DG12" s="877"/>
      <c r="DH12" s="1056"/>
      <c r="DI12" s="137" t="s">
        <v>7695</v>
      </c>
      <c r="DJ12" s="160"/>
      <c r="DK12" s="714">
        <f>VLOOKUP(DI12,'Прайс-лист'!$B:$K,10,0)</f>
        <v>450</v>
      </c>
      <c r="DL12" s="715"/>
      <c r="DM12" s="715"/>
      <c r="DN12" s="715"/>
      <c r="DO12" s="715"/>
      <c r="DP12" s="715"/>
      <c r="DQ12" s="715"/>
      <c r="DR12" s="715"/>
      <c r="DS12" s="716"/>
      <c r="DT12" s="708"/>
      <c r="DU12" s="761"/>
      <c r="DV12" s="761"/>
      <c r="DW12" s="137"/>
      <c r="DX12" s="160"/>
      <c r="DY12" s="1055"/>
      <c r="DZ12" s="877"/>
      <c r="EA12" s="877"/>
      <c r="EB12" s="877"/>
      <c r="EC12" s="877"/>
      <c r="ED12" s="877"/>
      <c r="EE12" s="877"/>
      <c r="EF12" s="877"/>
      <c r="EG12" s="877"/>
      <c r="EH12" s="877"/>
      <c r="EI12" s="877"/>
      <c r="EJ12" s="1056"/>
    </row>
    <row r="13" spans="1:141">
      <c r="A13" s="137" t="s">
        <v>6754</v>
      </c>
      <c r="C13" s="1058">
        <f>VLOOKUP(A13,'Прайс-лист'!$B:$K,10,0)</f>
        <v>400</v>
      </c>
      <c r="D13" s="1059"/>
      <c r="E13" s="1059"/>
      <c r="F13" s="1059"/>
      <c r="G13" s="1059"/>
      <c r="H13" s="1059"/>
      <c r="I13" s="1059"/>
      <c r="J13" s="1059"/>
      <c r="K13" s="1060"/>
      <c r="L13" s="708"/>
      <c r="M13" s="761"/>
      <c r="N13" s="761"/>
      <c r="O13" s="137" t="s">
        <v>606</v>
      </c>
      <c r="P13" s="164"/>
      <c r="Q13" s="1061">
        <f>VLOOKUP(O13,'Прайс-лист'!$B:$K,10,0)</f>
        <v>440</v>
      </c>
      <c r="R13" s="1062"/>
      <c r="S13" s="1062"/>
      <c r="T13" s="1062"/>
      <c r="U13" s="1062"/>
      <c r="V13" s="1062"/>
      <c r="W13" s="1062"/>
      <c r="X13" s="1062"/>
      <c r="Y13" s="1063"/>
      <c r="Z13" s="708"/>
      <c r="AA13" s="761"/>
      <c r="AB13" s="761"/>
      <c r="AC13" s="137" t="s">
        <v>670</v>
      </c>
      <c r="AD13" s="160"/>
      <c r="AE13" s="1061">
        <f>VLOOKUP(AC13,'Прайс-лист'!$B:$K,10,0)</f>
        <v>640</v>
      </c>
      <c r="AF13" s="1062"/>
      <c r="AG13" s="1062"/>
      <c r="AH13" s="1062"/>
      <c r="AI13" s="1062"/>
      <c r="AJ13" s="1062"/>
      <c r="AK13" s="1062"/>
      <c r="AL13" s="1062"/>
      <c r="AM13" s="1063"/>
      <c r="AN13" s="708"/>
      <c r="AO13" s="761"/>
      <c r="AP13" s="761"/>
      <c r="AQ13" s="137" t="s">
        <v>650</v>
      </c>
      <c r="AR13" s="160"/>
      <c r="AS13" s="1061">
        <f>VLOOKUP(AQ13,'Прайс-лист'!$B:$K,10,0)</f>
        <v>320</v>
      </c>
      <c r="AT13" s="1062"/>
      <c r="AU13" s="1062"/>
      <c r="AV13" s="1062"/>
      <c r="AW13" s="1062"/>
      <c r="AX13" s="1062"/>
      <c r="AY13" s="1062"/>
      <c r="AZ13" s="1062"/>
      <c r="BA13" s="1063"/>
      <c r="BB13" s="708"/>
      <c r="BC13" s="761"/>
      <c r="BD13" s="713"/>
      <c r="BE13" s="137" t="s">
        <v>6756</v>
      </c>
      <c r="BF13" s="160"/>
      <c r="BG13" s="1058">
        <f>VLOOKUP(BE13,'Прайс-лист'!$B:$K,10,0)</f>
        <v>400</v>
      </c>
      <c r="BH13" s="1059"/>
      <c r="BI13" s="1059"/>
      <c r="BJ13" s="1059"/>
      <c r="BK13" s="1059"/>
      <c r="BL13" s="1059"/>
      <c r="BM13" s="1059"/>
      <c r="BN13" s="1059"/>
      <c r="BO13" s="1060"/>
      <c r="BP13" s="708"/>
      <c r="BQ13" s="761"/>
      <c r="BR13" s="761"/>
      <c r="BS13" s="137" t="s">
        <v>673</v>
      </c>
      <c r="BT13" s="160"/>
      <c r="BU13" s="1061">
        <f>VLOOKUP(BS13,'Прайс-лист'!$B:$K,10,0)</f>
        <v>780</v>
      </c>
      <c r="BV13" s="1062"/>
      <c r="BW13" s="1062"/>
      <c r="BX13" s="1062"/>
      <c r="BY13" s="1062"/>
      <c r="BZ13" s="1062"/>
      <c r="CA13" s="1062"/>
      <c r="CB13" s="1062"/>
      <c r="CC13" s="1063"/>
      <c r="CD13" s="708"/>
      <c r="CE13" s="761"/>
      <c r="CF13" s="713"/>
      <c r="CG13" s="137" t="s">
        <v>6758</v>
      </c>
      <c r="CI13" s="1058">
        <f>VLOOKUP(CG13,'Прайс-лист'!$B:$K,10,0)</f>
        <v>450</v>
      </c>
      <c r="CJ13" s="1059"/>
      <c r="CK13" s="1059"/>
      <c r="CL13" s="1059"/>
      <c r="CM13" s="1059"/>
      <c r="CN13" s="1059"/>
      <c r="CO13" s="1059"/>
      <c r="CP13" s="1059"/>
      <c r="CQ13" s="1060"/>
      <c r="CR13" s="708"/>
      <c r="CS13" s="761"/>
      <c r="CT13" s="761"/>
      <c r="CU13" s="137" t="s">
        <v>679</v>
      </c>
      <c r="CV13" s="160"/>
      <c r="CW13" s="1061">
        <f>VLOOKUP(CU13,'Прайс-лист'!$B:$K,10,0)</f>
        <v>1100</v>
      </c>
      <c r="CX13" s="1062"/>
      <c r="CY13" s="1062"/>
      <c r="CZ13" s="1062"/>
      <c r="DA13" s="1062"/>
      <c r="DB13" s="1062"/>
      <c r="DC13" s="1062"/>
      <c r="DD13" s="1062"/>
      <c r="DE13" s="1063"/>
      <c r="DF13" s="708"/>
      <c r="DG13" s="761"/>
      <c r="DH13" s="713"/>
      <c r="DI13" s="137" t="s">
        <v>6760</v>
      </c>
      <c r="DJ13" s="160"/>
      <c r="DK13" s="1058">
        <f>VLOOKUP(DI13,'Прайс-лист'!$B:$K,10,0)</f>
        <v>450</v>
      </c>
      <c r="DL13" s="1059"/>
      <c r="DM13" s="1059"/>
      <c r="DN13" s="1059"/>
      <c r="DO13" s="1059"/>
      <c r="DP13" s="1059"/>
      <c r="DQ13" s="1059"/>
      <c r="DR13" s="1059"/>
      <c r="DS13" s="1060"/>
      <c r="DT13" s="708"/>
      <c r="DU13" s="761"/>
      <c r="DV13" s="761"/>
      <c r="DW13" s="137" t="s">
        <v>606</v>
      </c>
      <c r="DX13" s="160"/>
      <c r="DY13" s="1061">
        <f>VLOOKUP(DW13,'Прайс-лист'!$B:$K,10,0)</f>
        <v>440</v>
      </c>
      <c r="DZ13" s="1062"/>
      <c r="EA13" s="1062"/>
      <c r="EB13" s="1062"/>
      <c r="EC13" s="1062"/>
      <c r="ED13" s="1062"/>
      <c r="EE13" s="1062"/>
      <c r="EF13" s="1062"/>
      <c r="EG13" s="1063"/>
      <c r="EH13" s="708"/>
      <c r="EI13" s="761"/>
      <c r="EJ13" s="713"/>
    </row>
    <row r="14" spans="1:141" ht="15" thickBot="1">
      <c r="A14" s="138" t="s">
        <v>6811</v>
      </c>
      <c r="C14" s="753">
        <f>VLOOKUP(A14,'Прайс-лист'!$B:$K,10,0)</f>
        <v>400</v>
      </c>
      <c r="D14" s="723"/>
      <c r="E14" s="723"/>
      <c r="F14" s="723"/>
      <c r="G14" s="723"/>
      <c r="H14" s="723"/>
      <c r="I14" s="723"/>
      <c r="J14" s="723"/>
      <c r="K14" s="724"/>
      <c r="L14" s="725"/>
      <c r="M14" s="726"/>
      <c r="N14" s="726"/>
      <c r="O14" s="139" t="s">
        <v>769</v>
      </c>
      <c r="P14" s="244"/>
      <c r="Q14" s="722">
        <f>VLOOKUP(O14,'Прайс-лист'!$B:$K,10,0)</f>
        <v>440</v>
      </c>
      <c r="R14" s="723"/>
      <c r="S14" s="723"/>
      <c r="T14" s="723"/>
      <c r="U14" s="723"/>
      <c r="V14" s="723"/>
      <c r="W14" s="723"/>
      <c r="X14" s="723"/>
      <c r="Y14" s="724"/>
      <c r="Z14" s="725"/>
      <c r="AA14" s="726"/>
      <c r="AB14" s="726"/>
      <c r="AC14" s="139" t="s">
        <v>801</v>
      </c>
      <c r="AD14" s="245"/>
      <c r="AE14" s="722">
        <f>VLOOKUP(AC14,'Прайс-лист'!$B:$K,10,0)</f>
        <v>640</v>
      </c>
      <c r="AF14" s="723"/>
      <c r="AG14" s="723"/>
      <c r="AH14" s="723"/>
      <c r="AI14" s="723"/>
      <c r="AJ14" s="723"/>
      <c r="AK14" s="723"/>
      <c r="AL14" s="723"/>
      <c r="AM14" s="724"/>
      <c r="AN14" s="725"/>
      <c r="AO14" s="726"/>
      <c r="AP14" s="726"/>
      <c r="AQ14" s="139" t="s">
        <v>791</v>
      </c>
      <c r="AR14" s="245"/>
      <c r="AS14" s="722">
        <f>VLOOKUP(AQ14,'Прайс-лист'!$B:$K,10,0)</f>
        <v>320</v>
      </c>
      <c r="AT14" s="723"/>
      <c r="AU14" s="723"/>
      <c r="AV14" s="723"/>
      <c r="AW14" s="723"/>
      <c r="AX14" s="723"/>
      <c r="AY14" s="723"/>
      <c r="AZ14" s="723"/>
      <c r="BA14" s="724"/>
      <c r="BB14" s="725"/>
      <c r="BC14" s="726"/>
      <c r="BD14" s="727"/>
      <c r="BE14" s="138" t="s">
        <v>6813</v>
      </c>
      <c r="BF14" s="160"/>
      <c r="BG14" s="753">
        <f>VLOOKUP(BE14,'Прайс-лист'!$B:$K,10,0)</f>
        <v>400</v>
      </c>
      <c r="BH14" s="723"/>
      <c r="BI14" s="723"/>
      <c r="BJ14" s="723"/>
      <c r="BK14" s="723"/>
      <c r="BL14" s="723"/>
      <c r="BM14" s="723"/>
      <c r="BN14" s="723"/>
      <c r="BO14" s="724"/>
      <c r="BP14" s="725"/>
      <c r="BQ14" s="726"/>
      <c r="BR14" s="726"/>
      <c r="BS14" s="139" t="s">
        <v>803</v>
      </c>
      <c r="BT14" s="245"/>
      <c r="BU14" s="722">
        <f>VLOOKUP(BS14,'Прайс-лист'!$B:$K,10,0)</f>
        <v>780</v>
      </c>
      <c r="BV14" s="723"/>
      <c r="BW14" s="723"/>
      <c r="BX14" s="723"/>
      <c r="BY14" s="723"/>
      <c r="BZ14" s="723"/>
      <c r="CA14" s="723"/>
      <c r="CB14" s="723"/>
      <c r="CC14" s="724"/>
      <c r="CD14" s="725"/>
      <c r="CE14" s="726"/>
      <c r="CF14" s="727"/>
      <c r="CG14" s="138" t="s">
        <v>6815</v>
      </c>
      <c r="CI14" s="753">
        <f>VLOOKUP(CG14,'Прайс-лист'!$B:$K,10,0)</f>
        <v>450</v>
      </c>
      <c r="CJ14" s="723"/>
      <c r="CK14" s="723"/>
      <c r="CL14" s="723"/>
      <c r="CM14" s="723"/>
      <c r="CN14" s="723"/>
      <c r="CO14" s="723"/>
      <c r="CP14" s="723"/>
      <c r="CQ14" s="724"/>
      <c r="CR14" s="725"/>
      <c r="CS14" s="726"/>
      <c r="CT14" s="726"/>
      <c r="CU14" s="139" t="s">
        <v>807</v>
      </c>
      <c r="CV14" s="245"/>
      <c r="CW14" s="722">
        <f>VLOOKUP(CU14,'Прайс-лист'!$B:$K,10,0)</f>
        <v>1100</v>
      </c>
      <c r="CX14" s="723"/>
      <c r="CY14" s="723"/>
      <c r="CZ14" s="723"/>
      <c r="DA14" s="723"/>
      <c r="DB14" s="723"/>
      <c r="DC14" s="723"/>
      <c r="DD14" s="723"/>
      <c r="DE14" s="724"/>
      <c r="DF14" s="725"/>
      <c r="DG14" s="726"/>
      <c r="DH14" s="727"/>
      <c r="DI14" s="138" t="s">
        <v>6817</v>
      </c>
      <c r="DJ14" s="160"/>
      <c r="DK14" s="753">
        <f>VLOOKUP(DI14,'Прайс-лист'!$B:$K,10,0)</f>
        <v>450</v>
      </c>
      <c r="DL14" s="723"/>
      <c r="DM14" s="723"/>
      <c r="DN14" s="723"/>
      <c r="DO14" s="723"/>
      <c r="DP14" s="723"/>
      <c r="DQ14" s="723"/>
      <c r="DR14" s="723"/>
      <c r="DS14" s="724"/>
      <c r="DT14" s="725"/>
      <c r="DU14" s="726"/>
      <c r="DV14" s="726"/>
      <c r="DW14" s="139" t="s">
        <v>769</v>
      </c>
      <c r="DX14" s="245"/>
      <c r="DY14" s="722">
        <f>VLOOKUP(DW14,'Прайс-лист'!$B:$K,10,0)</f>
        <v>440</v>
      </c>
      <c r="DZ14" s="723"/>
      <c r="EA14" s="723"/>
      <c r="EB14" s="723"/>
      <c r="EC14" s="723"/>
      <c r="ED14" s="723"/>
      <c r="EE14" s="723"/>
      <c r="EF14" s="723"/>
      <c r="EG14" s="724"/>
      <c r="EH14" s="725"/>
      <c r="EI14" s="726"/>
      <c r="EJ14" s="727"/>
    </row>
    <row r="15" spans="1:141" ht="14.25" customHeight="1" thickBot="1">
      <c r="A15" s="663"/>
      <c r="C15" s="663"/>
      <c r="D15" s="663"/>
      <c r="E15" s="663"/>
      <c r="F15" s="663"/>
      <c r="G15" s="663"/>
      <c r="H15" s="663"/>
      <c r="I15" s="663"/>
      <c r="J15" s="663"/>
      <c r="K15" s="663"/>
      <c r="L15" s="663"/>
      <c r="M15" s="160"/>
      <c r="N15" s="158"/>
      <c r="O15" s="158"/>
      <c r="P15" s="158"/>
      <c r="Q15" s="158"/>
      <c r="R15" s="158"/>
      <c r="S15" s="158"/>
      <c r="T15" s="158"/>
      <c r="U15" s="158"/>
      <c r="V15" s="158"/>
      <c r="W15" s="158"/>
      <c r="X15" s="158"/>
      <c r="Y15" s="158"/>
      <c r="Z15" s="140"/>
      <c r="AA15" s="158"/>
      <c r="AB15" s="158"/>
      <c r="AC15" s="158"/>
      <c r="AD15" s="158"/>
      <c r="AE15" s="158"/>
      <c r="AF15" s="158"/>
      <c r="AG15" s="158"/>
      <c r="AH15" s="158"/>
      <c r="AI15" s="158"/>
      <c r="AJ15" s="158"/>
      <c r="AK15" s="158"/>
      <c r="AL15" s="158"/>
      <c r="AM15" s="140"/>
      <c r="AN15" s="158"/>
      <c r="AO15" s="158"/>
      <c r="AP15" s="158"/>
      <c r="AQ15" s="158"/>
      <c r="AR15" s="158"/>
      <c r="AS15" s="158"/>
      <c r="AT15" s="158"/>
      <c r="AU15" s="158"/>
      <c r="AV15" s="158"/>
      <c r="AW15" s="158"/>
      <c r="AX15" s="158"/>
      <c r="AY15" s="158"/>
      <c r="AZ15" s="160"/>
      <c r="BA15" s="160"/>
      <c r="BB15" s="160"/>
      <c r="BC15" s="160"/>
      <c r="BD15" s="158"/>
      <c r="BE15" s="158"/>
      <c r="BF15" s="158"/>
      <c r="BG15" s="158"/>
      <c r="BH15" s="158"/>
      <c r="BI15" s="158"/>
      <c r="BJ15" s="158"/>
      <c r="BK15" s="158"/>
      <c r="BL15" s="158"/>
      <c r="BM15" s="158"/>
      <c r="BN15" s="158"/>
      <c r="BO15" s="158"/>
      <c r="BP15" s="158"/>
      <c r="BQ15" s="158"/>
      <c r="BR15" s="158"/>
      <c r="BS15" s="158"/>
      <c r="BT15" s="164"/>
      <c r="BU15" s="142"/>
      <c r="BV15" s="142"/>
      <c r="BW15" s="142"/>
      <c r="BX15" s="142"/>
      <c r="BY15" s="142"/>
      <c r="BZ15" s="142"/>
      <c r="CA15" s="142"/>
      <c r="CB15" s="142"/>
      <c r="CC15" s="142"/>
      <c r="CD15" s="142"/>
      <c r="CE15" s="142"/>
      <c r="CF15" s="142"/>
      <c r="CG15" s="142"/>
      <c r="CH15" s="142"/>
      <c r="CI15" s="142"/>
      <c r="CJ15" s="142"/>
      <c r="CK15" s="142"/>
      <c r="CL15" s="142"/>
      <c r="CM15" s="142"/>
      <c r="CN15" s="142"/>
      <c r="CO15" s="142"/>
      <c r="CP15" s="142"/>
      <c r="CQ15" s="142"/>
      <c r="CR15" s="142"/>
      <c r="CS15" s="142"/>
      <c r="CT15" s="142"/>
      <c r="CU15" s="142"/>
      <c r="CV15" s="142"/>
      <c r="CW15" s="142"/>
      <c r="CX15" s="142"/>
      <c r="CY15" s="142"/>
      <c r="CZ15" s="142"/>
      <c r="DA15" s="142"/>
      <c r="DB15" s="142"/>
      <c r="DC15" s="142"/>
      <c r="DD15" s="142"/>
      <c r="DE15" s="142"/>
      <c r="DF15" s="142"/>
      <c r="DG15" s="142"/>
      <c r="DH15" s="142"/>
      <c r="DI15" s="142"/>
      <c r="DJ15" s="142"/>
      <c r="DK15" s="142"/>
      <c r="DL15" s="142"/>
      <c r="DM15" s="142"/>
      <c r="DN15" s="142"/>
      <c r="DO15" s="142"/>
      <c r="DP15" s="142"/>
      <c r="DQ15" s="142"/>
      <c r="DR15" s="142"/>
      <c r="DS15" s="142"/>
      <c r="DT15" s="142"/>
      <c r="DU15" s="142"/>
      <c r="DV15" s="142"/>
      <c r="DW15" s="142"/>
    </row>
    <row r="16" spans="1:141" ht="15.75" customHeight="1" thickBot="1">
      <c r="C16" s="754" t="s">
        <v>4184</v>
      </c>
      <c r="D16" s="755"/>
      <c r="E16" s="755"/>
      <c r="F16" s="755"/>
      <c r="G16" s="755"/>
      <c r="H16" s="755"/>
      <c r="I16" s="755"/>
      <c r="J16" s="755"/>
      <c r="K16" s="755"/>
      <c r="L16" s="755"/>
      <c r="M16" s="755"/>
      <c r="N16" s="755"/>
      <c r="O16" s="755"/>
      <c r="P16" s="755"/>
      <c r="Q16" s="755"/>
      <c r="R16" s="755"/>
      <c r="S16" s="755"/>
      <c r="T16" s="755"/>
      <c r="U16" s="755"/>
      <c r="V16" s="755"/>
      <c r="W16" s="755"/>
      <c r="X16" s="755"/>
      <c r="Y16" s="755"/>
      <c r="Z16" s="755"/>
      <c r="AA16" s="755"/>
      <c r="AB16" s="755"/>
      <c r="AC16" s="755"/>
      <c r="AD16" s="755"/>
      <c r="AE16" s="755"/>
      <c r="AF16" s="755"/>
      <c r="AG16" s="755"/>
      <c r="AH16" s="755"/>
      <c r="AI16" s="755"/>
      <c r="AJ16" s="755"/>
      <c r="AK16" s="755"/>
      <c r="AL16" s="755"/>
      <c r="AM16" s="755"/>
      <c r="AN16" s="755"/>
      <c r="AO16" s="755"/>
      <c r="AP16" s="755"/>
      <c r="AQ16" s="755"/>
      <c r="AR16" s="755"/>
      <c r="AS16" s="755"/>
      <c r="AT16" s="755"/>
      <c r="AU16" s="755"/>
      <c r="AV16" s="755"/>
      <c r="AW16" s="755"/>
      <c r="AX16" s="755"/>
      <c r="AY16" s="755"/>
      <c r="AZ16" s="755"/>
      <c r="BA16" s="755"/>
      <c r="BB16" s="755"/>
      <c r="BC16" s="755"/>
      <c r="BD16" s="755"/>
      <c r="BE16" s="755"/>
      <c r="BF16" s="755"/>
      <c r="BG16" s="755"/>
      <c r="BH16" s="755"/>
      <c r="BI16" s="755"/>
      <c r="BJ16" s="755"/>
      <c r="BK16" s="755"/>
      <c r="BL16" s="755"/>
      <c r="BM16" s="755"/>
      <c r="BN16" s="755"/>
      <c r="BO16" s="755"/>
      <c r="BP16" s="755"/>
      <c r="BQ16" s="755"/>
      <c r="BR16" s="755"/>
      <c r="BS16" s="755"/>
      <c r="BT16" s="755"/>
      <c r="BU16" s="755"/>
      <c r="BV16" s="755"/>
      <c r="BW16" s="755"/>
      <c r="BX16" s="755"/>
      <c r="BY16" s="755"/>
      <c r="BZ16" s="755"/>
      <c r="CA16" s="755"/>
      <c r="CB16" s="755"/>
      <c r="CC16" s="755"/>
      <c r="CD16" s="755"/>
      <c r="CE16" s="755"/>
      <c r="CF16" s="755"/>
      <c r="CG16" s="755"/>
      <c r="CH16" s="755"/>
      <c r="CI16" s="755"/>
      <c r="CJ16" s="755"/>
      <c r="CK16" s="755"/>
      <c r="CL16" s="755"/>
      <c r="CM16" s="755"/>
      <c r="CN16" s="755"/>
      <c r="CO16" s="755"/>
      <c r="CP16" s="755"/>
      <c r="CQ16" s="755"/>
      <c r="CR16" s="755"/>
      <c r="CS16" s="755"/>
      <c r="CT16" s="756"/>
      <c r="CU16" s="142"/>
      <c r="CV16" s="142"/>
      <c r="CW16" s="754" t="s">
        <v>4185</v>
      </c>
      <c r="CX16" s="755"/>
      <c r="CY16" s="755"/>
      <c r="CZ16" s="755"/>
      <c r="DA16" s="755"/>
      <c r="DB16" s="755"/>
      <c r="DC16" s="755"/>
      <c r="DD16" s="755"/>
      <c r="DE16" s="755"/>
      <c r="DF16" s="755"/>
      <c r="DG16" s="755"/>
      <c r="DH16" s="755"/>
      <c r="DI16" s="755"/>
      <c r="DJ16" s="755"/>
      <c r="DK16" s="755"/>
      <c r="DL16" s="755"/>
      <c r="DM16" s="755"/>
      <c r="DN16" s="755"/>
      <c r="DO16" s="755"/>
      <c r="DP16" s="755"/>
      <c r="DQ16" s="755"/>
      <c r="DR16" s="755"/>
      <c r="DS16" s="755"/>
      <c r="DT16" s="755"/>
      <c r="DU16" s="755"/>
      <c r="DV16" s="755"/>
      <c r="DW16" s="755"/>
      <c r="DX16" s="755"/>
      <c r="DY16" s="755"/>
      <c r="DZ16" s="755"/>
      <c r="EA16" s="755"/>
      <c r="EB16" s="755"/>
      <c r="EC16" s="755"/>
      <c r="ED16" s="755"/>
      <c r="EE16" s="755"/>
      <c r="EF16" s="755"/>
      <c r="EG16" s="755"/>
      <c r="EH16" s="755"/>
      <c r="EI16" s="755"/>
      <c r="EJ16" s="756"/>
    </row>
    <row r="17" spans="1:140">
      <c r="A17" s="135"/>
      <c r="B17" s="160"/>
      <c r="C17" s="740" t="s">
        <v>4235</v>
      </c>
      <c r="D17" s="741"/>
      <c r="E17" s="741"/>
      <c r="F17" s="741"/>
      <c r="G17" s="741"/>
      <c r="H17" s="741"/>
      <c r="I17" s="741"/>
      <c r="J17" s="741"/>
      <c r="K17" s="741"/>
      <c r="L17" s="741"/>
      <c r="M17" s="741"/>
      <c r="N17" s="741"/>
      <c r="O17" s="135"/>
      <c r="P17" s="160"/>
      <c r="Q17" s="741" t="s">
        <v>607</v>
      </c>
      <c r="R17" s="741"/>
      <c r="S17" s="741"/>
      <c r="T17" s="741"/>
      <c r="U17" s="741"/>
      <c r="V17" s="741"/>
      <c r="W17" s="741"/>
      <c r="X17" s="741"/>
      <c r="Y17" s="741"/>
      <c r="Z17" s="741"/>
      <c r="AA17" s="741"/>
      <c r="AB17" s="741"/>
      <c r="AC17" s="135"/>
      <c r="AD17" s="160"/>
      <c r="AE17" s="741" t="s">
        <v>651</v>
      </c>
      <c r="AF17" s="741"/>
      <c r="AG17" s="741"/>
      <c r="AH17" s="741"/>
      <c r="AI17" s="741"/>
      <c r="AJ17" s="741"/>
      <c r="AK17" s="741"/>
      <c r="AL17" s="741"/>
      <c r="AM17" s="741"/>
      <c r="AN17" s="741"/>
      <c r="AO17" s="741"/>
      <c r="AP17" s="741"/>
      <c r="AQ17" s="135"/>
      <c r="AR17" s="160"/>
      <c r="AS17" s="741" t="s">
        <v>683</v>
      </c>
      <c r="AT17" s="741"/>
      <c r="AU17" s="741"/>
      <c r="AV17" s="741"/>
      <c r="AW17" s="741"/>
      <c r="AX17" s="741"/>
      <c r="AY17" s="741"/>
      <c r="AZ17" s="741"/>
      <c r="BA17" s="741"/>
      <c r="BB17" s="741"/>
      <c r="BC17" s="741"/>
      <c r="BD17" s="741"/>
      <c r="BE17" s="135"/>
      <c r="BF17" s="160"/>
      <c r="BG17" s="741" t="s">
        <v>755</v>
      </c>
      <c r="BH17" s="741"/>
      <c r="BI17" s="741"/>
      <c r="BJ17" s="741"/>
      <c r="BK17" s="741"/>
      <c r="BL17" s="741"/>
      <c r="BM17" s="741"/>
      <c r="BN17" s="741"/>
      <c r="BO17" s="741"/>
      <c r="BP17" s="741"/>
      <c r="BQ17" s="741"/>
      <c r="BR17" s="741"/>
      <c r="BS17" s="135"/>
      <c r="BT17" s="160"/>
      <c r="BU17" s="741" t="s">
        <v>763</v>
      </c>
      <c r="BV17" s="741"/>
      <c r="BW17" s="741"/>
      <c r="BX17" s="741"/>
      <c r="BY17" s="741"/>
      <c r="BZ17" s="741"/>
      <c r="CA17" s="741"/>
      <c r="CB17" s="741"/>
      <c r="CC17" s="741"/>
      <c r="CD17" s="741"/>
      <c r="CE17" s="741"/>
      <c r="CF17" s="741"/>
      <c r="CG17" s="247"/>
      <c r="CH17" s="247"/>
      <c r="CI17" s="741" t="s">
        <v>5871</v>
      </c>
      <c r="CJ17" s="741"/>
      <c r="CK17" s="741"/>
      <c r="CL17" s="741"/>
      <c r="CM17" s="741"/>
      <c r="CN17" s="741"/>
      <c r="CO17" s="741"/>
      <c r="CP17" s="741"/>
      <c r="CQ17" s="741"/>
      <c r="CR17" s="741"/>
      <c r="CS17" s="741"/>
      <c r="CT17" s="742"/>
      <c r="CU17" s="142"/>
      <c r="CV17" s="142"/>
      <c r="CW17" s="740" t="s">
        <v>4236</v>
      </c>
      <c r="CX17" s="741"/>
      <c r="CY17" s="741"/>
      <c r="CZ17" s="741"/>
      <c r="DA17" s="741"/>
      <c r="DB17" s="741"/>
      <c r="DC17" s="741"/>
      <c r="DD17" s="741"/>
      <c r="DE17" s="741"/>
      <c r="DF17" s="741"/>
      <c r="DG17" s="741"/>
      <c r="DH17" s="741"/>
      <c r="DI17" s="135"/>
      <c r="DJ17" s="164"/>
      <c r="DK17" s="741" t="s">
        <v>687</v>
      </c>
      <c r="DL17" s="741"/>
      <c r="DM17" s="741"/>
      <c r="DN17" s="741"/>
      <c r="DO17" s="741"/>
      <c r="DP17" s="741"/>
      <c r="DQ17" s="741"/>
      <c r="DR17" s="741"/>
      <c r="DS17" s="741"/>
      <c r="DT17" s="741"/>
      <c r="DU17" s="741"/>
      <c r="DV17" s="741"/>
      <c r="DW17" s="135"/>
      <c r="DX17" s="164"/>
      <c r="DY17" s="741" t="s">
        <v>5872</v>
      </c>
      <c r="DZ17" s="741"/>
      <c r="EA17" s="741"/>
      <c r="EB17" s="741"/>
      <c r="EC17" s="741"/>
      <c r="ED17" s="741"/>
      <c r="EE17" s="741"/>
      <c r="EF17" s="741"/>
      <c r="EG17" s="741"/>
      <c r="EH17" s="741"/>
      <c r="EI17" s="741"/>
      <c r="EJ17" s="742"/>
    </row>
    <row r="18" spans="1:140" ht="54" customHeight="1">
      <c r="A18" s="142"/>
      <c r="B18" s="160"/>
      <c r="C18" s="734" t="s">
        <v>5886</v>
      </c>
      <c r="D18" s="763"/>
      <c r="E18" s="763"/>
      <c r="F18" s="763"/>
      <c r="G18" s="763"/>
      <c r="H18" s="763"/>
      <c r="I18" s="763"/>
      <c r="J18" s="763"/>
      <c r="K18" s="763"/>
      <c r="L18" s="763"/>
      <c r="M18" s="763"/>
      <c r="N18" s="763"/>
      <c r="O18" s="142"/>
      <c r="P18" s="160"/>
      <c r="Q18" s="763" t="s">
        <v>4262</v>
      </c>
      <c r="R18" s="763"/>
      <c r="S18" s="763"/>
      <c r="T18" s="763"/>
      <c r="U18" s="763"/>
      <c r="V18" s="763"/>
      <c r="W18" s="763"/>
      <c r="X18" s="763"/>
      <c r="Y18" s="763"/>
      <c r="Z18" s="763"/>
      <c r="AA18" s="763"/>
      <c r="AB18" s="763"/>
      <c r="AC18" s="142"/>
      <c r="AD18" s="160"/>
      <c r="AE18" s="763" t="s">
        <v>4275</v>
      </c>
      <c r="AF18" s="763"/>
      <c r="AG18" s="763"/>
      <c r="AH18" s="763"/>
      <c r="AI18" s="763"/>
      <c r="AJ18" s="763"/>
      <c r="AK18" s="763"/>
      <c r="AL18" s="763"/>
      <c r="AM18" s="763"/>
      <c r="AN18" s="763"/>
      <c r="AO18" s="763"/>
      <c r="AP18" s="763"/>
      <c r="AQ18" s="142"/>
      <c r="AR18" s="160"/>
      <c r="AS18" s="763" t="s">
        <v>4263</v>
      </c>
      <c r="AT18" s="763"/>
      <c r="AU18" s="763"/>
      <c r="AV18" s="763"/>
      <c r="AW18" s="763"/>
      <c r="AX18" s="763"/>
      <c r="AY18" s="763"/>
      <c r="AZ18" s="763"/>
      <c r="BA18" s="763"/>
      <c r="BB18" s="763"/>
      <c r="BC18" s="763"/>
      <c r="BD18" s="763"/>
      <c r="BE18" s="142"/>
      <c r="BF18" s="160"/>
      <c r="BG18" s="763" t="s">
        <v>4276</v>
      </c>
      <c r="BH18" s="763"/>
      <c r="BI18" s="763"/>
      <c r="BJ18" s="763"/>
      <c r="BK18" s="763"/>
      <c r="BL18" s="763"/>
      <c r="BM18" s="763"/>
      <c r="BN18" s="763"/>
      <c r="BO18" s="763"/>
      <c r="BP18" s="763"/>
      <c r="BQ18" s="763"/>
      <c r="BR18" s="763"/>
      <c r="BS18" s="142"/>
      <c r="BT18" s="160"/>
      <c r="BU18" s="763" t="s">
        <v>4277</v>
      </c>
      <c r="BV18" s="763"/>
      <c r="BW18" s="763"/>
      <c r="BX18" s="763"/>
      <c r="BY18" s="763"/>
      <c r="BZ18" s="763"/>
      <c r="CA18" s="763"/>
      <c r="CB18" s="763"/>
      <c r="CC18" s="763"/>
      <c r="CD18" s="763"/>
      <c r="CE18" s="763"/>
      <c r="CF18" s="763"/>
      <c r="CG18" s="247"/>
      <c r="CH18" s="247"/>
      <c r="CI18" s="763" t="s">
        <v>5883</v>
      </c>
      <c r="CJ18" s="763"/>
      <c r="CK18" s="763"/>
      <c r="CL18" s="763"/>
      <c r="CM18" s="763"/>
      <c r="CN18" s="763"/>
      <c r="CO18" s="763"/>
      <c r="CP18" s="763"/>
      <c r="CQ18" s="763"/>
      <c r="CR18" s="763"/>
      <c r="CS18" s="763"/>
      <c r="CT18" s="744"/>
      <c r="CU18" s="142"/>
      <c r="CV18" s="142"/>
      <c r="CW18" s="734" t="s">
        <v>5882</v>
      </c>
      <c r="CX18" s="763"/>
      <c r="CY18" s="763"/>
      <c r="CZ18" s="763"/>
      <c r="DA18" s="763"/>
      <c r="DB18" s="763"/>
      <c r="DC18" s="763"/>
      <c r="DD18" s="763"/>
      <c r="DE18" s="763"/>
      <c r="DF18" s="763"/>
      <c r="DG18" s="763"/>
      <c r="DH18" s="763"/>
      <c r="DI18" s="142"/>
      <c r="DJ18" s="164"/>
      <c r="DK18" s="763" t="s">
        <v>4268</v>
      </c>
      <c r="DL18" s="763"/>
      <c r="DM18" s="763"/>
      <c r="DN18" s="763"/>
      <c r="DO18" s="763"/>
      <c r="DP18" s="763"/>
      <c r="DQ18" s="763"/>
      <c r="DR18" s="763"/>
      <c r="DS18" s="763"/>
      <c r="DT18" s="763"/>
      <c r="DU18" s="763"/>
      <c r="DV18" s="763"/>
      <c r="DW18" s="142"/>
      <c r="DX18" s="164"/>
      <c r="DY18" s="763" t="s">
        <v>5884</v>
      </c>
      <c r="DZ18" s="763"/>
      <c r="EA18" s="763"/>
      <c r="EB18" s="763"/>
      <c r="EC18" s="763"/>
      <c r="ED18" s="763"/>
      <c r="EE18" s="763"/>
      <c r="EF18" s="763"/>
      <c r="EG18" s="763"/>
      <c r="EH18" s="763"/>
      <c r="EI18" s="763"/>
      <c r="EJ18" s="744"/>
    </row>
    <row r="19" spans="1:140" ht="15" customHeight="1">
      <c r="A19" s="664"/>
      <c r="B19" s="160"/>
      <c r="C19" s="806"/>
      <c r="D19" s="807"/>
      <c r="E19" s="807"/>
      <c r="F19" s="807"/>
      <c r="G19" s="807"/>
      <c r="H19" s="807"/>
      <c r="I19" s="807"/>
      <c r="J19" s="807"/>
      <c r="K19" s="807"/>
      <c r="L19" s="807"/>
      <c r="M19" s="807"/>
      <c r="N19" s="808"/>
      <c r="O19" s="664"/>
      <c r="P19" s="160"/>
      <c r="Q19" s="762" t="s">
        <v>609</v>
      </c>
      <c r="R19" s="762"/>
      <c r="S19" s="762"/>
      <c r="T19" s="762"/>
      <c r="U19" s="762"/>
      <c r="V19" s="762"/>
      <c r="W19" s="762"/>
      <c r="X19" s="762"/>
      <c r="Y19" s="762"/>
      <c r="Z19" s="762"/>
      <c r="AA19" s="762"/>
      <c r="AB19" s="762"/>
      <c r="AC19" s="664"/>
      <c r="AD19" s="160"/>
      <c r="AE19" s="762" t="s">
        <v>653</v>
      </c>
      <c r="AF19" s="762"/>
      <c r="AG19" s="762"/>
      <c r="AH19" s="762"/>
      <c r="AI19" s="762"/>
      <c r="AJ19" s="762"/>
      <c r="AK19" s="762"/>
      <c r="AL19" s="762"/>
      <c r="AM19" s="762"/>
      <c r="AN19" s="762"/>
      <c r="AO19" s="762"/>
      <c r="AP19" s="762"/>
      <c r="AQ19" s="136"/>
      <c r="AR19" s="246"/>
      <c r="AS19" s="762" t="s">
        <v>685</v>
      </c>
      <c r="AT19" s="762"/>
      <c r="AU19" s="762"/>
      <c r="AV19" s="762"/>
      <c r="AW19" s="762"/>
      <c r="AX19" s="762"/>
      <c r="AY19" s="762"/>
      <c r="AZ19" s="762"/>
      <c r="BA19" s="762"/>
      <c r="BB19" s="762"/>
      <c r="BC19" s="762"/>
      <c r="BD19" s="762"/>
      <c r="BE19" s="664"/>
      <c r="BF19" s="160"/>
      <c r="BG19" s="762" t="s">
        <v>757</v>
      </c>
      <c r="BH19" s="762"/>
      <c r="BI19" s="762"/>
      <c r="BJ19" s="762"/>
      <c r="BK19" s="762"/>
      <c r="BL19" s="762"/>
      <c r="BM19" s="762"/>
      <c r="BN19" s="762"/>
      <c r="BO19" s="762"/>
      <c r="BP19" s="762"/>
      <c r="BQ19" s="762"/>
      <c r="BR19" s="762"/>
      <c r="BS19" s="136"/>
      <c r="BT19" s="246"/>
      <c r="BU19" s="762" t="s">
        <v>765</v>
      </c>
      <c r="BV19" s="762"/>
      <c r="BW19" s="762"/>
      <c r="BX19" s="762"/>
      <c r="BY19" s="762"/>
      <c r="BZ19" s="762"/>
      <c r="CA19" s="762"/>
      <c r="CB19" s="762"/>
      <c r="CC19" s="762"/>
      <c r="CD19" s="762"/>
      <c r="CE19" s="762"/>
      <c r="CF19" s="762"/>
      <c r="CG19" s="247"/>
      <c r="CH19" s="247"/>
      <c r="CI19" s="762" t="s">
        <v>5878</v>
      </c>
      <c r="CJ19" s="762"/>
      <c r="CK19" s="762"/>
      <c r="CL19" s="762"/>
      <c r="CM19" s="762"/>
      <c r="CN19" s="762"/>
      <c r="CO19" s="762"/>
      <c r="CP19" s="762"/>
      <c r="CQ19" s="762"/>
      <c r="CR19" s="762"/>
      <c r="CS19" s="762"/>
      <c r="CT19" s="718"/>
      <c r="CU19" s="142"/>
      <c r="CV19" s="142"/>
      <c r="CW19" s="736"/>
      <c r="CX19" s="762"/>
      <c r="CY19" s="762"/>
      <c r="CZ19" s="762"/>
      <c r="DA19" s="762"/>
      <c r="DB19" s="762"/>
      <c r="DC19" s="762"/>
      <c r="DD19" s="762"/>
      <c r="DE19" s="762"/>
      <c r="DF19" s="762"/>
      <c r="DG19" s="762"/>
      <c r="DH19" s="762"/>
      <c r="DI19" s="664"/>
      <c r="DJ19" s="164"/>
      <c r="DK19" s="762" t="s">
        <v>685</v>
      </c>
      <c r="DL19" s="762"/>
      <c r="DM19" s="762"/>
      <c r="DN19" s="762"/>
      <c r="DO19" s="762"/>
      <c r="DP19" s="762"/>
      <c r="DQ19" s="762"/>
      <c r="DR19" s="762"/>
      <c r="DS19" s="762"/>
      <c r="DT19" s="762"/>
      <c r="DU19" s="762"/>
      <c r="DV19" s="762"/>
      <c r="DW19" s="664"/>
      <c r="DX19" s="164"/>
      <c r="DY19" s="762" t="s">
        <v>5878</v>
      </c>
      <c r="DZ19" s="762"/>
      <c r="EA19" s="762"/>
      <c r="EB19" s="762"/>
      <c r="EC19" s="762"/>
      <c r="ED19" s="762"/>
      <c r="EE19" s="762"/>
      <c r="EF19" s="762"/>
      <c r="EG19" s="762"/>
      <c r="EH19" s="762"/>
      <c r="EI19" s="762"/>
      <c r="EJ19" s="718"/>
    </row>
    <row r="20" spans="1:140" ht="111.75" customHeight="1">
      <c r="A20" s="135"/>
      <c r="B20" s="160"/>
      <c r="C20" s="720"/>
      <c r="D20" s="711"/>
      <c r="E20" s="711"/>
      <c r="F20" s="711"/>
      <c r="G20" s="711"/>
      <c r="H20" s="711"/>
      <c r="I20" s="711"/>
      <c r="J20" s="711"/>
      <c r="K20" s="711"/>
      <c r="L20" s="711"/>
      <c r="M20" s="711"/>
      <c r="N20" s="721"/>
      <c r="O20" s="135"/>
      <c r="P20" s="160"/>
      <c r="Q20" s="1052"/>
      <c r="R20" s="1053"/>
      <c r="S20" s="1053"/>
      <c r="T20" s="1053"/>
      <c r="U20" s="1053"/>
      <c r="V20" s="1053"/>
      <c r="W20" s="1053"/>
      <c r="X20" s="1053"/>
      <c r="Y20" s="1053"/>
      <c r="Z20" s="1053"/>
      <c r="AA20" s="1053"/>
      <c r="AB20" s="1057"/>
      <c r="AC20" s="135"/>
      <c r="AD20" s="160"/>
      <c r="AE20" s="1052"/>
      <c r="AF20" s="1053"/>
      <c r="AG20" s="1053"/>
      <c r="AH20" s="1053"/>
      <c r="AI20" s="1053"/>
      <c r="AJ20" s="1053"/>
      <c r="AK20" s="1053"/>
      <c r="AL20" s="1053"/>
      <c r="AM20" s="1053"/>
      <c r="AN20" s="1053"/>
      <c r="AO20" s="1053"/>
      <c r="AP20" s="1057"/>
      <c r="AQ20" s="135"/>
      <c r="AR20" s="160"/>
      <c r="AS20" s="1052"/>
      <c r="AT20" s="1053"/>
      <c r="AU20" s="1053"/>
      <c r="AV20" s="1053"/>
      <c r="AW20" s="1053"/>
      <c r="AX20" s="1053"/>
      <c r="AY20" s="1053"/>
      <c r="AZ20" s="1053"/>
      <c r="BA20" s="1053"/>
      <c r="BB20" s="1053"/>
      <c r="BC20" s="1053"/>
      <c r="BD20" s="1057"/>
      <c r="BE20" s="135"/>
      <c r="BF20" s="247"/>
      <c r="BG20" s="1052"/>
      <c r="BH20" s="1053"/>
      <c r="BI20" s="1053"/>
      <c r="BJ20" s="1053"/>
      <c r="BK20" s="1053"/>
      <c r="BL20" s="1053"/>
      <c r="BM20" s="1053"/>
      <c r="BN20" s="1053"/>
      <c r="BO20" s="1053"/>
      <c r="BP20" s="1053"/>
      <c r="BQ20" s="1053"/>
      <c r="BR20" s="1057"/>
      <c r="BS20" s="135"/>
      <c r="BT20" s="160"/>
      <c r="BU20" s="1052"/>
      <c r="BV20" s="1053"/>
      <c r="BW20" s="1053"/>
      <c r="BX20" s="1053"/>
      <c r="BY20" s="1053"/>
      <c r="BZ20" s="1053"/>
      <c r="CA20" s="1053"/>
      <c r="CB20" s="1053"/>
      <c r="CC20" s="1053"/>
      <c r="CD20" s="1053"/>
      <c r="CE20" s="1053"/>
      <c r="CF20" s="1057"/>
      <c r="CG20" s="247"/>
      <c r="CH20" s="247"/>
      <c r="CI20" s="1052"/>
      <c r="CJ20" s="1053"/>
      <c r="CK20" s="1053"/>
      <c r="CL20" s="1053"/>
      <c r="CM20" s="1053"/>
      <c r="CN20" s="1053"/>
      <c r="CO20" s="1053"/>
      <c r="CP20" s="1053"/>
      <c r="CQ20" s="1053"/>
      <c r="CR20" s="1053"/>
      <c r="CS20" s="1053"/>
      <c r="CT20" s="1054"/>
      <c r="CU20" s="142"/>
      <c r="CV20" s="142"/>
      <c r="CW20" s="720"/>
      <c r="CX20" s="711"/>
      <c r="CY20" s="711"/>
      <c r="CZ20" s="711"/>
      <c r="DA20" s="711"/>
      <c r="DB20" s="711"/>
      <c r="DC20" s="711"/>
      <c r="DD20" s="711"/>
      <c r="DE20" s="711"/>
      <c r="DF20" s="711"/>
      <c r="DG20" s="711"/>
      <c r="DH20" s="721"/>
      <c r="DI20" s="135"/>
      <c r="DJ20" s="164"/>
      <c r="DK20" s="1052"/>
      <c r="DL20" s="1053"/>
      <c r="DM20" s="1053"/>
      <c r="DN20" s="1053"/>
      <c r="DO20" s="1053"/>
      <c r="DP20" s="1053"/>
      <c r="DQ20" s="1053"/>
      <c r="DR20" s="1053"/>
      <c r="DS20" s="1053"/>
      <c r="DT20" s="1053"/>
      <c r="DU20" s="1053"/>
      <c r="DV20" s="1057"/>
      <c r="DW20" s="135"/>
      <c r="DX20" s="164"/>
      <c r="DY20" s="1052"/>
      <c r="DZ20" s="1053"/>
      <c r="EA20" s="1053"/>
      <c r="EB20" s="1053"/>
      <c r="EC20" s="1053"/>
      <c r="ED20" s="1053"/>
      <c r="EE20" s="1053"/>
      <c r="EF20" s="1053"/>
      <c r="EG20" s="1053"/>
      <c r="EH20" s="1053"/>
      <c r="EI20" s="1053"/>
      <c r="EJ20" s="1054"/>
    </row>
    <row r="21" spans="1:140">
      <c r="A21" s="137" t="s">
        <v>7697</v>
      </c>
      <c r="B21" s="160"/>
      <c r="C21" s="714">
        <f>VLOOKUP(A21,'Прайс-лист'!$B:$K,10,0)</f>
        <v>500</v>
      </c>
      <c r="D21" s="715"/>
      <c r="E21" s="715"/>
      <c r="F21" s="715"/>
      <c r="G21" s="715"/>
      <c r="H21" s="715"/>
      <c r="I21" s="715"/>
      <c r="J21" s="715"/>
      <c r="K21" s="716"/>
      <c r="L21" s="708"/>
      <c r="M21" s="761"/>
      <c r="N21" s="761"/>
      <c r="O21" s="137"/>
      <c r="P21" s="160"/>
      <c r="Q21" s="1055"/>
      <c r="R21" s="877"/>
      <c r="S21" s="877"/>
      <c r="T21" s="877"/>
      <c r="U21" s="877"/>
      <c r="V21" s="877"/>
      <c r="W21" s="877"/>
      <c r="X21" s="877"/>
      <c r="Y21" s="877"/>
      <c r="Z21" s="877"/>
      <c r="AA21" s="877"/>
      <c r="AB21" s="878"/>
      <c r="AC21" s="137"/>
      <c r="AD21" s="160"/>
      <c r="AE21" s="1055"/>
      <c r="AF21" s="877"/>
      <c r="AG21" s="877"/>
      <c r="AH21" s="877"/>
      <c r="AI21" s="877"/>
      <c r="AJ21" s="877"/>
      <c r="AK21" s="877"/>
      <c r="AL21" s="877"/>
      <c r="AM21" s="877"/>
      <c r="AN21" s="877"/>
      <c r="AO21" s="877"/>
      <c r="AP21" s="878"/>
      <c r="AQ21" s="137"/>
      <c r="AR21" s="160"/>
      <c r="AS21" s="1055"/>
      <c r="AT21" s="877"/>
      <c r="AU21" s="877"/>
      <c r="AV21" s="877"/>
      <c r="AW21" s="877"/>
      <c r="AX21" s="877"/>
      <c r="AY21" s="877"/>
      <c r="AZ21" s="877"/>
      <c r="BA21" s="877"/>
      <c r="BB21" s="877"/>
      <c r="BC21" s="877"/>
      <c r="BD21" s="878"/>
      <c r="BE21" s="137"/>
      <c r="BF21" s="247"/>
      <c r="BG21" s="1055"/>
      <c r="BH21" s="877"/>
      <c r="BI21" s="877"/>
      <c r="BJ21" s="877"/>
      <c r="BK21" s="877"/>
      <c r="BL21" s="877"/>
      <c r="BM21" s="877"/>
      <c r="BN21" s="877"/>
      <c r="BO21" s="877"/>
      <c r="BP21" s="877"/>
      <c r="BQ21" s="877"/>
      <c r="BR21" s="878"/>
      <c r="BS21" s="137"/>
      <c r="BT21" s="160"/>
      <c r="BU21" s="1055"/>
      <c r="BV21" s="877"/>
      <c r="BW21" s="877"/>
      <c r="BX21" s="877"/>
      <c r="BY21" s="877"/>
      <c r="BZ21" s="877"/>
      <c r="CA21" s="877"/>
      <c r="CB21" s="877"/>
      <c r="CC21" s="877"/>
      <c r="CD21" s="877"/>
      <c r="CE21" s="877"/>
      <c r="CF21" s="878"/>
      <c r="CG21" s="137"/>
      <c r="CH21" s="247"/>
      <c r="CI21" s="1055"/>
      <c r="CJ21" s="877"/>
      <c r="CK21" s="877"/>
      <c r="CL21" s="877"/>
      <c r="CM21" s="877"/>
      <c r="CN21" s="877"/>
      <c r="CO21" s="877"/>
      <c r="CP21" s="877"/>
      <c r="CQ21" s="877"/>
      <c r="CR21" s="877"/>
      <c r="CS21" s="877"/>
      <c r="CT21" s="1056"/>
      <c r="CU21" s="137" t="s">
        <v>7699</v>
      </c>
      <c r="CW21" s="714">
        <f>VLOOKUP(CU21,'Прайс-лист'!$B:$K,10,0)</f>
        <v>550</v>
      </c>
      <c r="CX21" s="715"/>
      <c r="CY21" s="715"/>
      <c r="CZ21" s="715"/>
      <c r="DA21" s="715"/>
      <c r="DB21" s="715"/>
      <c r="DC21" s="715"/>
      <c r="DD21" s="715"/>
      <c r="DE21" s="716"/>
      <c r="DF21" s="708"/>
      <c r="DG21" s="761"/>
      <c r="DH21" s="761"/>
      <c r="DI21" s="137"/>
      <c r="DJ21" s="160"/>
      <c r="DK21" s="1055"/>
      <c r="DL21" s="877"/>
      <c r="DM21" s="877"/>
      <c r="DN21" s="877"/>
      <c r="DO21" s="877"/>
      <c r="DP21" s="877"/>
      <c r="DQ21" s="877"/>
      <c r="DR21" s="877"/>
      <c r="DS21" s="877"/>
      <c r="DT21" s="877"/>
      <c r="DU21" s="877"/>
      <c r="DV21" s="878"/>
      <c r="DW21" s="137"/>
      <c r="DX21" s="160"/>
      <c r="DY21" s="1055"/>
      <c r="DZ21" s="877"/>
      <c r="EA21" s="877"/>
      <c r="EB21" s="877"/>
      <c r="EC21" s="877"/>
      <c r="ED21" s="877"/>
      <c r="EE21" s="877"/>
      <c r="EF21" s="877"/>
      <c r="EG21" s="877"/>
      <c r="EH21" s="877"/>
      <c r="EI21" s="877"/>
      <c r="EJ21" s="1056"/>
    </row>
    <row r="22" spans="1:140">
      <c r="A22" s="137" t="s">
        <v>6762</v>
      </c>
      <c r="B22" s="160"/>
      <c r="C22" s="1058">
        <f>VLOOKUP(A22,'Прайс-лист'!$B:$K,10,0)</f>
        <v>500</v>
      </c>
      <c r="D22" s="1059"/>
      <c r="E22" s="1059"/>
      <c r="F22" s="1059"/>
      <c r="G22" s="1059"/>
      <c r="H22" s="1059"/>
      <c r="I22" s="1059"/>
      <c r="J22" s="1059"/>
      <c r="K22" s="1060"/>
      <c r="L22" s="708"/>
      <c r="M22" s="761"/>
      <c r="N22" s="761"/>
      <c r="O22" s="137" t="s">
        <v>610</v>
      </c>
      <c r="P22" s="160"/>
      <c r="Q22" s="719">
        <f>VLOOKUP(O22,'Прайс-лист'!$B:$K,10,0)</f>
        <v>500</v>
      </c>
      <c r="R22" s="715"/>
      <c r="S22" s="715"/>
      <c r="T22" s="715"/>
      <c r="U22" s="715"/>
      <c r="V22" s="715"/>
      <c r="W22" s="715"/>
      <c r="X22" s="715"/>
      <c r="Y22" s="716"/>
      <c r="Z22" s="708"/>
      <c r="AA22" s="761"/>
      <c r="AB22" s="761"/>
      <c r="AC22" s="137" t="s">
        <v>654</v>
      </c>
      <c r="AD22" s="160"/>
      <c r="AE22" s="719">
        <f>VLOOKUP(AC22,'Прайс-лист'!$B:$K,10,0)</f>
        <v>810</v>
      </c>
      <c r="AF22" s="715"/>
      <c r="AG22" s="715"/>
      <c r="AH22" s="715"/>
      <c r="AI22" s="715"/>
      <c r="AJ22" s="715"/>
      <c r="AK22" s="715"/>
      <c r="AL22" s="715"/>
      <c r="AM22" s="716"/>
      <c r="AN22" s="708"/>
      <c r="AO22" s="761"/>
      <c r="AP22" s="761"/>
      <c r="AQ22" s="137" t="s">
        <v>686</v>
      </c>
      <c r="AR22" s="160"/>
      <c r="AS22" s="719">
        <f>VLOOKUP(AQ22,'Прайс-лист'!$B:$K,10,0)</f>
        <v>690</v>
      </c>
      <c r="AT22" s="715"/>
      <c r="AU22" s="715"/>
      <c r="AV22" s="715"/>
      <c r="AW22" s="715"/>
      <c r="AX22" s="715"/>
      <c r="AY22" s="715"/>
      <c r="AZ22" s="715"/>
      <c r="BA22" s="716"/>
      <c r="BB22" s="708"/>
      <c r="BC22" s="761"/>
      <c r="BD22" s="761"/>
      <c r="BE22" s="137" t="s">
        <v>758</v>
      </c>
      <c r="BF22" s="247"/>
      <c r="BG22" s="719">
        <f>VLOOKUP(BE22,'Прайс-лист'!$B:$K,10,0)</f>
        <v>650</v>
      </c>
      <c r="BH22" s="715"/>
      <c r="BI22" s="715"/>
      <c r="BJ22" s="715"/>
      <c r="BK22" s="715"/>
      <c r="BL22" s="715"/>
      <c r="BM22" s="715"/>
      <c r="BN22" s="715"/>
      <c r="BO22" s="716"/>
      <c r="BP22" s="708"/>
      <c r="BQ22" s="761"/>
      <c r="BR22" s="761"/>
      <c r="BS22" s="137" t="s">
        <v>766</v>
      </c>
      <c r="BT22" s="160"/>
      <c r="BU22" s="719">
        <f>VLOOKUP(BS22,'Прайс-лист'!$B:$K,10,0)</f>
        <v>1300</v>
      </c>
      <c r="BV22" s="715"/>
      <c r="BW22" s="715"/>
      <c r="BX22" s="715"/>
      <c r="BY22" s="715"/>
      <c r="BZ22" s="715"/>
      <c r="CA22" s="715"/>
      <c r="CB22" s="715"/>
      <c r="CC22" s="716"/>
      <c r="CD22" s="708"/>
      <c r="CE22" s="761"/>
      <c r="CF22" s="761"/>
      <c r="CG22" s="137" t="s">
        <v>5857</v>
      </c>
      <c r="CH22" s="247"/>
      <c r="CI22" s="719">
        <f>VLOOKUP(CG22,'Прайс-лист'!$B:$K,10,0)</f>
        <v>1920</v>
      </c>
      <c r="CJ22" s="715"/>
      <c r="CK22" s="715"/>
      <c r="CL22" s="715"/>
      <c r="CM22" s="715"/>
      <c r="CN22" s="715"/>
      <c r="CO22" s="715"/>
      <c r="CP22" s="715"/>
      <c r="CQ22" s="716"/>
      <c r="CR22" s="708"/>
      <c r="CS22" s="761"/>
      <c r="CT22" s="713"/>
      <c r="CU22" s="137" t="s">
        <v>6764</v>
      </c>
      <c r="CW22" s="1058">
        <f>VLOOKUP(CU22,'Прайс-лист'!$B:$K,10,0)</f>
        <v>550</v>
      </c>
      <c r="CX22" s="1059"/>
      <c r="CY22" s="1059"/>
      <c r="CZ22" s="1059"/>
      <c r="DA22" s="1059"/>
      <c r="DB22" s="1059"/>
      <c r="DC22" s="1059"/>
      <c r="DD22" s="1059"/>
      <c r="DE22" s="1060"/>
      <c r="DF22" s="708"/>
      <c r="DG22" s="761"/>
      <c r="DH22" s="761"/>
      <c r="DI22" s="137" t="s">
        <v>689</v>
      </c>
      <c r="DJ22" s="160"/>
      <c r="DK22" s="719">
        <f>VLOOKUP(DI22,'Прайс-лист'!$B:$K,10,0)</f>
        <v>900</v>
      </c>
      <c r="DL22" s="715"/>
      <c r="DM22" s="715"/>
      <c r="DN22" s="715"/>
      <c r="DO22" s="715"/>
      <c r="DP22" s="715"/>
      <c r="DQ22" s="715"/>
      <c r="DR22" s="715"/>
      <c r="DS22" s="716"/>
      <c r="DT22" s="708"/>
      <c r="DU22" s="761"/>
      <c r="DV22" s="761"/>
      <c r="DW22" s="137" t="s">
        <v>5859</v>
      </c>
      <c r="DX22" s="160"/>
      <c r="DY22" s="719">
        <f>VLOOKUP(DW22,'Прайс-лист'!$B:$K,10,0)</f>
        <v>2120</v>
      </c>
      <c r="DZ22" s="715"/>
      <c r="EA22" s="715"/>
      <c r="EB22" s="715"/>
      <c r="EC22" s="715"/>
      <c r="ED22" s="715"/>
      <c r="EE22" s="715"/>
      <c r="EF22" s="715"/>
      <c r="EG22" s="716"/>
      <c r="EH22" s="708"/>
      <c r="EI22" s="761"/>
      <c r="EJ22" s="713"/>
    </row>
    <row r="23" spans="1:140" ht="15" thickBot="1">
      <c r="A23" s="138" t="s">
        <v>6819</v>
      </c>
      <c r="B23" s="160"/>
      <c r="C23" s="753">
        <f>VLOOKUP(A23,'Прайс-лист'!$B:$K,10,0)</f>
        <v>500</v>
      </c>
      <c r="D23" s="723"/>
      <c r="E23" s="723"/>
      <c r="F23" s="723"/>
      <c r="G23" s="723"/>
      <c r="H23" s="723"/>
      <c r="I23" s="723"/>
      <c r="J23" s="723"/>
      <c r="K23" s="724"/>
      <c r="L23" s="725"/>
      <c r="M23" s="726"/>
      <c r="N23" s="726"/>
      <c r="O23" s="139" t="s">
        <v>771</v>
      </c>
      <c r="P23" s="245"/>
      <c r="Q23" s="722">
        <f>VLOOKUP(O23,'Прайс-лист'!$B:$K,10,0)</f>
        <v>500</v>
      </c>
      <c r="R23" s="723"/>
      <c r="S23" s="723"/>
      <c r="T23" s="723"/>
      <c r="U23" s="723"/>
      <c r="V23" s="723"/>
      <c r="W23" s="723"/>
      <c r="X23" s="723"/>
      <c r="Y23" s="724"/>
      <c r="Z23" s="725"/>
      <c r="AA23" s="726"/>
      <c r="AB23" s="726"/>
      <c r="AC23" s="139" t="s">
        <v>793</v>
      </c>
      <c r="AD23" s="245"/>
      <c r="AE23" s="722">
        <f>VLOOKUP(AC23,'Прайс-лист'!$B:$K,10,0)</f>
        <v>810</v>
      </c>
      <c r="AF23" s="723"/>
      <c r="AG23" s="723"/>
      <c r="AH23" s="723"/>
      <c r="AI23" s="723"/>
      <c r="AJ23" s="723"/>
      <c r="AK23" s="723"/>
      <c r="AL23" s="723"/>
      <c r="AM23" s="724"/>
      <c r="AN23" s="725"/>
      <c r="AO23" s="726"/>
      <c r="AP23" s="726"/>
      <c r="AQ23" s="139" t="s">
        <v>811</v>
      </c>
      <c r="AR23" s="245"/>
      <c r="AS23" s="722">
        <f>VLOOKUP(AQ23,'Прайс-лист'!$B:$K,10,0)</f>
        <v>690</v>
      </c>
      <c r="AT23" s="723"/>
      <c r="AU23" s="723"/>
      <c r="AV23" s="723"/>
      <c r="AW23" s="723"/>
      <c r="AX23" s="723"/>
      <c r="AY23" s="723"/>
      <c r="AZ23" s="723"/>
      <c r="BA23" s="724"/>
      <c r="BB23" s="725"/>
      <c r="BC23" s="726"/>
      <c r="BD23" s="726"/>
      <c r="BE23" s="139" t="s">
        <v>857</v>
      </c>
      <c r="BF23" s="248"/>
      <c r="BG23" s="722">
        <f>VLOOKUP(BE23,'Прайс-лист'!$B:$K,10,0)</f>
        <v>650</v>
      </c>
      <c r="BH23" s="723"/>
      <c r="BI23" s="723"/>
      <c r="BJ23" s="723"/>
      <c r="BK23" s="723"/>
      <c r="BL23" s="723"/>
      <c r="BM23" s="723"/>
      <c r="BN23" s="723"/>
      <c r="BO23" s="724"/>
      <c r="BP23" s="725"/>
      <c r="BQ23" s="726"/>
      <c r="BR23" s="726"/>
      <c r="BS23" s="139" t="s">
        <v>861</v>
      </c>
      <c r="BT23" s="245"/>
      <c r="BU23" s="722">
        <f>VLOOKUP(BS23,'Прайс-лист'!$B:$K,10,0)</f>
        <v>1300</v>
      </c>
      <c r="BV23" s="723"/>
      <c r="BW23" s="723"/>
      <c r="BX23" s="723"/>
      <c r="BY23" s="723"/>
      <c r="BZ23" s="723"/>
      <c r="CA23" s="723"/>
      <c r="CB23" s="723"/>
      <c r="CC23" s="724"/>
      <c r="CD23" s="725"/>
      <c r="CE23" s="726"/>
      <c r="CF23" s="726"/>
      <c r="CG23" s="139" t="s">
        <v>5858</v>
      </c>
      <c r="CH23" s="248"/>
      <c r="CI23" s="722">
        <f>VLOOKUP(CG23,'Прайс-лист'!$B:$K,10,0)</f>
        <v>1920</v>
      </c>
      <c r="CJ23" s="723"/>
      <c r="CK23" s="723"/>
      <c r="CL23" s="723"/>
      <c r="CM23" s="723"/>
      <c r="CN23" s="723"/>
      <c r="CO23" s="723"/>
      <c r="CP23" s="723"/>
      <c r="CQ23" s="724"/>
      <c r="CR23" s="725"/>
      <c r="CS23" s="726"/>
      <c r="CT23" s="727"/>
      <c r="CU23" s="138" t="s">
        <v>6821</v>
      </c>
      <c r="CW23" s="753">
        <f>VLOOKUP(CU23,'Прайс-лист'!$B:$K,10,0)</f>
        <v>550</v>
      </c>
      <c r="CX23" s="723"/>
      <c r="CY23" s="723"/>
      <c r="CZ23" s="723"/>
      <c r="DA23" s="723"/>
      <c r="DB23" s="723"/>
      <c r="DC23" s="723"/>
      <c r="DD23" s="723"/>
      <c r="DE23" s="724"/>
      <c r="DF23" s="725"/>
      <c r="DG23" s="726"/>
      <c r="DH23" s="726"/>
      <c r="DI23" s="139" t="s">
        <v>813</v>
      </c>
      <c r="DJ23" s="245"/>
      <c r="DK23" s="722">
        <f>VLOOKUP(DI23,'Прайс-лист'!$B:$K,10,0)</f>
        <v>900</v>
      </c>
      <c r="DL23" s="723"/>
      <c r="DM23" s="723"/>
      <c r="DN23" s="723"/>
      <c r="DO23" s="723"/>
      <c r="DP23" s="723"/>
      <c r="DQ23" s="723"/>
      <c r="DR23" s="723"/>
      <c r="DS23" s="724"/>
      <c r="DT23" s="725"/>
      <c r="DU23" s="726"/>
      <c r="DV23" s="726"/>
      <c r="DW23" s="139" t="s">
        <v>5860</v>
      </c>
      <c r="DX23" s="245"/>
      <c r="DY23" s="722">
        <f>VLOOKUP(DW23,'Прайс-лист'!$B:$K,10,0)</f>
        <v>2120</v>
      </c>
      <c r="DZ23" s="723"/>
      <c r="EA23" s="723"/>
      <c r="EB23" s="723"/>
      <c r="EC23" s="723"/>
      <c r="ED23" s="723"/>
      <c r="EE23" s="723"/>
      <c r="EF23" s="723"/>
      <c r="EG23" s="724"/>
      <c r="EH23" s="725"/>
      <c r="EI23" s="726"/>
      <c r="EJ23" s="727"/>
    </row>
    <row r="24" spans="1:140" ht="14.25" customHeight="1" thickBot="1">
      <c r="B24" s="663"/>
      <c r="C24" s="663"/>
      <c r="D24" s="663"/>
      <c r="E24" s="663"/>
      <c r="F24" s="663"/>
      <c r="G24" s="663"/>
      <c r="H24" s="663"/>
      <c r="I24" s="663"/>
      <c r="J24" s="663"/>
      <c r="K24" s="663"/>
      <c r="L24" s="663"/>
      <c r="M24" s="160"/>
      <c r="N24" s="158"/>
      <c r="O24" s="158"/>
      <c r="P24" s="158"/>
      <c r="Q24" s="158"/>
      <c r="R24" s="158"/>
      <c r="S24" s="158"/>
      <c r="T24" s="158"/>
      <c r="U24" s="158"/>
      <c r="V24" s="158"/>
      <c r="W24" s="158"/>
      <c r="X24" s="158"/>
      <c r="Y24" s="158"/>
      <c r="Z24" s="140"/>
      <c r="AA24" s="158"/>
      <c r="AB24" s="158"/>
      <c r="AC24" s="158"/>
      <c r="AD24" s="158"/>
      <c r="AE24" s="158"/>
      <c r="AF24" s="158"/>
      <c r="AG24" s="158"/>
      <c r="AH24" s="158"/>
      <c r="AI24" s="158"/>
      <c r="AJ24" s="158"/>
      <c r="AK24" s="158"/>
      <c r="AL24" s="158"/>
      <c r="AM24" s="140"/>
      <c r="AN24" s="158"/>
      <c r="AO24" s="158"/>
      <c r="AP24" s="158"/>
      <c r="AQ24" s="158"/>
      <c r="AR24" s="158"/>
      <c r="AS24" s="158"/>
      <c r="AT24" s="158"/>
      <c r="AU24" s="158"/>
      <c r="AV24" s="158"/>
      <c r="AW24" s="158"/>
      <c r="AX24" s="158"/>
      <c r="AY24" s="158"/>
      <c r="AZ24" s="160"/>
      <c r="BA24" s="160"/>
      <c r="BB24" s="160"/>
      <c r="BC24" s="160"/>
      <c r="BD24" s="158"/>
      <c r="BE24" s="158"/>
      <c r="BF24" s="158"/>
      <c r="BG24" s="158"/>
      <c r="BH24" s="158"/>
      <c r="BI24" s="158"/>
      <c r="BJ24" s="158"/>
      <c r="BK24" s="158"/>
      <c r="BL24" s="158"/>
      <c r="BM24" s="158"/>
      <c r="BN24" s="158"/>
      <c r="BO24" s="158"/>
      <c r="BP24" s="158"/>
      <c r="BQ24" s="158"/>
      <c r="BR24" s="158"/>
      <c r="BS24" s="158"/>
      <c r="BT24" s="164"/>
      <c r="BU24" s="142"/>
      <c r="BV24" s="142"/>
      <c r="BW24" s="142"/>
      <c r="BX24" s="142"/>
      <c r="BY24" s="142"/>
      <c r="BZ24" s="142"/>
      <c r="CA24" s="142"/>
      <c r="CB24" s="142"/>
      <c r="CC24" s="142"/>
      <c r="CD24" s="142"/>
      <c r="CE24" s="142"/>
      <c r="CF24" s="142"/>
      <c r="CG24" s="142"/>
      <c r="CH24" s="142"/>
      <c r="CI24" s="142"/>
      <c r="CJ24" s="142"/>
      <c r="CK24" s="142"/>
      <c r="CL24" s="142"/>
      <c r="CM24" s="142"/>
      <c r="CN24" s="142"/>
      <c r="CO24" s="142"/>
      <c r="CP24" s="142"/>
      <c r="CQ24" s="142"/>
      <c r="CR24" s="142"/>
      <c r="CS24" s="142"/>
      <c r="CT24" s="142"/>
      <c r="CU24" s="142"/>
      <c r="CV24" s="142"/>
      <c r="CW24" s="142"/>
      <c r="CX24" s="142"/>
      <c r="CY24" s="142"/>
      <c r="CZ24" s="142"/>
      <c r="DA24" s="142"/>
      <c r="DB24" s="142"/>
      <c r="DC24" s="142"/>
      <c r="DD24" s="142"/>
      <c r="DE24" s="142"/>
      <c r="DF24" s="142"/>
      <c r="DG24" s="142"/>
      <c r="DH24" s="142"/>
      <c r="DI24" s="142"/>
      <c r="DJ24" s="142"/>
      <c r="DK24" s="142"/>
      <c r="DL24" s="142"/>
      <c r="DM24" s="142"/>
      <c r="DN24" s="142"/>
      <c r="DO24" s="142"/>
      <c r="DP24" s="142"/>
      <c r="DQ24" s="142"/>
      <c r="DR24" s="142"/>
      <c r="DS24" s="142"/>
      <c r="DT24" s="142"/>
      <c r="DU24" s="142"/>
      <c r="DV24" s="142"/>
      <c r="DW24" s="142"/>
    </row>
    <row r="25" spans="1:140" ht="15.75" customHeight="1" thickBot="1">
      <c r="C25" s="754" t="s">
        <v>4274</v>
      </c>
      <c r="D25" s="755"/>
      <c r="E25" s="755"/>
      <c r="F25" s="755"/>
      <c r="G25" s="755"/>
      <c r="H25" s="755"/>
      <c r="I25" s="755"/>
      <c r="J25" s="755"/>
      <c r="K25" s="755"/>
      <c r="L25" s="755"/>
      <c r="M25" s="755"/>
      <c r="N25" s="755"/>
      <c r="O25" s="755"/>
      <c r="P25" s="755"/>
      <c r="Q25" s="755"/>
      <c r="R25" s="755"/>
      <c r="S25" s="755"/>
      <c r="T25" s="755"/>
      <c r="U25" s="755"/>
      <c r="V25" s="755"/>
      <c r="W25" s="755"/>
      <c r="X25" s="755"/>
      <c r="Y25" s="755"/>
      <c r="Z25" s="755"/>
      <c r="AA25" s="755"/>
      <c r="AB25" s="756"/>
      <c r="AC25" s="158"/>
      <c r="AD25" s="158"/>
      <c r="AE25" s="754" t="s">
        <v>4278</v>
      </c>
      <c r="AF25" s="755"/>
      <c r="AG25" s="755"/>
      <c r="AH25" s="755"/>
      <c r="AI25" s="755"/>
      <c r="AJ25" s="755"/>
      <c r="AK25" s="755"/>
      <c r="AL25" s="755"/>
      <c r="AM25" s="755"/>
      <c r="AN25" s="755"/>
      <c r="AO25" s="755"/>
      <c r="AP25" s="755"/>
      <c r="AQ25" s="755"/>
      <c r="AR25" s="755"/>
      <c r="AS25" s="755"/>
      <c r="AT25" s="755"/>
      <c r="AU25" s="755"/>
      <c r="AV25" s="755"/>
      <c r="AW25" s="755"/>
      <c r="AX25" s="755"/>
      <c r="AY25" s="755"/>
      <c r="AZ25" s="755"/>
      <c r="BA25" s="755"/>
      <c r="BB25" s="755"/>
      <c r="BC25" s="755"/>
      <c r="BD25" s="755"/>
      <c r="BE25" s="755"/>
      <c r="BF25" s="755"/>
      <c r="BG25" s="755"/>
      <c r="BH25" s="755"/>
      <c r="BI25" s="755"/>
      <c r="BJ25" s="755"/>
      <c r="BK25" s="755"/>
      <c r="BL25" s="755"/>
      <c r="BM25" s="755"/>
      <c r="BN25" s="755"/>
      <c r="BO25" s="755"/>
      <c r="BP25" s="755"/>
      <c r="BQ25" s="755"/>
      <c r="BR25" s="756"/>
      <c r="BS25" s="158"/>
      <c r="BT25" s="164"/>
      <c r="BU25" s="754" t="s">
        <v>4186</v>
      </c>
      <c r="BV25" s="755"/>
      <c r="BW25" s="755"/>
      <c r="BX25" s="755"/>
      <c r="BY25" s="755"/>
      <c r="BZ25" s="755"/>
      <c r="CA25" s="755"/>
      <c r="CB25" s="755"/>
      <c r="CC25" s="755"/>
      <c r="CD25" s="755"/>
      <c r="CE25" s="755"/>
      <c r="CF25" s="755"/>
      <c r="CG25" s="755"/>
      <c r="CH25" s="755"/>
      <c r="CI25" s="755"/>
      <c r="CJ25" s="755"/>
      <c r="CK25" s="755"/>
      <c r="CL25" s="755"/>
      <c r="CM25" s="755"/>
      <c r="CN25" s="755"/>
      <c r="CO25" s="755"/>
      <c r="CP25" s="755"/>
      <c r="CQ25" s="755"/>
      <c r="CR25" s="755"/>
      <c r="CS25" s="755"/>
      <c r="CT25" s="755"/>
      <c r="CU25" s="755"/>
      <c r="CV25" s="755"/>
      <c r="CW25" s="755"/>
      <c r="CX25" s="755"/>
      <c r="CY25" s="755"/>
      <c r="CZ25" s="755"/>
      <c r="DA25" s="755"/>
      <c r="DB25" s="755"/>
      <c r="DC25" s="755"/>
      <c r="DD25" s="755"/>
      <c r="DE25" s="755"/>
      <c r="DF25" s="755"/>
      <c r="DG25" s="755"/>
      <c r="DH25" s="755"/>
      <c r="DI25" s="755"/>
      <c r="DJ25" s="755"/>
      <c r="DK25" s="755"/>
      <c r="DL25" s="755"/>
      <c r="DM25" s="755"/>
      <c r="DN25" s="755"/>
      <c r="DO25" s="755"/>
      <c r="DP25" s="755"/>
      <c r="DQ25" s="755"/>
      <c r="DR25" s="755"/>
      <c r="DS25" s="755"/>
      <c r="DT25" s="755"/>
      <c r="DU25" s="755"/>
      <c r="DV25" s="756"/>
      <c r="DW25" s="142"/>
      <c r="DY25" s="754" t="s">
        <v>4279</v>
      </c>
      <c r="DZ25" s="755"/>
      <c r="EA25" s="755"/>
      <c r="EB25" s="755"/>
      <c r="EC25" s="755"/>
      <c r="ED25" s="755"/>
      <c r="EE25" s="755"/>
      <c r="EF25" s="755"/>
      <c r="EG25" s="755"/>
      <c r="EH25" s="755"/>
      <c r="EI25" s="755"/>
      <c r="EJ25" s="756"/>
    </row>
    <row r="26" spans="1:140">
      <c r="A26" s="135"/>
      <c r="B26" s="160"/>
      <c r="C26" s="740" t="s">
        <v>4238</v>
      </c>
      <c r="D26" s="741"/>
      <c r="E26" s="741"/>
      <c r="F26" s="741"/>
      <c r="G26" s="741"/>
      <c r="H26" s="741"/>
      <c r="I26" s="741"/>
      <c r="J26" s="741"/>
      <c r="K26" s="741"/>
      <c r="L26" s="741"/>
      <c r="M26" s="741"/>
      <c r="N26" s="741"/>
      <c r="O26" s="135"/>
      <c r="P26" s="164"/>
      <c r="Q26" s="741" t="s">
        <v>693</v>
      </c>
      <c r="R26" s="741"/>
      <c r="S26" s="741"/>
      <c r="T26" s="741"/>
      <c r="U26" s="741"/>
      <c r="V26" s="741"/>
      <c r="W26" s="741"/>
      <c r="X26" s="741"/>
      <c r="Y26" s="741"/>
      <c r="Z26" s="741"/>
      <c r="AA26" s="741"/>
      <c r="AB26" s="742"/>
      <c r="AC26" s="158"/>
      <c r="AD26" s="158"/>
      <c r="AE26" s="810" t="s">
        <v>4240</v>
      </c>
      <c r="AF26" s="759"/>
      <c r="AG26" s="759"/>
      <c r="AH26" s="759"/>
      <c r="AI26" s="759"/>
      <c r="AJ26" s="759"/>
      <c r="AK26" s="759"/>
      <c r="AL26" s="759"/>
      <c r="AM26" s="759"/>
      <c r="AN26" s="759"/>
      <c r="AO26" s="759"/>
      <c r="AP26" s="759"/>
      <c r="AQ26" s="341"/>
      <c r="AR26" s="382"/>
      <c r="AS26" s="759" t="s">
        <v>607</v>
      </c>
      <c r="AT26" s="759"/>
      <c r="AU26" s="759"/>
      <c r="AV26" s="759"/>
      <c r="AW26" s="759"/>
      <c r="AX26" s="759"/>
      <c r="AY26" s="759"/>
      <c r="AZ26" s="759"/>
      <c r="BA26" s="759"/>
      <c r="BB26" s="759"/>
      <c r="BC26" s="759"/>
      <c r="BD26" s="759"/>
      <c r="BE26" s="384"/>
      <c r="BF26" s="384"/>
      <c r="BG26" s="741" t="s">
        <v>651</v>
      </c>
      <c r="BH26" s="741"/>
      <c r="BI26" s="741"/>
      <c r="BJ26" s="741"/>
      <c r="BK26" s="741"/>
      <c r="BL26" s="741"/>
      <c r="BM26" s="741"/>
      <c r="BN26" s="741"/>
      <c r="BO26" s="741"/>
      <c r="BP26" s="741"/>
      <c r="BQ26" s="741"/>
      <c r="BR26" s="742"/>
      <c r="BS26" s="135"/>
      <c r="BT26" s="164"/>
      <c r="BU26" s="740" t="s">
        <v>4251</v>
      </c>
      <c r="BV26" s="741"/>
      <c r="BW26" s="741"/>
      <c r="BX26" s="741"/>
      <c r="BY26" s="741"/>
      <c r="BZ26" s="741"/>
      <c r="CA26" s="741"/>
      <c r="CB26" s="741"/>
      <c r="CC26" s="741"/>
      <c r="CD26" s="741"/>
      <c r="CE26" s="741"/>
      <c r="CF26" s="741"/>
      <c r="CG26" s="660"/>
      <c r="CH26" s="250"/>
      <c r="CI26" s="759" t="s">
        <v>615</v>
      </c>
      <c r="CJ26" s="759"/>
      <c r="CK26" s="759"/>
      <c r="CL26" s="759"/>
      <c r="CM26" s="759"/>
      <c r="CN26" s="759"/>
      <c r="CO26" s="759"/>
      <c r="CP26" s="759"/>
      <c r="CQ26" s="759"/>
      <c r="CR26" s="759"/>
      <c r="CS26" s="759"/>
      <c r="CT26" s="759"/>
      <c r="CU26" s="135"/>
      <c r="CV26" s="160"/>
      <c r="CW26" s="759" t="s">
        <v>714</v>
      </c>
      <c r="CX26" s="759"/>
      <c r="CY26" s="759"/>
      <c r="CZ26" s="759"/>
      <c r="DA26" s="759"/>
      <c r="DB26" s="759"/>
      <c r="DC26" s="759"/>
      <c r="DD26" s="759"/>
      <c r="DE26" s="759"/>
      <c r="DF26" s="759"/>
      <c r="DG26" s="759"/>
      <c r="DH26" s="759"/>
      <c r="DI26" s="135"/>
      <c r="DJ26" s="164"/>
      <c r="DK26" s="741" t="s">
        <v>4289</v>
      </c>
      <c r="DL26" s="741"/>
      <c r="DM26" s="741"/>
      <c r="DN26" s="741"/>
      <c r="DO26" s="741"/>
      <c r="DP26" s="741"/>
      <c r="DQ26" s="741"/>
      <c r="DR26" s="741"/>
      <c r="DS26" s="741"/>
      <c r="DT26" s="741"/>
      <c r="DU26" s="741"/>
      <c r="DV26" s="742"/>
      <c r="DY26" s="810" t="s">
        <v>5888</v>
      </c>
      <c r="DZ26" s="759"/>
      <c r="EA26" s="759"/>
      <c r="EB26" s="759"/>
      <c r="EC26" s="759"/>
      <c r="ED26" s="759"/>
      <c r="EE26" s="759"/>
      <c r="EF26" s="759"/>
      <c r="EG26" s="759"/>
      <c r="EH26" s="759"/>
      <c r="EI26" s="759"/>
      <c r="EJ26" s="760"/>
    </row>
    <row r="27" spans="1:140" ht="52.5" customHeight="1">
      <c r="A27" s="142"/>
      <c r="B27" s="142"/>
      <c r="C27" s="734" t="s">
        <v>4237</v>
      </c>
      <c r="D27" s="763"/>
      <c r="E27" s="763"/>
      <c r="F27" s="763"/>
      <c r="G27" s="763"/>
      <c r="H27" s="763"/>
      <c r="I27" s="763"/>
      <c r="J27" s="763"/>
      <c r="K27" s="763"/>
      <c r="L27" s="763"/>
      <c r="M27" s="763"/>
      <c r="N27" s="763"/>
      <c r="O27" s="142"/>
      <c r="P27" s="164"/>
      <c r="Q27" s="763" t="s">
        <v>4272</v>
      </c>
      <c r="R27" s="763"/>
      <c r="S27" s="763"/>
      <c r="T27" s="763"/>
      <c r="U27" s="763"/>
      <c r="V27" s="763"/>
      <c r="W27" s="763"/>
      <c r="X27" s="763"/>
      <c r="Y27" s="763"/>
      <c r="Z27" s="763"/>
      <c r="AA27" s="763"/>
      <c r="AB27" s="744"/>
      <c r="AD27" s="160"/>
      <c r="AE27" s="734" t="s">
        <v>4324</v>
      </c>
      <c r="AF27" s="763"/>
      <c r="AG27" s="763"/>
      <c r="AH27" s="763"/>
      <c r="AI27" s="763"/>
      <c r="AJ27" s="763"/>
      <c r="AK27" s="763"/>
      <c r="AL27" s="763"/>
      <c r="AM27" s="763"/>
      <c r="AN27" s="763"/>
      <c r="AO27" s="763"/>
      <c r="AP27" s="763"/>
      <c r="AQ27" s="142"/>
      <c r="AR27" s="164"/>
      <c r="AS27" s="763" t="s">
        <v>4262</v>
      </c>
      <c r="AT27" s="763"/>
      <c r="AU27" s="763"/>
      <c r="AV27" s="763"/>
      <c r="AW27" s="763"/>
      <c r="AX27" s="763"/>
      <c r="AY27" s="763"/>
      <c r="AZ27" s="763"/>
      <c r="BA27" s="763"/>
      <c r="BB27" s="763"/>
      <c r="BC27" s="763"/>
      <c r="BD27" s="763"/>
      <c r="BE27" s="142"/>
      <c r="BF27" s="164"/>
      <c r="BG27" s="763" t="s">
        <v>4275</v>
      </c>
      <c r="BH27" s="763"/>
      <c r="BI27" s="763"/>
      <c r="BJ27" s="763"/>
      <c r="BK27" s="763"/>
      <c r="BL27" s="763"/>
      <c r="BM27" s="763"/>
      <c r="BN27" s="763"/>
      <c r="BO27" s="763"/>
      <c r="BP27" s="763"/>
      <c r="BQ27" s="763"/>
      <c r="BR27" s="744"/>
      <c r="BS27" s="142"/>
      <c r="BT27" s="160"/>
      <c r="BU27" s="734" t="s">
        <v>4250</v>
      </c>
      <c r="BV27" s="763"/>
      <c r="BW27" s="763"/>
      <c r="BX27" s="763"/>
      <c r="BY27" s="763"/>
      <c r="BZ27" s="763"/>
      <c r="CA27" s="763"/>
      <c r="CB27" s="763"/>
      <c r="CC27" s="763"/>
      <c r="CD27" s="763"/>
      <c r="CE27" s="763"/>
      <c r="CF27" s="763"/>
      <c r="CG27" s="661"/>
      <c r="CH27" s="383"/>
      <c r="CI27" s="763" t="s">
        <v>4262</v>
      </c>
      <c r="CJ27" s="763"/>
      <c r="CK27" s="763"/>
      <c r="CL27" s="763"/>
      <c r="CM27" s="763"/>
      <c r="CN27" s="763"/>
      <c r="CO27" s="763"/>
      <c r="CP27" s="763"/>
      <c r="CQ27" s="763"/>
      <c r="CR27" s="763"/>
      <c r="CS27" s="763"/>
      <c r="CT27" s="763"/>
      <c r="CU27" s="142"/>
      <c r="CV27" s="160"/>
      <c r="CW27" s="763" t="s">
        <v>4263</v>
      </c>
      <c r="CX27" s="763"/>
      <c r="CY27" s="763"/>
      <c r="CZ27" s="763"/>
      <c r="DA27" s="763"/>
      <c r="DB27" s="763"/>
      <c r="DC27" s="763"/>
      <c r="DD27" s="763"/>
      <c r="DE27" s="763"/>
      <c r="DF27" s="763"/>
      <c r="DG27" s="763"/>
      <c r="DH27" s="763"/>
      <c r="DI27" s="142"/>
      <c r="DJ27" s="164"/>
      <c r="DK27" s="763" t="s">
        <v>4282</v>
      </c>
      <c r="DL27" s="763"/>
      <c r="DM27" s="763"/>
      <c r="DN27" s="763"/>
      <c r="DO27" s="763"/>
      <c r="DP27" s="763"/>
      <c r="DQ27" s="763"/>
      <c r="DR27" s="763"/>
      <c r="DS27" s="763"/>
      <c r="DT27" s="763"/>
      <c r="DU27" s="763"/>
      <c r="DV27" s="744"/>
      <c r="DW27" s="142"/>
      <c r="DX27" s="160"/>
      <c r="DY27" s="734" t="s">
        <v>5898</v>
      </c>
      <c r="DZ27" s="763"/>
      <c r="EA27" s="763"/>
      <c r="EB27" s="763"/>
      <c r="EC27" s="763"/>
      <c r="ED27" s="763"/>
      <c r="EE27" s="763"/>
      <c r="EF27" s="763"/>
      <c r="EG27" s="763"/>
      <c r="EH27" s="763"/>
      <c r="EI27" s="763"/>
      <c r="EJ27" s="744"/>
    </row>
    <row r="28" spans="1:140" ht="15" customHeight="1">
      <c r="A28" s="142"/>
      <c r="B28" s="142"/>
      <c r="C28" s="736"/>
      <c r="D28" s="762"/>
      <c r="E28" s="762"/>
      <c r="F28" s="762"/>
      <c r="G28" s="762"/>
      <c r="H28" s="762"/>
      <c r="I28" s="762"/>
      <c r="J28" s="762"/>
      <c r="K28" s="762"/>
      <c r="L28" s="762"/>
      <c r="M28" s="762"/>
      <c r="N28" s="762"/>
      <c r="O28" s="664"/>
      <c r="P28" s="164"/>
      <c r="Q28" s="762" t="s">
        <v>685</v>
      </c>
      <c r="R28" s="762"/>
      <c r="S28" s="762"/>
      <c r="T28" s="762"/>
      <c r="U28" s="762"/>
      <c r="V28" s="762"/>
      <c r="W28" s="762"/>
      <c r="X28" s="762"/>
      <c r="Y28" s="762"/>
      <c r="Z28" s="762"/>
      <c r="AA28" s="762"/>
      <c r="AB28" s="718"/>
      <c r="AD28" s="160"/>
      <c r="AE28" s="736"/>
      <c r="AF28" s="762"/>
      <c r="AG28" s="762"/>
      <c r="AH28" s="762"/>
      <c r="AI28" s="762"/>
      <c r="AJ28" s="762"/>
      <c r="AK28" s="762"/>
      <c r="AL28" s="762"/>
      <c r="AM28" s="762"/>
      <c r="AN28" s="762"/>
      <c r="AO28" s="762"/>
      <c r="AP28" s="762"/>
      <c r="AQ28" s="664"/>
      <c r="AR28" s="164"/>
      <c r="AS28" s="762" t="s">
        <v>609</v>
      </c>
      <c r="AT28" s="762"/>
      <c r="AU28" s="762"/>
      <c r="AV28" s="762"/>
      <c r="AW28" s="762"/>
      <c r="AX28" s="762"/>
      <c r="AY28" s="762"/>
      <c r="AZ28" s="762"/>
      <c r="BA28" s="762"/>
      <c r="BB28" s="762"/>
      <c r="BC28" s="762"/>
      <c r="BD28" s="762"/>
      <c r="BE28" s="664"/>
      <c r="BF28" s="164"/>
      <c r="BG28" s="762" t="s">
        <v>653</v>
      </c>
      <c r="BH28" s="762"/>
      <c r="BI28" s="762"/>
      <c r="BJ28" s="762"/>
      <c r="BK28" s="762"/>
      <c r="BL28" s="762"/>
      <c r="BM28" s="762"/>
      <c r="BN28" s="762"/>
      <c r="BO28" s="762"/>
      <c r="BP28" s="762"/>
      <c r="BQ28" s="762"/>
      <c r="BR28" s="718"/>
      <c r="BS28" s="664"/>
      <c r="BT28" s="160"/>
      <c r="BU28" s="736"/>
      <c r="BV28" s="762"/>
      <c r="BW28" s="762"/>
      <c r="BX28" s="762"/>
      <c r="BY28" s="762"/>
      <c r="BZ28" s="762"/>
      <c r="CA28" s="762"/>
      <c r="CB28" s="762"/>
      <c r="CC28" s="762"/>
      <c r="CD28" s="762"/>
      <c r="CE28" s="762"/>
      <c r="CF28" s="762"/>
      <c r="CG28" s="659"/>
      <c r="CH28" s="383"/>
      <c r="CI28" s="762" t="s">
        <v>617</v>
      </c>
      <c r="CJ28" s="762"/>
      <c r="CK28" s="762"/>
      <c r="CL28" s="762"/>
      <c r="CM28" s="762"/>
      <c r="CN28" s="762"/>
      <c r="CO28" s="762"/>
      <c r="CP28" s="762"/>
      <c r="CQ28" s="762"/>
      <c r="CR28" s="762"/>
      <c r="CS28" s="762"/>
      <c r="CT28" s="762"/>
      <c r="CU28" s="664"/>
      <c r="CV28" s="164"/>
      <c r="CW28" s="762" t="s">
        <v>661</v>
      </c>
      <c r="CX28" s="762"/>
      <c r="CY28" s="762"/>
      <c r="CZ28" s="762"/>
      <c r="DA28" s="762"/>
      <c r="DB28" s="762"/>
      <c r="DC28" s="762"/>
      <c r="DD28" s="762"/>
      <c r="DE28" s="762"/>
      <c r="DF28" s="762"/>
      <c r="DG28" s="762"/>
      <c r="DH28" s="762"/>
      <c r="DI28" s="664"/>
      <c r="DJ28" s="164"/>
      <c r="DK28" s="762" t="s">
        <v>661</v>
      </c>
      <c r="DL28" s="762"/>
      <c r="DM28" s="762"/>
      <c r="DN28" s="762"/>
      <c r="DO28" s="762"/>
      <c r="DP28" s="762"/>
      <c r="DQ28" s="762"/>
      <c r="DR28" s="762"/>
      <c r="DS28" s="762"/>
      <c r="DT28" s="762"/>
      <c r="DU28" s="762"/>
      <c r="DV28" s="718"/>
      <c r="DW28" s="142"/>
      <c r="DX28" s="164"/>
      <c r="DY28" s="736"/>
      <c r="DZ28" s="762"/>
      <c r="EA28" s="762"/>
      <c r="EB28" s="762"/>
      <c r="EC28" s="762"/>
      <c r="ED28" s="762"/>
      <c r="EE28" s="762"/>
      <c r="EF28" s="762"/>
      <c r="EG28" s="762"/>
      <c r="EH28" s="762"/>
      <c r="EI28" s="762"/>
      <c r="EJ28" s="718"/>
    </row>
    <row r="29" spans="1:140" ht="106.5" customHeight="1">
      <c r="A29" s="142"/>
      <c r="B29" s="142"/>
      <c r="C29" s="720"/>
      <c r="D29" s="711"/>
      <c r="E29" s="711"/>
      <c r="F29" s="711"/>
      <c r="G29" s="711"/>
      <c r="H29" s="711"/>
      <c r="I29" s="711"/>
      <c r="J29" s="711"/>
      <c r="K29" s="711"/>
      <c r="L29" s="711"/>
      <c r="M29" s="711"/>
      <c r="N29" s="721"/>
      <c r="O29" s="135"/>
      <c r="P29" s="164"/>
      <c r="Q29" s="1052"/>
      <c r="R29" s="1053"/>
      <c r="S29" s="1053"/>
      <c r="T29" s="1053"/>
      <c r="U29" s="1053"/>
      <c r="V29" s="1053"/>
      <c r="W29" s="1053"/>
      <c r="X29" s="1053"/>
      <c r="Y29" s="1053"/>
      <c r="Z29" s="1053"/>
      <c r="AA29" s="1053"/>
      <c r="AB29" s="1054"/>
      <c r="AE29" s="720"/>
      <c r="AF29" s="711"/>
      <c r="AG29" s="711"/>
      <c r="AH29" s="711"/>
      <c r="AI29" s="711"/>
      <c r="AJ29" s="711"/>
      <c r="AK29" s="711"/>
      <c r="AL29" s="711"/>
      <c r="AM29" s="711"/>
      <c r="AN29" s="711"/>
      <c r="AO29" s="711"/>
      <c r="AP29" s="721"/>
      <c r="AQ29" s="135"/>
      <c r="AR29" s="164"/>
      <c r="AS29" s="1052"/>
      <c r="AT29" s="1053"/>
      <c r="AU29" s="1053"/>
      <c r="AV29" s="1053"/>
      <c r="AW29" s="1053"/>
      <c r="AX29" s="1053"/>
      <c r="AY29" s="1053"/>
      <c r="AZ29" s="1053"/>
      <c r="BA29" s="1053"/>
      <c r="BB29" s="1053"/>
      <c r="BC29" s="1053"/>
      <c r="BD29" s="1057"/>
      <c r="BE29" s="135"/>
      <c r="BF29" s="164"/>
      <c r="BG29" s="1052"/>
      <c r="BH29" s="1053"/>
      <c r="BI29" s="1053"/>
      <c r="BJ29" s="1053"/>
      <c r="BK29" s="1053"/>
      <c r="BL29" s="1053"/>
      <c r="BM29" s="1053"/>
      <c r="BN29" s="1053"/>
      <c r="BO29" s="1053"/>
      <c r="BP29" s="1053"/>
      <c r="BQ29" s="1053"/>
      <c r="BR29" s="1054"/>
      <c r="BS29" s="135"/>
      <c r="BT29" s="160"/>
      <c r="BU29" s="720"/>
      <c r="BV29" s="711"/>
      <c r="BW29" s="711"/>
      <c r="BX29" s="711"/>
      <c r="BY29" s="711"/>
      <c r="BZ29" s="711"/>
      <c r="CA29" s="711"/>
      <c r="CB29" s="711"/>
      <c r="CC29" s="711"/>
      <c r="CD29" s="711"/>
      <c r="CE29" s="711"/>
      <c r="CF29" s="721"/>
      <c r="CG29" s="662"/>
      <c r="CH29" s="383"/>
      <c r="CI29" s="1052"/>
      <c r="CJ29" s="1053"/>
      <c r="CK29" s="1053"/>
      <c r="CL29" s="1053"/>
      <c r="CM29" s="1053"/>
      <c r="CN29" s="1053"/>
      <c r="CO29" s="1053"/>
      <c r="CP29" s="1053"/>
      <c r="CQ29" s="1053"/>
      <c r="CR29" s="1053"/>
      <c r="CS29" s="1053"/>
      <c r="CT29" s="1057"/>
      <c r="CU29" s="135"/>
      <c r="CV29" s="160"/>
      <c r="CW29" s="1052"/>
      <c r="CX29" s="1053"/>
      <c r="CY29" s="1053"/>
      <c r="CZ29" s="1053"/>
      <c r="DA29" s="1053"/>
      <c r="DB29" s="1053"/>
      <c r="DC29" s="1053"/>
      <c r="DD29" s="1053"/>
      <c r="DE29" s="1053"/>
      <c r="DF29" s="1053"/>
      <c r="DG29" s="1053"/>
      <c r="DH29" s="1057"/>
      <c r="DI29" s="135"/>
      <c r="DJ29" s="164"/>
      <c r="DK29" s="1052"/>
      <c r="DL29" s="1053"/>
      <c r="DM29" s="1053"/>
      <c r="DN29" s="1053"/>
      <c r="DO29" s="1053"/>
      <c r="DP29" s="1053"/>
      <c r="DQ29" s="1053"/>
      <c r="DR29" s="1053"/>
      <c r="DS29" s="1053"/>
      <c r="DT29" s="1053"/>
      <c r="DU29" s="1053"/>
      <c r="DV29" s="1054"/>
      <c r="DW29" s="135"/>
      <c r="DX29" s="160"/>
      <c r="DY29" s="720"/>
      <c r="DZ29" s="711"/>
      <c r="EA29" s="711"/>
      <c r="EB29" s="711"/>
      <c r="EC29" s="711"/>
      <c r="ED29" s="711"/>
      <c r="EE29" s="711"/>
      <c r="EF29" s="711"/>
      <c r="EG29" s="711"/>
      <c r="EH29" s="711"/>
      <c r="EI29" s="711"/>
      <c r="EJ29" s="712"/>
    </row>
    <row r="30" spans="1:140">
      <c r="A30" s="137" t="s">
        <v>7701</v>
      </c>
      <c r="B30" s="142"/>
      <c r="C30" s="714">
        <f>VLOOKUP(A30,'Прайс-лист'!$B:$K,10,0)</f>
        <v>550</v>
      </c>
      <c r="D30" s="715"/>
      <c r="E30" s="715"/>
      <c r="F30" s="715"/>
      <c r="G30" s="715"/>
      <c r="H30" s="715"/>
      <c r="I30" s="715"/>
      <c r="J30" s="715"/>
      <c r="K30" s="716"/>
      <c r="L30" s="708"/>
      <c r="M30" s="761"/>
      <c r="N30" s="761"/>
      <c r="O30" s="137"/>
      <c r="P30" s="160"/>
      <c r="Q30" s="1055"/>
      <c r="R30" s="877"/>
      <c r="S30" s="877"/>
      <c r="T30" s="877"/>
      <c r="U30" s="877"/>
      <c r="V30" s="877"/>
      <c r="W30" s="877"/>
      <c r="X30" s="877"/>
      <c r="Y30" s="877"/>
      <c r="Z30" s="877"/>
      <c r="AA30" s="877"/>
      <c r="AB30" s="1056"/>
      <c r="AC30" s="137" t="s">
        <v>7703</v>
      </c>
      <c r="AE30" s="714">
        <f>VLOOKUP(AC30,'Прайс-лист'!$B:$K,10,0)</f>
        <v>600</v>
      </c>
      <c r="AF30" s="715"/>
      <c r="AG30" s="715"/>
      <c r="AH30" s="715"/>
      <c r="AI30" s="715"/>
      <c r="AJ30" s="715"/>
      <c r="AK30" s="715"/>
      <c r="AL30" s="715"/>
      <c r="AM30" s="716"/>
      <c r="AN30" s="708"/>
      <c r="AO30" s="761"/>
      <c r="AP30" s="761"/>
      <c r="AQ30" s="137"/>
      <c r="AR30" s="160"/>
      <c r="AS30" s="1055"/>
      <c r="AT30" s="877"/>
      <c r="AU30" s="877"/>
      <c r="AV30" s="877"/>
      <c r="AW30" s="877"/>
      <c r="AX30" s="877"/>
      <c r="AY30" s="877"/>
      <c r="AZ30" s="877"/>
      <c r="BA30" s="877"/>
      <c r="BB30" s="877"/>
      <c r="BC30" s="877"/>
      <c r="BD30" s="878"/>
      <c r="BE30" s="137"/>
      <c r="BF30" s="160"/>
      <c r="BG30" s="1055"/>
      <c r="BH30" s="877"/>
      <c r="BI30" s="877"/>
      <c r="BJ30" s="877"/>
      <c r="BK30" s="877"/>
      <c r="BL30" s="877"/>
      <c r="BM30" s="877"/>
      <c r="BN30" s="877"/>
      <c r="BO30" s="877"/>
      <c r="BP30" s="877"/>
      <c r="BQ30" s="877"/>
      <c r="BR30" s="1056"/>
      <c r="BS30" s="137" t="s">
        <v>7705</v>
      </c>
      <c r="BT30" s="160"/>
      <c r="BU30" s="714">
        <f>VLOOKUP(BS30,'Прайс-лист'!$B:$K,10,0)</f>
        <v>750</v>
      </c>
      <c r="BV30" s="715"/>
      <c r="BW30" s="715"/>
      <c r="BX30" s="715"/>
      <c r="BY30" s="715"/>
      <c r="BZ30" s="715"/>
      <c r="CA30" s="715"/>
      <c r="CB30" s="715"/>
      <c r="CC30" s="716"/>
      <c r="CD30" s="708"/>
      <c r="CE30" s="761"/>
      <c r="CF30" s="761"/>
      <c r="CG30" s="349"/>
      <c r="CH30" s="383"/>
      <c r="CI30" s="1055"/>
      <c r="CJ30" s="877"/>
      <c r="CK30" s="877"/>
      <c r="CL30" s="877"/>
      <c r="CM30" s="877"/>
      <c r="CN30" s="877"/>
      <c r="CO30" s="877"/>
      <c r="CP30" s="877"/>
      <c r="CQ30" s="877"/>
      <c r="CR30" s="877"/>
      <c r="CS30" s="877"/>
      <c r="CT30" s="878"/>
      <c r="CU30" s="137"/>
      <c r="CV30" s="160"/>
      <c r="CW30" s="1055"/>
      <c r="CX30" s="877"/>
      <c r="CY30" s="877"/>
      <c r="CZ30" s="877"/>
      <c r="DA30" s="877"/>
      <c r="DB30" s="877"/>
      <c r="DC30" s="877"/>
      <c r="DD30" s="877"/>
      <c r="DE30" s="877"/>
      <c r="DF30" s="877"/>
      <c r="DG30" s="877"/>
      <c r="DH30" s="878"/>
      <c r="DI30" s="137"/>
      <c r="DJ30" s="160"/>
      <c r="DK30" s="1055"/>
      <c r="DL30" s="877"/>
      <c r="DM30" s="877"/>
      <c r="DN30" s="877"/>
      <c r="DO30" s="877"/>
      <c r="DP30" s="877"/>
      <c r="DQ30" s="877"/>
      <c r="DR30" s="877"/>
      <c r="DS30" s="877"/>
      <c r="DT30" s="877"/>
      <c r="DU30" s="877"/>
      <c r="DV30" s="1056"/>
      <c r="DW30" s="137" t="s">
        <v>7707</v>
      </c>
      <c r="DX30" s="160"/>
      <c r="DY30" s="714">
        <f>VLOOKUP(DW30,'Прайс-лист'!$B:$K,10,0)</f>
        <v>800</v>
      </c>
      <c r="DZ30" s="715"/>
      <c r="EA30" s="715"/>
      <c r="EB30" s="715"/>
      <c r="EC30" s="715"/>
      <c r="ED30" s="715"/>
      <c r="EE30" s="715"/>
      <c r="EF30" s="715"/>
      <c r="EG30" s="716"/>
      <c r="EH30" s="708"/>
      <c r="EI30" s="761"/>
      <c r="EJ30" s="713"/>
    </row>
    <row r="31" spans="1:140">
      <c r="A31" s="137" t="s">
        <v>6766</v>
      </c>
      <c r="B31" s="142"/>
      <c r="C31" s="1058">
        <f>VLOOKUP(A31,'Прайс-лист'!$B:$K,10,0)</f>
        <v>550</v>
      </c>
      <c r="D31" s="1059"/>
      <c r="E31" s="1059"/>
      <c r="F31" s="1059"/>
      <c r="G31" s="1059"/>
      <c r="H31" s="1059"/>
      <c r="I31" s="1059"/>
      <c r="J31" s="1059"/>
      <c r="K31" s="1060"/>
      <c r="L31" s="708"/>
      <c r="M31" s="761"/>
      <c r="N31" s="761"/>
      <c r="O31" s="137" t="s">
        <v>695</v>
      </c>
      <c r="P31" s="160"/>
      <c r="Q31" s="719">
        <f>VLOOKUP(O31,'Прайс-лист'!$B:$K,10,0)</f>
        <v>1140</v>
      </c>
      <c r="R31" s="715"/>
      <c r="S31" s="715"/>
      <c r="T31" s="715"/>
      <c r="U31" s="715"/>
      <c r="V31" s="715"/>
      <c r="W31" s="715"/>
      <c r="X31" s="715"/>
      <c r="Y31" s="716"/>
      <c r="Z31" s="708"/>
      <c r="AA31" s="761"/>
      <c r="AB31" s="713"/>
      <c r="AC31" s="137" t="s">
        <v>6768</v>
      </c>
      <c r="AE31" s="1058">
        <f>VLOOKUP(AC31,'Прайс-лист'!$B:$K,10,0)</f>
        <v>600</v>
      </c>
      <c r="AF31" s="1059"/>
      <c r="AG31" s="1059"/>
      <c r="AH31" s="1059"/>
      <c r="AI31" s="1059"/>
      <c r="AJ31" s="1059"/>
      <c r="AK31" s="1059"/>
      <c r="AL31" s="1059"/>
      <c r="AM31" s="1060"/>
      <c r="AN31" s="708"/>
      <c r="AO31" s="761"/>
      <c r="AP31" s="761"/>
      <c r="AQ31" s="137" t="s">
        <v>610</v>
      </c>
      <c r="AR31" s="160"/>
      <c r="AS31" s="719">
        <f>VLOOKUP(AQ31,'Прайс-лист'!$B:$K,10,0)</f>
        <v>500</v>
      </c>
      <c r="AT31" s="715"/>
      <c r="AU31" s="715"/>
      <c r="AV31" s="715"/>
      <c r="AW31" s="715"/>
      <c r="AX31" s="715"/>
      <c r="AY31" s="715"/>
      <c r="AZ31" s="715"/>
      <c r="BA31" s="716"/>
      <c r="BB31" s="708"/>
      <c r="BC31" s="761"/>
      <c r="BD31" s="761"/>
      <c r="BE31" s="137" t="s">
        <v>654</v>
      </c>
      <c r="BF31" s="160"/>
      <c r="BG31" s="719">
        <f>VLOOKUP(BE31,'Прайс-лист'!$B:$K,10,0)</f>
        <v>810</v>
      </c>
      <c r="BH31" s="715"/>
      <c r="BI31" s="715"/>
      <c r="BJ31" s="715"/>
      <c r="BK31" s="715"/>
      <c r="BL31" s="715"/>
      <c r="BM31" s="715"/>
      <c r="BN31" s="715"/>
      <c r="BO31" s="716"/>
      <c r="BP31" s="708"/>
      <c r="BQ31" s="761"/>
      <c r="BR31" s="713"/>
      <c r="BS31" s="137" t="s">
        <v>6770</v>
      </c>
      <c r="BT31" s="160"/>
      <c r="BU31" s="1058">
        <f>VLOOKUP(BS31,'Прайс-лист'!$B:$K,10,0)</f>
        <v>750</v>
      </c>
      <c r="BV31" s="1059"/>
      <c r="BW31" s="1059"/>
      <c r="BX31" s="1059"/>
      <c r="BY31" s="1059"/>
      <c r="BZ31" s="1059"/>
      <c r="CA31" s="1059"/>
      <c r="CB31" s="1059"/>
      <c r="CC31" s="1060"/>
      <c r="CD31" s="708"/>
      <c r="CE31" s="761"/>
      <c r="CF31" s="761"/>
      <c r="CG31" s="349" t="s">
        <v>618</v>
      </c>
      <c r="CH31" s="383"/>
      <c r="CI31" s="719">
        <f>VLOOKUP(CG31,'Прайс-лист'!$B:$K,10,0)</f>
        <v>620</v>
      </c>
      <c r="CJ31" s="715"/>
      <c r="CK31" s="715"/>
      <c r="CL31" s="715"/>
      <c r="CM31" s="715"/>
      <c r="CN31" s="715"/>
      <c r="CO31" s="715"/>
      <c r="CP31" s="715"/>
      <c r="CQ31" s="716"/>
      <c r="CR31" s="708"/>
      <c r="CS31" s="761"/>
      <c r="CT31" s="761"/>
      <c r="CU31" s="137" t="s">
        <v>716</v>
      </c>
      <c r="CV31" s="160"/>
      <c r="CW31" s="719">
        <f>VLOOKUP(CU31,'Прайс-лист'!$B:$K,10,0)</f>
        <v>860</v>
      </c>
      <c r="CX31" s="715"/>
      <c r="CY31" s="715"/>
      <c r="CZ31" s="715"/>
      <c r="DA31" s="715"/>
      <c r="DB31" s="715"/>
      <c r="DC31" s="715"/>
      <c r="DD31" s="715"/>
      <c r="DE31" s="716"/>
      <c r="DF31" s="708"/>
      <c r="DG31" s="761"/>
      <c r="DH31" s="761"/>
      <c r="DI31" s="137" t="s">
        <v>662</v>
      </c>
      <c r="DJ31" s="160"/>
      <c r="DK31" s="719">
        <f>VLOOKUP(DI31,'Прайс-лист'!$B:$K,10,0)</f>
        <v>720</v>
      </c>
      <c r="DL31" s="715"/>
      <c r="DM31" s="715"/>
      <c r="DN31" s="715"/>
      <c r="DO31" s="715"/>
      <c r="DP31" s="715"/>
      <c r="DQ31" s="715"/>
      <c r="DR31" s="715"/>
      <c r="DS31" s="716"/>
      <c r="DT31" s="708"/>
      <c r="DU31" s="761"/>
      <c r="DV31" s="713"/>
      <c r="DW31" s="137" t="s">
        <v>6772</v>
      </c>
      <c r="DX31" s="160"/>
      <c r="DY31" s="1058">
        <f>VLOOKUP(DW31,'Прайс-лист'!$B:$K,10,0)</f>
        <v>800</v>
      </c>
      <c r="DZ31" s="1059"/>
      <c r="EA31" s="1059"/>
      <c r="EB31" s="1059"/>
      <c r="EC31" s="1059"/>
      <c r="ED31" s="1059"/>
      <c r="EE31" s="1059"/>
      <c r="EF31" s="1059"/>
      <c r="EG31" s="1060"/>
      <c r="EH31" s="708"/>
      <c r="EI31" s="761"/>
      <c r="EJ31" s="713"/>
    </row>
    <row r="32" spans="1:140" ht="15" thickBot="1">
      <c r="A32" s="138" t="s">
        <v>6823</v>
      </c>
      <c r="B32" s="142"/>
      <c r="C32" s="753">
        <f>VLOOKUP(A32,'Прайс-лист'!$B:$K,10,0)</f>
        <v>550</v>
      </c>
      <c r="D32" s="723"/>
      <c r="E32" s="723"/>
      <c r="F32" s="723"/>
      <c r="G32" s="723"/>
      <c r="H32" s="723"/>
      <c r="I32" s="723"/>
      <c r="J32" s="723"/>
      <c r="K32" s="724"/>
      <c r="L32" s="725"/>
      <c r="M32" s="726"/>
      <c r="N32" s="726"/>
      <c r="O32" s="139" t="s">
        <v>817</v>
      </c>
      <c r="P32" s="245"/>
      <c r="Q32" s="722">
        <f>VLOOKUP(O32,'Прайс-лист'!$B:$K,10,0)</f>
        <v>1140</v>
      </c>
      <c r="R32" s="723"/>
      <c r="S32" s="723"/>
      <c r="T32" s="723"/>
      <c r="U32" s="723"/>
      <c r="V32" s="723"/>
      <c r="W32" s="723"/>
      <c r="X32" s="723"/>
      <c r="Y32" s="724"/>
      <c r="Z32" s="725"/>
      <c r="AA32" s="726"/>
      <c r="AB32" s="727"/>
      <c r="AC32" s="138" t="s">
        <v>6825</v>
      </c>
      <c r="AE32" s="753">
        <f>VLOOKUP(AC32,'Прайс-лист'!$B:$K,10,0)</f>
        <v>600</v>
      </c>
      <c r="AF32" s="723"/>
      <c r="AG32" s="723"/>
      <c r="AH32" s="723"/>
      <c r="AI32" s="723"/>
      <c r="AJ32" s="723"/>
      <c r="AK32" s="723"/>
      <c r="AL32" s="723"/>
      <c r="AM32" s="724"/>
      <c r="AN32" s="725"/>
      <c r="AO32" s="726"/>
      <c r="AP32" s="726"/>
      <c r="AQ32" s="139" t="s">
        <v>771</v>
      </c>
      <c r="AR32" s="245"/>
      <c r="AS32" s="722">
        <f>VLOOKUP(AQ32,'Прайс-лист'!$B:$K,10,0)</f>
        <v>500</v>
      </c>
      <c r="AT32" s="723"/>
      <c r="AU32" s="723"/>
      <c r="AV32" s="723"/>
      <c r="AW32" s="723"/>
      <c r="AX32" s="723"/>
      <c r="AY32" s="723"/>
      <c r="AZ32" s="723"/>
      <c r="BA32" s="724"/>
      <c r="BB32" s="725"/>
      <c r="BC32" s="726"/>
      <c r="BD32" s="726"/>
      <c r="BE32" s="139" t="s">
        <v>793</v>
      </c>
      <c r="BF32" s="245"/>
      <c r="BG32" s="722">
        <f>VLOOKUP(BE32,'Прайс-лист'!$B:$K,10,0)</f>
        <v>810</v>
      </c>
      <c r="BH32" s="723"/>
      <c r="BI32" s="723"/>
      <c r="BJ32" s="723"/>
      <c r="BK32" s="723"/>
      <c r="BL32" s="723"/>
      <c r="BM32" s="723"/>
      <c r="BN32" s="723"/>
      <c r="BO32" s="724"/>
      <c r="BP32" s="725"/>
      <c r="BQ32" s="726"/>
      <c r="BR32" s="727"/>
      <c r="BS32" s="138" t="s">
        <v>6827</v>
      </c>
      <c r="BT32" s="160"/>
      <c r="BU32" s="753">
        <f>VLOOKUP(BS32,'Прайс-лист'!$B:$K,10,0)</f>
        <v>750</v>
      </c>
      <c r="BV32" s="723"/>
      <c r="BW32" s="723"/>
      <c r="BX32" s="723"/>
      <c r="BY32" s="723"/>
      <c r="BZ32" s="723"/>
      <c r="CA32" s="723"/>
      <c r="CB32" s="723"/>
      <c r="CC32" s="724"/>
      <c r="CD32" s="725"/>
      <c r="CE32" s="726"/>
      <c r="CF32" s="726"/>
      <c r="CG32" s="144" t="s">
        <v>775</v>
      </c>
      <c r="CH32" s="253"/>
      <c r="CI32" s="722">
        <f>VLOOKUP(CG32,'Прайс-лист'!$B:$K,10,0)</f>
        <v>620</v>
      </c>
      <c r="CJ32" s="723"/>
      <c r="CK32" s="723"/>
      <c r="CL32" s="723"/>
      <c r="CM32" s="723"/>
      <c r="CN32" s="723"/>
      <c r="CO32" s="723"/>
      <c r="CP32" s="723"/>
      <c r="CQ32" s="724"/>
      <c r="CR32" s="725"/>
      <c r="CS32" s="726"/>
      <c r="CT32" s="726"/>
      <c r="CU32" s="139" t="s">
        <v>831</v>
      </c>
      <c r="CV32" s="245"/>
      <c r="CW32" s="722">
        <f>VLOOKUP(CU32,'Прайс-лист'!$B:$K,10,0)</f>
        <v>860</v>
      </c>
      <c r="CX32" s="723"/>
      <c r="CY32" s="723"/>
      <c r="CZ32" s="723"/>
      <c r="DA32" s="723"/>
      <c r="DB32" s="723"/>
      <c r="DC32" s="723"/>
      <c r="DD32" s="723"/>
      <c r="DE32" s="724"/>
      <c r="DF32" s="725"/>
      <c r="DG32" s="726"/>
      <c r="DH32" s="726"/>
      <c r="DI32" s="139" t="s">
        <v>797</v>
      </c>
      <c r="DJ32" s="245"/>
      <c r="DK32" s="722">
        <f>VLOOKUP(DI32,'Прайс-лист'!$B:$K,10,0)</f>
        <v>720</v>
      </c>
      <c r="DL32" s="723"/>
      <c r="DM32" s="723"/>
      <c r="DN32" s="723"/>
      <c r="DO32" s="723"/>
      <c r="DP32" s="723"/>
      <c r="DQ32" s="723"/>
      <c r="DR32" s="723"/>
      <c r="DS32" s="724"/>
      <c r="DT32" s="725"/>
      <c r="DU32" s="726"/>
      <c r="DV32" s="727"/>
      <c r="DW32" s="138" t="s">
        <v>6829</v>
      </c>
      <c r="DX32" s="160"/>
      <c r="DY32" s="753">
        <f>VLOOKUP(DW32,'Прайс-лист'!$B:$K,10,0)</f>
        <v>800</v>
      </c>
      <c r="DZ32" s="723"/>
      <c r="EA32" s="723"/>
      <c r="EB32" s="723"/>
      <c r="EC32" s="723"/>
      <c r="ED32" s="723"/>
      <c r="EE32" s="723"/>
      <c r="EF32" s="723"/>
      <c r="EG32" s="724"/>
      <c r="EH32" s="725"/>
      <c r="EI32" s="726"/>
      <c r="EJ32" s="727"/>
    </row>
    <row r="33" spans="1:140" ht="14.25" customHeight="1" thickBot="1">
      <c r="A33" s="247"/>
      <c r="B33" s="663"/>
      <c r="C33" s="663"/>
      <c r="D33" s="663"/>
      <c r="E33" s="663"/>
      <c r="F33" s="663"/>
      <c r="G33" s="663"/>
      <c r="H33" s="663"/>
      <c r="I33" s="663"/>
      <c r="J33" s="663"/>
      <c r="K33" s="663"/>
      <c r="L33" s="663"/>
      <c r="M33" s="160"/>
      <c r="N33" s="158"/>
      <c r="O33" s="158"/>
      <c r="P33" s="158"/>
      <c r="Q33" s="158"/>
      <c r="R33" s="158"/>
      <c r="S33" s="158"/>
      <c r="T33" s="158"/>
      <c r="U33" s="158"/>
      <c r="V33" s="158"/>
      <c r="W33" s="158"/>
      <c r="X33" s="158"/>
      <c r="Y33" s="158"/>
      <c r="Z33" s="140"/>
      <c r="AA33" s="158"/>
      <c r="AB33" s="158"/>
      <c r="AC33" s="158"/>
      <c r="AD33" s="158"/>
      <c r="AE33" s="158"/>
      <c r="AF33" s="158"/>
      <c r="AG33" s="158"/>
      <c r="AH33" s="158"/>
      <c r="AI33" s="158"/>
      <c r="AJ33" s="158"/>
      <c r="AK33" s="158"/>
      <c r="AL33" s="158"/>
      <c r="AM33" s="140"/>
      <c r="AN33" s="158"/>
      <c r="AO33" s="158"/>
      <c r="AP33" s="158"/>
      <c r="AQ33" s="158"/>
      <c r="AR33" s="158"/>
      <c r="AS33" s="158"/>
      <c r="AT33" s="158"/>
      <c r="AU33" s="158"/>
      <c r="AV33" s="158"/>
      <c r="AW33" s="158"/>
      <c r="AX33" s="158"/>
      <c r="AY33" s="158"/>
      <c r="AZ33" s="160"/>
      <c r="BA33" s="160"/>
      <c r="BB33" s="160"/>
      <c r="BC33" s="160"/>
      <c r="BD33" s="158"/>
      <c r="BE33" s="158"/>
      <c r="BF33" s="158"/>
      <c r="BG33" s="158"/>
      <c r="BH33" s="158"/>
      <c r="BI33" s="158"/>
      <c r="BJ33" s="158"/>
      <c r="BK33" s="158"/>
      <c r="BL33" s="158"/>
      <c r="BM33" s="158"/>
      <c r="BN33" s="158"/>
      <c r="BO33" s="158"/>
      <c r="BP33" s="158"/>
      <c r="BQ33" s="158"/>
      <c r="BR33" s="158"/>
      <c r="BS33" s="158"/>
      <c r="BT33" s="164"/>
      <c r="BU33" s="142"/>
      <c r="BV33" s="142"/>
      <c r="BW33" s="142"/>
      <c r="BX33" s="142"/>
      <c r="BY33" s="142"/>
      <c r="BZ33" s="142"/>
      <c r="CA33" s="142"/>
      <c r="CB33" s="142"/>
      <c r="CC33" s="142"/>
      <c r="CD33" s="142"/>
      <c r="CE33" s="142"/>
      <c r="CF33" s="142"/>
      <c r="CG33" s="142"/>
      <c r="CH33" s="142"/>
      <c r="CI33" s="142"/>
      <c r="CJ33" s="142"/>
      <c r="CK33" s="142"/>
      <c r="CL33" s="142"/>
      <c r="CM33" s="142"/>
      <c r="CN33" s="142"/>
      <c r="CO33" s="142"/>
      <c r="CP33" s="142"/>
      <c r="CQ33" s="142"/>
      <c r="CR33" s="142"/>
      <c r="CS33" s="142"/>
      <c r="CT33" s="142"/>
      <c r="CU33" s="142"/>
      <c r="CV33" s="142"/>
      <c r="CW33" s="142"/>
      <c r="CX33" s="142"/>
      <c r="CY33" s="142"/>
      <c r="CZ33" s="142"/>
      <c r="DA33" s="142"/>
      <c r="DB33" s="142"/>
      <c r="DC33" s="142"/>
      <c r="DD33" s="142"/>
      <c r="DE33" s="142"/>
      <c r="DF33" s="142"/>
      <c r="DG33" s="142"/>
      <c r="DH33" s="142"/>
      <c r="DI33" s="142"/>
      <c r="DJ33" s="142"/>
      <c r="DK33" s="142"/>
      <c r="DL33" s="142"/>
      <c r="DM33" s="142"/>
      <c r="DN33" s="142"/>
      <c r="DO33" s="142"/>
      <c r="DP33" s="142"/>
      <c r="DQ33" s="142"/>
      <c r="DR33" s="142"/>
      <c r="DS33" s="142"/>
      <c r="DT33" s="142"/>
      <c r="DU33" s="142"/>
      <c r="DV33" s="142"/>
      <c r="DW33" s="142"/>
    </row>
    <row r="34" spans="1:140" ht="15.75" customHeight="1" thickBot="1">
      <c r="A34" s="247"/>
      <c r="B34" s="663"/>
      <c r="C34" s="754" t="s">
        <v>4279</v>
      </c>
      <c r="D34" s="755"/>
      <c r="E34" s="755"/>
      <c r="F34" s="755"/>
      <c r="G34" s="755"/>
      <c r="H34" s="755"/>
      <c r="I34" s="755"/>
      <c r="J34" s="755"/>
      <c r="K34" s="755"/>
      <c r="L34" s="755"/>
      <c r="M34" s="755"/>
      <c r="N34" s="755"/>
      <c r="O34" s="755"/>
      <c r="P34" s="755"/>
      <c r="Q34" s="755"/>
      <c r="R34" s="755"/>
      <c r="S34" s="755"/>
      <c r="T34" s="755"/>
      <c r="U34" s="755"/>
      <c r="V34" s="755"/>
      <c r="W34" s="755"/>
      <c r="X34" s="755"/>
      <c r="Y34" s="755"/>
      <c r="Z34" s="755"/>
      <c r="AA34" s="755"/>
      <c r="AB34" s="756"/>
      <c r="AC34" s="476"/>
      <c r="AD34" s="158"/>
      <c r="AE34" s="754" t="s">
        <v>4280</v>
      </c>
      <c r="AF34" s="755"/>
      <c r="AG34" s="755"/>
      <c r="AH34" s="755"/>
      <c r="AI34" s="755"/>
      <c r="AJ34" s="755"/>
      <c r="AK34" s="755"/>
      <c r="AL34" s="755"/>
      <c r="AM34" s="755"/>
      <c r="AN34" s="755"/>
      <c r="AO34" s="755"/>
      <c r="AP34" s="755"/>
      <c r="AQ34" s="755"/>
      <c r="AR34" s="755"/>
      <c r="AS34" s="755"/>
      <c r="AT34" s="755"/>
      <c r="AU34" s="755"/>
      <c r="AV34" s="755"/>
      <c r="AW34" s="755"/>
      <c r="AX34" s="755"/>
      <c r="AY34" s="755"/>
      <c r="AZ34" s="755"/>
      <c r="BA34" s="755"/>
      <c r="BB34" s="755"/>
      <c r="BC34" s="755"/>
      <c r="BD34" s="756"/>
      <c r="BE34" s="134"/>
      <c r="BF34" s="160"/>
      <c r="BG34" s="754" t="s">
        <v>4188</v>
      </c>
      <c r="BH34" s="755"/>
      <c r="BI34" s="755"/>
      <c r="BJ34" s="755"/>
      <c r="BK34" s="755"/>
      <c r="BL34" s="755"/>
      <c r="BM34" s="755"/>
      <c r="BN34" s="755"/>
      <c r="BO34" s="755"/>
      <c r="BP34" s="755"/>
      <c r="BQ34" s="755"/>
      <c r="BR34" s="755"/>
      <c r="BS34" s="755"/>
      <c r="BT34" s="755"/>
      <c r="BU34" s="755"/>
      <c r="BV34" s="755"/>
      <c r="BW34" s="755"/>
      <c r="BX34" s="755"/>
      <c r="BY34" s="755"/>
      <c r="BZ34" s="755"/>
      <c r="CA34" s="755"/>
      <c r="CB34" s="755"/>
      <c r="CC34" s="755"/>
      <c r="CD34" s="755"/>
      <c r="CE34" s="755"/>
      <c r="CF34" s="756"/>
      <c r="CG34" s="476"/>
      <c r="CH34" s="142"/>
      <c r="CI34" s="754" t="s">
        <v>4189</v>
      </c>
      <c r="CJ34" s="755"/>
      <c r="CK34" s="755"/>
      <c r="CL34" s="755"/>
      <c r="CM34" s="755"/>
      <c r="CN34" s="755"/>
      <c r="CO34" s="755"/>
      <c r="CP34" s="755"/>
      <c r="CQ34" s="755"/>
      <c r="CR34" s="755"/>
      <c r="CS34" s="755"/>
      <c r="CT34" s="755"/>
      <c r="CU34" s="755"/>
      <c r="CV34" s="755"/>
      <c r="CW34" s="755"/>
      <c r="CX34" s="755"/>
      <c r="CY34" s="755"/>
      <c r="CZ34" s="755"/>
      <c r="DA34" s="755"/>
      <c r="DB34" s="755"/>
      <c r="DC34" s="755"/>
      <c r="DD34" s="755"/>
      <c r="DE34" s="755"/>
      <c r="DF34" s="755"/>
      <c r="DG34" s="755"/>
      <c r="DH34" s="756"/>
      <c r="DI34" s="142"/>
      <c r="DK34" s="754" t="s">
        <v>4283</v>
      </c>
      <c r="DL34" s="755"/>
      <c r="DM34" s="755"/>
      <c r="DN34" s="755"/>
      <c r="DO34" s="755"/>
      <c r="DP34" s="755"/>
      <c r="DQ34" s="755"/>
      <c r="DR34" s="755"/>
      <c r="DS34" s="755"/>
      <c r="DT34" s="755"/>
      <c r="DU34" s="755"/>
      <c r="DV34" s="755"/>
      <c r="DW34" s="755"/>
      <c r="DX34" s="755"/>
      <c r="DY34" s="755"/>
      <c r="DZ34" s="755"/>
      <c r="EA34" s="755"/>
      <c r="EB34" s="755"/>
      <c r="EC34" s="755"/>
      <c r="ED34" s="755"/>
      <c r="EE34" s="755"/>
      <c r="EF34" s="755"/>
      <c r="EG34" s="755"/>
      <c r="EH34" s="755"/>
      <c r="EI34" s="755"/>
      <c r="EJ34" s="756"/>
    </row>
    <row r="35" spans="1:140" ht="15">
      <c r="A35" s="247"/>
      <c r="B35" s="663"/>
      <c r="C35" s="740" t="s">
        <v>5877</v>
      </c>
      <c r="D35" s="741"/>
      <c r="E35" s="741"/>
      <c r="F35" s="741"/>
      <c r="G35" s="741"/>
      <c r="H35" s="741"/>
      <c r="I35" s="741"/>
      <c r="J35" s="741"/>
      <c r="K35" s="741"/>
      <c r="L35" s="741"/>
      <c r="M35" s="741"/>
      <c r="N35" s="741"/>
      <c r="O35" s="135"/>
      <c r="P35" s="164"/>
      <c r="Q35" s="741" t="s">
        <v>5875</v>
      </c>
      <c r="R35" s="741"/>
      <c r="S35" s="741"/>
      <c r="T35" s="741"/>
      <c r="U35" s="741"/>
      <c r="V35" s="741"/>
      <c r="W35" s="741"/>
      <c r="X35" s="741"/>
      <c r="Y35" s="741"/>
      <c r="Z35" s="741"/>
      <c r="AA35" s="741"/>
      <c r="AB35" s="742"/>
      <c r="AC35" s="135"/>
      <c r="AD35" s="158"/>
      <c r="AE35" s="740" t="s">
        <v>4253</v>
      </c>
      <c r="AF35" s="741"/>
      <c r="AG35" s="741"/>
      <c r="AH35" s="741"/>
      <c r="AI35" s="741"/>
      <c r="AJ35" s="741"/>
      <c r="AK35" s="741"/>
      <c r="AL35" s="741"/>
      <c r="AM35" s="741"/>
      <c r="AN35" s="741"/>
      <c r="AO35" s="741"/>
      <c r="AP35" s="741"/>
      <c r="AQ35" s="135"/>
      <c r="AR35" s="164"/>
      <c r="AS35" s="809" t="s">
        <v>723</v>
      </c>
      <c r="AT35" s="809"/>
      <c r="AU35" s="809"/>
      <c r="AV35" s="809"/>
      <c r="AW35" s="809"/>
      <c r="AX35" s="809"/>
      <c r="AY35" s="809"/>
      <c r="AZ35" s="809"/>
      <c r="BA35" s="809"/>
      <c r="BB35" s="809"/>
      <c r="BC35" s="809"/>
      <c r="BD35" s="743"/>
      <c r="BE35" s="135"/>
      <c r="BG35" s="740" t="s">
        <v>4255</v>
      </c>
      <c r="BH35" s="741"/>
      <c r="BI35" s="741"/>
      <c r="BJ35" s="741"/>
      <c r="BK35" s="741"/>
      <c r="BL35" s="741"/>
      <c r="BM35" s="741"/>
      <c r="BN35" s="741"/>
      <c r="BO35" s="741"/>
      <c r="BP35" s="741"/>
      <c r="BQ35" s="741"/>
      <c r="BR35" s="741"/>
      <c r="BS35" s="135"/>
      <c r="BT35" s="164"/>
      <c r="BU35" s="809" t="s">
        <v>615</v>
      </c>
      <c r="BV35" s="809"/>
      <c r="BW35" s="809"/>
      <c r="BX35" s="809"/>
      <c r="BY35" s="809"/>
      <c r="BZ35" s="809"/>
      <c r="CA35" s="809"/>
      <c r="CB35" s="809"/>
      <c r="CC35" s="809"/>
      <c r="CD35" s="809"/>
      <c r="CE35" s="809"/>
      <c r="CF35" s="743"/>
      <c r="CH35" s="142"/>
      <c r="CI35" s="740" t="s">
        <v>5890</v>
      </c>
      <c r="CJ35" s="741"/>
      <c r="CK35" s="741"/>
      <c r="CL35" s="741"/>
      <c r="CM35" s="741"/>
      <c r="CN35" s="741"/>
      <c r="CO35" s="741"/>
      <c r="CP35" s="741"/>
      <c r="CQ35" s="741"/>
      <c r="CR35" s="741"/>
      <c r="CS35" s="741"/>
      <c r="CT35" s="741"/>
      <c r="CU35" s="135"/>
      <c r="CV35" s="164"/>
      <c r="CW35" s="809" t="s">
        <v>5875</v>
      </c>
      <c r="CX35" s="809"/>
      <c r="CY35" s="809"/>
      <c r="CZ35" s="809"/>
      <c r="DA35" s="809"/>
      <c r="DB35" s="809"/>
      <c r="DC35" s="809"/>
      <c r="DD35" s="809"/>
      <c r="DE35" s="809"/>
      <c r="DF35" s="809"/>
      <c r="DG35" s="809"/>
      <c r="DH35" s="743"/>
      <c r="DK35" s="740" t="s">
        <v>5892</v>
      </c>
      <c r="DL35" s="741"/>
      <c r="DM35" s="741"/>
      <c r="DN35" s="741"/>
      <c r="DO35" s="741"/>
      <c r="DP35" s="741"/>
      <c r="DQ35" s="741"/>
      <c r="DR35" s="741"/>
      <c r="DS35" s="741"/>
      <c r="DT35" s="741"/>
      <c r="DU35" s="741"/>
      <c r="DV35" s="741"/>
      <c r="DW35" s="135"/>
      <c r="DX35" s="164"/>
      <c r="DY35" s="809" t="s">
        <v>5874</v>
      </c>
      <c r="DZ35" s="809"/>
      <c r="EA35" s="809"/>
      <c r="EB35" s="809"/>
      <c r="EC35" s="809"/>
      <c r="ED35" s="809"/>
      <c r="EE35" s="809"/>
      <c r="EF35" s="809"/>
      <c r="EG35" s="809"/>
      <c r="EH35" s="809"/>
      <c r="EI35" s="809"/>
      <c r="EJ35" s="743"/>
    </row>
    <row r="36" spans="1:140" ht="48.75" customHeight="1">
      <c r="A36" s="247"/>
      <c r="B36" s="663"/>
      <c r="C36" s="734" t="s">
        <v>4268</v>
      </c>
      <c r="D36" s="763"/>
      <c r="E36" s="763"/>
      <c r="F36" s="763"/>
      <c r="G36" s="763"/>
      <c r="H36" s="763"/>
      <c r="I36" s="763"/>
      <c r="J36" s="763"/>
      <c r="K36" s="763"/>
      <c r="L36" s="763"/>
      <c r="M36" s="763"/>
      <c r="N36" s="763"/>
      <c r="O36" s="142"/>
      <c r="P36" s="164"/>
      <c r="Q36" s="763" t="s">
        <v>5884</v>
      </c>
      <c r="R36" s="763"/>
      <c r="S36" s="763"/>
      <c r="T36" s="763"/>
      <c r="U36" s="763"/>
      <c r="V36" s="763"/>
      <c r="W36" s="763"/>
      <c r="X36" s="763"/>
      <c r="Y36" s="763"/>
      <c r="Z36" s="763"/>
      <c r="AA36" s="763"/>
      <c r="AB36" s="744"/>
      <c r="AC36" s="142"/>
      <c r="AD36" s="158"/>
      <c r="AE36" s="734" t="s">
        <v>4252</v>
      </c>
      <c r="AF36" s="763"/>
      <c r="AG36" s="763"/>
      <c r="AH36" s="763"/>
      <c r="AI36" s="763"/>
      <c r="AJ36" s="763"/>
      <c r="AK36" s="763"/>
      <c r="AL36" s="763"/>
      <c r="AM36" s="763"/>
      <c r="AN36" s="763"/>
      <c r="AO36" s="763"/>
      <c r="AP36" s="763"/>
      <c r="AQ36" s="142"/>
      <c r="AR36" s="164"/>
      <c r="AS36" s="763" t="s">
        <v>4272</v>
      </c>
      <c r="AT36" s="763"/>
      <c r="AU36" s="763"/>
      <c r="AV36" s="763"/>
      <c r="AW36" s="763"/>
      <c r="AX36" s="763"/>
      <c r="AY36" s="763"/>
      <c r="AZ36" s="763"/>
      <c r="BA36" s="763"/>
      <c r="BB36" s="763"/>
      <c r="BC36" s="763"/>
      <c r="BD36" s="744"/>
      <c r="BE36" s="142"/>
      <c r="BF36" s="160"/>
      <c r="BG36" s="734" t="s">
        <v>4292</v>
      </c>
      <c r="BH36" s="763"/>
      <c r="BI36" s="763"/>
      <c r="BJ36" s="763"/>
      <c r="BK36" s="763"/>
      <c r="BL36" s="763"/>
      <c r="BM36" s="763"/>
      <c r="BN36" s="763"/>
      <c r="BO36" s="763"/>
      <c r="BP36" s="763"/>
      <c r="BQ36" s="763"/>
      <c r="BR36" s="763"/>
      <c r="BS36" s="142"/>
      <c r="BT36" s="164"/>
      <c r="BU36" s="763" t="s">
        <v>4262</v>
      </c>
      <c r="BV36" s="763"/>
      <c r="BW36" s="763"/>
      <c r="BX36" s="763"/>
      <c r="BY36" s="763"/>
      <c r="BZ36" s="763"/>
      <c r="CA36" s="763"/>
      <c r="CB36" s="763"/>
      <c r="CC36" s="763"/>
      <c r="CD36" s="763"/>
      <c r="CE36" s="763"/>
      <c r="CF36" s="744"/>
      <c r="CG36" s="142"/>
      <c r="CH36" s="142"/>
      <c r="CI36" s="734" t="s">
        <v>6864</v>
      </c>
      <c r="CJ36" s="763"/>
      <c r="CK36" s="763"/>
      <c r="CL36" s="763"/>
      <c r="CM36" s="763"/>
      <c r="CN36" s="763"/>
      <c r="CO36" s="763"/>
      <c r="CP36" s="763"/>
      <c r="CQ36" s="763"/>
      <c r="CR36" s="763"/>
      <c r="CS36" s="763"/>
      <c r="CT36" s="763"/>
      <c r="CU36" s="142"/>
      <c r="CV36" s="164"/>
      <c r="CW36" s="763" t="s">
        <v>5884</v>
      </c>
      <c r="CX36" s="763"/>
      <c r="CY36" s="763"/>
      <c r="CZ36" s="763"/>
      <c r="DA36" s="763"/>
      <c r="DB36" s="763"/>
      <c r="DC36" s="763"/>
      <c r="DD36" s="763"/>
      <c r="DE36" s="763"/>
      <c r="DF36" s="763"/>
      <c r="DG36" s="763"/>
      <c r="DH36" s="744"/>
      <c r="DI36" s="142"/>
      <c r="DJ36" s="160"/>
      <c r="DK36" s="734" t="s">
        <v>5893</v>
      </c>
      <c r="DL36" s="763"/>
      <c r="DM36" s="763"/>
      <c r="DN36" s="763"/>
      <c r="DO36" s="763"/>
      <c r="DP36" s="763"/>
      <c r="DQ36" s="763"/>
      <c r="DR36" s="763"/>
      <c r="DS36" s="763"/>
      <c r="DT36" s="763"/>
      <c r="DU36" s="763"/>
      <c r="DV36" s="763"/>
      <c r="DW36" s="142"/>
      <c r="DX36" s="164"/>
      <c r="DY36" s="763" t="s">
        <v>5883</v>
      </c>
      <c r="DZ36" s="763"/>
      <c r="EA36" s="763"/>
      <c r="EB36" s="763"/>
      <c r="EC36" s="763"/>
      <c r="ED36" s="763"/>
      <c r="EE36" s="763"/>
      <c r="EF36" s="763"/>
      <c r="EG36" s="763"/>
      <c r="EH36" s="763"/>
      <c r="EI36" s="763"/>
      <c r="EJ36" s="744"/>
    </row>
    <row r="37" spans="1:140" ht="15" customHeight="1">
      <c r="A37" s="247"/>
      <c r="B37" s="663"/>
      <c r="C37" s="736" t="s">
        <v>661</v>
      </c>
      <c r="D37" s="762"/>
      <c r="E37" s="762"/>
      <c r="F37" s="762"/>
      <c r="G37" s="762"/>
      <c r="H37" s="762"/>
      <c r="I37" s="762"/>
      <c r="J37" s="762"/>
      <c r="K37" s="762"/>
      <c r="L37" s="762"/>
      <c r="M37" s="762"/>
      <c r="N37" s="762"/>
      <c r="O37" s="664"/>
      <c r="P37" s="164"/>
      <c r="Q37" s="762" t="s">
        <v>5879</v>
      </c>
      <c r="R37" s="762"/>
      <c r="S37" s="762"/>
      <c r="T37" s="762"/>
      <c r="U37" s="762"/>
      <c r="V37" s="762"/>
      <c r="W37" s="762"/>
      <c r="X37" s="762"/>
      <c r="Y37" s="762"/>
      <c r="Z37" s="762"/>
      <c r="AA37" s="762"/>
      <c r="AB37" s="718"/>
      <c r="AC37" s="664"/>
      <c r="AD37" s="158"/>
      <c r="AE37" s="736"/>
      <c r="AF37" s="762"/>
      <c r="AG37" s="762"/>
      <c r="AH37" s="762"/>
      <c r="AI37" s="762"/>
      <c r="AJ37" s="762"/>
      <c r="AK37" s="762"/>
      <c r="AL37" s="762"/>
      <c r="AM37" s="762"/>
      <c r="AN37" s="762"/>
      <c r="AO37" s="762"/>
      <c r="AP37" s="762"/>
      <c r="AQ37" s="664"/>
      <c r="AR37" s="164"/>
      <c r="AS37" s="762" t="s">
        <v>661</v>
      </c>
      <c r="AT37" s="762"/>
      <c r="AU37" s="762"/>
      <c r="AV37" s="762"/>
      <c r="AW37" s="762"/>
      <c r="AX37" s="762"/>
      <c r="AY37" s="762"/>
      <c r="AZ37" s="762"/>
      <c r="BA37" s="762"/>
      <c r="BB37" s="762"/>
      <c r="BC37" s="762"/>
      <c r="BD37" s="718"/>
      <c r="BE37" s="664"/>
      <c r="BF37" s="160"/>
      <c r="BG37" s="736"/>
      <c r="BH37" s="762"/>
      <c r="BI37" s="762"/>
      <c r="BJ37" s="762"/>
      <c r="BK37" s="762"/>
      <c r="BL37" s="762"/>
      <c r="BM37" s="762"/>
      <c r="BN37" s="762"/>
      <c r="BO37" s="762"/>
      <c r="BP37" s="762"/>
      <c r="BQ37" s="762"/>
      <c r="BR37" s="762"/>
      <c r="BS37" s="664"/>
      <c r="BT37" s="164"/>
      <c r="BU37" s="762" t="s">
        <v>617</v>
      </c>
      <c r="BV37" s="762"/>
      <c r="BW37" s="762"/>
      <c r="BX37" s="762"/>
      <c r="BY37" s="762"/>
      <c r="BZ37" s="762"/>
      <c r="CA37" s="762"/>
      <c r="CB37" s="762"/>
      <c r="CC37" s="762"/>
      <c r="CD37" s="762"/>
      <c r="CE37" s="762"/>
      <c r="CF37" s="718"/>
      <c r="CG37" s="664"/>
      <c r="CH37" s="142"/>
      <c r="CI37" s="736"/>
      <c r="CJ37" s="762"/>
      <c r="CK37" s="762"/>
      <c r="CL37" s="762"/>
      <c r="CM37" s="762"/>
      <c r="CN37" s="762"/>
      <c r="CO37" s="762"/>
      <c r="CP37" s="762"/>
      <c r="CQ37" s="762"/>
      <c r="CR37" s="762"/>
      <c r="CS37" s="762"/>
      <c r="CT37" s="762"/>
      <c r="CU37" s="664"/>
      <c r="CV37" s="164"/>
      <c r="CW37" s="762" t="s">
        <v>5879</v>
      </c>
      <c r="CX37" s="762"/>
      <c r="CY37" s="762"/>
      <c r="CZ37" s="762"/>
      <c r="DA37" s="762"/>
      <c r="DB37" s="762"/>
      <c r="DC37" s="762"/>
      <c r="DD37" s="762"/>
      <c r="DE37" s="762"/>
      <c r="DF37" s="762"/>
      <c r="DG37" s="762"/>
      <c r="DH37" s="718"/>
      <c r="DI37" s="142"/>
      <c r="DJ37" s="164"/>
      <c r="DK37" s="736"/>
      <c r="DL37" s="762"/>
      <c r="DM37" s="762"/>
      <c r="DN37" s="762"/>
      <c r="DO37" s="762"/>
      <c r="DP37" s="762"/>
      <c r="DQ37" s="762"/>
      <c r="DR37" s="762"/>
      <c r="DS37" s="762"/>
      <c r="DT37" s="762"/>
      <c r="DU37" s="762"/>
      <c r="DV37" s="762"/>
      <c r="DW37" s="664"/>
      <c r="DX37" s="164"/>
      <c r="DY37" s="762" t="s">
        <v>5879</v>
      </c>
      <c r="DZ37" s="762"/>
      <c r="EA37" s="762"/>
      <c r="EB37" s="762"/>
      <c r="EC37" s="762"/>
      <c r="ED37" s="762"/>
      <c r="EE37" s="762"/>
      <c r="EF37" s="762"/>
      <c r="EG37" s="762"/>
      <c r="EH37" s="762"/>
      <c r="EI37" s="762"/>
      <c r="EJ37" s="718"/>
    </row>
    <row r="38" spans="1:140" ht="108.75" customHeight="1">
      <c r="A38" s="247"/>
      <c r="B38" s="663"/>
      <c r="C38" s="1064"/>
      <c r="D38" s="1053"/>
      <c r="E38" s="1053"/>
      <c r="F38" s="1053"/>
      <c r="G38" s="1053"/>
      <c r="H38" s="1053"/>
      <c r="I38" s="1053"/>
      <c r="J38" s="1053"/>
      <c r="K38" s="1053"/>
      <c r="L38" s="1053"/>
      <c r="M38" s="1053"/>
      <c r="N38" s="1057"/>
      <c r="O38" s="135"/>
      <c r="P38" s="164"/>
      <c r="Q38" s="1052"/>
      <c r="R38" s="1053"/>
      <c r="S38" s="1053"/>
      <c r="T38" s="1053"/>
      <c r="U38" s="1053"/>
      <c r="V38" s="1053"/>
      <c r="W38" s="1053"/>
      <c r="X38" s="1053"/>
      <c r="Y38" s="1053"/>
      <c r="Z38" s="1053"/>
      <c r="AA38" s="1053"/>
      <c r="AB38" s="1054"/>
      <c r="AC38" s="135"/>
      <c r="AD38" s="158"/>
      <c r="AE38" s="720"/>
      <c r="AF38" s="711"/>
      <c r="AG38" s="711"/>
      <c r="AH38" s="711"/>
      <c r="AI38" s="711"/>
      <c r="AJ38" s="711"/>
      <c r="AK38" s="711"/>
      <c r="AL38" s="711"/>
      <c r="AM38" s="711"/>
      <c r="AN38" s="711"/>
      <c r="AO38" s="711"/>
      <c r="AP38" s="721"/>
      <c r="AQ38" s="135"/>
      <c r="AR38" s="164"/>
      <c r="AS38" s="1052"/>
      <c r="AT38" s="1053"/>
      <c r="AU38" s="1053"/>
      <c r="AV38" s="1053"/>
      <c r="AW38" s="1053"/>
      <c r="AX38" s="1053"/>
      <c r="AY38" s="1053"/>
      <c r="AZ38" s="1053"/>
      <c r="BA38" s="1053"/>
      <c r="BB38" s="1053"/>
      <c r="BC38" s="1053"/>
      <c r="BD38" s="1054"/>
      <c r="BE38" s="135"/>
      <c r="BF38" s="160"/>
      <c r="BG38" s="720"/>
      <c r="BH38" s="711"/>
      <c r="BI38" s="711"/>
      <c r="BJ38" s="711"/>
      <c r="BK38" s="711"/>
      <c r="BL38" s="711"/>
      <c r="BM38" s="711"/>
      <c r="BN38" s="711"/>
      <c r="BO38" s="711"/>
      <c r="BP38" s="711"/>
      <c r="BQ38" s="711"/>
      <c r="BR38" s="721"/>
      <c r="BS38" s="135"/>
      <c r="BT38" s="164"/>
      <c r="BU38" s="1052"/>
      <c r="BV38" s="1053"/>
      <c r="BW38" s="1053"/>
      <c r="BX38" s="1053"/>
      <c r="BY38" s="1053"/>
      <c r="BZ38" s="1053"/>
      <c r="CA38" s="1053"/>
      <c r="CB38" s="1053"/>
      <c r="CC38" s="1053"/>
      <c r="CD38" s="1053"/>
      <c r="CE38" s="1053"/>
      <c r="CF38" s="1054"/>
      <c r="CG38" s="135"/>
      <c r="CH38" s="142"/>
      <c r="CI38" s="720"/>
      <c r="CJ38" s="711"/>
      <c r="CK38" s="711"/>
      <c r="CL38" s="711"/>
      <c r="CM38" s="711"/>
      <c r="CN38" s="711"/>
      <c r="CO38" s="711"/>
      <c r="CP38" s="711"/>
      <c r="CQ38" s="711"/>
      <c r="CR38" s="711"/>
      <c r="CS38" s="711"/>
      <c r="CT38" s="721"/>
      <c r="CU38" s="135"/>
      <c r="CV38" s="164"/>
      <c r="CW38" s="1052"/>
      <c r="CX38" s="1053"/>
      <c r="CY38" s="1053"/>
      <c r="CZ38" s="1053"/>
      <c r="DA38" s="1053"/>
      <c r="DB38" s="1053"/>
      <c r="DC38" s="1053"/>
      <c r="DD38" s="1053"/>
      <c r="DE38" s="1053"/>
      <c r="DF38" s="1053"/>
      <c r="DG38" s="1053"/>
      <c r="DH38" s="1054"/>
      <c r="DI38" s="135"/>
      <c r="DJ38" s="160"/>
      <c r="DK38" s="720"/>
      <c r="DL38" s="711"/>
      <c r="DM38" s="711"/>
      <c r="DN38" s="711"/>
      <c r="DO38" s="711"/>
      <c r="DP38" s="711"/>
      <c r="DQ38" s="711"/>
      <c r="DR38" s="711"/>
      <c r="DS38" s="711"/>
      <c r="DT38" s="711"/>
      <c r="DU38" s="711"/>
      <c r="DV38" s="721"/>
      <c r="DW38" s="135"/>
      <c r="DX38" s="164"/>
      <c r="DY38" s="1052"/>
      <c r="DZ38" s="1053"/>
      <c r="EA38" s="1053"/>
      <c r="EB38" s="1053"/>
      <c r="EC38" s="1053"/>
      <c r="ED38" s="1053"/>
      <c r="EE38" s="1053"/>
      <c r="EF38" s="1053"/>
      <c r="EG38" s="1053"/>
      <c r="EH38" s="1053"/>
      <c r="EI38" s="1053"/>
      <c r="EJ38" s="1054"/>
    </row>
    <row r="39" spans="1:140">
      <c r="A39" s="137"/>
      <c r="B39" s="247"/>
      <c r="C39" s="876"/>
      <c r="D39" s="877"/>
      <c r="E39" s="877"/>
      <c r="F39" s="877"/>
      <c r="G39" s="877"/>
      <c r="H39" s="877"/>
      <c r="I39" s="877"/>
      <c r="J39" s="877"/>
      <c r="K39" s="877"/>
      <c r="L39" s="877"/>
      <c r="M39" s="877"/>
      <c r="N39" s="878"/>
      <c r="O39" s="137"/>
      <c r="P39" s="160"/>
      <c r="Q39" s="1055"/>
      <c r="R39" s="877"/>
      <c r="S39" s="877"/>
      <c r="T39" s="877"/>
      <c r="U39" s="877"/>
      <c r="V39" s="877"/>
      <c r="W39" s="877"/>
      <c r="X39" s="877"/>
      <c r="Y39" s="877"/>
      <c r="Z39" s="877"/>
      <c r="AA39" s="877"/>
      <c r="AB39" s="1056"/>
      <c r="AC39" s="137" t="s">
        <v>7709</v>
      </c>
      <c r="AD39" s="158"/>
      <c r="AE39" s="714">
        <f>VLOOKUP(AC39,'Прайс-лист'!$B:$K,10,0)</f>
        <v>850</v>
      </c>
      <c r="AF39" s="715"/>
      <c r="AG39" s="715"/>
      <c r="AH39" s="715"/>
      <c r="AI39" s="715"/>
      <c r="AJ39" s="715"/>
      <c r="AK39" s="715"/>
      <c r="AL39" s="715"/>
      <c r="AM39" s="716"/>
      <c r="AN39" s="708"/>
      <c r="AO39" s="761"/>
      <c r="AP39" s="761"/>
      <c r="AQ39" s="137"/>
      <c r="AR39" s="164"/>
      <c r="AS39" s="1055"/>
      <c r="AT39" s="877"/>
      <c r="AU39" s="877"/>
      <c r="AV39" s="877"/>
      <c r="AW39" s="877"/>
      <c r="AX39" s="877"/>
      <c r="AY39" s="877"/>
      <c r="AZ39" s="877"/>
      <c r="BA39" s="877"/>
      <c r="BB39" s="877"/>
      <c r="BC39" s="877"/>
      <c r="BD39" s="1056"/>
      <c r="BE39" s="477" t="s">
        <v>7711</v>
      </c>
      <c r="BF39" s="160"/>
      <c r="BG39" s="714">
        <f>VLOOKUP(BE39,'Прайс-лист'!$B:$K,10,0)</f>
        <v>850</v>
      </c>
      <c r="BH39" s="715"/>
      <c r="BI39" s="715"/>
      <c r="BJ39" s="715"/>
      <c r="BK39" s="715"/>
      <c r="BL39" s="715"/>
      <c r="BM39" s="715"/>
      <c r="BN39" s="715"/>
      <c r="BO39" s="716"/>
      <c r="BP39" s="708"/>
      <c r="BQ39" s="761"/>
      <c r="BR39" s="761"/>
      <c r="BS39" s="137"/>
      <c r="BT39" s="164"/>
      <c r="BU39" s="1055"/>
      <c r="BV39" s="877"/>
      <c r="BW39" s="877"/>
      <c r="BX39" s="877"/>
      <c r="BY39" s="877"/>
      <c r="BZ39" s="877"/>
      <c r="CA39" s="877"/>
      <c r="CB39" s="877"/>
      <c r="CC39" s="877"/>
      <c r="CD39" s="877"/>
      <c r="CE39" s="877"/>
      <c r="CF39" s="1056"/>
      <c r="CG39" s="477" t="s">
        <v>7713</v>
      </c>
      <c r="CH39" s="160"/>
      <c r="CI39" s="714">
        <f>VLOOKUP(CG39,'Прайс-лист'!$B:$K,10,0)</f>
        <v>750</v>
      </c>
      <c r="CJ39" s="715"/>
      <c r="CK39" s="715"/>
      <c r="CL39" s="715"/>
      <c r="CM39" s="715"/>
      <c r="CN39" s="715"/>
      <c r="CO39" s="715"/>
      <c r="CP39" s="715"/>
      <c r="CQ39" s="716"/>
      <c r="CR39" s="708"/>
      <c r="CS39" s="761"/>
      <c r="CT39" s="761"/>
      <c r="CU39" s="137"/>
      <c r="CV39" s="164"/>
      <c r="CW39" s="1055"/>
      <c r="CX39" s="877"/>
      <c r="CY39" s="877"/>
      <c r="CZ39" s="877"/>
      <c r="DA39" s="877"/>
      <c r="DB39" s="877"/>
      <c r="DC39" s="877"/>
      <c r="DD39" s="877"/>
      <c r="DE39" s="877"/>
      <c r="DF39" s="877"/>
      <c r="DG39" s="877"/>
      <c r="DH39" s="1056"/>
      <c r="DI39" s="137" t="s">
        <v>7715</v>
      </c>
      <c r="DJ39" s="160"/>
      <c r="DK39" s="714">
        <f>VLOOKUP(DI39,'Прайс-лист'!$B:$K,10,0)</f>
        <v>1450</v>
      </c>
      <c r="DL39" s="715"/>
      <c r="DM39" s="715"/>
      <c r="DN39" s="715"/>
      <c r="DO39" s="715"/>
      <c r="DP39" s="715"/>
      <c r="DQ39" s="715"/>
      <c r="DR39" s="715"/>
      <c r="DS39" s="716"/>
      <c r="DT39" s="708"/>
      <c r="DU39" s="761"/>
      <c r="DV39" s="761"/>
      <c r="DW39" s="137"/>
      <c r="DX39" s="164"/>
      <c r="DY39" s="1055"/>
      <c r="DZ39" s="877"/>
      <c r="EA39" s="877"/>
      <c r="EB39" s="877"/>
      <c r="EC39" s="877"/>
      <c r="ED39" s="877"/>
      <c r="EE39" s="877"/>
      <c r="EF39" s="877"/>
      <c r="EG39" s="877"/>
      <c r="EH39" s="877"/>
      <c r="EI39" s="877"/>
      <c r="EJ39" s="1056"/>
    </row>
    <row r="40" spans="1:140">
      <c r="A40" s="137" t="s">
        <v>5869</v>
      </c>
      <c r="B40" s="247"/>
      <c r="C40" s="714">
        <f>VLOOKUP(A40,'Прайс-лист'!$B:$K,10,0)</f>
        <v>1050</v>
      </c>
      <c r="D40" s="715"/>
      <c r="E40" s="715"/>
      <c r="F40" s="715"/>
      <c r="G40" s="715"/>
      <c r="H40" s="715"/>
      <c r="I40" s="715"/>
      <c r="J40" s="715"/>
      <c r="K40" s="716"/>
      <c r="L40" s="708"/>
      <c r="M40" s="761"/>
      <c r="N40" s="761"/>
      <c r="O40" s="137" t="s">
        <v>5865</v>
      </c>
      <c r="P40" s="160"/>
      <c r="Q40" s="719">
        <f>VLOOKUP(O40,'Прайс-лист'!$B:$K,10,0)</f>
        <v>2460</v>
      </c>
      <c r="R40" s="715"/>
      <c r="S40" s="715"/>
      <c r="T40" s="715"/>
      <c r="U40" s="715"/>
      <c r="V40" s="715"/>
      <c r="W40" s="715"/>
      <c r="X40" s="715"/>
      <c r="Y40" s="716"/>
      <c r="Z40" s="708"/>
      <c r="AA40" s="761"/>
      <c r="AB40" s="713"/>
      <c r="AC40" s="137" t="s">
        <v>6774</v>
      </c>
      <c r="AD40" s="158"/>
      <c r="AE40" s="1058">
        <f>VLOOKUP(AC40,'Прайс-лист'!$B:$K,10,0)</f>
        <v>850</v>
      </c>
      <c r="AF40" s="1059"/>
      <c r="AG40" s="1059"/>
      <c r="AH40" s="1059"/>
      <c r="AI40" s="1059"/>
      <c r="AJ40" s="1059"/>
      <c r="AK40" s="1059"/>
      <c r="AL40" s="1059"/>
      <c r="AM40" s="1060"/>
      <c r="AN40" s="708"/>
      <c r="AO40" s="761"/>
      <c r="AP40" s="761"/>
      <c r="AQ40" s="137" t="s">
        <v>725</v>
      </c>
      <c r="AR40" s="164"/>
      <c r="AS40" s="719">
        <f>VLOOKUP(AQ40,'Прайс-лист'!$B:$K,10,0)</f>
        <v>1370</v>
      </c>
      <c r="AT40" s="715"/>
      <c r="AU40" s="715"/>
      <c r="AV40" s="715"/>
      <c r="AW40" s="715"/>
      <c r="AX40" s="715"/>
      <c r="AY40" s="715"/>
      <c r="AZ40" s="715"/>
      <c r="BA40" s="716"/>
      <c r="BB40" s="708"/>
      <c r="BC40" s="761"/>
      <c r="BD40" s="713"/>
      <c r="BE40" s="477" t="s">
        <v>6776</v>
      </c>
      <c r="BF40" s="160"/>
      <c r="BG40" s="1058">
        <f>VLOOKUP(BE40,'Прайс-лист'!$B:$K,10,0)</f>
        <v>850</v>
      </c>
      <c r="BH40" s="1059"/>
      <c r="BI40" s="1059"/>
      <c r="BJ40" s="1059"/>
      <c r="BK40" s="1059"/>
      <c r="BL40" s="1059"/>
      <c r="BM40" s="1059"/>
      <c r="BN40" s="1059"/>
      <c r="BO40" s="1060"/>
      <c r="BP40" s="708"/>
      <c r="BQ40" s="761"/>
      <c r="BR40" s="761"/>
      <c r="BS40" s="137" t="s">
        <v>618</v>
      </c>
      <c r="BT40" s="164"/>
      <c r="BU40" s="719">
        <f>VLOOKUP(BS40,'Прайс-лист'!$B:$K,10,0)</f>
        <v>620</v>
      </c>
      <c r="BV40" s="715"/>
      <c r="BW40" s="715"/>
      <c r="BX40" s="715"/>
      <c r="BY40" s="715"/>
      <c r="BZ40" s="715"/>
      <c r="CA40" s="715"/>
      <c r="CB40" s="715"/>
      <c r="CC40" s="716"/>
      <c r="CD40" s="708"/>
      <c r="CE40" s="761"/>
      <c r="CF40" s="713"/>
      <c r="CG40" s="477" t="s">
        <v>6778</v>
      </c>
      <c r="CH40" s="160"/>
      <c r="CI40" s="1058">
        <f>VLOOKUP(CG40,'Прайс-лист'!$B:$K,10,0)</f>
        <v>750</v>
      </c>
      <c r="CJ40" s="1059"/>
      <c r="CK40" s="1059"/>
      <c r="CL40" s="1059"/>
      <c r="CM40" s="1059"/>
      <c r="CN40" s="1059"/>
      <c r="CO40" s="1059"/>
      <c r="CP40" s="1059"/>
      <c r="CQ40" s="1060"/>
      <c r="CR40" s="708"/>
      <c r="CS40" s="761"/>
      <c r="CT40" s="761"/>
      <c r="CU40" s="137" t="s">
        <v>5865</v>
      </c>
      <c r="CV40" s="164"/>
      <c r="CW40" s="719">
        <f>VLOOKUP(CU40,'Прайс-лист'!$B:$K,10,0)</f>
        <v>2460</v>
      </c>
      <c r="CX40" s="715"/>
      <c r="CY40" s="715"/>
      <c r="CZ40" s="715"/>
      <c r="DA40" s="715"/>
      <c r="DB40" s="715"/>
      <c r="DC40" s="715"/>
      <c r="DD40" s="715"/>
      <c r="DE40" s="716"/>
      <c r="DF40" s="708"/>
      <c r="DG40" s="761"/>
      <c r="DH40" s="713"/>
      <c r="DI40" s="137" t="s">
        <v>6780</v>
      </c>
      <c r="DJ40" s="160"/>
      <c r="DK40" s="1058">
        <f>VLOOKUP(DI40,'Прайс-лист'!$B:$K,10,0)</f>
        <v>1450</v>
      </c>
      <c r="DL40" s="1059"/>
      <c r="DM40" s="1059"/>
      <c r="DN40" s="1059"/>
      <c r="DO40" s="1059"/>
      <c r="DP40" s="1059"/>
      <c r="DQ40" s="1059"/>
      <c r="DR40" s="1059"/>
      <c r="DS40" s="1060"/>
      <c r="DT40" s="708"/>
      <c r="DU40" s="761"/>
      <c r="DV40" s="761"/>
      <c r="DW40" s="137" t="s">
        <v>5863</v>
      </c>
      <c r="DX40" s="164"/>
      <c r="DY40" s="719">
        <f>VLOOKUP(DW40,'Прайс-лист'!$B:$K,10,0)</f>
        <v>2190</v>
      </c>
      <c r="DZ40" s="715"/>
      <c r="EA40" s="715"/>
      <c r="EB40" s="715"/>
      <c r="EC40" s="715"/>
      <c r="ED40" s="715"/>
      <c r="EE40" s="715"/>
      <c r="EF40" s="715"/>
      <c r="EG40" s="716"/>
      <c r="EH40" s="708"/>
      <c r="EI40" s="761"/>
      <c r="EJ40" s="713"/>
    </row>
    <row r="41" spans="1:140" ht="15" thickBot="1">
      <c r="A41" s="138" t="s">
        <v>5870</v>
      </c>
      <c r="B41" s="247"/>
      <c r="C41" s="753">
        <f>VLOOKUP(A41,'Прайс-лист'!$B:$K,10,0)</f>
        <v>1050</v>
      </c>
      <c r="D41" s="723"/>
      <c r="E41" s="723"/>
      <c r="F41" s="723"/>
      <c r="G41" s="723"/>
      <c r="H41" s="723"/>
      <c r="I41" s="723"/>
      <c r="J41" s="723"/>
      <c r="K41" s="724"/>
      <c r="L41" s="725"/>
      <c r="M41" s="726"/>
      <c r="N41" s="726"/>
      <c r="O41" s="139" t="s">
        <v>5866</v>
      </c>
      <c r="P41" s="245"/>
      <c r="Q41" s="722">
        <f>VLOOKUP(O41,'Прайс-лист'!$B:$K,10,0)</f>
        <v>2460</v>
      </c>
      <c r="R41" s="723"/>
      <c r="S41" s="723"/>
      <c r="T41" s="723"/>
      <c r="U41" s="723"/>
      <c r="V41" s="723"/>
      <c r="W41" s="723"/>
      <c r="X41" s="723"/>
      <c r="Y41" s="724"/>
      <c r="Z41" s="725"/>
      <c r="AA41" s="726"/>
      <c r="AB41" s="727"/>
      <c r="AC41" s="138" t="s">
        <v>6831</v>
      </c>
      <c r="AD41" s="158"/>
      <c r="AE41" s="753">
        <f>VLOOKUP(AC41,'Прайс-лист'!$B:$K,10,0)</f>
        <v>850</v>
      </c>
      <c r="AF41" s="723"/>
      <c r="AG41" s="723"/>
      <c r="AH41" s="723"/>
      <c r="AI41" s="723"/>
      <c r="AJ41" s="723"/>
      <c r="AK41" s="723"/>
      <c r="AL41" s="723"/>
      <c r="AM41" s="724"/>
      <c r="AN41" s="725"/>
      <c r="AO41" s="726"/>
      <c r="AP41" s="726"/>
      <c r="AQ41" s="139" t="s">
        <v>837</v>
      </c>
      <c r="AR41" s="244"/>
      <c r="AS41" s="722">
        <f>VLOOKUP(AQ41,'Прайс-лист'!$B:$K,10,0)</f>
        <v>1370</v>
      </c>
      <c r="AT41" s="723"/>
      <c r="AU41" s="723"/>
      <c r="AV41" s="723"/>
      <c r="AW41" s="723"/>
      <c r="AX41" s="723"/>
      <c r="AY41" s="723"/>
      <c r="AZ41" s="723"/>
      <c r="BA41" s="724"/>
      <c r="BB41" s="725"/>
      <c r="BC41" s="726"/>
      <c r="BD41" s="727"/>
      <c r="BE41" s="478" t="s">
        <v>6833</v>
      </c>
      <c r="BF41" s="160"/>
      <c r="BG41" s="753">
        <f>VLOOKUP(BE41,'Прайс-лист'!$B:$K,10,0)</f>
        <v>850</v>
      </c>
      <c r="BH41" s="723"/>
      <c r="BI41" s="723"/>
      <c r="BJ41" s="723"/>
      <c r="BK41" s="723"/>
      <c r="BL41" s="723"/>
      <c r="BM41" s="723"/>
      <c r="BN41" s="723"/>
      <c r="BO41" s="724"/>
      <c r="BP41" s="725"/>
      <c r="BQ41" s="726"/>
      <c r="BR41" s="726"/>
      <c r="BS41" s="139" t="s">
        <v>775</v>
      </c>
      <c r="BT41" s="244"/>
      <c r="BU41" s="722">
        <f>VLOOKUP(BS41,'Прайс-лист'!$B:$K,10,0)</f>
        <v>620</v>
      </c>
      <c r="BV41" s="723"/>
      <c r="BW41" s="723"/>
      <c r="BX41" s="723"/>
      <c r="BY41" s="723"/>
      <c r="BZ41" s="723"/>
      <c r="CA41" s="723"/>
      <c r="CB41" s="723"/>
      <c r="CC41" s="724"/>
      <c r="CD41" s="725"/>
      <c r="CE41" s="726"/>
      <c r="CF41" s="727"/>
      <c r="CG41" s="478" t="s">
        <v>6835</v>
      </c>
      <c r="CH41" s="160"/>
      <c r="CI41" s="753">
        <f>VLOOKUP(CG41,'Прайс-лист'!$B:$K,10,0)</f>
        <v>750</v>
      </c>
      <c r="CJ41" s="723"/>
      <c r="CK41" s="723"/>
      <c r="CL41" s="723"/>
      <c r="CM41" s="723"/>
      <c r="CN41" s="723"/>
      <c r="CO41" s="723"/>
      <c r="CP41" s="723"/>
      <c r="CQ41" s="724"/>
      <c r="CR41" s="725"/>
      <c r="CS41" s="726"/>
      <c r="CT41" s="726"/>
      <c r="CU41" s="139" t="s">
        <v>5866</v>
      </c>
      <c r="CV41" s="244"/>
      <c r="CW41" s="722">
        <f>VLOOKUP(CU41,'Прайс-лист'!$B:$K,10,0)</f>
        <v>2460</v>
      </c>
      <c r="CX41" s="723"/>
      <c r="CY41" s="723"/>
      <c r="CZ41" s="723"/>
      <c r="DA41" s="723"/>
      <c r="DB41" s="723"/>
      <c r="DC41" s="723"/>
      <c r="DD41" s="723"/>
      <c r="DE41" s="724"/>
      <c r="DF41" s="725"/>
      <c r="DG41" s="726"/>
      <c r="DH41" s="727"/>
      <c r="DI41" s="138" t="s">
        <v>6837</v>
      </c>
      <c r="DJ41" s="160"/>
      <c r="DK41" s="753">
        <f>VLOOKUP(DI41,'Прайс-лист'!$B:$K,10,0)</f>
        <v>1450</v>
      </c>
      <c r="DL41" s="723"/>
      <c r="DM41" s="723"/>
      <c r="DN41" s="723"/>
      <c r="DO41" s="723"/>
      <c r="DP41" s="723"/>
      <c r="DQ41" s="723"/>
      <c r="DR41" s="723"/>
      <c r="DS41" s="724"/>
      <c r="DT41" s="725"/>
      <c r="DU41" s="726"/>
      <c r="DV41" s="726"/>
      <c r="DW41" s="139" t="s">
        <v>5864</v>
      </c>
      <c r="DX41" s="244"/>
      <c r="DY41" s="722">
        <f>VLOOKUP(DW41,'Прайс-лист'!$B:$K,10,0)</f>
        <v>2190</v>
      </c>
      <c r="DZ41" s="723"/>
      <c r="EA41" s="723"/>
      <c r="EB41" s="723"/>
      <c r="EC41" s="723"/>
      <c r="ED41" s="723"/>
      <c r="EE41" s="723"/>
      <c r="EF41" s="723"/>
      <c r="EG41" s="724"/>
      <c r="EH41" s="725"/>
      <c r="EI41" s="726"/>
      <c r="EJ41" s="727"/>
    </row>
    <row r="42" spans="1:140" ht="14.25" customHeight="1" thickBot="1">
      <c r="A42" s="663"/>
      <c r="B42" s="663"/>
      <c r="C42" s="160"/>
      <c r="D42" s="160"/>
      <c r="E42" s="160"/>
      <c r="F42" s="160"/>
      <c r="G42" s="160"/>
      <c r="H42" s="160"/>
      <c r="I42" s="160"/>
      <c r="J42" s="160"/>
      <c r="K42" s="160"/>
      <c r="L42" s="160"/>
      <c r="M42" s="160"/>
      <c r="N42" s="158"/>
      <c r="O42" s="158"/>
      <c r="P42" s="158"/>
      <c r="Q42" s="158"/>
      <c r="R42" s="158"/>
      <c r="S42" s="158"/>
      <c r="T42" s="158"/>
      <c r="U42" s="158"/>
      <c r="V42" s="158"/>
      <c r="W42" s="158"/>
      <c r="X42" s="158"/>
      <c r="Y42" s="158"/>
      <c r="Z42" s="140"/>
      <c r="AA42" s="158"/>
      <c r="AB42" s="158"/>
      <c r="AC42" s="158"/>
      <c r="AD42" s="158"/>
      <c r="AE42" s="158"/>
      <c r="AF42" s="158"/>
      <c r="AG42" s="158"/>
      <c r="AH42" s="158"/>
      <c r="AI42" s="158"/>
      <c r="AJ42" s="158"/>
      <c r="AK42" s="158"/>
      <c r="AL42" s="158"/>
      <c r="AM42" s="140"/>
      <c r="AN42" s="158"/>
      <c r="AO42" s="158"/>
      <c r="AP42" s="158"/>
      <c r="AQ42" s="158"/>
      <c r="AR42" s="158"/>
      <c r="AS42" s="158"/>
      <c r="AT42" s="158"/>
      <c r="AU42" s="158"/>
      <c r="AV42" s="158"/>
      <c r="AW42" s="158"/>
      <c r="AX42" s="158"/>
      <c r="AY42" s="158"/>
      <c r="AZ42" s="160"/>
      <c r="BA42" s="160"/>
      <c r="BB42" s="160"/>
      <c r="BC42" s="160"/>
      <c r="BD42" s="158"/>
      <c r="BE42" s="158"/>
      <c r="BF42" s="158"/>
      <c r="BG42" s="158"/>
      <c r="BH42" s="158"/>
      <c r="BI42" s="158"/>
      <c r="BJ42" s="158"/>
      <c r="BK42" s="158"/>
      <c r="BL42" s="158"/>
      <c r="BM42" s="158"/>
      <c r="BN42" s="158"/>
      <c r="BO42" s="158"/>
      <c r="BP42" s="158"/>
      <c r="BQ42" s="158"/>
      <c r="BR42" s="158"/>
      <c r="BS42" s="158"/>
      <c r="BT42" s="164"/>
      <c r="BU42" s="142"/>
      <c r="BV42" s="142"/>
      <c r="BW42" s="142"/>
      <c r="BX42" s="142"/>
      <c r="BY42" s="142"/>
      <c r="BZ42" s="142"/>
      <c r="CA42" s="142"/>
      <c r="CB42" s="142"/>
      <c r="CC42" s="142"/>
      <c r="CD42" s="142"/>
      <c r="CE42" s="142"/>
      <c r="CF42" s="142"/>
      <c r="CG42" s="142"/>
      <c r="CH42" s="142"/>
      <c r="CI42" s="142"/>
      <c r="CJ42" s="142"/>
      <c r="CK42" s="142"/>
      <c r="CL42" s="142"/>
      <c r="CM42" s="142"/>
      <c r="CN42" s="142"/>
      <c r="CO42" s="142"/>
      <c r="CP42" s="142"/>
      <c r="CQ42" s="142"/>
      <c r="CR42" s="142"/>
      <c r="CS42" s="142"/>
      <c r="CT42" s="142"/>
      <c r="CU42" s="142"/>
      <c r="CV42" s="142"/>
      <c r="CW42" s="142"/>
      <c r="CX42" s="142"/>
      <c r="CY42" s="142"/>
      <c r="CZ42" s="142"/>
      <c r="DA42" s="142"/>
      <c r="DB42" s="142"/>
      <c r="DC42" s="142"/>
      <c r="DD42" s="142"/>
      <c r="DE42" s="142"/>
      <c r="DF42" s="142"/>
      <c r="DG42" s="142"/>
      <c r="DH42" s="142"/>
      <c r="DI42" s="142"/>
      <c r="DJ42" s="142"/>
      <c r="DK42" s="142"/>
      <c r="DL42" s="142"/>
      <c r="DM42" s="142"/>
      <c r="DN42" s="142"/>
      <c r="DO42" s="142"/>
      <c r="DP42" s="142"/>
      <c r="DQ42" s="142"/>
      <c r="DR42" s="142"/>
      <c r="DS42" s="142"/>
      <c r="DT42" s="142"/>
      <c r="DU42" s="142"/>
      <c r="DV42" s="142"/>
      <c r="DW42" s="142"/>
      <c r="DX42" s="247"/>
    </row>
    <row r="43" spans="1:140" ht="15.75" customHeight="1" thickBot="1">
      <c r="A43" s="134"/>
      <c r="B43" s="247"/>
      <c r="C43" s="754" t="s">
        <v>4284</v>
      </c>
      <c r="D43" s="755"/>
      <c r="E43" s="755"/>
      <c r="F43" s="755"/>
      <c r="G43" s="755"/>
      <c r="H43" s="755"/>
      <c r="I43" s="755"/>
      <c r="J43" s="755"/>
      <c r="K43" s="755"/>
      <c r="L43" s="755"/>
      <c r="M43" s="755"/>
      <c r="N43" s="756"/>
      <c r="O43" s="476"/>
      <c r="P43" s="158"/>
      <c r="Q43" s="754" t="s">
        <v>4285</v>
      </c>
      <c r="R43" s="755"/>
      <c r="S43" s="755"/>
      <c r="T43" s="755"/>
      <c r="U43" s="755"/>
      <c r="V43" s="755"/>
      <c r="W43" s="755"/>
      <c r="X43" s="755"/>
      <c r="Y43" s="755"/>
      <c r="Z43" s="755"/>
      <c r="AA43" s="755"/>
      <c r="AB43" s="755"/>
      <c r="AC43" s="755"/>
      <c r="AD43" s="755"/>
      <c r="AE43" s="755"/>
      <c r="AF43" s="755"/>
      <c r="AG43" s="755"/>
      <c r="AH43" s="755"/>
      <c r="AI43" s="755"/>
      <c r="AJ43" s="755"/>
      <c r="AK43" s="755"/>
      <c r="AL43" s="755"/>
      <c r="AM43" s="755"/>
      <c r="AN43" s="755"/>
      <c r="AO43" s="755"/>
      <c r="AP43" s="755"/>
      <c r="AQ43" s="755"/>
      <c r="AR43" s="755"/>
      <c r="AS43" s="755"/>
      <c r="AT43" s="755"/>
      <c r="AU43" s="755"/>
      <c r="AV43" s="755"/>
      <c r="AW43" s="755"/>
      <c r="AX43" s="755"/>
      <c r="AY43" s="755"/>
      <c r="AZ43" s="755"/>
      <c r="BA43" s="755"/>
      <c r="BB43" s="755"/>
      <c r="BC43" s="755"/>
      <c r="BD43" s="755"/>
      <c r="BE43" s="755"/>
      <c r="BF43" s="755"/>
      <c r="BG43" s="755"/>
      <c r="BH43" s="755"/>
      <c r="BI43" s="755"/>
      <c r="BJ43" s="755"/>
      <c r="BK43" s="755"/>
      <c r="BL43" s="755"/>
      <c r="BM43" s="755"/>
      <c r="BN43" s="755"/>
      <c r="BO43" s="755"/>
      <c r="BP43" s="755"/>
      <c r="BQ43" s="755"/>
      <c r="BR43" s="756"/>
      <c r="BS43" s="476"/>
      <c r="BT43" s="164"/>
      <c r="BU43" s="754" t="s">
        <v>4286</v>
      </c>
      <c r="BV43" s="755"/>
      <c r="BW43" s="755"/>
      <c r="BX43" s="755"/>
      <c r="BY43" s="755"/>
      <c r="BZ43" s="755"/>
      <c r="CA43" s="755"/>
      <c r="CB43" s="755"/>
      <c r="CC43" s="755"/>
      <c r="CD43" s="755"/>
      <c r="CE43" s="755"/>
      <c r="CF43" s="755"/>
      <c r="CG43" s="755"/>
      <c r="CH43" s="755"/>
      <c r="CI43" s="755"/>
      <c r="CJ43" s="755"/>
      <c r="CK43" s="755"/>
      <c r="CL43" s="755"/>
      <c r="CM43" s="755"/>
      <c r="CN43" s="755"/>
      <c r="CO43" s="755"/>
      <c r="CP43" s="755"/>
      <c r="CQ43" s="755"/>
      <c r="CR43" s="755"/>
      <c r="CS43" s="755"/>
      <c r="CT43" s="756"/>
      <c r="CU43" s="476"/>
      <c r="CV43" s="142"/>
      <c r="CW43" s="754" t="s">
        <v>4287</v>
      </c>
      <c r="CX43" s="755"/>
      <c r="CY43" s="755"/>
      <c r="CZ43" s="755"/>
      <c r="DA43" s="755"/>
      <c r="DB43" s="755"/>
      <c r="DC43" s="755"/>
      <c r="DD43" s="755"/>
      <c r="DE43" s="755"/>
      <c r="DF43" s="755"/>
      <c r="DG43" s="755"/>
      <c r="DH43" s="755"/>
      <c r="DI43" s="755"/>
      <c r="DJ43" s="755"/>
      <c r="DK43" s="755" t="s">
        <v>4288</v>
      </c>
      <c r="DL43" s="755"/>
      <c r="DM43" s="755"/>
      <c r="DN43" s="755"/>
      <c r="DO43" s="755"/>
      <c r="DP43" s="755"/>
      <c r="DQ43" s="755"/>
      <c r="DR43" s="755"/>
      <c r="DS43" s="755"/>
      <c r="DT43" s="755"/>
      <c r="DU43" s="755"/>
      <c r="DV43" s="756"/>
      <c r="DW43" s="142"/>
      <c r="DX43" s="247"/>
      <c r="DY43" s="754" t="s">
        <v>4288</v>
      </c>
      <c r="DZ43" s="755"/>
      <c r="EA43" s="755"/>
      <c r="EB43" s="755"/>
      <c r="EC43" s="755"/>
      <c r="ED43" s="755"/>
      <c r="EE43" s="755"/>
      <c r="EF43" s="755"/>
      <c r="EG43" s="755"/>
      <c r="EH43" s="755"/>
      <c r="EI43" s="755"/>
      <c r="EJ43" s="756"/>
    </row>
    <row r="44" spans="1:140">
      <c r="A44" s="135"/>
      <c r="B44" s="160"/>
      <c r="C44" s="740" t="s">
        <v>623</v>
      </c>
      <c r="D44" s="741"/>
      <c r="E44" s="741"/>
      <c r="F44" s="741"/>
      <c r="G44" s="741"/>
      <c r="H44" s="741"/>
      <c r="I44" s="741"/>
      <c r="J44" s="741"/>
      <c r="K44" s="741"/>
      <c r="L44" s="741"/>
      <c r="M44" s="741"/>
      <c r="N44" s="742"/>
      <c r="O44" s="135"/>
      <c r="P44" s="158"/>
      <c r="Q44" s="740" t="s">
        <v>4257</v>
      </c>
      <c r="R44" s="741"/>
      <c r="S44" s="741"/>
      <c r="T44" s="741"/>
      <c r="U44" s="741"/>
      <c r="V44" s="741"/>
      <c r="W44" s="741"/>
      <c r="X44" s="741"/>
      <c r="Y44" s="741"/>
      <c r="Z44" s="741"/>
      <c r="AA44" s="741"/>
      <c r="AB44" s="741"/>
      <c r="AC44" s="247"/>
      <c r="AD44" s="247"/>
      <c r="AE44" s="1055" t="s">
        <v>619</v>
      </c>
      <c r="AF44" s="877"/>
      <c r="AG44" s="877"/>
      <c r="AH44" s="877"/>
      <c r="AI44" s="877"/>
      <c r="AJ44" s="877"/>
      <c r="AK44" s="877"/>
      <c r="AL44" s="877"/>
      <c r="AM44" s="877"/>
      <c r="AN44" s="877"/>
      <c r="AO44" s="877"/>
      <c r="AP44" s="878"/>
      <c r="AQ44" s="135"/>
      <c r="AR44" s="158"/>
      <c r="AS44" s="1055" t="s">
        <v>729</v>
      </c>
      <c r="AT44" s="877"/>
      <c r="AU44" s="877"/>
      <c r="AV44" s="877"/>
      <c r="AW44" s="877"/>
      <c r="AX44" s="877"/>
      <c r="AY44" s="877"/>
      <c r="AZ44" s="877"/>
      <c r="BA44" s="877"/>
      <c r="BB44" s="877"/>
      <c r="BC44" s="877"/>
      <c r="BD44" s="878"/>
      <c r="BE44" s="135"/>
      <c r="BF44" s="160"/>
      <c r="BG44" s="1055" t="s">
        <v>4295</v>
      </c>
      <c r="BH44" s="877"/>
      <c r="BI44" s="877"/>
      <c r="BJ44" s="877"/>
      <c r="BK44" s="877"/>
      <c r="BL44" s="877"/>
      <c r="BM44" s="877"/>
      <c r="BN44" s="877"/>
      <c r="BO44" s="877"/>
      <c r="BP44" s="877"/>
      <c r="BQ44" s="877"/>
      <c r="BR44" s="1056"/>
      <c r="BS44" s="135"/>
      <c r="BT44" s="164"/>
      <c r="BU44" s="740" t="s">
        <v>4259</v>
      </c>
      <c r="BV44" s="741"/>
      <c r="BW44" s="741"/>
      <c r="BX44" s="741"/>
      <c r="BY44" s="741"/>
      <c r="BZ44" s="741"/>
      <c r="CA44" s="741"/>
      <c r="CB44" s="741"/>
      <c r="CC44" s="741"/>
      <c r="CD44" s="741"/>
      <c r="CE44" s="741"/>
      <c r="CF44" s="741"/>
      <c r="CG44" s="135"/>
      <c r="CH44" s="164"/>
      <c r="CI44" s="809" t="s">
        <v>732</v>
      </c>
      <c r="CJ44" s="809"/>
      <c r="CK44" s="809"/>
      <c r="CL44" s="809"/>
      <c r="CM44" s="809"/>
      <c r="CN44" s="809"/>
      <c r="CO44" s="809"/>
      <c r="CP44" s="809"/>
      <c r="CQ44" s="809"/>
      <c r="CR44" s="809"/>
      <c r="CS44" s="809"/>
      <c r="CT44" s="743"/>
      <c r="CU44" s="135"/>
      <c r="CV44" s="142"/>
      <c r="CW44" s="740" t="s">
        <v>4298</v>
      </c>
      <c r="CX44" s="741"/>
      <c r="CY44" s="741"/>
      <c r="CZ44" s="741"/>
      <c r="DA44" s="741"/>
      <c r="DB44" s="741"/>
      <c r="DC44" s="741"/>
      <c r="DD44" s="741"/>
      <c r="DE44" s="741"/>
      <c r="DF44" s="741"/>
      <c r="DG44" s="741"/>
      <c r="DH44" s="741"/>
      <c r="DI44" s="135"/>
      <c r="DJ44" s="164"/>
      <c r="DK44" s="809" t="s">
        <v>738</v>
      </c>
      <c r="DL44" s="809"/>
      <c r="DM44" s="809"/>
      <c r="DN44" s="809"/>
      <c r="DO44" s="809"/>
      <c r="DP44" s="809"/>
      <c r="DQ44" s="809"/>
      <c r="DR44" s="809"/>
      <c r="DS44" s="809"/>
      <c r="DT44" s="809"/>
      <c r="DU44" s="809"/>
      <c r="DV44" s="743"/>
      <c r="DW44" s="142"/>
      <c r="DX44" s="247"/>
      <c r="DY44" s="810" t="s">
        <v>4300</v>
      </c>
      <c r="DZ44" s="759"/>
      <c r="EA44" s="759"/>
      <c r="EB44" s="759"/>
      <c r="EC44" s="759"/>
      <c r="ED44" s="759"/>
      <c r="EE44" s="759"/>
      <c r="EF44" s="759"/>
      <c r="EG44" s="759"/>
      <c r="EH44" s="759"/>
      <c r="EI44" s="759"/>
      <c r="EJ44" s="760"/>
    </row>
    <row r="45" spans="1:140" ht="48.75" customHeight="1">
      <c r="A45" s="142"/>
      <c r="B45" s="160"/>
      <c r="C45" s="734" t="s">
        <v>4399</v>
      </c>
      <c r="D45" s="763"/>
      <c r="E45" s="763"/>
      <c r="F45" s="763"/>
      <c r="G45" s="763"/>
      <c r="H45" s="763"/>
      <c r="I45" s="763"/>
      <c r="J45" s="763"/>
      <c r="K45" s="763"/>
      <c r="L45" s="763"/>
      <c r="M45" s="763"/>
      <c r="N45" s="744"/>
      <c r="O45" s="142"/>
      <c r="P45" s="160"/>
      <c r="Q45" s="734" t="s">
        <v>4256</v>
      </c>
      <c r="R45" s="763"/>
      <c r="S45" s="763"/>
      <c r="T45" s="763"/>
      <c r="U45" s="763"/>
      <c r="V45" s="763"/>
      <c r="W45" s="763"/>
      <c r="X45" s="763"/>
      <c r="Y45" s="763"/>
      <c r="Z45" s="763"/>
      <c r="AA45" s="763"/>
      <c r="AB45" s="763"/>
      <c r="AC45" s="247"/>
      <c r="AD45" s="247"/>
      <c r="AE45" s="763" t="s">
        <v>4262</v>
      </c>
      <c r="AF45" s="763"/>
      <c r="AG45" s="763"/>
      <c r="AH45" s="763"/>
      <c r="AI45" s="763"/>
      <c r="AJ45" s="763"/>
      <c r="AK45" s="763"/>
      <c r="AL45" s="763"/>
      <c r="AM45" s="763"/>
      <c r="AN45" s="763"/>
      <c r="AO45" s="763"/>
      <c r="AP45" s="763"/>
      <c r="AQ45" s="142"/>
      <c r="AR45" s="164"/>
      <c r="AS45" s="763" t="s">
        <v>4263</v>
      </c>
      <c r="AT45" s="763"/>
      <c r="AU45" s="763"/>
      <c r="AV45" s="763"/>
      <c r="AW45" s="763"/>
      <c r="AX45" s="763"/>
      <c r="AY45" s="763"/>
      <c r="AZ45" s="763"/>
      <c r="BA45" s="763"/>
      <c r="BB45" s="763"/>
      <c r="BC45" s="763"/>
      <c r="BD45" s="763"/>
      <c r="BE45" s="142"/>
      <c r="BF45" s="160"/>
      <c r="BG45" s="763" t="s">
        <v>4282</v>
      </c>
      <c r="BH45" s="763"/>
      <c r="BI45" s="763"/>
      <c r="BJ45" s="763"/>
      <c r="BK45" s="763"/>
      <c r="BL45" s="763"/>
      <c r="BM45" s="763"/>
      <c r="BN45" s="763"/>
      <c r="BO45" s="763"/>
      <c r="BP45" s="763"/>
      <c r="BQ45" s="763"/>
      <c r="BR45" s="744"/>
      <c r="BS45" s="142"/>
      <c r="BT45" s="164"/>
      <c r="BU45" s="734" t="s">
        <v>4258</v>
      </c>
      <c r="BV45" s="763"/>
      <c r="BW45" s="763"/>
      <c r="BX45" s="763"/>
      <c r="BY45" s="763"/>
      <c r="BZ45" s="763"/>
      <c r="CA45" s="763"/>
      <c r="CB45" s="763"/>
      <c r="CC45" s="763"/>
      <c r="CD45" s="763"/>
      <c r="CE45" s="763"/>
      <c r="CF45" s="763"/>
      <c r="CG45" s="142"/>
      <c r="CH45" s="164"/>
      <c r="CI45" s="763" t="s">
        <v>4268</v>
      </c>
      <c r="CJ45" s="763"/>
      <c r="CK45" s="763"/>
      <c r="CL45" s="763"/>
      <c r="CM45" s="763"/>
      <c r="CN45" s="763"/>
      <c r="CO45" s="763"/>
      <c r="CP45" s="763"/>
      <c r="CQ45" s="763"/>
      <c r="CR45" s="763"/>
      <c r="CS45" s="763"/>
      <c r="CT45" s="744"/>
      <c r="CU45" s="142"/>
      <c r="CV45" s="142"/>
      <c r="CW45" s="734" t="s">
        <v>4297</v>
      </c>
      <c r="CX45" s="763"/>
      <c r="CY45" s="763"/>
      <c r="CZ45" s="763"/>
      <c r="DA45" s="763"/>
      <c r="DB45" s="763"/>
      <c r="DC45" s="763"/>
      <c r="DD45" s="763"/>
      <c r="DE45" s="763"/>
      <c r="DF45" s="763"/>
      <c r="DG45" s="763"/>
      <c r="DH45" s="763"/>
      <c r="DI45" s="142"/>
      <c r="DJ45" s="164"/>
      <c r="DK45" s="763" t="s">
        <v>4272</v>
      </c>
      <c r="DL45" s="763"/>
      <c r="DM45" s="763"/>
      <c r="DN45" s="763"/>
      <c r="DO45" s="763"/>
      <c r="DP45" s="763"/>
      <c r="DQ45" s="763"/>
      <c r="DR45" s="763"/>
      <c r="DS45" s="763"/>
      <c r="DT45" s="763"/>
      <c r="DU45" s="763"/>
      <c r="DV45" s="744"/>
      <c r="DW45" s="142"/>
      <c r="DX45" s="247"/>
      <c r="DY45" s="734" t="s">
        <v>4317</v>
      </c>
      <c r="DZ45" s="763"/>
      <c r="EA45" s="763"/>
      <c r="EB45" s="763"/>
      <c r="EC45" s="763"/>
      <c r="ED45" s="763"/>
      <c r="EE45" s="763"/>
      <c r="EF45" s="763"/>
      <c r="EG45" s="763"/>
      <c r="EH45" s="763"/>
      <c r="EI45" s="763"/>
      <c r="EJ45" s="744"/>
    </row>
    <row r="46" spans="1:140" ht="15" customHeight="1">
      <c r="A46" s="664"/>
      <c r="B46" s="160"/>
      <c r="C46" s="736" t="s">
        <v>625</v>
      </c>
      <c r="D46" s="762"/>
      <c r="E46" s="762"/>
      <c r="F46" s="762"/>
      <c r="G46" s="762"/>
      <c r="H46" s="762"/>
      <c r="I46" s="762"/>
      <c r="J46" s="762"/>
      <c r="K46" s="762"/>
      <c r="L46" s="762"/>
      <c r="M46" s="762"/>
      <c r="N46" s="718"/>
      <c r="O46" s="664"/>
      <c r="P46" s="164"/>
      <c r="Q46" s="736"/>
      <c r="R46" s="762"/>
      <c r="S46" s="762"/>
      <c r="T46" s="762"/>
      <c r="U46" s="762"/>
      <c r="V46" s="762"/>
      <c r="W46" s="762"/>
      <c r="X46" s="762"/>
      <c r="Y46" s="762"/>
      <c r="Z46" s="762"/>
      <c r="AA46" s="762"/>
      <c r="AB46" s="762"/>
      <c r="AC46" s="247"/>
      <c r="AD46" s="247"/>
      <c r="AE46" s="762" t="s">
        <v>621</v>
      </c>
      <c r="AF46" s="762"/>
      <c r="AG46" s="762"/>
      <c r="AH46" s="762"/>
      <c r="AI46" s="762"/>
      <c r="AJ46" s="762"/>
      <c r="AK46" s="762"/>
      <c r="AL46" s="762"/>
      <c r="AM46" s="762"/>
      <c r="AN46" s="762"/>
      <c r="AO46" s="762"/>
      <c r="AP46" s="762"/>
      <c r="AQ46" s="664"/>
      <c r="AR46" s="164"/>
      <c r="AS46" s="762" t="s">
        <v>665</v>
      </c>
      <c r="AT46" s="762"/>
      <c r="AU46" s="762"/>
      <c r="AV46" s="762"/>
      <c r="AW46" s="762"/>
      <c r="AX46" s="762"/>
      <c r="AY46" s="762"/>
      <c r="AZ46" s="762"/>
      <c r="BA46" s="762"/>
      <c r="BB46" s="762"/>
      <c r="BC46" s="762"/>
      <c r="BD46" s="762"/>
      <c r="BE46" s="664"/>
      <c r="BF46" s="160"/>
      <c r="BG46" s="762" t="s">
        <v>665</v>
      </c>
      <c r="BH46" s="762"/>
      <c r="BI46" s="762"/>
      <c r="BJ46" s="762"/>
      <c r="BK46" s="762"/>
      <c r="BL46" s="762"/>
      <c r="BM46" s="762"/>
      <c r="BN46" s="762"/>
      <c r="BO46" s="762"/>
      <c r="BP46" s="762"/>
      <c r="BQ46" s="762"/>
      <c r="BR46" s="718"/>
      <c r="BS46" s="664"/>
      <c r="BT46" s="164"/>
      <c r="BU46" s="736"/>
      <c r="BV46" s="762"/>
      <c r="BW46" s="762"/>
      <c r="BX46" s="762"/>
      <c r="BY46" s="762"/>
      <c r="BZ46" s="762"/>
      <c r="CA46" s="762"/>
      <c r="CB46" s="762"/>
      <c r="CC46" s="762"/>
      <c r="CD46" s="762"/>
      <c r="CE46" s="762"/>
      <c r="CF46" s="762"/>
      <c r="CG46" s="664"/>
      <c r="CH46" s="164"/>
      <c r="CI46" s="762" t="s">
        <v>665</v>
      </c>
      <c r="CJ46" s="762"/>
      <c r="CK46" s="762"/>
      <c r="CL46" s="762"/>
      <c r="CM46" s="762"/>
      <c r="CN46" s="762"/>
      <c r="CO46" s="762"/>
      <c r="CP46" s="762"/>
      <c r="CQ46" s="762"/>
      <c r="CR46" s="762"/>
      <c r="CS46" s="762"/>
      <c r="CT46" s="718"/>
      <c r="CU46" s="664"/>
      <c r="CV46" s="142"/>
      <c r="CW46" s="736"/>
      <c r="CX46" s="762"/>
      <c r="CY46" s="762"/>
      <c r="CZ46" s="762"/>
      <c r="DA46" s="762"/>
      <c r="DB46" s="762"/>
      <c r="DC46" s="762"/>
      <c r="DD46" s="762"/>
      <c r="DE46" s="762"/>
      <c r="DF46" s="762"/>
      <c r="DG46" s="762"/>
      <c r="DH46" s="762"/>
      <c r="DI46" s="664"/>
      <c r="DJ46" s="164"/>
      <c r="DK46" s="762" t="s">
        <v>665</v>
      </c>
      <c r="DL46" s="762"/>
      <c r="DM46" s="762"/>
      <c r="DN46" s="762"/>
      <c r="DO46" s="762"/>
      <c r="DP46" s="762"/>
      <c r="DQ46" s="762"/>
      <c r="DR46" s="762"/>
      <c r="DS46" s="762"/>
      <c r="DT46" s="762"/>
      <c r="DU46" s="762"/>
      <c r="DV46" s="718"/>
      <c r="DW46" s="664"/>
      <c r="DX46" s="247"/>
      <c r="DY46" s="736"/>
      <c r="DZ46" s="762"/>
      <c r="EA46" s="762"/>
      <c r="EB46" s="762"/>
      <c r="EC46" s="762"/>
      <c r="ED46" s="762"/>
      <c r="EE46" s="762"/>
      <c r="EF46" s="762"/>
      <c r="EG46" s="762"/>
      <c r="EH46" s="762"/>
      <c r="EI46" s="762"/>
      <c r="EJ46" s="718"/>
    </row>
    <row r="47" spans="1:140" ht="109.5" customHeight="1">
      <c r="A47" s="135"/>
      <c r="B47" s="160"/>
      <c r="C47" s="1064"/>
      <c r="D47" s="1053"/>
      <c r="E47" s="1053"/>
      <c r="F47" s="1053"/>
      <c r="G47" s="1053"/>
      <c r="H47" s="1053"/>
      <c r="I47" s="1053"/>
      <c r="J47" s="1053"/>
      <c r="K47" s="1053"/>
      <c r="L47" s="1053"/>
      <c r="M47" s="1053"/>
      <c r="N47" s="1054"/>
      <c r="O47" s="135"/>
      <c r="P47" s="160"/>
      <c r="Q47" s="720"/>
      <c r="R47" s="711"/>
      <c r="S47" s="711"/>
      <c r="T47" s="711"/>
      <c r="U47" s="711"/>
      <c r="V47" s="711"/>
      <c r="W47" s="711"/>
      <c r="X47" s="711"/>
      <c r="Y47" s="711"/>
      <c r="Z47" s="711"/>
      <c r="AA47" s="711"/>
      <c r="AB47" s="721"/>
      <c r="AC47" s="247"/>
      <c r="AD47" s="247"/>
      <c r="AE47" s="1052"/>
      <c r="AF47" s="1053"/>
      <c r="AG47" s="1053"/>
      <c r="AH47" s="1053"/>
      <c r="AI47" s="1053"/>
      <c r="AJ47" s="1053"/>
      <c r="AK47" s="1053"/>
      <c r="AL47" s="1053"/>
      <c r="AM47" s="1053"/>
      <c r="AN47" s="1053"/>
      <c r="AO47" s="1053"/>
      <c r="AP47" s="1057"/>
      <c r="AQ47" s="135"/>
      <c r="AR47" s="164"/>
      <c r="AS47" s="1052"/>
      <c r="AT47" s="1053"/>
      <c r="AU47" s="1053"/>
      <c r="AV47" s="1053"/>
      <c r="AW47" s="1053"/>
      <c r="AX47" s="1053"/>
      <c r="AY47" s="1053"/>
      <c r="AZ47" s="1053"/>
      <c r="BA47" s="1053"/>
      <c r="BB47" s="1053"/>
      <c r="BC47" s="1053"/>
      <c r="BD47" s="1057"/>
      <c r="BE47" s="135"/>
      <c r="BF47" s="160"/>
      <c r="BG47" s="1052"/>
      <c r="BH47" s="1053"/>
      <c r="BI47" s="1053"/>
      <c r="BJ47" s="1053"/>
      <c r="BK47" s="1053"/>
      <c r="BL47" s="1053"/>
      <c r="BM47" s="1053"/>
      <c r="BN47" s="1053"/>
      <c r="BO47" s="1053"/>
      <c r="BP47" s="1053"/>
      <c r="BQ47" s="1053"/>
      <c r="BR47" s="1054"/>
      <c r="BS47" s="135"/>
      <c r="BT47" s="160"/>
      <c r="BU47" s="720"/>
      <c r="BV47" s="711"/>
      <c r="BW47" s="711"/>
      <c r="BX47" s="711"/>
      <c r="BY47" s="711"/>
      <c r="BZ47" s="711"/>
      <c r="CA47" s="711"/>
      <c r="CB47" s="711"/>
      <c r="CC47" s="711"/>
      <c r="CD47" s="711"/>
      <c r="CE47" s="711"/>
      <c r="CF47" s="721"/>
      <c r="CG47" s="135"/>
      <c r="CH47" s="164"/>
      <c r="CI47" s="1052"/>
      <c r="CJ47" s="1053"/>
      <c r="CK47" s="1053"/>
      <c r="CL47" s="1053"/>
      <c r="CM47" s="1053"/>
      <c r="CN47" s="1053"/>
      <c r="CO47" s="1053"/>
      <c r="CP47" s="1053"/>
      <c r="CQ47" s="1053"/>
      <c r="CR47" s="1053"/>
      <c r="CS47" s="1053"/>
      <c r="CT47" s="1054"/>
      <c r="CU47" s="135"/>
      <c r="CV47" s="160"/>
      <c r="CW47" s="720"/>
      <c r="CX47" s="711"/>
      <c r="CY47" s="711"/>
      <c r="CZ47" s="711"/>
      <c r="DA47" s="711"/>
      <c r="DB47" s="711"/>
      <c r="DC47" s="711"/>
      <c r="DD47" s="711"/>
      <c r="DE47" s="711"/>
      <c r="DF47" s="711"/>
      <c r="DG47" s="711"/>
      <c r="DH47" s="721"/>
      <c r="DI47" s="135"/>
      <c r="DJ47" s="164"/>
      <c r="DK47" s="1052"/>
      <c r="DL47" s="1053"/>
      <c r="DM47" s="1053"/>
      <c r="DN47" s="1053"/>
      <c r="DO47" s="1053"/>
      <c r="DP47" s="1053"/>
      <c r="DQ47" s="1053"/>
      <c r="DR47" s="1053"/>
      <c r="DS47" s="1053"/>
      <c r="DT47" s="1053"/>
      <c r="DU47" s="1053"/>
      <c r="DV47" s="1054"/>
      <c r="DW47" s="135"/>
      <c r="DX47" s="164"/>
      <c r="DY47" s="720"/>
      <c r="DZ47" s="711"/>
      <c r="EA47" s="711"/>
      <c r="EB47" s="711"/>
      <c r="EC47" s="711"/>
      <c r="ED47" s="711"/>
      <c r="EE47" s="711"/>
      <c r="EF47" s="711"/>
      <c r="EG47" s="711"/>
      <c r="EH47" s="711"/>
      <c r="EI47" s="711"/>
      <c r="EJ47" s="712"/>
    </row>
    <row r="48" spans="1:140">
      <c r="A48" s="137"/>
      <c r="B48" s="160"/>
      <c r="C48" s="876"/>
      <c r="D48" s="877"/>
      <c r="E48" s="877"/>
      <c r="F48" s="877"/>
      <c r="G48" s="877"/>
      <c r="H48" s="877"/>
      <c r="I48" s="877"/>
      <c r="J48" s="877"/>
      <c r="K48" s="877"/>
      <c r="L48" s="877"/>
      <c r="M48" s="877"/>
      <c r="N48" s="1056"/>
      <c r="O48" s="137" t="s">
        <v>7717</v>
      </c>
      <c r="P48" s="160"/>
      <c r="Q48" s="714">
        <f>VLOOKUP(O48,'Прайс-лист'!$B:$K,10,0)</f>
        <v>950</v>
      </c>
      <c r="R48" s="715"/>
      <c r="S48" s="715"/>
      <c r="T48" s="715"/>
      <c r="U48" s="715"/>
      <c r="V48" s="715"/>
      <c r="W48" s="715"/>
      <c r="X48" s="715"/>
      <c r="Y48" s="716"/>
      <c r="Z48" s="708"/>
      <c r="AA48" s="761"/>
      <c r="AB48" s="761"/>
      <c r="AC48" s="137"/>
      <c r="AD48" s="247"/>
      <c r="AE48" s="1055"/>
      <c r="AF48" s="877"/>
      <c r="AG48" s="877"/>
      <c r="AH48" s="877"/>
      <c r="AI48" s="877"/>
      <c r="AJ48" s="877"/>
      <c r="AK48" s="877"/>
      <c r="AL48" s="877"/>
      <c r="AM48" s="877"/>
      <c r="AN48" s="877"/>
      <c r="AO48" s="877"/>
      <c r="AP48" s="878"/>
      <c r="AQ48" s="137"/>
      <c r="AR48" s="164"/>
      <c r="AS48" s="1055"/>
      <c r="AT48" s="877"/>
      <c r="AU48" s="877"/>
      <c r="AV48" s="877"/>
      <c r="AW48" s="877"/>
      <c r="AX48" s="877"/>
      <c r="AY48" s="877"/>
      <c r="AZ48" s="877"/>
      <c r="BA48" s="877"/>
      <c r="BB48" s="877"/>
      <c r="BC48" s="877"/>
      <c r="BD48" s="878"/>
      <c r="BE48" s="137"/>
      <c r="BF48" s="160"/>
      <c r="BG48" s="1055"/>
      <c r="BH48" s="877"/>
      <c r="BI48" s="877"/>
      <c r="BJ48" s="877"/>
      <c r="BK48" s="877"/>
      <c r="BL48" s="877"/>
      <c r="BM48" s="877"/>
      <c r="BN48" s="877"/>
      <c r="BO48" s="877"/>
      <c r="BP48" s="877"/>
      <c r="BQ48" s="877"/>
      <c r="BR48" s="1056"/>
      <c r="BS48" s="137" t="s">
        <v>7719</v>
      </c>
      <c r="BT48" s="160"/>
      <c r="BU48" s="714">
        <f>VLOOKUP(BS48,'Прайс-лист'!$B:$K,10,0)</f>
        <v>1050</v>
      </c>
      <c r="BV48" s="715"/>
      <c r="BW48" s="715"/>
      <c r="BX48" s="715"/>
      <c r="BY48" s="715"/>
      <c r="BZ48" s="715"/>
      <c r="CA48" s="715"/>
      <c r="CB48" s="715"/>
      <c r="CC48" s="716"/>
      <c r="CD48" s="708"/>
      <c r="CE48" s="761"/>
      <c r="CF48" s="761"/>
      <c r="CG48" s="137"/>
      <c r="CH48" s="164"/>
      <c r="CI48" s="1055"/>
      <c r="CJ48" s="877"/>
      <c r="CK48" s="877"/>
      <c r="CL48" s="877"/>
      <c r="CM48" s="877"/>
      <c r="CN48" s="877"/>
      <c r="CO48" s="877"/>
      <c r="CP48" s="877"/>
      <c r="CQ48" s="877"/>
      <c r="CR48" s="877"/>
      <c r="CS48" s="877"/>
      <c r="CT48" s="1056"/>
      <c r="CU48" s="137" t="s">
        <v>7721</v>
      </c>
      <c r="CV48" s="160"/>
      <c r="CW48" s="714">
        <f>VLOOKUP(CU48,'Прайс-лист'!$B:$K,10,0)</f>
        <v>1100</v>
      </c>
      <c r="CX48" s="715"/>
      <c r="CY48" s="715"/>
      <c r="CZ48" s="715"/>
      <c r="DA48" s="715"/>
      <c r="DB48" s="715"/>
      <c r="DC48" s="715"/>
      <c r="DD48" s="715"/>
      <c r="DE48" s="716"/>
      <c r="DF48" s="708"/>
      <c r="DG48" s="761"/>
      <c r="DH48" s="761"/>
      <c r="DI48" s="137"/>
      <c r="DJ48" s="164"/>
      <c r="DK48" s="1055"/>
      <c r="DL48" s="877"/>
      <c r="DM48" s="877"/>
      <c r="DN48" s="877"/>
      <c r="DO48" s="877"/>
      <c r="DP48" s="877"/>
      <c r="DQ48" s="877"/>
      <c r="DR48" s="877"/>
      <c r="DS48" s="877"/>
      <c r="DT48" s="877"/>
      <c r="DU48" s="877"/>
      <c r="DV48" s="1056"/>
      <c r="DW48" s="137" t="s">
        <v>7723</v>
      </c>
      <c r="DX48" s="164"/>
      <c r="DY48" s="714">
        <f>VLOOKUP(DW48,'Прайс-лист'!$B:$K,10,0)</f>
        <v>1150</v>
      </c>
      <c r="DZ48" s="715"/>
      <c r="EA48" s="715"/>
      <c r="EB48" s="715"/>
      <c r="EC48" s="715"/>
      <c r="ED48" s="715"/>
      <c r="EE48" s="715"/>
      <c r="EF48" s="715"/>
      <c r="EG48" s="716"/>
      <c r="EH48" s="708"/>
      <c r="EI48" s="761"/>
      <c r="EJ48" s="713"/>
    </row>
    <row r="49" spans="1:140">
      <c r="A49" s="137" t="s">
        <v>626</v>
      </c>
      <c r="B49" s="160"/>
      <c r="C49" s="714">
        <f>VLOOKUP(A49,'Прайс-лист'!$B:$K,10,0)</f>
        <v>290</v>
      </c>
      <c r="D49" s="715"/>
      <c r="E49" s="715"/>
      <c r="F49" s="715"/>
      <c r="G49" s="715"/>
      <c r="H49" s="715"/>
      <c r="I49" s="715"/>
      <c r="J49" s="715"/>
      <c r="K49" s="716"/>
      <c r="L49" s="708"/>
      <c r="M49" s="761"/>
      <c r="N49" s="713"/>
      <c r="O49" s="137" t="s">
        <v>6782</v>
      </c>
      <c r="P49" s="160"/>
      <c r="Q49" s="1058">
        <f>VLOOKUP(O49,'Прайс-лист'!$B:$K,10,0)</f>
        <v>950</v>
      </c>
      <c r="R49" s="1059"/>
      <c r="S49" s="1059"/>
      <c r="T49" s="1059"/>
      <c r="U49" s="1059"/>
      <c r="V49" s="1059"/>
      <c r="W49" s="1059"/>
      <c r="X49" s="1059"/>
      <c r="Y49" s="1060"/>
      <c r="Z49" s="708"/>
      <c r="AA49" s="761"/>
      <c r="AB49" s="761"/>
      <c r="AC49" s="137" t="s">
        <v>622</v>
      </c>
      <c r="AD49" s="247"/>
      <c r="AE49" s="719">
        <f>VLOOKUP(AC49,'Прайс-лист'!$B:$K,10,0)</f>
        <v>690</v>
      </c>
      <c r="AF49" s="715"/>
      <c r="AG49" s="715"/>
      <c r="AH49" s="715"/>
      <c r="AI49" s="715"/>
      <c r="AJ49" s="715"/>
      <c r="AK49" s="715"/>
      <c r="AL49" s="715"/>
      <c r="AM49" s="716"/>
      <c r="AN49" s="708"/>
      <c r="AO49" s="761"/>
      <c r="AP49" s="761"/>
      <c r="AQ49" s="137" t="s">
        <v>731</v>
      </c>
      <c r="AR49" s="164"/>
      <c r="AS49" s="719">
        <f>VLOOKUP(AQ49,'Прайс-лист'!$B:$K,10,0)</f>
        <v>970</v>
      </c>
      <c r="AT49" s="715"/>
      <c r="AU49" s="715"/>
      <c r="AV49" s="715"/>
      <c r="AW49" s="715"/>
      <c r="AX49" s="715"/>
      <c r="AY49" s="715"/>
      <c r="AZ49" s="715"/>
      <c r="BA49" s="716"/>
      <c r="BB49" s="708"/>
      <c r="BC49" s="761"/>
      <c r="BD49" s="761"/>
      <c r="BE49" s="137" t="s">
        <v>666</v>
      </c>
      <c r="BF49" s="160"/>
      <c r="BG49" s="719">
        <f>VLOOKUP(BE49,'Прайс-лист'!$B:$K,10,0)</f>
        <v>770</v>
      </c>
      <c r="BH49" s="715"/>
      <c r="BI49" s="715"/>
      <c r="BJ49" s="715"/>
      <c r="BK49" s="715"/>
      <c r="BL49" s="715"/>
      <c r="BM49" s="715"/>
      <c r="BN49" s="715"/>
      <c r="BO49" s="716"/>
      <c r="BP49" s="708"/>
      <c r="BQ49" s="761"/>
      <c r="BR49" s="713"/>
      <c r="BS49" s="137" t="s">
        <v>6784</v>
      </c>
      <c r="BT49" s="160"/>
      <c r="BU49" s="1058">
        <f>VLOOKUP(BS49,'Прайс-лист'!$B:$K,10,0)</f>
        <v>1050</v>
      </c>
      <c r="BV49" s="1059"/>
      <c r="BW49" s="1059"/>
      <c r="BX49" s="1059"/>
      <c r="BY49" s="1059"/>
      <c r="BZ49" s="1059"/>
      <c r="CA49" s="1059"/>
      <c r="CB49" s="1059"/>
      <c r="CC49" s="1060"/>
      <c r="CD49" s="708"/>
      <c r="CE49" s="761"/>
      <c r="CF49" s="761"/>
      <c r="CG49" s="137" t="s">
        <v>734</v>
      </c>
      <c r="CH49" s="164"/>
      <c r="CI49" s="719">
        <f>VLOOKUP(CG49,'Прайс-лист'!$B:$K,10,0)</f>
        <v>1430</v>
      </c>
      <c r="CJ49" s="715"/>
      <c r="CK49" s="715"/>
      <c r="CL49" s="715"/>
      <c r="CM49" s="715"/>
      <c r="CN49" s="715"/>
      <c r="CO49" s="715"/>
      <c r="CP49" s="715"/>
      <c r="CQ49" s="716"/>
      <c r="CR49" s="708"/>
      <c r="CS49" s="761"/>
      <c r="CT49" s="713"/>
      <c r="CU49" s="137" t="s">
        <v>6786</v>
      </c>
      <c r="CV49" s="160"/>
      <c r="CW49" s="1058">
        <f>VLOOKUP(CU49,'Прайс-лист'!$B:$K,10,0)</f>
        <v>1100</v>
      </c>
      <c r="CX49" s="1059"/>
      <c r="CY49" s="1059"/>
      <c r="CZ49" s="1059"/>
      <c r="DA49" s="1059"/>
      <c r="DB49" s="1059"/>
      <c r="DC49" s="1059"/>
      <c r="DD49" s="1059"/>
      <c r="DE49" s="1060"/>
      <c r="DF49" s="708"/>
      <c r="DG49" s="761"/>
      <c r="DH49" s="761"/>
      <c r="DI49" s="137" t="s">
        <v>740</v>
      </c>
      <c r="DJ49" s="164"/>
      <c r="DK49" s="719">
        <f>VLOOKUP(DI49,'Прайс-лист'!$B:$K,10,0)</f>
        <v>1580</v>
      </c>
      <c r="DL49" s="715"/>
      <c r="DM49" s="715"/>
      <c r="DN49" s="715"/>
      <c r="DO49" s="715"/>
      <c r="DP49" s="715"/>
      <c r="DQ49" s="715"/>
      <c r="DR49" s="715"/>
      <c r="DS49" s="716"/>
      <c r="DT49" s="708"/>
      <c r="DU49" s="761"/>
      <c r="DV49" s="713"/>
      <c r="DW49" s="137" t="s">
        <v>6788</v>
      </c>
      <c r="DX49" s="164"/>
      <c r="DY49" s="1058">
        <f>VLOOKUP(DW49,'Прайс-лист'!$B:$K,10,0)</f>
        <v>1150</v>
      </c>
      <c r="DZ49" s="1059"/>
      <c r="EA49" s="1059"/>
      <c r="EB49" s="1059"/>
      <c r="EC49" s="1059"/>
      <c r="ED49" s="1059"/>
      <c r="EE49" s="1059"/>
      <c r="EF49" s="1059"/>
      <c r="EG49" s="1060"/>
      <c r="EH49" s="708"/>
      <c r="EI49" s="761"/>
      <c r="EJ49" s="713"/>
    </row>
    <row r="50" spans="1:140" ht="15" thickBot="1">
      <c r="A50" s="138" t="s">
        <v>779</v>
      </c>
      <c r="B50" s="160"/>
      <c r="C50" s="753">
        <f>VLOOKUP(A50,'Прайс-лист'!$B:$K,10,0)</f>
        <v>290</v>
      </c>
      <c r="D50" s="723"/>
      <c r="E50" s="723"/>
      <c r="F50" s="723"/>
      <c r="G50" s="723"/>
      <c r="H50" s="723"/>
      <c r="I50" s="723"/>
      <c r="J50" s="723"/>
      <c r="K50" s="724"/>
      <c r="L50" s="725"/>
      <c r="M50" s="726"/>
      <c r="N50" s="727"/>
      <c r="O50" s="138" t="s">
        <v>6839</v>
      </c>
      <c r="P50" s="160"/>
      <c r="Q50" s="753">
        <f>VLOOKUP(O50,'Прайс-лист'!$B:$K,10,0)</f>
        <v>950</v>
      </c>
      <c r="R50" s="723"/>
      <c r="S50" s="723"/>
      <c r="T50" s="723"/>
      <c r="U50" s="723"/>
      <c r="V50" s="723"/>
      <c r="W50" s="723"/>
      <c r="X50" s="723"/>
      <c r="Y50" s="724"/>
      <c r="Z50" s="725"/>
      <c r="AA50" s="726"/>
      <c r="AB50" s="726"/>
      <c r="AC50" s="139" t="s">
        <v>777</v>
      </c>
      <c r="AD50" s="248"/>
      <c r="AE50" s="722">
        <f>VLOOKUP(AC50,'Прайс-лист'!$B:$K,10,0)</f>
        <v>690</v>
      </c>
      <c r="AF50" s="723"/>
      <c r="AG50" s="723"/>
      <c r="AH50" s="723"/>
      <c r="AI50" s="723"/>
      <c r="AJ50" s="723"/>
      <c r="AK50" s="723"/>
      <c r="AL50" s="723"/>
      <c r="AM50" s="724"/>
      <c r="AN50" s="725"/>
      <c r="AO50" s="726"/>
      <c r="AP50" s="726"/>
      <c r="AQ50" s="139" t="s">
        <v>841</v>
      </c>
      <c r="AR50" s="244"/>
      <c r="AS50" s="722">
        <f>VLOOKUP(AQ50,'Прайс-лист'!$B:$K,10,0)</f>
        <v>970</v>
      </c>
      <c r="AT50" s="723"/>
      <c r="AU50" s="723"/>
      <c r="AV50" s="723"/>
      <c r="AW50" s="723"/>
      <c r="AX50" s="723"/>
      <c r="AY50" s="723"/>
      <c r="AZ50" s="723"/>
      <c r="BA50" s="724"/>
      <c r="BB50" s="725"/>
      <c r="BC50" s="726"/>
      <c r="BD50" s="726"/>
      <c r="BE50" s="139" t="s">
        <v>799</v>
      </c>
      <c r="BF50" s="245"/>
      <c r="BG50" s="722">
        <f>VLOOKUP(BE50,'Прайс-лист'!$B:$K,10,0)</f>
        <v>770</v>
      </c>
      <c r="BH50" s="723"/>
      <c r="BI50" s="723"/>
      <c r="BJ50" s="723"/>
      <c r="BK50" s="723"/>
      <c r="BL50" s="723"/>
      <c r="BM50" s="723"/>
      <c r="BN50" s="723"/>
      <c r="BO50" s="724"/>
      <c r="BP50" s="725"/>
      <c r="BQ50" s="726"/>
      <c r="BR50" s="727"/>
      <c r="BS50" s="138" t="s">
        <v>6841</v>
      </c>
      <c r="BT50" s="160"/>
      <c r="BU50" s="753">
        <f>VLOOKUP(BS50,'Прайс-лист'!$B:$K,10,0)</f>
        <v>1050</v>
      </c>
      <c r="BV50" s="723"/>
      <c r="BW50" s="723"/>
      <c r="BX50" s="723"/>
      <c r="BY50" s="723"/>
      <c r="BZ50" s="723"/>
      <c r="CA50" s="723"/>
      <c r="CB50" s="723"/>
      <c r="CC50" s="724"/>
      <c r="CD50" s="725"/>
      <c r="CE50" s="726"/>
      <c r="CF50" s="726"/>
      <c r="CG50" s="139" t="s">
        <v>843</v>
      </c>
      <c r="CH50" s="244"/>
      <c r="CI50" s="722">
        <f>VLOOKUP(CG50,'Прайс-лист'!$B:$K,10,0)</f>
        <v>1430</v>
      </c>
      <c r="CJ50" s="723"/>
      <c r="CK50" s="723"/>
      <c r="CL50" s="723"/>
      <c r="CM50" s="723"/>
      <c r="CN50" s="723"/>
      <c r="CO50" s="723"/>
      <c r="CP50" s="723"/>
      <c r="CQ50" s="724"/>
      <c r="CR50" s="725"/>
      <c r="CS50" s="726"/>
      <c r="CT50" s="727"/>
      <c r="CU50" s="138" t="s">
        <v>6843</v>
      </c>
      <c r="CV50" s="160"/>
      <c r="CW50" s="753">
        <f>VLOOKUP(CU50,'Прайс-лист'!$B:$K,10,0)</f>
        <v>1100</v>
      </c>
      <c r="CX50" s="723"/>
      <c r="CY50" s="723"/>
      <c r="CZ50" s="723"/>
      <c r="DA50" s="723"/>
      <c r="DB50" s="723"/>
      <c r="DC50" s="723"/>
      <c r="DD50" s="723"/>
      <c r="DE50" s="724"/>
      <c r="DF50" s="725"/>
      <c r="DG50" s="726"/>
      <c r="DH50" s="726"/>
      <c r="DI50" s="139" t="s">
        <v>847</v>
      </c>
      <c r="DJ50" s="244"/>
      <c r="DK50" s="722">
        <f>VLOOKUP(DI50,'Прайс-лист'!$B:$K,10,0)</f>
        <v>1580</v>
      </c>
      <c r="DL50" s="723"/>
      <c r="DM50" s="723"/>
      <c r="DN50" s="723"/>
      <c r="DO50" s="723"/>
      <c r="DP50" s="723"/>
      <c r="DQ50" s="723"/>
      <c r="DR50" s="723"/>
      <c r="DS50" s="724"/>
      <c r="DT50" s="725"/>
      <c r="DU50" s="726"/>
      <c r="DV50" s="727"/>
      <c r="DW50" s="138" t="s">
        <v>6845</v>
      </c>
      <c r="DX50" s="164"/>
      <c r="DY50" s="753">
        <f>VLOOKUP(DW50,'Прайс-лист'!$B:$K,10,0)</f>
        <v>1150</v>
      </c>
      <c r="DZ50" s="723"/>
      <c r="EA50" s="723"/>
      <c r="EB50" s="723"/>
      <c r="EC50" s="723"/>
      <c r="ED50" s="723"/>
      <c r="EE50" s="723"/>
      <c r="EF50" s="723"/>
      <c r="EG50" s="724"/>
      <c r="EH50" s="725"/>
      <c r="EI50" s="726"/>
      <c r="EJ50" s="727"/>
    </row>
    <row r="51" spans="1:140" ht="10.5" customHeight="1" thickBot="1">
      <c r="A51" s="247"/>
      <c r="B51" s="247"/>
      <c r="BT51" s="142"/>
      <c r="CV51" s="247"/>
    </row>
    <row r="52" spans="1:140" ht="21" thickBot="1">
      <c r="A52" s="247"/>
      <c r="B52" s="247"/>
      <c r="C52" s="750" t="s">
        <v>6863</v>
      </c>
      <c r="D52" s="751"/>
      <c r="E52" s="751"/>
      <c r="F52" s="751"/>
      <c r="G52" s="751"/>
      <c r="H52" s="751"/>
      <c r="I52" s="751"/>
      <c r="J52" s="751"/>
      <c r="K52" s="751"/>
      <c r="L52" s="751"/>
      <c r="M52" s="751"/>
      <c r="N52" s="751"/>
      <c r="O52" s="751"/>
      <c r="P52" s="751"/>
      <c r="Q52" s="751"/>
      <c r="R52" s="751"/>
      <c r="S52" s="751"/>
      <c r="T52" s="751"/>
      <c r="U52" s="751"/>
      <c r="V52" s="751"/>
      <c r="W52" s="751"/>
      <c r="X52" s="751"/>
      <c r="Y52" s="751"/>
      <c r="Z52" s="751"/>
      <c r="AA52" s="751"/>
      <c r="AB52" s="751"/>
      <c r="AC52" s="751"/>
      <c r="AD52" s="751"/>
      <c r="AE52" s="751"/>
      <c r="AF52" s="751"/>
      <c r="AG52" s="751"/>
      <c r="AH52" s="751"/>
      <c r="AI52" s="751"/>
      <c r="AJ52" s="751"/>
      <c r="AK52" s="751"/>
      <c r="AL52" s="751"/>
      <c r="AM52" s="751"/>
      <c r="AN52" s="751"/>
      <c r="AO52" s="751"/>
      <c r="AP52" s="751"/>
      <c r="AQ52" s="751"/>
      <c r="AR52" s="751"/>
      <c r="AS52" s="751"/>
      <c r="AT52" s="751"/>
      <c r="AU52" s="751"/>
      <c r="AV52" s="751"/>
      <c r="AW52" s="751"/>
      <c r="AX52" s="751"/>
      <c r="AY52" s="751"/>
      <c r="AZ52" s="751"/>
      <c r="BA52" s="751"/>
      <c r="BB52" s="751"/>
      <c r="BC52" s="751"/>
      <c r="BD52" s="751"/>
      <c r="BE52" s="751"/>
      <c r="BF52" s="751"/>
      <c r="BG52" s="751"/>
      <c r="BH52" s="751"/>
      <c r="BI52" s="751"/>
      <c r="BJ52" s="751"/>
      <c r="BK52" s="751"/>
      <c r="BL52" s="751"/>
      <c r="BM52" s="751"/>
      <c r="BN52" s="751"/>
      <c r="BO52" s="751"/>
      <c r="BP52" s="751"/>
      <c r="BQ52" s="751"/>
      <c r="BR52" s="751"/>
      <c r="BS52" s="751"/>
      <c r="BT52" s="751"/>
      <c r="BU52" s="751"/>
      <c r="BV52" s="751"/>
      <c r="BW52" s="751"/>
      <c r="BX52" s="751"/>
      <c r="BY52" s="751"/>
      <c r="BZ52" s="751"/>
      <c r="CA52" s="751"/>
      <c r="CB52" s="751"/>
      <c r="CC52" s="751"/>
      <c r="CD52" s="751"/>
      <c r="CE52" s="751"/>
      <c r="CF52" s="751"/>
      <c r="CG52" s="751"/>
      <c r="CH52" s="751"/>
      <c r="CI52" s="751"/>
      <c r="CJ52" s="751"/>
      <c r="CK52" s="751"/>
      <c r="CL52" s="751"/>
      <c r="CM52" s="751"/>
      <c r="CN52" s="751"/>
      <c r="CO52" s="751"/>
      <c r="CP52" s="751"/>
      <c r="CQ52" s="751"/>
      <c r="CR52" s="751"/>
      <c r="CS52" s="751"/>
      <c r="CT52" s="751"/>
      <c r="CU52" s="751"/>
      <c r="CV52" s="751"/>
      <c r="CW52" s="751"/>
      <c r="CX52" s="751"/>
      <c r="CY52" s="751"/>
      <c r="CZ52" s="751"/>
      <c r="DA52" s="751"/>
      <c r="DB52" s="751"/>
      <c r="DC52" s="751"/>
      <c r="DD52" s="751"/>
      <c r="DE52" s="751"/>
      <c r="DF52" s="751"/>
      <c r="DG52" s="751"/>
      <c r="DH52" s="751"/>
      <c r="DI52" s="751"/>
      <c r="DJ52" s="751"/>
      <c r="DK52" s="751"/>
      <c r="DL52" s="751"/>
      <c r="DM52" s="751"/>
      <c r="DN52" s="751"/>
      <c r="DO52" s="751"/>
      <c r="DP52" s="751"/>
      <c r="DQ52" s="751"/>
      <c r="DR52" s="751"/>
      <c r="DS52" s="751"/>
      <c r="DT52" s="751"/>
      <c r="DU52" s="751"/>
      <c r="DV52" s="751"/>
      <c r="DW52" s="751"/>
      <c r="DX52" s="751"/>
      <c r="DY52" s="751"/>
      <c r="DZ52" s="751"/>
      <c r="EA52" s="751"/>
      <c r="EB52" s="751"/>
      <c r="EC52" s="751"/>
      <c r="ED52" s="751"/>
      <c r="EE52" s="751"/>
      <c r="EF52" s="751"/>
      <c r="EG52" s="751"/>
      <c r="EH52" s="751"/>
      <c r="EI52" s="751"/>
      <c r="EJ52" s="752"/>
    </row>
    <row r="53" spans="1:140" ht="15.75" customHeight="1" thickBot="1">
      <c r="A53" s="247"/>
      <c r="B53" s="247"/>
      <c r="C53" s="754" t="s">
        <v>4288</v>
      </c>
      <c r="D53" s="755"/>
      <c r="E53" s="755"/>
      <c r="F53" s="755"/>
      <c r="G53" s="755"/>
      <c r="H53" s="755"/>
      <c r="I53" s="755"/>
      <c r="J53" s="755"/>
      <c r="K53" s="755"/>
      <c r="L53" s="755"/>
      <c r="M53" s="755"/>
      <c r="N53" s="756"/>
      <c r="O53" s="476"/>
      <c r="P53" s="158"/>
      <c r="Q53" s="754" t="s">
        <v>4190</v>
      </c>
      <c r="R53" s="755"/>
      <c r="S53" s="755"/>
      <c r="T53" s="755"/>
      <c r="U53" s="755"/>
      <c r="V53" s="755"/>
      <c r="W53" s="755"/>
      <c r="X53" s="755"/>
      <c r="Y53" s="755"/>
      <c r="Z53" s="755"/>
      <c r="AA53" s="755"/>
      <c r="AB53" s="755"/>
      <c r="AC53" s="755"/>
      <c r="AD53" s="755"/>
      <c r="AE53" s="755"/>
      <c r="AF53" s="755"/>
      <c r="AG53" s="755"/>
      <c r="AH53" s="755"/>
      <c r="AI53" s="755"/>
      <c r="AJ53" s="755"/>
      <c r="AK53" s="755"/>
      <c r="AL53" s="755"/>
      <c r="AM53" s="755"/>
      <c r="AN53" s="755"/>
      <c r="AO53" s="755"/>
      <c r="AP53" s="756"/>
      <c r="AQ53" s="479"/>
      <c r="AR53" s="160"/>
      <c r="AS53" s="1065" t="s">
        <v>4191</v>
      </c>
      <c r="AT53" s="1066"/>
      <c r="AU53" s="1066"/>
      <c r="AV53" s="1066"/>
      <c r="AW53" s="1066"/>
      <c r="AX53" s="1066"/>
      <c r="AY53" s="1066"/>
      <c r="AZ53" s="1066"/>
      <c r="BA53" s="1066"/>
      <c r="BB53" s="1066"/>
      <c r="BC53" s="1066"/>
      <c r="BD53" s="1066"/>
      <c r="BE53" s="1066"/>
      <c r="BF53" s="1066"/>
      <c r="BG53" s="1066"/>
      <c r="BH53" s="1066"/>
      <c r="BI53" s="1066"/>
      <c r="BJ53" s="1066"/>
      <c r="BK53" s="1066"/>
      <c r="BL53" s="1066"/>
      <c r="BM53" s="1066"/>
      <c r="BN53" s="1066"/>
      <c r="BO53" s="1066"/>
      <c r="BP53" s="1066"/>
      <c r="BQ53" s="1066"/>
      <c r="BR53" s="1067"/>
      <c r="BS53" s="134"/>
      <c r="BT53" s="164"/>
      <c r="BU53" s="1065" t="s">
        <v>4290</v>
      </c>
      <c r="BV53" s="1066"/>
      <c r="BW53" s="1066"/>
      <c r="BX53" s="1066"/>
      <c r="BY53" s="1066"/>
      <c r="BZ53" s="1066"/>
      <c r="CA53" s="1066"/>
      <c r="CB53" s="1066"/>
      <c r="CC53" s="1066"/>
      <c r="CD53" s="1066"/>
      <c r="CE53" s="1066"/>
      <c r="CF53" s="1066"/>
      <c r="CG53" s="1066"/>
      <c r="CH53" s="1066"/>
      <c r="CI53" s="1066"/>
      <c r="CJ53" s="1066"/>
      <c r="CK53" s="1066"/>
      <c r="CL53" s="1066"/>
      <c r="CM53" s="1066"/>
      <c r="CN53" s="1066"/>
      <c r="CO53" s="1066"/>
      <c r="CP53" s="1066"/>
      <c r="CQ53" s="1066"/>
      <c r="CR53" s="1066"/>
      <c r="CS53" s="1066"/>
      <c r="CT53" s="1067"/>
      <c r="CU53" s="479"/>
      <c r="CV53" s="398"/>
      <c r="CW53" s="1065" t="s">
        <v>4291</v>
      </c>
      <c r="CX53" s="1066"/>
      <c r="CY53" s="1066"/>
      <c r="CZ53" s="1066"/>
      <c r="DA53" s="1066"/>
      <c r="DB53" s="1066"/>
      <c r="DC53" s="1066"/>
      <c r="DD53" s="1066"/>
      <c r="DE53" s="1066"/>
      <c r="DF53" s="1066"/>
      <c r="DG53" s="1066"/>
      <c r="DH53" s="1066"/>
      <c r="DI53" s="1066"/>
      <c r="DJ53" s="1066"/>
      <c r="DK53" s="1066"/>
      <c r="DL53" s="1066"/>
      <c r="DM53" s="1066"/>
      <c r="DN53" s="1066"/>
      <c r="DO53" s="1066"/>
      <c r="DP53" s="1066"/>
      <c r="DQ53" s="1066"/>
      <c r="DR53" s="1066"/>
      <c r="DS53" s="1066"/>
      <c r="DT53" s="1066"/>
      <c r="DU53" s="1066"/>
      <c r="DV53" s="1066"/>
      <c r="DW53" s="1066"/>
      <c r="DX53" s="1066"/>
      <c r="DY53" s="1066"/>
      <c r="DZ53" s="1066"/>
      <c r="EA53" s="1066"/>
      <c r="EB53" s="1066"/>
      <c r="EC53" s="1066"/>
      <c r="ED53" s="1066"/>
      <c r="EE53" s="1066"/>
      <c r="EF53" s="1066"/>
      <c r="EG53" s="1066"/>
      <c r="EH53" s="1066"/>
      <c r="EI53" s="1066"/>
      <c r="EJ53" s="1067"/>
    </row>
    <row r="54" spans="1:140">
      <c r="A54" s="135"/>
      <c r="B54" s="164"/>
      <c r="C54" s="740" t="s">
        <v>619</v>
      </c>
      <c r="D54" s="741"/>
      <c r="E54" s="741"/>
      <c r="F54" s="741"/>
      <c r="G54" s="741"/>
      <c r="H54" s="741"/>
      <c r="I54" s="741"/>
      <c r="J54" s="741"/>
      <c r="K54" s="741"/>
      <c r="L54" s="741"/>
      <c r="M54" s="741"/>
      <c r="N54" s="742"/>
      <c r="O54" s="135"/>
      <c r="P54" s="158"/>
      <c r="Q54" s="740" t="s">
        <v>4302</v>
      </c>
      <c r="R54" s="741"/>
      <c r="S54" s="741"/>
      <c r="T54" s="741"/>
      <c r="U54" s="741"/>
      <c r="V54" s="741"/>
      <c r="W54" s="741"/>
      <c r="X54" s="741"/>
      <c r="Y54" s="741"/>
      <c r="Z54" s="741"/>
      <c r="AA54" s="741"/>
      <c r="AB54" s="741"/>
      <c r="AC54" s="135"/>
      <c r="AD54" s="160"/>
      <c r="AE54" s="741" t="s">
        <v>759</v>
      </c>
      <c r="AF54" s="741"/>
      <c r="AG54" s="741"/>
      <c r="AH54" s="741"/>
      <c r="AI54" s="741"/>
      <c r="AJ54" s="741"/>
      <c r="AK54" s="741"/>
      <c r="AL54" s="741"/>
      <c r="AM54" s="741"/>
      <c r="AN54" s="741"/>
      <c r="AO54" s="741"/>
      <c r="AP54" s="742"/>
      <c r="AQ54" s="135"/>
      <c r="AR54" s="160"/>
      <c r="AS54" s="740" t="s">
        <v>4304</v>
      </c>
      <c r="AT54" s="741"/>
      <c r="AU54" s="741"/>
      <c r="AV54" s="741"/>
      <c r="AW54" s="741"/>
      <c r="AX54" s="741"/>
      <c r="AY54" s="741"/>
      <c r="AZ54" s="741"/>
      <c r="BA54" s="741"/>
      <c r="BB54" s="741"/>
      <c r="BC54" s="741"/>
      <c r="BD54" s="741"/>
      <c r="BE54" s="135"/>
      <c r="BF54" s="164"/>
      <c r="BG54" s="809" t="s">
        <v>748</v>
      </c>
      <c r="BH54" s="809"/>
      <c r="BI54" s="809"/>
      <c r="BJ54" s="809"/>
      <c r="BK54" s="809"/>
      <c r="BL54" s="809"/>
      <c r="BM54" s="809"/>
      <c r="BN54" s="809"/>
      <c r="BO54" s="809"/>
      <c r="BP54" s="809"/>
      <c r="BQ54" s="809"/>
      <c r="BR54" s="743"/>
      <c r="BS54" s="135"/>
      <c r="BU54" s="740" t="s">
        <v>4306</v>
      </c>
      <c r="BV54" s="741"/>
      <c r="BW54" s="741"/>
      <c r="BX54" s="741"/>
      <c r="BY54" s="741"/>
      <c r="BZ54" s="741"/>
      <c r="CA54" s="741"/>
      <c r="CB54" s="741"/>
      <c r="CC54" s="741"/>
      <c r="CD54" s="741"/>
      <c r="CE54" s="741"/>
      <c r="CF54" s="741"/>
      <c r="CG54" s="135"/>
      <c r="CH54" s="164"/>
      <c r="CI54" s="809" t="s">
        <v>744</v>
      </c>
      <c r="CJ54" s="809"/>
      <c r="CK54" s="809"/>
      <c r="CL54" s="809"/>
      <c r="CM54" s="809"/>
      <c r="CN54" s="809"/>
      <c r="CO54" s="809"/>
      <c r="CP54" s="809"/>
      <c r="CQ54" s="809"/>
      <c r="CR54" s="809"/>
      <c r="CS54" s="809"/>
      <c r="CT54" s="743"/>
      <c r="CU54" s="135"/>
      <c r="CV54" s="247"/>
      <c r="CW54" s="740" t="s">
        <v>4311</v>
      </c>
      <c r="CX54" s="741"/>
      <c r="CY54" s="741"/>
      <c r="CZ54" s="741"/>
      <c r="DA54" s="741"/>
      <c r="DB54" s="741"/>
      <c r="DC54" s="741"/>
      <c r="DD54" s="741"/>
      <c r="DE54" s="741"/>
      <c r="DF54" s="741"/>
      <c r="DG54" s="741"/>
      <c r="DH54" s="741"/>
      <c r="DI54" s="135"/>
      <c r="DJ54" s="158"/>
      <c r="DK54" s="741" t="s">
        <v>4312</v>
      </c>
      <c r="DL54" s="741"/>
      <c r="DM54" s="741"/>
      <c r="DN54" s="741"/>
      <c r="DO54" s="741"/>
      <c r="DP54" s="741"/>
      <c r="DQ54" s="741"/>
      <c r="DR54" s="741"/>
      <c r="DS54" s="741"/>
      <c r="DT54" s="741"/>
      <c r="DU54" s="741"/>
      <c r="DV54" s="741"/>
      <c r="DW54" s="135"/>
      <c r="DX54" s="160"/>
      <c r="DY54" s="741" t="s">
        <v>631</v>
      </c>
      <c r="DZ54" s="741"/>
      <c r="EA54" s="741"/>
      <c r="EB54" s="741"/>
      <c r="EC54" s="741"/>
      <c r="ED54" s="741"/>
      <c r="EE54" s="741"/>
      <c r="EF54" s="741"/>
      <c r="EG54" s="741"/>
      <c r="EH54" s="741"/>
      <c r="EI54" s="741"/>
      <c r="EJ54" s="742"/>
    </row>
    <row r="55" spans="1:140" ht="53.25" customHeight="1">
      <c r="A55" s="142"/>
      <c r="B55" s="164"/>
      <c r="C55" s="734" t="s">
        <v>4262</v>
      </c>
      <c r="D55" s="763"/>
      <c r="E55" s="763"/>
      <c r="F55" s="763"/>
      <c r="G55" s="763"/>
      <c r="H55" s="763"/>
      <c r="I55" s="763"/>
      <c r="J55" s="763"/>
      <c r="K55" s="763"/>
      <c r="L55" s="763"/>
      <c r="M55" s="763"/>
      <c r="N55" s="744"/>
      <c r="O55" s="142"/>
      <c r="P55" s="164"/>
      <c r="Q55" s="734" t="s">
        <v>4301</v>
      </c>
      <c r="R55" s="763"/>
      <c r="S55" s="763"/>
      <c r="T55" s="763"/>
      <c r="U55" s="763"/>
      <c r="V55" s="763"/>
      <c r="W55" s="763"/>
      <c r="X55" s="763"/>
      <c r="Y55" s="763"/>
      <c r="Z55" s="763"/>
      <c r="AA55" s="763"/>
      <c r="AB55" s="763"/>
      <c r="AC55" s="142"/>
      <c r="AD55" s="160"/>
      <c r="AE55" s="763" t="s">
        <v>4318</v>
      </c>
      <c r="AF55" s="763"/>
      <c r="AG55" s="763"/>
      <c r="AH55" s="763"/>
      <c r="AI55" s="763"/>
      <c r="AJ55" s="763"/>
      <c r="AK55" s="763"/>
      <c r="AL55" s="763"/>
      <c r="AM55" s="763"/>
      <c r="AN55" s="763"/>
      <c r="AO55" s="763"/>
      <c r="AP55" s="744"/>
      <c r="AQ55" s="142"/>
      <c r="AR55" s="160"/>
      <c r="AS55" s="734" t="s">
        <v>4303</v>
      </c>
      <c r="AT55" s="763"/>
      <c r="AU55" s="763"/>
      <c r="AV55" s="763"/>
      <c r="AW55" s="763"/>
      <c r="AX55" s="763"/>
      <c r="AY55" s="763"/>
      <c r="AZ55" s="763"/>
      <c r="BA55" s="763"/>
      <c r="BB55" s="763"/>
      <c r="BC55" s="763"/>
      <c r="BD55" s="763"/>
      <c r="BE55" s="142"/>
      <c r="BF55" s="164"/>
      <c r="BG55" s="763" t="s">
        <v>4319</v>
      </c>
      <c r="BH55" s="763"/>
      <c r="BI55" s="763"/>
      <c r="BJ55" s="763"/>
      <c r="BK55" s="763"/>
      <c r="BL55" s="763"/>
      <c r="BM55" s="763"/>
      <c r="BN55" s="763"/>
      <c r="BO55" s="763"/>
      <c r="BP55" s="763"/>
      <c r="BQ55" s="763"/>
      <c r="BR55" s="744"/>
      <c r="BS55" s="142"/>
      <c r="BT55" s="160"/>
      <c r="BU55" s="734" t="s">
        <v>4305</v>
      </c>
      <c r="BV55" s="763"/>
      <c r="BW55" s="763"/>
      <c r="BX55" s="763"/>
      <c r="BY55" s="763"/>
      <c r="BZ55" s="763"/>
      <c r="CA55" s="763"/>
      <c r="CB55" s="763"/>
      <c r="CC55" s="763"/>
      <c r="CD55" s="763"/>
      <c r="CE55" s="763"/>
      <c r="CF55" s="763"/>
      <c r="CG55" s="142"/>
      <c r="CH55" s="164"/>
      <c r="CI55" s="763" t="s">
        <v>4404</v>
      </c>
      <c r="CJ55" s="763"/>
      <c r="CK55" s="763"/>
      <c r="CL55" s="763"/>
      <c r="CM55" s="763"/>
      <c r="CN55" s="763"/>
      <c r="CO55" s="763"/>
      <c r="CP55" s="763"/>
      <c r="CQ55" s="763"/>
      <c r="CR55" s="763"/>
      <c r="CS55" s="763"/>
      <c r="CT55" s="744"/>
      <c r="CU55" s="142"/>
      <c r="CV55" s="160"/>
      <c r="CW55" s="734" t="s">
        <v>4310</v>
      </c>
      <c r="CX55" s="763"/>
      <c r="CY55" s="763"/>
      <c r="CZ55" s="763"/>
      <c r="DA55" s="763"/>
      <c r="DB55" s="763"/>
      <c r="DC55" s="763"/>
      <c r="DD55" s="763"/>
      <c r="DE55" s="763"/>
      <c r="DF55" s="763"/>
      <c r="DG55" s="763"/>
      <c r="DH55" s="763"/>
      <c r="DI55" s="142"/>
      <c r="DJ55" s="164"/>
      <c r="DK55" s="763" t="s">
        <v>4326</v>
      </c>
      <c r="DL55" s="763"/>
      <c r="DM55" s="763"/>
      <c r="DN55" s="763"/>
      <c r="DO55" s="763"/>
      <c r="DP55" s="763"/>
      <c r="DQ55" s="763"/>
      <c r="DR55" s="763"/>
      <c r="DS55" s="763"/>
      <c r="DT55" s="763"/>
      <c r="DU55" s="763"/>
      <c r="DV55" s="763"/>
      <c r="DW55" s="142"/>
      <c r="DX55" s="160"/>
      <c r="DY55" s="763" t="s">
        <v>4320</v>
      </c>
      <c r="DZ55" s="763"/>
      <c r="EA55" s="763"/>
      <c r="EB55" s="763"/>
      <c r="EC55" s="763"/>
      <c r="ED55" s="763"/>
      <c r="EE55" s="763"/>
      <c r="EF55" s="763"/>
      <c r="EG55" s="763"/>
      <c r="EH55" s="763"/>
      <c r="EI55" s="763"/>
      <c r="EJ55" s="744"/>
    </row>
    <row r="56" spans="1:140" ht="15" customHeight="1">
      <c r="A56" s="664"/>
      <c r="B56" s="164"/>
      <c r="C56" s="736" t="s">
        <v>621</v>
      </c>
      <c r="D56" s="762"/>
      <c r="E56" s="762"/>
      <c r="F56" s="762"/>
      <c r="G56" s="762"/>
      <c r="H56" s="762"/>
      <c r="I56" s="762"/>
      <c r="J56" s="762"/>
      <c r="K56" s="762"/>
      <c r="L56" s="762"/>
      <c r="M56" s="762"/>
      <c r="N56" s="718"/>
      <c r="O56" s="664"/>
      <c r="P56" s="164"/>
      <c r="Q56" s="736"/>
      <c r="R56" s="762"/>
      <c r="S56" s="762"/>
      <c r="T56" s="762"/>
      <c r="U56" s="762"/>
      <c r="V56" s="762"/>
      <c r="W56" s="762"/>
      <c r="X56" s="762"/>
      <c r="Y56" s="762"/>
      <c r="Z56" s="762"/>
      <c r="AA56" s="762"/>
      <c r="AB56" s="762"/>
      <c r="AC56" s="664"/>
      <c r="AD56" s="160"/>
      <c r="AE56" s="762" t="s">
        <v>761</v>
      </c>
      <c r="AF56" s="762"/>
      <c r="AG56" s="762"/>
      <c r="AH56" s="762"/>
      <c r="AI56" s="762"/>
      <c r="AJ56" s="762"/>
      <c r="AK56" s="762"/>
      <c r="AL56" s="762"/>
      <c r="AM56" s="762"/>
      <c r="AN56" s="762"/>
      <c r="AO56" s="762"/>
      <c r="AP56" s="718"/>
      <c r="AQ56" s="664"/>
      <c r="AR56" s="160"/>
      <c r="AS56" s="736"/>
      <c r="AT56" s="762"/>
      <c r="AU56" s="762"/>
      <c r="AV56" s="762"/>
      <c r="AW56" s="762"/>
      <c r="AX56" s="762"/>
      <c r="AY56" s="762"/>
      <c r="AZ56" s="762"/>
      <c r="BA56" s="762"/>
      <c r="BB56" s="762"/>
      <c r="BC56" s="762"/>
      <c r="BD56" s="762"/>
      <c r="BE56" s="664"/>
      <c r="BF56" s="164"/>
      <c r="BG56" s="762" t="s">
        <v>661</v>
      </c>
      <c r="BH56" s="762"/>
      <c r="BI56" s="762"/>
      <c r="BJ56" s="762"/>
      <c r="BK56" s="762"/>
      <c r="BL56" s="762"/>
      <c r="BM56" s="762"/>
      <c r="BN56" s="762"/>
      <c r="BO56" s="762"/>
      <c r="BP56" s="762"/>
      <c r="BQ56" s="762"/>
      <c r="BR56" s="718"/>
      <c r="BS56" s="664"/>
      <c r="BT56" s="160"/>
      <c r="BU56" s="736"/>
      <c r="BV56" s="762"/>
      <c r="BW56" s="762"/>
      <c r="BX56" s="762"/>
      <c r="BY56" s="762"/>
      <c r="BZ56" s="762"/>
      <c r="CA56" s="762"/>
      <c r="CB56" s="762"/>
      <c r="CC56" s="762"/>
      <c r="CD56" s="762"/>
      <c r="CE56" s="762"/>
      <c r="CF56" s="762"/>
      <c r="CG56" s="664"/>
      <c r="CH56" s="164"/>
      <c r="CI56" s="762" t="s">
        <v>746</v>
      </c>
      <c r="CJ56" s="762"/>
      <c r="CK56" s="762"/>
      <c r="CL56" s="762"/>
      <c r="CM56" s="762"/>
      <c r="CN56" s="762"/>
      <c r="CO56" s="762"/>
      <c r="CP56" s="762"/>
      <c r="CQ56" s="762"/>
      <c r="CR56" s="762"/>
      <c r="CS56" s="762"/>
      <c r="CT56" s="718"/>
      <c r="CU56" s="664"/>
      <c r="CV56" s="160"/>
      <c r="CW56" s="736"/>
      <c r="CX56" s="762"/>
      <c r="CY56" s="762"/>
      <c r="CZ56" s="762"/>
      <c r="DA56" s="762"/>
      <c r="DB56" s="762"/>
      <c r="DC56" s="762"/>
      <c r="DD56" s="762"/>
      <c r="DE56" s="762"/>
      <c r="DF56" s="762"/>
      <c r="DG56" s="762"/>
      <c r="DH56" s="762"/>
      <c r="DI56" s="664"/>
      <c r="DJ56" s="164"/>
      <c r="DK56" s="762"/>
      <c r="DL56" s="762"/>
      <c r="DM56" s="762"/>
      <c r="DN56" s="762"/>
      <c r="DO56" s="762"/>
      <c r="DP56" s="762"/>
      <c r="DQ56" s="762"/>
      <c r="DR56" s="762"/>
      <c r="DS56" s="762"/>
      <c r="DT56" s="762"/>
      <c r="DU56" s="762"/>
      <c r="DV56" s="762"/>
      <c r="DW56" s="664"/>
      <c r="DX56" s="160"/>
      <c r="DY56" s="762" t="s">
        <v>633</v>
      </c>
      <c r="DZ56" s="762"/>
      <c r="EA56" s="762"/>
      <c r="EB56" s="762"/>
      <c r="EC56" s="762"/>
      <c r="ED56" s="762"/>
      <c r="EE56" s="762"/>
      <c r="EF56" s="762"/>
      <c r="EG56" s="762"/>
      <c r="EH56" s="762"/>
      <c r="EI56" s="762"/>
      <c r="EJ56" s="718"/>
    </row>
    <row r="57" spans="1:140" ht="106.5" customHeight="1">
      <c r="A57" s="135"/>
      <c r="B57" s="164"/>
      <c r="C57" s="1064"/>
      <c r="D57" s="1053"/>
      <c r="E57" s="1053"/>
      <c r="F57" s="1053"/>
      <c r="G57" s="1053"/>
      <c r="H57" s="1053"/>
      <c r="I57" s="1053"/>
      <c r="J57" s="1053"/>
      <c r="K57" s="1053"/>
      <c r="L57" s="1053"/>
      <c r="M57" s="1053"/>
      <c r="N57" s="1054"/>
      <c r="O57" s="135"/>
      <c r="P57" s="164"/>
      <c r="Q57" s="720"/>
      <c r="R57" s="711"/>
      <c r="S57" s="711"/>
      <c r="T57" s="711"/>
      <c r="U57" s="711"/>
      <c r="V57" s="711"/>
      <c r="W57" s="711"/>
      <c r="X57" s="711"/>
      <c r="Y57" s="711"/>
      <c r="Z57" s="711"/>
      <c r="AA57" s="711"/>
      <c r="AB57" s="721"/>
      <c r="AC57" s="135"/>
      <c r="AD57" s="160"/>
      <c r="AE57" s="1052"/>
      <c r="AF57" s="1053"/>
      <c r="AG57" s="1053"/>
      <c r="AH57" s="1053"/>
      <c r="AI57" s="1053"/>
      <c r="AJ57" s="1053"/>
      <c r="AK57" s="1053"/>
      <c r="AL57" s="1053"/>
      <c r="AM57" s="1053"/>
      <c r="AN57" s="1053"/>
      <c r="AO57" s="1053"/>
      <c r="AP57" s="1054"/>
      <c r="AQ57" s="135"/>
      <c r="AR57" s="160"/>
      <c r="AS57" s="720"/>
      <c r="AT57" s="711"/>
      <c r="AU57" s="711"/>
      <c r="AV57" s="711"/>
      <c r="AW57" s="711"/>
      <c r="AX57" s="711"/>
      <c r="AY57" s="711"/>
      <c r="AZ57" s="711"/>
      <c r="BA57" s="711"/>
      <c r="BB57" s="711"/>
      <c r="BC57" s="711"/>
      <c r="BD57" s="721"/>
      <c r="BE57" s="135"/>
      <c r="BF57" s="164"/>
      <c r="BG57" s="1052"/>
      <c r="BH57" s="1053"/>
      <c r="BI57" s="1053"/>
      <c r="BJ57" s="1053"/>
      <c r="BK57" s="1053"/>
      <c r="BL57" s="1053"/>
      <c r="BM57" s="1053"/>
      <c r="BN57" s="1053"/>
      <c r="BO57" s="1053"/>
      <c r="BP57" s="1053"/>
      <c r="BQ57" s="1053"/>
      <c r="BR57" s="1054"/>
      <c r="BS57" s="135"/>
      <c r="BT57" s="160"/>
      <c r="BU57" s="720"/>
      <c r="BV57" s="711"/>
      <c r="BW57" s="711"/>
      <c r="BX57" s="711"/>
      <c r="BY57" s="711"/>
      <c r="BZ57" s="711"/>
      <c r="CA57" s="711"/>
      <c r="CB57" s="711"/>
      <c r="CC57" s="711"/>
      <c r="CD57" s="711"/>
      <c r="CE57" s="711"/>
      <c r="CF57" s="721"/>
      <c r="CG57" s="135"/>
      <c r="CH57" s="164"/>
      <c r="CI57" s="1052"/>
      <c r="CJ57" s="1053"/>
      <c r="CK57" s="1053"/>
      <c r="CL57" s="1053"/>
      <c r="CM57" s="1053"/>
      <c r="CN57" s="1053"/>
      <c r="CO57" s="1053"/>
      <c r="CP57" s="1053"/>
      <c r="CQ57" s="1053"/>
      <c r="CR57" s="1053"/>
      <c r="CS57" s="1053"/>
      <c r="CT57" s="1054"/>
      <c r="CU57" s="135"/>
      <c r="CV57" s="160"/>
      <c r="CW57" s="720"/>
      <c r="CX57" s="711"/>
      <c r="CY57" s="711"/>
      <c r="CZ57" s="711"/>
      <c r="DA57" s="711"/>
      <c r="DB57" s="711"/>
      <c r="DC57" s="711"/>
      <c r="DD57" s="711"/>
      <c r="DE57" s="711"/>
      <c r="DF57" s="711"/>
      <c r="DG57" s="711"/>
      <c r="DH57" s="721"/>
      <c r="DI57" s="135"/>
      <c r="DJ57" s="164"/>
      <c r="DK57" s="710"/>
      <c r="DL57" s="711"/>
      <c r="DM57" s="711"/>
      <c r="DN57" s="711"/>
      <c r="DO57" s="711"/>
      <c r="DP57" s="711"/>
      <c r="DQ57" s="711"/>
      <c r="DR57" s="711"/>
      <c r="DS57" s="711"/>
      <c r="DT57" s="711"/>
      <c r="DU57" s="711"/>
      <c r="DV57" s="721"/>
      <c r="DW57" s="135"/>
      <c r="DX57" s="160"/>
      <c r="DY57" s="1052"/>
      <c r="DZ57" s="1053"/>
      <c r="EA57" s="1053"/>
      <c r="EB57" s="1053"/>
      <c r="EC57" s="1053"/>
      <c r="ED57" s="1053"/>
      <c r="EE57" s="1053"/>
      <c r="EF57" s="1053"/>
      <c r="EG57" s="1053"/>
      <c r="EH57" s="1053"/>
      <c r="EI57" s="1053"/>
      <c r="EJ57" s="1054"/>
    </row>
    <row r="58" spans="1:140">
      <c r="A58" s="137"/>
      <c r="B58" s="164"/>
      <c r="C58" s="876"/>
      <c r="D58" s="877"/>
      <c r="E58" s="877"/>
      <c r="F58" s="877"/>
      <c r="G58" s="877"/>
      <c r="H58" s="877"/>
      <c r="I58" s="877"/>
      <c r="J58" s="877"/>
      <c r="K58" s="877"/>
      <c r="L58" s="877"/>
      <c r="M58" s="877"/>
      <c r="N58" s="1056"/>
      <c r="O58" s="137" t="s">
        <v>7725</v>
      </c>
      <c r="P58" s="160"/>
      <c r="Q58" s="714">
        <f>VLOOKUP(O58,'Прайс-лист'!$B:$K,10,0)</f>
        <v>550</v>
      </c>
      <c r="R58" s="715"/>
      <c r="S58" s="715"/>
      <c r="T58" s="715"/>
      <c r="U58" s="715"/>
      <c r="V58" s="715"/>
      <c r="W58" s="715"/>
      <c r="X58" s="715"/>
      <c r="Y58" s="716"/>
      <c r="Z58" s="708"/>
      <c r="AA58" s="761"/>
      <c r="AB58" s="761"/>
      <c r="AC58" s="137"/>
      <c r="AD58" s="160"/>
      <c r="AE58" s="1055"/>
      <c r="AF58" s="877"/>
      <c r="AG58" s="877"/>
      <c r="AH58" s="877"/>
      <c r="AI58" s="877"/>
      <c r="AJ58" s="877"/>
      <c r="AK58" s="877"/>
      <c r="AL58" s="877"/>
      <c r="AM58" s="877"/>
      <c r="AN58" s="877"/>
      <c r="AO58" s="877"/>
      <c r="AP58" s="1056"/>
      <c r="AQ58" s="137" t="s">
        <v>7727</v>
      </c>
      <c r="AR58" s="160"/>
      <c r="AS58" s="714">
        <f>VLOOKUP(AQ58,'Прайс-лист'!$B:$K,10,0)</f>
        <v>200</v>
      </c>
      <c r="AT58" s="715"/>
      <c r="AU58" s="715"/>
      <c r="AV58" s="715"/>
      <c r="AW58" s="715"/>
      <c r="AX58" s="715"/>
      <c r="AY58" s="715"/>
      <c r="AZ58" s="715"/>
      <c r="BA58" s="716"/>
      <c r="BB58" s="708"/>
      <c r="BC58" s="761"/>
      <c r="BD58" s="761"/>
      <c r="BE58" s="137"/>
      <c r="BF58" s="164"/>
      <c r="BG58" s="1055"/>
      <c r="BH58" s="877"/>
      <c r="BI58" s="877"/>
      <c r="BJ58" s="877"/>
      <c r="BK58" s="877"/>
      <c r="BL58" s="877"/>
      <c r="BM58" s="877"/>
      <c r="BN58" s="877"/>
      <c r="BO58" s="877"/>
      <c r="BP58" s="877"/>
      <c r="BQ58" s="877"/>
      <c r="BR58" s="1056"/>
      <c r="BS58" s="477" t="s">
        <v>7729</v>
      </c>
      <c r="BT58" s="160"/>
      <c r="BU58" s="714">
        <f>VLOOKUP(BS58,'Прайс-лист'!$B:$K,10,0)</f>
        <v>250</v>
      </c>
      <c r="BV58" s="715"/>
      <c r="BW58" s="715"/>
      <c r="BX58" s="715"/>
      <c r="BY58" s="715"/>
      <c r="BZ58" s="715"/>
      <c r="CA58" s="715"/>
      <c r="CB58" s="715"/>
      <c r="CC58" s="716"/>
      <c r="CD58" s="708"/>
      <c r="CE58" s="761"/>
      <c r="CF58" s="761"/>
      <c r="CG58" s="137"/>
      <c r="CH58" s="164"/>
      <c r="CI58" s="1055"/>
      <c r="CJ58" s="877"/>
      <c r="CK58" s="877"/>
      <c r="CL58" s="877"/>
      <c r="CM58" s="877"/>
      <c r="CN58" s="877"/>
      <c r="CO58" s="877"/>
      <c r="CP58" s="877"/>
      <c r="CQ58" s="877"/>
      <c r="CR58" s="877"/>
      <c r="CS58" s="877"/>
      <c r="CT58" s="1056"/>
      <c r="CU58" s="137" t="s">
        <v>7731</v>
      </c>
      <c r="CV58" s="160"/>
      <c r="CW58" s="714">
        <f>VLOOKUP(CU58,'Прайс-лист'!$B:$K,10,0)</f>
        <v>400</v>
      </c>
      <c r="CX58" s="715"/>
      <c r="CY58" s="715"/>
      <c r="CZ58" s="715"/>
      <c r="DA58" s="715"/>
      <c r="DB58" s="715"/>
      <c r="DC58" s="715"/>
      <c r="DD58" s="715"/>
      <c r="DE58" s="716"/>
      <c r="DF58" s="708"/>
      <c r="DG58" s="761"/>
      <c r="DH58" s="761"/>
      <c r="DI58" s="137" t="s">
        <v>7733</v>
      </c>
      <c r="DJ58" s="160"/>
      <c r="DK58" s="719">
        <f>VLOOKUP(DI58,'Прайс-лист'!$B:$K,10,0)</f>
        <v>450</v>
      </c>
      <c r="DL58" s="715"/>
      <c r="DM58" s="715"/>
      <c r="DN58" s="715"/>
      <c r="DO58" s="715"/>
      <c r="DP58" s="715"/>
      <c r="DQ58" s="715"/>
      <c r="DR58" s="715"/>
      <c r="DS58" s="716"/>
      <c r="DT58" s="708"/>
      <c r="DU58" s="761"/>
      <c r="DV58" s="761"/>
      <c r="DW58" s="137"/>
      <c r="DX58" s="160"/>
      <c r="DY58" s="1055"/>
      <c r="DZ58" s="877"/>
      <c r="EA58" s="877"/>
      <c r="EB58" s="877"/>
      <c r="EC58" s="877"/>
      <c r="ED58" s="877"/>
      <c r="EE58" s="877"/>
      <c r="EF58" s="877"/>
      <c r="EG58" s="877"/>
      <c r="EH58" s="877"/>
      <c r="EI58" s="877"/>
      <c r="EJ58" s="1056"/>
    </row>
    <row r="59" spans="1:140">
      <c r="A59" s="137" t="s">
        <v>622</v>
      </c>
      <c r="B59" s="164"/>
      <c r="C59" s="714">
        <f>VLOOKUP(A59,'Прайс-лист'!$B:$K,10,0)</f>
        <v>690</v>
      </c>
      <c r="D59" s="715"/>
      <c r="E59" s="715"/>
      <c r="F59" s="715"/>
      <c r="G59" s="715"/>
      <c r="H59" s="715"/>
      <c r="I59" s="715"/>
      <c r="J59" s="715"/>
      <c r="K59" s="716"/>
      <c r="L59" s="708"/>
      <c r="M59" s="761"/>
      <c r="N59" s="713"/>
      <c r="O59" s="137" t="s">
        <v>6790</v>
      </c>
      <c r="P59" s="160"/>
      <c r="Q59" s="1058">
        <f>VLOOKUP(O59,'Прайс-лист'!$B:$K,10,0)</f>
        <v>550</v>
      </c>
      <c r="R59" s="1059"/>
      <c r="S59" s="1059"/>
      <c r="T59" s="1059"/>
      <c r="U59" s="1059"/>
      <c r="V59" s="1059"/>
      <c r="W59" s="1059"/>
      <c r="X59" s="1059"/>
      <c r="Y59" s="1060"/>
      <c r="Z59" s="708"/>
      <c r="AA59" s="761"/>
      <c r="AB59" s="761"/>
      <c r="AC59" s="137" t="s">
        <v>762</v>
      </c>
      <c r="AD59" s="160"/>
      <c r="AE59" s="719">
        <f>VLOOKUP(AC59,'Прайс-лист'!$B:$K,10,0)</f>
        <v>1140</v>
      </c>
      <c r="AF59" s="715"/>
      <c r="AG59" s="715"/>
      <c r="AH59" s="715"/>
      <c r="AI59" s="715"/>
      <c r="AJ59" s="715"/>
      <c r="AK59" s="715"/>
      <c r="AL59" s="715"/>
      <c r="AM59" s="716"/>
      <c r="AN59" s="708"/>
      <c r="AO59" s="761"/>
      <c r="AP59" s="713"/>
      <c r="AQ59" s="137" t="s">
        <v>6792</v>
      </c>
      <c r="AR59" s="160"/>
      <c r="AS59" s="1058">
        <f>VLOOKUP(AQ59,'Прайс-лист'!$B:$K,10,0)</f>
        <v>200</v>
      </c>
      <c r="AT59" s="1059"/>
      <c r="AU59" s="1059"/>
      <c r="AV59" s="1059"/>
      <c r="AW59" s="1059"/>
      <c r="AX59" s="1059"/>
      <c r="AY59" s="1059"/>
      <c r="AZ59" s="1059"/>
      <c r="BA59" s="1060"/>
      <c r="BB59" s="708"/>
      <c r="BC59" s="761"/>
      <c r="BD59" s="761"/>
      <c r="BE59" s="137" t="s">
        <v>750</v>
      </c>
      <c r="BF59" s="164"/>
      <c r="BG59" s="719">
        <f>VLOOKUP(BE59,'Прайс-лист'!$B:$K,10,0)</f>
        <v>950</v>
      </c>
      <c r="BH59" s="715"/>
      <c r="BI59" s="715"/>
      <c r="BJ59" s="715"/>
      <c r="BK59" s="715"/>
      <c r="BL59" s="715"/>
      <c r="BM59" s="715"/>
      <c r="BN59" s="715"/>
      <c r="BO59" s="716"/>
      <c r="BP59" s="708"/>
      <c r="BQ59" s="761"/>
      <c r="BR59" s="713"/>
      <c r="BS59" s="477" t="s">
        <v>6794</v>
      </c>
      <c r="BT59" s="160"/>
      <c r="BU59" s="1058">
        <f>VLOOKUP(BS59,'Прайс-лист'!$B:$K,10,0)</f>
        <v>250</v>
      </c>
      <c r="BV59" s="1059"/>
      <c r="BW59" s="1059"/>
      <c r="BX59" s="1059"/>
      <c r="BY59" s="1059"/>
      <c r="BZ59" s="1059"/>
      <c r="CA59" s="1059"/>
      <c r="CB59" s="1059"/>
      <c r="CC59" s="1060"/>
      <c r="CD59" s="708"/>
      <c r="CE59" s="761"/>
      <c r="CF59" s="761"/>
      <c r="CG59" s="137" t="s">
        <v>747</v>
      </c>
      <c r="CH59" s="164"/>
      <c r="CI59" s="719">
        <f>VLOOKUP(CG59,'Прайс-лист'!$B:$K,10,0)</f>
        <v>1720</v>
      </c>
      <c r="CJ59" s="715"/>
      <c r="CK59" s="715"/>
      <c r="CL59" s="715"/>
      <c r="CM59" s="715"/>
      <c r="CN59" s="715"/>
      <c r="CO59" s="715"/>
      <c r="CP59" s="715"/>
      <c r="CQ59" s="716"/>
      <c r="CR59" s="708"/>
      <c r="CS59" s="761"/>
      <c r="CT59" s="713"/>
      <c r="CU59" s="137" t="s">
        <v>6796</v>
      </c>
      <c r="CV59" s="160"/>
      <c r="CW59" s="1058">
        <f>VLOOKUP(CU59,'Прайс-лист'!$B:$K,10,0)</f>
        <v>400</v>
      </c>
      <c r="CX59" s="1059"/>
      <c r="CY59" s="1059"/>
      <c r="CZ59" s="1059"/>
      <c r="DA59" s="1059"/>
      <c r="DB59" s="1059"/>
      <c r="DC59" s="1059"/>
      <c r="DD59" s="1059"/>
      <c r="DE59" s="1060"/>
      <c r="DF59" s="708"/>
      <c r="DG59" s="761"/>
      <c r="DH59" s="761"/>
      <c r="DI59" s="137" t="s">
        <v>6799</v>
      </c>
      <c r="DJ59" s="160"/>
      <c r="DK59" s="1068">
        <f>VLOOKUP(DI59,'Прайс-лист'!$B:$K,10,0)</f>
        <v>450</v>
      </c>
      <c r="DL59" s="1059"/>
      <c r="DM59" s="1059"/>
      <c r="DN59" s="1059"/>
      <c r="DO59" s="1059"/>
      <c r="DP59" s="1059"/>
      <c r="DQ59" s="1059"/>
      <c r="DR59" s="1059"/>
      <c r="DS59" s="1060"/>
      <c r="DT59" s="708"/>
      <c r="DU59" s="761"/>
      <c r="DV59" s="761"/>
      <c r="DW59" s="137" t="s">
        <v>634</v>
      </c>
      <c r="DX59" s="160"/>
      <c r="DY59" s="719">
        <f>VLOOKUP(DW59,'Прайс-лист'!$B:$K,10,0)</f>
        <v>450</v>
      </c>
      <c r="DZ59" s="715"/>
      <c r="EA59" s="715"/>
      <c r="EB59" s="715"/>
      <c r="EC59" s="715"/>
      <c r="ED59" s="715"/>
      <c r="EE59" s="715"/>
      <c r="EF59" s="715"/>
      <c r="EG59" s="716"/>
      <c r="EH59" s="708"/>
      <c r="EI59" s="761"/>
      <c r="EJ59" s="713"/>
    </row>
    <row r="60" spans="1:140" ht="15" thickBot="1">
      <c r="A60" s="138" t="s">
        <v>777</v>
      </c>
      <c r="B60" s="164"/>
      <c r="C60" s="753">
        <f>VLOOKUP(A60,'Прайс-лист'!$B:$K,10,0)</f>
        <v>690</v>
      </c>
      <c r="D60" s="723"/>
      <c r="E60" s="723"/>
      <c r="F60" s="723"/>
      <c r="G60" s="723"/>
      <c r="H60" s="723"/>
      <c r="I60" s="723"/>
      <c r="J60" s="723"/>
      <c r="K60" s="724"/>
      <c r="L60" s="725"/>
      <c r="M60" s="726"/>
      <c r="N60" s="727"/>
      <c r="O60" s="139" t="s">
        <v>6847</v>
      </c>
      <c r="P60" s="245"/>
      <c r="Q60" s="753">
        <f>VLOOKUP(O60,'Прайс-лист'!$B:$K,10,0)</f>
        <v>550</v>
      </c>
      <c r="R60" s="723"/>
      <c r="S60" s="723"/>
      <c r="T60" s="723"/>
      <c r="U60" s="723"/>
      <c r="V60" s="723"/>
      <c r="W60" s="723"/>
      <c r="X60" s="723"/>
      <c r="Y60" s="724"/>
      <c r="Z60" s="725"/>
      <c r="AA60" s="726"/>
      <c r="AB60" s="726"/>
      <c r="AC60" s="139" t="s">
        <v>859</v>
      </c>
      <c r="AD60" s="245"/>
      <c r="AE60" s="722">
        <f>VLOOKUP(AC60,'Прайс-лист'!$B:$K,10,0)</f>
        <v>1140</v>
      </c>
      <c r="AF60" s="723"/>
      <c r="AG60" s="723"/>
      <c r="AH60" s="723"/>
      <c r="AI60" s="723"/>
      <c r="AJ60" s="723"/>
      <c r="AK60" s="723"/>
      <c r="AL60" s="723"/>
      <c r="AM60" s="724"/>
      <c r="AN60" s="725"/>
      <c r="AO60" s="726"/>
      <c r="AP60" s="727"/>
      <c r="AQ60" s="138" t="s">
        <v>6849</v>
      </c>
      <c r="AR60" s="160"/>
      <c r="AS60" s="753">
        <f>VLOOKUP(AQ60,'Прайс-лист'!$B:$K,10,0)</f>
        <v>200</v>
      </c>
      <c r="AT60" s="723"/>
      <c r="AU60" s="723"/>
      <c r="AV60" s="723"/>
      <c r="AW60" s="723"/>
      <c r="AX60" s="723"/>
      <c r="AY60" s="723"/>
      <c r="AZ60" s="723"/>
      <c r="BA60" s="724"/>
      <c r="BB60" s="725"/>
      <c r="BC60" s="726"/>
      <c r="BD60" s="726"/>
      <c r="BE60" s="139" t="s">
        <v>853</v>
      </c>
      <c r="BF60" s="244"/>
      <c r="BG60" s="722">
        <f>VLOOKUP(BE60,'Прайс-лист'!$B:$K,10,0)</f>
        <v>950</v>
      </c>
      <c r="BH60" s="723"/>
      <c r="BI60" s="723"/>
      <c r="BJ60" s="723"/>
      <c r="BK60" s="723"/>
      <c r="BL60" s="723"/>
      <c r="BM60" s="723"/>
      <c r="BN60" s="723"/>
      <c r="BO60" s="724"/>
      <c r="BP60" s="725"/>
      <c r="BQ60" s="726"/>
      <c r="BR60" s="727"/>
      <c r="BS60" s="478" t="s">
        <v>6851</v>
      </c>
      <c r="BT60" s="160"/>
      <c r="BU60" s="753">
        <f>VLOOKUP(BS60,'Прайс-лист'!$B:$K,10,0)</f>
        <v>250</v>
      </c>
      <c r="BV60" s="723"/>
      <c r="BW60" s="723"/>
      <c r="BX60" s="723"/>
      <c r="BY60" s="723"/>
      <c r="BZ60" s="723"/>
      <c r="CA60" s="723"/>
      <c r="CB60" s="723"/>
      <c r="CC60" s="724"/>
      <c r="CD60" s="725"/>
      <c r="CE60" s="726"/>
      <c r="CF60" s="726"/>
      <c r="CG60" s="139" t="s">
        <v>851</v>
      </c>
      <c r="CH60" s="244"/>
      <c r="CI60" s="722">
        <f>VLOOKUP(CG60,'Прайс-лист'!$B:$K,10,0)</f>
        <v>1720</v>
      </c>
      <c r="CJ60" s="723"/>
      <c r="CK60" s="723"/>
      <c r="CL60" s="723"/>
      <c r="CM60" s="723"/>
      <c r="CN60" s="723"/>
      <c r="CO60" s="723"/>
      <c r="CP60" s="723"/>
      <c r="CQ60" s="724"/>
      <c r="CR60" s="725"/>
      <c r="CS60" s="726"/>
      <c r="CT60" s="727"/>
      <c r="CU60" s="138" t="s">
        <v>6853</v>
      </c>
      <c r="CV60" s="160"/>
      <c r="CW60" s="753">
        <f>VLOOKUP(CU60,'Прайс-лист'!$B:$K,10,0)</f>
        <v>400</v>
      </c>
      <c r="CX60" s="723"/>
      <c r="CY60" s="723"/>
      <c r="CZ60" s="723"/>
      <c r="DA60" s="723"/>
      <c r="DB60" s="723"/>
      <c r="DC60" s="723"/>
      <c r="DD60" s="723"/>
      <c r="DE60" s="724"/>
      <c r="DF60" s="725"/>
      <c r="DG60" s="726"/>
      <c r="DH60" s="726"/>
      <c r="DI60" s="139" t="s">
        <v>6855</v>
      </c>
      <c r="DJ60" s="245"/>
      <c r="DK60" s="722">
        <f>VLOOKUP(DI60,'Прайс-лист'!$B:$K,10,0)</f>
        <v>450</v>
      </c>
      <c r="DL60" s="723"/>
      <c r="DM60" s="723"/>
      <c r="DN60" s="723"/>
      <c r="DO60" s="723"/>
      <c r="DP60" s="723"/>
      <c r="DQ60" s="723"/>
      <c r="DR60" s="723"/>
      <c r="DS60" s="724"/>
      <c r="DT60" s="725"/>
      <c r="DU60" s="726"/>
      <c r="DV60" s="726"/>
      <c r="DW60" s="139" t="s">
        <v>783</v>
      </c>
      <c r="DX60" s="245"/>
      <c r="DY60" s="722">
        <f>VLOOKUP(DW60,'Прайс-лист'!$B:$K,10,0)</f>
        <v>450</v>
      </c>
      <c r="DZ60" s="723"/>
      <c r="EA60" s="723"/>
      <c r="EB60" s="723"/>
      <c r="EC60" s="723"/>
      <c r="ED60" s="723"/>
      <c r="EE60" s="723"/>
      <c r="EF60" s="723"/>
      <c r="EG60" s="724"/>
      <c r="EH60" s="725"/>
      <c r="EI60" s="726"/>
      <c r="EJ60" s="727"/>
    </row>
    <row r="61" spans="1:140" ht="12" customHeight="1" thickBot="1">
      <c r="A61" s="247"/>
      <c r="B61" s="247"/>
      <c r="C61" s="665"/>
      <c r="D61" s="665"/>
      <c r="E61" s="665"/>
      <c r="F61" s="665"/>
      <c r="G61" s="665"/>
      <c r="H61" s="665"/>
      <c r="I61" s="665"/>
      <c r="J61" s="665"/>
      <c r="K61" s="665"/>
      <c r="L61" s="665"/>
      <c r="M61" s="665"/>
      <c r="N61" s="665"/>
      <c r="O61" s="665"/>
      <c r="P61" s="665"/>
      <c r="Q61" s="665"/>
      <c r="R61" s="665"/>
      <c r="S61" s="665"/>
      <c r="T61" s="665"/>
      <c r="U61" s="665"/>
      <c r="V61" s="665"/>
      <c r="W61" s="665"/>
      <c r="X61" s="665"/>
      <c r="Y61" s="665"/>
      <c r="Z61" s="665"/>
      <c r="AA61" s="665"/>
      <c r="AB61" s="665"/>
      <c r="AC61" s="665"/>
      <c r="AD61" s="665"/>
      <c r="AE61" s="665"/>
      <c r="AF61" s="665"/>
      <c r="AG61" s="665"/>
      <c r="AH61" s="665"/>
      <c r="AI61" s="665"/>
      <c r="AJ61" s="665"/>
      <c r="AK61" s="665"/>
      <c r="AL61" s="665"/>
      <c r="AM61" s="665"/>
      <c r="AN61" s="665"/>
      <c r="AO61" s="665"/>
      <c r="AP61" s="665"/>
      <c r="AQ61" s="665"/>
      <c r="AR61" s="665"/>
      <c r="AS61" s="665"/>
      <c r="AT61" s="665"/>
      <c r="AU61" s="665"/>
      <c r="AV61" s="665"/>
      <c r="AW61" s="665"/>
      <c r="AX61" s="665"/>
      <c r="AY61" s="665"/>
      <c r="AZ61" s="665"/>
      <c r="BA61" s="665"/>
      <c r="BB61" s="665"/>
      <c r="BC61" s="665"/>
      <c r="BD61" s="665"/>
      <c r="BE61" s="665"/>
      <c r="BF61" s="665"/>
      <c r="BG61" s="665"/>
      <c r="BH61" s="665"/>
      <c r="BI61" s="665"/>
      <c r="BJ61" s="665"/>
      <c r="BK61" s="665"/>
      <c r="BL61" s="665"/>
      <c r="BM61" s="665"/>
      <c r="BN61" s="665"/>
      <c r="BO61" s="665"/>
      <c r="BP61" s="665"/>
      <c r="BQ61" s="665"/>
      <c r="BR61" s="665"/>
      <c r="BS61" s="665"/>
      <c r="BT61" s="665"/>
      <c r="BU61" s="665"/>
      <c r="BV61" s="665"/>
      <c r="BW61" s="665"/>
      <c r="BX61" s="665"/>
      <c r="BY61" s="665"/>
      <c r="BZ61" s="665"/>
      <c r="CA61" s="665"/>
      <c r="CB61" s="665"/>
      <c r="CC61" s="665"/>
      <c r="CD61" s="665"/>
      <c r="CE61" s="665"/>
      <c r="CF61" s="665"/>
      <c r="CG61" s="665"/>
      <c r="CH61" s="665"/>
      <c r="CI61" s="665"/>
      <c r="CJ61" s="665"/>
      <c r="CK61" s="665"/>
      <c r="CL61" s="665"/>
      <c r="CM61" s="665"/>
      <c r="CN61" s="665"/>
      <c r="CO61" s="665"/>
      <c r="CP61" s="665"/>
      <c r="CQ61" s="665"/>
      <c r="CR61" s="665"/>
      <c r="CS61" s="665"/>
      <c r="CT61" s="665"/>
      <c r="CU61" s="665"/>
      <c r="CV61" s="480"/>
      <c r="CW61" s="665"/>
      <c r="CX61" s="665"/>
      <c r="CY61" s="665"/>
      <c r="CZ61" s="665"/>
      <c r="DA61" s="665"/>
      <c r="DB61" s="665"/>
      <c r="DC61" s="665"/>
      <c r="DD61" s="665"/>
      <c r="DE61" s="665"/>
      <c r="DF61" s="665"/>
      <c r="DG61" s="665"/>
      <c r="DH61" s="665"/>
      <c r="DK61" s="665"/>
      <c r="DL61" s="665"/>
      <c r="DM61" s="665"/>
      <c r="DN61" s="665"/>
      <c r="DO61" s="665"/>
      <c r="DP61" s="665"/>
      <c r="DQ61" s="665"/>
      <c r="DR61" s="665"/>
      <c r="DS61" s="665"/>
      <c r="DT61" s="665"/>
      <c r="DU61" s="665"/>
      <c r="DV61" s="665"/>
      <c r="DW61" s="665"/>
      <c r="DX61" s="665"/>
      <c r="DY61" s="665"/>
      <c r="DZ61" s="665"/>
      <c r="EA61" s="665"/>
      <c r="EB61" s="665"/>
      <c r="EC61" s="665"/>
      <c r="ED61" s="665"/>
      <c r="EE61" s="665"/>
      <c r="EF61" s="665"/>
      <c r="EG61" s="665"/>
      <c r="EH61" s="665"/>
      <c r="EI61" s="665"/>
      <c r="EJ61" s="665"/>
    </row>
    <row r="62" spans="1:140" ht="15.75" customHeight="1" thickBot="1">
      <c r="A62" s="247"/>
      <c r="B62" s="247"/>
      <c r="C62" s="754" t="s">
        <v>4293</v>
      </c>
      <c r="D62" s="755"/>
      <c r="E62" s="755"/>
      <c r="F62" s="755"/>
      <c r="G62" s="755"/>
      <c r="H62" s="755"/>
      <c r="I62" s="755"/>
      <c r="J62" s="755"/>
      <c r="K62" s="755"/>
      <c r="L62" s="755"/>
      <c r="M62" s="755"/>
      <c r="N62" s="755"/>
      <c r="O62" s="755"/>
      <c r="P62" s="755"/>
      <c r="Q62" s="755"/>
      <c r="R62" s="755"/>
      <c r="S62" s="755"/>
      <c r="T62" s="755"/>
      <c r="U62" s="755"/>
      <c r="V62" s="755"/>
      <c r="W62" s="755"/>
      <c r="X62" s="755"/>
      <c r="Y62" s="755"/>
      <c r="Z62" s="755"/>
      <c r="AA62" s="755"/>
      <c r="AB62" s="755"/>
      <c r="AC62" s="755"/>
      <c r="AD62" s="755"/>
      <c r="AE62" s="755" t="s">
        <v>4293</v>
      </c>
      <c r="AF62" s="755"/>
      <c r="AG62" s="755"/>
      <c r="AH62" s="755"/>
      <c r="AI62" s="755"/>
      <c r="AJ62" s="755"/>
      <c r="AK62" s="755"/>
      <c r="AL62" s="755"/>
      <c r="AM62" s="755"/>
      <c r="AN62" s="755"/>
      <c r="AO62" s="755"/>
      <c r="AP62" s="756"/>
      <c r="AQ62" s="476"/>
      <c r="AR62" s="665"/>
      <c r="AS62" s="754" t="s">
        <v>4294</v>
      </c>
      <c r="AT62" s="755"/>
      <c r="AU62" s="755"/>
      <c r="AV62" s="755"/>
      <c r="AW62" s="755"/>
      <c r="AX62" s="755"/>
      <c r="AY62" s="755"/>
      <c r="AZ62" s="755"/>
      <c r="BA62" s="755"/>
      <c r="BB62" s="755"/>
      <c r="BC62" s="755"/>
      <c r="BD62" s="755"/>
      <c r="BE62" s="755"/>
      <c r="BF62" s="755"/>
      <c r="BG62" s="755"/>
      <c r="BH62" s="755"/>
      <c r="BI62" s="755"/>
      <c r="BJ62" s="755"/>
      <c r="BK62" s="755"/>
      <c r="BL62" s="755"/>
      <c r="BM62" s="755"/>
      <c r="BN62" s="755"/>
      <c r="BO62" s="755"/>
      <c r="BP62" s="755"/>
      <c r="BQ62" s="755"/>
      <c r="BR62" s="755"/>
      <c r="BS62" s="755"/>
      <c r="BT62" s="755"/>
      <c r="BU62" s="755"/>
      <c r="BV62" s="755"/>
      <c r="BW62" s="755"/>
      <c r="BX62" s="755"/>
      <c r="BY62" s="755"/>
      <c r="BZ62" s="755"/>
      <c r="CA62" s="755"/>
      <c r="CB62" s="755"/>
      <c r="CC62" s="755"/>
      <c r="CD62" s="755"/>
      <c r="CE62" s="755"/>
      <c r="CF62" s="756"/>
      <c r="CG62" s="665"/>
      <c r="CH62" s="665"/>
      <c r="CI62" s="754" t="s">
        <v>4192</v>
      </c>
      <c r="CJ62" s="755"/>
      <c r="CK62" s="755"/>
      <c r="CL62" s="755"/>
      <c r="CM62" s="755"/>
      <c r="CN62" s="755"/>
      <c r="CO62" s="755"/>
      <c r="CP62" s="755"/>
      <c r="CQ62" s="755"/>
      <c r="CR62" s="755"/>
      <c r="CS62" s="755"/>
      <c r="CT62" s="756"/>
      <c r="CU62" s="134"/>
      <c r="CW62" s="754" t="s">
        <v>4193</v>
      </c>
      <c r="CX62" s="755"/>
      <c r="CY62" s="755"/>
      <c r="CZ62" s="755"/>
      <c r="DA62" s="755"/>
      <c r="DB62" s="755"/>
      <c r="DC62" s="755"/>
      <c r="DD62" s="755"/>
      <c r="DE62" s="755"/>
      <c r="DF62" s="755"/>
      <c r="DG62" s="755"/>
      <c r="DH62" s="756"/>
      <c r="DK62" s="665"/>
      <c r="DL62" s="665"/>
      <c r="DM62" s="665"/>
      <c r="DN62" s="665"/>
      <c r="DO62" s="665"/>
      <c r="DP62" s="665"/>
      <c r="DQ62" s="665"/>
      <c r="DR62" s="665"/>
      <c r="DS62" s="665"/>
      <c r="DT62" s="665"/>
      <c r="DU62" s="665"/>
      <c r="DV62" s="665"/>
      <c r="DW62" s="665"/>
      <c r="DX62" s="665"/>
      <c r="DY62" s="665"/>
      <c r="DZ62" s="665"/>
      <c r="EA62" s="665"/>
      <c r="EB62" s="665"/>
      <c r="EC62" s="665"/>
      <c r="ED62" s="665"/>
      <c r="EE62" s="665"/>
      <c r="EF62" s="665"/>
      <c r="EG62" s="665"/>
      <c r="EH62" s="665"/>
      <c r="EI62" s="665"/>
      <c r="EJ62" s="665"/>
    </row>
    <row r="63" spans="1:140">
      <c r="A63" s="135"/>
      <c r="B63" s="160"/>
      <c r="C63" s="740" t="s">
        <v>4314</v>
      </c>
      <c r="D63" s="741"/>
      <c r="E63" s="741"/>
      <c r="F63" s="741"/>
      <c r="G63" s="741"/>
      <c r="H63" s="741"/>
      <c r="I63" s="741"/>
      <c r="J63" s="741"/>
      <c r="K63" s="741"/>
      <c r="L63" s="741"/>
      <c r="M63" s="741"/>
      <c r="N63" s="741"/>
      <c r="O63" s="135"/>
      <c r="P63" s="158"/>
      <c r="Q63" s="741" t="s">
        <v>4316</v>
      </c>
      <c r="R63" s="741"/>
      <c r="S63" s="741"/>
      <c r="T63" s="741"/>
      <c r="U63" s="741"/>
      <c r="V63" s="741"/>
      <c r="W63" s="741"/>
      <c r="X63" s="741"/>
      <c r="Y63" s="741"/>
      <c r="Z63" s="741"/>
      <c r="AA63" s="741"/>
      <c r="AB63" s="741"/>
      <c r="AC63" s="135"/>
      <c r="AD63" s="160"/>
      <c r="AE63" s="741" t="s">
        <v>635</v>
      </c>
      <c r="AF63" s="741"/>
      <c r="AG63" s="741"/>
      <c r="AH63" s="741"/>
      <c r="AI63" s="741"/>
      <c r="AJ63" s="741"/>
      <c r="AK63" s="741"/>
      <c r="AL63" s="741"/>
      <c r="AM63" s="741"/>
      <c r="AN63" s="741"/>
      <c r="AO63" s="741"/>
      <c r="AP63" s="742"/>
      <c r="AR63" s="665"/>
      <c r="AS63" s="740" t="s">
        <v>5901</v>
      </c>
      <c r="AT63" s="741"/>
      <c r="AU63" s="741"/>
      <c r="AV63" s="741"/>
      <c r="AW63" s="741"/>
      <c r="AX63" s="741"/>
      <c r="AY63" s="741"/>
      <c r="AZ63" s="741"/>
      <c r="BA63" s="741"/>
      <c r="BB63" s="741"/>
      <c r="BC63" s="741"/>
      <c r="BD63" s="741"/>
      <c r="BE63" s="135"/>
      <c r="BF63" s="158"/>
      <c r="BG63" s="741" t="s">
        <v>5871</v>
      </c>
      <c r="BH63" s="741"/>
      <c r="BI63" s="741"/>
      <c r="BJ63" s="741"/>
      <c r="BK63" s="741"/>
      <c r="BL63" s="741"/>
      <c r="BM63" s="741"/>
      <c r="BN63" s="741"/>
      <c r="BO63" s="741"/>
      <c r="BP63" s="741"/>
      <c r="BQ63" s="741"/>
      <c r="BR63" s="741"/>
      <c r="BS63" s="135"/>
      <c r="BT63" s="160"/>
      <c r="BU63" s="741" t="s">
        <v>5872</v>
      </c>
      <c r="BV63" s="741"/>
      <c r="BW63" s="741"/>
      <c r="BX63" s="741"/>
      <c r="BY63" s="741"/>
      <c r="BZ63" s="741"/>
      <c r="CA63" s="741"/>
      <c r="CB63" s="741"/>
      <c r="CC63" s="741"/>
      <c r="CD63" s="741"/>
      <c r="CE63" s="741"/>
      <c r="CF63" s="742"/>
      <c r="CG63" s="665"/>
      <c r="CH63" s="665"/>
      <c r="CI63" s="810" t="s">
        <v>751</v>
      </c>
      <c r="CJ63" s="759"/>
      <c r="CK63" s="759"/>
      <c r="CL63" s="759"/>
      <c r="CM63" s="759"/>
      <c r="CN63" s="759"/>
      <c r="CO63" s="759"/>
      <c r="CP63" s="759"/>
      <c r="CQ63" s="759"/>
      <c r="CR63" s="759"/>
      <c r="CS63" s="759"/>
      <c r="CT63" s="760"/>
      <c r="CU63" s="135"/>
      <c r="CW63" s="810" t="s">
        <v>643</v>
      </c>
      <c r="CX63" s="759"/>
      <c r="CY63" s="759"/>
      <c r="CZ63" s="759"/>
      <c r="DA63" s="759"/>
      <c r="DB63" s="759"/>
      <c r="DC63" s="759"/>
      <c r="DD63" s="759"/>
      <c r="DE63" s="759"/>
      <c r="DF63" s="759"/>
      <c r="DG63" s="759"/>
      <c r="DH63" s="760"/>
      <c r="DK63" s="665"/>
      <c r="DL63" s="665"/>
      <c r="DM63" s="665"/>
      <c r="DN63" s="665"/>
      <c r="DO63" s="665"/>
      <c r="DP63" s="665"/>
      <c r="DQ63" s="665"/>
      <c r="DR63" s="665"/>
      <c r="DS63" s="665"/>
      <c r="DT63" s="665"/>
      <c r="DU63" s="665"/>
      <c r="DV63" s="665"/>
      <c r="DW63" s="665"/>
      <c r="DX63" s="665"/>
      <c r="DY63" s="665"/>
      <c r="DZ63" s="665"/>
      <c r="EA63" s="665"/>
      <c r="EB63" s="665"/>
      <c r="EC63" s="665"/>
      <c r="ED63" s="665"/>
      <c r="EE63" s="665"/>
      <c r="EF63" s="665"/>
      <c r="EG63" s="665"/>
      <c r="EH63" s="665"/>
      <c r="EI63" s="665"/>
      <c r="EJ63" s="665"/>
    </row>
    <row r="64" spans="1:140" ht="50.25" customHeight="1">
      <c r="A64" s="142"/>
      <c r="B64" s="160"/>
      <c r="C64" s="734" t="s">
        <v>4313</v>
      </c>
      <c r="D64" s="763"/>
      <c r="E64" s="763"/>
      <c r="F64" s="763"/>
      <c r="G64" s="763"/>
      <c r="H64" s="763"/>
      <c r="I64" s="763"/>
      <c r="J64" s="763"/>
      <c r="K64" s="763"/>
      <c r="L64" s="763"/>
      <c r="M64" s="763"/>
      <c r="N64" s="763"/>
      <c r="O64" s="142"/>
      <c r="P64" s="164"/>
      <c r="Q64" s="763" t="s">
        <v>4315</v>
      </c>
      <c r="R64" s="763"/>
      <c r="S64" s="763"/>
      <c r="T64" s="763"/>
      <c r="U64" s="763"/>
      <c r="V64" s="763"/>
      <c r="W64" s="763"/>
      <c r="X64" s="763"/>
      <c r="Y64" s="763"/>
      <c r="Z64" s="763"/>
      <c r="AA64" s="763"/>
      <c r="AB64" s="763"/>
      <c r="AC64" s="142"/>
      <c r="AD64" s="160"/>
      <c r="AE64" s="763" t="s">
        <v>4320</v>
      </c>
      <c r="AF64" s="763"/>
      <c r="AG64" s="763"/>
      <c r="AH64" s="763"/>
      <c r="AI64" s="763"/>
      <c r="AJ64" s="763"/>
      <c r="AK64" s="763"/>
      <c r="AL64" s="763"/>
      <c r="AM64" s="763"/>
      <c r="AN64" s="763"/>
      <c r="AO64" s="763"/>
      <c r="AP64" s="744"/>
      <c r="AR64" s="665"/>
      <c r="AS64" s="734" t="s">
        <v>6865</v>
      </c>
      <c r="AT64" s="763"/>
      <c r="AU64" s="763"/>
      <c r="AV64" s="763"/>
      <c r="AW64" s="763"/>
      <c r="AX64" s="763"/>
      <c r="AY64" s="763"/>
      <c r="AZ64" s="763"/>
      <c r="BA64" s="763"/>
      <c r="BB64" s="763"/>
      <c r="BC64" s="763"/>
      <c r="BD64" s="763"/>
      <c r="BE64" s="142"/>
      <c r="BF64" s="164"/>
      <c r="BG64" s="763" t="s">
        <v>5883</v>
      </c>
      <c r="BH64" s="763"/>
      <c r="BI64" s="763"/>
      <c r="BJ64" s="763"/>
      <c r="BK64" s="763"/>
      <c r="BL64" s="763"/>
      <c r="BM64" s="763"/>
      <c r="BN64" s="763"/>
      <c r="BO64" s="763"/>
      <c r="BP64" s="763"/>
      <c r="BQ64" s="763"/>
      <c r="BR64" s="763"/>
      <c r="BS64" s="142"/>
      <c r="BT64" s="160"/>
      <c r="BU64" s="763" t="s">
        <v>5884</v>
      </c>
      <c r="BV64" s="763"/>
      <c r="BW64" s="763"/>
      <c r="BX64" s="763"/>
      <c r="BY64" s="763"/>
      <c r="BZ64" s="763"/>
      <c r="CA64" s="763"/>
      <c r="CB64" s="763"/>
      <c r="CC64" s="763"/>
      <c r="CD64" s="763"/>
      <c r="CE64" s="763"/>
      <c r="CF64" s="744"/>
      <c r="CG64" s="665"/>
      <c r="CH64" s="665"/>
      <c r="CI64" s="734" t="s">
        <v>4406</v>
      </c>
      <c r="CJ64" s="763"/>
      <c r="CK64" s="763"/>
      <c r="CL64" s="763"/>
      <c r="CM64" s="763"/>
      <c r="CN64" s="763"/>
      <c r="CO64" s="763"/>
      <c r="CP64" s="763"/>
      <c r="CQ64" s="763"/>
      <c r="CR64" s="763"/>
      <c r="CS64" s="763"/>
      <c r="CT64" s="744"/>
      <c r="CU64" s="134"/>
      <c r="CV64" s="160"/>
      <c r="CW64" s="734" t="s">
        <v>4396</v>
      </c>
      <c r="CX64" s="763"/>
      <c r="CY64" s="763"/>
      <c r="CZ64" s="763"/>
      <c r="DA64" s="763"/>
      <c r="DB64" s="763"/>
      <c r="DC64" s="763"/>
      <c r="DD64" s="763"/>
      <c r="DE64" s="763"/>
      <c r="DF64" s="763"/>
      <c r="DG64" s="763"/>
      <c r="DH64" s="744"/>
      <c r="DK64" s="665"/>
      <c r="DL64" s="665"/>
      <c r="DM64" s="665"/>
      <c r="DN64" s="665"/>
      <c r="DO64" s="665"/>
      <c r="DP64" s="665"/>
      <c r="DQ64" s="665"/>
      <c r="DR64" s="665"/>
      <c r="DS64" s="665"/>
      <c r="DT64" s="665"/>
      <c r="DU64" s="665"/>
      <c r="DV64" s="665"/>
      <c r="DW64" s="665"/>
      <c r="DX64" s="665"/>
      <c r="DY64" s="665"/>
      <c r="DZ64" s="665"/>
      <c r="EA64" s="665"/>
      <c r="EB64" s="665"/>
      <c r="EC64" s="665"/>
      <c r="ED64" s="665"/>
      <c r="EE64" s="665"/>
      <c r="EF64" s="665"/>
      <c r="EG64" s="665"/>
      <c r="EH64" s="665"/>
      <c r="EI64" s="665"/>
      <c r="EJ64" s="665"/>
    </row>
    <row r="65" spans="1:140" ht="15" customHeight="1">
      <c r="A65" s="664"/>
      <c r="B65" s="160"/>
      <c r="C65" s="736"/>
      <c r="D65" s="762"/>
      <c r="E65" s="762"/>
      <c r="F65" s="762"/>
      <c r="G65" s="762"/>
      <c r="H65" s="762"/>
      <c r="I65" s="762"/>
      <c r="J65" s="762"/>
      <c r="K65" s="762"/>
      <c r="L65" s="762"/>
      <c r="M65" s="762"/>
      <c r="N65" s="762"/>
      <c r="O65" s="664"/>
      <c r="P65" s="164"/>
      <c r="Q65" s="762"/>
      <c r="R65" s="762"/>
      <c r="S65" s="762"/>
      <c r="T65" s="762"/>
      <c r="U65" s="762"/>
      <c r="V65" s="762"/>
      <c r="W65" s="762"/>
      <c r="X65" s="762"/>
      <c r="Y65" s="762"/>
      <c r="Z65" s="762"/>
      <c r="AA65" s="762"/>
      <c r="AB65" s="762"/>
      <c r="AC65" s="664"/>
      <c r="AD65" s="160"/>
      <c r="AE65" s="762" t="s">
        <v>637</v>
      </c>
      <c r="AF65" s="762"/>
      <c r="AG65" s="762"/>
      <c r="AH65" s="762"/>
      <c r="AI65" s="762"/>
      <c r="AJ65" s="762"/>
      <c r="AK65" s="762"/>
      <c r="AL65" s="762"/>
      <c r="AM65" s="762"/>
      <c r="AN65" s="762"/>
      <c r="AO65" s="762"/>
      <c r="AP65" s="718"/>
      <c r="AR65" s="665"/>
      <c r="AS65" s="736"/>
      <c r="AT65" s="762"/>
      <c r="AU65" s="762"/>
      <c r="AV65" s="762"/>
      <c r="AW65" s="762"/>
      <c r="AX65" s="762"/>
      <c r="AY65" s="762"/>
      <c r="AZ65" s="762"/>
      <c r="BA65" s="762"/>
      <c r="BB65" s="762"/>
      <c r="BC65" s="762"/>
      <c r="BD65" s="762"/>
      <c r="BE65" s="664"/>
      <c r="BF65" s="164"/>
      <c r="BG65" s="762" t="s">
        <v>5878</v>
      </c>
      <c r="BH65" s="762"/>
      <c r="BI65" s="762"/>
      <c r="BJ65" s="762"/>
      <c r="BK65" s="762"/>
      <c r="BL65" s="762"/>
      <c r="BM65" s="762"/>
      <c r="BN65" s="762"/>
      <c r="BO65" s="762"/>
      <c r="BP65" s="762"/>
      <c r="BQ65" s="762"/>
      <c r="BR65" s="762"/>
      <c r="BS65" s="664"/>
      <c r="BT65" s="160"/>
      <c r="BU65" s="762" t="s">
        <v>5878</v>
      </c>
      <c r="BV65" s="762"/>
      <c r="BW65" s="762"/>
      <c r="BX65" s="762"/>
      <c r="BY65" s="762"/>
      <c r="BZ65" s="762"/>
      <c r="CA65" s="762"/>
      <c r="CB65" s="762"/>
      <c r="CC65" s="762"/>
      <c r="CD65" s="762"/>
      <c r="CE65" s="762"/>
      <c r="CF65" s="718"/>
      <c r="CG65" s="135"/>
      <c r="CH65" s="164"/>
      <c r="CI65" s="736" t="s">
        <v>753</v>
      </c>
      <c r="CJ65" s="762"/>
      <c r="CK65" s="762"/>
      <c r="CL65" s="762"/>
      <c r="CM65" s="762"/>
      <c r="CN65" s="762"/>
      <c r="CO65" s="762"/>
      <c r="CP65" s="762"/>
      <c r="CQ65" s="762"/>
      <c r="CR65" s="762"/>
      <c r="CS65" s="762"/>
      <c r="CT65" s="718"/>
      <c r="CU65" s="135"/>
      <c r="CV65" s="164"/>
      <c r="CW65" s="736" t="s">
        <v>645</v>
      </c>
      <c r="CX65" s="762"/>
      <c r="CY65" s="762"/>
      <c r="CZ65" s="762"/>
      <c r="DA65" s="762"/>
      <c r="DB65" s="762"/>
      <c r="DC65" s="762"/>
      <c r="DD65" s="762"/>
      <c r="DE65" s="762"/>
      <c r="DF65" s="762"/>
      <c r="DG65" s="762"/>
      <c r="DH65" s="718"/>
      <c r="DK65" s="665"/>
      <c r="DL65" s="665"/>
      <c r="DM65" s="665"/>
      <c r="DN65" s="665"/>
      <c r="DO65" s="665"/>
      <c r="DP65" s="665"/>
      <c r="DQ65" s="665"/>
      <c r="DR65" s="665"/>
      <c r="DS65" s="665"/>
      <c r="DT65" s="665"/>
      <c r="DU65" s="665"/>
      <c r="DV65" s="665"/>
      <c r="DW65" s="665"/>
      <c r="DX65" s="665"/>
      <c r="DY65" s="665"/>
      <c r="DZ65" s="665"/>
      <c r="EA65" s="665"/>
      <c r="EB65" s="665"/>
      <c r="EC65" s="665"/>
      <c r="ED65" s="665"/>
      <c r="EE65" s="665"/>
      <c r="EF65" s="665"/>
      <c r="EG65" s="665"/>
      <c r="EH65" s="665"/>
      <c r="EI65" s="665"/>
      <c r="EJ65" s="665"/>
    </row>
    <row r="66" spans="1:140" ht="111" customHeight="1">
      <c r="A66" s="135"/>
      <c r="B66" s="160"/>
      <c r="C66" s="720"/>
      <c r="D66" s="711"/>
      <c r="E66" s="711"/>
      <c r="F66" s="711"/>
      <c r="G66" s="711"/>
      <c r="H66" s="711"/>
      <c r="I66" s="711"/>
      <c r="J66" s="711"/>
      <c r="K66" s="711"/>
      <c r="L66" s="711"/>
      <c r="M66" s="711"/>
      <c r="N66" s="721"/>
      <c r="O66" s="135"/>
      <c r="P66" s="164"/>
      <c r="Q66" s="710"/>
      <c r="R66" s="711"/>
      <c r="S66" s="711"/>
      <c r="T66" s="711"/>
      <c r="U66" s="711"/>
      <c r="V66" s="711"/>
      <c r="W66" s="711"/>
      <c r="X66" s="711"/>
      <c r="Y66" s="711"/>
      <c r="Z66" s="711"/>
      <c r="AA66" s="711"/>
      <c r="AB66" s="721"/>
      <c r="AC66" s="135"/>
      <c r="AD66" s="160"/>
      <c r="AE66" s="1052"/>
      <c r="AF66" s="1053"/>
      <c r="AG66" s="1053"/>
      <c r="AH66" s="1053"/>
      <c r="AI66" s="1053"/>
      <c r="AJ66" s="1053"/>
      <c r="AK66" s="1053"/>
      <c r="AL66" s="1053"/>
      <c r="AM66" s="1053"/>
      <c r="AN66" s="1053"/>
      <c r="AO66" s="1053"/>
      <c r="AP66" s="1054"/>
      <c r="AS66" s="720"/>
      <c r="AT66" s="711"/>
      <c r="AU66" s="711"/>
      <c r="AV66" s="711"/>
      <c r="AW66" s="711"/>
      <c r="AX66" s="711"/>
      <c r="AY66" s="711"/>
      <c r="AZ66" s="711"/>
      <c r="BA66" s="711"/>
      <c r="BB66" s="711"/>
      <c r="BC66" s="711"/>
      <c r="BD66" s="721"/>
      <c r="BE66" s="135"/>
      <c r="BF66" s="164"/>
      <c r="BG66" s="1052"/>
      <c r="BH66" s="1053"/>
      <c r="BI66" s="1053"/>
      <c r="BJ66" s="1053"/>
      <c r="BK66" s="1053"/>
      <c r="BL66" s="1053"/>
      <c r="BM66" s="1053"/>
      <c r="BN66" s="1053"/>
      <c r="BO66" s="1053"/>
      <c r="BP66" s="1053"/>
      <c r="BQ66" s="1053"/>
      <c r="BR66" s="1057"/>
      <c r="BS66" s="135"/>
      <c r="BT66" s="160"/>
      <c r="BU66" s="1052"/>
      <c r="BV66" s="1053"/>
      <c r="BW66" s="1053"/>
      <c r="BX66" s="1053"/>
      <c r="BY66" s="1053"/>
      <c r="BZ66" s="1053"/>
      <c r="CA66" s="1053"/>
      <c r="CB66" s="1053"/>
      <c r="CC66" s="1053"/>
      <c r="CD66" s="1053"/>
      <c r="CE66" s="1053"/>
      <c r="CF66" s="1054"/>
      <c r="CG66" s="134"/>
      <c r="CH66" s="160"/>
      <c r="CI66" s="1064"/>
      <c r="CJ66" s="1053"/>
      <c r="CK66" s="1053"/>
      <c r="CL66" s="1053"/>
      <c r="CM66" s="1053"/>
      <c r="CN66" s="1053"/>
      <c r="CO66" s="1053"/>
      <c r="CP66" s="1053"/>
      <c r="CQ66" s="1053"/>
      <c r="CR66" s="1053"/>
      <c r="CS66" s="1053"/>
      <c r="CT66" s="1054"/>
      <c r="CU66" s="134"/>
      <c r="CV66" s="160"/>
      <c r="CW66" s="1064"/>
      <c r="CX66" s="1053"/>
      <c r="CY66" s="1053"/>
      <c r="CZ66" s="1053"/>
      <c r="DA66" s="1053"/>
      <c r="DB66" s="1053"/>
      <c r="DC66" s="1053"/>
      <c r="DD66" s="1053"/>
      <c r="DE66" s="1053"/>
      <c r="DF66" s="1053"/>
      <c r="DG66" s="1053"/>
      <c r="DH66" s="1054"/>
      <c r="DK66" s="665"/>
      <c r="DL66" s="665"/>
      <c r="DM66" s="665"/>
      <c r="DN66" s="665"/>
      <c r="DO66" s="665"/>
      <c r="DP66" s="665"/>
      <c r="DQ66" s="665"/>
      <c r="DR66" s="665"/>
      <c r="DS66" s="665"/>
      <c r="DT66" s="665"/>
      <c r="DU66" s="665"/>
      <c r="DV66" s="665"/>
      <c r="DW66" s="665"/>
      <c r="DX66" s="665"/>
      <c r="DY66" s="665"/>
      <c r="DZ66" s="665"/>
      <c r="EA66" s="665"/>
      <c r="EB66" s="665"/>
      <c r="EC66" s="665"/>
      <c r="ED66" s="665"/>
      <c r="EE66" s="665"/>
      <c r="EF66" s="665"/>
      <c r="EG66" s="665"/>
      <c r="EH66" s="665"/>
      <c r="EI66" s="665"/>
      <c r="EJ66" s="665"/>
    </row>
    <row r="67" spans="1:140">
      <c r="A67" s="137" t="s">
        <v>7735</v>
      </c>
      <c r="B67" s="160"/>
      <c r="C67" s="714">
        <f>VLOOKUP(A67,'Прайс-лист'!$B:$K,10,0)</f>
        <v>500</v>
      </c>
      <c r="D67" s="715"/>
      <c r="E67" s="715"/>
      <c r="F67" s="715"/>
      <c r="G67" s="715"/>
      <c r="H67" s="715"/>
      <c r="I67" s="715"/>
      <c r="J67" s="715"/>
      <c r="K67" s="716"/>
      <c r="L67" s="708"/>
      <c r="M67" s="761"/>
      <c r="N67" s="761"/>
      <c r="O67" s="137" t="s">
        <v>7737</v>
      </c>
      <c r="P67" s="160"/>
      <c r="Q67" s="719">
        <f>VLOOKUP(O67,'Прайс-лист'!$B:$K,10,0)</f>
        <v>600</v>
      </c>
      <c r="R67" s="715"/>
      <c r="S67" s="715"/>
      <c r="T67" s="715"/>
      <c r="U67" s="715"/>
      <c r="V67" s="715"/>
      <c r="W67" s="715"/>
      <c r="X67" s="715"/>
      <c r="Y67" s="716"/>
      <c r="Z67" s="708"/>
      <c r="AA67" s="761"/>
      <c r="AB67" s="761"/>
      <c r="AC67" s="135"/>
      <c r="AD67" s="160"/>
      <c r="AE67" s="1055"/>
      <c r="AF67" s="877"/>
      <c r="AG67" s="877"/>
      <c r="AH67" s="877"/>
      <c r="AI67" s="877"/>
      <c r="AJ67" s="877"/>
      <c r="AK67" s="877"/>
      <c r="AL67" s="877"/>
      <c r="AM67" s="877"/>
      <c r="AN67" s="877"/>
      <c r="AO67" s="877"/>
      <c r="AP67" s="1056"/>
      <c r="AQ67" s="137" t="s">
        <v>7739</v>
      </c>
      <c r="AS67" s="714">
        <f>VLOOKUP(AQ67,'Прайс-лист'!$B:$K,10,0)</f>
        <v>850</v>
      </c>
      <c r="AT67" s="715"/>
      <c r="AU67" s="715"/>
      <c r="AV67" s="715"/>
      <c r="AW67" s="715"/>
      <c r="AX67" s="715"/>
      <c r="AY67" s="715"/>
      <c r="AZ67" s="715"/>
      <c r="BA67" s="716"/>
      <c r="BB67" s="708"/>
      <c r="BC67" s="761"/>
      <c r="BD67" s="761"/>
      <c r="BE67" s="137"/>
      <c r="BF67" s="160"/>
      <c r="BG67" s="1055"/>
      <c r="BH67" s="877"/>
      <c r="BI67" s="877"/>
      <c r="BJ67" s="877"/>
      <c r="BK67" s="877"/>
      <c r="BL67" s="877"/>
      <c r="BM67" s="877"/>
      <c r="BN67" s="877"/>
      <c r="BO67" s="877"/>
      <c r="BP67" s="877"/>
      <c r="BQ67" s="877"/>
      <c r="BR67" s="878"/>
      <c r="BS67" s="137"/>
      <c r="BT67" s="160"/>
      <c r="BU67" s="1055"/>
      <c r="BV67" s="877"/>
      <c r="BW67" s="877"/>
      <c r="BX67" s="877"/>
      <c r="BY67" s="877"/>
      <c r="BZ67" s="877"/>
      <c r="CA67" s="877"/>
      <c r="CB67" s="877"/>
      <c r="CC67" s="877"/>
      <c r="CD67" s="877"/>
      <c r="CE67" s="877"/>
      <c r="CF67" s="1056"/>
      <c r="CG67" s="137"/>
      <c r="CH67" s="160"/>
      <c r="CI67" s="876"/>
      <c r="CJ67" s="877"/>
      <c r="CK67" s="877"/>
      <c r="CL67" s="877"/>
      <c r="CM67" s="877"/>
      <c r="CN67" s="877"/>
      <c r="CO67" s="877"/>
      <c r="CP67" s="877"/>
      <c r="CQ67" s="877"/>
      <c r="CR67" s="877"/>
      <c r="CS67" s="877"/>
      <c r="CT67" s="1056"/>
      <c r="CU67" s="137"/>
      <c r="CV67" s="160"/>
      <c r="CW67" s="876"/>
      <c r="CX67" s="877"/>
      <c r="CY67" s="877"/>
      <c r="CZ67" s="877"/>
      <c r="DA67" s="877"/>
      <c r="DB67" s="877"/>
      <c r="DC67" s="877"/>
      <c r="DD67" s="877"/>
      <c r="DE67" s="877"/>
      <c r="DF67" s="877"/>
      <c r="DG67" s="877"/>
      <c r="DH67" s="1056"/>
      <c r="DK67" s="665"/>
      <c r="DL67" s="665"/>
      <c r="DM67" s="665"/>
      <c r="DN67" s="665"/>
      <c r="DO67" s="665"/>
      <c r="DP67" s="665"/>
      <c r="DQ67" s="665"/>
      <c r="DR67" s="665"/>
      <c r="DS67" s="665"/>
      <c r="DT67" s="665"/>
      <c r="DU67" s="665"/>
      <c r="DV67" s="665"/>
      <c r="DW67" s="665"/>
      <c r="DX67" s="665"/>
      <c r="DY67" s="665"/>
      <c r="DZ67" s="665"/>
      <c r="EA67" s="665"/>
      <c r="EB67" s="665"/>
      <c r="EC67" s="665"/>
      <c r="ED67" s="665"/>
      <c r="EE67" s="665"/>
      <c r="EF67" s="665"/>
      <c r="EG67" s="665"/>
      <c r="EH67" s="665"/>
      <c r="EI67" s="665"/>
      <c r="EJ67" s="665"/>
    </row>
    <row r="68" spans="1:140">
      <c r="A68" s="137" t="s">
        <v>6802</v>
      </c>
      <c r="B68" s="160"/>
      <c r="C68" s="1058">
        <f>VLOOKUP(A68,'Прайс-лист'!$B:$K,10,0)</f>
        <v>500</v>
      </c>
      <c r="D68" s="1059"/>
      <c r="E68" s="1059"/>
      <c r="F68" s="1059"/>
      <c r="G68" s="1059"/>
      <c r="H68" s="1059"/>
      <c r="I68" s="1059"/>
      <c r="J68" s="1059"/>
      <c r="K68" s="1060"/>
      <c r="L68" s="708"/>
      <c r="M68" s="761"/>
      <c r="N68" s="761"/>
      <c r="O68" s="137" t="s">
        <v>6805</v>
      </c>
      <c r="P68" s="160"/>
      <c r="Q68" s="1068">
        <f>VLOOKUP(O68,'Прайс-лист'!$B:$K,10,0)</f>
        <v>600</v>
      </c>
      <c r="R68" s="1059"/>
      <c r="S68" s="1059"/>
      <c r="T68" s="1059"/>
      <c r="U68" s="1059"/>
      <c r="V68" s="1059"/>
      <c r="W68" s="1059"/>
      <c r="X68" s="1059"/>
      <c r="Y68" s="1060"/>
      <c r="Z68" s="708"/>
      <c r="AA68" s="761"/>
      <c r="AB68" s="761"/>
      <c r="AC68" s="137" t="s">
        <v>638</v>
      </c>
      <c r="AD68" s="160"/>
      <c r="AE68" s="719">
        <f>VLOOKUP(AC68,'Прайс-лист'!$B:$K,10,0)</f>
        <v>510</v>
      </c>
      <c r="AF68" s="715"/>
      <c r="AG68" s="715"/>
      <c r="AH68" s="715"/>
      <c r="AI68" s="715"/>
      <c r="AJ68" s="715"/>
      <c r="AK68" s="715"/>
      <c r="AL68" s="715"/>
      <c r="AM68" s="716"/>
      <c r="AN68" s="708"/>
      <c r="AO68" s="761"/>
      <c r="AP68" s="713"/>
      <c r="AQ68" s="137" t="s">
        <v>6808</v>
      </c>
      <c r="AS68" s="1058">
        <f>VLOOKUP(AQ68,'Прайс-лист'!$B:$K,10,0)</f>
        <v>850</v>
      </c>
      <c r="AT68" s="1059"/>
      <c r="AU68" s="1059"/>
      <c r="AV68" s="1059"/>
      <c r="AW68" s="1059"/>
      <c r="AX68" s="1059"/>
      <c r="AY68" s="1059"/>
      <c r="AZ68" s="1059"/>
      <c r="BA68" s="1060"/>
      <c r="BB68" s="708"/>
      <c r="BC68" s="761"/>
      <c r="BD68" s="761"/>
      <c r="BE68" s="137" t="s">
        <v>5857</v>
      </c>
      <c r="BF68" s="160"/>
      <c r="BG68" s="719">
        <f>VLOOKUP(BE68,'Прайс-лист'!$B:$K,10,0)</f>
        <v>1920</v>
      </c>
      <c r="BH68" s="715"/>
      <c r="BI68" s="715"/>
      <c r="BJ68" s="715"/>
      <c r="BK68" s="715"/>
      <c r="BL68" s="715"/>
      <c r="BM68" s="715"/>
      <c r="BN68" s="715"/>
      <c r="BO68" s="716"/>
      <c r="BP68" s="708"/>
      <c r="BQ68" s="761"/>
      <c r="BR68" s="761"/>
      <c r="BS68" s="137" t="s">
        <v>5859</v>
      </c>
      <c r="BT68" s="160"/>
      <c r="BU68" s="719">
        <f>VLOOKUP(BS68,'Прайс-лист'!$B:$K,10,0)</f>
        <v>2120</v>
      </c>
      <c r="BV68" s="715"/>
      <c r="BW68" s="715"/>
      <c r="BX68" s="715"/>
      <c r="BY68" s="715"/>
      <c r="BZ68" s="715"/>
      <c r="CA68" s="715"/>
      <c r="CB68" s="715"/>
      <c r="CC68" s="716"/>
      <c r="CD68" s="708"/>
      <c r="CE68" s="761"/>
      <c r="CF68" s="713"/>
      <c r="CG68" s="137" t="s">
        <v>754</v>
      </c>
      <c r="CH68" s="160"/>
      <c r="CI68" s="714">
        <f>VLOOKUP(CG68,'Прайс-лист'!$B:$K,10,0)</f>
        <v>560</v>
      </c>
      <c r="CJ68" s="715"/>
      <c r="CK68" s="715"/>
      <c r="CL68" s="715"/>
      <c r="CM68" s="715"/>
      <c r="CN68" s="715"/>
      <c r="CO68" s="715"/>
      <c r="CP68" s="715"/>
      <c r="CQ68" s="716"/>
      <c r="CR68" s="708"/>
      <c r="CS68" s="761"/>
      <c r="CT68" s="713"/>
      <c r="CU68" s="137" t="s">
        <v>646</v>
      </c>
      <c r="CV68" s="160"/>
      <c r="CW68" s="714">
        <f>VLOOKUP(CU68,'Прайс-лист'!$B:$K,10,0)</f>
        <v>340</v>
      </c>
      <c r="CX68" s="715"/>
      <c r="CY68" s="715"/>
      <c r="CZ68" s="715"/>
      <c r="DA68" s="715"/>
      <c r="DB68" s="715"/>
      <c r="DC68" s="715"/>
      <c r="DD68" s="715"/>
      <c r="DE68" s="716"/>
      <c r="DF68" s="708"/>
      <c r="DG68" s="761"/>
      <c r="DH68" s="713"/>
      <c r="DK68" s="665"/>
      <c r="DL68" s="665"/>
      <c r="DM68" s="665"/>
      <c r="DN68" s="665"/>
      <c r="DO68" s="665"/>
      <c r="DP68" s="665"/>
      <c r="DQ68" s="665"/>
      <c r="DR68" s="665"/>
      <c r="DS68" s="665"/>
      <c r="DT68" s="665"/>
      <c r="DU68" s="665"/>
      <c r="DV68" s="665"/>
      <c r="DW68" s="665"/>
      <c r="DX68" s="665"/>
      <c r="DY68" s="665"/>
      <c r="DZ68" s="665"/>
      <c r="EA68" s="665"/>
      <c r="EB68" s="665"/>
      <c r="EC68" s="665"/>
      <c r="ED68" s="665"/>
      <c r="EE68" s="665"/>
      <c r="EF68" s="665"/>
      <c r="EG68" s="665"/>
      <c r="EH68" s="665"/>
      <c r="EI68" s="665"/>
      <c r="EJ68" s="665"/>
    </row>
    <row r="69" spans="1:140" ht="15" thickBot="1">
      <c r="A69" s="138" t="s">
        <v>6857</v>
      </c>
      <c r="B69" s="160"/>
      <c r="C69" s="753">
        <f>VLOOKUP(A69,'Прайс-лист'!$B:$K,10,0)</f>
        <v>500</v>
      </c>
      <c r="D69" s="723"/>
      <c r="E69" s="723"/>
      <c r="F69" s="723"/>
      <c r="G69" s="723"/>
      <c r="H69" s="723"/>
      <c r="I69" s="723"/>
      <c r="J69" s="723"/>
      <c r="K69" s="724"/>
      <c r="L69" s="725"/>
      <c r="M69" s="726"/>
      <c r="N69" s="726"/>
      <c r="O69" s="139" t="s">
        <v>6859</v>
      </c>
      <c r="P69" s="245"/>
      <c r="Q69" s="722">
        <f>VLOOKUP(O69,'Прайс-лист'!$B:$K,10,0)</f>
        <v>600</v>
      </c>
      <c r="R69" s="723"/>
      <c r="S69" s="723"/>
      <c r="T69" s="723"/>
      <c r="U69" s="723"/>
      <c r="V69" s="723"/>
      <c r="W69" s="723"/>
      <c r="X69" s="723"/>
      <c r="Y69" s="724"/>
      <c r="Z69" s="725"/>
      <c r="AA69" s="726"/>
      <c r="AB69" s="726"/>
      <c r="AC69" s="139" t="s">
        <v>785</v>
      </c>
      <c r="AD69" s="245"/>
      <c r="AE69" s="722">
        <f>VLOOKUP(AC69,'Прайс-лист'!$B:$K,10,0)</f>
        <v>510</v>
      </c>
      <c r="AF69" s="723"/>
      <c r="AG69" s="723"/>
      <c r="AH69" s="723"/>
      <c r="AI69" s="723"/>
      <c r="AJ69" s="723"/>
      <c r="AK69" s="723"/>
      <c r="AL69" s="723"/>
      <c r="AM69" s="724"/>
      <c r="AN69" s="725"/>
      <c r="AO69" s="726"/>
      <c r="AP69" s="727"/>
      <c r="AQ69" s="138" t="s">
        <v>6861</v>
      </c>
      <c r="AS69" s="753">
        <f>VLOOKUP(AQ69,'Прайс-лист'!$B:$K,10,0)</f>
        <v>850</v>
      </c>
      <c r="AT69" s="723"/>
      <c r="AU69" s="723"/>
      <c r="AV69" s="723"/>
      <c r="AW69" s="723"/>
      <c r="AX69" s="723"/>
      <c r="AY69" s="723"/>
      <c r="AZ69" s="723"/>
      <c r="BA69" s="724"/>
      <c r="BB69" s="725"/>
      <c r="BC69" s="726"/>
      <c r="BD69" s="726"/>
      <c r="BE69" s="139" t="s">
        <v>5858</v>
      </c>
      <c r="BF69" s="245"/>
      <c r="BG69" s="722">
        <f>VLOOKUP(BE69,'Прайс-лист'!$B:$K,10,0)</f>
        <v>1920</v>
      </c>
      <c r="BH69" s="723"/>
      <c r="BI69" s="723"/>
      <c r="BJ69" s="723"/>
      <c r="BK69" s="723"/>
      <c r="BL69" s="723"/>
      <c r="BM69" s="723"/>
      <c r="BN69" s="723"/>
      <c r="BO69" s="724"/>
      <c r="BP69" s="725"/>
      <c r="BQ69" s="726"/>
      <c r="BR69" s="726"/>
      <c r="BS69" s="139" t="s">
        <v>5860</v>
      </c>
      <c r="BT69" s="245"/>
      <c r="BU69" s="722">
        <f>VLOOKUP(BS69,'Прайс-лист'!$B:$K,10,0)</f>
        <v>2120</v>
      </c>
      <c r="BV69" s="723"/>
      <c r="BW69" s="723"/>
      <c r="BX69" s="723"/>
      <c r="BY69" s="723"/>
      <c r="BZ69" s="723"/>
      <c r="CA69" s="723"/>
      <c r="CB69" s="723"/>
      <c r="CC69" s="724"/>
      <c r="CD69" s="725"/>
      <c r="CE69" s="726"/>
      <c r="CF69" s="727"/>
      <c r="CG69" s="138" t="s">
        <v>855</v>
      </c>
      <c r="CH69" s="160"/>
      <c r="CI69" s="753">
        <f>VLOOKUP(CG69,'Прайс-лист'!$B:$K,10,0)</f>
        <v>560</v>
      </c>
      <c r="CJ69" s="723"/>
      <c r="CK69" s="723"/>
      <c r="CL69" s="723"/>
      <c r="CM69" s="723"/>
      <c r="CN69" s="723"/>
      <c r="CO69" s="723"/>
      <c r="CP69" s="723"/>
      <c r="CQ69" s="724"/>
      <c r="CR69" s="725"/>
      <c r="CS69" s="726"/>
      <c r="CT69" s="727"/>
      <c r="CU69" s="138" t="s">
        <v>789</v>
      </c>
      <c r="CV69" s="160"/>
      <c r="CW69" s="753">
        <f>VLOOKUP(CU69,'Прайс-лист'!$B:$K,10,0)</f>
        <v>340</v>
      </c>
      <c r="CX69" s="723"/>
      <c r="CY69" s="723"/>
      <c r="CZ69" s="723"/>
      <c r="DA69" s="723"/>
      <c r="DB69" s="723"/>
      <c r="DC69" s="723"/>
      <c r="DD69" s="723"/>
      <c r="DE69" s="724"/>
      <c r="DF69" s="725"/>
      <c r="DG69" s="726"/>
      <c r="DH69" s="727"/>
      <c r="DK69" s="665"/>
      <c r="DL69" s="665"/>
      <c r="DM69" s="665"/>
      <c r="DN69" s="665"/>
      <c r="DO69" s="665"/>
      <c r="DP69" s="665"/>
      <c r="DQ69" s="665"/>
      <c r="DR69" s="665"/>
      <c r="DS69" s="665"/>
      <c r="DT69" s="665"/>
      <c r="DU69" s="665"/>
      <c r="DV69" s="665"/>
      <c r="DW69" s="665"/>
      <c r="DX69" s="665"/>
      <c r="DY69" s="665"/>
      <c r="DZ69" s="665"/>
      <c r="EA69" s="665"/>
      <c r="EB69" s="665"/>
      <c r="EC69" s="665"/>
      <c r="ED69" s="665"/>
      <c r="EE69" s="665"/>
      <c r="EF69" s="665"/>
      <c r="EG69" s="665"/>
      <c r="EH69" s="665"/>
      <c r="EI69" s="665"/>
      <c r="EJ69" s="665"/>
    </row>
    <row r="70" spans="1:140">
      <c r="A70" s="247"/>
      <c r="B70" s="247"/>
      <c r="CG70" s="247"/>
      <c r="CH70" s="247"/>
      <c r="CU70" s="135"/>
      <c r="DK70" s="665"/>
      <c r="DL70" s="665"/>
      <c r="DM70" s="665"/>
      <c r="DN70" s="665"/>
      <c r="DO70" s="665"/>
      <c r="DP70" s="665"/>
      <c r="DQ70" s="665"/>
      <c r="DR70" s="665"/>
      <c r="DS70" s="665"/>
      <c r="DT70" s="665"/>
      <c r="DU70" s="665"/>
      <c r="DV70" s="665"/>
      <c r="DW70" s="665"/>
      <c r="DX70" s="665"/>
      <c r="DY70" s="665"/>
      <c r="DZ70" s="665"/>
      <c r="EA70" s="665"/>
      <c r="EB70" s="665"/>
      <c r="EC70" s="665"/>
      <c r="ED70" s="665"/>
      <c r="EE70" s="665"/>
      <c r="EF70" s="665"/>
      <c r="EG70" s="665"/>
      <c r="EH70" s="665"/>
      <c r="EI70" s="665"/>
      <c r="EJ70" s="665"/>
    </row>
    <row r="71" spans="1:140">
      <c r="A71" s="247"/>
      <c r="B71" s="247"/>
      <c r="AQ71" s="142"/>
      <c r="CG71" s="247"/>
      <c r="CH71" s="247"/>
      <c r="DK71" s="665"/>
      <c r="DL71" s="665"/>
      <c r="DM71" s="665"/>
      <c r="DN71" s="665"/>
      <c r="DO71" s="665"/>
      <c r="DP71" s="665"/>
      <c r="DQ71" s="665"/>
      <c r="DR71" s="665"/>
      <c r="DS71" s="665"/>
      <c r="DT71" s="665"/>
      <c r="DU71" s="665"/>
      <c r="DV71" s="665"/>
      <c r="DW71" s="665"/>
      <c r="DX71" s="665"/>
      <c r="DY71" s="665"/>
      <c r="DZ71" s="665"/>
      <c r="EA71" s="665"/>
      <c r="EB71" s="665"/>
      <c r="EC71" s="665"/>
      <c r="ED71" s="665"/>
      <c r="EE71" s="665"/>
      <c r="EF71" s="665"/>
      <c r="EG71" s="665"/>
      <c r="EH71" s="665"/>
      <c r="EI71" s="665"/>
      <c r="EJ71" s="665"/>
    </row>
    <row r="72" spans="1:140">
      <c r="CG72" s="247"/>
      <c r="CH72" s="247"/>
    </row>
    <row r="73" spans="1:140">
      <c r="CG73" s="247"/>
      <c r="CH73" s="247"/>
    </row>
  </sheetData>
  <sheetProtection algorithmName="SHA-512" hashValue="E/o3XFjDK9g3GwiCPgjWadyHdDA2xCRvhEwi/K5p16NrRecMOuty4+BhWytjxbF63wUiFBhWo6ZweOHPTXPlJg==" saltValue="WeCfsZV21XV1N9Hsk2Mw0w==" spinCount="100000" sheet="1" objects="1" scenarios="1"/>
  <mergeCells count="653">
    <mergeCell ref="AE69:AM69"/>
    <mergeCell ref="AN69:AP69"/>
    <mergeCell ref="AS68:BA68"/>
    <mergeCell ref="BB68:BD68"/>
    <mergeCell ref="BG68:BO68"/>
    <mergeCell ref="BP68:BR68"/>
    <mergeCell ref="BU68:CC68"/>
    <mergeCell ref="CD68:CF68"/>
    <mergeCell ref="C68:K68"/>
    <mergeCell ref="L68:N68"/>
    <mergeCell ref="Q68:Y68"/>
    <mergeCell ref="Z68:AB68"/>
    <mergeCell ref="AE68:AM68"/>
    <mergeCell ref="AN68:AP68"/>
    <mergeCell ref="CI69:CQ69"/>
    <mergeCell ref="CR69:CT69"/>
    <mergeCell ref="CW69:DE69"/>
    <mergeCell ref="DF69:DH69"/>
    <mergeCell ref="AS69:BA69"/>
    <mergeCell ref="C65:N65"/>
    <mergeCell ref="Q65:AB65"/>
    <mergeCell ref="AE65:AP65"/>
    <mergeCell ref="AS65:BD65"/>
    <mergeCell ref="BG65:BR65"/>
    <mergeCell ref="BU65:CF65"/>
    <mergeCell ref="CI68:CQ68"/>
    <mergeCell ref="CR68:CT68"/>
    <mergeCell ref="CW68:DE68"/>
    <mergeCell ref="BB69:BD69"/>
    <mergeCell ref="BG69:BO69"/>
    <mergeCell ref="BP69:BR69"/>
    <mergeCell ref="BU69:CC69"/>
    <mergeCell ref="CD69:CF69"/>
    <mergeCell ref="DF68:DH68"/>
    <mergeCell ref="C69:K69"/>
    <mergeCell ref="L69:N69"/>
    <mergeCell ref="Q69:Y69"/>
    <mergeCell ref="Z69:AB69"/>
    <mergeCell ref="C64:N64"/>
    <mergeCell ref="Q64:AB64"/>
    <mergeCell ref="AE64:AP64"/>
    <mergeCell ref="AS64:BD64"/>
    <mergeCell ref="BG64:BR64"/>
    <mergeCell ref="BU64:CF64"/>
    <mergeCell ref="CI64:CT64"/>
    <mergeCell ref="CW64:DH64"/>
    <mergeCell ref="C67:K67"/>
    <mergeCell ref="L67:N67"/>
    <mergeCell ref="Q67:Y67"/>
    <mergeCell ref="Z67:AB67"/>
    <mergeCell ref="AS67:BA67"/>
    <mergeCell ref="BB67:BD67"/>
    <mergeCell ref="CI65:CT65"/>
    <mergeCell ref="CW65:DH65"/>
    <mergeCell ref="C66:N66"/>
    <mergeCell ref="Q66:AB66"/>
    <mergeCell ref="AE66:AP67"/>
    <mergeCell ref="AS66:BD66"/>
    <mergeCell ref="BG66:BR67"/>
    <mergeCell ref="BU66:CF67"/>
    <mergeCell ref="CI66:CT67"/>
    <mergeCell ref="CW66:DH67"/>
    <mergeCell ref="C62:AP62"/>
    <mergeCell ref="AS62:CF62"/>
    <mergeCell ref="CI62:CT62"/>
    <mergeCell ref="CW62:DH62"/>
    <mergeCell ref="C63:N63"/>
    <mergeCell ref="Q63:AB63"/>
    <mergeCell ref="AE63:AP63"/>
    <mergeCell ref="AS63:BD63"/>
    <mergeCell ref="BG63:BR63"/>
    <mergeCell ref="BU63:CF63"/>
    <mergeCell ref="CI63:CT63"/>
    <mergeCell ref="CW63:DH63"/>
    <mergeCell ref="DK60:DS60"/>
    <mergeCell ref="DT60:DV60"/>
    <mergeCell ref="DY60:EG60"/>
    <mergeCell ref="EH60:EJ60"/>
    <mergeCell ref="BG60:BO60"/>
    <mergeCell ref="BP60:BR60"/>
    <mergeCell ref="BU60:CC60"/>
    <mergeCell ref="CD60:CF60"/>
    <mergeCell ref="CI60:CQ60"/>
    <mergeCell ref="CR60:CT60"/>
    <mergeCell ref="DY59:EG59"/>
    <mergeCell ref="EH59:EJ59"/>
    <mergeCell ref="C60:K60"/>
    <mergeCell ref="L60:N60"/>
    <mergeCell ref="Q60:Y60"/>
    <mergeCell ref="Z60:AB60"/>
    <mergeCell ref="AE60:AM60"/>
    <mergeCell ref="AN60:AP60"/>
    <mergeCell ref="AS60:BA60"/>
    <mergeCell ref="BB60:BD60"/>
    <mergeCell ref="CI59:CQ59"/>
    <mergeCell ref="CR59:CT59"/>
    <mergeCell ref="CW59:DE59"/>
    <mergeCell ref="DF59:DH59"/>
    <mergeCell ref="DK59:DS59"/>
    <mergeCell ref="DT59:DV59"/>
    <mergeCell ref="AS59:BA59"/>
    <mergeCell ref="BB59:BD59"/>
    <mergeCell ref="BG59:BO59"/>
    <mergeCell ref="BP59:BR59"/>
    <mergeCell ref="BU59:CC59"/>
    <mergeCell ref="CD59:CF59"/>
    <mergeCell ref="CW60:DE60"/>
    <mergeCell ref="DF60:DH60"/>
    <mergeCell ref="DK58:DS58"/>
    <mergeCell ref="DT58:DV58"/>
    <mergeCell ref="C59:K59"/>
    <mergeCell ref="L59:N59"/>
    <mergeCell ref="Q59:Y59"/>
    <mergeCell ref="Z59:AB59"/>
    <mergeCell ref="AE59:AM59"/>
    <mergeCell ref="AN59:AP59"/>
    <mergeCell ref="CI57:CT58"/>
    <mergeCell ref="CW57:DH57"/>
    <mergeCell ref="DK57:DV57"/>
    <mergeCell ref="C57:N58"/>
    <mergeCell ref="C56:N56"/>
    <mergeCell ref="Q56:AB56"/>
    <mergeCell ref="AE56:AP56"/>
    <mergeCell ref="AS56:BD56"/>
    <mergeCell ref="BG56:BR56"/>
    <mergeCell ref="BU56:CF56"/>
    <mergeCell ref="DY57:EJ58"/>
    <mergeCell ref="Q58:Y58"/>
    <mergeCell ref="Z58:AB58"/>
    <mergeCell ref="AS58:BA58"/>
    <mergeCell ref="BB58:BD58"/>
    <mergeCell ref="BU58:CC58"/>
    <mergeCell ref="CD58:CF58"/>
    <mergeCell ref="CI56:CT56"/>
    <mergeCell ref="CW56:DH56"/>
    <mergeCell ref="DK56:DV56"/>
    <mergeCell ref="DY56:EJ56"/>
    <mergeCell ref="Q57:AB57"/>
    <mergeCell ref="AE57:AP58"/>
    <mergeCell ref="AS57:BD57"/>
    <mergeCell ref="BG57:BR58"/>
    <mergeCell ref="BU57:CF57"/>
    <mergeCell ref="CW58:DE58"/>
    <mergeCell ref="DF58:DH58"/>
    <mergeCell ref="CI54:CT54"/>
    <mergeCell ref="CW54:DH54"/>
    <mergeCell ref="DK54:DV54"/>
    <mergeCell ref="DY54:EJ54"/>
    <mergeCell ref="C55:N55"/>
    <mergeCell ref="Q55:AB55"/>
    <mergeCell ref="AE55:AP55"/>
    <mergeCell ref="AS55:BD55"/>
    <mergeCell ref="BG55:BR55"/>
    <mergeCell ref="BU55:CF55"/>
    <mergeCell ref="C54:N54"/>
    <mergeCell ref="Q54:AB54"/>
    <mergeCell ref="AE54:AP54"/>
    <mergeCell ref="AS54:BD54"/>
    <mergeCell ref="BG54:BR54"/>
    <mergeCell ref="BU54:CF54"/>
    <mergeCell ref="CI55:CT55"/>
    <mergeCell ref="CW55:DH55"/>
    <mergeCell ref="DK55:DV55"/>
    <mergeCell ref="DY55:EJ55"/>
    <mergeCell ref="C52:EJ52"/>
    <mergeCell ref="C53:N53"/>
    <mergeCell ref="Q53:AP53"/>
    <mergeCell ref="AS53:BR53"/>
    <mergeCell ref="BU53:CT53"/>
    <mergeCell ref="CW53:EJ53"/>
    <mergeCell ref="CI50:CQ50"/>
    <mergeCell ref="CR50:CT50"/>
    <mergeCell ref="CW50:DE50"/>
    <mergeCell ref="DF50:DH50"/>
    <mergeCell ref="DK50:DS50"/>
    <mergeCell ref="DT50:DV50"/>
    <mergeCell ref="AS50:BA50"/>
    <mergeCell ref="BB50:BD50"/>
    <mergeCell ref="BG50:BO50"/>
    <mergeCell ref="BP50:BR50"/>
    <mergeCell ref="BU50:CC50"/>
    <mergeCell ref="CD50:CF50"/>
    <mergeCell ref="C50:K50"/>
    <mergeCell ref="L50:N50"/>
    <mergeCell ref="Q50:Y50"/>
    <mergeCell ref="Z50:AB50"/>
    <mergeCell ref="AE50:AM50"/>
    <mergeCell ref="AN50:AP50"/>
    <mergeCell ref="DY50:EG50"/>
    <mergeCell ref="EH50:EJ50"/>
    <mergeCell ref="C49:K49"/>
    <mergeCell ref="L49:N49"/>
    <mergeCell ref="Q49:Y49"/>
    <mergeCell ref="Z49:AB49"/>
    <mergeCell ref="AE49:AM49"/>
    <mergeCell ref="AN49:AP49"/>
    <mergeCell ref="AS49:BA49"/>
    <mergeCell ref="BB49:BD49"/>
    <mergeCell ref="CW49:DE49"/>
    <mergeCell ref="DF49:DH49"/>
    <mergeCell ref="DK49:DS49"/>
    <mergeCell ref="DT49:DV49"/>
    <mergeCell ref="DY49:EG49"/>
    <mergeCell ref="EH49:EJ49"/>
    <mergeCell ref="BG49:BO49"/>
    <mergeCell ref="BP49:BR49"/>
    <mergeCell ref="BU49:CC49"/>
    <mergeCell ref="CD49:CF49"/>
    <mergeCell ref="CI49:CQ49"/>
    <mergeCell ref="CR49:CT49"/>
    <mergeCell ref="CI47:CT48"/>
    <mergeCell ref="Q48:Y48"/>
    <mergeCell ref="Z48:AB48"/>
    <mergeCell ref="BU48:CC48"/>
    <mergeCell ref="CD48:CF48"/>
    <mergeCell ref="DY46:EJ46"/>
    <mergeCell ref="C47:N48"/>
    <mergeCell ref="Q47:AB47"/>
    <mergeCell ref="AE47:AP48"/>
    <mergeCell ref="AS47:BD48"/>
    <mergeCell ref="BG47:BR48"/>
    <mergeCell ref="BU47:CF47"/>
    <mergeCell ref="DY48:EG48"/>
    <mergeCell ref="EH48:EJ48"/>
    <mergeCell ref="CW47:DH47"/>
    <mergeCell ref="DK47:DV48"/>
    <mergeCell ref="DY47:EJ47"/>
    <mergeCell ref="CW48:DE48"/>
    <mergeCell ref="DF48:DH48"/>
    <mergeCell ref="C46:N46"/>
    <mergeCell ref="Q46:AB46"/>
    <mergeCell ref="AE46:AP46"/>
    <mergeCell ref="AS46:BD46"/>
    <mergeCell ref="BG46:BR46"/>
    <mergeCell ref="BU46:CF46"/>
    <mergeCell ref="CI46:CT46"/>
    <mergeCell ref="CW46:DH46"/>
    <mergeCell ref="DK46:DV46"/>
    <mergeCell ref="CI44:CT44"/>
    <mergeCell ref="CW44:DH44"/>
    <mergeCell ref="DK44:DV44"/>
    <mergeCell ref="DY44:EJ44"/>
    <mergeCell ref="C45:N45"/>
    <mergeCell ref="Q45:AB45"/>
    <mergeCell ref="AE45:AP45"/>
    <mergeCell ref="AS45:BD45"/>
    <mergeCell ref="BG45:BR45"/>
    <mergeCell ref="BU45:CF45"/>
    <mergeCell ref="C44:N44"/>
    <mergeCell ref="Q44:AB44"/>
    <mergeCell ref="AE44:AP44"/>
    <mergeCell ref="AS44:BD44"/>
    <mergeCell ref="BG44:BR44"/>
    <mergeCell ref="BU44:CF44"/>
    <mergeCell ref="CI45:CT45"/>
    <mergeCell ref="CW45:DH45"/>
    <mergeCell ref="DK45:DV45"/>
    <mergeCell ref="DY45:EJ45"/>
    <mergeCell ref="DY41:EG41"/>
    <mergeCell ref="EH41:EJ41"/>
    <mergeCell ref="C43:N43"/>
    <mergeCell ref="Q43:BR43"/>
    <mergeCell ref="BU43:CT43"/>
    <mergeCell ref="CW43:DV43"/>
    <mergeCell ref="DY43:EJ43"/>
    <mergeCell ref="CI41:CQ41"/>
    <mergeCell ref="CR41:CT41"/>
    <mergeCell ref="CW41:DE41"/>
    <mergeCell ref="DF41:DH41"/>
    <mergeCell ref="DK41:DS41"/>
    <mergeCell ref="DT41:DV41"/>
    <mergeCell ref="AS41:BA41"/>
    <mergeCell ref="BB41:BD41"/>
    <mergeCell ref="BG41:BO41"/>
    <mergeCell ref="BP41:BR41"/>
    <mergeCell ref="BU41:CC41"/>
    <mergeCell ref="CD41:CF41"/>
    <mergeCell ref="C41:K41"/>
    <mergeCell ref="L41:N41"/>
    <mergeCell ref="Q41:Y41"/>
    <mergeCell ref="Z41:AB41"/>
    <mergeCell ref="AE41:AM41"/>
    <mergeCell ref="CW40:DE40"/>
    <mergeCell ref="DF40:DH40"/>
    <mergeCell ref="DK40:DS40"/>
    <mergeCell ref="DT40:DV40"/>
    <mergeCell ref="DY40:EG40"/>
    <mergeCell ref="EH40:EJ40"/>
    <mergeCell ref="BG40:BO40"/>
    <mergeCell ref="BP40:BR40"/>
    <mergeCell ref="BU40:CC40"/>
    <mergeCell ref="CD40:CF40"/>
    <mergeCell ref="CI40:CQ40"/>
    <mergeCell ref="CR40:CT40"/>
    <mergeCell ref="C40:K40"/>
    <mergeCell ref="L40:N40"/>
    <mergeCell ref="Q40:Y40"/>
    <mergeCell ref="Z40:AB40"/>
    <mergeCell ref="AE40:AM40"/>
    <mergeCell ref="AN40:AP40"/>
    <mergeCell ref="AS40:BA40"/>
    <mergeCell ref="BB40:BD40"/>
    <mergeCell ref="AN41:AP41"/>
    <mergeCell ref="DY37:EJ37"/>
    <mergeCell ref="C38:N39"/>
    <mergeCell ref="Q38:AB39"/>
    <mergeCell ref="AE38:AP38"/>
    <mergeCell ref="AS38:BD39"/>
    <mergeCell ref="BG38:BR38"/>
    <mergeCell ref="BU38:CF39"/>
    <mergeCell ref="CI38:CT38"/>
    <mergeCell ref="CW38:DH39"/>
    <mergeCell ref="DK38:DV38"/>
    <mergeCell ref="DY38:EJ39"/>
    <mergeCell ref="AE39:AM39"/>
    <mergeCell ref="AN39:AP39"/>
    <mergeCell ref="BG39:BO39"/>
    <mergeCell ref="BP39:BR39"/>
    <mergeCell ref="CI39:CQ39"/>
    <mergeCell ref="CR39:CT39"/>
    <mergeCell ref="DK39:DS39"/>
    <mergeCell ref="DT39:DV39"/>
    <mergeCell ref="C37:N37"/>
    <mergeCell ref="Q37:AB37"/>
    <mergeCell ref="AE37:AP37"/>
    <mergeCell ref="AS37:BD37"/>
    <mergeCell ref="BG37:BR37"/>
    <mergeCell ref="BU37:CF37"/>
    <mergeCell ref="CI37:CT37"/>
    <mergeCell ref="CW37:DH37"/>
    <mergeCell ref="DK37:DV37"/>
    <mergeCell ref="CI35:CT35"/>
    <mergeCell ref="CW35:DH35"/>
    <mergeCell ref="DK35:DV35"/>
    <mergeCell ref="DY35:EJ35"/>
    <mergeCell ref="C36:N36"/>
    <mergeCell ref="Q36:AB36"/>
    <mergeCell ref="AE36:AP36"/>
    <mergeCell ref="AS36:BD36"/>
    <mergeCell ref="BG36:BR36"/>
    <mergeCell ref="BU36:CF36"/>
    <mergeCell ref="C35:N35"/>
    <mergeCell ref="Q35:AB35"/>
    <mergeCell ref="AE35:AP35"/>
    <mergeCell ref="AS35:BD35"/>
    <mergeCell ref="BG35:BR35"/>
    <mergeCell ref="BU35:CF35"/>
    <mergeCell ref="CI36:CT36"/>
    <mergeCell ref="CW36:DH36"/>
    <mergeCell ref="DK36:DV36"/>
    <mergeCell ref="DY36:EJ36"/>
    <mergeCell ref="C34:AB34"/>
    <mergeCell ref="AE34:BD34"/>
    <mergeCell ref="BG34:CF34"/>
    <mergeCell ref="CI34:DH34"/>
    <mergeCell ref="DK34:EJ34"/>
    <mergeCell ref="CI32:CQ32"/>
    <mergeCell ref="CR32:CT32"/>
    <mergeCell ref="CW32:DE32"/>
    <mergeCell ref="DF32:DH32"/>
    <mergeCell ref="DK32:DS32"/>
    <mergeCell ref="DT32:DV32"/>
    <mergeCell ref="AS32:BA32"/>
    <mergeCell ref="BB32:BD32"/>
    <mergeCell ref="BG32:BO32"/>
    <mergeCell ref="BP32:BR32"/>
    <mergeCell ref="BU32:CC32"/>
    <mergeCell ref="CD32:CF32"/>
    <mergeCell ref="C32:K32"/>
    <mergeCell ref="L32:N32"/>
    <mergeCell ref="Q32:Y32"/>
    <mergeCell ref="Z32:AB32"/>
    <mergeCell ref="AE32:AM32"/>
    <mergeCell ref="BU30:CC30"/>
    <mergeCell ref="CD30:CF30"/>
    <mergeCell ref="AN32:AP32"/>
    <mergeCell ref="CW31:DE31"/>
    <mergeCell ref="DF31:DH31"/>
    <mergeCell ref="DK31:DS31"/>
    <mergeCell ref="DT31:DV31"/>
    <mergeCell ref="DY31:EG31"/>
    <mergeCell ref="EH31:EJ31"/>
    <mergeCell ref="BG31:BO31"/>
    <mergeCell ref="BP31:BR31"/>
    <mergeCell ref="BU31:CC31"/>
    <mergeCell ref="CD31:CF31"/>
    <mergeCell ref="CI31:CQ31"/>
    <mergeCell ref="CR31:CT31"/>
    <mergeCell ref="DY32:EG32"/>
    <mergeCell ref="EH32:EJ32"/>
    <mergeCell ref="C29:N29"/>
    <mergeCell ref="Q29:AB30"/>
    <mergeCell ref="AE29:AP29"/>
    <mergeCell ref="AS29:BD30"/>
    <mergeCell ref="BG29:BR30"/>
    <mergeCell ref="BU29:CF29"/>
    <mergeCell ref="DY30:EG30"/>
    <mergeCell ref="EH30:EJ30"/>
    <mergeCell ref="C31:K31"/>
    <mergeCell ref="L31:N31"/>
    <mergeCell ref="Q31:Y31"/>
    <mergeCell ref="Z31:AB31"/>
    <mergeCell ref="AE31:AM31"/>
    <mergeCell ref="AN31:AP31"/>
    <mergeCell ref="AS31:BA31"/>
    <mergeCell ref="BB31:BD31"/>
    <mergeCell ref="CI29:CT30"/>
    <mergeCell ref="CW29:DH30"/>
    <mergeCell ref="DK29:DV30"/>
    <mergeCell ref="DY29:EJ29"/>
    <mergeCell ref="C30:K30"/>
    <mergeCell ref="L30:N30"/>
    <mergeCell ref="AE30:AM30"/>
    <mergeCell ref="AN30:AP30"/>
    <mergeCell ref="DY27:EJ27"/>
    <mergeCell ref="C28:N28"/>
    <mergeCell ref="Q28:AB28"/>
    <mergeCell ref="AE28:AP28"/>
    <mergeCell ref="AS28:BD28"/>
    <mergeCell ref="BG28:BR28"/>
    <mergeCell ref="BU28:CF28"/>
    <mergeCell ref="CI28:CT28"/>
    <mergeCell ref="CW28:DH28"/>
    <mergeCell ref="DK28:DV28"/>
    <mergeCell ref="DY28:EJ28"/>
    <mergeCell ref="C27:N27"/>
    <mergeCell ref="Q27:AB27"/>
    <mergeCell ref="AE27:AP27"/>
    <mergeCell ref="AS27:BD27"/>
    <mergeCell ref="BG27:BR27"/>
    <mergeCell ref="BU27:CF27"/>
    <mergeCell ref="CI27:CT27"/>
    <mergeCell ref="CW27:DH27"/>
    <mergeCell ref="DK27:DV27"/>
    <mergeCell ref="C25:AB25"/>
    <mergeCell ref="AE25:BR25"/>
    <mergeCell ref="BU25:DV25"/>
    <mergeCell ref="DY25:EJ25"/>
    <mergeCell ref="C26:N26"/>
    <mergeCell ref="Q26:AB26"/>
    <mergeCell ref="AE26:AP26"/>
    <mergeCell ref="AS26:BD26"/>
    <mergeCell ref="BG26:BR26"/>
    <mergeCell ref="BU26:CF26"/>
    <mergeCell ref="CI26:CT26"/>
    <mergeCell ref="CW26:DH26"/>
    <mergeCell ref="DK26:DV26"/>
    <mergeCell ref="DY26:EJ26"/>
    <mergeCell ref="CW23:DE23"/>
    <mergeCell ref="DF23:DH23"/>
    <mergeCell ref="DK23:DS23"/>
    <mergeCell ref="DT23:DV23"/>
    <mergeCell ref="DY23:EG23"/>
    <mergeCell ref="EH23:EJ23"/>
    <mergeCell ref="BG23:BO23"/>
    <mergeCell ref="BP23:BR23"/>
    <mergeCell ref="BU23:CC23"/>
    <mergeCell ref="CD23:CF23"/>
    <mergeCell ref="CI23:CQ23"/>
    <mergeCell ref="CR23:CT23"/>
    <mergeCell ref="DK22:DS22"/>
    <mergeCell ref="DT22:DV22"/>
    <mergeCell ref="AS22:BA22"/>
    <mergeCell ref="BB22:BD22"/>
    <mergeCell ref="BG22:BO22"/>
    <mergeCell ref="BP22:BR22"/>
    <mergeCell ref="BU22:CC22"/>
    <mergeCell ref="CD22:CF22"/>
    <mergeCell ref="C22:K22"/>
    <mergeCell ref="L22:N22"/>
    <mergeCell ref="C23:K23"/>
    <mergeCell ref="L23:N23"/>
    <mergeCell ref="Q23:Y23"/>
    <mergeCell ref="Z23:AB23"/>
    <mergeCell ref="AE23:AM23"/>
    <mergeCell ref="AN23:AP23"/>
    <mergeCell ref="AS23:BA23"/>
    <mergeCell ref="BB23:BD23"/>
    <mergeCell ref="CI22:CQ22"/>
    <mergeCell ref="DY19:EJ19"/>
    <mergeCell ref="C20:N20"/>
    <mergeCell ref="Q20:AB21"/>
    <mergeCell ref="AE20:AP21"/>
    <mergeCell ref="AS20:BD21"/>
    <mergeCell ref="BG20:BR21"/>
    <mergeCell ref="BU20:CF21"/>
    <mergeCell ref="Q22:Y22"/>
    <mergeCell ref="Z22:AB22"/>
    <mergeCell ref="AE22:AM22"/>
    <mergeCell ref="AN22:AP22"/>
    <mergeCell ref="CI20:CT21"/>
    <mergeCell ref="CW20:DH20"/>
    <mergeCell ref="DK20:DV21"/>
    <mergeCell ref="DY20:EJ21"/>
    <mergeCell ref="C21:K21"/>
    <mergeCell ref="L21:N21"/>
    <mergeCell ref="CW21:DE21"/>
    <mergeCell ref="DF21:DH21"/>
    <mergeCell ref="DY22:EG22"/>
    <mergeCell ref="EH22:EJ22"/>
    <mergeCell ref="CR22:CT22"/>
    <mergeCell ref="CW22:DE22"/>
    <mergeCell ref="DF22:DH22"/>
    <mergeCell ref="C19:N19"/>
    <mergeCell ref="Q19:AB19"/>
    <mergeCell ref="AE19:AP19"/>
    <mergeCell ref="AS19:BD19"/>
    <mergeCell ref="BG19:BR19"/>
    <mergeCell ref="BU19:CF19"/>
    <mergeCell ref="CI19:CT19"/>
    <mergeCell ref="CW19:DH19"/>
    <mergeCell ref="DK19:DV19"/>
    <mergeCell ref="CI17:CT17"/>
    <mergeCell ref="CW17:DH17"/>
    <mergeCell ref="DK17:DV17"/>
    <mergeCell ref="DY17:EJ17"/>
    <mergeCell ref="C18:N18"/>
    <mergeCell ref="Q18:AB18"/>
    <mergeCell ref="AE18:AP18"/>
    <mergeCell ref="AS18:BD18"/>
    <mergeCell ref="BG18:BR18"/>
    <mergeCell ref="BU18:CF18"/>
    <mergeCell ref="C17:N17"/>
    <mergeCell ref="Q17:AB17"/>
    <mergeCell ref="AE17:AP17"/>
    <mergeCell ref="AS17:BD17"/>
    <mergeCell ref="BG17:BR17"/>
    <mergeCell ref="BU17:CF17"/>
    <mergeCell ref="CI18:CT18"/>
    <mergeCell ref="CW18:DH18"/>
    <mergeCell ref="DK18:DV18"/>
    <mergeCell ref="DY18:EJ18"/>
    <mergeCell ref="DT14:DV14"/>
    <mergeCell ref="DY14:EG14"/>
    <mergeCell ref="EH14:EJ14"/>
    <mergeCell ref="C16:CT16"/>
    <mergeCell ref="CW16:EJ16"/>
    <mergeCell ref="BP14:BR14"/>
    <mergeCell ref="BU14:CC14"/>
    <mergeCell ref="CD14:CF14"/>
    <mergeCell ref="CI14:CQ14"/>
    <mergeCell ref="CR14:CT14"/>
    <mergeCell ref="CW14:DE14"/>
    <mergeCell ref="EH13:EJ13"/>
    <mergeCell ref="C14:K14"/>
    <mergeCell ref="L14:N14"/>
    <mergeCell ref="Q14:Y14"/>
    <mergeCell ref="Z14:AB14"/>
    <mergeCell ref="AE14:AM14"/>
    <mergeCell ref="AN14:AP14"/>
    <mergeCell ref="AS14:BA14"/>
    <mergeCell ref="BB14:BD14"/>
    <mergeCell ref="BG14:BO14"/>
    <mergeCell ref="CR13:CT13"/>
    <mergeCell ref="CW13:DE13"/>
    <mergeCell ref="DF13:DH13"/>
    <mergeCell ref="DK13:DS13"/>
    <mergeCell ref="DT13:DV13"/>
    <mergeCell ref="DY13:EG13"/>
    <mergeCell ref="BB13:BD13"/>
    <mergeCell ref="BG13:BO13"/>
    <mergeCell ref="BP13:BR13"/>
    <mergeCell ref="BU13:CC13"/>
    <mergeCell ref="CD13:CF13"/>
    <mergeCell ref="CI13:CQ13"/>
    <mergeCell ref="DF14:DH14"/>
    <mergeCell ref="DK14:DS14"/>
    <mergeCell ref="DT12:DV12"/>
    <mergeCell ref="C13:K13"/>
    <mergeCell ref="L13:N13"/>
    <mergeCell ref="Q13:Y13"/>
    <mergeCell ref="Z13:AB13"/>
    <mergeCell ref="AE13:AM13"/>
    <mergeCell ref="AN13:AP13"/>
    <mergeCell ref="AS13:BA13"/>
    <mergeCell ref="BU11:CF12"/>
    <mergeCell ref="CI11:CT11"/>
    <mergeCell ref="CW11:DH12"/>
    <mergeCell ref="DK11:DV11"/>
    <mergeCell ref="DY9:EJ9"/>
    <mergeCell ref="C10:N10"/>
    <mergeCell ref="Q10:AB10"/>
    <mergeCell ref="AE10:AP10"/>
    <mergeCell ref="AS10:BD10"/>
    <mergeCell ref="BG10:BR10"/>
    <mergeCell ref="DY11:EJ12"/>
    <mergeCell ref="C12:K12"/>
    <mergeCell ref="L12:N12"/>
    <mergeCell ref="BG12:BO12"/>
    <mergeCell ref="BP12:BR12"/>
    <mergeCell ref="CI12:CQ12"/>
    <mergeCell ref="BU10:CF10"/>
    <mergeCell ref="CI10:CT10"/>
    <mergeCell ref="CW10:DH10"/>
    <mergeCell ref="DK10:DV10"/>
    <mergeCell ref="DY10:EJ10"/>
    <mergeCell ref="C11:N11"/>
    <mergeCell ref="Q11:AB12"/>
    <mergeCell ref="AE11:AP12"/>
    <mergeCell ref="AS11:BD12"/>
    <mergeCell ref="BG11:BR11"/>
    <mergeCell ref="CR12:CT12"/>
    <mergeCell ref="DK12:DS12"/>
    <mergeCell ref="C9:N9"/>
    <mergeCell ref="Q9:AB9"/>
    <mergeCell ref="AE9:AP9"/>
    <mergeCell ref="AS9:BD9"/>
    <mergeCell ref="BG9:BR9"/>
    <mergeCell ref="BU9:CF9"/>
    <mergeCell ref="CI9:CT9"/>
    <mergeCell ref="CW9:DH9"/>
    <mergeCell ref="DK9:DV9"/>
    <mergeCell ref="B6:EJ6"/>
    <mergeCell ref="C7:BD7"/>
    <mergeCell ref="BG7:CF7"/>
    <mergeCell ref="CI7:DH7"/>
    <mergeCell ref="DK7:EJ7"/>
    <mergeCell ref="C8:N8"/>
    <mergeCell ref="Q8:AB8"/>
    <mergeCell ref="AE8:AP8"/>
    <mergeCell ref="AS8:BD8"/>
    <mergeCell ref="BG8:BR8"/>
    <mergeCell ref="BU8:CF8"/>
    <mergeCell ref="CI8:CT8"/>
    <mergeCell ref="CW8:DH8"/>
    <mergeCell ref="DK8:DV8"/>
    <mergeCell ref="DY8:EJ8"/>
    <mergeCell ref="DN4:DT4"/>
    <mergeCell ref="DU4:EB4"/>
    <mergeCell ref="EC4:EH4"/>
    <mergeCell ref="CI5:CQ5"/>
    <mergeCell ref="CS5:DL5"/>
    <mergeCell ref="DN5:EH5"/>
    <mergeCell ref="DN3:DX3"/>
    <mergeCell ref="DY3:EH3"/>
    <mergeCell ref="C4:L4"/>
    <mergeCell ref="N4:U4"/>
    <mergeCell ref="V4:AC4"/>
    <mergeCell ref="AD4:AJ4"/>
    <mergeCell ref="CI4:CQ4"/>
    <mergeCell ref="CS4:CY4"/>
    <mergeCell ref="CZ4:DE4"/>
    <mergeCell ref="DF4:DL4"/>
    <mergeCell ref="C1:EJ1"/>
    <mergeCell ref="N2:AJ2"/>
    <mergeCell ref="CS2:DL2"/>
    <mergeCell ref="DN2:EH2"/>
    <mergeCell ref="C3:L3"/>
    <mergeCell ref="N3:X3"/>
    <mergeCell ref="Z3:AJ3"/>
    <mergeCell ref="CI3:CQ3"/>
    <mergeCell ref="CS3:DB3"/>
    <mergeCell ref="DC3:DL3"/>
  </mergeCells>
  <conditionalFormatting sqref="L13:N14">
    <cfRule type="cellIs" dxfId="1260" priority="94" operator="greaterThan">
      <formula>0</formula>
    </cfRule>
  </conditionalFormatting>
  <conditionalFormatting sqref="Z13:AB14">
    <cfRule type="cellIs" dxfId="1259" priority="93" operator="greaterThan">
      <formula>0</formula>
    </cfRule>
  </conditionalFormatting>
  <conditionalFormatting sqref="AN13:AP14">
    <cfRule type="cellIs" dxfId="1258" priority="92" operator="greaterThan">
      <formula>0</formula>
    </cfRule>
  </conditionalFormatting>
  <conditionalFormatting sqref="BB13:BD14">
    <cfRule type="cellIs" dxfId="1257" priority="91" operator="greaterThan">
      <formula>0</formula>
    </cfRule>
  </conditionalFormatting>
  <conditionalFormatting sqref="BP13:BR14">
    <cfRule type="cellIs" dxfId="1256" priority="90" operator="greaterThan">
      <formula>0</formula>
    </cfRule>
  </conditionalFormatting>
  <conditionalFormatting sqref="CD13:CF14">
    <cfRule type="cellIs" dxfId="1255" priority="89" operator="greaterThan">
      <formula>0</formula>
    </cfRule>
  </conditionalFormatting>
  <conditionalFormatting sqref="EH13:EJ14">
    <cfRule type="cellIs" dxfId="1254" priority="85" operator="greaterThan">
      <formula>0</formula>
    </cfRule>
  </conditionalFormatting>
  <conditionalFormatting sqref="DT13:DV14">
    <cfRule type="cellIs" dxfId="1253" priority="86" operator="greaterThan">
      <formula>0</formula>
    </cfRule>
  </conditionalFormatting>
  <conditionalFormatting sqref="L22:N23">
    <cfRule type="cellIs" dxfId="1252" priority="84" operator="greaterThan">
      <formula>0</formula>
    </cfRule>
  </conditionalFormatting>
  <conditionalFormatting sqref="DF13:DH14">
    <cfRule type="cellIs" dxfId="1251" priority="87" operator="greaterThan">
      <formula>0</formula>
    </cfRule>
  </conditionalFormatting>
  <conditionalFormatting sqref="Z22:AB23">
    <cfRule type="cellIs" dxfId="1250" priority="83" operator="greaterThan">
      <formula>0</formula>
    </cfRule>
  </conditionalFormatting>
  <conditionalFormatting sqref="EH22:EJ23">
    <cfRule type="cellIs" dxfId="1249" priority="79" operator="greaterThan">
      <formula>0</formula>
    </cfRule>
  </conditionalFormatting>
  <conditionalFormatting sqref="AN31:AP32">
    <cfRule type="cellIs" dxfId="1248" priority="71" operator="greaterThan">
      <formula>0</formula>
    </cfRule>
  </conditionalFormatting>
  <conditionalFormatting sqref="BB31:BD32">
    <cfRule type="cellIs" dxfId="1247" priority="70" operator="greaterThan">
      <formula>0</formula>
    </cfRule>
  </conditionalFormatting>
  <conditionalFormatting sqref="BB22:BD23">
    <cfRule type="cellIs" dxfId="1246" priority="81" operator="greaterThan">
      <formula>0</formula>
    </cfRule>
  </conditionalFormatting>
  <conditionalFormatting sqref="CD31:CF32">
    <cfRule type="cellIs" dxfId="1245" priority="69" operator="greaterThan">
      <formula>0</formula>
    </cfRule>
  </conditionalFormatting>
  <conditionalFormatting sqref="BP22:BR23">
    <cfRule type="cellIs" dxfId="1244" priority="80" operator="greaterThan">
      <formula>0</formula>
    </cfRule>
  </conditionalFormatting>
  <conditionalFormatting sqref="BP31:BR32">
    <cfRule type="cellIs" dxfId="1243" priority="72" operator="greaterThan">
      <formula>0</formula>
    </cfRule>
  </conditionalFormatting>
  <conditionalFormatting sqref="DF22:DH23">
    <cfRule type="cellIs" dxfId="1242" priority="78" operator="greaterThan">
      <formula>0</formula>
    </cfRule>
  </conditionalFormatting>
  <conditionalFormatting sqref="CD22:CF23">
    <cfRule type="cellIs" dxfId="1241" priority="76" operator="greaterThan">
      <formula>0</formula>
    </cfRule>
  </conditionalFormatting>
  <conditionalFormatting sqref="CR22:CT23">
    <cfRule type="cellIs" dxfId="1240" priority="75" operator="greaterThan">
      <formula>0</formula>
    </cfRule>
  </conditionalFormatting>
  <conditionalFormatting sqref="DT22:DV23">
    <cfRule type="cellIs" dxfId="1239" priority="77" operator="greaterThan">
      <formula>0</formula>
    </cfRule>
  </conditionalFormatting>
  <conditionalFormatting sqref="DT31:DV32">
    <cfRule type="cellIs" dxfId="1238" priority="68" operator="greaterThan">
      <formula>0</formula>
    </cfRule>
  </conditionalFormatting>
  <conditionalFormatting sqref="AN22:AP23">
    <cfRule type="cellIs" dxfId="1237" priority="82" operator="greaterThan">
      <formula>0</formula>
    </cfRule>
  </conditionalFormatting>
  <conditionalFormatting sqref="Z31:AB32">
    <cfRule type="cellIs" dxfId="1236" priority="73" operator="greaterThan">
      <formula>0</formula>
    </cfRule>
  </conditionalFormatting>
  <conditionalFormatting sqref="CR13:CT14">
    <cfRule type="cellIs" dxfId="1235" priority="88" operator="greaterThan">
      <formula>0</formula>
    </cfRule>
  </conditionalFormatting>
  <conditionalFormatting sqref="L31:N32">
    <cfRule type="cellIs" dxfId="1234" priority="74" operator="greaterThan">
      <formula>0</formula>
    </cfRule>
  </conditionalFormatting>
  <conditionalFormatting sqref="EH31:EJ32">
    <cfRule type="cellIs" dxfId="1233" priority="67" operator="greaterThan">
      <formula>0</formula>
    </cfRule>
  </conditionalFormatting>
  <conditionalFormatting sqref="DF31:DH32">
    <cfRule type="cellIs" dxfId="1232" priority="58" operator="greaterThan">
      <formula>0</formula>
    </cfRule>
  </conditionalFormatting>
  <conditionalFormatting sqref="AN40:AP41">
    <cfRule type="cellIs" dxfId="1231" priority="66" operator="greaterThan">
      <formula>0</formula>
    </cfRule>
  </conditionalFormatting>
  <conditionalFormatting sqref="BP49:BR50">
    <cfRule type="cellIs" dxfId="1230" priority="63" operator="greaterThan">
      <formula>0</formula>
    </cfRule>
  </conditionalFormatting>
  <conditionalFormatting sqref="BB40:BD41">
    <cfRule type="cellIs" dxfId="1229" priority="65" operator="greaterThan">
      <formula>0</formula>
    </cfRule>
  </conditionalFormatting>
  <conditionalFormatting sqref="BB49:BD50">
    <cfRule type="cellIs" dxfId="1228" priority="64" operator="greaterThan">
      <formula>0</formula>
    </cfRule>
  </conditionalFormatting>
  <conditionalFormatting sqref="EH59:EJ60">
    <cfRule type="cellIs" dxfId="1227" priority="61" operator="greaterThan">
      <formula>0</formula>
    </cfRule>
  </conditionalFormatting>
  <conditionalFormatting sqref="DT59:DV60">
    <cfRule type="cellIs" dxfId="1226" priority="60" operator="greaterThan">
      <formula>0</formula>
    </cfRule>
  </conditionalFormatting>
  <conditionalFormatting sqref="DF59:DH60">
    <cfRule type="cellIs" dxfId="1225" priority="62" operator="greaterThan">
      <formula>0</formula>
    </cfRule>
  </conditionalFormatting>
  <conditionalFormatting sqref="L40:N41">
    <cfRule type="cellIs" dxfId="1224" priority="57" operator="greaterThan">
      <formula>0</formula>
    </cfRule>
  </conditionalFormatting>
  <conditionalFormatting sqref="EH49:EJ50">
    <cfRule type="cellIs" dxfId="1223" priority="49" operator="greaterThan">
      <formula>0</formula>
    </cfRule>
  </conditionalFormatting>
  <conditionalFormatting sqref="BP40:BR41">
    <cfRule type="cellIs" dxfId="1222" priority="55" operator="greaterThan">
      <formula>0</formula>
    </cfRule>
  </conditionalFormatting>
  <conditionalFormatting sqref="CR31:CT32">
    <cfRule type="cellIs" dxfId="1221" priority="59" operator="greaterThan">
      <formula>0</formula>
    </cfRule>
  </conditionalFormatting>
  <conditionalFormatting sqref="CD59:CF60">
    <cfRule type="cellIs" dxfId="1220" priority="46" operator="greaterThan">
      <formula>0</formula>
    </cfRule>
  </conditionalFormatting>
  <conditionalFormatting sqref="CD40:CF41">
    <cfRule type="cellIs" dxfId="1219" priority="54" operator="greaterThan">
      <formula>0</formula>
    </cfRule>
  </conditionalFormatting>
  <conditionalFormatting sqref="Z40:AB41">
    <cfRule type="cellIs" dxfId="1218" priority="56" operator="greaterThan">
      <formula>0</formula>
    </cfRule>
  </conditionalFormatting>
  <conditionalFormatting sqref="CD49:CF50">
    <cfRule type="cellIs" dxfId="1217" priority="53" operator="greaterThan">
      <formula>0</formula>
    </cfRule>
  </conditionalFormatting>
  <conditionalFormatting sqref="CR49:CT50">
    <cfRule type="cellIs" dxfId="1216" priority="52" operator="greaterThan">
      <formula>0</formula>
    </cfRule>
  </conditionalFormatting>
  <conditionalFormatting sqref="DF49:DH50">
    <cfRule type="cellIs" dxfId="1215" priority="51" operator="greaterThan">
      <formula>0</formula>
    </cfRule>
  </conditionalFormatting>
  <conditionalFormatting sqref="DT49:DV50">
    <cfRule type="cellIs" dxfId="1214" priority="50" operator="greaterThan">
      <formula>0</formula>
    </cfRule>
  </conditionalFormatting>
  <conditionalFormatting sqref="BB59:BD60">
    <cfRule type="cellIs" dxfId="1213" priority="48" operator="greaterThan">
      <formula>0</formula>
    </cfRule>
  </conditionalFormatting>
  <conditionalFormatting sqref="BP59:BR60">
    <cfRule type="cellIs" dxfId="1212" priority="47" operator="greaterThan">
      <formula>0</formula>
    </cfRule>
  </conditionalFormatting>
  <conditionalFormatting sqref="AN68:AP69">
    <cfRule type="cellIs" dxfId="1211" priority="43" operator="greaterThan">
      <formula>0</formula>
    </cfRule>
  </conditionalFormatting>
  <conditionalFormatting sqref="CR59:CT60">
    <cfRule type="cellIs" dxfId="1210" priority="45" operator="greaterThan">
      <formula>0</formula>
    </cfRule>
  </conditionalFormatting>
  <conditionalFormatting sqref="L68:N69">
    <cfRule type="cellIs" dxfId="1209" priority="44" operator="greaterThan">
      <formula>0</formula>
    </cfRule>
  </conditionalFormatting>
  <conditionalFormatting sqref="Z68:AB69">
    <cfRule type="cellIs" dxfId="1208" priority="42" operator="greaterThan">
      <formula>0</formula>
    </cfRule>
  </conditionalFormatting>
  <conditionalFormatting sqref="CR40:CT41">
    <cfRule type="cellIs" dxfId="1207" priority="41" operator="greaterThan">
      <formula>0</formula>
    </cfRule>
  </conditionalFormatting>
  <conditionalFormatting sqref="DF40:DH41">
    <cfRule type="cellIs" dxfId="1206" priority="40" operator="greaterThan">
      <formula>0</formula>
    </cfRule>
  </conditionalFormatting>
  <conditionalFormatting sqref="DT40:DV41">
    <cfRule type="cellIs" dxfId="1205" priority="39" operator="greaterThan">
      <formula>0</formula>
    </cfRule>
  </conditionalFormatting>
  <conditionalFormatting sqref="EH40:EJ41">
    <cfRule type="cellIs" dxfId="1204" priority="38" operator="greaterThan">
      <formula>0</formula>
    </cfRule>
  </conditionalFormatting>
  <conditionalFormatting sqref="L49:N50">
    <cfRule type="cellIs" dxfId="1203" priority="37" operator="greaterThan">
      <formula>0</formula>
    </cfRule>
  </conditionalFormatting>
  <conditionalFormatting sqref="DF68:DH69">
    <cfRule type="cellIs" dxfId="1202" priority="36" operator="greaterThan">
      <formula>0</formula>
    </cfRule>
  </conditionalFormatting>
  <conditionalFormatting sqref="CR68:CT69">
    <cfRule type="cellIs" dxfId="1201" priority="35" operator="greaterThan">
      <formula>0</formula>
    </cfRule>
  </conditionalFormatting>
  <conditionalFormatting sqref="CD68:CF69">
    <cfRule type="cellIs" dxfId="1200" priority="33" operator="greaterThan">
      <formula>0</formula>
    </cfRule>
  </conditionalFormatting>
  <conditionalFormatting sqref="BB68:BD69">
    <cfRule type="cellIs" dxfId="1199" priority="34" operator="greaterThan">
      <formula>0</formula>
    </cfRule>
  </conditionalFormatting>
  <conditionalFormatting sqref="BP68:BR69">
    <cfRule type="cellIs" dxfId="1198" priority="32" operator="greaterThan">
      <formula>0</formula>
    </cfRule>
  </conditionalFormatting>
  <conditionalFormatting sqref="AN59:AP60">
    <cfRule type="cellIs" dxfId="1197" priority="30" operator="greaterThan">
      <formula>0</formula>
    </cfRule>
  </conditionalFormatting>
  <conditionalFormatting sqref="L59:N60">
    <cfRule type="cellIs" dxfId="1196" priority="31" operator="greaterThan">
      <formula>0</formula>
    </cfRule>
  </conditionalFormatting>
  <conditionalFormatting sqref="Z59:AB60">
    <cfRule type="cellIs" dxfId="1195" priority="29" operator="greaterThan">
      <formula>0</formula>
    </cfRule>
  </conditionalFormatting>
  <conditionalFormatting sqref="Z49:AB50">
    <cfRule type="cellIs" dxfId="1194" priority="28" operator="greaterThan">
      <formula>0</formula>
    </cfRule>
  </conditionalFormatting>
  <conditionalFormatting sqref="AN49:AP50">
    <cfRule type="cellIs" dxfId="1193" priority="27" operator="greaterThan">
      <formula>0</formula>
    </cfRule>
  </conditionalFormatting>
  <conditionalFormatting sqref="L12:N12">
    <cfRule type="cellIs" dxfId="1192" priority="26" operator="greaterThan">
      <formula>0</formula>
    </cfRule>
  </conditionalFormatting>
  <conditionalFormatting sqref="CD48:CF48">
    <cfRule type="cellIs" dxfId="1191" priority="12" operator="greaterThan">
      <formula>0</formula>
    </cfRule>
  </conditionalFormatting>
  <conditionalFormatting sqref="AN30:AP30">
    <cfRule type="cellIs" dxfId="1190" priority="19" operator="greaterThan">
      <formula>0</formula>
    </cfRule>
  </conditionalFormatting>
  <conditionalFormatting sqref="BP12:BR12">
    <cfRule type="cellIs" dxfId="1189" priority="25" operator="greaterThan">
      <formula>0</formula>
    </cfRule>
  </conditionalFormatting>
  <conditionalFormatting sqref="CD30:CF30">
    <cfRule type="cellIs" dxfId="1188" priority="18" operator="greaterThan">
      <formula>0</formula>
    </cfRule>
  </conditionalFormatting>
  <conditionalFormatting sqref="Z58:AB58">
    <cfRule type="cellIs" dxfId="1187" priority="4" operator="greaterThan">
      <formula>0</formula>
    </cfRule>
  </conditionalFormatting>
  <conditionalFormatting sqref="DT12:DV12">
    <cfRule type="cellIs" dxfId="1186" priority="23" operator="greaterThan">
      <formula>0</formula>
    </cfRule>
  </conditionalFormatting>
  <conditionalFormatting sqref="EH30:EJ30">
    <cfRule type="cellIs" dxfId="1185" priority="17" operator="greaterThan">
      <formula>0</formula>
    </cfRule>
  </conditionalFormatting>
  <conditionalFormatting sqref="CR12:CT12">
    <cfRule type="cellIs" dxfId="1184" priority="24" operator="greaterThan">
      <formula>0</formula>
    </cfRule>
  </conditionalFormatting>
  <conditionalFormatting sqref="L21:N21">
    <cfRule type="cellIs" dxfId="1183" priority="22" operator="greaterThan">
      <formula>0</formula>
    </cfRule>
  </conditionalFormatting>
  <conditionalFormatting sqref="CD58:CF58">
    <cfRule type="cellIs" dxfId="1182" priority="5" operator="greaterThan">
      <formula>0</formula>
    </cfRule>
  </conditionalFormatting>
  <conditionalFormatting sqref="BB58:BD58">
    <cfRule type="cellIs" dxfId="1181" priority="6" operator="greaterThan">
      <formula>0</formula>
    </cfRule>
  </conditionalFormatting>
  <conditionalFormatting sqref="BP39:BR39">
    <cfRule type="cellIs" dxfId="1180" priority="15" operator="greaterThan">
      <formula>0</formula>
    </cfRule>
  </conditionalFormatting>
  <conditionalFormatting sqref="DF21:DH21">
    <cfRule type="cellIs" dxfId="1179" priority="21" operator="greaterThan">
      <formula>0</formula>
    </cfRule>
  </conditionalFormatting>
  <conditionalFormatting sqref="DT39:DV39">
    <cfRule type="cellIs" dxfId="1178" priority="13" operator="greaterThan">
      <formula>0</formula>
    </cfRule>
  </conditionalFormatting>
  <conditionalFormatting sqref="DT58:DV58">
    <cfRule type="cellIs" dxfId="1177" priority="7" operator="greaterThan">
      <formula>0</formula>
    </cfRule>
  </conditionalFormatting>
  <conditionalFormatting sqref="DF48:DH48">
    <cfRule type="cellIs" dxfId="1176" priority="11" operator="greaterThan">
      <formula>0</formula>
    </cfRule>
  </conditionalFormatting>
  <conditionalFormatting sqref="L67:N67">
    <cfRule type="cellIs" dxfId="1175" priority="3" operator="greaterThan">
      <formula>0</formula>
    </cfRule>
  </conditionalFormatting>
  <conditionalFormatting sqref="CR39:CT39">
    <cfRule type="cellIs" dxfId="1174" priority="14" operator="greaterThan">
      <formula>0</formula>
    </cfRule>
  </conditionalFormatting>
  <conditionalFormatting sqref="L30:N30">
    <cfRule type="cellIs" dxfId="1173" priority="20" operator="greaterThan">
      <formula>0</formula>
    </cfRule>
  </conditionalFormatting>
  <conditionalFormatting sqref="BB67:BD67">
    <cfRule type="cellIs" dxfId="1172" priority="1" operator="greaterThan">
      <formula>0</formula>
    </cfRule>
  </conditionalFormatting>
  <conditionalFormatting sqref="Z48:AB48">
    <cfRule type="cellIs" dxfId="1171" priority="9" operator="greaterThan">
      <formula>0</formula>
    </cfRule>
  </conditionalFormatting>
  <conditionalFormatting sqref="AN39:AP39">
    <cfRule type="cellIs" dxfId="1170" priority="16" operator="greaterThan">
      <formula>0</formula>
    </cfRule>
  </conditionalFormatting>
  <conditionalFormatting sqref="EH48:EJ48">
    <cfRule type="cellIs" dxfId="1169" priority="10" operator="greaterThan">
      <formula>0</formula>
    </cfRule>
  </conditionalFormatting>
  <conditionalFormatting sqref="DF58:DH58">
    <cfRule type="cellIs" dxfId="1168" priority="8" operator="greaterThan">
      <formula>0</formula>
    </cfRule>
  </conditionalFormatting>
  <conditionalFormatting sqref="Z67:AB67">
    <cfRule type="cellIs" dxfId="1167" priority="2" operator="greaterThan">
      <formula>0</formula>
    </cfRule>
  </conditionalFormatting>
  <pageMargins left="0.23622047244094491" right="0.23622047244094491" top="0.74803149606299213" bottom="0.74803149606299213" header="0.31496062992125984" footer="0.31496062992125984"/>
  <pageSetup paperSize="9" scale="49" fitToHeight="0" orientation="portrait" r:id="rId1"/>
  <headerFooter>
    <oddFooter>&amp;R&amp;"Arial,обычный"&amp;24Стр.&amp;P</oddFooter>
  </headerFooter>
  <rowBreaks count="1" manualBreakCount="1">
    <brk id="51" max="16383" man="1"/>
  </rowBreaks>
  <drawing r:id="rId2"/>
</worksheet>
</file>

<file path=xl/worksheets/sheet12.xml><?xml version="1.0" encoding="utf-8"?>
<worksheet xmlns="http://schemas.openxmlformats.org/spreadsheetml/2006/main" xmlns:r="http://schemas.openxmlformats.org/officeDocument/2006/relationships">
  <sheetPr>
    <tabColor theme="5"/>
  </sheetPr>
  <dimension ref="A1:EK67"/>
  <sheetViews>
    <sheetView zoomScale="80" zoomScaleNormal="80" workbookViewId="0">
      <pane ySplit="5" topLeftCell="A18" activePane="bottomLeft" state="frozen"/>
      <selection activeCell="DR102" sqref="DR102"/>
      <selection pane="bottomLeft" activeCell="DT58" sqref="DT58"/>
    </sheetView>
  </sheetViews>
  <sheetFormatPr defaultRowHeight="14.25"/>
  <cols>
    <col min="1" max="1" width="12.5703125" style="163" hidden="1" customWidth="1"/>
    <col min="2" max="2" width="1.85546875" style="163" customWidth="1"/>
    <col min="3" max="14" width="1.42578125" style="163" customWidth="1"/>
    <col min="15" max="15" width="12.7109375" style="163" hidden="1" customWidth="1"/>
    <col min="16" max="28" width="1.42578125" style="163" customWidth="1"/>
    <col min="29" max="29" width="13" style="163" hidden="1" customWidth="1"/>
    <col min="30" max="42" width="1.42578125" style="163" customWidth="1"/>
    <col min="43" max="43" width="12.7109375" style="163" hidden="1" customWidth="1"/>
    <col min="44" max="56" width="1.42578125" style="163" customWidth="1"/>
    <col min="57" max="57" width="13.5703125" style="163" hidden="1" customWidth="1"/>
    <col min="58" max="58" width="1.85546875" style="163" customWidth="1"/>
    <col min="59" max="70" width="1.42578125" style="163" customWidth="1"/>
    <col min="71" max="71" width="12.7109375" style="163" hidden="1" customWidth="1"/>
    <col min="72" max="84" width="1.42578125" style="163" customWidth="1"/>
    <col min="85" max="85" width="14.140625" style="163" hidden="1" customWidth="1"/>
    <col min="86" max="86" width="1.85546875" style="163" customWidth="1"/>
    <col min="87" max="88" width="1.42578125" style="163" customWidth="1"/>
    <col min="89" max="89" width="2.85546875" style="163" customWidth="1"/>
    <col min="90" max="93" width="1.42578125" style="163" customWidth="1"/>
    <col min="94" max="94" width="2.140625" style="163" customWidth="1"/>
    <col min="95" max="97" width="1.42578125" style="163" customWidth="1"/>
    <col min="98" max="98" width="2.140625" style="163" customWidth="1"/>
    <col min="99" max="99" width="12.7109375" style="163" hidden="1" customWidth="1"/>
    <col min="100" max="112" width="1.42578125" style="163" customWidth="1"/>
    <col min="113" max="113" width="13.28515625" style="163" hidden="1" customWidth="1"/>
    <col min="114" max="114" width="1.85546875" style="163" customWidth="1"/>
    <col min="115" max="126" width="1.42578125" style="163" customWidth="1"/>
    <col min="127" max="127" width="12.7109375" style="163" hidden="1" customWidth="1"/>
    <col min="128" max="140" width="1.42578125" style="163" customWidth="1"/>
    <col min="141" max="16384" width="9.140625" style="163"/>
  </cols>
  <sheetData>
    <row r="1" spans="1:141" ht="21" thickBot="1">
      <c r="C1" s="750" t="s">
        <v>4370</v>
      </c>
      <c r="D1" s="751"/>
      <c r="E1" s="751"/>
      <c r="F1" s="751"/>
      <c r="G1" s="751"/>
      <c r="H1" s="751"/>
      <c r="I1" s="751"/>
      <c r="J1" s="751"/>
      <c r="K1" s="751"/>
      <c r="L1" s="751"/>
      <c r="M1" s="751"/>
      <c r="N1" s="751"/>
      <c r="O1" s="751"/>
      <c r="P1" s="751"/>
      <c r="Q1" s="751"/>
      <c r="R1" s="751"/>
      <c r="S1" s="751"/>
      <c r="T1" s="751"/>
      <c r="U1" s="751"/>
      <c r="V1" s="751"/>
      <c r="W1" s="751"/>
      <c r="X1" s="751"/>
      <c r="Y1" s="751"/>
      <c r="Z1" s="751"/>
      <c r="AA1" s="751"/>
      <c r="AB1" s="751"/>
      <c r="AC1" s="751"/>
      <c r="AD1" s="751"/>
      <c r="AE1" s="751"/>
      <c r="AF1" s="751"/>
      <c r="AG1" s="751"/>
      <c r="AH1" s="751"/>
      <c r="AI1" s="751"/>
      <c r="AJ1" s="751"/>
      <c r="AK1" s="751"/>
      <c r="AL1" s="751"/>
      <c r="AM1" s="751"/>
      <c r="AN1" s="751"/>
      <c r="AO1" s="751"/>
      <c r="AP1" s="751"/>
      <c r="AQ1" s="751"/>
      <c r="AR1" s="751"/>
      <c r="AS1" s="751"/>
      <c r="AT1" s="833"/>
      <c r="AU1" s="833"/>
      <c r="AV1" s="833"/>
      <c r="AW1" s="833"/>
      <c r="AX1" s="833"/>
      <c r="AY1" s="833"/>
      <c r="AZ1" s="833"/>
      <c r="BA1" s="833"/>
      <c r="BB1" s="833"/>
      <c r="BC1" s="833"/>
      <c r="BD1" s="833"/>
      <c r="BE1" s="833"/>
      <c r="BF1" s="833"/>
      <c r="BG1" s="833"/>
      <c r="BH1" s="833"/>
      <c r="BI1" s="833"/>
      <c r="BJ1" s="833"/>
      <c r="BK1" s="833"/>
      <c r="BL1" s="833"/>
      <c r="BM1" s="833"/>
      <c r="BN1" s="833"/>
      <c r="BO1" s="833"/>
      <c r="BP1" s="833"/>
      <c r="BQ1" s="833"/>
      <c r="BR1" s="833"/>
      <c r="BS1" s="833"/>
      <c r="BT1" s="833"/>
      <c r="BU1" s="833"/>
      <c r="BV1" s="833"/>
      <c r="BW1" s="833"/>
      <c r="BX1" s="833"/>
      <c r="BY1" s="833"/>
      <c r="BZ1" s="833"/>
      <c r="CA1" s="833"/>
      <c r="CB1" s="833"/>
      <c r="CC1" s="833"/>
      <c r="CD1" s="833"/>
      <c r="CE1" s="833"/>
      <c r="CF1" s="833"/>
      <c r="CG1" s="751"/>
      <c r="CH1" s="751"/>
      <c r="CI1" s="751"/>
      <c r="CJ1" s="751"/>
      <c r="CK1" s="751"/>
      <c r="CL1" s="751"/>
      <c r="CM1" s="751"/>
      <c r="CN1" s="751"/>
      <c r="CO1" s="751"/>
      <c r="CP1" s="751"/>
      <c r="CQ1" s="751"/>
      <c r="CR1" s="751"/>
      <c r="CS1" s="751"/>
      <c r="CT1" s="751"/>
      <c r="CU1" s="751"/>
      <c r="CV1" s="751"/>
      <c r="CW1" s="751"/>
      <c r="CX1" s="751"/>
      <c r="CY1" s="751"/>
      <c r="CZ1" s="751"/>
      <c r="DA1" s="751"/>
      <c r="DB1" s="751"/>
      <c r="DC1" s="751"/>
      <c r="DD1" s="751"/>
      <c r="DE1" s="751"/>
      <c r="DF1" s="751"/>
      <c r="DG1" s="751"/>
      <c r="DH1" s="751"/>
      <c r="DI1" s="751"/>
      <c r="DJ1" s="751"/>
      <c r="DK1" s="751"/>
      <c r="DL1" s="751"/>
      <c r="DM1" s="751"/>
      <c r="DN1" s="751"/>
      <c r="DO1" s="751"/>
      <c r="DP1" s="751"/>
      <c r="DQ1" s="751"/>
      <c r="DR1" s="751"/>
      <c r="DS1" s="751"/>
      <c r="DT1" s="751"/>
      <c r="DU1" s="751"/>
      <c r="DV1" s="751"/>
      <c r="DW1" s="751"/>
      <c r="DX1" s="751"/>
      <c r="DY1" s="751"/>
      <c r="DZ1" s="751"/>
      <c r="EA1" s="751"/>
      <c r="EB1" s="751"/>
      <c r="EC1" s="751"/>
      <c r="ED1" s="751"/>
      <c r="EE1" s="751"/>
      <c r="EF1" s="751"/>
      <c r="EG1" s="751"/>
      <c r="EH1" s="751"/>
      <c r="EI1" s="751"/>
      <c r="EJ1" s="752"/>
    </row>
    <row r="2" spans="1:141" ht="15" customHeight="1" thickBot="1">
      <c r="B2" s="221"/>
      <c r="C2" s="221"/>
      <c r="D2" s="221"/>
      <c r="E2" s="221"/>
      <c r="F2" s="221"/>
      <c r="G2" s="221"/>
      <c r="H2" s="221"/>
      <c r="I2" s="221"/>
      <c r="J2" s="221"/>
      <c r="K2" s="221"/>
      <c r="L2" s="221"/>
      <c r="M2" s="160"/>
      <c r="N2" s="1077" t="s">
        <v>5003</v>
      </c>
      <c r="O2" s="1078"/>
      <c r="P2" s="1078"/>
      <c r="Q2" s="1078"/>
      <c r="R2" s="1078"/>
      <c r="S2" s="1078"/>
      <c r="T2" s="1078"/>
      <c r="U2" s="1078"/>
      <c r="V2" s="1078"/>
      <c r="W2" s="1078"/>
      <c r="X2" s="1078"/>
      <c r="Y2" s="1078"/>
      <c r="Z2" s="1078"/>
      <c r="AA2" s="1078"/>
      <c r="AB2" s="1078"/>
      <c r="AC2" s="1078"/>
      <c r="AD2" s="1078"/>
      <c r="AE2" s="1078"/>
      <c r="AF2" s="1078"/>
      <c r="AG2" s="1078"/>
      <c r="AH2" s="1078"/>
      <c r="AI2" s="1078"/>
      <c r="AJ2" s="1078"/>
      <c r="AK2" s="1078"/>
      <c r="AL2" s="1078"/>
      <c r="AM2" s="1078"/>
      <c r="AN2" s="1078"/>
      <c r="AO2" s="1078"/>
      <c r="AP2" s="1079"/>
      <c r="AQ2" s="158"/>
      <c r="AR2" s="158"/>
      <c r="AS2" s="158"/>
      <c r="AT2" s="762" t="s">
        <v>6368</v>
      </c>
      <c r="AU2" s="762"/>
      <c r="AV2" s="762"/>
      <c r="AW2" s="762"/>
      <c r="AX2" s="762"/>
      <c r="AY2" s="762"/>
      <c r="AZ2" s="762"/>
      <c r="BA2" s="762"/>
      <c r="BB2" s="762"/>
      <c r="BC2" s="762"/>
      <c r="BD2" s="762"/>
      <c r="BE2" s="762"/>
      <c r="BF2" s="762"/>
      <c r="BG2" s="762"/>
      <c r="BH2" s="762"/>
      <c r="BI2" s="762"/>
      <c r="BJ2" s="762"/>
      <c r="BK2" s="762"/>
      <c r="BL2" s="762"/>
      <c r="BM2" s="762"/>
      <c r="BN2" s="762"/>
      <c r="BO2" s="762"/>
      <c r="BP2" s="762"/>
      <c r="BQ2" s="762"/>
      <c r="BR2" s="762"/>
      <c r="BS2" s="762"/>
      <c r="BT2" s="762"/>
      <c r="BU2" s="762"/>
      <c r="BV2" s="762"/>
      <c r="BW2" s="762"/>
      <c r="BX2" s="762"/>
      <c r="BY2" s="762"/>
      <c r="BZ2" s="762"/>
      <c r="CA2" s="762"/>
      <c r="CB2" s="762"/>
      <c r="CC2" s="762"/>
      <c r="CD2" s="762"/>
      <c r="CE2" s="762"/>
      <c r="CF2" s="762"/>
      <c r="CG2" s="142"/>
      <c r="CH2" s="142"/>
      <c r="CI2" s="142"/>
      <c r="CJ2" s="142"/>
      <c r="CK2" s="142"/>
      <c r="CL2" s="142"/>
      <c r="CM2" s="142"/>
      <c r="CN2" s="142"/>
      <c r="CO2" s="142"/>
      <c r="CP2" s="142"/>
      <c r="CQ2" s="142"/>
      <c r="CR2" s="142"/>
      <c r="CS2" s="745" t="s">
        <v>4999</v>
      </c>
      <c r="CT2" s="745"/>
      <c r="CU2" s="745"/>
      <c r="CV2" s="745"/>
      <c r="CW2" s="745"/>
      <c r="CX2" s="745"/>
      <c r="CY2" s="745"/>
      <c r="CZ2" s="745"/>
      <c r="DA2" s="745"/>
      <c r="DB2" s="745"/>
      <c r="DC2" s="745"/>
      <c r="DD2" s="745"/>
      <c r="DE2" s="745"/>
      <c r="DF2" s="745"/>
      <c r="DG2" s="745"/>
      <c r="DH2" s="745"/>
      <c r="DI2" s="745"/>
      <c r="DJ2" s="745"/>
      <c r="DK2" s="745"/>
      <c r="DL2" s="745"/>
      <c r="DN2" s="745" t="s">
        <v>5000</v>
      </c>
      <c r="DO2" s="745"/>
      <c r="DP2" s="745"/>
      <c r="DQ2" s="745"/>
      <c r="DR2" s="745"/>
      <c r="DS2" s="745"/>
      <c r="DT2" s="745"/>
      <c r="DU2" s="745"/>
      <c r="DV2" s="745"/>
      <c r="DW2" s="745"/>
      <c r="DX2" s="745"/>
      <c r="DY2" s="745"/>
      <c r="DZ2" s="745"/>
      <c r="EA2" s="745"/>
      <c r="EB2" s="745"/>
      <c r="EC2" s="745"/>
      <c r="ED2" s="745"/>
      <c r="EE2" s="745"/>
      <c r="EF2" s="745"/>
      <c r="EG2" s="745"/>
      <c r="EH2" s="745"/>
      <c r="EI2" s="142"/>
      <c r="EJ2" s="142"/>
    </row>
    <row r="3" spans="1:141" s="243" customFormat="1" ht="18.75" customHeight="1" thickBot="1">
      <c r="C3" s="899" t="s">
        <v>4266</v>
      </c>
      <c r="D3" s="900"/>
      <c r="E3" s="900"/>
      <c r="F3" s="900"/>
      <c r="G3" s="900"/>
      <c r="H3" s="900"/>
      <c r="I3" s="900"/>
      <c r="J3" s="900"/>
      <c r="K3" s="900"/>
      <c r="L3" s="901"/>
      <c r="M3" s="140"/>
      <c r="N3" s="957" t="s">
        <v>602</v>
      </c>
      <c r="O3" s="958"/>
      <c r="P3" s="958"/>
      <c r="Q3" s="958"/>
      <c r="R3" s="958"/>
      <c r="S3" s="958"/>
      <c r="T3" s="958"/>
      <c r="U3" s="958"/>
      <c r="V3" s="958"/>
      <c r="W3" s="958"/>
      <c r="X3" s="958"/>
      <c r="Y3" s="958"/>
      <c r="Z3" s="958"/>
      <c r="AA3" s="958"/>
      <c r="AB3" s="1082" t="s">
        <v>15</v>
      </c>
      <c r="AC3" s="1083"/>
      <c r="AD3" s="1083"/>
      <c r="AE3" s="1083"/>
      <c r="AF3" s="1083"/>
      <c r="AG3" s="1083"/>
      <c r="AH3" s="1083"/>
      <c r="AI3" s="1083"/>
      <c r="AJ3" s="1083"/>
      <c r="AK3" s="1083"/>
      <c r="AL3" s="1083"/>
      <c r="AM3" s="1083"/>
      <c r="AN3" s="1083"/>
      <c r="AO3" s="1083"/>
      <c r="AP3" s="1084"/>
      <c r="AT3" s="762"/>
      <c r="AU3" s="762"/>
      <c r="AV3" s="762"/>
      <c r="AW3" s="762"/>
      <c r="AX3" s="762"/>
      <c r="AY3" s="762"/>
      <c r="AZ3" s="762"/>
      <c r="BA3" s="762"/>
      <c r="BB3" s="762"/>
      <c r="BC3" s="762"/>
      <c r="BD3" s="762"/>
      <c r="BE3" s="762"/>
      <c r="BF3" s="762"/>
      <c r="BG3" s="762"/>
      <c r="BH3" s="762"/>
      <c r="BI3" s="762"/>
      <c r="BJ3" s="762"/>
      <c r="BK3" s="762"/>
      <c r="BL3" s="762"/>
      <c r="BM3" s="762"/>
      <c r="BN3" s="762"/>
      <c r="BO3" s="762"/>
      <c r="BP3" s="762"/>
      <c r="BQ3" s="762"/>
      <c r="BR3" s="762"/>
      <c r="BS3" s="762"/>
      <c r="BT3" s="762"/>
      <c r="BU3" s="762"/>
      <c r="BV3" s="762"/>
      <c r="BW3" s="762"/>
      <c r="BX3" s="762"/>
      <c r="BY3" s="762"/>
      <c r="BZ3" s="762"/>
      <c r="CA3" s="762"/>
      <c r="CB3" s="762"/>
      <c r="CC3" s="762"/>
      <c r="CD3" s="762"/>
      <c r="CE3" s="762"/>
      <c r="CF3" s="762"/>
      <c r="CG3" s="156"/>
      <c r="CH3" s="142"/>
      <c r="CI3" s="757" t="s">
        <v>4266</v>
      </c>
      <c r="CJ3" s="757"/>
      <c r="CK3" s="757"/>
      <c r="CL3" s="757"/>
      <c r="CM3" s="757"/>
      <c r="CN3" s="757"/>
      <c r="CO3" s="757"/>
      <c r="CP3" s="757"/>
      <c r="CQ3" s="757"/>
      <c r="CR3" s="142"/>
      <c r="CS3" s="941">
        <f>Z12+AN12+BB12+CD12+DF12+DT12+L28+AN28+BB28+BP28+CR28+DT28+L36+AN36+Z36+BP36+CD36+DF36+Z44+AN44+BP44+CR44+EH36+EH44+L53+DF53+AN53+BP53+CR53+DT53+EH53+CR61+Z61+DF61+CD61+BB61+EH12+L20+Z20+AN20+BP20+CD20+DF20+EH20+DF44</f>
        <v>0</v>
      </c>
      <c r="CT3" s="941"/>
      <c r="CU3" s="941"/>
      <c r="CV3" s="941"/>
      <c r="CW3" s="941"/>
      <c r="CX3" s="941"/>
      <c r="CY3" s="941"/>
      <c r="CZ3" s="941"/>
      <c r="DA3" s="941"/>
      <c r="DB3" s="941"/>
      <c r="DC3" s="974">
        <f>Z13+AN13+BB13+CD13+DF13+DT13+L29+AN29+BB29+BP29+CR29+DT29+L37+AN37+Z37+BP37+CD37+DF37+Z45+AN45+BP45+CR45+EH37+EH45+L54+DF54+AN54+BP54+CR54+DT54+EH54+CR62+Z62+DF62+CD62+BB62+EH13+L21+Z21+AN21+BP21+CD21+DF21+EH21+DF45</f>
        <v>0</v>
      </c>
      <c r="DD3" s="974"/>
      <c r="DE3" s="974"/>
      <c r="DF3" s="974"/>
      <c r="DG3" s="974"/>
      <c r="DH3" s="974"/>
      <c r="DI3" s="974"/>
      <c r="DJ3" s="974"/>
      <c r="DK3" s="974"/>
      <c r="DL3" s="974"/>
      <c r="DN3" s="746">
        <f>Q12*Z12+AE12*AN12+BU12*CD12+AS12*BB12+CW12*DF12+DY12*EH12+AE28*AN28+AS28*BB28+BG28*BP28+C28*L28+CI28*CR28+DK28*DT28+Q36*Z36+C36*L36+AE36*AN36+DY36*EH36+BG36*BP36+BU36*CD36+CW36*DF36+Q44*Z44+AE44*AN44+AS44*BB44+CI44*CR44+CW44*DF44+BU44*CD44+C53*L53+DY44*EH44+AE53*AN53+BG53*BP53+CI53*CR53+DK53*DT53+Q61*Z61+CI61*CR61+AS61*BB61+CW61*DF61+CW53*DF53+DK12*DT12+C20*L20+Q20*Z20+AE20*AN20+BG20*BP20+BU20*CD20+CW20*DF20+DY20*EH20+BU61*CD61</f>
        <v>0</v>
      </c>
      <c r="DO3" s="746"/>
      <c r="DP3" s="746"/>
      <c r="DQ3" s="746"/>
      <c r="DR3" s="746"/>
      <c r="DS3" s="746"/>
      <c r="DT3" s="746"/>
      <c r="DU3" s="746"/>
      <c r="DV3" s="746"/>
      <c r="DW3" s="746"/>
      <c r="DX3" s="746"/>
      <c r="DY3" s="746"/>
      <c r="DZ3" s="896">
        <f>Q13*Z13+AE13*AN13+BU13*CD13+AS13*BB13+CW13*DF13+DY13*EH13+AE29*AN29+AS29*BB29+BG29*BP29+C29*L29+CI29*CR29+DK29*DT29+Q37*Z37+C37*L37+AE37*AN37+DY37*EH37+BG37*BP37+BU37*CD37+CW37*DF37+Q45*Z45+AE45*AN45+BG45*BP45+CI45*CR45+CW45*DF45+DY45*EH45+C54*L54+BU45*CD45+AE54*AN54+BG54*BP54+CI54*CR54+DK54*DT54+Q62*Z62+CI62*CR62+AS62*BB62+CW62*DF62+CW54*DF54+DK13*DT13+C21*L21+Q21*Z21+AE21*AN21+BG21*BP21+BU21*CD21+CW21*DF21+DY21*EH21+BU62*CD62</f>
        <v>0</v>
      </c>
      <c r="EA3" s="897"/>
      <c r="EB3" s="897"/>
      <c r="EC3" s="897"/>
      <c r="ED3" s="897"/>
      <c r="EE3" s="897"/>
      <c r="EF3" s="897"/>
      <c r="EG3" s="897"/>
      <c r="EH3" s="898"/>
      <c r="EI3" s="142"/>
      <c r="EJ3" s="142"/>
      <c r="EK3" s="163"/>
    </row>
    <row r="4" spans="1:141" s="243" customFormat="1" ht="19.5" customHeight="1" thickBot="1">
      <c r="C4" s="793" t="s">
        <v>4183</v>
      </c>
      <c r="D4" s="794"/>
      <c r="E4" s="794"/>
      <c r="F4" s="794"/>
      <c r="G4" s="794"/>
      <c r="H4" s="794"/>
      <c r="I4" s="794"/>
      <c r="J4" s="794" t="s">
        <v>4373</v>
      </c>
      <c r="K4" s="794"/>
      <c r="L4" s="795"/>
      <c r="M4" s="140"/>
      <c r="N4" s="1080" t="s">
        <v>4373</v>
      </c>
      <c r="O4" s="1081"/>
      <c r="P4" s="1081"/>
      <c r="Q4" s="1081"/>
      <c r="R4" s="1081"/>
      <c r="S4" s="1081"/>
      <c r="T4" s="1081"/>
      <c r="U4" s="1081"/>
      <c r="V4" s="1081"/>
      <c r="W4" s="1081"/>
      <c r="X4" s="1081"/>
      <c r="Y4" s="1081"/>
      <c r="Z4" s="1081"/>
      <c r="AA4" s="1081"/>
      <c r="AB4" s="1085" t="s">
        <v>80</v>
      </c>
      <c r="AC4" s="1086"/>
      <c r="AD4" s="1086"/>
      <c r="AE4" s="1086"/>
      <c r="AF4" s="1086"/>
      <c r="AG4" s="1086"/>
      <c r="AH4" s="1086"/>
      <c r="AI4" s="1086"/>
      <c r="AJ4" s="1086"/>
      <c r="AK4" s="1086"/>
      <c r="AL4" s="1086"/>
      <c r="AM4" s="1086"/>
      <c r="AN4" s="1086"/>
      <c r="AO4" s="1086"/>
      <c r="AP4" s="1087"/>
      <c r="AT4" s="762"/>
      <c r="AU4" s="762"/>
      <c r="AV4" s="762"/>
      <c r="AW4" s="762"/>
      <c r="AX4" s="762"/>
      <c r="AY4" s="762"/>
      <c r="AZ4" s="762"/>
      <c r="BA4" s="762"/>
      <c r="BB4" s="762"/>
      <c r="BC4" s="762"/>
      <c r="BD4" s="762"/>
      <c r="BE4" s="762"/>
      <c r="BF4" s="762"/>
      <c r="BG4" s="762"/>
      <c r="BH4" s="762"/>
      <c r="BI4" s="762"/>
      <c r="BJ4" s="762"/>
      <c r="BK4" s="762"/>
      <c r="BL4" s="762"/>
      <c r="BM4" s="762"/>
      <c r="BN4" s="762"/>
      <c r="BO4" s="762"/>
      <c r="BP4" s="762"/>
      <c r="BQ4" s="762"/>
      <c r="BR4" s="762"/>
      <c r="BS4" s="762"/>
      <c r="BT4" s="762"/>
      <c r="BU4" s="762"/>
      <c r="BV4" s="762"/>
      <c r="BW4" s="762"/>
      <c r="BX4" s="762"/>
      <c r="BY4" s="762"/>
      <c r="BZ4" s="762"/>
      <c r="CA4" s="762"/>
      <c r="CB4" s="762"/>
      <c r="CC4" s="762"/>
      <c r="CD4" s="762"/>
      <c r="CE4" s="762"/>
      <c r="CF4" s="762"/>
      <c r="CG4" s="157"/>
      <c r="CH4" s="142"/>
      <c r="CI4" s="757" t="s">
        <v>4183</v>
      </c>
      <c r="CJ4" s="757"/>
      <c r="CK4" s="757"/>
      <c r="CL4" s="757"/>
      <c r="CM4" s="757"/>
      <c r="CN4" s="757"/>
      <c r="CO4" s="757"/>
      <c r="CP4" s="757"/>
      <c r="CQ4" s="757"/>
      <c r="CR4" s="142"/>
      <c r="CS4" s="1074">
        <f>L12+BP12+CR12+DF28+Z28+CD28+EH28+CR36+DT36+BB36+DT44+AN44+BP44+BB53+CD53+Z53+L61+AN61+BP61+BB20+CR20+DT20+L44</f>
        <v>0</v>
      </c>
      <c r="CT4" s="1075"/>
      <c r="CU4" s="1075"/>
      <c r="CV4" s="1075"/>
      <c r="CW4" s="1075"/>
      <c r="CX4" s="1075"/>
      <c r="CY4" s="1075"/>
      <c r="CZ4" s="1075"/>
      <c r="DA4" s="1075"/>
      <c r="DB4" s="1076"/>
      <c r="DC4" s="1069">
        <f>L13+BP13+CR13+DF29+Z29+CD29+EH29+CR37+DT37+BB37+DT45+AN45+BP45+BB54+CD54+Z54+L62+AN62+BP62+BB21+CR21+DT21+L45</f>
        <v>0</v>
      </c>
      <c r="DD4" s="1070"/>
      <c r="DE4" s="1070"/>
      <c r="DF4" s="1070"/>
      <c r="DG4" s="1070"/>
      <c r="DH4" s="1070"/>
      <c r="DI4" s="1070"/>
      <c r="DJ4" s="1070"/>
      <c r="DK4" s="1070"/>
      <c r="DL4" s="1071"/>
      <c r="DN4" s="746">
        <f>C12*L12+BG12*BP12+CI12*CR12+CW28*DF28+DY28*EH28+Q28*Z28+BU28*CD28+AS36*BB36+CI36*CR36+DK36*DT36+DK44*DT44+C44*L44+AE44*AN44+BG44*BP44+Q53*Z53+AS53*BB53+BU53*CD53+BG61*BP61+C61*L61+AE61*AN61+AS20*BB20+CI20*CR20+DK20*DT20</f>
        <v>0</v>
      </c>
      <c r="DO4" s="746"/>
      <c r="DP4" s="746"/>
      <c r="DQ4" s="746"/>
      <c r="DR4" s="746"/>
      <c r="DS4" s="746"/>
      <c r="DT4" s="746"/>
      <c r="DU4" s="746"/>
      <c r="DV4" s="746"/>
      <c r="DW4" s="746"/>
      <c r="DX4" s="746"/>
      <c r="DY4" s="746"/>
      <c r="DZ4" s="896">
        <f>C13*L13+BG13*BP13+CI13*CR13+CW29*DF29+DY29*EH29+Q29*Z29+BU29*CD29+AS37*BB37+CI37*CR37+DK37*DT37+DK45*DT45+C45*L45+AE45*AN45+BG45*BP45+Q54*Z54+AS54*BB54+BU54*CD54+BG62*BP62+C62*L62+AE62*AN62+AS21*BB21+CI21*CR21+DK21*DT21</f>
        <v>0</v>
      </c>
      <c r="EA4" s="897"/>
      <c r="EB4" s="897"/>
      <c r="EC4" s="897"/>
      <c r="ED4" s="897"/>
      <c r="EE4" s="897"/>
      <c r="EF4" s="897"/>
      <c r="EG4" s="897"/>
      <c r="EH4" s="898"/>
      <c r="EI4" s="142"/>
      <c r="EJ4" s="142"/>
      <c r="EK4" s="163"/>
    </row>
    <row r="5" spans="1:141" s="225" customFormat="1" ht="19.5" customHeight="1">
      <c r="B5" s="221"/>
      <c r="C5" s="221"/>
      <c r="D5" s="221"/>
      <c r="E5" s="221"/>
      <c r="F5" s="221"/>
      <c r="G5" s="221"/>
      <c r="H5" s="221"/>
      <c r="I5" s="221"/>
      <c r="J5" s="221"/>
      <c r="K5" s="221"/>
      <c r="L5" s="221"/>
      <c r="M5" s="135"/>
      <c r="N5" s="158"/>
      <c r="O5" s="158"/>
      <c r="P5" s="158"/>
      <c r="Q5" s="158"/>
      <c r="R5" s="158"/>
      <c r="S5" s="158"/>
      <c r="T5" s="158"/>
      <c r="U5" s="158"/>
      <c r="V5" s="158"/>
      <c r="W5" s="158"/>
      <c r="X5" s="158"/>
      <c r="Y5" s="158"/>
      <c r="Z5" s="158"/>
      <c r="AA5" s="158"/>
      <c r="AB5" s="158"/>
      <c r="AC5" s="158"/>
      <c r="AD5" s="158"/>
      <c r="AE5" s="158"/>
      <c r="AF5" s="158"/>
      <c r="AG5" s="158"/>
      <c r="AH5" s="158"/>
      <c r="AI5" s="158"/>
      <c r="AJ5" s="158"/>
      <c r="AK5" s="158"/>
      <c r="AL5" s="158"/>
      <c r="AM5" s="140"/>
      <c r="AN5" s="158"/>
      <c r="AO5" s="158"/>
      <c r="AP5" s="158"/>
      <c r="AQ5" s="158"/>
      <c r="AR5" s="158"/>
      <c r="AS5" s="158"/>
      <c r="AT5" s="158"/>
      <c r="AU5" s="158"/>
      <c r="AV5" s="158"/>
      <c r="AW5" s="158"/>
      <c r="AX5" s="158"/>
      <c r="AY5" s="158"/>
      <c r="AZ5" s="160"/>
      <c r="BA5" s="160"/>
      <c r="BB5" s="160"/>
      <c r="BC5" s="160"/>
      <c r="BD5" s="158"/>
      <c r="BE5" s="158"/>
      <c r="BF5" s="158"/>
      <c r="BG5" s="158"/>
      <c r="BH5" s="158"/>
      <c r="BI5" s="158"/>
      <c r="BJ5" s="158"/>
      <c r="BK5" s="158"/>
      <c r="BL5" s="158"/>
      <c r="BM5" s="158"/>
      <c r="BN5" s="158"/>
      <c r="BO5" s="158"/>
      <c r="BP5" s="158"/>
      <c r="BQ5" s="158"/>
      <c r="BR5" s="158"/>
      <c r="BS5" s="158"/>
      <c r="BT5" s="164"/>
      <c r="BU5" s="142"/>
      <c r="BV5" s="142"/>
      <c r="BW5" s="142"/>
      <c r="BX5" s="142"/>
      <c r="BY5" s="142"/>
      <c r="BZ5" s="142"/>
      <c r="CA5" s="142"/>
      <c r="CB5" s="142"/>
      <c r="CC5" s="142"/>
      <c r="CD5" s="142"/>
      <c r="CE5" s="142"/>
      <c r="CF5" s="142"/>
      <c r="CG5" s="142"/>
      <c r="CH5" s="142"/>
      <c r="CI5" s="757" t="s">
        <v>5001</v>
      </c>
      <c r="CJ5" s="757"/>
      <c r="CK5" s="757"/>
      <c r="CL5" s="757"/>
      <c r="CM5" s="757"/>
      <c r="CN5" s="757"/>
      <c r="CO5" s="757"/>
      <c r="CP5" s="757"/>
      <c r="CQ5" s="757"/>
      <c r="CR5" s="142"/>
      <c r="CS5" s="991">
        <f>CS3+CS4+DC3+DC4</f>
        <v>0</v>
      </c>
      <c r="CT5" s="991"/>
      <c r="CU5" s="991"/>
      <c r="CV5" s="991"/>
      <c r="CW5" s="991"/>
      <c r="CX5" s="991"/>
      <c r="CY5" s="991"/>
      <c r="CZ5" s="991"/>
      <c r="DA5" s="991"/>
      <c r="DB5" s="991"/>
      <c r="DC5" s="991"/>
      <c r="DD5" s="991"/>
      <c r="DE5" s="991"/>
      <c r="DF5" s="991"/>
      <c r="DG5" s="991"/>
      <c r="DH5" s="991"/>
      <c r="DI5" s="991"/>
      <c r="DJ5" s="991"/>
      <c r="DK5" s="991"/>
      <c r="DL5" s="991"/>
      <c r="DM5" s="505"/>
      <c r="DN5" s="1072">
        <f>DN3+DN4+DZ3+DZ4</f>
        <v>0</v>
      </c>
      <c r="DO5" s="1073"/>
      <c r="DP5" s="1073"/>
      <c r="DQ5" s="1073"/>
      <c r="DR5" s="1073"/>
      <c r="DS5" s="1073"/>
      <c r="DT5" s="1073"/>
      <c r="DU5" s="1073"/>
      <c r="DV5" s="1073"/>
      <c r="DW5" s="1073"/>
      <c r="DX5" s="1073"/>
      <c r="DY5" s="1073"/>
      <c r="DZ5" s="1073"/>
      <c r="EA5" s="1073"/>
      <c r="EB5" s="1073"/>
      <c r="EC5" s="1073"/>
      <c r="ED5" s="1073"/>
      <c r="EE5" s="1073"/>
      <c r="EF5" s="1073"/>
      <c r="EG5" s="1073"/>
      <c r="EH5" s="1073"/>
      <c r="EI5" s="142"/>
      <c r="EJ5" s="142"/>
      <c r="EK5" s="163"/>
    </row>
    <row r="6" spans="1:141" ht="10.5" customHeight="1" thickBot="1">
      <c r="B6" s="766"/>
      <c r="C6" s="766"/>
      <c r="D6" s="766"/>
      <c r="E6" s="766"/>
      <c r="F6" s="766"/>
      <c r="G6" s="766"/>
      <c r="H6" s="766"/>
      <c r="I6" s="766"/>
      <c r="J6" s="766"/>
      <c r="K6" s="766"/>
      <c r="L6" s="766"/>
      <c r="M6" s="766"/>
      <c r="N6" s="766"/>
      <c r="O6" s="766"/>
      <c r="P6" s="766"/>
      <c r="Q6" s="766"/>
      <c r="R6" s="766"/>
      <c r="S6" s="766"/>
      <c r="T6" s="766"/>
      <c r="U6" s="766"/>
      <c r="V6" s="766"/>
      <c r="W6" s="766"/>
      <c r="X6" s="766"/>
      <c r="Y6" s="766"/>
      <c r="Z6" s="766"/>
      <c r="AA6" s="766"/>
      <c r="AB6" s="766"/>
      <c r="AC6" s="766"/>
      <c r="AD6" s="766"/>
      <c r="AE6" s="766"/>
      <c r="AF6" s="766"/>
      <c r="AG6" s="766"/>
      <c r="AH6" s="766"/>
      <c r="AI6" s="766"/>
      <c r="AJ6" s="766"/>
      <c r="AK6" s="766"/>
      <c r="AL6" s="766"/>
      <c r="AM6" s="766"/>
      <c r="AN6" s="766"/>
      <c r="AO6" s="766"/>
      <c r="AP6" s="766"/>
      <c r="AQ6" s="766"/>
      <c r="AR6" s="766"/>
      <c r="AS6" s="766"/>
      <c r="AT6" s="766"/>
      <c r="AU6" s="766"/>
      <c r="AV6" s="766"/>
      <c r="AW6" s="766"/>
      <c r="AX6" s="766"/>
      <c r="AY6" s="766"/>
      <c r="AZ6" s="766"/>
      <c r="BA6" s="766"/>
      <c r="BB6" s="766"/>
      <c r="BC6" s="766"/>
      <c r="BD6" s="766"/>
      <c r="BE6" s="766"/>
      <c r="BF6" s="766"/>
      <c r="BG6" s="766"/>
      <c r="BH6" s="766"/>
      <c r="BI6" s="766"/>
      <c r="BJ6" s="766"/>
      <c r="BK6" s="766"/>
      <c r="BL6" s="766"/>
      <c r="BM6" s="766"/>
      <c r="BN6" s="766"/>
      <c r="BO6" s="766"/>
      <c r="BP6" s="766"/>
      <c r="BQ6" s="766"/>
      <c r="BR6" s="766"/>
      <c r="BS6" s="766"/>
      <c r="BT6" s="766"/>
      <c r="BU6" s="766"/>
      <c r="BV6" s="766"/>
      <c r="BW6" s="766"/>
      <c r="BX6" s="766"/>
      <c r="BY6" s="766"/>
      <c r="BZ6" s="766"/>
      <c r="CA6" s="766"/>
      <c r="CB6" s="766"/>
      <c r="CC6" s="766"/>
      <c r="CD6" s="766"/>
      <c r="CE6" s="766"/>
      <c r="CF6" s="766"/>
      <c r="CG6" s="766"/>
      <c r="CH6" s="766"/>
      <c r="CI6" s="766"/>
      <c r="CJ6" s="766"/>
      <c r="CK6" s="766"/>
      <c r="CL6" s="766"/>
      <c r="CM6" s="766"/>
      <c r="CN6" s="766"/>
      <c r="CO6" s="766"/>
      <c r="CP6" s="766"/>
      <c r="CQ6" s="766"/>
      <c r="CR6" s="766"/>
      <c r="CS6" s="766"/>
      <c r="CT6" s="766"/>
      <c r="CU6" s="766"/>
      <c r="CV6" s="766"/>
      <c r="CW6" s="766"/>
      <c r="CX6" s="766"/>
      <c r="CY6" s="766"/>
      <c r="CZ6" s="766"/>
      <c r="DA6" s="766"/>
      <c r="DB6" s="766"/>
      <c r="DC6" s="766"/>
      <c r="DD6" s="766"/>
      <c r="DE6" s="766"/>
      <c r="DF6" s="766"/>
      <c r="DG6" s="766"/>
      <c r="DH6" s="766"/>
      <c r="DI6" s="766"/>
      <c r="DJ6" s="766"/>
      <c r="DK6" s="766"/>
      <c r="DL6" s="766"/>
      <c r="DM6" s="766"/>
      <c r="DN6" s="766"/>
      <c r="DO6" s="766"/>
      <c r="DP6" s="766"/>
      <c r="DQ6" s="766"/>
      <c r="DR6" s="766"/>
      <c r="DS6" s="766"/>
      <c r="DT6" s="766"/>
      <c r="DU6" s="766"/>
      <c r="DV6" s="766"/>
      <c r="DW6" s="766"/>
      <c r="DX6" s="766"/>
      <c r="DY6" s="766"/>
      <c r="DZ6" s="766"/>
      <c r="EA6" s="766"/>
      <c r="EB6" s="766"/>
      <c r="EC6" s="766"/>
      <c r="ED6" s="766"/>
      <c r="EE6" s="766"/>
      <c r="EF6" s="766"/>
      <c r="EG6" s="766"/>
      <c r="EH6" s="766"/>
      <c r="EI6" s="766"/>
      <c r="EJ6" s="766"/>
    </row>
    <row r="7" spans="1:141" ht="15.75" customHeight="1" thickBot="1">
      <c r="C7" s="784" t="s">
        <v>4261</v>
      </c>
      <c r="D7" s="785"/>
      <c r="E7" s="785"/>
      <c r="F7" s="785"/>
      <c r="G7" s="785"/>
      <c r="H7" s="785"/>
      <c r="I7" s="785"/>
      <c r="J7" s="785"/>
      <c r="K7" s="785"/>
      <c r="L7" s="785"/>
      <c r="M7" s="785"/>
      <c r="N7" s="785"/>
      <c r="O7" s="785"/>
      <c r="P7" s="785"/>
      <c r="Q7" s="785"/>
      <c r="R7" s="785"/>
      <c r="S7" s="785"/>
      <c r="T7" s="785"/>
      <c r="U7" s="785"/>
      <c r="V7" s="785"/>
      <c r="W7" s="785"/>
      <c r="X7" s="785"/>
      <c r="Y7" s="785"/>
      <c r="Z7" s="785"/>
      <c r="AA7" s="785"/>
      <c r="AB7" s="785"/>
      <c r="AC7" s="785"/>
      <c r="AD7" s="785"/>
      <c r="AE7" s="785"/>
      <c r="AF7" s="785"/>
      <c r="AG7" s="785"/>
      <c r="AH7" s="785"/>
      <c r="AI7" s="785"/>
      <c r="AJ7" s="785"/>
      <c r="AK7" s="785"/>
      <c r="AL7" s="785"/>
      <c r="AM7" s="785"/>
      <c r="AN7" s="785"/>
      <c r="AO7" s="785"/>
      <c r="AP7" s="785"/>
      <c r="AQ7" s="785"/>
      <c r="AR7" s="785"/>
      <c r="AS7" s="785"/>
      <c r="AT7" s="785"/>
      <c r="AU7" s="785"/>
      <c r="AV7" s="785"/>
      <c r="AW7" s="785"/>
      <c r="AX7" s="785"/>
      <c r="AY7" s="785"/>
      <c r="AZ7" s="785"/>
      <c r="BA7" s="785"/>
      <c r="BB7" s="785"/>
      <c r="BC7" s="785"/>
      <c r="BD7" s="786"/>
      <c r="BG7" s="754" t="s">
        <v>4267</v>
      </c>
      <c r="BH7" s="755"/>
      <c r="BI7" s="755"/>
      <c r="BJ7" s="755"/>
      <c r="BK7" s="755"/>
      <c r="BL7" s="755"/>
      <c r="BM7" s="755"/>
      <c r="BN7" s="755"/>
      <c r="BO7" s="755"/>
      <c r="BP7" s="755"/>
      <c r="BQ7" s="755"/>
      <c r="BR7" s="755"/>
      <c r="BS7" s="755"/>
      <c r="BT7" s="755"/>
      <c r="BU7" s="755"/>
      <c r="BV7" s="755"/>
      <c r="BW7" s="755"/>
      <c r="BX7" s="755"/>
      <c r="BY7" s="755"/>
      <c r="BZ7" s="755"/>
      <c r="CA7" s="755"/>
      <c r="CB7" s="755"/>
      <c r="CC7" s="755"/>
      <c r="CD7" s="755"/>
      <c r="CE7" s="755"/>
      <c r="CF7" s="756"/>
      <c r="CG7" s="134"/>
      <c r="CH7" s="160"/>
      <c r="CI7" s="754" t="s">
        <v>4269</v>
      </c>
      <c r="CJ7" s="755"/>
      <c r="CK7" s="755"/>
      <c r="CL7" s="755"/>
      <c r="CM7" s="755"/>
      <c r="CN7" s="755"/>
      <c r="CO7" s="755"/>
      <c r="CP7" s="755"/>
      <c r="CQ7" s="755"/>
      <c r="CR7" s="755"/>
      <c r="CS7" s="755"/>
      <c r="CT7" s="755"/>
      <c r="CU7" s="755"/>
      <c r="CV7" s="755"/>
      <c r="CW7" s="755"/>
      <c r="CX7" s="755"/>
      <c r="CY7" s="755"/>
      <c r="CZ7" s="755"/>
      <c r="DA7" s="755"/>
      <c r="DB7" s="755"/>
      <c r="DC7" s="755"/>
      <c r="DD7" s="755"/>
      <c r="DE7" s="755"/>
      <c r="DF7" s="755"/>
      <c r="DG7" s="755"/>
      <c r="DH7" s="755"/>
      <c r="DI7" s="755"/>
      <c r="DJ7" s="755"/>
      <c r="DK7" s="755"/>
      <c r="DL7" s="755"/>
      <c r="DM7" s="755"/>
      <c r="DN7" s="755"/>
      <c r="DO7" s="755"/>
      <c r="DP7" s="755"/>
      <c r="DQ7" s="755"/>
      <c r="DR7" s="755"/>
      <c r="DS7" s="755"/>
      <c r="DT7" s="755"/>
      <c r="DU7" s="755"/>
      <c r="DV7" s="755"/>
      <c r="DW7" s="755"/>
      <c r="DX7" s="755"/>
      <c r="DY7" s="755"/>
      <c r="DZ7" s="755"/>
      <c r="EA7" s="755"/>
      <c r="EB7" s="755"/>
      <c r="EC7" s="755"/>
      <c r="ED7" s="755"/>
      <c r="EE7" s="755"/>
      <c r="EF7" s="755"/>
      <c r="EG7" s="755"/>
      <c r="EH7" s="755"/>
      <c r="EI7" s="755"/>
      <c r="EJ7" s="756"/>
    </row>
    <row r="8" spans="1:141" ht="15.75">
      <c r="C8" s="740" t="s">
        <v>4226</v>
      </c>
      <c r="D8" s="741"/>
      <c r="E8" s="741"/>
      <c r="F8" s="741"/>
      <c r="G8" s="741"/>
      <c r="H8" s="741"/>
      <c r="I8" s="741"/>
      <c r="J8" s="741"/>
      <c r="K8" s="741"/>
      <c r="L8" s="741"/>
      <c r="M8" s="741"/>
      <c r="N8" s="741"/>
      <c r="O8" s="135"/>
      <c r="P8" s="164"/>
      <c r="Q8" s="741" t="s">
        <v>601</v>
      </c>
      <c r="R8" s="741"/>
      <c r="S8" s="741"/>
      <c r="T8" s="741"/>
      <c r="U8" s="741"/>
      <c r="V8" s="741"/>
      <c r="W8" s="741"/>
      <c r="X8" s="741"/>
      <c r="Y8" s="741"/>
      <c r="Z8" s="741"/>
      <c r="AA8" s="741"/>
      <c r="AB8" s="741"/>
      <c r="AC8" s="135"/>
      <c r="AD8" s="160"/>
      <c r="AE8" s="741" t="s">
        <v>667</v>
      </c>
      <c r="AF8" s="741"/>
      <c r="AG8" s="741"/>
      <c r="AH8" s="741"/>
      <c r="AI8" s="741"/>
      <c r="AJ8" s="741"/>
      <c r="AK8" s="741"/>
      <c r="AL8" s="741"/>
      <c r="AM8" s="741"/>
      <c r="AN8" s="741"/>
      <c r="AO8" s="741"/>
      <c r="AP8" s="741"/>
      <c r="AQ8" s="135"/>
      <c r="AR8" s="160"/>
      <c r="AS8" s="741" t="s">
        <v>4264</v>
      </c>
      <c r="AT8" s="741"/>
      <c r="AU8" s="741"/>
      <c r="AV8" s="741"/>
      <c r="AW8" s="741"/>
      <c r="AX8" s="741"/>
      <c r="AY8" s="741"/>
      <c r="AZ8" s="741"/>
      <c r="BA8" s="741"/>
      <c r="BB8" s="741"/>
      <c r="BC8" s="741"/>
      <c r="BD8" s="742"/>
      <c r="BG8" s="740" t="s">
        <v>6344</v>
      </c>
      <c r="BH8" s="741"/>
      <c r="BI8" s="741"/>
      <c r="BJ8" s="741"/>
      <c r="BK8" s="741"/>
      <c r="BL8" s="741"/>
      <c r="BM8" s="741"/>
      <c r="BN8" s="741"/>
      <c r="BO8" s="741"/>
      <c r="BP8" s="741"/>
      <c r="BQ8" s="741"/>
      <c r="BR8" s="741"/>
      <c r="BS8" s="135"/>
      <c r="BT8" s="164"/>
      <c r="BU8" s="733" t="s">
        <v>6369</v>
      </c>
      <c r="BV8" s="733"/>
      <c r="BW8" s="733"/>
      <c r="BX8" s="733"/>
      <c r="BY8" s="733"/>
      <c r="BZ8" s="733"/>
      <c r="CA8" s="733"/>
      <c r="CB8" s="733"/>
      <c r="CC8" s="733"/>
      <c r="CD8" s="733"/>
      <c r="CE8" s="733"/>
      <c r="CF8" s="743"/>
      <c r="CG8" s="135"/>
      <c r="CH8" s="160"/>
      <c r="CI8" s="740" t="s">
        <v>4235</v>
      </c>
      <c r="CJ8" s="741"/>
      <c r="CK8" s="741"/>
      <c r="CL8" s="741"/>
      <c r="CM8" s="741"/>
      <c r="CN8" s="741"/>
      <c r="CO8" s="741"/>
      <c r="CP8" s="741"/>
      <c r="CQ8" s="741"/>
      <c r="CR8" s="741"/>
      <c r="CS8" s="741"/>
      <c r="CT8" s="741"/>
      <c r="CU8" s="135"/>
      <c r="CV8" s="160"/>
      <c r="CW8" s="741" t="s">
        <v>607</v>
      </c>
      <c r="CX8" s="741"/>
      <c r="CY8" s="741"/>
      <c r="CZ8" s="741"/>
      <c r="DA8" s="741"/>
      <c r="DB8" s="741"/>
      <c r="DC8" s="741"/>
      <c r="DD8" s="741"/>
      <c r="DE8" s="741"/>
      <c r="DF8" s="741"/>
      <c r="DG8" s="741"/>
      <c r="DH8" s="741"/>
      <c r="DI8" s="135"/>
      <c r="DJ8" s="160"/>
      <c r="DK8" s="741" t="s">
        <v>651</v>
      </c>
      <c r="DL8" s="741"/>
      <c r="DM8" s="741"/>
      <c r="DN8" s="741"/>
      <c r="DO8" s="741"/>
      <c r="DP8" s="741"/>
      <c r="DQ8" s="741"/>
      <c r="DR8" s="741"/>
      <c r="DS8" s="741"/>
      <c r="DT8" s="741"/>
      <c r="DU8" s="741"/>
      <c r="DV8" s="741"/>
      <c r="DW8" s="135"/>
      <c r="DX8" s="160"/>
      <c r="DY8" s="733" t="s">
        <v>683</v>
      </c>
      <c r="DZ8" s="733"/>
      <c r="EA8" s="733"/>
      <c r="EB8" s="733"/>
      <c r="EC8" s="733"/>
      <c r="ED8" s="733"/>
      <c r="EE8" s="733"/>
      <c r="EF8" s="733"/>
      <c r="EG8" s="733"/>
      <c r="EH8" s="733"/>
      <c r="EI8" s="733"/>
      <c r="EJ8" s="743"/>
    </row>
    <row r="9" spans="1:141" ht="51.75" customHeight="1">
      <c r="C9" s="734" t="s">
        <v>4227</v>
      </c>
      <c r="D9" s="735"/>
      <c r="E9" s="735"/>
      <c r="F9" s="735"/>
      <c r="G9" s="735"/>
      <c r="H9" s="735"/>
      <c r="I9" s="735"/>
      <c r="J9" s="735"/>
      <c r="K9" s="735"/>
      <c r="L9" s="735"/>
      <c r="M9" s="735"/>
      <c r="N9" s="735"/>
      <c r="O9" s="142"/>
      <c r="P9" s="164"/>
      <c r="Q9" s="735" t="s">
        <v>4262</v>
      </c>
      <c r="R9" s="735"/>
      <c r="S9" s="735"/>
      <c r="T9" s="735"/>
      <c r="U9" s="735"/>
      <c r="V9" s="735"/>
      <c r="W9" s="735"/>
      <c r="X9" s="735"/>
      <c r="Y9" s="735"/>
      <c r="Z9" s="735"/>
      <c r="AA9" s="735"/>
      <c r="AB9" s="735"/>
      <c r="AC9" s="142"/>
      <c r="AD9" s="160"/>
      <c r="AE9" s="735" t="s">
        <v>4263</v>
      </c>
      <c r="AF9" s="735"/>
      <c r="AG9" s="735"/>
      <c r="AH9" s="735"/>
      <c r="AI9" s="735"/>
      <c r="AJ9" s="735"/>
      <c r="AK9" s="735"/>
      <c r="AL9" s="735"/>
      <c r="AM9" s="735"/>
      <c r="AN9" s="735"/>
      <c r="AO9" s="735"/>
      <c r="AP9" s="735"/>
      <c r="AQ9" s="142"/>
      <c r="AR9" s="160"/>
      <c r="AS9" s="735" t="s">
        <v>4265</v>
      </c>
      <c r="AT9" s="735"/>
      <c r="AU9" s="735"/>
      <c r="AV9" s="735"/>
      <c r="AW9" s="735"/>
      <c r="AX9" s="735"/>
      <c r="AY9" s="735"/>
      <c r="AZ9" s="735"/>
      <c r="BA9" s="735"/>
      <c r="BB9" s="735"/>
      <c r="BC9" s="735"/>
      <c r="BD9" s="744"/>
      <c r="BG9" s="734" t="s">
        <v>4233</v>
      </c>
      <c r="BH9" s="735"/>
      <c r="BI9" s="735"/>
      <c r="BJ9" s="735"/>
      <c r="BK9" s="735"/>
      <c r="BL9" s="735"/>
      <c r="BM9" s="735"/>
      <c r="BN9" s="735"/>
      <c r="BO9" s="735"/>
      <c r="BP9" s="735"/>
      <c r="BQ9" s="735"/>
      <c r="BR9" s="735"/>
      <c r="BS9" s="142"/>
      <c r="BT9" s="164"/>
      <c r="BU9" s="735" t="s">
        <v>4273</v>
      </c>
      <c r="BV9" s="735"/>
      <c r="BW9" s="735"/>
      <c r="BX9" s="735"/>
      <c r="BY9" s="735"/>
      <c r="BZ9" s="735"/>
      <c r="CA9" s="735"/>
      <c r="CB9" s="735"/>
      <c r="CC9" s="735"/>
      <c r="CD9" s="735"/>
      <c r="CE9" s="735"/>
      <c r="CF9" s="744"/>
      <c r="CG9" s="142"/>
      <c r="CH9" s="160"/>
      <c r="CI9" s="734" t="s">
        <v>5886</v>
      </c>
      <c r="CJ9" s="735"/>
      <c r="CK9" s="735"/>
      <c r="CL9" s="735"/>
      <c r="CM9" s="735"/>
      <c r="CN9" s="735"/>
      <c r="CO9" s="735"/>
      <c r="CP9" s="735"/>
      <c r="CQ9" s="735"/>
      <c r="CR9" s="735"/>
      <c r="CS9" s="735"/>
      <c r="CT9" s="735"/>
      <c r="CU9" s="142"/>
      <c r="CV9" s="160"/>
      <c r="CW9" s="735" t="s">
        <v>4262</v>
      </c>
      <c r="CX9" s="735"/>
      <c r="CY9" s="735"/>
      <c r="CZ9" s="735"/>
      <c r="DA9" s="735"/>
      <c r="DB9" s="735"/>
      <c r="DC9" s="735"/>
      <c r="DD9" s="735"/>
      <c r="DE9" s="735"/>
      <c r="DF9" s="735"/>
      <c r="DG9" s="735"/>
      <c r="DH9" s="735"/>
      <c r="DI9" s="142"/>
      <c r="DJ9" s="160"/>
      <c r="DK9" s="735" t="s">
        <v>4275</v>
      </c>
      <c r="DL9" s="735"/>
      <c r="DM9" s="735"/>
      <c r="DN9" s="735"/>
      <c r="DO9" s="735"/>
      <c r="DP9" s="735"/>
      <c r="DQ9" s="735"/>
      <c r="DR9" s="735"/>
      <c r="DS9" s="735"/>
      <c r="DT9" s="735"/>
      <c r="DU9" s="735"/>
      <c r="DV9" s="735"/>
      <c r="DW9" s="142"/>
      <c r="DX9" s="160"/>
      <c r="DY9" s="735" t="s">
        <v>4263</v>
      </c>
      <c r="DZ9" s="735"/>
      <c r="EA9" s="735"/>
      <c r="EB9" s="735"/>
      <c r="EC9" s="735"/>
      <c r="ED9" s="735"/>
      <c r="EE9" s="735"/>
      <c r="EF9" s="735"/>
      <c r="EG9" s="735"/>
      <c r="EH9" s="735"/>
      <c r="EI9" s="735"/>
      <c r="EJ9" s="744"/>
    </row>
    <row r="10" spans="1:141" ht="15" customHeight="1">
      <c r="C10" s="736"/>
      <c r="D10" s="717"/>
      <c r="E10" s="717"/>
      <c r="F10" s="717"/>
      <c r="G10" s="717"/>
      <c r="H10" s="717"/>
      <c r="I10" s="717"/>
      <c r="J10" s="717"/>
      <c r="K10" s="717"/>
      <c r="L10" s="717"/>
      <c r="M10" s="717"/>
      <c r="N10" s="717"/>
      <c r="O10" s="227"/>
      <c r="P10" s="164"/>
      <c r="Q10" s="717" t="s">
        <v>604</v>
      </c>
      <c r="R10" s="717"/>
      <c r="S10" s="717"/>
      <c r="T10" s="717"/>
      <c r="U10" s="717"/>
      <c r="V10" s="717"/>
      <c r="W10" s="717"/>
      <c r="X10" s="717"/>
      <c r="Y10" s="717"/>
      <c r="Z10" s="717"/>
      <c r="AA10" s="717"/>
      <c r="AB10" s="717"/>
      <c r="AC10" s="227"/>
      <c r="AD10" s="160"/>
      <c r="AE10" s="717" t="s">
        <v>669</v>
      </c>
      <c r="AF10" s="717"/>
      <c r="AG10" s="717"/>
      <c r="AH10" s="717"/>
      <c r="AI10" s="717"/>
      <c r="AJ10" s="717"/>
      <c r="AK10" s="717"/>
      <c r="AL10" s="717"/>
      <c r="AM10" s="717"/>
      <c r="AN10" s="717"/>
      <c r="AO10" s="717"/>
      <c r="AP10" s="717"/>
      <c r="AQ10" s="227"/>
      <c r="AR10" s="160"/>
      <c r="AS10" s="717" t="s">
        <v>649</v>
      </c>
      <c r="AT10" s="717"/>
      <c r="AU10" s="717"/>
      <c r="AV10" s="717"/>
      <c r="AW10" s="717"/>
      <c r="AX10" s="717"/>
      <c r="AY10" s="717"/>
      <c r="AZ10" s="717"/>
      <c r="BA10" s="717"/>
      <c r="BB10" s="717"/>
      <c r="BC10" s="717"/>
      <c r="BD10" s="718"/>
      <c r="BG10" s="736"/>
      <c r="BH10" s="717"/>
      <c r="BI10" s="717"/>
      <c r="BJ10" s="717"/>
      <c r="BK10" s="717"/>
      <c r="BL10" s="717"/>
      <c r="BM10" s="717"/>
      <c r="BN10" s="717"/>
      <c r="BO10" s="717"/>
      <c r="BP10" s="717"/>
      <c r="BQ10" s="717"/>
      <c r="BR10" s="717"/>
      <c r="BS10" s="348"/>
      <c r="BT10" s="164"/>
      <c r="BU10" s="717" t="s">
        <v>669</v>
      </c>
      <c r="BV10" s="717"/>
      <c r="BW10" s="717"/>
      <c r="BX10" s="717"/>
      <c r="BY10" s="717"/>
      <c r="BZ10" s="717"/>
      <c r="CA10" s="717"/>
      <c r="CB10" s="717"/>
      <c r="CC10" s="717"/>
      <c r="CD10" s="717"/>
      <c r="CE10" s="717"/>
      <c r="CF10" s="718"/>
      <c r="CG10" s="227"/>
      <c r="CH10" s="160"/>
      <c r="CI10" s="806"/>
      <c r="CJ10" s="807"/>
      <c r="CK10" s="807"/>
      <c r="CL10" s="807"/>
      <c r="CM10" s="807"/>
      <c r="CN10" s="807"/>
      <c r="CO10" s="807"/>
      <c r="CP10" s="807"/>
      <c r="CQ10" s="807"/>
      <c r="CR10" s="807"/>
      <c r="CS10" s="807"/>
      <c r="CT10" s="808"/>
      <c r="CU10" s="348"/>
      <c r="CV10" s="160"/>
      <c r="CW10" s="717" t="s">
        <v>609</v>
      </c>
      <c r="CX10" s="717"/>
      <c r="CY10" s="717"/>
      <c r="CZ10" s="717"/>
      <c r="DA10" s="717"/>
      <c r="DB10" s="717"/>
      <c r="DC10" s="717"/>
      <c r="DD10" s="717"/>
      <c r="DE10" s="717"/>
      <c r="DF10" s="717"/>
      <c r="DG10" s="717"/>
      <c r="DH10" s="717"/>
      <c r="DI10" s="348"/>
      <c r="DJ10" s="160"/>
      <c r="DK10" s="717" t="s">
        <v>653</v>
      </c>
      <c r="DL10" s="717"/>
      <c r="DM10" s="717"/>
      <c r="DN10" s="717"/>
      <c r="DO10" s="717"/>
      <c r="DP10" s="717"/>
      <c r="DQ10" s="717"/>
      <c r="DR10" s="717"/>
      <c r="DS10" s="717"/>
      <c r="DT10" s="717"/>
      <c r="DU10" s="717"/>
      <c r="DV10" s="717"/>
      <c r="DW10" s="136"/>
      <c r="DX10" s="246"/>
      <c r="DY10" s="717" t="s">
        <v>685</v>
      </c>
      <c r="DZ10" s="717"/>
      <c r="EA10" s="717"/>
      <c r="EB10" s="717"/>
      <c r="EC10" s="717"/>
      <c r="ED10" s="717"/>
      <c r="EE10" s="717"/>
      <c r="EF10" s="717"/>
      <c r="EG10" s="717"/>
      <c r="EH10" s="717"/>
      <c r="EI10" s="717"/>
      <c r="EJ10" s="718"/>
    </row>
    <row r="11" spans="1:141" ht="106.5" customHeight="1">
      <c r="C11" s="720"/>
      <c r="D11" s="711"/>
      <c r="E11" s="711"/>
      <c r="F11" s="711"/>
      <c r="G11" s="711"/>
      <c r="H11" s="711"/>
      <c r="I11" s="711"/>
      <c r="J11" s="711"/>
      <c r="K11" s="711"/>
      <c r="L11" s="711"/>
      <c r="M11" s="711"/>
      <c r="N11" s="721"/>
      <c r="O11" s="135"/>
      <c r="P11" s="164"/>
      <c r="Q11" s="710"/>
      <c r="R11" s="711"/>
      <c r="S11" s="711"/>
      <c r="T11" s="711"/>
      <c r="U11" s="711"/>
      <c r="V11" s="711"/>
      <c r="W11" s="711"/>
      <c r="X11" s="711"/>
      <c r="Y11" s="711"/>
      <c r="Z11" s="711"/>
      <c r="AA11" s="711"/>
      <c r="AB11" s="721"/>
      <c r="AC11" s="135"/>
      <c r="AD11" s="160"/>
      <c r="AE11" s="710"/>
      <c r="AF11" s="711"/>
      <c r="AG11" s="711"/>
      <c r="AH11" s="711"/>
      <c r="AI11" s="711"/>
      <c r="AJ11" s="711"/>
      <c r="AK11" s="711"/>
      <c r="AL11" s="711"/>
      <c r="AM11" s="711"/>
      <c r="AN11" s="711"/>
      <c r="AO11" s="711"/>
      <c r="AP11" s="721"/>
      <c r="AQ11" s="135"/>
      <c r="AR11" s="160"/>
      <c r="AS11" s="710"/>
      <c r="AT11" s="711"/>
      <c r="AU11" s="711"/>
      <c r="AV11" s="711"/>
      <c r="AW11" s="711"/>
      <c r="AX11" s="711"/>
      <c r="AY11" s="711"/>
      <c r="AZ11" s="711"/>
      <c r="BA11" s="711"/>
      <c r="BB11" s="711"/>
      <c r="BC11" s="711"/>
      <c r="BD11" s="712"/>
      <c r="BG11" s="720"/>
      <c r="BH11" s="711"/>
      <c r="BI11" s="711"/>
      <c r="BJ11" s="711"/>
      <c r="BK11" s="711"/>
      <c r="BL11" s="711"/>
      <c r="BM11" s="711"/>
      <c r="BN11" s="711"/>
      <c r="BO11" s="711"/>
      <c r="BP11" s="711"/>
      <c r="BQ11" s="711"/>
      <c r="BR11" s="721"/>
      <c r="BS11" s="135"/>
      <c r="BT11" s="164"/>
      <c r="BU11" s="710"/>
      <c r="BV11" s="711"/>
      <c r="BW11" s="711"/>
      <c r="BX11" s="711"/>
      <c r="BY11" s="711"/>
      <c r="BZ11" s="711"/>
      <c r="CA11" s="711"/>
      <c r="CB11" s="711"/>
      <c r="CC11" s="711"/>
      <c r="CD11" s="711"/>
      <c r="CE11" s="711"/>
      <c r="CF11" s="712"/>
      <c r="CG11" s="135"/>
      <c r="CH11" s="160"/>
      <c r="CI11" s="720"/>
      <c r="CJ11" s="711"/>
      <c r="CK11" s="711"/>
      <c r="CL11" s="711"/>
      <c r="CM11" s="711"/>
      <c r="CN11" s="711"/>
      <c r="CO11" s="711"/>
      <c r="CP11" s="711"/>
      <c r="CQ11" s="711"/>
      <c r="CR11" s="711"/>
      <c r="CS11" s="711"/>
      <c r="CT11" s="721"/>
      <c r="CU11" s="135"/>
      <c r="CV11" s="160"/>
      <c r="CW11" s="809"/>
      <c r="CX11" s="809"/>
      <c r="CY11" s="809"/>
      <c r="CZ11" s="809"/>
      <c r="DA11" s="809"/>
      <c r="DB11" s="809"/>
      <c r="DC11" s="809"/>
      <c r="DD11" s="809"/>
      <c r="DE11" s="809"/>
      <c r="DF11" s="809"/>
      <c r="DG11" s="809"/>
      <c r="DH11" s="809"/>
      <c r="DI11" s="135"/>
      <c r="DK11" s="809"/>
      <c r="DL11" s="809"/>
      <c r="DM11" s="809"/>
      <c r="DN11" s="809"/>
      <c r="DO11" s="809"/>
      <c r="DP11" s="809"/>
      <c r="DQ11" s="809"/>
      <c r="DR11" s="809"/>
      <c r="DS11" s="809"/>
      <c r="DT11" s="809"/>
      <c r="DU11" s="809"/>
      <c r="DV11" s="809"/>
      <c r="DW11" s="135"/>
      <c r="DX11" s="160"/>
      <c r="DY11" s="710"/>
      <c r="DZ11" s="711"/>
      <c r="EA11" s="711"/>
      <c r="EB11" s="711"/>
      <c r="EC11" s="711"/>
      <c r="ED11" s="711"/>
      <c r="EE11" s="711"/>
      <c r="EF11" s="711"/>
      <c r="EG11" s="711"/>
      <c r="EH11" s="711"/>
      <c r="EI11" s="711"/>
      <c r="EJ11" s="712"/>
    </row>
    <row r="12" spans="1:141">
      <c r="A12" s="137" t="s">
        <v>4626</v>
      </c>
      <c r="C12" s="714">
        <f>VLOOKUP(A12,'Прайс-лист'!$B:$K,10,0)</f>
        <v>240</v>
      </c>
      <c r="D12" s="715"/>
      <c r="E12" s="715"/>
      <c r="F12" s="715"/>
      <c r="G12" s="715"/>
      <c r="H12" s="715"/>
      <c r="I12" s="715"/>
      <c r="J12" s="715"/>
      <c r="K12" s="716"/>
      <c r="L12" s="708"/>
      <c r="M12" s="709"/>
      <c r="N12" s="709"/>
      <c r="O12" s="137" t="s">
        <v>606</v>
      </c>
      <c r="P12" s="164"/>
      <c r="Q12" s="719">
        <f>VLOOKUP(O12,'Прайс-лист'!$B:$K,10,0)</f>
        <v>440</v>
      </c>
      <c r="R12" s="715"/>
      <c r="S12" s="715"/>
      <c r="T12" s="715"/>
      <c r="U12" s="715"/>
      <c r="V12" s="715"/>
      <c r="W12" s="715"/>
      <c r="X12" s="715"/>
      <c r="Y12" s="716"/>
      <c r="Z12" s="708"/>
      <c r="AA12" s="709"/>
      <c r="AB12" s="709"/>
      <c r="AC12" s="137" t="s">
        <v>670</v>
      </c>
      <c r="AD12" s="160"/>
      <c r="AE12" s="719">
        <f>VLOOKUP(AC12,'Прайс-лист'!$B:$K,10,0)</f>
        <v>640</v>
      </c>
      <c r="AF12" s="715"/>
      <c r="AG12" s="715"/>
      <c r="AH12" s="715"/>
      <c r="AI12" s="715"/>
      <c r="AJ12" s="715"/>
      <c r="AK12" s="715"/>
      <c r="AL12" s="715"/>
      <c r="AM12" s="716"/>
      <c r="AN12" s="708"/>
      <c r="AO12" s="709"/>
      <c r="AP12" s="709"/>
      <c r="AQ12" s="137" t="s">
        <v>650</v>
      </c>
      <c r="AR12" s="160"/>
      <c r="AS12" s="719">
        <f>VLOOKUP(AQ12,'Прайс-лист'!$B:$K,10,0)</f>
        <v>320</v>
      </c>
      <c r="AT12" s="715"/>
      <c r="AU12" s="715"/>
      <c r="AV12" s="715"/>
      <c r="AW12" s="715"/>
      <c r="AX12" s="715"/>
      <c r="AY12" s="715"/>
      <c r="AZ12" s="715"/>
      <c r="BA12" s="716"/>
      <c r="BB12" s="708"/>
      <c r="BC12" s="709"/>
      <c r="BD12" s="713"/>
      <c r="BE12" s="137" t="s">
        <v>4634</v>
      </c>
      <c r="BG12" s="714">
        <f>VLOOKUP(BE12,'Прайс-лист'!$B:$K,10,0)</f>
        <v>230</v>
      </c>
      <c r="BH12" s="715"/>
      <c r="BI12" s="715"/>
      <c r="BJ12" s="715"/>
      <c r="BK12" s="715"/>
      <c r="BL12" s="715"/>
      <c r="BM12" s="715"/>
      <c r="BN12" s="715"/>
      <c r="BO12" s="716"/>
      <c r="BP12" s="708"/>
      <c r="BQ12" s="709"/>
      <c r="BR12" s="709"/>
      <c r="BS12" s="137" t="s">
        <v>682</v>
      </c>
      <c r="BT12" s="160"/>
      <c r="BU12" s="719">
        <f>VLOOKUP(BS12,'Прайс-лист'!$B:$K,10,0)</f>
        <v>1310</v>
      </c>
      <c r="BV12" s="715"/>
      <c r="BW12" s="715"/>
      <c r="BX12" s="715"/>
      <c r="BY12" s="715"/>
      <c r="BZ12" s="715"/>
      <c r="CA12" s="715"/>
      <c r="CB12" s="715"/>
      <c r="CC12" s="716"/>
      <c r="CD12" s="708"/>
      <c r="CE12" s="709"/>
      <c r="CF12" s="713"/>
      <c r="CG12" s="137" t="s">
        <v>4639</v>
      </c>
      <c r="CH12" s="160"/>
      <c r="CI12" s="714">
        <f>VLOOKUP(CG12,'Прайс-лист'!$B:$K,10,0)</f>
        <v>300</v>
      </c>
      <c r="CJ12" s="715"/>
      <c r="CK12" s="715"/>
      <c r="CL12" s="715"/>
      <c r="CM12" s="715"/>
      <c r="CN12" s="715"/>
      <c r="CO12" s="715"/>
      <c r="CP12" s="715"/>
      <c r="CQ12" s="716"/>
      <c r="CR12" s="708"/>
      <c r="CS12" s="709"/>
      <c r="CT12" s="709"/>
      <c r="CU12" s="137" t="s">
        <v>610</v>
      </c>
      <c r="CV12" s="160"/>
      <c r="CW12" s="719">
        <f>VLOOKUP(CU12,'Прайс-лист'!$B:$K,10,0)</f>
        <v>500</v>
      </c>
      <c r="CX12" s="715"/>
      <c r="CY12" s="715"/>
      <c r="CZ12" s="715"/>
      <c r="DA12" s="715"/>
      <c r="DB12" s="715"/>
      <c r="DC12" s="715"/>
      <c r="DD12" s="715"/>
      <c r="DE12" s="716"/>
      <c r="DF12" s="708"/>
      <c r="DG12" s="709"/>
      <c r="DH12" s="709"/>
      <c r="DI12" s="137" t="s">
        <v>654</v>
      </c>
      <c r="DJ12" s="160"/>
      <c r="DK12" s="719">
        <f>VLOOKUP(DI12,'Прайс-лист'!$B:$K,10,0)</f>
        <v>810</v>
      </c>
      <c r="DL12" s="715"/>
      <c r="DM12" s="715"/>
      <c r="DN12" s="715"/>
      <c r="DO12" s="715"/>
      <c r="DP12" s="715"/>
      <c r="DQ12" s="715"/>
      <c r="DR12" s="715"/>
      <c r="DS12" s="716"/>
      <c r="DT12" s="708"/>
      <c r="DU12" s="709"/>
      <c r="DV12" s="709"/>
      <c r="DW12" s="137" t="s">
        <v>686</v>
      </c>
      <c r="DX12" s="160"/>
      <c r="DY12" s="719">
        <f>VLOOKUP(DW12,'Прайс-лист'!$B:$K,10,0)</f>
        <v>690</v>
      </c>
      <c r="DZ12" s="715"/>
      <c r="EA12" s="715"/>
      <c r="EB12" s="715"/>
      <c r="EC12" s="715"/>
      <c r="ED12" s="715"/>
      <c r="EE12" s="715"/>
      <c r="EF12" s="715"/>
      <c r="EG12" s="716"/>
      <c r="EH12" s="708"/>
      <c r="EI12" s="709"/>
      <c r="EJ12" s="713"/>
    </row>
    <row r="13" spans="1:141" ht="15" thickBot="1">
      <c r="A13" s="138" t="s">
        <v>4710</v>
      </c>
      <c r="C13" s="753">
        <f>VLOOKUP(A13,'Прайс-лист'!$B:$K,10,0)</f>
        <v>240</v>
      </c>
      <c r="D13" s="723"/>
      <c r="E13" s="723"/>
      <c r="F13" s="723"/>
      <c r="G13" s="723"/>
      <c r="H13" s="723"/>
      <c r="I13" s="723"/>
      <c r="J13" s="723"/>
      <c r="K13" s="724"/>
      <c r="L13" s="725"/>
      <c r="M13" s="726"/>
      <c r="N13" s="726"/>
      <c r="O13" s="139" t="s">
        <v>769</v>
      </c>
      <c r="P13" s="244"/>
      <c r="Q13" s="722">
        <f>VLOOKUP(O13,'Прайс-лист'!$B:$K,10,0)</f>
        <v>440</v>
      </c>
      <c r="R13" s="723"/>
      <c r="S13" s="723"/>
      <c r="T13" s="723"/>
      <c r="U13" s="723"/>
      <c r="V13" s="723"/>
      <c r="W13" s="723"/>
      <c r="X13" s="723"/>
      <c r="Y13" s="724"/>
      <c r="Z13" s="725"/>
      <c r="AA13" s="726"/>
      <c r="AB13" s="726"/>
      <c r="AC13" s="139" t="s">
        <v>801</v>
      </c>
      <c r="AD13" s="245"/>
      <c r="AE13" s="722">
        <f>VLOOKUP(AC13,'Прайс-лист'!$B:$K,10,0)</f>
        <v>640</v>
      </c>
      <c r="AF13" s="723"/>
      <c r="AG13" s="723"/>
      <c r="AH13" s="723"/>
      <c r="AI13" s="723"/>
      <c r="AJ13" s="723"/>
      <c r="AK13" s="723"/>
      <c r="AL13" s="723"/>
      <c r="AM13" s="724"/>
      <c r="AN13" s="725"/>
      <c r="AO13" s="726"/>
      <c r="AP13" s="726"/>
      <c r="AQ13" s="139" t="s">
        <v>791</v>
      </c>
      <c r="AR13" s="245"/>
      <c r="AS13" s="722">
        <f>VLOOKUP(AQ13,'Прайс-лист'!$B:$K,10,0)</f>
        <v>320</v>
      </c>
      <c r="AT13" s="723"/>
      <c r="AU13" s="723"/>
      <c r="AV13" s="723"/>
      <c r="AW13" s="723"/>
      <c r="AX13" s="723"/>
      <c r="AY13" s="723"/>
      <c r="AZ13" s="723"/>
      <c r="BA13" s="724"/>
      <c r="BB13" s="725"/>
      <c r="BC13" s="726"/>
      <c r="BD13" s="727"/>
      <c r="BE13" s="138" t="s">
        <v>4718</v>
      </c>
      <c r="BG13" s="753">
        <f>VLOOKUP(BE13,'Прайс-лист'!$B:$K,10,0)</f>
        <v>230</v>
      </c>
      <c r="BH13" s="723"/>
      <c r="BI13" s="723"/>
      <c r="BJ13" s="723"/>
      <c r="BK13" s="723"/>
      <c r="BL13" s="723"/>
      <c r="BM13" s="723"/>
      <c r="BN13" s="723"/>
      <c r="BO13" s="724"/>
      <c r="BP13" s="725"/>
      <c r="BQ13" s="726"/>
      <c r="BR13" s="726"/>
      <c r="BS13" s="139" t="s">
        <v>809</v>
      </c>
      <c r="BT13" s="245"/>
      <c r="BU13" s="722">
        <f>VLOOKUP(BS13,'Прайс-лист'!$B:$K,10,0)</f>
        <v>1310</v>
      </c>
      <c r="BV13" s="723"/>
      <c r="BW13" s="723"/>
      <c r="BX13" s="723"/>
      <c r="BY13" s="723"/>
      <c r="BZ13" s="723"/>
      <c r="CA13" s="723"/>
      <c r="CB13" s="723"/>
      <c r="CC13" s="724"/>
      <c r="CD13" s="725"/>
      <c r="CE13" s="726"/>
      <c r="CF13" s="727"/>
      <c r="CG13" s="138" t="s">
        <v>4722</v>
      </c>
      <c r="CH13" s="160"/>
      <c r="CI13" s="753">
        <f>VLOOKUP(CG13,'Прайс-лист'!$B:$K,10,0)</f>
        <v>300</v>
      </c>
      <c r="CJ13" s="723"/>
      <c r="CK13" s="723"/>
      <c r="CL13" s="723"/>
      <c r="CM13" s="723"/>
      <c r="CN13" s="723"/>
      <c r="CO13" s="723"/>
      <c r="CP13" s="723"/>
      <c r="CQ13" s="724"/>
      <c r="CR13" s="725"/>
      <c r="CS13" s="726"/>
      <c r="CT13" s="726"/>
      <c r="CU13" s="139" t="s">
        <v>771</v>
      </c>
      <c r="CV13" s="245"/>
      <c r="CW13" s="722">
        <f>VLOOKUP(CU13,'Прайс-лист'!$B:$K,10,0)</f>
        <v>500</v>
      </c>
      <c r="CX13" s="723"/>
      <c r="CY13" s="723"/>
      <c r="CZ13" s="723"/>
      <c r="DA13" s="723"/>
      <c r="DB13" s="723"/>
      <c r="DC13" s="723"/>
      <c r="DD13" s="723"/>
      <c r="DE13" s="724"/>
      <c r="DF13" s="725"/>
      <c r="DG13" s="726"/>
      <c r="DH13" s="726"/>
      <c r="DI13" s="139" t="s">
        <v>793</v>
      </c>
      <c r="DJ13" s="245"/>
      <c r="DK13" s="722">
        <f>VLOOKUP(DI13,'Прайс-лист'!$B:$K,10,0)</f>
        <v>810</v>
      </c>
      <c r="DL13" s="723"/>
      <c r="DM13" s="723"/>
      <c r="DN13" s="723"/>
      <c r="DO13" s="723"/>
      <c r="DP13" s="723"/>
      <c r="DQ13" s="723"/>
      <c r="DR13" s="723"/>
      <c r="DS13" s="724"/>
      <c r="DT13" s="725"/>
      <c r="DU13" s="726"/>
      <c r="DV13" s="726"/>
      <c r="DW13" s="139" t="s">
        <v>811</v>
      </c>
      <c r="DX13" s="245"/>
      <c r="DY13" s="722">
        <f>VLOOKUP(DW13,'Прайс-лист'!$B:$K,10,0)</f>
        <v>690</v>
      </c>
      <c r="DZ13" s="723"/>
      <c r="EA13" s="723"/>
      <c r="EB13" s="723"/>
      <c r="EC13" s="723"/>
      <c r="ED13" s="723"/>
      <c r="EE13" s="723"/>
      <c r="EF13" s="723"/>
      <c r="EG13" s="724"/>
      <c r="EH13" s="725"/>
      <c r="EI13" s="726"/>
      <c r="EJ13" s="727"/>
    </row>
    <row r="14" spans="1:141" ht="14.25" customHeight="1" thickBot="1">
      <c r="C14" s="221"/>
      <c r="D14" s="221"/>
      <c r="E14" s="221"/>
      <c r="F14" s="221"/>
      <c r="G14" s="221"/>
      <c r="H14" s="221"/>
      <c r="I14" s="221"/>
      <c r="J14" s="221"/>
      <c r="K14" s="221"/>
      <c r="L14" s="221"/>
      <c r="M14" s="160"/>
      <c r="N14" s="158"/>
      <c r="O14" s="158"/>
      <c r="P14" s="158"/>
      <c r="Q14" s="158"/>
      <c r="R14" s="158"/>
      <c r="S14" s="158"/>
      <c r="T14" s="158"/>
      <c r="U14" s="158"/>
      <c r="V14" s="158"/>
      <c r="W14" s="158"/>
      <c r="X14" s="158"/>
      <c r="Y14" s="158"/>
      <c r="Z14" s="140"/>
      <c r="AA14" s="158"/>
      <c r="AB14" s="158"/>
      <c r="AC14" s="158"/>
      <c r="AD14" s="158"/>
      <c r="AE14" s="158"/>
      <c r="AF14" s="158"/>
      <c r="AG14" s="158"/>
      <c r="AH14" s="158"/>
      <c r="AI14" s="158"/>
      <c r="AJ14" s="158"/>
      <c r="AK14" s="158"/>
      <c r="AL14" s="158"/>
      <c r="AM14" s="140"/>
      <c r="AN14" s="158"/>
      <c r="AO14" s="158"/>
      <c r="AP14" s="158"/>
      <c r="AQ14" s="158"/>
      <c r="AR14" s="158"/>
      <c r="AS14" s="158"/>
      <c r="AT14" s="158"/>
      <c r="AU14" s="158"/>
      <c r="AV14" s="158"/>
      <c r="AW14" s="158"/>
      <c r="AX14" s="158"/>
      <c r="AY14" s="158"/>
      <c r="AZ14" s="160"/>
      <c r="BA14" s="160"/>
      <c r="BB14" s="160"/>
      <c r="BC14" s="160"/>
      <c r="BD14" s="158"/>
      <c r="BE14" s="158"/>
      <c r="BF14" s="158"/>
      <c r="BG14" s="158"/>
      <c r="BH14" s="158"/>
      <c r="BI14" s="158"/>
      <c r="BJ14" s="158"/>
      <c r="BK14" s="158"/>
      <c r="BL14" s="158"/>
      <c r="BM14" s="158"/>
      <c r="BN14" s="158"/>
      <c r="BO14" s="158"/>
      <c r="BP14" s="158"/>
      <c r="BQ14" s="158"/>
      <c r="BR14" s="158"/>
      <c r="BS14" s="158"/>
      <c r="BT14" s="164"/>
      <c r="BU14" s="142"/>
      <c r="BV14" s="142"/>
      <c r="BW14" s="142"/>
      <c r="BX14" s="142"/>
      <c r="BY14" s="142"/>
      <c r="BZ14" s="142"/>
      <c r="CA14" s="142"/>
      <c r="CB14" s="142"/>
      <c r="CC14" s="142"/>
      <c r="CD14" s="142"/>
      <c r="CE14" s="142"/>
      <c r="CF14" s="142"/>
      <c r="CG14" s="142"/>
      <c r="CH14" s="142"/>
      <c r="CI14" s="142"/>
      <c r="CJ14" s="142"/>
      <c r="CK14" s="142"/>
      <c r="CL14" s="142"/>
      <c r="CM14" s="142"/>
      <c r="CN14" s="142"/>
      <c r="CO14" s="142"/>
      <c r="CP14" s="142"/>
      <c r="CQ14" s="142"/>
      <c r="CR14" s="142"/>
      <c r="CS14" s="142"/>
      <c r="CT14" s="142"/>
      <c r="CU14" s="142"/>
      <c r="CV14" s="142"/>
      <c r="CW14" s="142"/>
      <c r="CX14" s="142"/>
      <c r="CY14" s="142"/>
      <c r="CZ14" s="142"/>
      <c r="DA14" s="142"/>
      <c r="DB14" s="142"/>
      <c r="DC14" s="142"/>
      <c r="DD14" s="142"/>
      <c r="DE14" s="142"/>
      <c r="DF14" s="142"/>
      <c r="DG14" s="142"/>
      <c r="DH14" s="142"/>
      <c r="DI14" s="142"/>
      <c r="DJ14" s="142"/>
      <c r="DK14" s="142"/>
      <c r="DL14" s="142"/>
      <c r="DM14" s="142"/>
      <c r="DN14" s="142"/>
      <c r="DO14" s="142"/>
      <c r="DP14" s="142"/>
      <c r="DQ14" s="142"/>
      <c r="DR14" s="142"/>
      <c r="DS14" s="142"/>
      <c r="DT14" s="142"/>
      <c r="DU14" s="142"/>
      <c r="DV14" s="142"/>
      <c r="DW14" s="142"/>
    </row>
    <row r="15" spans="1:141" ht="15.75" customHeight="1" thickBot="1">
      <c r="C15" s="754" t="s">
        <v>4269</v>
      </c>
      <c r="D15" s="755"/>
      <c r="E15" s="755"/>
      <c r="F15" s="755"/>
      <c r="G15" s="755"/>
      <c r="H15" s="755"/>
      <c r="I15" s="755"/>
      <c r="J15" s="755"/>
      <c r="K15" s="755"/>
      <c r="L15" s="755"/>
      <c r="M15" s="755"/>
      <c r="N15" s="755"/>
      <c r="O15" s="755"/>
      <c r="P15" s="755"/>
      <c r="Q15" s="755"/>
      <c r="R15" s="755"/>
      <c r="S15" s="755"/>
      <c r="T15" s="755"/>
      <c r="U15" s="755"/>
      <c r="V15" s="755"/>
      <c r="W15" s="755"/>
      <c r="X15" s="755"/>
      <c r="Y15" s="755"/>
      <c r="Z15" s="755"/>
      <c r="AA15" s="755"/>
      <c r="AB15" s="755"/>
      <c r="AC15" s="755"/>
      <c r="AD15" s="755"/>
      <c r="AE15" s="755"/>
      <c r="AF15" s="755"/>
      <c r="AG15" s="755"/>
      <c r="AH15" s="755"/>
      <c r="AI15" s="755"/>
      <c r="AJ15" s="755"/>
      <c r="AK15" s="755"/>
      <c r="AL15" s="755"/>
      <c r="AM15" s="755"/>
      <c r="AN15" s="755"/>
      <c r="AO15" s="755"/>
      <c r="AP15" s="756"/>
      <c r="AQ15" s="158"/>
      <c r="AR15" s="158"/>
      <c r="AS15" s="754" t="s">
        <v>4270</v>
      </c>
      <c r="AT15" s="755"/>
      <c r="AU15" s="755"/>
      <c r="AV15" s="755"/>
      <c r="AW15" s="755"/>
      <c r="AX15" s="755"/>
      <c r="AY15" s="755"/>
      <c r="AZ15" s="755"/>
      <c r="BA15" s="755"/>
      <c r="BB15" s="755"/>
      <c r="BC15" s="755"/>
      <c r="BD15" s="755"/>
      <c r="BE15" s="755"/>
      <c r="BF15" s="755"/>
      <c r="BG15" s="755"/>
      <c r="BH15" s="755"/>
      <c r="BI15" s="755"/>
      <c r="BJ15" s="755"/>
      <c r="BK15" s="755"/>
      <c r="BL15" s="755"/>
      <c r="BM15" s="755"/>
      <c r="BN15" s="755"/>
      <c r="BO15" s="755"/>
      <c r="BP15" s="755"/>
      <c r="BQ15" s="755"/>
      <c r="BR15" s="755"/>
      <c r="BS15" s="755"/>
      <c r="BT15" s="755"/>
      <c r="BU15" s="755"/>
      <c r="BV15" s="755"/>
      <c r="BW15" s="755"/>
      <c r="BX15" s="755"/>
      <c r="BY15" s="755"/>
      <c r="BZ15" s="755"/>
      <c r="CA15" s="755"/>
      <c r="CB15" s="755"/>
      <c r="CC15" s="755"/>
      <c r="CD15" s="755"/>
      <c r="CE15" s="755"/>
      <c r="CF15" s="756"/>
      <c r="CG15" s="135"/>
      <c r="CH15" s="160"/>
      <c r="CI15" s="754" t="s">
        <v>4184</v>
      </c>
      <c r="CJ15" s="755"/>
      <c r="CK15" s="755"/>
      <c r="CL15" s="755"/>
      <c r="CM15" s="755"/>
      <c r="CN15" s="755"/>
      <c r="CO15" s="755"/>
      <c r="CP15" s="755"/>
      <c r="CQ15" s="755"/>
      <c r="CR15" s="755"/>
      <c r="CS15" s="755"/>
      <c r="CT15" s="755"/>
      <c r="CU15" s="755"/>
      <c r="CV15" s="755"/>
      <c r="CW15" s="755"/>
      <c r="CX15" s="755"/>
      <c r="CY15" s="755"/>
      <c r="CZ15" s="755"/>
      <c r="DA15" s="755"/>
      <c r="DB15" s="755"/>
      <c r="DC15" s="755"/>
      <c r="DD15" s="755"/>
      <c r="DE15" s="755"/>
      <c r="DF15" s="755"/>
      <c r="DG15" s="755"/>
      <c r="DH15" s="756"/>
      <c r="DI15" s="142"/>
      <c r="DJ15" s="142"/>
      <c r="DK15" s="754" t="s">
        <v>4185</v>
      </c>
      <c r="DL15" s="755"/>
      <c r="DM15" s="755"/>
      <c r="DN15" s="755"/>
      <c r="DO15" s="755"/>
      <c r="DP15" s="755"/>
      <c r="DQ15" s="755"/>
      <c r="DR15" s="755"/>
      <c r="DS15" s="755"/>
      <c r="DT15" s="755"/>
      <c r="DU15" s="755"/>
      <c r="DV15" s="755"/>
      <c r="DW15" s="755"/>
      <c r="DX15" s="755"/>
      <c r="DY15" s="755"/>
      <c r="DZ15" s="755"/>
      <c r="EA15" s="755"/>
      <c r="EB15" s="755"/>
      <c r="EC15" s="755"/>
      <c r="ED15" s="755"/>
      <c r="EE15" s="755"/>
      <c r="EF15" s="755"/>
      <c r="EG15" s="755"/>
      <c r="EH15" s="755"/>
      <c r="EI15" s="755"/>
      <c r="EJ15" s="756"/>
    </row>
    <row r="16" spans="1:141" ht="15.75">
      <c r="A16" s="135"/>
      <c r="C16" s="740" t="s">
        <v>755</v>
      </c>
      <c r="D16" s="741"/>
      <c r="E16" s="741"/>
      <c r="F16" s="741"/>
      <c r="G16" s="741"/>
      <c r="H16" s="741"/>
      <c r="I16" s="741"/>
      <c r="J16" s="741"/>
      <c r="K16" s="741"/>
      <c r="L16" s="741"/>
      <c r="M16" s="741"/>
      <c r="N16" s="741"/>
      <c r="O16" s="135"/>
      <c r="P16" s="160"/>
      <c r="Q16" s="741" t="s">
        <v>763</v>
      </c>
      <c r="R16" s="741"/>
      <c r="S16" s="741"/>
      <c r="T16" s="741"/>
      <c r="U16" s="741"/>
      <c r="V16" s="741"/>
      <c r="W16" s="741"/>
      <c r="X16" s="741"/>
      <c r="Y16" s="741"/>
      <c r="Z16" s="741"/>
      <c r="AA16" s="741"/>
      <c r="AB16" s="741"/>
      <c r="AE16" s="741" t="s">
        <v>5881</v>
      </c>
      <c r="AF16" s="741"/>
      <c r="AG16" s="741"/>
      <c r="AH16" s="741"/>
      <c r="AI16" s="741"/>
      <c r="AJ16" s="741"/>
      <c r="AK16" s="741"/>
      <c r="AL16" s="741"/>
      <c r="AM16" s="741"/>
      <c r="AN16" s="741"/>
      <c r="AO16" s="741"/>
      <c r="AP16" s="742"/>
      <c r="AQ16" s="158"/>
      <c r="AR16" s="158"/>
      <c r="AS16" s="740" t="s">
        <v>4236</v>
      </c>
      <c r="AT16" s="741"/>
      <c r="AU16" s="741"/>
      <c r="AV16" s="741"/>
      <c r="AW16" s="741"/>
      <c r="AX16" s="741"/>
      <c r="AY16" s="741"/>
      <c r="AZ16" s="741"/>
      <c r="BA16" s="741"/>
      <c r="BB16" s="741"/>
      <c r="BC16" s="741"/>
      <c r="BD16" s="741"/>
      <c r="BE16" s="135"/>
      <c r="BF16" s="160"/>
      <c r="BG16" s="741" t="s">
        <v>687</v>
      </c>
      <c r="BH16" s="741"/>
      <c r="BI16" s="741"/>
      <c r="BJ16" s="741"/>
      <c r="BK16" s="741"/>
      <c r="BL16" s="741"/>
      <c r="BM16" s="741"/>
      <c r="BN16" s="741"/>
      <c r="BO16" s="741"/>
      <c r="BP16" s="741"/>
      <c r="BQ16" s="741"/>
      <c r="BR16" s="741"/>
      <c r="BU16" s="741" t="s">
        <v>5872</v>
      </c>
      <c r="BV16" s="741"/>
      <c r="BW16" s="741"/>
      <c r="BX16" s="741"/>
      <c r="BY16" s="741"/>
      <c r="BZ16" s="741"/>
      <c r="CA16" s="741"/>
      <c r="CB16" s="741"/>
      <c r="CC16" s="741"/>
      <c r="CD16" s="741"/>
      <c r="CE16" s="741"/>
      <c r="CF16" s="742"/>
      <c r="CG16" s="135"/>
      <c r="CH16" s="160"/>
      <c r="CI16" s="810" t="s">
        <v>6349</v>
      </c>
      <c r="CJ16" s="759"/>
      <c r="CK16" s="759"/>
      <c r="CL16" s="759"/>
      <c r="CM16" s="759"/>
      <c r="CN16" s="759"/>
      <c r="CO16" s="759"/>
      <c r="CP16" s="759"/>
      <c r="CQ16" s="759"/>
      <c r="CR16" s="759"/>
      <c r="CS16" s="759"/>
      <c r="CT16" s="759"/>
      <c r="CU16" s="341"/>
      <c r="CV16" s="343"/>
      <c r="CW16" s="759" t="s">
        <v>6350</v>
      </c>
      <c r="CX16" s="759"/>
      <c r="CY16" s="759"/>
      <c r="CZ16" s="759"/>
      <c r="DA16" s="759"/>
      <c r="DB16" s="759"/>
      <c r="DC16" s="759"/>
      <c r="DD16" s="759"/>
      <c r="DE16" s="759"/>
      <c r="DF16" s="759"/>
      <c r="DG16" s="759"/>
      <c r="DH16" s="760"/>
      <c r="DI16" s="142"/>
      <c r="DJ16" s="142"/>
      <c r="DK16" s="876" t="s">
        <v>4240</v>
      </c>
      <c r="DL16" s="877"/>
      <c r="DM16" s="877"/>
      <c r="DN16" s="877"/>
      <c r="DO16" s="877"/>
      <c r="DP16" s="877"/>
      <c r="DQ16" s="877"/>
      <c r="DR16" s="877"/>
      <c r="DS16" s="877"/>
      <c r="DT16" s="877"/>
      <c r="DU16" s="877"/>
      <c r="DV16" s="878"/>
      <c r="DW16" s="135"/>
      <c r="DX16" s="164"/>
      <c r="DY16" s="741" t="s">
        <v>607</v>
      </c>
      <c r="DZ16" s="741"/>
      <c r="EA16" s="741"/>
      <c r="EB16" s="741"/>
      <c r="EC16" s="741"/>
      <c r="ED16" s="741"/>
      <c r="EE16" s="741"/>
      <c r="EF16" s="741"/>
      <c r="EG16" s="741"/>
      <c r="EH16" s="741"/>
      <c r="EI16" s="741"/>
      <c r="EJ16" s="742"/>
    </row>
    <row r="17" spans="1:141" ht="63.75" customHeight="1">
      <c r="A17" s="142"/>
      <c r="C17" s="734" t="s">
        <v>4276</v>
      </c>
      <c r="D17" s="735"/>
      <c r="E17" s="735"/>
      <c r="F17" s="735"/>
      <c r="G17" s="735"/>
      <c r="H17" s="735"/>
      <c r="I17" s="735"/>
      <c r="J17" s="735"/>
      <c r="K17" s="735"/>
      <c r="L17" s="735"/>
      <c r="M17" s="735"/>
      <c r="N17" s="735"/>
      <c r="O17" s="142"/>
      <c r="P17" s="160"/>
      <c r="Q17" s="735" t="s">
        <v>4277</v>
      </c>
      <c r="R17" s="735"/>
      <c r="S17" s="735"/>
      <c r="T17" s="735"/>
      <c r="U17" s="735"/>
      <c r="V17" s="735"/>
      <c r="W17" s="735"/>
      <c r="X17" s="735"/>
      <c r="Y17" s="735"/>
      <c r="Z17" s="735"/>
      <c r="AA17" s="735"/>
      <c r="AB17" s="735"/>
      <c r="AE17" s="735" t="s">
        <v>5883</v>
      </c>
      <c r="AF17" s="735"/>
      <c r="AG17" s="735"/>
      <c r="AH17" s="735"/>
      <c r="AI17" s="735"/>
      <c r="AJ17" s="735"/>
      <c r="AK17" s="735"/>
      <c r="AL17" s="735"/>
      <c r="AM17" s="735"/>
      <c r="AN17" s="735"/>
      <c r="AO17" s="735"/>
      <c r="AP17" s="744"/>
      <c r="AQ17" s="158"/>
      <c r="AR17" s="158"/>
      <c r="AS17" s="734" t="s">
        <v>5882</v>
      </c>
      <c r="AT17" s="735"/>
      <c r="AU17" s="735"/>
      <c r="AV17" s="735"/>
      <c r="AW17" s="735"/>
      <c r="AX17" s="735"/>
      <c r="AY17" s="735"/>
      <c r="AZ17" s="735"/>
      <c r="BA17" s="735"/>
      <c r="BB17" s="735"/>
      <c r="BC17" s="735"/>
      <c r="BD17" s="735"/>
      <c r="BE17" s="142"/>
      <c r="BF17" s="160"/>
      <c r="BG17" s="735" t="s">
        <v>4268</v>
      </c>
      <c r="BH17" s="735"/>
      <c r="BI17" s="735"/>
      <c r="BJ17" s="735"/>
      <c r="BK17" s="735"/>
      <c r="BL17" s="735"/>
      <c r="BM17" s="735"/>
      <c r="BN17" s="735"/>
      <c r="BO17" s="735"/>
      <c r="BP17" s="735"/>
      <c r="BQ17" s="735"/>
      <c r="BR17" s="735"/>
      <c r="BU17" s="735" t="s">
        <v>5884</v>
      </c>
      <c r="BV17" s="735"/>
      <c r="BW17" s="735"/>
      <c r="BX17" s="735"/>
      <c r="BY17" s="735"/>
      <c r="BZ17" s="735"/>
      <c r="CA17" s="735"/>
      <c r="CB17" s="735"/>
      <c r="CC17" s="735"/>
      <c r="CD17" s="735"/>
      <c r="CE17" s="735"/>
      <c r="CF17" s="744"/>
      <c r="CG17" s="142"/>
      <c r="CH17" s="160"/>
      <c r="CI17" s="734" t="s">
        <v>4239</v>
      </c>
      <c r="CJ17" s="763"/>
      <c r="CK17" s="763"/>
      <c r="CL17" s="763"/>
      <c r="CM17" s="763"/>
      <c r="CN17" s="763"/>
      <c r="CO17" s="763"/>
      <c r="CP17" s="763"/>
      <c r="CQ17" s="763"/>
      <c r="CR17" s="763"/>
      <c r="CS17" s="763"/>
      <c r="CT17" s="763"/>
      <c r="CU17" s="142"/>
      <c r="CV17" s="160"/>
      <c r="CW17" s="763" t="s">
        <v>4273</v>
      </c>
      <c r="CX17" s="763"/>
      <c r="CY17" s="763"/>
      <c r="CZ17" s="763"/>
      <c r="DA17" s="763"/>
      <c r="DB17" s="763"/>
      <c r="DC17" s="763"/>
      <c r="DD17" s="763"/>
      <c r="DE17" s="763"/>
      <c r="DF17" s="763"/>
      <c r="DG17" s="763"/>
      <c r="DH17" s="744"/>
      <c r="DI17" s="142"/>
      <c r="DJ17" s="142"/>
      <c r="DK17" s="879" t="s">
        <v>4324</v>
      </c>
      <c r="DL17" s="815"/>
      <c r="DM17" s="815"/>
      <c r="DN17" s="815"/>
      <c r="DO17" s="815"/>
      <c r="DP17" s="815"/>
      <c r="DQ17" s="815"/>
      <c r="DR17" s="815"/>
      <c r="DS17" s="815"/>
      <c r="DT17" s="815"/>
      <c r="DU17" s="815"/>
      <c r="DV17" s="880"/>
      <c r="DW17" s="142"/>
      <c r="DX17" s="164"/>
      <c r="DY17" s="735" t="s">
        <v>4262</v>
      </c>
      <c r="DZ17" s="735"/>
      <c r="EA17" s="735"/>
      <c r="EB17" s="735"/>
      <c r="EC17" s="735"/>
      <c r="ED17" s="735"/>
      <c r="EE17" s="735"/>
      <c r="EF17" s="735"/>
      <c r="EG17" s="735"/>
      <c r="EH17" s="735"/>
      <c r="EI17" s="735"/>
      <c r="EJ17" s="744"/>
    </row>
    <row r="18" spans="1:141" ht="15" customHeight="1">
      <c r="A18" s="397"/>
      <c r="C18" s="736" t="s">
        <v>757</v>
      </c>
      <c r="D18" s="717"/>
      <c r="E18" s="717"/>
      <c r="F18" s="717"/>
      <c r="G18" s="717"/>
      <c r="H18" s="717"/>
      <c r="I18" s="717"/>
      <c r="J18" s="717"/>
      <c r="K18" s="717"/>
      <c r="L18" s="717"/>
      <c r="M18" s="717"/>
      <c r="N18" s="717"/>
      <c r="O18" s="136"/>
      <c r="P18" s="246"/>
      <c r="Q18" s="717" t="s">
        <v>765</v>
      </c>
      <c r="R18" s="717"/>
      <c r="S18" s="717"/>
      <c r="T18" s="717"/>
      <c r="U18" s="717"/>
      <c r="V18" s="717"/>
      <c r="W18" s="717"/>
      <c r="X18" s="717"/>
      <c r="Y18" s="717"/>
      <c r="Z18" s="717"/>
      <c r="AA18" s="717"/>
      <c r="AB18" s="717"/>
      <c r="AE18" s="717" t="s">
        <v>5878</v>
      </c>
      <c r="AF18" s="717"/>
      <c r="AG18" s="717"/>
      <c r="AH18" s="717"/>
      <c r="AI18" s="717"/>
      <c r="AJ18" s="717"/>
      <c r="AK18" s="717"/>
      <c r="AL18" s="717"/>
      <c r="AM18" s="717"/>
      <c r="AN18" s="717"/>
      <c r="AO18" s="717"/>
      <c r="AP18" s="718"/>
      <c r="AS18" s="736"/>
      <c r="AT18" s="717"/>
      <c r="AU18" s="717"/>
      <c r="AV18" s="717"/>
      <c r="AW18" s="717"/>
      <c r="AX18" s="717"/>
      <c r="AY18" s="717"/>
      <c r="AZ18" s="717"/>
      <c r="BA18" s="717"/>
      <c r="BB18" s="717"/>
      <c r="BC18" s="717"/>
      <c r="BD18" s="717"/>
      <c r="BE18" s="136"/>
      <c r="BF18" s="246"/>
      <c r="BG18" s="717" t="s">
        <v>685</v>
      </c>
      <c r="BH18" s="717"/>
      <c r="BI18" s="717"/>
      <c r="BJ18" s="717"/>
      <c r="BK18" s="717"/>
      <c r="BL18" s="717"/>
      <c r="BM18" s="717"/>
      <c r="BN18" s="717"/>
      <c r="BO18" s="717"/>
      <c r="BP18" s="717"/>
      <c r="BQ18" s="717"/>
      <c r="BR18" s="717"/>
      <c r="BU18" s="717" t="s">
        <v>5878</v>
      </c>
      <c r="BV18" s="717"/>
      <c r="BW18" s="717"/>
      <c r="BX18" s="717"/>
      <c r="BY18" s="717"/>
      <c r="BZ18" s="717"/>
      <c r="CA18" s="717"/>
      <c r="CB18" s="717"/>
      <c r="CC18" s="717"/>
      <c r="CD18" s="717"/>
      <c r="CE18" s="717"/>
      <c r="CF18" s="718"/>
      <c r="CG18" s="397"/>
      <c r="CH18" s="160"/>
      <c r="CI18" s="806"/>
      <c r="CJ18" s="807"/>
      <c r="CK18" s="807"/>
      <c r="CL18" s="807"/>
      <c r="CM18" s="807"/>
      <c r="CN18" s="807"/>
      <c r="CO18" s="807"/>
      <c r="CP18" s="807"/>
      <c r="CQ18" s="807"/>
      <c r="CR18" s="807"/>
      <c r="CS18" s="807"/>
      <c r="CT18" s="808"/>
      <c r="CU18" s="397"/>
      <c r="CV18" s="160"/>
      <c r="CW18" s="762" t="s">
        <v>685</v>
      </c>
      <c r="CX18" s="762"/>
      <c r="CY18" s="762"/>
      <c r="CZ18" s="762"/>
      <c r="DA18" s="762"/>
      <c r="DB18" s="762"/>
      <c r="DC18" s="762"/>
      <c r="DD18" s="762"/>
      <c r="DE18" s="762"/>
      <c r="DF18" s="762"/>
      <c r="DG18" s="762"/>
      <c r="DH18" s="718"/>
      <c r="DI18" s="397"/>
      <c r="DJ18" s="160"/>
      <c r="DK18" s="806"/>
      <c r="DL18" s="807"/>
      <c r="DM18" s="807"/>
      <c r="DN18" s="807"/>
      <c r="DO18" s="807"/>
      <c r="DP18" s="807"/>
      <c r="DQ18" s="807"/>
      <c r="DR18" s="807"/>
      <c r="DS18" s="807"/>
      <c r="DT18" s="807"/>
      <c r="DU18" s="807"/>
      <c r="DV18" s="808"/>
      <c r="DW18" s="397"/>
      <c r="DX18" s="164"/>
      <c r="DY18" s="717" t="s">
        <v>609</v>
      </c>
      <c r="DZ18" s="717"/>
      <c r="EA18" s="717"/>
      <c r="EB18" s="717"/>
      <c r="EC18" s="717"/>
      <c r="ED18" s="717"/>
      <c r="EE18" s="717"/>
      <c r="EF18" s="717"/>
      <c r="EG18" s="717"/>
      <c r="EH18" s="717"/>
      <c r="EI18" s="717"/>
      <c r="EJ18" s="718"/>
    </row>
    <row r="19" spans="1:141" ht="106.5" customHeight="1">
      <c r="A19" s="135"/>
      <c r="C19" s="720"/>
      <c r="D19" s="711"/>
      <c r="E19" s="711"/>
      <c r="F19" s="711"/>
      <c r="G19" s="711"/>
      <c r="H19" s="711"/>
      <c r="I19" s="711"/>
      <c r="J19" s="711"/>
      <c r="K19" s="711"/>
      <c r="L19" s="711"/>
      <c r="M19" s="711"/>
      <c r="N19" s="721"/>
      <c r="O19" s="135"/>
      <c r="P19" s="160"/>
      <c r="Q19" s="710"/>
      <c r="R19" s="711"/>
      <c r="S19" s="711"/>
      <c r="T19" s="711"/>
      <c r="U19" s="711"/>
      <c r="V19" s="711"/>
      <c r="W19" s="711"/>
      <c r="X19" s="711"/>
      <c r="Y19" s="711"/>
      <c r="Z19" s="711"/>
      <c r="AA19" s="711"/>
      <c r="AB19" s="721"/>
      <c r="AE19" s="710"/>
      <c r="AF19" s="711"/>
      <c r="AG19" s="711"/>
      <c r="AH19" s="711"/>
      <c r="AI19" s="711"/>
      <c r="AJ19" s="711"/>
      <c r="AK19" s="711"/>
      <c r="AL19" s="711"/>
      <c r="AM19" s="711"/>
      <c r="AN19" s="711"/>
      <c r="AO19" s="711"/>
      <c r="AP19" s="712"/>
      <c r="AS19" s="720"/>
      <c r="AT19" s="711"/>
      <c r="AU19" s="711"/>
      <c r="AV19" s="711"/>
      <c r="AW19" s="711"/>
      <c r="AX19" s="711"/>
      <c r="AY19" s="711"/>
      <c r="AZ19" s="711"/>
      <c r="BA19" s="711"/>
      <c r="BB19" s="711"/>
      <c r="BC19" s="711"/>
      <c r="BD19" s="721"/>
      <c r="BE19" s="135"/>
      <c r="BF19" s="160"/>
      <c r="BG19" s="710"/>
      <c r="BH19" s="711"/>
      <c r="BI19" s="711"/>
      <c r="BJ19" s="711"/>
      <c r="BK19" s="711"/>
      <c r="BL19" s="711"/>
      <c r="BM19" s="711"/>
      <c r="BN19" s="711"/>
      <c r="BO19" s="711"/>
      <c r="BP19" s="711"/>
      <c r="BQ19" s="711"/>
      <c r="BR19" s="721"/>
      <c r="BU19" s="710"/>
      <c r="BV19" s="711"/>
      <c r="BW19" s="711"/>
      <c r="BX19" s="711"/>
      <c r="BY19" s="711"/>
      <c r="BZ19" s="711"/>
      <c r="CA19" s="711"/>
      <c r="CB19" s="711"/>
      <c r="CC19" s="711"/>
      <c r="CD19" s="711"/>
      <c r="CE19" s="711"/>
      <c r="CF19" s="712"/>
      <c r="CG19" s="135"/>
      <c r="CH19" s="160"/>
      <c r="CI19" s="720"/>
      <c r="CJ19" s="711"/>
      <c r="CK19" s="711"/>
      <c r="CL19" s="711"/>
      <c r="CM19" s="711"/>
      <c r="CN19" s="711"/>
      <c r="CO19" s="711"/>
      <c r="CP19" s="711"/>
      <c r="CQ19" s="711"/>
      <c r="CR19" s="711"/>
      <c r="CS19" s="711"/>
      <c r="CT19" s="721"/>
      <c r="CU19" s="135"/>
      <c r="CV19" s="160"/>
      <c r="CW19" s="809"/>
      <c r="CX19" s="809"/>
      <c r="CY19" s="809"/>
      <c r="CZ19" s="809"/>
      <c r="DA19" s="809"/>
      <c r="DB19" s="809"/>
      <c r="DC19" s="809"/>
      <c r="DD19" s="809"/>
      <c r="DE19" s="809"/>
      <c r="DF19" s="809"/>
      <c r="DG19" s="809"/>
      <c r="DH19" s="743"/>
      <c r="DI19" s="135"/>
      <c r="DK19" s="720"/>
      <c r="DL19" s="711"/>
      <c r="DM19" s="711"/>
      <c r="DN19" s="711"/>
      <c r="DO19" s="711"/>
      <c r="DP19" s="711"/>
      <c r="DQ19" s="711"/>
      <c r="DR19" s="711"/>
      <c r="DS19" s="711"/>
      <c r="DT19" s="711"/>
      <c r="DU19" s="711"/>
      <c r="DV19" s="721"/>
      <c r="DW19" s="135"/>
      <c r="DX19" s="164"/>
      <c r="DY19" s="710"/>
      <c r="DZ19" s="711"/>
      <c r="EA19" s="711"/>
      <c r="EB19" s="711"/>
      <c r="EC19" s="711"/>
      <c r="ED19" s="711"/>
      <c r="EE19" s="711"/>
      <c r="EF19" s="711"/>
      <c r="EG19" s="711"/>
      <c r="EH19" s="711"/>
      <c r="EI19" s="711"/>
      <c r="EJ19" s="712"/>
    </row>
    <row r="20" spans="1:141">
      <c r="A20" s="137" t="s">
        <v>758</v>
      </c>
      <c r="C20" s="714">
        <f>VLOOKUP(A20,'Прайс-лист'!$B:$K,10,0)</f>
        <v>650</v>
      </c>
      <c r="D20" s="715"/>
      <c r="E20" s="715"/>
      <c r="F20" s="715"/>
      <c r="G20" s="715"/>
      <c r="H20" s="715"/>
      <c r="I20" s="715"/>
      <c r="J20" s="715"/>
      <c r="K20" s="716"/>
      <c r="L20" s="708"/>
      <c r="M20" s="709"/>
      <c r="N20" s="709"/>
      <c r="O20" s="137" t="s">
        <v>766</v>
      </c>
      <c r="P20" s="160"/>
      <c r="Q20" s="719">
        <f>VLOOKUP(O20,'Прайс-лист'!$B:$K,10,0)</f>
        <v>1300</v>
      </c>
      <c r="R20" s="715"/>
      <c r="S20" s="715"/>
      <c r="T20" s="715"/>
      <c r="U20" s="715"/>
      <c r="V20" s="715"/>
      <c r="W20" s="715"/>
      <c r="X20" s="715"/>
      <c r="Y20" s="716"/>
      <c r="Z20" s="708"/>
      <c r="AA20" s="709"/>
      <c r="AB20" s="709"/>
      <c r="AC20" s="137" t="s">
        <v>5857</v>
      </c>
      <c r="AE20" s="719">
        <f>VLOOKUP(AC20,'Прайс-лист'!$B:$K,10,0)</f>
        <v>1920</v>
      </c>
      <c r="AF20" s="715"/>
      <c r="AG20" s="715"/>
      <c r="AH20" s="715"/>
      <c r="AI20" s="715"/>
      <c r="AJ20" s="715"/>
      <c r="AK20" s="715"/>
      <c r="AL20" s="715"/>
      <c r="AM20" s="716"/>
      <c r="AN20" s="708"/>
      <c r="AO20" s="709"/>
      <c r="AP20" s="713"/>
      <c r="AQ20" s="137" t="s">
        <v>4641</v>
      </c>
      <c r="AS20" s="714">
        <f>VLOOKUP(AQ20,'Прайс-лист'!$B:$K,10,0)</f>
        <v>390</v>
      </c>
      <c r="AT20" s="715"/>
      <c r="AU20" s="715"/>
      <c r="AV20" s="715"/>
      <c r="AW20" s="715"/>
      <c r="AX20" s="715"/>
      <c r="AY20" s="715"/>
      <c r="AZ20" s="715"/>
      <c r="BA20" s="716"/>
      <c r="BB20" s="708"/>
      <c r="BC20" s="709"/>
      <c r="BD20" s="709"/>
      <c r="BE20" s="137" t="s">
        <v>689</v>
      </c>
      <c r="BF20" s="160"/>
      <c r="BG20" s="719">
        <f>VLOOKUP(BE20,'Прайс-лист'!$B:$K,10,0)</f>
        <v>900</v>
      </c>
      <c r="BH20" s="715"/>
      <c r="BI20" s="715"/>
      <c r="BJ20" s="715"/>
      <c r="BK20" s="715"/>
      <c r="BL20" s="715"/>
      <c r="BM20" s="715"/>
      <c r="BN20" s="715"/>
      <c r="BO20" s="716"/>
      <c r="BP20" s="708"/>
      <c r="BQ20" s="709"/>
      <c r="BR20" s="709"/>
      <c r="BS20" s="137" t="s">
        <v>5859</v>
      </c>
      <c r="BU20" s="719">
        <f>VLOOKUP(BS20,'Прайс-лист'!$B:$K,10,0)</f>
        <v>2120</v>
      </c>
      <c r="BV20" s="715"/>
      <c r="BW20" s="715"/>
      <c r="BX20" s="715"/>
      <c r="BY20" s="715"/>
      <c r="BZ20" s="715"/>
      <c r="CA20" s="715"/>
      <c r="CB20" s="715"/>
      <c r="CC20" s="716"/>
      <c r="CD20" s="708"/>
      <c r="CE20" s="709"/>
      <c r="CF20" s="713"/>
      <c r="CG20" s="137" t="s">
        <v>4647</v>
      </c>
      <c r="CH20" s="160"/>
      <c r="CI20" s="714">
        <f>VLOOKUP(CG20,'Прайс-лист'!$B:$K,10,0)</f>
        <v>290</v>
      </c>
      <c r="CJ20" s="715"/>
      <c r="CK20" s="715"/>
      <c r="CL20" s="715"/>
      <c r="CM20" s="715"/>
      <c r="CN20" s="715"/>
      <c r="CO20" s="715"/>
      <c r="CP20" s="715"/>
      <c r="CQ20" s="716"/>
      <c r="CR20" s="708"/>
      <c r="CS20" s="761"/>
      <c r="CT20" s="761"/>
      <c r="CU20" s="137" t="s">
        <v>698</v>
      </c>
      <c r="CV20" s="160"/>
      <c r="CW20" s="719">
        <f>VLOOKUP(CU20,'Прайс-лист'!$B:$K,10,0)</f>
        <v>1350</v>
      </c>
      <c r="CX20" s="715"/>
      <c r="CY20" s="715"/>
      <c r="CZ20" s="715"/>
      <c r="DA20" s="715"/>
      <c r="DB20" s="715"/>
      <c r="DC20" s="715"/>
      <c r="DD20" s="715"/>
      <c r="DE20" s="716"/>
      <c r="DF20" s="708"/>
      <c r="DG20" s="761"/>
      <c r="DH20" s="713"/>
      <c r="DI20" s="137" t="s">
        <v>4649</v>
      </c>
      <c r="DK20" s="714">
        <f>VLOOKUP(DI20,'Прайс-лист'!$B:$K,10,0)</f>
        <v>400</v>
      </c>
      <c r="DL20" s="715"/>
      <c r="DM20" s="715"/>
      <c r="DN20" s="715"/>
      <c r="DO20" s="715"/>
      <c r="DP20" s="715"/>
      <c r="DQ20" s="715"/>
      <c r="DR20" s="715"/>
      <c r="DS20" s="716"/>
      <c r="DT20" s="889"/>
      <c r="DU20" s="890"/>
      <c r="DV20" s="887"/>
      <c r="DW20" s="137" t="s">
        <v>610</v>
      </c>
      <c r="DX20" s="160"/>
      <c r="DY20" s="719">
        <f>VLOOKUP(DW20,'Прайс-лист'!$B:$K,10,0)</f>
        <v>500</v>
      </c>
      <c r="DZ20" s="715"/>
      <c r="EA20" s="715"/>
      <c r="EB20" s="715"/>
      <c r="EC20" s="715"/>
      <c r="ED20" s="715"/>
      <c r="EE20" s="715"/>
      <c r="EF20" s="715"/>
      <c r="EG20" s="716"/>
      <c r="EH20" s="708"/>
      <c r="EI20" s="709"/>
      <c r="EJ20" s="713"/>
    </row>
    <row r="21" spans="1:141" ht="15" thickBot="1">
      <c r="A21" s="139" t="s">
        <v>857</v>
      </c>
      <c r="C21" s="753">
        <f>VLOOKUP(A21,'Прайс-лист'!$B:$K,10,0)</f>
        <v>650</v>
      </c>
      <c r="D21" s="723"/>
      <c r="E21" s="723"/>
      <c r="F21" s="723"/>
      <c r="G21" s="723"/>
      <c r="H21" s="723"/>
      <c r="I21" s="723"/>
      <c r="J21" s="723"/>
      <c r="K21" s="724"/>
      <c r="L21" s="725"/>
      <c r="M21" s="726"/>
      <c r="N21" s="726"/>
      <c r="O21" s="139" t="s">
        <v>861</v>
      </c>
      <c r="P21" s="245"/>
      <c r="Q21" s="722">
        <f>VLOOKUP(O21,'Прайс-лист'!$B:$K,10,0)</f>
        <v>1300</v>
      </c>
      <c r="R21" s="723"/>
      <c r="S21" s="723"/>
      <c r="T21" s="723"/>
      <c r="U21" s="723"/>
      <c r="V21" s="723"/>
      <c r="W21" s="723"/>
      <c r="X21" s="723"/>
      <c r="Y21" s="724"/>
      <c r="Z21" s="725"/>
      <c r="AA21" s="726"/>
      <c r="AB21" s="726"/>
      <c r="AC21" s="138" t="s">
        <v>5858</v>
      </c>
      <c r="AE21" s="722">
        <f>VLOOKUP(AC21,'Прайс-лист'!$B:$K,10,0)</f>
        <v>1920</v>
      </c>
      <c r="AF21" s="723"/>
      <c r="AG21" s="723"/>
      <c r="AH21" s="723"/>
      <c r="AI21" s="723"/>
      <c r="AJ21" s="723"/>
      <c r="AK21" s="723"/>
      <c r="AL21" s="723"/>
      <c r="AM21" s="724"/>
      <c r="AN21" s="725"/>
      <c r="AO21" s="726"/>
      <c r="AP21" s="727"/>
      <c r="AQ21" s="138" t="s">
        <v>4724</v>
      </c>
      <c r="AS21" s="753">
        <f>VLOOKUP(AQ21,'Прайс-лист'!$B:$K,10,0)</f>
        <v>390</v>
      </c>
      <c r="AT21" s="723"/>
      <c r="AU21" s="723"/>
      <c r="AV21" s="723"/>
      <c r="AW21" s="723"/>
      <c r="AX21" s="723"/>
      <c r="AY21" s="723"/>
      <c r="AZ21" s="723"/>
      <c r="BA21" s="724"/>
      <c r="BB21" s="725"/>
      <c r="BC21" s="726"/>
      <c r="BD21" s="726"/>
      <c r="BE21" s="139" t="s">
        <v>813</v>
      </c>
      <c r="BF21" s="245"/>
      <c r="BG21" s="722">
        <f>VLOOKUP(BE21,'Прайс-лист'!$B:$K,10,0)</f>
        <v>900</v>
      </c>
      <c r="BH21" s="723"/>
      <c r="BI21" s="723"/>
      <c r="BJ21" s="723"/>
      <c r="BK21" s="723"/>
      <c r="BL21" s="723"/>
      <c r="BM21" s="723"/>
      <c r="BN21" s="723"/>
      <c r="BO21" s="724"/>
      <c r="BP21" s="725"/>
      <c r="BQ21" s="726"/>
      <c r="BR21" s="726"/>
      <c r="BS21" s="138" t="s">
        <v>5860</v>
      </c>
      <c r="BU21" s="722">
        <f>VLOOKUP(BS21,'Прайс-лист'!$B:$K,10,0)</f>
        <v>2120</v>
      </c>
      <c r="BV21" s="723"/>
      <c r="BW21" s="723"/>
      <c r="BX21" s="723"/>
      <c r="BY21" s="723"/>
      <c r="BZ21" s="723"/>
      <c r="CA21" s="723"/>
      <c r="CB21" s="723"/>
      <c r="CC21" s="724"/>
      <c r="CD21" s="725"/>
      <c r="CE21" s="726"/>
      <c r="CF21" s="727"/>
      <c r="CG21" s="138" t="s">
        <v>4730</v>
      </c>
      <c r="CH21" s="160"/>
      <c r="CI21" s="753">
        <f>VLOOKUP(CG21,'Прайс-лист'!$B:$K,10,0)</f>
        <v>290</v>
      </c>
      <c r="CJ21" s="723"/>
      <c r="CK21" s="723"/>
      <c r="CL21" s="723"/>
      <c r="CM21" s="723"/>
      <c r="CN21" s="723"/>
      <c r="CO21" s="723"/>
      <c r="CP21" s="723"/>
      <c r="CQ21" s="724"/>
      <c r="CR21" s="725"/>
      <c r="CS21" s="726"/>
      <c r="CT21" s="726"/>
      <c r="CU21" s="139" t="s">
        <v>819</v>
      </c>
      <c r="CV21" s="245"/>
      <c r="CW21" s="722">
        <f>VLOOKUP(CU21,'Прайс-лист'!$B:$K,10,0)</f>
        <v>1350</v>
      </c>
      <c r="CX21" s="723"/>
      <c r="CY21" s="723"/>
      <c r="CZ21" s="723"/>
      <c r="DA21" s="723"/>
      <c r="DB21" s="723"/>
      <c r="DC21" s="723"/>
      <c r="DD21" s="723"/>
      <c r="DE21" s="724"/>
      <c r="DF21" s="725"/>
      <c r="DG21" s="726"/>
      <c r="DH21" s="727"/>
      <c r="DI21" s="138" t="s">
        <v>4732</v>
      </c>
      <c r="DK21" s="753">
        <f>VLOOKUP(DI21,'Прайс-лист'!$B:$K,10,0)</f>
        <v>400</v>
      </c>
      <c r="DL21" s="723"/>
      <c r="DM21" s="723"/>
      <c r="DN21" s="723"/>
      <c r="DO21" s="723"/>
      <c r="DP21" s="723"/>
      <c r="DQ21" s="723"/>
      <c r="DR21" s="723"/>
      <c r="DS21" s="724"/>
      <c r="DT21" s="892"/>
      <c r="DU21" s="893"/>
      <c r="DV21" s="888"/>
      <c r="DW21" s="139" t="s">
        <v>771</v>
      </c>
      <c r="DX21" s="245"/>
      <c r="DY21" s="722">
        <f>VLOOKUP(DW21,'Прайс-лист'!$B:$K,10,0)</f>
        <v>500</v>
      </c>
      <c r="DZ21" s="723"/>
      <c r="EA21" s="723"/>
      <c r="EB21" s="723"/>
      <c r="EC21" s="723"/>
      <c r="ED21" s="723"/>
      <c r="EE21" s="723"/>
      <c r="EF21" s="723"/>
      <c r="EG21" s="724"/>
      <c r="EH21" s="725"/>
      <c r="EI21" s="726"/>
      <c r="EJ21" s="727"/>
    </row>
    <row r="22" spans="1:141" ht="14.25" customHeight="1" thickBot="1">
      <c r="C22" s="395"/>
      <c r="D22" s="395"/>
      <c r="E22" s="395"/>
      <c r="F22" s="395"/>
      <c r="G22" s="395"/>
      <c r="H22" s="395"/>
      <c r="I22" s="395"/>
      <c r="J22" s="395"/>
      <c r="K22" s="395"/>
      <c r="L22" s="395"/>
      <c r="M22" s="160"/>
      <c r="N22" s="158"/>
      <c r="O22" s="158"/>
      <c r="P22" s="158"/>
      <c r="Q22" s="158"/>
      <c r="R22" s="158"/>
      <c r="S22" s="158"/>
      <c r="T22" s="158"/>
      <c r="U22" s="158"/>
      <c r="V22" s="158"/>
      <c r="W22" s="158"/>
      <c r="X22" s="158"/>
      <c r="Y22" s="158"/>
      <c r="Z22" s="140"/>
      <c r="AA22" s="158"/>
      <c r="AB22" s="158"/>
      <c r="AC22" s="158"/>
      <c r="AD22" s="158"/>
      <c r="AE22" s="158"/>
      <c r="AF22" s="158"/>
      <c r="AG22" s="158"/>
      <c r="AH22" s="158"/>
      <c r="AI22" s="158"/>
      <c r="AJ22" s="158"/>
      <c r="AK22" s="158"/>
      <c r="AL22" s="158"/>
      <c r="AM22" s="140"/>
      <c r="AN22" s="158"/>
      <c r="AO22" s="158"/>
      <c r="AP22" s="158"/>
      <c r="AQ22" s="142"/>
      <c r="AR22" s="158"/>
      <c r="AS22" s="158"/>
      <c r="AT22" s="158"/>
      <c r="AU22" s="158"/>
      <c r="AV22" s="158"/>
      <c r="AW22" s="158"/>
      <c r="AX22" s="158"/>
      <c r="AY22" s="158"/>
      <c r="AZ22" s="160"/>
      <c r="BA22" s="160"/>
      <c r="BB22" s="160"/>
      <c r="BC22" s="160"/>
      <c r="BD22" s="158"/>
      <c r="BE22" s="158"/>
      <c r="BF22" s="158"/>
      <c r="BG22" s="158"/>
      <c r="BH22" s="158"/>
      <c r="BI22" s="158"/>
      <c r="BJ22" s="158"/>
      <c r="BK22" s="158"/>
      <c r="BL22" s="158"/>
      <c r="BM22" s="158"/>
      <c r="BN22" s="158"/>
      <c r="BO22" s="158"/>
      <c r="BP22" s="158"/>
      <c r="BQ22" s="158"/>
      <c r="BR22" s="158"/>
      <c r="BS22" s="158"/>
      <c r="BT22" s="164"/>
      <c r="BU22" s="142"/>
      <c r="BV22" s="142"/>
      <c r="BW22" s="142"/>
      <c r="BX22" s="142"/>
      <c r="BY22" s="142"/>
      <c r="BZ22" s="142"/>
      <c r="CA22" s="142"/>
      <c r="CB22" s="142"/>
      <c r="CC22" s="142"/>
      <c r="CD22" s="142"/>
      <c r="CE22" s="142"/>
      <c r="CF22" s="142"/>
      <c r="CG22" s="142"/>
      <c r="CH22" s="142"/>
      <c r="CI22" s="142"/>
      <c r="CJ22" s="142"/>
      <c r="CK22" s="142"/>
      <c r="CL22" s="142"/>
      <c r="CM22" s="142"/>
      <c r="CN22" s="142"/>
      <c r="CO22" s="142"/>
      <c r="CP22" s="142"/>
      <c r="CQ22" s="142"/>
      <c r="CR22" s="142"/>
      <c r="CS22" s="142"/>
      <c r="CT22" s="142"/>
      <c r="CU22" s="142"/>
      <c r="CV22" s="142"/>
      <c r="CW22" s="142"/>
      <c r="CX22" s="142"/>
      <c r="CY22" s="142"/>
      <c r="CZ22" s="142"/>
      <c r="DA22" s="142"/>
      <c r="DB22" s="142"/>
      <c r="DC22" s="142"/>
      <c r="DD22" s="142"/>
      <c r="DE22" s="142"/>
      <c r="DF22" s="142"/>
      <c r="DG22" s="142"/>
      <c r="DH22" s="142"/>
      <c r="DI22" s="142"/>
      <c r="DJ22" s="142"/>
      <c r="DK22" s="142"/>
      <c r="DL22" s="142"/>
      <c r="DM22" s="142"/>
      <c r="DN22" s="142"/>
      <c r="DO22" s="142"/>
      <c r="DP22" s="142"/>
      <c r="DQ22" s="142"/>
      <c r="DR22" s="142"/>
      <c r="DS22" s="142"/>
      <c r="DT22" s="142"/>
      <c r="DU22" s="142"/>
      <c r="DV22" s="142"/>
      <c r="DW22" s="142"/>
    </row>
    <row r="23" spans="1:141" ht="15.75" customHeight="1" thickBot="1">
      <c r="C23" s="754" t="s">
        <v>4185</v>
      </c>
      <c r="D23" s="755"/>
      <c r="E23" s="755"/>
      <c r="F23" s="755"/>
      <c r="G23" s="755"/>
      <c r="H23" s="755"/>
      <c r="I23" s="755"/>
      <c r="J23" s="755"/>
      <c r="K23" s="755"/>
      <c r="L23" s="755"/>
      <c r="M23" s="755"/>
      <c r="N23" s="756"/>
      <c r="O23" s="158"/>
      <c r="P23" s="158"/>
      <c r="Q23" s="754" t="s">
        <v>4274</v>
      </c>
      <c r="R23" s="755"/>
      <c r="S23" s="755"/>
      <c r="T23" s="755"/>
      <c r="U23" s="755"/>
      <c r="V23" s="755"/>
      <c r="W23" s="755"/>
      <c r="X23" s="755"/>
      <c r="Y23" s="755"/>
      <c r="Z23" s="755"/>
      <c r="AA23" s="755"/>
      <c r="AB23" s="755"/>
      <c r="AC23" s="755"/>
      <c r="AD23" s="755"/>
      <c r="AE23" s="755"/>
      <c r="AF23" s="755"/>
      <c r="AG23" s="755"/>
      <c r="AH23" s="755"/>
      <c r="AI23" s="755"/>
      <c r="AJ23" s="755"/>
      <c r="AK23" s="755"/>
      <c r="AL23" s="755"/>
      <c r="AM23" s="755"/>
      <c r="AN23" s="755"/>
      <c r="AO23" s="755"/>
      <c r="AP23" s="755"/>
      <c r="AQ23" s="755"/>
      <c r="AR23" s="755"/>
      <c r="AS23" s="755"/>
      <c r="AT23" s="755"/>
      <c r="AU23" s="755"/>
      <c r="AV23" s="755"/>
      <c r="AW23" s="755"/>
      <c r="AX23" s="755"/>
      <c r="AY23" s="755"/>
      <c r="AZ23" s="755"/>
      <c r="BA23" s="755"/>
      <c r="BB23" s="755"/>
      <c r="BC23" s="755"/>
      <c r="BD23" s="755"/>
      <c r="BE23" s="755"/>
      <c r="BF23" s="755"/>
      <c r="BG23" s="755"/>
      <c r="BH23" s="755"/>
      <c r="BI23" s="755"/>
      <c r="BJ23" s="755"/>
      <c r="BK23" s="755"/>
      <c r="BL23" s="755"/>
      <c r="BM23" s="755"/>
      <c r="BN23" s="755"/>
      <c r="BO23" s="755"/>
      <c r="BP23" s="755"/>
      <c r="BQ23" s="755"/>
      <c r="BR23" s="756"/>
      <c r="BS23" s="158"/>
      <c r="BT23" s="164"/>
      <c r="BU23" s="754" t="s">
        <v>4278</v>
      </c>
      <c r="BV23" s="755"/>
      <c r="BW23" s="755"/>
      <c r="BX23" s="755"/>
      <c r="BY23" s="755"/>
      <c r="BZ23" s="755"/>
      <c r="CA23" s="755"/>
      <c r="CB23" s="755"/>
      <c r="CC23" s="755"/>
      <c r="CD23" s="755"/>
      <c r="CE23" s="755"/>
      <c r="CF23" s="755"/>
      <c r="CG23" s="755"/>
      <c r="CH23" s="755"/>
      <c r="CI23" s="755"/>
      <c r="CJ23" s="755"/>
      <c r="CK23" s="755"/>
      <c r="CL23" s="755"/>
      <c r="CM23" s="755"/>
      <c r="CN23" s="755"/>
      <c r="CO23" s="755"/>
      <c r="CP23" s="755"/>
      <c r="CQ23" s="755"/>
      <c r="CR23" s="755"/>
      <c r="CS23" s="755"/>
      <c r="CT23" s="756"/>
      <c r="CU23" s="142"/>
      <c r="CV23" s="142"/>
      <c r="CW23" s="754" t="s">
        <v>4186</v>
      </c>
      <c r="CX23" s="755"/>
      <c r="CY23" s="755"/>
      <c r="CZ23" s="755"/>
      <c r="DA23" s="755"/>
      <c r="DB23" s="755"/>
      <c r="DC23" s="755"/>
      <c r="DD23" s="755"/>
      <c r="DE23" s="755"/>
      <c r="DF23" s="755"/>
      <c r="DG23" s="755"/>
      <c r="DH23" s="755"/>
      <c r="DI23" s="755"/>
      <c r="DJ23" s="755"/>
      <c r="DK23" s="755"/>
      <c r="DL23" s="755"/>
      <c r="DM23" s="755"/>
      <c r="DN23" s="755"/>
      <c r="DO23" s="755"/>
      <c r="DP23" s="755"/>
      <c r="DQ23" s="755"/>
      <c r="DR23" s="755"/>
      <c r="DS23" s="755"/>
      <c r="DT23" s="755"/>
      <c r="DU23" s="755"/>
      <c r="DV23" s="756"/>
      <c r="DW23" s="142"/>
      <c r="DY23" s="754" t="s">
        <v>4279</v>
      </c>
      <c r="DZ23" s="755"/>
      <c r="EA23" s="755"/>
      <c r="EB23" s="755"/>
      <c r="EC23" s="755"/>
      <c r="ED23" s="755"/>
      <c r="EE23" s="755"/>
      <c r="EF23" s="755"/>
      <c r="EG23" s="755"/>
      <c r="EH23" s="755"/>
      <c r="EI23" s="755"/>
      <c r="EJ23" s="756"/>
    </row>
    <row r="24" spans="1:141" ht="15.75">
      <c r="C24" s="740" t="s">
        <v>651</v>
      </c>
      <c r="D24" s="741"/>
      <c r="E24" s="741"/>
      <c r="F24" s="741"/>
      <c r="G24" s="741"/>
      <c r="H24" s="741"/>
      <c r="I24" s="741"/>
      <c r="J24" s="741"/>
      <c r="K24" s="741"/>
      <c r="L24" s="741"/>
      <c r="M24" s="741"/>
      <c r="N24" s="742"/>
      <c r="O24" s="158"/>
      <c r="P24" s="158"/>
      <c r="Q24" s="810" t="s">
        <v>4242</v>
      </c>
      <c r="R24" s="759"/>
      <c r="S24" s="759"/>
      <c r="T24" s="759"/>
      <c r="U24" s="759"/>
      <c r="V24" s="759"/>
      <c r="W24" s="759"/>
      <c r="X24" s="759"/>
      <c r="Y24" s="759"/>
      <c r="Z24" s="759"/>
      <c r="AA24" s="759"/>
      <c r="AB24" s="759"/>
      <c r="AC24" s="341"/>
      <c r="AD24" s="384"/>
      <c r="AE24" s="759" t="s">
        <v>611</v>
      </c>
      <c r="AF24" s="759"/>
      <c r="AG24" s="759"/>
      <c r="AH24" s="759"/>
      <c r="AI24" s="759"/>
      <c r="AJ24" s="759"/>
      <c r="AK24" s="759"/>
      <c r="AL24" s="759"/>
      <c r="AM24" s="759"/>
      <c r="AN24" s="759"/>
      <c r="AO24" s="759"/>
      <c r="AP24" s="759"/>
      <c r="AQ24" s="341"/>
      <c r="AR24" s="343"/>
      <c r="AS24" s="759" t="s">
        <v>699</v>
      </c>
      <c r="AT24" s="759"/>
      <c r="AU24" s="759"/>
      <c r="AV24" s="759"/>
      <c r="AW24" s="759"/>
      <c r="AX24" s="759"/>
      <c r="AY24" s="759"/>
      <c r="AZ24" s="759"/>
      <c r="BA24" s="759"/>
      <c r="BB24" s="759"/>
      <c r="BC24" s="759"/>
      <c r="BD24" s="759"/>
      <c r="BE24" s="341"/>
      <c r="BF24" s="343"/>
      <c r="BG24" s="759" t="s">
        <v>4281</v>
      </c>
      <c r="BH24" s="759"/>
      <c r="BI24" s="759"/>
      <c r="BJ24" s="759"/>
      <c r="BK24" s="759"/>
      <c r="BL24" s="759"/>
      <c r="BM24" s="759"/>
      <c r="BN24" s="759"/>
      <c r="BO24" s="759"/>
      <c r="BP24" s="759"/>
      <c r="BQ24" s="759"/>
      <c r="BR24" s="760"/>
      <c r="BS24" s="158"/>
      <c r="BT24" s="164"/>
      <c r="BU24" s="740" t="s">
        <v>6353</v>
      </c>
      <c r="BV24" s="741"/>
      <c r="BW24" s="741"/>
      <c r="BX24" s="741"/>
      <c r="BY24" s="741"/>
      <c r="BZ24" s="741"/>
      <c r="CA24" s="741"/>
      <c r="CB24" s="741"/>
      <c r="CC24" s="741"/>
      <c r="CD24" s="741"/>
      <c r="CE24" s="741"/>
      <c r="CF24" s="741"/>
      <c r="CG24" s="135"/>
      <c r="CH24" s="164"/>
      <c r="CI24" s="741" t="s">
        <v>6354</v>
      </c>
      <c r="CJ24" s="741"/>
      <c r="CK24" s="741"/>
      <c r="CL24" s="741"/>
      <c r="CM24" s="741"/>
      <c r="CN24" s="741"/>
      <c r="CO24" s="741"/>
      <c r="CP24" s="741"/>
      <c r="CQ24" s="741"/>
      <c r="CR24" s="741"/>
      <c r="CS24" s="741"/>
      <c r="CT24" s="742"/>
      <c r="CU24" s="142"/>
      <c r="CV24" s="142"/>
      <c r="CW24" s="740" t="s">
        <v>4249</v>
      </c>
      <c r="CX24" s="741"/>
      <c r="CY24" s="741"/>
      <c r="CZ24" s="741"/>
      <c r="DA24" s="741"/>
      <c r="DB24" s="741"/>
      <c r="DC24" s="741"/>
      <c r="DD24" s="741"/>
      <c r="DE24" s="741"/>
      <c r="DF24" s="741"/>
      <c r="DG24" s="741"/>
      <c r="DH24" s="741"/>
      <c r="DI24" s="135"/>
      <c r="DJ24" s="164"/>
      <c r="DK24" s="809" t="s">
        <v>611</v>
      </c>
      <c r="DL24" s="809"/>
      <c r="DM24" s="809"/>
      <c r="DN24" s="809"/>
      <c r="DO24" s="809"/>
      <c r="DP24" s="809"/>
      <c r="DQ24" s="809"/>
      <c r="DR24" s="809"/>
      <c r="DS24" s="809"/>
      <c r="DT24" s="809"/>
      <c r="DU24" s="809"/>
      <c r="DV24" s="743"/>
      <c r="DW24" s="135"/>
      <c r="DX24" s="164"/>
      <c r="DY24" s="740" t="s">
        <v>4251</v>
      </c>
      <c r="DZ24" s="741"/>
      <c r="EA24" s="741"/>
      <c r="EB24" s="741"/>
      <c r="EC24" s="741"/>
      <c r="ED24" s="741"/>
      <c r="EE24" s="741"/>
      <c r="EF24" s="741"/>
      <c r="EG24" s="741"/>
      <c r="EH24" s="741"/>
      <c r="EI24" s="741"/>
      <c r="EJ24" s="742"/>
      <c r="EK24" s="135"/>
    </row>
    <row r="25" spans="1:141" ht="48.75" customHeight="1">
      <c r="C25" s="734" t="s">
        <v>4275</v>
      </c>
      <c r="D25" s="763"/>
      <c r="E25" s="763"/>
      <c r="F25" s="763"/>
      <c r="G25" s="763"/>
      <c r="H25" s="763"/>
      <c r="I25" s="763"/>
      <c r="J25" s="763"/>
      <c r="K25" s="763"/>
      <c r="L25" s="763"/>
      <c r="M25" s="763"/>
      <c r="N25" s="744"/>
      <c r="O25" s="158"/>
      <c r="P25" s="158"/>
      <c r="Q25" s="734" t="s">
        <v>4241</v>
      </c>
      <c r="R25" s="763"/>
      <c r="S25" s="763"/>
      <c r="T25" s="763"/>
      <c r="U25" s="763"/>
      <c r="V25" s="763"/>
      <c r="W25" s="763"/>
      <c r="X25" s="763"/>
      <c r="Y25" s="763"/>
      <c r="Z25" s="763"/>
      <c r="AA25" s="763"/>
      <c r="AB25" s="763"/>
      <c r="AC25" s="142"/>
      <c r="AD25" s="247"/>
      <c r="AE25" s="763" t="s">
        <v>4262</v>
      </c>
      <c r="AF25" s="763"/>
      <c r="AG25" s="763"/>
      <c r="AH25" s="763"/>
      <c r="AI25" s="763"/>
      <c r="AJ25" s="763"/>
      <c r="AK25" s="763"/>
      <c r="AL25" s="763"/>
      <c r="AM25" s="763"/>
      <c r="AN25" s="763"/>
      <c r="AO25" s="763"/>
      <c r="AP25" s="763"/>
      <c r="AQ25" s="142"/>
      <c r="AR25" s="160"/>
      <c r="AS25" s="763" t="s">
        <v>4263</v>
      </c>
      <c r="AT25" s="763"/>
      <c r="AU25" s="763"/>
      <c r="AV25" s="763"/>
      <c r="AW25" s="763"/>
      <c r="AX25" s="763"/>
      <c r="AY25" s="763"/>
      <c r="AZ25" s="763"/>
      <c r="BA25" s="763"/>
      <c r="BB25" s="763"/>
      <c r="BC25" s="763"/>
      <c r="BD25" s="763"/>
      <c r="BE25" s="142"/>
      <c r="BF25" s="160"/>
      <c r="BG25" s="763" t="s">
        <v>4282</v>
      </c>
      <c r="BH25" s="763"/>
      <c r="BI25" s="763"/>
      <c r="BJ25" s="763"/>
      <c r="BK25" s="763"/>
      <c r="BL25" s="763"/>
      <c r="BM25" s="763"/>
      <c r="BN25" s="763"/>
      <c r="BO25" s="763"/>
      <c r="BP25" s="763"/>
      <c r="BQ25" s="763"/>
      <c r="BR25" s="744"/>
      <c r="BS25" s="142"/>
      <c r="BT25" s="164"/>
      <c r="BU25" s="734" t="s">
        <v>4248</v>
      </c>
      <c r="BV25" s="763"/>
      <c r="BW25" s="763"/>
      <c r="BX25" s="763"/>
      <c r="BY25" s="763"/>
      <c r="BZ25" s="763"/>
      <c r="CA25" s="763"/>
      <c r="CB25" s="763"/>
      <c r="CC25" s="763"/>
      <c r="CD25" s="763"/>
      <c r="CE25" s="763"/>
      <c r="CF25" s="763"/>
      <c r="CG25" s="142"/>
      <c r="CH25" s="164"/>
      <c r="CI25" s="763" t="s">
        <v>4273</v>
      </c>
      <c r="CJ25" s="763"/>
      <c r="CK25" s="763"/>
      <c r="CL25" s="763"/>
      <c r="CM25" s="763"/>
      <c r="CN25" s="763"/>
      <c r="CO25" s="763"/>
      <c r="CP25" s="763"/>
      <c r="CQ25" s="763"/>
      <c r="CR25" s="763"/>
      <c r="CS25" s="763"/>
      <c r="CT25" s="744"/>
      <c r="CU25" s="142"/>
      <c r="CV25" s="142"/>
      <c r="CW25" s="734" t="s">
        <v>4325</v>
      </c>
      <c r="CX25" s="763"/>
      <c r="CY25" s="763"/>
      <c r="CZ25" s="763"/>
      <c r="DA25" s="763"/>
      <c r="DB25" s="763"/>
      <c r="DC25" s="763"/>
      <c r="DD25" s="763"/>
      <c r="DE25" s="763"/>
      <c r="DF25" s="763"/>
      <c r="DG25" s="763"/>
      <c r="DH25" s="763"/>
      <c r="DI25" s="142"/>
      <c r="DJ25" s="164"/>
      <c r="DK25" s="763" t="s">
        <v>4262</v>
      </c>
      <c r="DL25" s="763"/>
      <c r="DM25" s="763"/>
      <c r="DN25" s="763"/>
      <c r="DO25" s="763"/>
      <c r="DP25" s="763"/>
      <c r="DQ25" s="763"/>
      <c r="DR25" s="763"/>
      <c r="DS25" s="763"/>
      <c r="DT25" s="763"/>
      <c r="DU25" s="763"/>
      <c r="DV25" s="744"/>
      <c r="DW25" s="142"/>
      <c r="DX25" s="160"/>
      <c r="DY25" s="734" t="s">
        <v>4250</v>
      </c>
      <c r="DZ25" s="763"/>
      <c r="EA25" s="763"/>
      <c r="EB25" s="763"/>
      <c r="EC25" s="763"/>
      <c r="ED25" s="763"/>
      <c r="EE25" s="763"/>
      <c r="EF25" s="763"/>
      <c r="EG25" s="763"/>
      <c r="EH25" s="763"/>
      <c r="EI25" s="763"/>
      <c r="EJ25" s="744"/>
      <c r="EK25" s="142"/>
    </row>
    <row r="26" spans="1:141" ht="15" customHeight="1">
      <c r="C26" s="736" t="s">
        <v>653</v>
      </c>
      <c r="D26" s="762"/>
      <c r="E26" s="762"/>
      <c r="F26" s="762"/>
      <c r="G26" s="762"/>
      <c r="H26" s="762"/>
      <c r="I26" s="762"/>
      <c r="J26" s="762"/>
      <c r="K26" s="762"/>
      <c r="L26" s="762"/>
      <c r="M26" s="762"/>
      <c r="N26" s="718"/>
      <c r="O26" s="141"/>
      <c r="P26" s="246"/>
      <c r="Q26" s="736"/>
      <c r="R26" s="762"/>
      <c r="S26" s="762"/>
      <c r="T26" s="762"/>
      <c r="U26" s="762"/>
      <c r="V26" s="762"/>
      <c r="W26" s="762"/>
      <c r="X26" s="762"/>
      <c r="Y26" s="762"/>
      <c r="Z26" s="762"/>
      <c r="AA26" s="762"/>
      <c r="AB26" s="762"/>
      <c r="AC26" s="397"/>
      <c r="AD26" s="247"/>
      <c r="AE26" s="762" t="s">
        <v>613</v>
      </c>
      <c r="AF26" s="762"/>
      <c r="AG26" s="762"/>
      <c r="AH26" s="762"/>
      <c r="AI26" s="762"/>
      <c r="AJ26" s="762"/>
      <c r="AK26" s="762"/>
      <c r="AL26" s="762"/>
      <c r="AM26" s="762"/>
      <c r="AN26" s="762"/>
      <c r="AO26" s="762"/>
      <c r="AP26" s="762"/>
      <c r="AQ26" s="136"/>
      <c r="AR26" s="246"/>
      <c r="AS26" s="762" t="s">
        <v>657</v>
      </c>
      <c r="AT26" s="762"/>
      <c r="AU26" s="762"/>
      <c r="AV26" s="762"/>
      <c r="AW26" s="762"/>
      <c r="AX26" s="762"/>
      <c r="AY26" s="762"/>
      <c r="AZ26" s="762"/>
      <c r="BA26" s="762"/>
      <c r="BB26" s="762"/>
      <c r="BC26" s="762"/>
      <c r="BD26" s="762"/>
      <c r="BE26" s="397"/>
      <c r="BF26" s="160"/>
      <c r="BG26" s="762" t="s">
        <v>657</v>
      </c>
      <c r="BH26" s="762"/>
      <c r="BI26" s="762"/>
      <c r="BJ26" s="762"/>
      <c r="BK26" s="762"/>
      <c r="BL26" s="762"/>
      <c r="BM26" s="762"/>
      <c r="BN26" s="762"/>
      <c r="BO26" s="762"/>
      <c r="BP26" s="762"/>
      <c r="BQ26" s="762"/>
      <c r="BR26" s="718"/>
      <c r="BS26" s="397"/>
      <c r="BT26" s="164"/>
      <c r="BU26" s="736"/>
      <c r="BV26" s="762"/>
      <c r="BW26" s="762"/>
      <c r="BX26" s="762"/>
      <c r="BY26" s="762"/>
      <c r="BZ26" s="762"/>
      <c r="CA26" s="762"/>
      <c r="CB26" s="762"/>
      <c r="CC26" s="762"/>
      <c r="CD26" s="762"/>
      <c r="CE26" s="762"/>
      <c r="CF26" s="762"/>
      <c r="CG26" s="397"/>
      <c r="CH26" s="164"/>
      <c r="CI26" s="762" t="s">
        <v>657</v>
      </c>
      <c r="CJ26" s="762"/>
      <c r="CK26" s="762"/>
      <c r="CL26" s="762"/>
      <c r="CM26" s="762"/>
      <c r="CN26" s="762"/>
      <c r="CO26" s="762"/>
      <c r="CP26" s="762"/>
      <c r="CQ26" s="762"/>
      <c r="CR26" s="762"/>
      <c r="CS26" s="762"/>
      <c r="CT26" s="718"/>
      <c r="CU26" s="397"/>
      <c r="CV26" s="164"/>
      <c r="CW26" s="736"/>
      <c r="CX26" s="762"/>
      <c r="CY26" s="762"/>
      <c r="CZ26" s="762"/>
      <c r="DA26" s="762"/>
      <c r="DB26" s="762"/>
      <c r="DC26" s="762"/>
      <c r="DD26" s="762"/>
      <c r="DE26" s="762"/>
      <c r="DF26" s="762"/>
      <c r="DG26" s="762"/>
      <c r="DH26" s="762"/>
      <c r="DI26" s="397"/>
      <c r="DJ26" s="164"/>
      <c r="DK26" s="762" t="s">
        <v>613</v>
      </c>
      <c r="DL26" s="762"/>
      <c r="DM26" s="762"/>
      <c r="DN26" s="762"/>
      <c r="DO26" s="762"/>
      <c r="DP26" s="762"/>
      <c r="DQ26" s="762"/>
      <c r="DR26" s="762"/>
      <c r="DS26" s="762"/>
      <c r="DT26" s="762"/>
      <c r="DU26" s="762"/>
      <c r="DV26" s="718"/>
      <c r="DW26" s="397"/>
      <c r="DX26" s="160"/>
      <c r="DY26" s="736"/>
      <c r="DZ26" s="762"/>
      <c r="EA26" s="762"/>
      <c r="EB26" s="762"/>
      <c r="EC26" s="762"/>
      <c r="ED26" s="762"/>
      <c r="EE26" s="762"/>
      <c r="EF26" s="762"/>
      <c r="EG26" s="762"/>
      <c r="EH26" s="762"/>
      <c r="EI26" s="762"/>
      <c r="EJ26" s="718"/>
      <c r="EK26" s="397"/>
    </row>
    <row r="27" spans="1:141" ht="106.5" customHeight="1">
      <c r="C27" s="720"/>
      <c r="D27" s="711"/>
      <c r="E27" s="711"/>
      <c r="F27" s="711"/>
      <c r="G27" s="711"/>
      <c r="H27" s="711"/>
      <c r="I27" s="711"/>
      <c r="J27" s="711"/>
      <c r="K27" s="711"/>
      <c r="L27" s="711"/>
      <c r="M27" s="711"/>
      <c r="N27" s="712"/>
      <c r="O27" s="135"/>
      <c r="P27" s="160"/>
      <c r="Q27" s="720"/>
      <c r="R27" s="711"/>
      <c r="S27" s="711"/>
      <c r="T27" s="711"/>
      <c r="U27" s="711"/>
      <c r="V27" s="711"/>
      <c r="W27" s="711"/>
      <c r="X27" s="711"/>
      <c r="Y27" s="711"/>
      <c r="Z27" s="711"/>
      <c r="AA27" s="711"/>
      <c r="AB27" s="721"/>
      <c r="AC27" s="135"/>
      <c r="AD27" s="247"/>
      <c r="AE27" s="710"/>
      <c r="AF27" s="711"/>
      <c r="AG27" s="711"/>
      <c r="AH27" s="711"/>
      <c r="AI27" s="711"/>
      <c r="AJ27" s="711"/>
      <c r="AK27" s="711"/>
      <c r="AL27" s="711"/>
      <c r="AM27" s="711"/>
      <c r="AN27" s="711"/>
      <c r="AO27" s="711"/>
      <c r="AP27" s="721"/>
      <c r="AQ27" s="135"/>
      <c r="AR27" s="160"/>
      <c r="AS27" s="710"/>
      <c r="AT27" s="711"/>
      <c r="AU27" s="711"/>
      <c r="AV27" s="711"/>
      <c r="AW27" s="711"/>
      <c r="AX27" s="711"/>
      <c r="AY27" s="711"/>
      <c r="AZ27" s="711"/>
      <c r="BA27" s="711"/>
      <c r="BB27" s="711"/>
      <c r="BC27" s="711"/>
      <c r="BD27" s="721"/>
      <c r="BE27" s="135"/>
      <c r="BF27" s="160"/>
      <c r="BG27" s="710"/>
      <c r="BH27" s="711"/>
      <c r="BI27" s="711"/>
      <c r="BJ27" s="711"/>
      <c r="BK27" s="711"/>
      <c r="BL27" s="711"/>
      <c r="BM27" s="711"/>
      <c r="BN27" s="711"/>
      <c r="BO27" s="711"/>
      <c r="BP27" s="711"/>
      <c r="BQ27" s="711"/>
      <c r="BR27" s="712"/>
      <c r="BS27" s="135"/>
      <c r="BT27" s="164"/>
      <c r="BU27" s="720"/>
      <c r="BV27" s="711"/>
      <c r="BW27" s="711"/>
      <c r="BX27" s="711"/>
      <c r="BY27" s="711"/>
      <c r="BZ27" s="711"/>
      <c r="CA27" s="711"/>
      <c r="CB27" s="711"/>
      <c r="CC27" s="711"/>
      <c r="CD27" s="711"/>
      <c r="CE27" s="711"/>
      <c r="CF27" s="721"/>
      <c r="CG27" s="135"/>
      <c r="CH27" s="164"/>
      <c r="CI27" s="710"/>
      <c r="CJ27" s="711"/>
      <c r="CK27" s="711"/>
      <c r="CL27" s="711"/>
      <c r="CM27" s="711"/>
      <c r="CN27" s="711"/>
      <c r="CO27" s="711"/>
      <c r="CP27" s="711"/>
      <c r="CQ27" s="711"/>
      <c r="CR27" s="711"/>
      <c r="CS27" s="711"/>
      <c r="CT27" s="712"/>
      <c r="CU27" s="135"/>
      <c r="CV27" s="164"/>
      <c r="CW27" s="720"/>
      <c r="CX27" s="711"/>
      <c r="CY27" s="711"/>
      <c r="CZ27" s="711"/>
      <c r="DA27" s="711"/>
      <c r="DB27" s="711"/>
      <c r="DC27" s="711"/>
      <c r="DD27" s="711"/>
      <c r="DE27" s="711"/>
      <c r="DF27" s="711"/>
      <c r="DG27" s="711"/>
      <c r="DH27" s="721"/>
      <c r="DI27" s="135"/>
      <c r="DJ27" s="164"/>
      <c r="DK27" s="710"/>
      <c r="DL27" s="711"/>
      <c r="DM27" s="711"/>
      <c r="DN27" s="711"/>
      <c r="DO27" s="711"/>
      <c r="DP27" s="711"/>
      <c r="DQ27" s="711"/>
      <c r="DR27" s="711"/>
      <c r="DS27" s="711"/>
      <c r="DT27" s="711"/>
      <c r="DU27" s="711"/>
      <c r="DV27" s="712"/>
      <c r="DW27" s="135"/>
      <c r="DX27" s="160"/>
      <c r="DY27" s="720"/>
      <c r="DZ27" s="711"/>
      <c r="EA27" s="711"/>
      <c r="EB27" s="711"/>
      <c r="EC27" s="711"/>
      <c r="ED27" s="711"/>
      <c r="EE27" s="711"/>
      <c r="EF27" s="711"/>
      <c r="EG27" s="711"/>
      <c r="EH27" s="711"/>
      <c r="EI27" s="711"/>
      <c r="EJ27" s="712"/>
      <c r="EK27" s="135"/>
    </row>
    <row r="28" spans="1:141">
      <c r="A28" s="137" t="s">
        <v>654</v>
      </c>
      <c r="C28" s="714">
        <f>VLOOKUP(A28,'Прайс-лист'!$B:$K,10,0)</f>
        <v>810</v>
      </c>
      <c r="D28" s="715"/>
      <c r="E28" s="715"/>
      <c r="F28" s="715"/>
      <c r="G28" s="715"/>
      <c r="H28" s="715"/>
      <c r="I28" s="715"/>
      <c r="J28" s="715"/>
      <c r="K28" s="716"/>
      <c r="L28" s="708"/>
      <c r="M28" s="761"/>
      <c r="N28" s="713"/>
      <c r="O28" s="137" t="s">
        <v>4651</v>
      </c>
      <c r="P28" s="160"/>
      <c r="Q28" s="714">
        <f>VLOOKUP(O28,'Прайс-лист'!$B:$K,10,0)</f>
        <v>370</v>
      </c>
      <c r="R28" s="715"/>
      <c r="S28" s="715"/>
      <c r="T28" s="715"/>
      <c r="U28" s="715"/>
      <c r="V28" s="715"/>
      <c r="W28" s="715"/>
      <c r="X28" s="715"/>
      <c r="Y28" s="716"/>
      <c r="Z28" s="708"/>
      <c r="AA28" s="761"/>
      <c r="AB28" s="761"/>
      <c r="AC28" s="137" t="s">
        <v>614</v>
      </c>
      <c r="AD28" s="247"/>
      <c r="AE28" s="719">
        <f>VLOOKUP(AC28,'Прайс-лист'!$B:$K,10,0)</f>
        <v>540</v>
      </c>
      <c r="AF28" s="715"/>
      <c r="AG28" s="715"/>
      <c r="AH28" s="715"/>
      <c r="AI28" s="715"/>
      <c r="AJ28" s="715"/>
      <c r="AK28" s="715"/>
      <c r="AL28" s="715"/>
      <c r="AM28" s="716"/>
      <c r="AN28" s="708"/>
      <c r="AO28" s="761"/>
      <c r="AP28" s="761"/>
      <c r="AQ28" s="137" t="s">
        <v>701</v>
      </c>
      <c r="AR28" s="160"/>
      <c r="AS28" s="719">
        <f>VLOOKUP(AQ28,'Прайс-лист'!$B:$K,10,0)</f>
        <v>750</v>
      </c>
      <c r="AT28" s="715"/>
      <c r="AU28" s="715"/>
      <c r="AV28" s="715"/>
      <c r="AW28" s="715"/>
      <c r="AX28" s="715"/>
      <c r="AY28" s="715"/>
      <c r="AZ28" s="715"/>
      <c r="BA28" s="716"/>
      <c r="BB28" s="708"/>
      <c r="BC28" s="761"/>
      <c r="BD28" s="761"/>
      <c r="BE28" s="137" t="s">
        <v>658</v>
      </c>
      <c r="BF28" s="160"/>
      <c r="BG28" s="719">
        <f>VLOOKUP(BE28,'Прайс-лист'!$B:$K,10,0)</f>
        <v>640</v>
      </c>
      <c r="BH28" s="715"/>
      <c r="BI28" s="715"/>
      <c r="BJ28" s="715"/>
      <c r="BK28" s="715"/>
      <c r="BL28" s="715"/>
      <c r="BM28" s="715"/>
      <c r="BN28" s="715"/>
      <c r="BO28" s="716"/>
      <c r="BP28" s="708"/>
      <c r="BQ28" s="761"/>
      <c r="BR28" s="713"/>
      <c r="BS28" s="137" t="s">
        <v>4659</v>
      </c>
      <c r="BT28" s="164"/>
      <c r="BU28" s="714">
        <f>VLOOKUP(BS28,'Прайс-лист'!$B:$K,10,0)</f>
        <v>340</v>
      </c>
      <c r="BV28" s="715"/>
      <c r="BW28" s="715"/>
      <c r="BX28" s="715"/>
      <c r="BY28" s="715"/>
      <c r="BZ28" s="715"/>
      <c r="CA28" s="715"/>
      <c r="CB28" s="715"/>
      <c r="CC28" s="716"/>
      <c r="CD28" s="708"/>
      <c r="CE28" s="761"/>
      <c r="CF28" s="761"/>
      <c r="CG28" s="137" t="s">
        <v>713</v>
      </c>
      <c r="CH28" s="164"/>
      <c r="CI28" s="719">
        <f>VLOOKUP(CG28,'Прайс-лист'!$B:$K,10,0)</f>
        <v>1440</v>
      </c>
      <c r="CJ28" s="715"/>
      <c r="CK28" s="715"/>
      <c r="CL28" s="715"/>
      <c r="CM28" s="715"/>
      <c r="CN28" s="715"/>
      <c r="CO28" s="715"/>
      <c r="CP28" s="715"/>
      <c r="CQ28" s="716"/>
      <c r="CR28" s="708"/>
      <c r="CS28" s="761"/>
      <c r="CT28" s="713"/>
      <c r="CU28" s="137" t="s">
        <v>4661</v>
      </c>
      <c r="CV28" s="164"/>
      <c r="CW28" s="714">
        <f>VLOOKUP(CU28,'Прайс-лист'!$B:$K,10,0)</f>
        <v>490</v>
      </c>
      <c r="CX28" s="715"/>
      <c r="CY28" s="715"/>
      <c r="CZ28" s="715"/>
      <c r="DA28" s="715"/>
      <c r="DB28" s="715"/>
      <c r="DC28" s="715"/>
      <c r="DD28" s="715"/>
      <c r="DE28" s="716"/>
      <c r="DF28" s="708"/>
      <c r="DG28" s="761"/>
      <c r="DH28" s="761"/>
      <c r="DI28" s="137" t="s">
        <v>614</v>
      </c>
      <c r="DJ28" s="164"/>
      <c r="DK28" s="719">
        <f>VLOOKUP(DI28,'Прайс-лист'!$B:$K,10,0)</f>
        <v>540</v>
      </c>
      <c r="DL28" s="715"/>
      <c r="DM28" s="715"/>
      <c r="DN28" s="715"/>
      <c r="DO28" s="715"/>
      <c r="DP28" s="715"/>
      <c r="DQ28" s="715"/>
      <c r="DR28" s="715"/>
      <c r="DS28" s="716"/>
      <c r="DT28" s="708"/>
      <c r="DU28" s="761"/>
      <c r="DV28" s="713"/>
      <c r="DW28" s="137" t="s">
        <v>4663</v>
      </c>
      <c r="DX28" s="160"/>
      <c r="DY28" s="714">
        <f>VLOOKUP(DW28,'Прайс-лист'!$B:$K,10,0)</f>
        <v>410</v>
      </c>
      <c r="DZ28" s="715"/>
      <c r="EA28" s="715"/>
      <c r="EB28" s="715"/>
      <c r="EC28" s="715"/>
      <c r="ED28" s="715"/>
      <c r="EE28" s="715"/>
      <c r="EF28" s="715"/>
      <c r="EG28" s="716"/>
      <c r="EH28" s="708"/>
      <c r="EI28" s="761"/>
      <c r="EJ28" s="713"/>
      <c r="EK28" s="135"/>
    </row>
    <row r="29" spans="1:141" ht="15" thickBot="1">
      <c r="A29" s="138" t="s">
        <v>793</v>
      </c>
      <c r="C29" s="753">
        <f>VLOOKUP(A29,'Прайс-лист'!$B:$K,10,0)</f>
        <v>810</v>
      </c>
      <c r="D29" s="723"/>
      <c r="E29" s="723"/>
      <c r="F29" s="723"/>
      <c r="G29" s="723"/>
      <c r="H29" s="723"/>
      <c r="I29" s="723"/>
      <c r="J29" s="723"/>
      <c r="K29" s="724"/>
      <c r="L29" s="725"/>
      <c r="M29" s="726"/>
      <c r="N29" s="727"/>
      <c r="O29" s="138" t="s">
        <v>4734</v>
      </c>
      <c r="P29" s="245"/>
      <c r="Q29" s="753">
        <f>VLOOKUP(O29,'Прайс-лист'!$B:$K,10,0)</f>
        <v>370</v>
      </c>
      <c r="R29" s="723"/>
      <c r="S29" s="723"/>
      <c r="T29" s="723"/>
      <c r="U29" s="723"/>
      <c r="V29" s="723"/>
      <c r="W29" s="723"/>
      <c r="X29" s="723"/>
      <c r="Y29" s="724"/>
      <c r="Z29" s="725"/>
      <c r="AA29" s="726"/>
      <c r="AB29" s="726"/>
      <c r="AC29" s="139" t="s">
        <v>773</v>
      </c>
      <c r="AD29" s="248"/>
      <c r="AE29" s="722">
        <f>VLOOKUP(AC29,'Прайс-лист'!$B:$K,10,0)</f>
        <v>540</v>
      </c>
      <c r="AF29" s="723"/>
      <c r="AG29" s="723"/>
      <c r="AH29" s="723"/>
      <c r="AI29" s="723"/>
      <c r="AJ29" s="723"/>
      <c r="AK29" s="723"/>
      <c r="AL29" s="723"/>
      <c r="AM29" s="724"/>
      <c r="AN29" s="725"/>
      <c r="AO29" s="726"/>
      <c r="AP29" s="726"/>
      <c r="AQ29" s="139" t="s">
        <v>821</v>
      </c>
      <c r="AR29" s="245"/>
      <c r="AS29" s="722">
        <f>VLOOKUP(AQ29,'Прайс-лист'!$B:$K,10,0)</f>
        <v>750</v>
      </c>
      <c r="AT29" s="723"/>
      <c r="AU29" s="723"/>
      <c r="AV29" s="723"/>
      <c r="AW29" s="723"/>
      <c r="AX29" s="723"/>
      <c r="AY29" s="723"/>
      <c r="AZ29" s="723"/>
      <c r="BA29" s="724"/>
      <c r="BB29" s="725"/>
      <c r="BC29" s="726"/>
      <c r="BD29" s="726"/>
      <c r="BE29" s="139" t="s">
        <v>795</v>
      </c>
      <c r="BF29" s="245"/>
      <c r="BG29" s="722">
        <f>VLOOKUP(BE29,'Прайс-лист'!$B:$K,10,0)</f>
        <v>640</v>
      </c>
      <c r="BH29" s="723"/>
      <c r="BI29" s="723"/>
      <c r="BJ29" s="723"/>
      <c r="BK29" s="723"/>
      <c r="BL29" s="723"/>
      <c r="BM29" s="723"/>
      <c r="BN29" s="723"/>
      <c r="BO29" s="724"/>
      <c r="BP29" s="725"/>
      <c r="BQ29" s="726"/>
      <c r="BR29" s="727"/>
      <c r="BS29" s="138" t="s">
        <v>4742</v>
      </c>
      <c r="BT29" s="164"/>
      <c r="BU29" s="753">
        <f>VLOOKUP(BS29,'Прайс-лист'!$B:$K,10,0)</f>
        <v>340</v>
      </c>
      <c r="BV29" s="723"/>
      <c r="BW29" s="723"/>
      <c r="BX29" s="723"/>
      <c r="BY29" s="723"/>
      <c r="BZ29" s="723"/>
      <c r="CA29" s="723"/>
      <c r="CB29" s="723"/>
      <c r="CC29" s="724"/>
      <c r="CD29" s="725"/>
      <c r="CE29" s="726"/>
      <c r="CF29" s="726"/>
      <c r="CG29" s="139" t="s">
        <v>829</v>
      </c>
      <c r="CH29" s="244"/>
      <c r="CI29" s="722">
        <f>VLOOKUP(CG29,'Прайс-лист'!$B:$K,10,0)</f>
        <v>1440</v>
      </c>
      <c r="CJ29" s="723"/>
      <c r="CK29" s="723"/>
      <c r="CL29" s="723"/>
      <c r="CM29" s="723"/>
      <c r="CN29" s="723"/>
      <c r="CO29" s="723"/>
      <c r="CP29" s="723"/>
      <c r="CQ29" s="724"/>
      <c r="CR29" s="725"/>
      <c r="CS29" s="726"/>
      <c r="CT29" s="727"/>
      <c r="CU29" s="138" t="s">
        <v>4744</v>
      </c>
      <c r="CV29" s="164"/>
      <c r="CW29" s="753">
        <f>VLOOKUP(CU29,'Прайс-лист'!$B:$K,10,0)</f>
        <v>490</v>
      </c>
      <c r="CX29" s="723"/>
      <c r="CY29" s="723"/>
      <c r="CZ29" s="723"/>
      <c r="DA29" s="723"/>
      <c r="DB29" s="723"/>
      <c r="DC29" s="723"/>
      <c r="DD29" s="723"/>
      <c r="DE29" s="724"/>
      <c r="DF29" s="725"/>
      <c r="DG29" s="726"/>
      <c r="DH29" s="726"/>
      <c r="DI29" s="139" t="s">
        <v>773</v>
      </c>
      <c r="DJ29" s="244"/>
      <c r="DK29" s="722">
        <f>VLOOKUP(DI29,'Прайс-лист'!$B:$K,10,0)</f>
        <v>540</v>
      </c>
      <c r="DL29" s="723"/>
      <c r="DM29" s="723"/>
      <c r="DN29" s="723"/>
      <c r="DO29" s="723"/>
      <c r="DP29" s="723"/>
      <c r="DQ29" s="723"/>
      <c r="DR29" s="723"/>
      <c r="DS29" s="724"/>
      <c r="DT29" s="725"/>
      <c r="DU29" s="726"/>
      <c r="DV29" s="727"/>
      <c r="DW29" s="138" t="s">
        <v>4746</v>
      </c>
      <c r="DX29" s="160"/>
      <c r="DY29" s="753">
        <f>VLOOKUP(DW29,'Прайс-лист'!$B:$K,10,0)</f>
        <v>410</v>
      </c>
      <c r="DZ29" s="723"/>
      <c r="EA29" s="723"/>
      <c r="EB29" s="723"/>
      <c r="EC29" s="723"/>
      <c r="ED29" s="723"/>
      <c r="EE29" s="723"/>
      <c r="EF29" s="723"/>
      <c r="EG29" s="724"/>
      <c r="EH29" s="725"/>
      <c r="EI29" s="726"/>
      <c r="EJ29" s="727"/>
      <c r="EK29" s="135"/>
    </row>
    <row r="30" spans="1:141" ht="14.25" customHeight="1" thickBot="1">
      <c r="C30" s="221"/>
      <c r="D30" s="221"/>
      <c r="E30" s="221"/>
      <c r="F30" s="221"/>
      <c r="G30" s="221"/>
      <c r="H30" s="221"/>
      <c r="I30" s="221"/>
      <c r="J30" s="221"/>
      <c r="K30" s="221"/>
      <c r="L30" s="221"/>
      <c r="M30" s="160"/>
      <c r="N30" s="158"/>
      <c r="O30" s="158"/>
      <c r="P30" s="158"/>
      <c r="Q30" s="158"/>
      <c r="R30" s="158"/>
      <c r="S30" s="158"/>
      <c r="T30" s="158"/>
      <c r="U30" s="158"/>
      <c r="V30" s="158"/>
      <c r="W30" s="158"/>
      <c r="X30" s="158"/>
      <c r="Y30" s="158"/>
      <c r="Z30" s="140"/>
      <c r="AA30" s="158"/>
      <c r="AB30" s="158"/>
      <c r="AC30" s="158"/>
      <c r="AD30" s="158"/>
      <c r="AE30" s="158"/>
      <c r="AF30" s="158"/>
      <c r="AG30" s="158"/>
      <c r="AH30" s="158"/>
      <c r="AI30" s="158"/>
      <c r="AJ30" s="158"/>
      <c r="AK30" s="158"/>
      <c r="AL30" s="158"/>
      <c r="AM30" s="140"/>
      <c r="AN30" s="158"/>
      <c r="AO30" s="158"/>
      <c r="AP30" s="158"/>
      <c r="AQ30" s="158"/>
      <c r="AR30" s="158"/>
      <c r="AS30" s="158"/>
      <c r="AT30" s="158"/>
      <c r="AU30" s="158"/>
      <c r="AV30" s="158"/>
      <c r="AW30" s="158"/>
      <c r="AX30" s="158"/>
      <c r="AY30" s="158"/>
      <c r="AZ30" s="160"/>
      <c r="BA30" s="160"/>
      <c r="BB30" s="160"/>
      <c r="BC30" s="160"/>
      <c r="BD30" s="158"/>
      <c r="BE30" s="158"/>
      <c r="BF30" s="158"/>
      <c r="BG30" s="158"/>
      <c r="BH30" s="158"/>
      <c r="BI30" s="158"/>
      <c r="BJ30" s="158"/>
      <c r="BK30" s="158"/>
      <c r="BL30" s="158"/>
      <c r="BM30" s="158"/>
      <c r="BN30" s="158"/>
      <c r="BO30" s="158"/>
      <c r="BP30" s="158"/>
      <c r="BQ30" s="158"/>
      <c r="BR30" s="158"/>
      <c r="BS30" s="158"/>
      <c r="BT30" s="164"/>
      <c r="BU30" s="142"/>
      <c r="BV30" s="142"/>
      <c r="BW30" s="142"/>
      <c r="BX30" s="142"/>
      <c r="BY30" s="142"/>
      <c r="BZ30" s="142"/>
      <c r="CA30" s="142"/>
      <c r="CB30" s="142"/>
      <c r="CC30" s="142"/>
      <c r="CD30" s="142"/>
      <c r="CE30" s="142"/>
      <c r="CF30" s="142"/>
      <c r="CG30" s="135"/>
      <c r="CH30" s="142"/>
      <c r="CI30" s="142"/>
      <c r="CJ30" s="142"/>
      <c r="CK30" s="142"/>
      <c r="CL30" s="142"/>
      <c r="CM30" s="142"/>
      <c r="CN30" s="142"/>
      <c r="CO30" s="142"/>
      <c r="CP30" s="142"/>
      <c r="CQ30" s="142"/>
      <c r="CR30" s="142"/>
      <c r="CS30" s="142"/>
      <c r="CT30" s="142"/>
      <c r="CU30" s="142"/>
      <c r="CV30" s="142"/>
      <c r="CW30" s="142"/>
      <c r="CX30" s="142"/>
      <c r="CY30" s="142"/>
      <c r="CZ30" s="142"/>
      <c r="DA30" s="142"/>
      <c r="DB30" s="142"/>
      <c r="DC30" s="142"/>
      <c r="DD30" s="142"/>
      <c r="DE30" s="142"/>
      <c r="DF30" s="142"/>
      <c r="DG30" s="142"/>
      <c r="DH30" s="142"/>
      <c r="DI30" s="135"/>
      <c r="DJ30" s="142"/>
      <c r="DK30" s="142"/>
      <c r="DL30" s="142"/>
      <c r="DM30" s="142"/>
      <c r="DN30" s="142"/>
      <c r="DO30" s="142"/>
      <c r="DP30" s="142"/>
      <c r="DQ30" s="142"/>
      <c r="DR30" s="142"/>
      <c r="DS30" s="142"/>
      <c r="DT30" s="142"/>
      <c r="DU30" s="142"/>
      <c r="DV30" s="142"/>
      <c r="DW30" s="135"/>
      <c r="DX30" s="160"/>
      <c r="EK30" s="135"/>
    </row>
    <row r="31" spans="1:141" ht="15.75" customHeight="1" thickBot="1">
      <c r="C31" s="754" t="s">
        <v>4279</v>
      </c>
      <c r="D31" s="755"/>
      <c r="E31" s="755"/>
      <c r="F31" s="755"/>
      <c r="G31" s="755"/>
      <c r="H31" s="755"/>
      <c r="I31" s="755"/>
      <c r="J31" s="755"/>
      <c r="K31" s="755"/>
      <c r="L31" s="755"/>
      <c r="M31" s="755"/>
      <c r="N31" s="755"/>
      <c r="O31" s="755"/>
      <c r="P31" s="755"/>
      <c r="Q31" s="755"/>
      <c r="R31" s="755"/>
      <c r="S31" s="755"/>
      <c r="T31" s="755"/>
      <c r="U31" s="755"/>
      <c r="V31" s="755"/>
      <c r="W31" s="755"/>
      <c r="X31" s="755"/>
      <c r="Y31" s="755"/>
      <c r="Z31" s="755"/>
      <c r="AA31" s="755"/>
      <c r="AB31" s="755"/>
      <c r="AC31" s="755"/>
      <c r="AD31" s="755"/>
      <c r="AE31" s="755"/>
      <c r="AF31" s="755"/>
      <c r="AG31" s="755"/>
      <c r="AH31" s="755"/>
      <c r="AI31" s="755"/>
      <c r="AJ31" s="755"/>
      <c r="AK31" s="755"/>
      <c r="AL31" s="755"/>
      <c r="AM31" s="755"/>
      <c r="AN31" s="755"/>
      <c r="AO31" s="755"/>
      <c r="AP31" s="756"/>
      <c r="AQ31" s="158"/>
      <c r="AR31" s="158"/>
      <c r="AS31" s="754" t="s">
        <v>4280</v>
      </c>
      <c r="AT31" s="755"/>
      <c r="AU31" s="755"/>
      <c r="AV31" s="755"/>
      <c r="AW31" s="755"/>
      <c r="AX31" s="755"/>
      <c r="AY31" s="755"/>
      <c r="AZ31" s="755"/>
      <c r="BA31" s="755"/>
      <c r="BB31" s="755"/>
      <c r="BC31" s="755"/>
      <c r="BD31" s="755"/>
      <c r="BE31" s="755"/>
      <c r="BF31" s="755"/>
      <c r="BG31" s="755"/>
      <c r="BH31" s="755"/>
      <c r="BI31" s="755"/>
      <c r="BJ31" s="755"/>
      <c r="BK31" s="755"/>
      <c r="BL31" s="755"/>
      <c r="BM31" s="755"/>
      <c r="BN31" s="755"/>
      <c r="BO31" s="755"/>
      <c r="BP31" s="755"/>
      <c r="BQ31" s="755"/>
      <c r="BR31" s="755"/>
      <c r="BS31" s="755"/>
      <c r="BT31" s="755"/>
      <c r="BU31" s="755"/>
      <c r="BV31" s="755"/>
      <c r="BW31" s="755"/>
      <c r="BX31" s="755"/>
      <c r="BY31" s="755"/>
      <c r="BZ31" s="755"/>
      <c r="CA31" s="755"/>
      <c r="CB31" s="755"/>
      <c r="CC31" s="755"/>
      <c r="CD31" s="755"/>
      <c r="CE31" s="755"/>
      <c r="CF31" s="756"/>
      <c r="CG31" s="135"/>
      <c r="CH31" s="142"/>
      <c r="CI31" s="754" t="s">
        <v>4188</v>
      </c>
      <c r="CJ31" s="755"/>
      <c r="CK31" s="755"/>
      <c r="CL31" s="755"/>
      <c r="CM31" s="755"/>
      <c r="CN31" s="755"/>
      <c r="CO31" s="755"/>
      <c r="CP31" s="755"/>
      <c r="CQ31" s="755"/>
      <c r="CR31" s="755"/>
      <c r="CS31" s="755"/>
      <c r="CT31" s="755"/>
      <c r="CU31" s="755"/>
      <c r="CV31" s="755"/>
      <c r="CW31" s="755"/>
      <c r="CX31" s="755"/>
      <c r="CY31" s="755"/>
      <c r="CZ31" s="755"/>
      <c r="DA31" s="755"/>
      <c r="DB31" s="755"/>
      <c r="DC31" s="755"/>
      <c r="DD31" s="755"/>
      <c r="DE31" s="755"/>
      <c r="DF31" s="755"/>
      <c r="DG31" s="755"/>
      <c r="DH31" s="756"/>
      <c r="DI31" s="135"/>
      <c r="DJ31" s="142"/>
      <c r="DK31" s="754" t="s">
        <v>4189</v>
      </c>
      <c r="DL31" s="755"/>
      <c r="DM31" s="755"/>
      <c r="DN31" s="755"/>
      <c r="DO31" s="755"/>
      <c r="DP31" s="755"/>
      <c r="DQ31" s="755"/>
      <c r="DR31" s="755"/>
      <c r="DS31" s="755"/>
      <c r="DT31" s="755"/>
      <c r="DU31" s="755"/>
      <c r="DV31" s="755"/>
      <c r="DW31" s="755"/>
      <c r="DX31" s="755"/>
      <c r="DY31" s="755"/>
      <c r="DZ31" s="755"/>
      <c r="EA31" s="755"/>
      <c r="EB31" s="755"/>
      <c r="EC31" s="755"/>
      <c r="ED31" s="755"/>
      <c r="EE31" s="755"/>
      <c r="EF31" s="755"/>
      <c r="EG31" s="755"/>
      <c r="EH31" s="755"/>
      <c r="EI31" s="755"/>
      <c r="EJ31" s="756"/>
    </row>
    <row r="32" spans="1:141" ht="15.75">
      <c r="A32" s="135"/>
      <c r="B32" s="164"/>
      <c r="C32" s="810" t="s">
        <v>615</v>
      </c>
      <c r="D32" s="759"/>
      <c r="E32" s="759"/>
      <c r="F32" s="759"/>
      <c r="G32" s="759"/>
      <c r="H32" s="759"/>
      <c r="I32" s="759"/>
      <c r="J32" s="759"/>
      <c r="K32" s="759"/>
      <c r="L32" s="759"/>
      <c r="M32" s="759"/>
      <c r="N32" s="759"/>
      <c r="O32" s="393"/>
      <c r="P32" s="382"/>
      <c r="Q32" s="759" t="s">
        <v>714</v>
      </c>
      <c r="R32" s="759"/>
      <c r="S32" s="759"/>
      <c r="T32" s="759"/>
      <c r="U32" s="759"/>
      <c r="V32" s="759"/>
      <c r="W32" s="759"/>
      <c r="X32" s="759"/>
      <c r="Y32" s="759"/>
      <c r="Z32" s="759"/>
      <c r="AA32" s="759"/>
      <c r="AB32" s="759"/>
      <c r="AC32" s="393"/>
      <c r="AD32" s="384"/>
      <c r="AE32" s="759" t="s">
        <v>4289</v>
      </c>
      <c r="AF32" s="759"/>
      <c r="AG32" s="759"/>
      <c r="AH32" s="759"/>
      <c r="AI32" s="759"/>
      <c r="AJ32" s="759"/>
      <c r="AK32" s="759"/>
      <c r="AL32" s="759"/>
      <c r="AM32" s="759"/>
      <c r="AN32" s="759"/>
      <c r="AO32" s="759"/>
      <c r="AP32" s="760"/>
      <c r="AQ32" s="135"/>
      <c r="AS32" s="810" t="s">
        <v>5888</v>
      </c>
      <c r="AT32" s="759"/>
      <c r="AU32" s="759"/>
      <c r="AV32" s="759"/>
      <c r="AW32" s="759"/>
      <c r="AX32" s="759"/>
      <c r="AY32" s="759"/>
      <c r="AZ32" s="759"/>
      <c r="BA32" s="759"/>
      <c r="BB32" s="759"/>
      <c r="BC32" s="759"/>
      <c r="BD32" s="759"/>
      <c r="BE32" s="384"/>
      <c r="BF32" s="384"/>
      <c r="BG32" s="759" t="s">
        <v>5877</v>
      </c>
      <c r="BH32" s="759"/>
      <c r="BI32" s="759"/>
      <c r="BJ32" s="759"/>
      <c r="BK32" s="759"/>
      <c r="BL32" s="759"/>
      <c r="BM32" s="759"/>
      <c r="BN32" s="759"/>
      <c r="BO32" s="759"/>
      <c r="BP32" s="759"/>
      <c r="BQ32" s="759"/>
      <c r="BR32" s="759"/>
      <c r="BS32" s="341"/>
      <c r="BT32" s="382"/>
      <c r="BU32" s="759" t="s">
        <v>5875</v>
      </c>
      <c r="BV32" s="759"/>
      <c r="BW32" s="759"/>
      <c r="BX32" s="759"/>
      <c r="BY32" s="759"/>
      <c r="BZ32" s="759"/>
      <c r="CA32" s="759"/>
      <c r="CB32" s="759"/>
      <c r="CC32" s="759"/>
      <c r="CD32" s="759"/>
      <c r="CE32" s="759"/>
      <c r="CF32" s="760"/>
      <c r="CG32" s="135"/>
      <c r="CH32" s="164"/>
      <c r="CI32" s="740" t="s">
        <v>6357</v>
      </c>
      <c r="CJ32" s="741"/>
      <c r="CK32" s="741"/>
      <c r="CL32" s="741"/>
      <c r="CM32" s="741"/>
      <c r="CN32" s="741"/>
      <c r="CO32" s="741"/>
      <c r="CP32" s="741"/>
      <c r="CQ32" s="741"/>
      <c r="CR32" s="741"/>
      <c r="CS32" s="741"/>
      <c r="CT32" s="741"/>
      <c r="CU32" s="135"/>
      <c r="CV32" s="164"/>
      <c r="CW32" s="741" t="s">
        <v>6358</v>
      </c>
      <c r="CX32" s="741"/>
      <c r="CY32" s="741"/>
      <c r="CZ32" s="741"/>
      <c r="DA32" s="741"/>
      <c r="DB32" s="741"/>
      <c r="DC32" s="741"/>
      <c r="DD32" s="741"/>
      <c r="DE32" s="741"/>
      <c r="DF32" s="741"/>
      <c r="DG32" s="741"/>
      <c r="DH32" s="742"/>
      <c r="DI32" s="135"/>
      <c r="DJ32" s="142"/>
      <c r="DK32" s="740" t="s">
        <v>4255</v>
      </c>
      <c r="DL32" s="741"/>
      <c r="DM32" s="741"/>
      <c r="DN32" s="741"/>
      <c r="DO32" s="741"/>
      <c r="DP32" s="741"/>
      <c r="DQ32" s="741"/>
      <c r="DR32" s="741"/>
      <c r="DS32" s="741"/>
      <c r="DT32" s="741"/>
      <c r="DU32" s="741"/>
      <c r="DV32" s="741"/>
      <c r="DW32" s="135"/>
      <c r="DX32" s="164"/>
      <c r="DY32" s="733" t="s">
        <v>615</v>
      </c>
      <c r="DZ32" s="733"/>
      <c r="EA32" s="733"/>
      <c r="EB32" s="733"/>
      <c r="EC32" s="733"/>
      <c r="ED32" s="733"/>
      <c r="EE32" s="733"/>
      <c r="EF32" s="733"/>
      <c r="EG32" s="733"/>
      <c r="EH32" s="733"/>
      <c r="EI32" s="733"/>
      <c r="EJ32" s="743"/>
    </row>
    <row r="33" spans="1:140" ht="48.75" customHeight="1">
      <c r="A33" s="142"/>
      <c r="B33" s="164"/>
      <c r="C33" s="734" t="s">
        <v>4262</v>
      </c>
      <c r="D33" s="763"/>
      <c r="E33" s="763"/>
      <c r="F33" s="763"/>
      <c r="G33" s="763"/>
      <c r="H33" s="763"/>
      <c r="I33" s="763"/>
      <c r="J33" s="763"/>
      <c r="K33" s="763"/>
      <c r="L33" s="763"/>
      <c r="M33" s="763"/>
      <c r="N33" s="763"/>
      <c r="O33" s="392"/>
      <c r="P33" s="164"/>
      <c r="Q33" s="763" t="s">
        <v>4263</v>
      </c>
      <c r="R33" s="763"/>
      <c r="S33" s="763"/>
      <c r="T33" s="763"/>
      <c r="U33" s="763"/>
      <c r="V33" s="763"/>
      <c r="W33" s="763"/>
      <c r="X33" s="763"/>
      <c r="Y33" s="763"/>
      <c r="Z33" s="763"/>
      <c r="AA33" s="763"/>
      <c r="AB33" s="763"/>
      <c r="AC33" s="392"/>
      <c r="AD33" s="247"/>
      <c r="AE33" s="763" t="s">
        <v>4282</v>
      </c>
      <c r="AF33" s="763"/>
      <c r="AG33" s="763"/>
      <c r="AH33" s="763"/>
      <c r="AI33" s="763"/>
      <c r="AJ33" s="763"/>
      <c r="AK33" s="763"/>
      <c r="AL33" s="763"/>
      <c r="AM33" s="763"/>
      <c r="AN33" s="763"/>
      <c r="AO33" s="763"/>
      <c r="AP33" s="744"/>
      <c r="AQ33" s="142"/>
      <c r="AR33" s="160"/>
      <c r="AS33" s="734" t="s">
        <v>5898</v>
      </c>
      <c r="AT33" s="763"/>
      <c r="AU33" s="763"/>
      <c r="AV33" s="763"/>
      <c r="AW33" s="763"/>
      <c r="AX33" s="763"/>
      <c r="AY33" s="763"/>
      <c r="AZ33" s="763"/>
      <c r="BA33" s="763"/>
      <c r="BB33" s="763"/>
      <c r="BC33" s="763"/>
      <c r="BD33" s="763"/>
      <c r="BE33" s="247"/>
      <c r="BF33" s="247"/>
      <c r="BG33" s="763" t="s">
        <v>4268</v>
      </c>
      <c r="BH33" s="763"/>
      <c r="BI33" s="763"/>
      <c r="BJ33" s="763"/>
      <c r="BK33" s="763"/>
      <c r="BL33" s="763"/>
      <c r="BM33" s="763"/>
      <c r="BN33" s="763"/>
      <c r="BO33" s="763"/>
      <c r="BP33" s="763"/>
      <c r="BQ33" s="763"/>
      <c r="BR33" s="763"/>
      <c r="BS33" s="142"/>
      <c r="BT33" s="164"/>
      <c r="BU33" s="763" t="s">
        <v>5884</v>
      </c>
      <c r="BV33" s="763"/>
      <c r="BW33" s="763"/>
      <c r="BX33" s="763"/>
      <c r="BY33" s="763"/>
      <c r="BZ33" s="763"/>
      <c r="CA33" s="763"/>
      <c r="CB33" s="763"/>
      <c r="CC33" s="763"/>
      <c r="CD33" s="763"/>
      <c r="CE33" s="763"/>
      <c r="CF33" s="744"/>
      <c r="CG33" s="142"/>
      <c r="CH33" s="160"/>
      <c r="CI33" s="734" t="s">
        <v>4254</v>
      </c>
      <c r="CJ33" s="763"/>
      <c r="CK33" s="763"/>
      <c r="CL33" s="763"/>
      <c r="CM33" s="763"/>
      <c r="CN33" s="763"/>
      <c r="CO33" s="763"/>
      <c r="CP33" s="763"/>
      <c r="CQ33" s="763"/>
      <c r="CR33" s="763"/>
      <c r="CS33" s="763"/>
      <c r="CT33" s="763"/>
      <c r="CU33" s="142"/>
      <c r="CV33" s="164"/>
      <c r="CW33" s="763" t="s">
        <v>4273</v>
      </c>
      <c r="CX33" s="763"/>
      <c r="CY33" s="763"/>
      <c r="CZ33" s="763"/>
      <c r="DA33" s="763"/>
      <c r="DB33" s="763"/>
      <c r="DC33" s="763"/>
      <c r="DD33" s="763"/>
      <c r="DE33" s="763"/>
      <c r="DF33" s="763"/>
      <c r="DG33" s="763"/>
      <c r="DH33" s="744"/>
      <c r="DI33" s="135"/>
      <c r="DJ33" s="142"/>
      <c r="DK33" s="734" t="s">
        <v>4292</v>
      </c>
      <c r="DL33" s="735"/>
      <c r="DM33" s="735"/>
      <c r="DN33" s="735"/>
      <c r="DO33" s="735"/>
      <c r="DP33" s="735"/>
      <c r="DQ33" s="735"/>
      <c r="DR33" s="735"/>
      <c r="DS33" s="735"/>
      <c r="DT33" s="735"/>
      <c r="DU33" s="735"/>
      <c r="DV33" s="735"/>
      <c r="DW33" s="142"/>
      <c r="DX33" s="164"/>
      <c r="DY33" s="735" t="s">
        <v>4262</v>
      </c>
      <c r="DZ33" s="735"/>
      <c r="EA33" s="735"/>
      <c r="EB33" s="735"/>
      <c r="EC33" s="735"/>
      <c r="ED33" s="735"/>
      <c r="EE33" s="735"/>
      <c r="EF33" s="735"/>
      <c r="EG33" s="735"/>
      <c r="EH33" s="735"/>
      <c r="EI33" s="735"/>
      <c r="EJ33" s="744"/>
    </row>
    <row r="34" spans="1:140" ht="15" customHeight="1">
      <c r="A34" s="397"/>
      <c r="B34" s="164"/>
      <c r="C34" s="736" t="s">
        <v>617</v>
      </c>
      <c r="D34" s="762"/>
      <c r="E34" s="762"/>
      <c r="F34" s="762"/>
      <c r="G34" s="762"/>
      <c r="H34" s="762"/>
      <c r="I34" s="762"/>
      <c r="J34" s="762"/>
      <c r="K34" s="762"/>
      <c r="L34" s="762"/>
      <c r="M34" s="762"/>
      <c r="N34" s="762"/>
      <c r="O34" s="391"/>
      <c r="P34" s="164"/>
      <c r="Q34" s="762" t="s">
        <v>661</v>
      </c>
      <c r="R34" s="762"/>
      <c r="S34" s="762"/>
      <c r="T34" s="762"/>
      <c r="U34" s="762"/>
      <c r="V34" s="762"/>
      <c r="W34" s="762"/>
      <c r="X34" s="762"/>
      <c r="Y34" s="762"/>
      <c r="Z34" s="762"/>
      <c r="AA34" s="762"/>
      <c r="AB34" s="762"/>
      <c r="AC34" s="391"/>
      <c r="AD34" s="247"/>
      <c r="AE34" s="762" t="s">
        <v>661</v>
      </c>
      <c r="AF34" s="762"/>
      <c r="AG34" s="762"/>
      <c r="AH34" s="762"/>
      <c r="AI34" s="762"/>
      <c r="AJ34" s="762"/>
      <c r="AK34" s="762"/>
      <c r="AL34" s="762"/>
      <c r="AM34" s="762"/>
      <c r="AN34" s="762"/>
      <c r="AO34" s="762"/>
      <c r="AP34" s="718"/>
      <c r="AQ34" s="142"/>
      <c r="AR34" s="164"/>
      <c r="AS34" s="736"/>
      <c r="AT34" s="762"/>
      <c r="AU34" s="762"/>
      <c r="AV34" s="762"/>
      <c r="AW34" s="762"/>
      <c r="AX34" s="762"/>
      <c r="AY34" s="762"/>
      <c r="AZ34" s="762"/>
      <c r="BA34" s="762"/>
      <c r="BB34" s="762"/>
      <c r="BC34" s="762"/>
      <c r="BD34" s="762"/>
      <c r="BE34" s="247"/>
      <c r="BF34" s="247"/>
      <c r="BG34" s="762" t="s">
        <v>661</v>
      </c>
      <c r="BH34" s="762"/>
      <c r="BI34" s="762"/>
      <c r="BJ34" s="762"/>
      <c r="BK34" s="762"/>
      <c r="BL34" s="762"/>
      <c r="BM34" s="762"/>
      <c r="BN34" s="762"/>
      <c r="BO34" s="762"/>
      <c r="BP34" s="762"/>
      <c r="BQ34" s="762"/>
      <c r="BR34" s="762"/>
      <c r="BS34" s="397"/>
      <c r="BT34" s="164"/>
      <c r="BU34" s="762" t="s">
        <v>5879</v>
      </c>
      <c r="BV34" s="762"/>
      <c r="BW34" s="762"/>
      <c r="BX34" s="762"/>
      <c r="BY34" s="762"/>
      <c r="BZ34" s="762"/>
      <c r="CA34" s="762"/>
      <c r="CB34" s="762"/>
      <c r="CC34" s="762"/>
      <c r="CD34" s="762"/>
      <c r="CE34" s="762"/>
      <c r="CF34" s="718"/>
      <c r="CG34" s="397"/>
      <c r="CH34" s="160"/>
      <c r="CI34" s="736"/>
      <c r="CJ34" s="762"/>
      <c r="CK34" s="762"/>
      <c r="CL34" s="762"/>
      <c r="CM34" s="762"/>
      <c r="CN34" s="762"/>
      <c r="CO34" s="762"/>
      <c r="CP34" s="762"/>
      <c r="CQ34" s="762"/>
      <c r="CR34" s="762"/>
      <c r="CS34" s="762"/>
      <c r="CT34" s="762"/>
      <c r="CU34" s="397"/>
      <c r="CV34" s="164"/>
      <c r="CW34" s="762" t="s">
        <v>661</v>
      </c>
      <c r="CX34" s="762"/>
      <c r="CY34" s="762"/>
      <c r="CZ34" s="762"/>
      <c r="DA34" s="762"/>
      <c r="DB34" s="762"/>
      <c r="DC34" s="762"/>
      <c r="DD34" s="762"/>
      <c r="DE34" s="762"/>
      <c r="DF34" s="762"/>
      <c r="DG34" s="762"/>
      <c r="DH34" s="718"/>
      <c r="DI34" s="397"/>
      <c r="DJ34" s="160"/>
      <c r="DK34" s="736"/>
      <c r="DL34" s="717"/>
      <c r="DM34" s="717"/>
      <c r="DN34" s="717"/>
      <c r="DO34" s="717"/>
      <c r="DP34" s="717"/>
      <c r="DQ34" s="717"/>
      <c r="DR34" s="717"/>
      <c r="DS34" s="717"/>
      <c r="DT34" s="717"/>
      <c r="DU34" s="717"/>
      <c r="DV34" s="717"/>
      <c r="DW34" s="397"/>
      <c r="DX34" s="164"/>
      <c r="DY34" s="717" t="s">
        <v>617</v>
      </c>
      <c r="DZ34" s="717"/>
      <c r="EA34" s="717"/>
      <c r="EB34" s="717"/>
      <c r="EC34" s="717"/>
      <c r="ED34" s="717"/>
      <c r="EE34" s="717"/>
      <c r="EF34" s="717"/>
      <c r="EG34" s="717"/>
      <c r="EH34" s="717"/>
      <c r="EI34" s="717"/>
      <c r="EJ34" s="718"/>
    </row>
    <row r="35" spans="1:140" ht="106.5" customHeight="1">
      <c r="A35" s="135"/>
      <c r="B35" s="164"/>
      <c r="C35" s="720"/>
      <c r="D35" s="711"/>
      <c r="E35" s="711"/>
      <c r="F35" s="711"/>
      <c r="G35" s="711"/>
      <c r="H35" s="711"/>
      <c r="I35" s="711"/>
      <c r="J35" s="711"/>
      <c r="K35" s="711"/>
      <c r="L35" s="711"/>
      <c r="M35" s="711"/>
      <c r="N35" s="721"/>
      <c r="O35" s="394"/>
      <c r="P35" s="164"/>
      <c r="Q35" s="710"/>
      <c r="R35" s="711"/>
      <c r="S35" s="711"/>
      <c r="T35" s="711"/>
      <c r="U35" s="711"/>
      <c r="V35" s="711"/>
      <c r="W35" s="711"/>
      <c r="X35" s="711"/>
      <c r="Y35" s="711"/>
      <c r="Z35" s="711"/>
      <c r="AA35" s="711"/>
      <c r="AB35" s="721"/>
      <c r="AC35" s="394"/>
      <c r="AD35" s="247"/>
      <c r="AE35" s="710"/>
      <c r="AF35" s="711"/>
      <c r="AG35" s="711"/>
      <c r="AH35" s="711"/>
      <c r="AI35" s="711"/>
      <c r="AJ35" s="711"/>
      <c r="AK35" s="711"/>
      <c r="AL35" s="711"/>
      <c r="AM35" s="711"/>
      <c r="AN35" s="711"/>
      <c r="AO35" s="711"/>
      <c r="AP35" s="712"/>
      <c r="AQ35" s="135"/>
      <c r="AR35" s="160"/>
      <c r="AS35" s="720"/>
      <c r="AT35" s="711"/>
      <c r="AU35" s="711"/>
      <c r="AV35" s="711"/>
      <c r="AW35" s="711"/>
      <c r="AX35" s="711"/>
      <c r="AY35" s="711"/>
      <c r="AZ35" s="711"/>
      <c r="BA35" s="711"/>
      <c r="BB35" s="711"/>
      <c r="BC35" s="711"/>
      <c r="BD35" s="721"/>
      <c r="BE35" s="247"/>
      <c r="BF35" s="247"/>
      <c r="BG35" s="710"/>
      <c r="BH35" s="711"/>
      <c r="BI35" s="711"/>
      <c r="BJ35" s="711"/>
      <c r="BK35" s="711"/>
      <c r="BL35" s="711"/>
      <c r="BM35" s="711"/>
      <c r="BN35" s="711"/>
      <c r="BO35" s="711"/>
      <c r="BP35" s="711"/>
      <c r="BQ35" s="711"/>
      <c r="BR35" s="721"/>
      <c r="BS35" s="135"/>
      <c r="BT35" s="164"/>
      <c r="BU35" s="710"/>
      <c r="BV35" s="711"/>
      <c r="BW35" s="711"/>
      <c r="BX35" s="711"/>
      <c r="BY35" s="711"/>
      <c r="BZ35" s="711"/>
      <c r="CA35" s="711"/>
      <c r="CB35" s="711"/>
      <c r="CC35" s="711"/>
      <c r="CD35" s="711"/>
      <c r="CE35" s="711"/>
      <c r="CF35" s="712"/>
      <c r="CG35" s="135"/>
      <c r="CH35" s="160"/>
      <c r="CI35" s="720"/>
      <c r="CJ35" s="711"/>
      <c r="CK35" s="711"/>
      <c r="CL35" s="711"/>
      <c r="CM35" s="711"/>
      <c r="CN35" s="711"/>
      <c r="CO35" s="711"/>
      <c r="CP35" s="711"/>
      <c r="CQ35" s="711"/>
      <c r="CR35" s="711"/>
      <c r="CS35" s="711"/>
      <c r="CT35" s="721"/>
      <c r="CU35" s="135"/>
      <c r="CV35" s="164"/>
      <c r="CW35" s="710"/>
      <c r="CX35" s="711"/>
      <c r="CY35" s="711"/>
      <c r="CZ35" s="711"/>
      <c r="DA35" s="711"/>
      <c r="DB35" s="711"/>
      <c r="DC35" s="711"/>
      <c r="DD35" s="711"/>
      <c r="DE35" s="711"/>
      <c r="DF35" s="711"/>
      <c r="DG35" s="711"/>
      <c r="DH35" s="712"/>
      <c r="DI35" s="135"/>
      <c r="DJ35" s="160"/>
      <c r="DK35" s="720"/>
      <c r="DL35" s="711"/>
      <c r="DM35" s="711"/>
      <c r="DN35" s="711"/>
      <c r="DO35" s="711"/>
      <c r="DP35" s="711"/>
      <c r="DQ35" s="711"/>
      <c r="DR35" s="711"/>
      <c r="DS35" s="711"/>
      <c r="DT35" s="711"/>
      <c r="DU35" s="711"/>
      <c r="DV35" s="721"/>
      <c r="DW35" s="135"/>
      <c r="DX35" s="164"/>
      <c r="DY35" s="710"/>
      <c r="DZ35" s="711"/>
      <c r="EA35" s="711"/>
      <c r="EB35" s="711"/>
      <c r="EC35" s="711"/>
      <c r="ED35" s="711"/>
      <c r="EE35" s="711"/>
      <c r="EF35" s="711"/>
      <c r="EG35" s="711"/>
      <c r="EH35" s="711"/>
      <c r="EI35" s="711"/>
      <c r="EJ35" s="712"/>
    </row>
    <row r="36" spans="1:140">
      <c r="A36" s="137" t="s">
        <v>618</v>
      </c>
      <c r="B36" s="164"/>
      <c r="C36" s="714">
        <f>VLOOKUP(A36,'Прайс-лист'!$B:$K,10,0)</f>
        <v>620</v>
      </c>
      <c r="D36" s="715"/>
      <c r="E36" s="715"/>
      <c r="F36" s="715"/>
      <c r="G36" s="715"/>
      <c r="H36" s="715"/>
      <c r="I36" s="715"/>
      <c r="J36" s="715"/>
      <c r="K36" s="716"/>
      <c r="L36" s="708"/>
      <c r="M36" s="761"/>
      <c r="N36" s="761"/>
      <c r="O36" s="349" t="s">
        <v>716</v>
      </c>
      <c r="P36" s="164"/>
      <c r="Q36" s="719">
        <f>VLOOKUP(O36,'Прайс-лист'!$B:$K,10,0)</f>
        <v>860</v>
      </c>
      <c r="R36" s="715"/>
      <c r="S36" s="715"/>
      <c r="T36" s="715"/>
      <c r="U36" s="715"/>
      <c r="V36" s="715"/>
      <c r="W36" s="715"/>
      <c r="X36" s="715"/>
      <c r="Y36" s="716"/>
      <c r="Z36" s="708"/>
      <c r="AA36" s="761"/>
      <c r="AB36" s="761"/>
      <c r="AC36" s="349" t="s">
        <v>662</v>
      </c>
      <c r="AD36" s="247"/>
      <c r="AE36" s="719">
        <f>VLOOKUP(AC36,'Прайс-лист'!$B:$K,10,0)</f>
        <v>720</v>
      </c>
      <c r="AF36" s="715"/>
      <c r="AG36" s="715"/>
      <c r="AH36" s="715"/>
      <c r="AI36" s="715"/>
      <c r="AJ36" s="715"/>
      <c r="AK36" s="715"/>
      <c r="AL36" s="715"/>
      <c r="AM36" s="716"/>
      <c r="AN36" s="708"/>
      <c r="AO36" s="761"/>
      <c r="AP36" s="713"/>
      <c r="AQ36" s="137" t="s">
        <v>5811</v>
      </c>
      <c r="AR36" s="160"/>
      <c r="AS36" s="714">
        <f>VLOOKUP(AQ36,'Прайс-лист'!$B:$K,10,0)</f>
        <v>430</v>
      </c>
      <c r="AT36" s="715"/>
      <c r="AU36" s="715"/>
      <c r="AV36" s="715"/>
      <c r="AW36" s="715"/>
      <c r="AX36" s="715"/>
      <c r="AY36" s="715"/>
      <c r="AZ36" s="715"/>
      <c r="BA36" s="716"/>
      <c r="BB36" s="708"/>
      <c r="BC36" s="761"/>
      <c r="BD36" s="761"/>
      <c r="BE36" s="137" t="s">
        <v>5869</v>
      </c>
      <c r="BF36" s="247"/>
      <c r="BG36" s="719">
        <f>VLOOKUP(BE36,'Прайс-лист'!$B:$K,10,0)</f>
        <v>1050</v>
      </c>
      <c r="BH36" s="715"/>
      <c r="BI36" s="715"/>
      <c r="BJ36" s="715"/>
      <c r="BK36" s="715"/>
      <c r="BL36" s="715"/>
      <c r="BM36" s="715"/>
      <c r="BN36" s="715"/>
      <c r="BO36" s="716"/>
      <c r="BP36" s="708"/>
      <c r="BQ36" s="761"/>
      <c r="BR36" s="761"/>
      <c r="BS36" s="137" t="s">
        <v>5865</v>
      </c>
      <c r="BT36" s="164"/>
      <c r="BU36" s="719">
        <f>VLOOKUP(BS36,'Прайс-лист'!$B:$K,10,0)</f>
        <v>2460</v>
      </c>
      <c r="BV36" s="715"/>
      <c r="BW36" s="715"/>
      <c r="BX36" s="715"/>
      <c r="BY36" s="715"/>
      <c r="BZ36" s="715"/>
      <c r="CA36" s="715"/>
      <c r="CB36" s="715"/>
      <c r="CC36" s="716"/>
      <c r="CD36" s="708"/>
      <c r="CE36" s="761"/>
      <c r="CF36" s="713"/>
      <c r="CG36" s="137" t="s">
        <v>4671</v>
      </c>
      <c r="CH36" s="160"/>
      <c r="CI36" s="714">
        <f>VLOOKUP(CG36,'Прайс-лист'!$B:$K,10,0)</f>
        <v>390</v>
      </c>
      <c r="CJ36" s="715"/>
      <c r="CK36" s="715"/>
      <c r="CL36" s="715"/>
      <c r="CM36" s="715"/>
      <c r="CN36" s="715"/>
      <c r="CO36" s="715"/>
      <c r="CP36" s="715"/>
      <c r="CQ36" s="716"/>
      <c r="CR36" s="708"/>
      <c r="CS36" s="761"/>
      <c r="CT36" s="761"/>
      <c r="CU36" s="137" t="s">
        <v>728</v>
      </c>
      <c r="CV36" s="164"/>
      <c r="CW36" s="719">
        <f>VLOOKUP(CU36,'Прайс-лист'!$B:$K,10,0)</f>
        <v>1520</v>
      </c>
      <c r="CX36" s="715"/>
      <c r="CY36" s="715"/>
      <c r="CZ36" s="715"/>
      <c r="DA36" s="715"/>
      <c r="DB36" s="715"/>
      <c r="DC36" s="715"/>
      <c r="DD36" s="715"/>
      <c r="DE36" s="716"/>
      <c r="DF36" s="708"/>
      <c r="DG36" s="761"/>
      <c r="DH36" s="713"/>
      <c r="DI36" s="137" t="s">
        <v>4673</v>
      </c>
      <c r="DJ36" s="275"/>
      <c r="DK36" s="714">
        <f>VLOOKUP(DI36,'Прайс-лист'!$B:$K,10,0)</f>
        <v>520</v>
      </c>
      <c r="DL36" s="715"/>
      <c r="DM36" s="715"/>
      <c r="DN36" s="715"/>
      <c r="DO36" s="715"/>
      <c r="DP36" s="715"/>
      <c r="DQ36" s="715"/>
      <c r="DR36" s="715"/>
      <c r="DS36" s="716"/>
      <c r="DT36" s="708"/>
      <c r="DU36" s="709"/>
      <c r="DV36" s="709"/>
      <c r="DW36" s="137" t="s">
        <v>618</v>
      </c>
      <c r="DX36" s="164"/>
      <c r="DY36" s="719">
        <f>VLOOKUP(DW36,'Прайс-лист'!$B:$K,10,0)</f>
        <v>620</v>
      </c>
      <c r="DZ36" s="715"/>
      <c r="EA36" s="715"/>
      <c r="EB36" s="715"/>
      <c r="EC36" s="715"/>
      <c r="ED36" s="715"/>
      <c r="EE36" s="715"/>
      <c r="EF36" s="715"/>
      <c r="EG36" s="716"/>
      <c r="EH36" s="708"/>
      <c r="EI36" s="709"/>
      <c r="EJ36" s="713"/>
    </row>
    <row r="37" spans="1:140" ht="15" thickBot="1">
      <c r="A37" s="138" t="s">
        <v>775</v>
      </c>
      <c r="B37" s="164"/>
      <c r="C37" s="753">
        <f>VLOOKUP(A37,'Прайс-лист'!$B:$K,10,0)</f>
        <v>620</v>
      </c>
      <c r="D37" s="723"/>
      <c r="E37" s="723"/>
      <c r="F37" s="723"/>
      <c r="G37" s="723"/>
      <c r="H37" s="723"/>
      <c r="I37" s="723"/>
      <c r="J37" s="723"/>
      <c r="K37" s="724"/>
      <c r="L37" s="725"/>
      <c r="M37" s="726"/>
      <c r="N37" s="726"/>
      <c r="O37" s="144" t="s">
        <v>831</v>
      </c>
      <c r="P37" s="244"/>
      <c r="Q37" s="722">
        <f>VLOOKUP(O37,'Прайс-лист'!$B:$K,10,0)</f>
        <v>860</v>
      </c>
      <c r="R37" s="723"/>
      <c r="S37" s="723"/>
      <c r="T37" s="723"/>
      <c r="U37" s="723"/>
      <c r="V37" s="723"/>
      <c r="W37" s="723"/>
      <c r="X37" s="723"/>
      <c r="Y37" s="724"/>
      <c r="Z37" s="725"/>
      <c r="AA37" s="726"/>
      <c r="AB37" s="726"/>
      <c r="AC37" s="144" t="s">
        <v>797</v>
      </c>
      <c r="AD37" s="248"/>
      <c r="AE37" s="722">
        <f>VLOOKUP(AC37,'Прайс-лист'!$B:$K,10,0)</f>
        <v>720</v>
      </c>
      <c r="AF37" s="723"/>
      <c r="AG37" s="723"/>
      <c r="AH37" s="723"/>
      <c r="AI37" s="723"/>
      <c r="AJ37" s="723"/>
      <c r="AK37" s="723"/>
      <c r="AL37" s="723"/>
      <c r="AM37" s="724"/>
      <c r="AN37" s="725"/>
      <c r="AO37" s="726"/>
      <c r="AP37" s="727"/>
      <c r="AQ37" s="138" t="s">
        <v>5815</v>
      </c>
      <c r="AR37" s="160"/>
      <c r="AS37" s="753">
        <f>VLOOKUP(AQ37,'Прайс-лист'!$B:$K,10,0)</f>
        <v>430</v>
      </c>
      <c r="AT37" s="723"/>
      <c r="AU37" s="723"/>
      <c r="AV37" s="723"/>
      <c r="AW37" s="723"/>
      <c r="AX37" s="723"/>
      <c r="AY37" s="723"/>
      <c r="AZ37" s="723"/>
      <c r="BA37" s="724"/>
      <c r="BB37" s="725"/>
      <c r="BC37" s="726"/>
      <c r="BD37" s="726"/>
      <c r="BE37" s="139" t="s">
        <v>5870</v>
      </c>
      <c r="BF37" s="248"/>
      <c r="BG37" s="722">
        <f>VLOOKUP(BE37,'Прайс-лист'!$B:$K,10,0)</f>
        <v>1050</v>
      </c>
      <c r="BH37" s="723"/>
      <c r="BI37" s="723"/>
      <c r="BJ37" s="723"/>
      <c r="BK37" s="723"/>
      <c r="BL37" s="723"/>
      <c r="BM37" s="723"/>
      <c r="BN37" s="723"/>
      <c r="BO37" s="724"/>
      <c r="BP37" s="725"/>
      <c r="BQ37" s="726"/>
      <c r="BR37" s="726"/>
      <c r="BS37" s="139" t="s">
        <v>5866</v>
      </c>
      <c r="BT37" s="244"/>
      <c r="BU37" s="722">
        <f>VLOOKUP(BS37,'Прайс-лист'!$B:$K,10,0)</f>
        <v>2460</v>
      </c>
      <c r="BV37" s="723"/>
      <c r="BW37" s="723"/>
      <c r="BX37" s="723"/>
      <c r="BY37" s="723"/>
      <c r="BZ37" s="723"/>
      <c r="CA37" s="723"/>
      <c r="CB37" s="723"/>
      <c r="CC37" s="724"/>
      <c r="CD37" s="725"/>
      <c r="CE37" s="726"/>
      <c r="CF37" s="727"/>
      <c r="CG37" s="138" t="s">
        <v>4754</v>
      </c>
      <c r="CH37" s="160"/>
      <c r="CI37" s="753">
        <f>VLOOKUP(CG37,'Прайс-лист'!$B:$K,10,0)</f>
        <v>390</v>
      </c>
      <c r="CJ37" s="723"/>
      <c r="CK37" s="723"/>
      <c r="CL37" s="723"/>
      <c r="CM37" s="723"/>
      <c r="CN37" s="723"/>
      <c r="CO37" s="723"/>
      <c r="CP37" s="723"/>
      <c r="CQ37" s="724"/>
      <c r="CR37" s="725"/>
      <c r="CS37" s="726"/>
      <c r="CT37" s="726"/>
      <c r="CU37" s="139" t="s">
        <v>839</v>
      </c>
      <c r="CV37" s="244"/>
      <c r="CW37" s="722">
        <f>VLOOKUP(CU37,'Прайс-лист'!$B:$K,10,0)</f>
        <v>1520</v>
      </c>
      <c r="CX37" s="723"/>
      <c r="CY37" s="723"/>
      <c r="CZ37" s="723"/>
      <c r="DA37" s="723"/>
      <c r="DB37" s="723"/>
      <c r="DC37" s="723"/>
      <c r="DD37" s="723"/>
      <c r="DE37" s="724"/>
      <c r="DF37" s="725"/>
      <c r="DG37" s="726"/>
      <c r="DH37" s="727"/>
      <c r="DI37" s="138" t="s">
        <v>4756</v>
      </c>
      <c r="DJ37" s="276"/>
      <c r="DK37" s="753">
        <f>VLOOKUP(DI37,'Прайс-лист'!$B:$K,10,0)</f>
        <v>520</v>
      </c>
      <c r="DL37" s="723"/>
      <c r="DM37" s="723"/>
      <c r="DN37" s="723"/>
      <c r="DO37" s="723"/>
      <c r="DP37" s="723"/>
      <c r="DQ37" s="723"/>
      <c r="DR37" s="723"/>
      <c r="DS37" s="724"/>
      <c r="DT37" s="725"/>
      <c r="DU37" s="726"/>
      <c r="DV37" s="726"/>
      <c r="DW37" s="139" t="s">
        <v>775</v>
      </c>
      <c r="DX37" s="244"/>
      <c r="DY37" s="722">
        <f>VLOOKUP(DW37,'Прайс-лист'!$B:$K,10,0)</f>
        <v>620</v>
      </c>
      <c r="DZ37" s="723"/>
      <c r="EA37" s="723"/>
      <c r="EB37" s="723"/>
      <c r="EC37" s="723"/>
      <c r="ED37" s="723"/>
      <c r="EE37" s="723"/>
      <c r="EF37" s="723"/>
      <c r="EG37" s="724"/>
      <c r="EH37" s="725"/>
      <c r="EI37" s="726"/>
      <c r="EJ37" s="727"/>
    </row>
    <row r="38" spans="1:140" ht="10.5" customHeight="1" thickBot="1">
      <c r="B38" s="164"/>
      <c r="BT38" s="164"/>
      <c r="CG38" s="142"/>
      <c r="DI38" s="142"/>
    </row>
    <row r="39" spans="1:140" ht="15.75" customHeight="1" thickBot="1">
      <c r="B39" s="164"/>
      <c r="C39" s="754" t="s">
        <v>4283</v>
      </c>
      <c r="D39" s="755"/>
      <c r="E39" s="755"/>
      <c r="F39" s="755"/>
      <c r="G39" s="755"/>
      <c r="H39" s="755"/>
      <c r="I39" s="755"/>
      <c r="J39" s="755"/>
      <c r="K39" s="755"/>
      <c r="L39" s="755"/>
      <c r="M39" s="755"/>
      <c r="N39" s="755"/>
      <c r="O39" s="755"/>
      <c r="P39" s="755"/>
      <c r="Q39" s="755"/>
      <c r="R39" s="755"/>
      <c r="S39" s="755"/>
      <c r="T39" s="755"/>
      <c r="U39" s="755"/>
      <c r="V39" s="755"/>
      <c r="W39" s="755"/>
      <c r="X39" s="755"/>
      <c r="Y39" s="755"/>
      <c r="Z39" s="755"/>
      <c r="AA39" s="755"/>
      <c r="AB39" s="756"/>
      <c r="AE39" s="754" t="s">
        <v>4284</v>
      </c>
      <c r="AF39" s="755"/>
      <c r="AG39" s="755"/>
      <c r="AH39" s="755"/>
      <c r="AI39" s="755"/>
      <c r="AJ39" s="755"/>
      <c r="AK39" s="755"/>
      <c r="AL39" s="755"/>
      <c r="AM39" s="755"/>
      <c r="AN39" s="755"/>
      <c r="AO39" s="755"/>
      <c r="AP39" s="755"/>
      <c r="AQ39" s="755"/>
      <c r="AR39" s="755"/>
      <c r="AS39" s="755"/>
      <c r="AT39" s="755"/>
      <c r="AU39" s="755"/>
      <c r="AV39" s="755"/>
      <c r="AW39" s="755"/>
      <c r="AX39" s="755"/>
      <c r="AY39" s="755"/>
      <c r="AZ39" s="755"/>
      <c r="BA39" s="755"/>
      <c r="BB39" s="755"/>
      <c r="BC39" s="755"/>
      <c r="BD39" s="756"/>
      <c r="BG39" s="754" t="s">
        <v>4285</v>
      </c>
      <c r="BH39" s="755"/>
      <c r="BI39" s="755"/>
      <c r="BJ39" s="755"/>
      <c r="BK39" s="755"/>
      <c r="BL39" s="755"/>
      <c r="BM39" s="755"/>
      <c r="BN39" s="755"/>
      <c r="BO39" s="755"/>
      <c r="BP39" s="755"/>
      <c r="BQ39" s="755"/>
      <c r="BR39" s="755"/>
      <c r="BS39" s="755"/>
      <c r="BT39" s="755"/>
      <c r="BU39" s="755"/>
      <c r="BV39" s="755"/>
      <c r="BW39" s="755"/>
      <c r="BX39" s="755"/>
      <c r="BY39" s="755"/>
      <c r="BZ39" s="755"/>
      <c r="CA39" s="755"/>
      <c r="CB39" s="755"/>
      <c r="CC39" s="755"/>
      <c r="CD39" s="755"/>
      <c r="CE39" s="755"/>
      <c r="CF39" s="755"/>
      <c r="CG39" s="755"/>
      <c r="CH39" s="755"/>
      <c r="CI39" s="755"/>
      <c r="CJ39" s="755"/>
      <c r="CK39" s="755"/>
      <c r="CL39" s="755"/>
      <c r="CM39" s="755"/>
      <c r="CN39" s="755"/>
      <c r="CO39" s="755"/>
      <c r="CP39" s="755"/>
      <c r="CQ39" s="755"/>
      <c r="CR39" s="755"/>
      <c r="CS39" s="755"/>
      <c r="CT39" s="755"/>
      <c r="CU39" s="755"/>
      <c r="CV39" s="755"/>
      <c r="CW39" s="755"/>
      <c r="CX39" s="755"/>
      <c r="CY39" s="755"/>
      <c r="CZ39" s="755"/>
      <c r="DA39" s="755"/>
      <c r="DB39" s="755"/>
      <c r="DC39" s="755"/>
      <c r="DD39" s="755"/>
      <c r="DE39" s="755"/>
      <c r="DF39" s="755"/>
      <c r="DG39" s="755"/>
      <c r="DH39" s="756"/>
      <c r="DI39" s="142"/>
      <c r="DK39" s="754" t="s">
        <v>4286</v>
      </c>
      <c r="DL39" s="755"/>
      <c r="DM39" s="755"/>
      <c r="DN39" s="755"/>
      <c r="DO39" s="755"/>
      <c r="DP39" s="755"/>
      <c r="DQ39" s="755"/>
      <c r="DR39" s="755"/>
      <c r="DS39" s="755"/>
      <c r="DT39" s="755"/>
      <c r="DU39" s="755"/>
      <c r="DV39" s="755"/>
      <c r="DW39" s="755"/>
      <c r="DX39" s="755"/>
      <c r="DY39" s="755"/>
      <c r="DZ39" s="755"/>
      <c r="EA39" s="755"/>
      <c r="EB39" s="755"/>
      <c r="EC39" s="755"/>
      <c r="ED39" s="755"/>
      <c r="EE39" s="755"/>
      <c r="EF39" s="755"/>
      <c r="EG39" s="755"/>
      <c r="EH39" s="755"/>
      <c r="EI39" s="755"/>
      <c r="EJ39" s="756"/>
    </row>
    <row r="40" spans="1:140">
      <c r="A40" s="135"/>
      <c r="C40" s="810" t="s">
        <v>5890</v>
      </c>
      <c r="D40" s="759"/>
      <c r="E40" s="759"/>
      <c r="F40" s="759"/>
      <c r="G40" s="759"/>
      <c r="H40" s="759"/>
      <c r="I40" s="759"/>
      <c r="J40" s="759"/>
      <c r="K40" s="759"/>
      <c r="L40" s="759"/>
      <c r="M40" s="759"/>
      <c r="N40" s="759"/>
      <c r="O40" s="341"/>
      <c r="P40" s="382"/>
      <c r="Q40" s="759" t="s">
        <v>5875</v>
      </c>
      <c r="R40" s="759"/>
      <c r="S40" s="759"/>
      <c r="T40" s="759"/>
      <c r="U40" s="759"/>
      <c r="V40" s="759"/>
      <c r="W40" s="759"/>
      <c r="X40" s="759"/>
      <c r="Y40" s="759"/>
      <c r="Z40" s="759"/>
      <c r="AA40" s="759"/>
      <c r="AB40" s="760"/>
      <c r="AE40" s="935" t="s">
        <v>5892</v>
      </c>
      <c r="AF40" s="812"/>
      <c r="AG40" s="812"/>
      <c r="AH40" s="812"/>
      <c r="AI40" s="812"/>
      <c r="AJ40" s="812"/>
      <c r="AK40" s="812"/>
      <c r="AL40" s="812"/>
      <c r="AM40" s="812"/>
      <c r="AN40" s="812"/>
      <c r="AO40" s="812"/>
      <c r="AP40" s="936"/>
      <c r="AQ40" s="341"/>
      <c r="AR40" s="382"/>
      <c r="AS40" s="811" t="s">
        <v>5874</v>
      </c>
      <c r="AT40" s="812"/>
      <c r="AU40" s="812"/>
      <c r="AV40" s="812"/>
      <c r="AW40" s="812"/>
      <c r="AX40" s="812"/>
      <c r="AY40" s="812"/>
      <c r="AZ40" s="812"/>
      <c r="BA40" s="812"/>
      <c r="BB40" s="812"/>
      <c r="BC40" s="812"/>
      <c r="BD40" s="813"/>
      <c r="BE40" s="135"/>
      <c r="BG40" s="935" t="s">
        <v>4257</v>
      </c>
      <c r="BH40" s="812"/>
      <c r="BI40" s="812"/>
      <c r="BJ40" s="812"/>
      <c r="BK40" s="812"/>
      <c r="BL40" s="812"/>
      <c r="BM40" s="812"/>
      <c r="BN40" s="812"/>
      <c r="BO40" s="812"/>
      <c r="BP40" s="812"/>
      <c r="BQ40" s="812"/>
      <c r="BR40" s="936"/>
      <c r="BS40" s="341"/>
      <c r="BT40" s="382"/>
      <c r="BU40" s="811" t="s">
        <v>619</v>
      </c>
      <c r="BV40" s="812"/>
      <c r="BW40" s="812"/>
      <c r="BX40" s="812"/>
      <c r="BY40" s="812"/>
      <c r="BZ40" s="812"/>
      <c r="CA40" s="812"/>
      <c r="CB40" s="812"/>
      <c r="CC40" s="812"/>
      <c r="CD40" s="812"/>
      <c r="CE40" s="812"/>
      <c r="CF40" s="936"/>
      <c r="CG40" s="502"/>
      <c r="CH40" s="382"/>
      <c r="CI40" s="811" t="s">
        <v>729</v>
      </c>
      <c r="CJ40" s="812"/>
      <c r="CK40" s="812"/>
      <c r="CL40" s="812"/>
      <c r="CM40" s="812"/>
      <c r="CN40" s="812"/>
      <c r="CO40" s="812"/>
      <c r="CP40" s="812"/>
      <c r="CQ40" s="812"/>
      <c r="CR40" s="812"/>
      <c r="CS40" s="812"/>
      <c r="CT40" s="936"/>
      <c r="CU40" s="341"/>
      <c r="CV40" s="343"/>
      <c r="CW40" s="811" t="s">
        <v>4295</v>
      </c>
      <c r="CX40" s="812"/>
      <c r="CY40" s="812"/>
      <c r="CZ40" s="812"/>
      <c r="DA40" s="812"/>
      <c r="DB40" s="812"/>
      <c r="DC40" s="812"/>
      <c r="DD40" s="812"/>
      <c r="DE40" s="812"/>
      <c r="DF40" s="812"/>
      <c r="DG40" s="812"/>
      <c r="DH40" s="813"/>
      <c r="DI40" s="142"/>
      <c r="DK40" s="740" t="s">
        <v>4259</v>
      </c>
      <c r="DL40" s="741"/>
      <c r="DM40" s="741"/>
      <c r="DN40" s="741"/>
      <c r="DO40" s="741"/>
      <c r="DP40" s="741"/>
      <c r="DQ40" s="741"/>
      <c r="DR40" s="741"/>
      <c r="DS40" s="741"/>
      <c r="DT40" s="741"/>
      <c r="DU40" s="741"/>
      <c r="DV40" s="741"/>
      <c r="DW40" s="135"/>
      <c r="DX40" s="160"/>
      <c r="DY40" s="876" t="s">
        <v>732</v>
      </c>
      <c r="DZ40" s="877"/>
      <c r="EA40" s="877"/>
      <c r="EB40" s="877"/>
      <c r="EC40" s="877"/>
      <c r="ED40" s="877"/>
      <c r="EE40" s="877"/>
      <c r="EF40" s="877"/>
      <c r="EG40" s="877"/>
      <c r="EH40" s="877"/>
      <c r="EI40" s="877"/>
      <c r="EJ40" s="1056"/>
    </row>
    <row r="41" spans="1:140" ht="54" customHeight="1">
      <c r="A41" s="142"/>
      <c r="B41" s="160"/>
      <c r="C41" s="734" t="s">
        <v>5891</v>
      </c>
      <c r="D41" s="763"/>
      <c r="E41" s="763"/>
      <c r="F41" s="763"/>
      <c r="G41" s="763"/>
      <c r="H41" s="763"/>
      <c r="I41" s="763"/>
      <c r="J41" s="763"/>
      <c r="K41" s="763"/>
      <c r="L41" s="763"/>
      <c r="M41" s="763"/>
      <c r="N41" s="763"/>
      <c r="O41" s="142"/>
      <c r="P41" s="164"/>
      <c r="Q41" s="763" t="s">
        <v>5884</v>
      </c>
      <c r="R41" s="763"/>
      <c r="S41" s="763"/>
      <c r="T41" s="763"/>
      <c r="U41" s="763"/>
      <c r="V41" s="763"/>
      <c r="W41" s="763"/>
      <c r="X41" s="763"/>
      <c r="Y41" s="763"/>
      <c r="Z41" s="763"/>
      <c r="AA41" s="763"/>
      <c r="AB41" s="744"/>
      <c r="AE41" s="879" t="s">
        <v>5893</v>
      </c>
      <c r="AF41" s="815"/>
      <c r="AG41" s="815"/>
      <c r="AH41" s="815"/>
      <c r="AI41" s="815"/>
      <c r="AJ41" s="815"/>
      <c r="AK41" s="815"/>
      <c r="AL41" s="815"/>
      <c r="AM41" s="815"/>
      <c r="AN41" s="815"/>
      <c r="AO41" s="815"/>
      <c r="AP41" s="880"/>
      <c r="AQ41" s="142"/>
      <c r="AR41" s="164"/>
      <c r="AS41" s="814" t="s">
        <v>5883</v>
      </c>
      <c r="AT41" s="815"/>
      <c r="AU41" s="815"/>
      <c r="AV41" s="815"/>
      <c r="AW41" s="815"/>
      <c r="AX41" s="815"/>
      <c r="AY41" s="815"/>
      <c r="AZ41" s="815"/>
      <c r="BA41" s="815"/>
      <c r="BB41" s="815"/>
      <c r="BC41" s="815"/>
      <c r="BD41" s="816"/>
      <c r="BE41" s="142"/>
      <c r="BG41" s="879" t="s">
        <v>4256</v>
      </c>
      <c r="BH41" s="815"/>
      <c r="BI41" s="815"/>
      <c r="BJ41" s="815"/>
      <c r="BK41" s="815"/>
      <c r="BL41" s="815"/>
      <c r="BM41" s="815"/>
      <c r="BN41" s="815"/>
      <c r="BO41" s="815"/>
      <c r="BP41" s="815"/>
      <c r="BQ41" s="815"/>
      <c r="BR41" s="880"/>
      <c r="BS41" s="142"/>
      <c r="BT41" s="164"/>
      <c r="BU41" s="814" t="s">
        <v>4262</v>
      </c>
      <c r="BV41" s="815"/>
      <c r="BW41" s="815"/>
      <c r="BX41" s="815"/>
      <c r="BY41" s="815"/>
      <c r="BZ41" s="815"/>
      <c r="CA41" s="815"/>
      <c r="CB41" s="815"/>
      <c r="CC41" s="815"/>
      <c r="CD41" s="815"/>
      <c r="CE41" s="815"/>
      <c r="CF41" s="880"/>
      <c r="CG41" s="501"/>
      <c r="CH41" s="164"/>
      <c r="CI41" s="814" t="s">
        <v>4263</v>
      </c>
      <c r="CJ41" s="815"/>
      <c r="CK41" s="815"/>
      <c r="CL41" s="815"/>
      <c r="CM41" s="815"/>
      <c r="CN41" s="815"/>
      <c r="CO41" s="815"/>
      <c r="CP41" s="815"/>
      <c r="CQ41" s="815"/>
      <c r="CR41" s="815"/>
      <c r="CS41" s="815"/>
      <c r="CT41" s="880"/>
      <c r="CU41" s="137"/>
      <c r="CV41" s="247"/>
      <c r="CW41" s="814" t="s">
        <v>4282</v>
      </c>
      <c r="CX41" s="815"/>
      <c r="CY41" s="815"/>
      <c r="CZ41" s="815"/>
      <c r="DA41" s="815"/>
      <c r="DB41" s="815"/>
      <c r="DC41" s="815"/>
      <c r="DD41" s="815"/>
      <c r="DE41" s="815"/>
      <c r="DF41" s="815"/>
      <c r="DG41" s="815"/>
      <c r="DH41" s="816"/>
      <c r="DI41" s="142"/>
      <c r="DK41" s="734" t="s">
        <v>4258</v>
      </c>
      <c r="DL41" s="763"/>
      <c r="DM41" s="763"/>
      <c r="DN41" s="763"/>
      <c r="DO41" s="763"/>
      <c r="DP41" s="763"/>
      <c r="DQ41" s="763"/>
      <c r="DR41" s="763"/>
      <c r="DS41" s="763"/>
      <c r="DT41" s="763"/>
      <c r="DU41" s="763"/>
      <c r="DV41" s="763"/>
      <c r="DW41" s="142"/>
      <c r="DX41" s="160"/>
      <c r="DY41" s="879" t="s">
        <v>4268</v>
      </c>
      <c r="DZ41" s="815"/>
      <c r="EA41" s="815"/>
      <c r="EB41" s="815"/>
      <c r="EC41" s="815"/>
      <c r="ED41" s="815"/>
      <c r="EE41" s="815"/>
      <c r="EF41" s="815"/>
      <c r="EG41" s="815"/>
      <c r="EH41" s="815"/>
      <c r="EI41" s="815"/>
      <c r="EJ41" s="816"/>
    </row>
    <row r="42" spans="1:140" ht="15" customHeight="1">
      <c r="A42" s="504"/>
      <c r="B42" s="160"/>
      <c r="C42" s="736"/>
      <c r="D42" s="762"/>
      <c r="E42" s="762"/>
      <c r="F42" s="762"/>
      <c r="G42" s="762"/>
      <c r="H42" s="762"/>
      <c r="I42" s="762"/>
      <c r="J42" s="762"/>
      <c r="K42" s="762"/>
      <c r="L42" s="762"/>
      <c r="M42" s="762"/>
      <c r="N42" s="762"/>
      <c r="O42" s="504"/>
      <c r="P42" s="164"/>
      <c r="Q42" s="762" t="s">
        <v>5879</v>
      </c>
      <c r="R42" s="762"/>
      <c r="S42" s="762"/>
      <c r="T42" s="762"/>
      <c r="U42" s="762"/>
      <c r="V42" s="762"/>
      <c r="W42" s="762"/>
      <c r="X42" s="762"/>
      <c r="Y42" s="762"/>
      <c r="Z42" s="762"/>
      <c r="AA42" s="762"/>
      <c r="AB42" s="718"/>
      <c r="AE42" s="806"/>
      <c r="AF42" s="807"/>
      <c r="AG42" s="807"/>
      <c r="AH42" s="807"/>
      <c r="AI42" s="807"/>
      <c r="AJ42" s="807"/>
      <c r="AK42" s="807"/>
      <c r="AL42" s="807"/>
      <c r="AM42" s="807"/>
      <c r="AN42" s="807"/>
      <c r="AO42" s="807"/>
      <c r="AP42" s="808"/>
      <c r="AQ42" s="504"/>
      <c r="AR42" s="164"/>
      <c r="AS42" s="817" t="s">
        <v>5879</v>
      </c>
      <c r="AT42" s="807"/>
      <c r="AU42" s="807"/>
      <c r="AV42" s="807"/>
      <c r="AW42" s="807"/>
      <c r="AX42" s="807"/>
      <c r="AY42" s="807"/>
      <c r="AZ42" s="807"/>
      <c r="BA42" s="807"/>
      <c r="BB42" s="807"/>
      <c r="BC42" s="807"/>
      <c r="BD42" s="818"/>
      <c r="BE42" s="504"/>
      <c r="BG42" s="806"/>
      <c r="BH42" s="807"/>
      <c r="BI42" s="807"/>
      <c r="BJ42" s="807"/>
      <c r="BK42" s="807"/>
      <c r="BL42" s="807"/>
      <c r="BM42" s="807"/>
      <c r="BN42" s="807"/>
      <c r="BO42" s="807"/>
      <c r="BP42" s="807"/>
      <c r="BQ42" s="807"/>
      <c r="BR42" s="808"/>
      <c r="BS42" s="504"/>
      <c r="BT42" s="164"/>
      <c r="BU42" s="817" t="s">
        <v>621</v>
      </c>
      <c r="BV42" s="807"/>
      <c r="BW42" s="807"/>
      <c r="BX42" s="807"/>
      <c r="BY42" s="807"/>
      <c r="BZ42" s="807"/>
      <c r="CA42" s="807"/>
      <c r="CB42" s="807"/>
      <c r="CC42" s="807"/>
      <c r="CD42" s="807"/>
      <c r="CE42" s="807"/>
      <c r="CF42" s="808"/>
      <c r="CG42" s="500"/>
      <c r="CH42" s="164"/>
      <c r="CI42" s="817" t="s">
        <v>665</v>
      </c>
      <c r="CJ42" s="807"/>
      <c r="CK42" s="807"/>
      <c r="CL42" s="807"/>
      <c r="CM42" s="807"/>
      <c r="CN42" s="807"/>
      <c r="CO42" s="807"/>
      <c r="CP42" s="807"/>
      <c r="CQ42" s="807"/>
      <c r="CR42" s="807"/>
      <c r="CS42" s="807"/>
      <c r="CT42" s="808"/>
      <c r="CU42" s="504"/>
      <c r="CV42" s="247"/>
      <c r="CW42" s="817" t="s">
        <v>665</v>
      </c>
      <c r="CX42" s="807"/>
      <c r="CY42" s="807"/>
      <c r="CZ42" s="807"/>
      <c r="DA42" s="807"/>
      <c r="DB42" s="807"/>
      <c r="DC42" s="807"/>
      <c r="DD42" s="807"/>
      <c r="DE42" s="807"/>
      <c r="DF42" s="807"/>
      <c r="DG42" s="807"/>
      <c r="DH42" s="818"/>
      <c r="DI42" s="142"/>
      <c r="DK42" s="736"/>
      <c r="DL42" s="762"/>
      <c r="DM42" s="762"/>
      <c r="DN42" s="762"/>
      <c r="DO42" s="762"/>
      <c r="DP42" s="762"/>
      <c r="DQ42" s="762"/>
      <c r="DR42" s="762"/>
      <c r="DS42" s="762"/>
      <c r="DT42" s="762"/>
      <c r="DU42" s="762"/>
      <c r="DV42" s="762"/>
      <c r="DW42" s="504"/>
      <c r="DX42" s="160"/>
      <c r="DY42" s="806" t="s">
        <v>665</v>
      </c>
      <c r="DZ42" s="807"/>
      <c r="EA42" s="807"/>
      <c r="EB42" s="807"/>
      <c r="EC42" s="807"/>
      <c r="ED42" s="807"/>
      <c r="EE42" s="807"/>
      <c r="EF42" s="807"/>
      <c r="EG42" s="807"/>
      <c r="EH42" s="807"/>
      <c r="EI42" s="807"/>
      <c r="EJ42" s="818"/>
    </row>
    <row r="43" spans="1:140" ht="106.5" customHeight="1">
      <c r="A43" s="135"/>
      <c r="B43" s="160"/>
      <c r="C43" s="720"/>
      <c r="D43" s="711"/>
      <c r="E43" s="711"/>
      <c r="F43" s="711"/>
      <c r="G43" s="711"/>
      <c r="H43" s="711"/>
      <c r="I43" s="711"/>
      <c r="J43" s="711"/>
      <c r="K43" s="711"/>
      <c r="L43" s="711"/>
      <c r="M43" s="711"/>
      <c r="N43" s="721"/>
      <c r="O43" s="135"/>
      <c r="P43" s="164"/>
      <c r="Q43" s="710"/>
      <c r="R43" s="711"/>
      <c r="S43" s="711"/>
      <c r="T43" s="711"/>
      <c r="U43" s="711"/>
      <c r="V43" s="711"/>
      <c r="W43" s="711"/>
      <c r="X43" s="711"/>
      <c r="Y43" s="711"/>
      <c r="Z43" s="711"/>
      <c r="AA43" s="711"/>
      <c r="AB43" s="712"/>
      <c r="AE43" s="720"/>
      <c r="AF43" s="711"/>
      <c r="AG43" s="711"/>
      <c r="AH43" s="711"/>
      <c r="AI43" s="711"/>
      <c r="AJ43" s="711"/>
      <c r="AK43" s="711"/>
      <c r="AL43" s="711"/>
      <c r="AM43" s="711"/>
      <c r="AN43" s="711"/>
      <c r="AO43" s="711"/>
      <c r="AP43" s="721"/>
      <c r="AQ43" s="135"/>
      <c r="AR43" s="164"/>
      <c r="AS43" s="710"/>
      <c r="AT43" s="711"/>
      <c r="AU43" s="711"/>
      <c r="AV43" s="711"/>
      <c r="AW43" s="711"/>
      <c r="AX43" s="711"/>
      <c r="AY43" s="711"/>
      <c r="AZ43" s="711"/>
      <c r="BA43" s="711"/>
      <c r="BB43" s="711"/>
      <c r="BC43" s="711"/>
      <c r="BD43" s="712"/>
      <c r="BE43" s="135"/>
      <c r="BG43" s="720"/>
      <c r="BH43" s="711"/>
      <c r="BI43" s="711"/>
      <c r="BJ43" s="711"/>
      <c r="BK43" s="711"/>
      <c r="BL43" s="711"/>
      <c r="BM43" s="711"/>
      <c r="BN43" s="711"/>
      <c r="BO43" s="711"/>
      <c r="BP43" s="711"/>
      <c r="BQ43" s="711"/>
      <c r="BR43" s="721"/>
      <c r="BS43" s="135"/>
      <c r="BT43" s="164"/>
      <c r="BU43" s="710"/>
      <c r="BV43" s="711"/>
      <c r="BW43" s="711"/>
      <c r="BX43" s="711"/>
      <c r="BY43" s="711"/>
      <c r="BZ43" s="711"/>
      <c r="CA43" s="711"/>
      <c r="CB43" s="711"/>
      <c r="CC43" s="711"/>
      <c r="CD43" s="711"/>
      <c r="CE43" s="711"/>
      <c r="CF43" s="721"/>
      <c r="CG43" s="503"/>
      <c r="CH43" s="164"/>
      <c r="CI43" s="710"/>
      <c r="CJ43" s="711"/>
      <c r="CK43" s="711"/>
      <c r="CL43" s="711"/>
      <c r="CM43" s="711"/>
      <c r="CN43" s="711"/>
      <c r="CO43" s="711"/>
      <c r="CP43" s="711"/>
      <c r="CQ43" s="711"/>
      <c r="CR43" s="711"/>
      <c r="CS43" s="711"/>
      <c r="CT43" s="721"/>
      <c r="CU43" s="135"/>
      <c r="CV43" s="247"/>
      <c r="CW43" s="710"/>
      <c r="CX43" s="711"/>
      <c r="CY43" s="711"/>
      <c r="CZ43" s="711"/>
      <c r="DA43" s="711"/>
      <c r="DB43" s="711"/>
      <c r="DC43" s="711"/>
      <c r="DD43" s="711"/>
      <c r="DE43" s="711"/>
      <c r="DF43" s="711"/>
      <c r="DG43" s="711"/>
      <c r="DH43" s="712"/>
      <c r="DI43" s="135"/>
      <c r="DJ43" s="160"/>
      <c r="DK43" s="720"/>
      <c r="DL43" s="711"/>
      <c r="DM43" s="711"/>
      <c r="DN43" s="711"/>
      <c r="DO43" s="711"/>
      <c r="DP43" s="711"/>
      <c r="DQ43" s="711"/>
      <c r="DR43" s="711"/>
      <c r="DS43" s="711"/>
      <c r="DT43" s="711"/>
      <c r="DU43" s="711"/>
      <c r="DV43" s="721"/>
      <c r="DW43" s="135"/>
      <c r="DX43" s="160"/>
      <c r="DY43" s="720"/>
      <c r="DZ43" s="711"/>
      <c r="EA43" s="711"/>
      <c r="EB43" s="711"/>
      <c r="EC43" s="711"/>
      <c r="ED43" s="711"/>
      <c r="EE43" s="711"/>
      <c r="EF43" s="711"/>
      <c r="EG43" s="711"/>
      <c r="EH43" s="711"/>
      <c r="EI43" s="711"/>
      <c r="EJ43" s="712"/>
    </row>
    <row r="44" spans="1:140">
      <c r="A44" s="137" t="s">
        <v>5812</v>
      </c>
      <c r="B44" s="160"/>
      <c r="C44" s="714">
        <f>VLOOKUP(A44,'Прайс-лист'!$B:$K,10,0)</f>
        <v>440</v>
      </c>
      <c r="D44" s="715"/>
      <c r="E44" s="715"/>
      <c r="F44" s="715"/>
      <c r="G44" s="715"/>
      <c r="H44" s="715"/>
      <c r="I44" s="715"/>
      <c r="J44" s="715"/>
      <c r="K44" s="716"/>
      <c r="L44" s="708"/>
      <c r="M44" s="761"/>
      <c r="N44" s="761"/>
      <c r="O44" s="137" t="s">
        <v>5865</v>
      </c>
      <c r="P44" s="164"/>
      <c r="Q44" s="719">
        <f>VLOOKUP(O44,'Прайс-лист'!$B:$K,10,0)</f>
        <v>2460</v>
      </c>
      <c r="R44" s="715"/>
      <c r="S44" s="715"/>
      <c r="T44" s="715"/>
      <c r="U44" s="715"/>
      <c r="V44" s="715"/>
      <c r="W44" s="715"/>
      <c r="X44" s="715"/>
      <c r="Y44" s="716"/>
      <c r="Z44" s="708"/>
      <c r="AA44" s="761"/>
      <c r="AB44" s="713"/>
      <c r="AC44" s="137" t="s">
        <v>5813</v>
      </c>
      <c r="AE44" s="714">
        <f>VLOOKUP(AC44,'Прайс-лист'!$B:$K,10,0)</f>
        <v>830</v>
      </c>
      <c r="AF44" s="715"/>
      <c r="AG44" s="715"/>
      <c r="AH44" s="715"/>
      <c r="AI44" s="715"/>
      <c r="AJ44" s="715"/>
      <c r="AK44" s="715"/>
      <c r="AL44" s="715"/>
      <c r="AM44" s="716"/>
      <c r="AN44" s="889"/>
      <c r="AO44" s="890"/>
      <c r="AP44" s="887"/>
      <c r="AQ44" s="349" t="s">
        <v>5863</v>
      </c>
      <c r="AR44" s="385"/>
      <c r="AS44" s="719">
        <f>VLOOKUP(AQ44,'Прайс-лист'!$B:$K,10,0)</f>
        <v>2190</v>
      </c>
      <c r="AT44" s="715"/>
      <c r="AU44" s="715"/>
      <c r="AV44" s="715"/>
      <c r="AW44" s="715"/>
      <c r="AX44" s="715"/>
      <c r="AY44" s="715"/>
      <c r="AZ44" s="715"/>
      <c r="BA44" s="716"/>
      <c r="BB44" s="889"/>
      <c r="BC44" s="890"/>
      <c r="BD44" s="891"/>
      <c r="BE44" s="137" t="s">
        <v>4675</v>
      </c>
      <c r="BG44" s="714">
        <f>VLOOKUP(BE44,'Прайс-лист'!$B:$K,10,0)</f>
        <v>530</v>
      </c>
      <c r="BH44" s="715"/>
      <c r="BI44" s="715"/>
      <c r="BJ44" s="715"/>
      <c r="BK44" s="715"/>
      <c r="BL44" s="715"/>
      <c r="BM44" s="715"/>
      <c r="BN44" s="715"/>
      <c r="BO44" s="716"/>
      <c r="BP44" s="889"/>
      <c r="BQ44" s="890"/>
      <c r="BR44" s="887"/>
      <c r="BS44" s="137" t="s">
        <v>622</v>
      </c>
      <c r="BT44" s="164"/>
      <c r="BU44" s="719">
        <f>VLOOKUP(BS44,'Прайс-лист'!$B:$K,10,0)</f>
        <v>690</v>
      </c>
      <c r="BV44" s="715"/>
      <c r="BW44" s="715"/>
      <c r="BX44" s="715"/>
      <c r="BY44" s="715"/>
      <c r="BZ44" s="715"/>
      <c r="CA44" s="715"/>
      <c r="CB44" s="715"/>
      <c r="CC44" s="716"/>
      <c r="CD44" s="889"/>
      <c r="CE44" s="890"/>
      <c r="CF44" s="887"/>
      <c r="CG44" s="349" t="s">
        <v>731</v>
      </c>
      <c r="CH44" s="164"/>
      <c r="CI44" s="719">
        <f>VLOOKUP(CG44,'Прайс-лист'!$B:$K,10,0)</f>
        <v>970</v>
      </c>
      <c r="CJ44" s="715"/>
      <c r="CK44" s="715"/>
      <c r="CL44" s="715"/>
      <c r="CM44" s="715"/>
      <c r="CN44" s="715"/>
      <c r="CO44" s="715"/>
      <c r="CP44" s="715"/>
      <c r="CQ44" s="716"/>
      <c r="CR44" s="889"/>
      <c r="CS44" s="890"/>
      <c r="CT44" s="887"/>
      <c r="CU44" s="137" t="s">
        <v>666</v>
      </c>
      <c r="CV44" s="247"/>
      <c r="CW44" s="719">
        <f>VLOOKUP(CU44,'Прайс-лист'!$B:$K,10,0)</f>
        <v>770</v>
      </c>
      <c r="CX44" s="715"/>
      <c r="CY44" s="715"/>
      <c r="CZ44" s="715"/>
      <c r="DA44" s="715"/>
      <c r="DB44" s="715"/>
      <c r="DC44" s="715"/>
      <c r="DD44" s="715"/>
      <c r="DE44" s="716"/>
      <c r="DF44" s="889"/>
      <c r="DG44" s="890"/>
      <c r="DH44" s="891"/>
      <c r="DI44" s="137" t="s">
        <v>4677</v>
      </c>
      <c r="DJ44" s="160"/>
      <c r="DK44" s="714">
        <f>VLOOKUP(DI44,'Прайс-лист'!$B:$K,10,0)</f>
        <v>490</v>
      </c>
      <c r="DL44" s="715"/>
      <c r="DM44" s="715"/>
      <c r="DN44" s="715"/>
      <c r="DO44" s="715"/>
      <c r="DP44" s="715"/>
      <c r="DQ44" s="715"/>
      <c r="DR44" s="715"/>
      <c r="DS44" s="716"/>
      <c r="DT44" s="708"/>
      <c r="DU44" s="761"/>
      <c r="DV44" s="761"/>
      <c r="DW44" s="137" t="s">
        <v>734</v>
      </c>
      <c r="DX44" s="160"/>
      <c r="DY44" s="714">
        <f>VLOOKUP(DW44,'Прайс-лист'!$B:$K,10,0)</f>
        <v>1430</v>
      </c>
      <c r="DZ44" s="715"/>
      <c r="EA44" s="715"/>
      <c r="EB44" s="715"/>
      <c r="EC44" s="715"/>
      <c r="ED44" s="715"/>
      <c r="EE44" s="715"/>
      <c r="EF44" s="715"/>
      <c r="EG44" s="716"/>
      <c r="EH44" s="708"/>
      <c r="EI44" s="761"/>
      <c r="EJ44" s="713"/>
    </row>
    <row r="45" spans="1:140" ht="15" thickBot="1">
      <c r="A45" s="138" t="s">
        <v>5816</v>
      </c>
      <c r="B45" s="160"/>
      <c r="C45" s="753">
        <f>VLOOKUP(A45,'Прайс-лист'!$B:$K,10,0)</f>
        <v>440</v>
      </c>
      <c r="D45" s="723"/>
      <c r="E45" s="723"/>
      <c r="F45" s="723"/>
      <c r="G45" s="723"/>
      <c r="H45" s="723"/>
      <c r="I45" s="723"/>
      <c r="J45" s="723"/>
      <c r="K45" s="724"/>
      <c r="L45" s="725"/>
      <c r="M45" s="726"/>
      <c r="N45" s="726"/>
      <c r="O45" s="139" t="s">
        <v>5866</v>
      </c>
      <c r="P45" s="244"/>
      <c r="Q45" s="722">
        <f>VLOOKUP(O45,'Прайс-лист'!$B:$K,10,0)</f>
        <v>2460</v>
      </c>
      <c r="R45" s="723"/>
      <c r="S45" s="723"/>
      <c r="T45" s="723"/>
      <c r="U45" s="723"/>
      <c r="V45" s="723"/>
      <c r="W45" s="723"/>
      <c r="X45" s="723"/>
      <c r="Y45" s="724"/>
      <c r="Z45" s="725"/>
      <c r="AA45" s="726"/>
      <c r="AB45" s="727"/>
      <c r="AC45" s="138" t="s">
        <v>5817</v>
      </c>
      <c r="AE45" s="753">
        <f>VLOOKUP(AC45,'Прайс-лист'!$B:$K,10,0)</f>
        <v>830</v>
      </c>
      <c r="AF45" s="723"/>
      <c r="AG45" s="723"/>
      <c r="AH45" s="723"/>
      <c r="AI45" s="723"/>
      <c r="AJ45" s="723"/>
      <c r="AK45" s="723"/>
      <c r="AL45" s="723"/>
      <c r="AM45" s="724"/>
      <c r="AN45" s="892"/>
      <c r="AO45" s="893"/>
      <c r="AP45" s="888"/>
      <c r="AQ45" s="144" t="s">
        <v>5864</v>
      </c>
      <c r="AR45" s="254"/>
      <c r="AS45" s="722">
        <f>VLOOKUP(AQ45,'Прайс-лист'!$B:$K,10,0)</f>
        <v>2190</v>
      </c>
      <c r="AT45" s="723"/>
      <c r="AU45" s="723"/>
      <c r="AV45" s="723"/>
      <c r="AW45" s="723"/>
      <c r="AX45" s="723"/>
      <c r="AY45" s="723"/>
      <c r="AZ45" s="723"/>
      <c r="BA45" s="724"/>
      <c r="BB45" s="892"/>
      <c r="BC45" s="893"/>
      <c r="BD45" s="894"/>
      <c r="BE45" s="138" t="s">
        <v>4758</v>
      </c>
      <c r="BG45" s="753">
        <f>VLOOKUP(BE45,'Прайс-лист'!$B:$K,10,0)</f>
        <v>530</v>
      </c>
      <c r="BH45" s="723"/>
      <c r="BI45" s="723"/>
      <c r="BJ45" s="723"/>
      <c r="BK45" s="723"/>
      <c r="BL45" s="723"/>
      <c r="BM45" s="723"/>
      <c r="BN45" s="723"/>
      <c r="BO45" s="724"/>
      <c r="BP45" s="892"/>
      <c r="BQ45" s="893"/>
      <c r="BR45" s="888"/>
      <c r="BS45" s="139" t="s">
        <v>777</v>
      </c>
      <c r="BT45" s="244"/>
      <c r="BU45" s="722">
        <f>VLOOKUP(BS45,'Прайс-лист'!$B:$K,10,0)</f>
        <v>690</v>
      </c>
      <c r="BV45" s="723"/>
      <c r="BW45" s="723"/>
      <c r="BX45" s="723"/>
      <c r="BY45" s="723"/>
      <c r="BZ45" s="723"/>
      <c r="CA45" s="723"/>
      <c r="CB45" s="723"/>
      <c r="CC45" s="724"/>
      <c r="CD45" s="892"/>
      <c r="CE45" s="893"/>
      <c r="CF45" s="888"/>
      <c r="CG45" s="144" t="s">
        <v>841</v>
      </c>
      <c r="CH45" s="244"/>
      <c r="CI45" s="722">
        <f>VLOOKUP(CG45,'Прайс-лист'!$B:$K,10,0)</f>
        <v>970</v>
      </c>
      <c r="CJ45" s="723"/>
      <c r="CK45" s="723"/>
      <c r="CL45" s="723"/>
      <c r="CM45" s="723"/>
      <c r="CN45" s="723"/>
      <c r="CO45" s="723"/>
      <c r="CP45" s="723"/>
      <c r="CQ45" s="724"/>
      <c r="CR45" s="892"/>
      <c r="CS45" s="893"/>
      <c r="CT45" s="888"/>
      <c r="CU45" s="139" t="s">
        <v>799</v>
      </c>
      <c r="CV45" s="248"/>
      <c r="CW45" s="722">
        <f>VLOOKUP(CU45,'Прайс-лист'!$B:$K,10,0)</f>
        <v>770</v>
      </c>
      <c r="CX45" s="723"/>
      <c r="CY45" s="723"/>
      <c r="CZ45" s="723"/>
      <c r="DA45" s="723"/>
      <c r="DB45" s="723"/>
      <c r="DC45" s="723"/>
      <c r="DD45" s="723"/>
      <c r="DE45" s="724"/>
      <c r="DF45" s="892"/>
      <c r="DG45" s="893"/>
      <c r="DH45" s="894"/>
      <c r="DI45" s="138" t="s">
        <v>4760</v>
      </c>
      <c r="DJ45" s="160"/>
      <c r="DK45" s="753">
        <f>VLOOKUP(DI45,'Прайс-лист'!$B:$K,10,0)</f>
        <v>490</v>
      </c>
      <c r="DL45" s="723"/>
      <c r="DM45" s="723"/>
      <c r="DN45" s="723"/>
      <c r="DO45" s="723"/>
      <c r="DP45" s="723"/>
      <c r="DQ45" s="723"/>
      <c r="DR45" s="723"/>
      <c r="DS45" s="724"/>
      <c r="DT45" s="725"/>
      <c r="DU45" s="726"/>
      <c r="DV45" s="726"/>
      <c r="DW45" s="139" t="s">
        <v>843</v>
      </c>
      <c r="DX45" s="245"/>
      <c r="DY45" s="753">
        <f>VLOOKUP(DW45,'Прайс-лист'!$B:$K,10,0)</f>
        <v>1430</v>
      </c>
      <c r="DZ45" s="723"/>
      <c r="EA45" s="723"/>
      <c r="EB45" s="723"/>
      <c r="EC45" s="723"/>
      <c r="ED45" s="723"/>
      <c r="EE45" s="723"/>
      <c r="EF45" s="723"/>
      <c r="EG45" s="724"/>
      <c r="EH45" s="725"/>
      <c r="EI45" s="726"/>
      <c r="EJ45" s="727"/>
    </row>
    <row r="46" spans="1:140" ht="15" thickBot="1">
      <c r="CV46" s="160"/>
      <c r="DW46" s="396"/>
      <c r="DX46" s="396"/>
    </row>
    <row r="47" spans="1:140" ht="21" thickBot="1">
      <c r="C47" s="750" t="s">
        <v>4370</v>
      </c>
      <c r="D47" s="751"/>
      <c r="E47" s="751"/>
      <c r="F47" s="751"/>
      <c r="G47" s="751"/>
      <c r="H47" s="751"/>
      <c r="I47" s="751"/>
      <c r="J47" s="751"/>
      <c r="K47" s="751"/>
      <c r="L47" s="751"/>
      <c r="M47" s="751"/>
      <c r="N47" s="751"/>
      <c r="O47" s="751"/>
      <c r="P47" s="751"/>
      <c r="Q47" s="751"/>
      <c r="R47" s="751"/>
      <c r="S47" s="751"/>
      <c r="T47" s="751"/>
      <c r="U47" s="751"/>
      <c r="V47" s="751"/>
      <c r="W47" s="751"/>
      <c r="X47" s="751"/>
      <c r="Y47" s="751"/>
      <c r="Z47" s="751"/>
      <c r="AA47" s="751"/>
      <c r="AB47" s="751"/>
      <c r="AC47" s="751"/>
      <c r="AD47" s="751"/>
      <c r="AE47" s="751"/>
      <c r="AF47" s="751"/>
      <c r="AG47" s="751"/>
      <c r="AH47" s="751"/>
      <c r="AI47" s="751"/>
      <c r="AJ47" s="751"/>
      <c r="AK47" s="751"/>
      <c r="AL47" s="751"/>
      <c r="AM47" s="751"/>
      <c r="AN47" s="751"/>
      <c r="AO47" s="751"/>
      <c r="AP47" s="751"/>
      <c r="AQ47" s="751"/>
      <c r="AR47" s="751"/>
      <c r="AS47" s="751"/>
      <c r="AT47" s="751"/>
      <c r="AU47" s="751"/>
      <c r="AV47" s="751"/>
      <c r="AW47" s="751"/>
      <c r="AX47" s="751"/>
      <c r="AY47" s="751"/>
      <c r="AZ47" s="751"/>
      <c r="BA47" s="751"/>
      <c r="BB47" s="751"/>
      <c r="BC47" s="751"/>
      <c r="BD47" s="751"/>
      <c r="BE47" s="751"/>
      <c r="BF47" s="751"/>
      <c r="BG47" s="751"/>
      <c r="BH47" s="751"/>
      <c r="BI47" s="751"/>
      <c r="BJ47" s="751"/>
      <c r="BK47" s="751"/>
      <c r="BL47" s="751"/>
      <c r="BM47" s="751"/>
      <c r="BN47" s="751"/>
      <c r="BO47" s="751"/>
      <c r="BP47" s="751"/>
      <c r="BQ47" s="751"/>
      <c r="BR47" s="751"/>
      <c r="BS47" s="751"/>
      <c r="BT47" s="751"/>
      <c r="BU47" s="751"/>
      <c r="BV47" s="751"/>
      <c r="BW47" s="751"/>
      <c r="BX47" s="751"/>
      <c r="BY47" s="751"/>
      <c r="BZ47" s="751"/>
      <c r="CA47" s="751"/>
      <c r="CB47" s="751"/>
      <c r="CC47" s="751"/>
      <c r="CD47" s="751"/>
      <c r="CE47" s="751"/>
      <c r="CF47" s="751"/>
      <c r="CG47" s="751"/>
      <c r="CH47" s="751"/>
      <c r="CI47" s="751"/>
      <c r="CJ47" s="751"/>
      <c r="CK47" s="751"/>
      <c r="CL47" s="751"/>
      <c r="CM47" s="751"/>
      <c r="CN47" s="751"/>
      <c r="CO47" s="751"/>
      <c r="CP47" s="751"/>
      <c r="CQ47" s="751"/>
      <c r="CR47" s="751"/>
      <c r="CS47" s="751"/>
      <c r="CT47" s="751"/>
      <c r="CU47" s="751"/>
      <c r="CV47" s="751"/>
      <c r="CW47" s="751"/>
      <c r="CX47" s="751"/>
      <c r="CY47" s="751"/>
      <c r="CZ47" s="751"/>
      <c r="DA47" s="751"/>
      <c r="DB47" s="751"/>
      <c r="DC47" s="751"/>
      <c r="DD47" s="751"/>
      <c r="DE47" s="751"/>
      <c r="DF47" s="751"/>
      <c r="DG47" s="751"/>
      <c r="DH47" s="751"/>
      <c r="DI47" s="751"/>
      <c r="DJ47" s="751"/>
      <c r="DK47" s="751"/>
      <c r="DL47" s="751"/>
      <c r="DM47" s="751"/>
      <c r="DN47" s="751"/>
      <c r="DO47" s="751"/>
      <c r="DP47" s="751"/>
      <c r="DQ47" s="751"/>
      <c r="DR47" s="751"/>
      <c r="DS47" s="751"/>
      <c r="DT47" s="751"/>
      <c r="DU47" s="751"/>
      <c r="DV47" s="751"/>
      <c r="DW47" s="751"/>
      <c r="DX47" s="751"/>
      <c r="DY47" s="751"/>
      <c r="DZ47" s="751"/>
      <c r="EA47" s="751"/>
      <c r="EB47" s="751"/>
      <c r="EC47" s="751"/>
      <c r="ED47" s="751"/>
      <c r="EE47" s="751"/>
      <c r="EF47" s="751"/>
      <c r="EG47" s="751"/>
      <c r="EH47" s="751"/>
      <c r="EI47" s="751"/>
      <c r="EJ47" s="752"/>
    </row>
    <row r="48" spans="1:140" ht="15.75" customHeight="1" thickBot="1">
      <c r="B48" s="160"/>
      <c r="C48" s="754" t="s">
        <v>4287</v>
      </c>
      <c r="D48" s="755"/>
      <c r="E48" s="755"/>
      <c r="F48" s="755"/>
      <c r="G48" s="755"/>
      <c r="H48" s="755"/>
      <c r="I48" s="755"/>
      <c r="J48" s="755"/>
      <c r="K48" s="755"/>
      <c r="L48" s="755"/>
      <c r="M48" s="755"/>
      <c r="N48" s="756"/>
      <c r="O48" s="134"/>
      <c r="P48" s="158"/>
      <c r="Q48" s="754" t="s">
        <v>4288</v>
      </c>
      <c r="R48" s="755"/>
      <c r="S48" s="755"/>
      <c r="T48" s="755"/>
      <c r="U48" s="755"/>
      <c r="V48" s="755"/>
      <c r="W48" s="755"/>
      <c r="X48" s="755"/>
      <c r="Y48" s="755"/>
      <c r="Z48" s="755"/>
      <c r="AA48" s="755"/>
      <c r="AB48" s="755"/>
      <c r="AC48" s="755"/>
      <c r="AD48" s="755"/>
      <c r="AE48" s="755"/>
      <c r="AF48" s="755"/>
      <c r="AG48" s="755"/>
      <c r="AH48" s="755"/>
      <c r="AI48" s="755"/>
      <c r="AJ48" s="755"/>
      <c r="AK48" s="755"/>
      <c r="AL48" s="755"/>
      <c r="AM48" s="755"/>
      <c r="AN48" s="755"/>
      <c r="AO48" s="755"/>
      <c r="AP48" s="756"/>
      <c r="AS48" s="754" t="s">
        <v>4190</v>
      </c>
      <c r="AT48" s="755"/>
      <c r="AU48" s="755"/>
      <c r="AV48" s="755"/>
      <c r="AW48" s="755"/>
      <c r="AX48" s="755"/>
      <c r="AY48" s="755"/>
      <c r="AZ48" s="755"/>
      <c r="BA48" s="755"/>
      <c r="BB48" s="755"/>
      <c r="BC48" s="755"/>
      <c r="BD48" s="755"/>
      <c r="BE48" s="755"/>
      <c r="BF48" s="755"/>
      <c r="BG48" s="755"/>
      <c r="BH48" s="755"/>
      <c r="BI48" s="755"/>
      <c r="BJ48" s="755"/>
      <c r="BK48" s="755"/>
      <c r="BL48" s="755"/>
      <c r="BM48" s="755"/>
      <c r="BN48" s="755"/>
      <c r="BO48" s="755"/>
      <c r="BP48" s="755"/>
      <c r="BQ48" s="755"/>
      <c r="BR48" s="756"/>
      <c r="BS48" s="134"/>
      <c r="BT48" s="164"/>
      <c r="BU48" s="754" t="s">
        <v>4191</v>
      </c>
      <c r="BV48" s="755"/>
      <c r="BW48" s="755"/>
      <c r="BX48" s="755"/>
      <c r="BY48" s="755"/>
      <c r="BZ48" s="755"/>
      <c r="CA48" s="755"/>
      <c r="CB48" s="755"/>
      <c r="CC48" s="755"/>
      <c r="CD48" s="755"/>
      <c r="CE48" s="755"/>
      <c r="CF48" s="755"/>
      <c r="CG48" s="755"/>
      <c r="CH48" s="755"/>
      <c r="CI48" s="755"/>
      <c r="CJ48" s="755"/>
      <c r="CK48" s="755"/>
      <c r="CL48" s="755"/>
      <c r="CM48" s="755"/>
      <c r="CN48" s="755"/>
      <c r="CO48" s="755"/>
      <c r="CP48" s="755"/>
      <c r="CQ48" s="755"/>
      <c r="CR48" s="755"/>
      <c r="CS48" s="755"/>
      <c r="CT48" s="756"/>
      <c r="CU48" s="396"/>
      <c r="CW48" s="754" t="s">
        <v>4290</v>
      </c>
      <c r="CX48" s="755"/>
      <c r="CY48" s="755"/>
      <c r="CZ48" s="755"/>
      <c r="DA48" s="755"/>
      <c r="DB48" s="755"/>
      <c r="DC48" s="755"/>
      <c r="DD48" s="755"/>
      <c r="DE48" s="755"/>
      <c r="DF48" s="755"/>
      <c r="DG48" s="755"/>
      <c r="DH48" s="756"/>
      <c r="DI48" s="396"/>
      <c r="DJ48" s="396"/>
      <c r="DK48" s="754" t="s">
        <v>4291</v>
      </c>
      <c r="DL48" s="755"/>
      <c r="DM48" s="755"/>
      <c r="DN48" s="755"/>
      <c r="DO48" s="755"/>
      <c r="DP48" s="755"/>
      <c r="DQ48" s="755"/>
      <c r="DR48" s="755"/>
      <c r="DS48" s="755"/>
      <c r="DT48" s="755"/>
      <c r="DU48" s="755"/>
      <c r="DV48" s="756"/>
      <c r="DW48" s="505"/>
      <c r="DX48" s="505"/>
    </row>
    <row r="49" spans="1:128">
      <c r="A49" s="505"/>
      <c r="C49" s="740" t="s">
        <v>643</v>
      </c>
      <c r="D49" s="741"/>
      <c r="E49" s="741"/>
      <c r="F49" s="741"/>
      <c r="G49" s="741"/>
      <c r="H49" s="741"/>
      <c r="I49" s="741"/>
      <c r="J49" s="741"/>
      <c r="K49" s="741"/>
      <c r="L49" s="741"/>
      <c r="M49" s="741"/>
      <c r="N49" s="742"/>
      <c r="O49" s="135"/>
      <c r="P49" s="164"/>
      <c r="Q49" s="740" t="s">
        <v>4300</v>
      </c>
      <c r="R49" s="741"/>
      <c r="S49" s="741"/>
      <c r="T49" s="741"/>
      <c r="U49" s="741"/>
      <c r="V49" s="741"/>
      <c r="W49" s="741"/>
      <c r="X49" s="741"/>
      <c r="Y49" s="741"/>
      <c r="Z49" s="741"/>
      <c r="AA49" s="741"/>
      <c r="AB49" s="741"/>
      <c r="AC49" s="135"/>
      <c r="AD49" s="164"/>
      <c r="AE49" s="733" t="s">
        <v>619</v>
      </c>
      <c r="AF49" s="733"/>
      <c r="AG49" s="733"/>
      <c r="AH49" s="733"/>
      <c r="AI49" s="733"/>
      <c r="AJ49" s="733"/>
      <c r="AK49" s="733"/>
      <c r="AL49" s="733"/>
      <c r="AM49" s="733"/>
      <c r="AN49" s="733"/>
      <c r="AO49" s="733"/>
      <c r="AP49" s="743"/>
      <c r="AQ49" s="135"/>
      <c r="AS49" s="740" t="s">
        <v>4302</v>
      </c>
      <c r="AT49" s="741"/>
      <c r="AU49" s="741"/>
      <c r="AV49" s="741"/>
      <c r="AW49" s="741"/>
      <c r="AX49" s="741"/>
      <c r="AY49" s="741"/>
      <c r="AZ49" s="741"/>
      <c r="BA49" s="741"/>
      <c r="BB49" s="741"/>
      <c r="BC49" s="741"/>
      <c r="BD49" s="741"/>
      <c r="BE49" s="135"/>
      <c r="BF49" s="164"/>
      <c r="BG49" s="733" t="s">
        <v>759</v>
      </c>
      <c r="BH49" s="733"/>
      <c r="BI49" s="733"/>
      <c r="BJ49" s="733"/>
      <c r="BK49" s="733"/>
      <c r="BL49" s="733"/>
      <c r="BM49" s="733"/>
      <c r="BN49" s="733"/>
      <c r="BO49" s="733"/>
      <c r="BP49" s="733"/>
      <c r="BQ49" s="733"/>
      <c r="BR49" s="743"/>
      <c r="BS49" s="135"/>
      <c r="BU49" s="740" t="s">
        <v>4304</v>
      </c>
      <c r="BV49" s="741"/>
      <c r="BW49" s="741"/>
      <c r="BX49" s="741"/>
      <c r="BY49" s="741"/>
      <c r="BZ49" s="741"/>
      <c r="CA49" s="741"/>
      <c r="CB49" s="741"/>
      <c r="CC49" s="741"/>
      <c r="CD49" s="741"/>
      <c r="CE49" s="741"/>
      <c r="CF49" s="741"/>
      <c r="CG49" s="135"/>
      <c r="CH49" s="164"/>
      <c r="CI49" s="733" t="s">
        <v>748</v>
      </c>
      <c r="CJ49" s="733"/>
      <c r="CK49" s="733"/>
      <c r="CL49" s="733"/>
      <c r="CM49" s="733"/>
      <c r="CN49" s="733"/>
      <c r="CO49" s="733"/>
      <c r="CP49" s="733"/>
      <c r="CQ49" s="733"/>
      <c r="CR49" s="733"/>
      <c r="CS49" s="733"/>
      <c r="CT49" s="743"/>
      <c r="CU49" s="396"/>
      <c r="CW49" s="740" t="s">
        <v>623</v>
      </c>
      <c r="CX49" s="741"/>
      <c r="CY49" s="741"/>
      <c r="CZ49" s="741"/>
      <c r="DA49" s="741"/>
      <c r="DB49" s="741"/>
      <c r="DC49" s="741"/>
      <c r="DD49" s="741"/>
      <c r="DE49" s="741"/>
      <c r="DF49" s="741"/>
      <c r="DG49" s="741"/>
      <c r="DH49" s="742"/>
      <c r="DI49" s="396"/>
      <c r="DJ49" s="396"/>
      <c r="DK49" s="740" t="s">
        <v>751</v>
      </c>
      <c r="DL49" s="741"/>
      <c r="DM49" s="741"/>
      <c r="DN49" s="741"/>
      <c r="DO49" s="741"/>
      <c r="DP49" s="741"/>
      <c r="DQ49" s="741"/>
      <c r="DR49" s="741"/>
      <c r="DS49" s="741"/>
      <c r="DT49" s="741"/>
      <c r="DU49" s="741"/>
      <c r="DV49" s="742"/>
      <c r="DW49" s="505"/>
      <c r="DX49" s="505"/>
    </row>
    <row r="50" spans="1:128" ht="48.75" customHeight="1">
      <c r="A50" s="505"/>
      <c r="C50" s="734" t="s">
        <v>4396</v>
      </c>
      <c r="D50" s="763"/>
      <c r="E50" s="763"/>
      <c r="F50" s="763"/>
      <c r="G50" s="763"/>
      <c r="H50" s="763"/>
      <c r="I50" s="763"/>
      <c r="J50" s="763"/>
      <c r="K50" s="763"/>
      <c r="L50" s="763"/>
      <c r="M50" s="763"/>
      <c r="N50" s="744"/>
      <c r="O50" s="142"/>
      <c r="P50" s="160"/>
      <c r="Q50" s="734" t="s">
        <v>4317</v>
      </c>
      <c r="R50" s="735"/>
      <c r="S50" s="735"/>
      <c r="T50" s="735"/>
      <c r="U50" s="735"/>
      <c r="V50" s="735"/>
      <c r="W50" s="735"/>
      <c r="X50" s="735"/>
      <c r="Y50" s="735"/>
      <c r="Z50" s="735"/>
      <c r="AA50" s="735"/>
      <c r="AB50" s="735"/>
      <c r="AC50" s="142"/>
      <c r="AD50" s="164"/>
      <c r="AE50" s="735" t="s">
        <v>4262</v>
      </c>
      <c r="AF50" s="735"/>
      <c r="AG50" s="735"/>
      <c r="AH50" s="735"/>
      <c r="AI50" s="735"/>
      <c r="AJ50" s="735"/>
      <c r="AK50" s="735"/>
      <c r="AL50" s="735"/>
      <c r="AM50" s="735"/>
      <c r="AN50" s="735"/>
      <c r="AO50" s="735"/>
      <c r="AP50" s="744"/>
      <c r="AQ50" s="142"/>
      <c r="AS50" s="734" t="s">
        <v>4301</v>
      </c>
      <c r="AT50" s="735"/>
      <c r="AU50" s="735"/>
      <c r="AV50" s="735"/>
      <c r="AW50" s="735"/>
      <c r="AX50" s="735"/>
      <c r="AY50" s="735"/>
      <c r="AZ50" s="735"/>
      <c r="BA50" s="735"/>
      <c r="BB50" s="735"/>
      <c r="BC50" s="735"/>
      <c r="BD50" s="735"/>
      <c r="BE50" s="142"/>
      <c r="BF50" s="164"/>
      <c r="BG50" s="735" t="s">
        <v>4318</v>
      </c>
      <c r="BH50" s="735"/>
      <c r="BI50" s="735"/>
      <c r="BJ50" s="735"/>
      <c r="BK50" s="735"/>
      <c r="BL50" s="735"/>
      <c r="BM50" s="735"/>
      <c r="BN50" s="735"/>
      <c r="BO50" s="735"/>
      <c r="BP50" s="735"/>
      <c r="BQ50" s="735"/>
      <c r="BR50" s="744"/>
      <c r="BS50" s="142"/>
      <c r="BU50" s="734" t="s">
        <v>4303</v>
      </c>
      <c r="BV50" s="735"/>
      <c r="BW50" s="735"/>
      <c r="BX50" s="735"/>
      <c r="BY50" s="735"/>
      <c r="BZ50" s="735"/>
      <c r="CA50" s="735"/>
      <c r="CB50" s="735"/>
      <c r="CC50" s="735"/>
      <c r="CD50" s="735"/>
      <c r="CE50" s="735"/>
      <c r="CF50" s="735"/>
      <c r="CG50" s="142"/>
      <c r="CH50" s="164"/>
      <c r="CI50" s="735" t="s">
        <v>4319</v>
      </c>
      <c r="CJ50" s="735"/>
      <c r="CK50" s="735"/>
      <c r="CL50" s="735"/>
      <c r="CM50" s="735"/>
      <c r="CN50" s="735"/>
      <c r="CO50" s="735"/>
      <c r="CP50" s="735"/>
      <c r="CQ50" s="735"/>
      <c r="CR50" s="735"/>
      <c r="CS50" s="735"/>
      <c r="CT50" s="744"/>
      <c r="CU50" s="396"/>
      <c r="CW50" s="734" t="s">
        <v>4399</v>
      </c>
      <c r="CX50" s="763"/>
      <c r="CY50" s="763"/>
      <c r="CZ50" s="763"/>
      <c r="DA50" s="763"/>
      <c r="DB50" s="763"/>
      <c r="DC50" s="763"/>
      <c r="DD50" s="763"/>
      <c r="DE50" s="763"/>
      <c r="DF50" s="763"/>
      <c r="DG50" s="763"/>
      <c r="DH50" s="744"/>
      <c r="DI50" s="396"/>
      <c r="DJ50" s="396"/>
      <c r="DK50" s="734" t="s">
        <v>4406</v>
      </c>
      <c r="DL50" s="763"/>
      <c r="DM50" s="763"/>
      <c r="DN50" s="763"/>
      <c r="DO50" s="763"/>
      <c r="DP50" s="763"/>
      <c r="DQ50" s="763"/>
      <c r="DR50" s="763"/>
      <c r="DS50" s="763"/>
      <c r="DT50" s="763"/>
      <c r="DU50" s="763"/>
      <c r="DV50" s="744"/>
      <c r="DW50" s="505"/>
      <c r="DX50" s="505"/>
    </row>
    <row r="51" spans="1:128" ht="15" customHeight="1">
      <c r="A51" s="505"/>
      <c r="C51" s="736" t="s">
        <v>645</v>
      </c>
      <c r="D51" s="762"/>
      <c r="E51" s="762"/>
      <c r="F51" s="762"/>
      <c r="G51" s="762"/>
      <c r="H51" s="762"/>
      <c r="I51" s="762"/>
      <c r="J51" s="762"/>
      <c r="K51" s="762"/>
      <c r="L51" s="762"/>
      <c r="M51" s="762"/>
      <c r="N51" s="718"/>
      <c r="O51" s="397"/>
      <c r="P51" s="160"/>
      <c r="Q51" s="736"/>
      <c r="R51" s="717"/>
      <c r="S51" s="717"/>
      <c r="T51" s="717"/>
      <c r="U51" s="717"/>
      <c r="V51" s="717"/>
      <c r="W51" s="717"/>
      <c r="X51" s="717"/>
      <c r="Y51" s="717"/>
      <c r="Z51" s="717"/>
      <c r="AA51" s="717"/>
      <c r="AB51" s="717"/>
      <c r="AC51" s="397"/>
      <c r="AD51" s="164"/>
      <c r="AE51" s="717" t="s">
        <v>621</v>
      </c>
      <c r="AF51" s="717"/>
      <c r="AG51" s="717"/>
      <c r="AH51" s="717"/>
      <c r="AI51" s="717"/>
      <c r="AJ51" s="717"/>
      <c r="AK51" s="717"/>
      <c r="AL51" s="717"/>
      <c r="AM51" s="717"/>
      <c r="AN51" s="717"/>
      <c r="AO51" s="717"/>
      <c r="AP51" s="718"/>
      <c r="AQ51" s="397"/>
      <c r="AS51" s="736"/>
      <c r="AT51" s="717"/>
      <c r="AU51" s="717"/>
      <c r="AV51" s="717"/>
      <c r="AW51" s="717"/>
      <c r="AX51" s="717"/>
      <c r="AY51" s="717"/>
      <c r="AZ51" s="717"/>
      <c r="BA51" s="717"/>
      <c r="BB51" s="717"/>
      <c r="BC51" s="717"/>
      <c r="BD51" s="717"/>
      <c r="BE51" s="397"/>
      <c r="BF51" s="164"/>
      <c r="BG51" s="717" t="s">
        <v>761</v>
      </c>
      <c r="BH51" s="717"/>
      <c r="BI51" s="717"/>
      <c r="BJ51" s="717"/>
      <c r="BK51" s="717"/>
      <c r="BL51" s="717"/>
      <c r="BM51" s="717"/>
      <c r="BN51" s="717"/>
      <c r="BO51" s="717"/>
      <c r="BP51" s="717"/>
      <c r="BQ51" s="717"/>
      <c r="BR51" s="718"/>
      <c r="BS51" s="397"/>
      <c r="BU51" s="736"/>
      <c r="BV51" s="717"/>
      <c r="BW51" s="717"/>
      <c r="BX51" s="717"/>
      <c r="BY51" s="717"/>
      <c r="BZ51" s="717"/>
      <c r="CA51" s="717"/>
      <c r="CB51" s="717"/>
      <c r="CC51" s="717"/>
      <c r="CD51" s="717"/>
      <c r="CE51" s="717"/>
      <c r="CF51" s="717"/>
      <c r="CG51" s="397"/>
      <c r="CH51" s="164"/>
      <c r="CI51" s="717" t="s">
        <v>661</v>
      </c>
      <c r="CJ51" s="717"/>
      <c r="CK51" s="717"/>
      <c r="CL51" s="717"/>
      <c r="CM51" s="717"/>
      <c r="CN51" s="717"/>
      <c r="CO51" s="717"/>
      <c r="CP51" s="717"/>
      <c r="CQ51" s="717"/>
      <c r="CR51" s="717"/>
      <c r="CS51" s="717"/>
      <c r="CT51" s="718"/>
      <c r="CU51" s="397"/>
      <c r="CW51" s="736" t="s">
        <v>625</v>
      </c>
      <c r="CX51" s="762"/>
      <c r="CY51" s="762"/>
      <c r="CZ51" s="762"/>
      <c r="DA51" s="762"/>
      <c r="DB51" s="762"/>
      <c r="DC51" s="762"/>
      <c r="DD51" s="762"/>
      <c r="DE51" s="762"/>
      <c r="DF51" s="762"/>
      <c r="DG51" s="762"/>
      <c r="DH51" s="718"/>
      <c r="DI51" s="135"/>
      <c r="DK51" s="736" t="s">
        <v>753</v>
      </c>
      <c r="DL51" s="762"/>
      <c r="DM51" s="762"/>
      <c r="DN51" s="762"/>
      <c r="DO51" s="762"/>
      <c r="DP51" s="762"/>
      <c r="DQ51" s="762"/>
      <c r="DR51" s="762"/>
      <c r="DS51" s="762"/>
      <c r="DT51" s="762"/>
      <c r="DU51" s="762"/>
      <c r="DV51" s="718"/>
      <c r="DW51" s="505"/>
      <c r="DX51" s="505"/>
    </row>
    <row r="52" spans="1:128" ht="106.5" customHeight="1">
      <c r="A52" s="135"/>
      <c r="B52" s="135"/>
      <c r="C52" s="720"/>
      <c r="D52" s="711"/>
      <c r="E52" s="711"/>
      <c r="F52" s="711"/>
      <c r="G52" s="711"/>
      <c r="H52" s="711"/>
      <c r="I52" s="711"/>
      <c r="J52" s="711"/>
      <c r="K52" s="711"/>
      <c r="L52" s="711"/>
      <c r="M52" s="711"/>
      <c r="N52" s="712"/>
      <c r="O52" s="135"/>
      <c r="P52" s="160"/>
      <c r="Q52" s="720"/>
      <c r="R52" s="711"/>
      <c r="S52" s="711"/>
      <c r="T52" s="711"/>
      <c r="U52" s="711"/>
      <c r="V52" s="711"/>
      <c r="W52" s="711"/>
      <c r="X52" s="711"/>
      <c r="Y52" s="711"/>
      <c r="Z52" s="711"/>
      <c r="AA52" s="711"/>
      <c r="AB52" s="721"/>
      <c r="AC52" s="135"/>
      <c r="AD52" s="164"/>
      <c r="AE52" s="710"/>
      <c r="AF52" s="711"/>
      <c r="AG52" s="711"/>
      <c r="AH52" s="711"/>
      <c r="AI52" s="711"/>
      <c r="AJ52" s="711"/>
      <c r="AK52" s="711"/>
      <c r="AL52" s="711"/>
      <c r="AM52" s="711"/>
      <c r="AN52" s="711"/>
      <c r="AO52" s="711"/>
      <c r="AP52" s="712"/>
      <c r="AQ52" s="135"/>
      <c r="AS52" s="720"/>
      <c r="AT52" s="711"/>
      <c r="AU52" s="711"/>
      <c r="AV52" s="711"/>
      <c r="AW52" s="711"/>
      <c r="AX52" s="711"/>
      <c r="AY52" s="711"/>
      <c r="AZ52" s="711"/>
      <c r="BA52" s="711"/>
      <c r="BB52" s="711"/>
      <c r="BC52" s="711"/>
      <c r="BD52" s="721"/>
      <c r="BE52" s="135"/>
      <c r="BF52" s="164"/>
      <c r="BG52" s="710"/>
      <c r="BH52" s="711"/>
      <c r="BI52" s="711"/>
      <c r="BJ52" s="711"/>
      <c r="BK52" s="711"/>
      <c r="BL52" s="711"/>
      <c r="BM52" s="711"/>
      <c r="BN52" s="711"/>
      <c r="BO52" s="711"/>
      <c r="BP52" s="711"/>
      <c r="BQ52" s="711"/>
      <c r="BR52" s="712"/>
      <c r="BS52" s="135"/>
      <c r="BU52" s="720"/>
      <c r="BV52" s="711"/>
      <c r="BW52" s="711"/>
      <c r="BX52" s="711"/>
      <c r="BY52" s="711"/>
      <c r="BZ52" s="711"/>
      <c r="CA52" s="711"/>
      <c r="CB52" s="711"/>
      <c r="CC52" s="711"/>
      <c r="CD52" s="711"/>
      <c r="CE52" s="711"/>
      <c r="CF52" s="721"/>
      <c r="CG52" s="135"/>
      <c r="CH52" s="164"/>
      <c r="CI52" s="710"/>
      <c r="CJ52" s="711"/>
      <c r="CK52" s="711"/>
      <c r="CL52" s="711"/>
      <c r="CM52" s="711"/>
      <c r="CN52" s="711"/>
      <c r="CO52" s="711"/>
      <c r="CP52" s="711"/>
      <c r="CQ52" s="711"/>
      <c r="CR52" s="711"/>
      <c r="CS52" s="711"/>
      <c r="CT52" s="712"/>
      <c r="CU52" s="135"/>
      <c r="CV52" s="160"/>
      <c r="CW52" s="720"/>
      <c r="CX52" s="711"/>
      <c r="CY52" s="711"/>
      <c r="CZ52" s="711"/>
      <c r="DA52" s="711"/>
      <c r="DB52" s="711"/>
      <c r="DC52" s="711"/>
      <c r="DD52" s="711"/>
      <c r="DE52" s="711"/>
      <c r="DF52" s="711"/>
      <c r="DG52" s="711"/>
      <c r="DH52" s="712"/>
      <c r="DI52" s="134"/>
      <c r="DK52" s="720"/>
      <c r="DL52" s="711"/>
      <c r="DM52" s="711"/>
      <c r="DN52" s="711"/>
      <c r="DO52" s="711"/>
      <c r="DP52" s="711"/>
      <c r="DQ52" s="711"/>
      <c r="DR52" s="711"/>
      <c r="DS52" s="711"/>
      <c r="DT52" s="711"/>
      <c r="DU52" s="711"/>
      <c r="DV52" s="712"/>
      <c r="DW52" s="505"/>
      <c r="DX52" s="505"/>
    </row>
    <row r="53" spans="1:128">
      <c r="A53" s="137" t="s">
        <v>646</v>
      </c>
      <c r="B53" s="137"/>
      <c r="C53" s="714">
        <f>VLOOKUP(A53,'Прайс-лист'!$B:$K,10,0)</f>
        <v>340</v>
      </c>
      <c r="D53" s="715"/>
      <c r="E53" s="715"/>
      <c r="F53" s="715"/>
      <c r="G53" s="715"/>
      <c r="H53" s="715"/>
      <c r="I53" s="715"/>
      <c r="J53" s="715"/>
      <c r="K53" s="716"/>
      <c r="L53" s="708"/>
      <c r="M53" s="761"/>
      <c r="N53" s="713"/>
      <c r="O53" s="137" t="s">
        <v>4685</v>
      </c>
      <c r="P53" s="160"/>
      <c r="Q53" s="714">
        <f>VLOOKUP(O53,'Прайс-лист'!$B:$K,10,0)</f>
        <v>690</v>
      </c>
      <c r="R53" s="715"/>
      <c r="S53" s="715"/>
      <c r="T53" s="715"/>
      <c r="U53" s="715"/>
      <c r="V53" s="715"/>
      <c r="W53" s="715"/>
      <c r="X53" s="715"/>
      <c r="Y53" s="716"/>
      <c r="Z53" s="708"/>
      <c r="AA53" s="709"/>
      <c r="AB53" s="709"/>
      <c r="AC53" s="137" t="s">
        <v>622</v>
      </c>
      <c r="AD53" s="164"/>
      <c r="AE53" s="719">
        <f>VLOOKUP(AC53,'Прайс-лист'!$B:$K,10,0)</f>
        <v>690</v>
      </c>
      <c r="AF53" s="715"/>
      <c r="AG53" s="715"/>
      <c r="AH53" s="715"/>
      <c r="AI53" s="715"/>
      <c r="AJ53" s="715"/>
      <c r="AK53" s="715"/>
      <c r="AL53" s="715"/>
      <c r="AM53" s="716"/>
      <c r="AN53" s="708"/>
      <c r="AO53" s="709"/>
      <c r="AP53" s="713"/>
      <c r="AQ53" s="137" t="s">
        <v>4687</v>
      </c>
      <c r="AS53" s="714">
        <f>VLOOKUP(AQ53,'Прайс-лист'!$B:$K,10,0)</f>
        <v>440</v>
      </c>
      <c r="AT53" s="715"/>
      <c r="AU53" s="715"/>
      <c r="AV53" s="715"/>
      <c r="AW53" s="715"/>
      <c r="AX53" s="715"/>
      <c r="AY53" s="715"/>
      <c r="AZ53" s="715"/>
      <c r="BA53" s="716"/>
      <c r="BB53" s="708"/>
      <c r="BC53" s="709"/>
      <c r="BD53" s="709"/>
      <c r="BE53" s="137" t="s">
        <v>762</v>
      </c>
      <c r="BF53" s="164"/>
      <c r="BG53" s="719">
        <f>VLOOKUP(BE53,'Прайс-лист'!$B:$K,10,0)</f>
        <v>1140</v>
      </c>
      <c r="BH53" s="715"/>
      <c r="BI53" s="715"/>
      <c r="BJ53" s="715"/>
      <c r="BK53" s="715"/>
      <c r="BL53" s="715"/>
      <c r="BM53" s="715"/>
      <c r="BN53" s="715"/>
      <c r="BO53" s="716"/>
      <c r="BP53" s="708"/>
      <c r="BQ53" s="709"/>
      <c r="BR53" s="713"/>
      <c r="BS53" s="137" t="s">
        <v>4689</v>
      </c>
      <c r="BU53" s="714">
        <f>VLOOKUP(BS53,'Прайс-лист'!$B:$K,10,0)</f>
        <v>90</v>
      </c>
      <c r="BV53" s="715"/>
      <c r="BW53" s="715"/>
      <c r="BX53" s="715"/>
      <c r="BY53" s="715"/>
      <c r="BZ53" s="715"/>
      <c r="CA53" s="715"/>
      <c r="CB53" s="715"/>
      <c r="CC53" s="716"/>
      <c r="CD53" s="708"/>
      <c r="CE53" s="709"/>
      <c r="CF53" s="709"/>
      <c r="CG53" s="137" t="s">
        <v>750</v>
      </c>
      <c r="CH53" s="164"/>
      <c r="CI53" s="719">
        <f>VLOOKUP(CG53,'Прайс-лист'!$B:$K,10,0)</f>
        <v>950</v>
      </c>
      <c r="CJ53" s="715"/>
      <c r="CK53" s="715"/>
      <c r="CL53" s="715"/>
      <c r="CM53" s="715"/>
      <c r="CN53" s="715"/>
      <c r="CO53" s="715"/>
      <c r="CP53" s="715"/>
      <c r="CQ53" s="716"/>
      <c r="CR53" s="708"/>
      <c r="CS53" s="709"/>
      <c r="CT53" s="713"/>
      <c r="CU53" s="137" t="s">
        <v>626</v>
      </c>
      <c r="CV53" s="160"/>
      <c r="CW53" s="714">
        <f>VLOOKUP(CU53,'Прайс-лист'!$B:$K,10,0)</f>
        <v>290</v>
      </c>
      <c r="CX53" s="715"/>
      <c r="CY53" s="715"/>
      <c r="CZ53" s="715"/>
      <c r="DA53" s="715"/>
      <c r="DB53" s="715"/>
      <c r="DC53" s="715"/>
      <c r="DD53" s="715"/>
      <c r="DE53" s="716"/>
      <c r="DF53" s="708"/>
      <c r="DG53" s="761"/>
      <c r="DH53" s="713"/>
      <c r="DI53" s="137" t="s">
        <v>754</v>
      </c>
      <c r="DK53" s="714">
        <f>VLOOKUP(DI53,'Прайс-лист'!$B:$K,10,0)</f>
        <v>560</v>
      </c>
      <c r="DL53" s="715"/>
      <c r="DM53" s="715"/>
      <c r="DN53" s="715"/>
      <c r="DO53" s="715"/>
      <c r="DP53" s="715"/>
      <c r="DQ53" s="715"/>
      <c r="DR53" s="715"/>
      <c r="DS53" s="716"/>
      <c r="DT53" s="708"/>
      <c r="DU53" s="761"/>
      <c r="DV53" s="713"/>
      <c r="DW53" s="505"/>
      <c r="DX53" s="505"/>
    </row>
    <row r="54" spans="1:128" ht="15" thickBot="1">
      <c r="A54" s="138" t="s">
        <v>789</v>
      </c>
      <c r="B54" s="138"/>
      <c r="C54" s="753">
        <f>VLOOKUP(A54,'Прайс-лист'!$B:$K,10,0)</f>
        <v>340</v>
      </c>
      <c r="D54" s="723"/>
      <c r="E54" s="723"/>
      <c r="F54" s="723"/>
      <c r="G54" s="723"/>
      <c r="H54" s="723"/>
      <c r="I54" s="723"/>
      <c r="J54" s="723"/>
      <c r="K54" s="724"/>
      <c r="L54" s="725"/>
      <c r="M54" s="726"/>
      <c r="N54" s="727"/>
      <c r="O54" s="138" t="s">
        <v>4768</v>
      </c>
      <c r="P54" s="160"/>
      <c r="Q54" s="753">
        <f>VLOOKUP(O54,'Прайс-лист'!$B:$K,10,0)</f>
        <v>690</v>
      </c>
      <c r="R54" s="723"/>
      <c r="S54" s="723"/>
      <c r="T54" s="723"/>
      <c r="U54" s="723"/>
      <c r="V54" s="723"/>
      <c r="W54" s="723"/>
      <c r="X54" s="723"/>
      <c r="Y54" s="724"/>
      <c r="Z54" s="725"/>
      <c r="AA54" s="726"/>
      <c r="AB54" s="726"/>
      <c r="AC54" s="139" t="s">
        <v>777</v>
      </c>
      <c r="AD54" s="244"/>
      <c r="AE54" s="722">
        <f>VLOOKUP(AC54,'Прайс-лист'!$B:$K,10,0)</f>
        <v>690</v>
      </c>
      <c r="AF54" s="723"/>
      <c r="AG54" s="723"/>
      <c r="AH54" s="723"/>
      <c r="AI54" s="723"/>
      <c r="AJ54" s="723"/>
      <c r="AK54" s="723"/>
      <c r="AL54" s="723"/>
      <c r="AM54" s="724"/>
      <c r="AN54" s="725"/>
      <c r="AO54" s="726"/>
      <c r="AP54" s="727"/>
      <c r="AQ54" s="138" t="s">
        <v>4770</v>
      </c>
      <c r="AS54" s="753">
        <f>VLOOKUP(AQ54,'Прайс-лист'!$B:$K,10,0)</f>
        <v>440</v>
      </c>
      <c r="AT54" s="723"/>
      <c r="AU54" s="723"/>
      <c r="AV54" s="723"/>
      <c r="AW54" s="723"/>
      <c r="AX54" s="723"/>
      <c r="AY54" s="723"/>
      <c r="AZ54" s="723"/>
      <c r="BA54" s="724"/>
      <c r="BB54" s="725"/>
      <c r="BC54" s="726"/>
      <c r="BD54" s="726"/>
      <c r="BE54" s="139" t="s">
        <v>859</v>
      </c>
      <c r="BF54" s="244"/>
      <c r="BG54" s="722">
        <f>VLOOKUP(BE54,'Прайс-лист'!$B:$K,10,0)</f>
        <v>1140</v>
      </c>
      <c r="BH54" s="723"/>
      <c r="BI54" s="723"/>
      <c r="BJ54" s="723"/>
      <c r="BK54" s="723"/>
      <c r="BL54" s="723"/>
      <c r="BM54" s="723"/>
      <c r="BN54" s="723"/>
      <c r="BO54" s="724"/>
      <c r="BP54" s="725"/>
      <c r="BQ54" s="726"/>
      <c r="BR54" s="727"/>
      <c r="BS54" s="138" t="s">
        <v>4772</v>
      </c>
      <c r="BU54" s="753">
        <f>VLOOKUP(BS54,'Прайс-лист'!$B:$K,10,0)</f>
        <v>90</v>
      </c>
      <c r="BV54" s="723"/>
      <c r="BW54" s="723"/>
      <c r="BX54" s="723"/>
      <c r="BY54" s="723"/>
      <c r="BZ54" s="723"/>
      <c r="CA54" s="723"/>
      <c r="CB54" s="723"/>
      <c r="CC54" s="724"/>
      <c r="CD54" s="725"/>
      <c r="CE54" s="726"/>
      <c r="CF54" s="726"/>
      <c r="CG54" s="139" t="s">
        <v>853</v>
      </c>
      <c r="CH54" s="244"/>
      <c r="CI54" s="722">
        <f>VLOOKUP(CG54,'Прайс-лист'!$B:$K,10,0)</f>
        <v>950</v>
      </c>
      <c r="CJ54" s="723"/>
      <c r="CK54" s="723"/>
      <c r="CL54" s="723"/>
      <c r="CM54" s="723"/>
      <c r="CN54" s="723"/>
      <c r="CO54" s="723"/>
      <c r="CP54" s="723"/>
      <c r="CQ54" s="724"/>
      <c r="CR54" s="725"/>
      <c r="CS54" s="726"/>
      <c r="CT54" s="727"/>
      <c r="CU54" s="138" t="s">
        <v>779</v>
      </c>
      <c r="CV54" s="160"/>
      <c r="CW54" s="753">
        <f>VLOOKUP(CU54,'Прайс-лист'!$B:$K,10,0)</f>
        <v>290</v>
      </c>
      <c r="CX54" s="723"/>
      <c r="CY54" s="723"/>
      <c r="CZ54" s="723"/>
      <c r="DA54" s="723"/>
      <c r="DB54" s="723"/>
      <c r="DC54" s="723"/>
      <c r="DD54" s="723"/>
      <c r="DE54" s="724"/>
      <c r="DF54" s="725"/>
      <c r="DG54" s="726"/>
      <c r="DH54" s="727"/>
      <c r="DI54" s="138" t="s">
        <v>855</v>
      </c>
      <c r="DK54" s="753">
        <f>VLOOKUP(DI54,'Прайс-лист'!$B:$K,10,0)</f>
        <v>560</v>
      </c>
      <c r="DL54" s="723"/>
      <c r="DM54" s="723"/>
      <c r="DN54" s="723"/>
      <c r="DO54" s="723"/>
      <c r="DP54" s="723"/>
      <c r="DQ54" s="723"/>
      <c r="DR54" s="723"/>
      <c r="DS54" s="724"/>
      <c r="DT54" s="725"/>
      <c r="DU54" s="726"/>
      <c r="DV54" s="727"/>
      <c r="DW54" s="505"/>
      <c r="DX54" s="505"/>
    </row>
    <row r="55" spans="1:128" ht="15" thickBot="1">
      <c r="CV55" s="160"/>
      <c r="DW55" s="505"/>
      <c r="DX55" s="505"/>
    </row>
    <row r="56" spans="1:128" ht="15.75" customHeight="1" thickBot="1">
      <c r="C56" s="754" t="s">
        <v>4293</v>
      </c>
      <c r="D56" s="755"/>
      <c r="E56" s="755"/>
      <c r="F56" s="755"/>
      <c r="G56" s="755"/>
      <c r="H56" s="755"/>
      <c r="I56" s="755"/>
      <c r="J56" s="755"/>
      <c r="K56" s="755"/>
      <c r="L56" s="755"/>
      <c r="M56" s="755"/>
      <c r="N56" s="755"/>
      <c r="O56" s="755"/>
      <c r="P56" s="755"/>
      <c r="Q56" s="755"/>
      <c r="R56" s="755"/>
      <c r="S56" s="755"/>
      <c r="T56" s="755"/>
      <c r="U56" s="755"/>
      <c r="V56" s="755"/>
      <c r="W56" s="755"/>
      <c r="X56" s="755"/>
      <c r="Y56" s="755"/>
      <c r="Z56" s="755"/>
      <c r="AA56" s="755"/>
      <c r="AB56" s="756"/>
      <c r="AE56" s="754" t="s">
        <v>4294</v>
      </c>
      <c r="AF56" s="755"/>
      <c r="AG56" s="755"/>
      <c r="AH56" s="755"/>
      <c r="AI56" s="755"/>
      <c r="AJ56" s="755"/>
      <c r="AK56" s="755"/>
      <c r="AL56" s="755"/>
      <c r="AM56" s="755"/>
      <c r="AN56" s="755"/>
      <c r="AO56" s="755"/>
      <c r="AP56" s="755"/>
      <c r="AQ56" s="755"/>
      <c r="AR56" s="755"/>
      <c r="AS56" s="755" t="s">
        <v>4327</v>
      </c>
      <c r="AT56" s="755"/>
      <c r="AU56" s="755"/>
      <c r="AV56" s="755"/>
      <c r="AW56" s="755"/>
      <c r="AX56" s="755"/>
      <c r="AY56" s="755"/>
      <c r="AZ56" s="755"/>
      <c r="BA56" s="755"/>
      <c r="BB56" s="755"/>
      <c r="BC56" s="755"/>
      <c r="BD56" s="756"/>
      <c r="BG56" s="754" t="s">
        <v>4192</v>
      </c>
      <c r="BH56" s="755"/>
      <c r="BI56" s="755"/>
      <c r="BJ56" s="755"/>
      <c r="BK56" s="755"/>
      <c r="BL56" s="755"/>
      <c r="BM56" s="755"/>
      <c r="BN56" s="755"/>
      <c r="BO56" s="755"/>
      <c r="BP56" s="755"/>
      <c r="BQ56" s="755"/>
      <c r="BR56" s="755"/>
      <c r="BS56" s="755"/>
      <c r="BT56" s="755"/>
      <c r="BU56" s="755"/>
      <c r="BV56" s="755"/>
      <c r="BW56" s="755"/>
      <c r="BX56" s="755"/>
      <c r="BY56" s="755"/>
      <c r="BZ56" s="755"/>
      <c r="CA56" s="755"/>
      <c r="CB56" s="755"/>
      <c r="CC56" s="755"/>
      <c r="CD56" s="755"/>
      <c r="CE56" s="755"/>
      <c r="CF56" s="755"/>
      <c r="CG56" s="755"/>
      <c r="CH56" s="755"/>
      <c r="CI56" s="755"/>
      <c r="CJ56" s="755"/>
      <c r="CK56" s="755"/>
      <c r="CL56" s="755"/>
      <c r="CM56" s="755"/>
      <c r="CN56" s="755"/>
      <c r="CO56" s="755"/>
      <c r="CP56" s="755"/>
      <c r="CQ56" s="755"/>
      <c r="CR56" s="755"/>
      <c r="CS56" s="755"/>
      <c r="CT56" s="756"/>
      <c r="CV56" s="160"/>
      <c r="DW56" s="396"/>
      <c r="DX56" s="396"/>
    </row>
    <row r="57" spans="1:128" ht="15" customHeight="1">
      <c r="C57" s="740" t="s">
        <v>4308</v>
      </c>
      <c r="D57" s="741"/>
      <c r="E57" s="741"/>
      <c r="F57" s="741"/>
      <c r="G57" s="741"/>
      <c r="H57" s="741"/>
      <c r="I57" s="741"/>
      <c r="J57" s="741"/>
      <c r="K57" s="741"/>
      <c r="L57" s="741"/>
      <c r="M57" s="741"/>
      <c r="N57" s="741"/>
      <c r="O57" s="135"/>
      <c r="P57" s="160"/>
      <c r="Q57" s="741" t="s">
        <v>627</v>
      </c>
      <c r="R57" s="741"/>
      <c r="S57" s="741"/>
      <c r="T57" s="741"/>
      <c r="U57" s="741"/>
      <c r="V57" s="741"/>
      <c r="W57" s="741"/>
      <c r="X57" s="741"/>
      <c r="Y57" s="741"/>
      <c r="Z57" s="741"/>
      <c r="AA57" s="741"/>
      <c r="AB57" s="742"/>
      <c r="AE57" s="740" t="s">
        <v>4311</v>
      </c>
      <c r="AF57" s="741"/>
      <c r="AG57" s="741"/>
      <c r="AH57" s="741"/>
      <c r="AI57" s="741"/>
      <c r="AJ57" s="741"/>
      <c r="AK57" s="741"/>
      <c r="AL57" s="741"/>
      <c r="AM57" s="741"/>
      <c r="AN57" s="741"/>
      <c r="AO57" s="741"/>
      <c r="AP57" s="741"/>
      <c r="AQ57" s="135"/>
      <c r="AR57" s="160"/>
      <c r="AS57" s="741" t="s">
        <v>631</v>
      </c>
      <c r="AT57" s="741"/>
      <c r="AU57" s="741"/>
      <c r="AV57" s="741"/>
      <c r="AW57" s="741"/>
      <c r="AX57" s="741"/>
      <c r="AY57" s="741"/>
      <c r="AZ57" s="741"/>
      <c r="BA57" s="741"/>
      <c r="BB57" s="741"/>
      <c r="BC57" s="741"/>
      <c r="BD57" s="742"/>
      <c r="BG57" s="810" t="s">
        <v>5896</v>
      </c>
      <c r="BH57" s="759"/>
      <c r="BI57" s="759"/>
      <c r="BJ57" s="759"/>
      <c r="BK57" s="759"/>
      <c r="BL57" s="759"/>
      <c r="BM57" s="759"/>
      <c r="BN57" s="759"/>
      <c r="BO57" s="759"/>
      <c r="BP57" s="759"/>
      <c r="BQ57" s="759"/>
      <c r="BR57" s="759"/>
      <c r="BS57" s="384"/>
      <c r="BT57" s="384"/>
      <c r="BU57" s="759" t="s">
        <v>5881</v>
      </c>
      <c r="BV57" s="759"/>
      <c r="BW57" s="759"/>
      <c r="BX57" s="759"/>
      <c r="BY57" s="759"/>
      <c r="BZ57" s="759"/>
      <c r="CA57" s="759"/>
      <c r="CB57" s="759"/>
      <c r="CC57" s="759"/>
      <c r="CD57" s="759"/>
      <c r="CE57" s="759"/>
      <c r="CF57" s="759"/>
      <c r="CG57" s="341"/>
      <c r="CH57" s="382"/>
      <c r="CI57" s="759" t="s">
        <v>5872</v>
      </c>
      <c r="CJ57" s="759"/>
      <c r="CK57" s="759"/>
      <c r="CL57" s="759"/>
      <c r="CM57" s="759"/>
      <c r="CN57" s="759"/>
      <c r="CO57" s="759"/>
      <c r="CP57" s="759"/>
      <c r="CQ57" s="759"/>
      <c r="CR57" s="759"/>
      <c r="CS57" s="759"/>
      <c r="CT57" s="760"/>
      <c r="CV57" s="160"/>
      <c r="DW57" s="396"/>
      <c r="DX57" s="396"/>
    </row>
    <row r="58" spans="1:128" ht="60.75" customHeight="1">
      <c r="C58" s="734" t="s">
        <v>4307</v>
      </c>
      <c r="D58" s="735"/>
      <c r="E58" s="735"/>
      <c r="F58" s="735"/>
      <c r="G58" s="735"/>
      <c r="H58" s="735"/>
      <c r="I58" s="735"/>
      <c r="J58" s="735"/>
      <c r="K58" s="735"/>
      <c r="L58" s="735"/>
      <c r="M58" s="735"/>
      <c r="N58" s="735"/>
      <c r="O58" s="142"/>
      <c r="P58" s="160"/>
      <c r="Q58" s="735" t="s">
        <v>4320</v>
      </c>
      <c r="R58" s="735"/>
      <c r="S58" s="735"/>
      <c r="T58" s="735"/>
      <c r="U58" s="735"/>
      <c r="V58" s="735"/>
      <c r="W58" s="735"/>
      <c r="X58" s="735"/>
      <c r="Y58" s="735"/>
      <c r="Z58" s="735"/>
      <c r="AA58" s="735"/>
      <c r="AB58" s="744"/>
      <c r="AE58" s="734" t="s">
        <v>4310</v>
      </c>
      <c r="AF58" s="735"/>
      <c r="AG58" s="735"/>
      <c r="AH58" s="735"/>
      <c r="AI58" s="735"/>
      <c r="AJ58" s="735"/>
      <c r="AK58" s="735"/>
      <c r="AL58" s="735"/>
      <c r="AM58" s="735"/>
      <c r="AN58" s="735"/>
      <c r="AO58" s="735"/>
      <c r="AP58" s="735"/>
      <c r="AQ58" s="142"/>
      <c r="AR58" s="160"/>
      <c r="AS58" s="735" t="s">
        <v>4320</v>
      </c>
      <c r="AT58" s="735"/>
      <c r="AU58" s="735"/>
      <c r="AV58" s="735"/>
      <c r="AW58" s="735"/>
      <c r="AX58" s="735"/>
      <c r="AY58" s="735"/>
      <c r="AZ58" s="735"/>
      <c r="BA58" s="735"/>
      <c r="BB58" s="735"/>
      <c r="BC58" s="735"/>
      <c r="BD58" s="744"/>
      <c r="BG58" s="734" t="s">
        <v>5897</v>
      </c>
      <c r="BH58" s="763"/>
      <c r="BI58" s="763"/>
      <c r="BJ58" s="763"/>
      <c r="BK58" s="763"/>
      <c r="BL58" s="763"/>
      <c r="BM58" s="763"/>
      <c r="BN58" s="763"/>
      <c r="BO58" s="763"/>
      <c r="BP58" s="763"/>
      <c r="BQ58" s="763"/>
      <c r="BR58" s="763"/>
      <c r="BS58" s="247"/>
      <c r="BT58" s="247"/>
      <c r="BU58" s="763" t="s">
        <v>5883</v>
      </c>
      <c r="BV58" s="763"/>
      <c r="BW58" s="763"/>
      <c r="BX58" s="763"/>
      <c r="BY58" s="763"/>
      <c r="BZ58" s="763"/>
      <c r="CA58" s="763"/>
      <c r="CB58" s="763"/>
      <c r="CC58" s="763"/>
      <c r="CD58" s="763"/>
      <c r="CE58" s="763"/>
      <c r="CF58" s="763"/>
      <c r="CG58" s="142"/>
      <c r="CH58" s="164"/>
      <c r="CI58" s="763" t="s">
        <v>5884</v>
      </c>
      <c r="CJ58" s="763"/>
      <c r="CK58" s="763"/>
      <c r="CL58" s="763"/>
      <c r="CM58" s="763"/>
      <c r="CN58" s="763"/>
      <c r="CO58" s="763"/>
      <c r="CP58" s="763"/>
      <c r="CQ58" s="763"/>
      <c r="CR58" s="763"/>
      <c r="CS58" s="763"/>
      <c r="CT58" s="744"/>
      <c r="CV58" s="160"/>
      <c r="DW58" s="396"/>
      <c r="DX58" s="396"/>
    </row>
    <row r="59" spans="1:128" ht="15" customHeight="1">
      <c r="C59" s="736"/>
      <c r="D59" s="717"/>
      <c r="E59" s="717"/>
      <c r="F59" s="717"/>
      <c r="G59" s="717"/>
      <c r="H59" s="717"/>
      <c r="I59" s="717"/>
      <c r="J59" s="717"/>
      <c r="K59" s="717"/>
      <c r="L59" s="717"/>
      <c r="M59" s="717"/>
      <c r="N59" s="717"/>
      <c r="O59" s="136"/>
      <c r="P59" s="246"/>
      <c r="Q59" s="717" t="s">
        <v>629</v>
      </c>
      <c r="R59" s="717"/>
      <c r="S59" s="717"/>
      <c r="T59" s="717"/>
      <c r="U59" s="717"/>
      <c r="V59" s="717"/>
      <c r="W59" s="717"/>
      <c r="X59" s="717"/>
      <c r="Y59" s="717"/>
      <c r="Z59" s="717"/>
      <c r="AA59" s="717"/>
      <c r="AB59" s="718"/>
      <c r="AE59" s="736"/>
      <c r="AF59" s="717"/>
      <c r="AG59" s="717"/>
      <c r="AH59" s="717"/>
      <c r="AI59" s="717"/>
      <c r="AJ59" s="717"/>
      <c r="AK59" s="717"/>
      <c r="AL59" s="717"/>
      <c r="AM59" s="717"/>
      <c r="AN59" s="717"/>
      <c r="AO59" s="717"/>
      <c r="AP59" s="717"/>
      <c r="AQ59" s="142"/>
      <c r="AR59" s="246"/>
      <c r="AS59" s="717" t="s">
        <v>633</v>
      </c>
      <c r="AT59" s="717"/>
      <c r="AU59" s="717"/>
      <c r="AV59" s="717"/>
      <c r="AW59" s="717"/>
      <c r="AX59" s="717"/>
      <c r="AY59" s="717"/>
      <c r="AZ59" s="717"/>
      <c r="BA59" s="717"/>
      <c r="BB59" s="717"/>
      <c r="BC59" s="717"/>
      <c r="BD59" s="718"/>
      <c r="BG59" s="736"/>
      <c r="BH59" s="762"/>
      <c r="BI59" s="762"/>
      <c r="BJ59" s="762"/>
      <c r="BK59" s="762"/>
      <c r="BL59" s="762"/>
      <c r="BM59" s="762"/>
      <c r="BN59" s="762"/>
      <c r="BO59" s="762"/>
      <c r="BP59" s="762"/>
      <c r="BQ59" s="762"/>
      <c r="BR59" s="762"/>
      <c r="BS59" s="247"/>
      <c r="BT59" s="247"/>
      <c r="BU59" s="762" t="s">
        <v>5878</v>
      </c>
      <c r="BV59" s="762"/>
      <c r="BW59" s="762"/>
      <c r="BX59" s="762"/>
      <c r="BY59" s="762"/>
      <c r="BZ59" s="762"/>
      <c r="CA59" s="762"/>
      <c r="CB59" s="762"/>
      <c r="CC59" s="762"/>
      <c r="CD59" s="762"/>
      <c r="CE59" s="762"/>
      <c r="CF59" s="762"/>
      <c r="CG59" s="504"/>
      <c r="CH59" s="164"/>
      <c r="CI59" s="762" t="s">
        <v>5878</v>
      </c>
      <c r="CJ59" s="762"/>
      <c r="CK59" s="762"/>
      <c r="CL59" s="762"/>
      <c r="CM59" s="762"/>
      <c r="CN59" s="762"/>
      <c r="CO59" s="762"/>
      <c r="CP59" s="762"/>
      <c r="CQ59" s="762"/>
      <c r="CR59" s="762"/>
      <c r="CS59" s="762"/>
      <c r="CT59" s="718"/>
      <c r="CV59" s="160"/>
      <c r="DW59" s="396"/>
      <c r="DX59" s="396"/>
    </row>
    <row r="60" spans="1:128" ht="111" customHeight="1">
      <c r="C60" s="720"/>
      <c r="D60" s="711"/>
      <c r="E60" s="711"/>
      <c r="F60" s="711"/>
      <c r="G60" s="711"/>
      <c r="H60" s="711"/>
      <c r="I60" s="711"/>
      <c r="J60" s="711"/>
      <c r="K60" s="711"/>
      <c r="L60" s="711"/>
      <c r="M60" s="711"/>
      <c r="N60" s="721"/>
      <c r="O60" s="135"/>
      <c r="P60" s="160"/>
      <c r="Q60" s="710"/>
      <c r="R60" s="711"/>
      <c r="S60" s="711"/>
      <c r="T60" s="711"/>
      <c r="U60" s="711"/>
      <c r="V60" s="711"/>
      <c r="W60" s="711"/>
      <c r="X60" s="711"/>
      <c r="Y60" s="711"/>
      <c r="Z60" s="711"/>
      <c r="AA60" s="711"/>
      <c r="AB60" s="712"/>
      <c r="AC60" s="137"/>
      <c r="AE60" s="720"/>
      <c r="AF60" s="711"/>
      <c r="AG60" s="711"/>
      <c r="AH60" s="711"/>
      <c r="AI60" s="711"/>
      <c r="AJ60" s="711"/>
      <c r="AK60" s="711"/>
      <c r="AL60" s="711"/>
      <c r="AM60" s="711"/>
      <c r="AN60" s="711"/>
      <c r="AO60" s="711"/>
      <c r="AP60" s="721"/>
      <c r="AQ60" s="135"/>
      <c r="AR60" s="160"/>
      <c r="AS60" s="710"/>
      <c r="AT60" s="711"/>
      <c r="AU60" s="711"/>
      <c r="AV60" s="711"/>
      <c r="AW60" s="711"/>
      <c r="AX60" s="711"/>
      <c r="AY60" s="711"/>
      <c r="AZ60" s="711"/>
      <c r="BA60" s="711"/>
      <c r="BB60" s="711"/>
      <c r="BC60" s="711"/>
      <c r="BD60" s="712"/>
      <c r="BG60" s="720"/>
      <c r="BH60" s="711"/>
      <c r="BI60" s="711"/>
      <c r="BJ60" s="711"/>
      <c r="BK60" s="711"/>
      <c r="BL60" s="711"/>
      <c r="BM60" s="711"/>
      <c r="BN60" s="711"/>
      <c r="BO60" s="711"/>
      <c r="BP60" s="711"/>
      <c r="BQ60" s="711"/>
      <c r="BR60" s="721"/>
      <c r="BS60" s="247"/>
      <c r="BT60" s="247"/>
      <c r="BU60" s="710"/>
      <c r="BV60" s="711"/>
      <c r="BW60" s="711"/>
      <c r="BX60" s="711"/>
      <c r="BY60" s="711"/>
      <c r="BZ60" s="711"/>
      <c r="CA60" s="711"/>
      <c r="CB60" s="711"/>
      <c r="CC60" s="711"/>
      <c r="CD60" s="711"/>
      <c r="CE60" s="711"/>
      <c r="CF60" s="721"/>
      <c r="CG60" s="135"/>
      <c r="CH60" s="164"/>
      <c r="CI60" s="710"/>
      <c r="CJ60" s="711"/>
      <c r="CK60" s="711"/>
      <c r="CL60" s="711"/>
      <c r="CM60" s="711"/>
      <c r="CN60" s="711"/>
      <c r="CO60" s="711"/>
      <c r="CP60" s="711"/>
      <c r="CQ60" s="711"/>
      <c r="CR60" s="711"/>
      <c r="CS60" s="711"/>
      <c r="CT60" s="712"/>
      <c r="CV60" s="160"/>
      <c r="DW60" s="396"/>
      <c r="DX60" s="396"/>
    </row>
    <row r="61" spans="1:128" ht="15" customHeight="1">
      <c r="A61" s="137" t="s">
        <v>4693</v>
      </c>
      <c r="C61" s="714">
        <f>VLOOKUP(A61,'Прайс-лист'!$B:$K,10,0)</f>
        <v>180</v>
      </c>
      <c r="D61" s="715"/>
      <c r="E61" s="715"/>
      <c r="F61" s="715"/>
      <c r="G61" s="715"/>
      <c r="H61" s="715"/>
      <c r="I61" s="715"/>
      <c r="J61" s="715"/>
      <c r="K61" s="716"/>
      <c r="L61" s="708"/>
      <c r="M61" s="709"/>
      <c r="N61" s="709"/>
      <c r="O61" s="137" t="s">
        <v>630</v>
      </c>
      <c r="P61" s="160"/>
      <c r="Q61" s="719">
        <f>VLOOKUP(O61,'Прайс-лист'!$B:$K,10,0)</f>
        <v>370</v>
      </c>
      <c r="R61" s="715"/>
      <c r="S61" s="715"/>
      <c r="T61" s="715"/>
      <c r="U61" s="715"/>
      <c r="V61" s="715"/>
      <c r="W61" s="715"/>
      <c r="X61" s="715"/>
      <c r="Y61" s="716"/>
      <c r="Z61" s="708"/>
      <c r="AA61" s="709"/>
      <c r="AB61" s="713"/>
      <c r="AC61" s="138" t="s">
        <v>4697</v>
      </c>
      <c r="AE61" s="714">
        <f>VLOOKUP(AC61,'Прайс-лист'!$B:$K,10,0)</f>
        <v>220</v>
      </c>
      <c r="AF61" s="715"/>
      <c r="AG61" s="715"/>
      <c r="AH61" s="715"/>
      <c r="AI61" s="715"/>
      <c r="AJ61" s="715"/>
      <c r="AK61" s="715"/>
      <c r="AL61" s="715"/>
      <c r="AM61" s="716"/>
      <c r="AN61" s="708"/>
      <c r="AO61" s="709"/>
      <c r="AP61" s="709"/>
      <c r="AQ61" s="137" t="s">
        <v>634</v>
      </c>
      <c r="AR61" s="160"/>
      <c r="AS61" s="719">
        <f>VLOOKUP(AQ61,'Прайс-лист'!$B:$K,10,0)</f>
        <v>450</v>
      </c>
      <c r="AT61" s="715"/>
      <c r="AU61" s="715"/>
      <c r="AV61" s="715"/>
      <c r="AW61" s="715"/>
      <c r="AX61" s="715"/>
      <c r="AY61" s="715"/>
      <c r="AZ61" s="715"/>
      <c r="BA61" s="716"/>
      <c r="BB61" s="708"/>
      <c r="BC61" s="709"/>
      <c r="BD61" s="713"/>
      <c r="BE61" s="137" t="s">
        <v>5814</v>
      </c>
      <c r="BG61" s="714">
        <f>VLOOKUP(BE61,'Прайс-лист'!$B:$K,10,0)</f>
        <v>540</v>
      </c>
      <c r="BH61" s="715"/>
      <c r="BI61" s="715"/>
      <c r="BJ61" s="715"/>
      <c r="BK61" s="715"/>
      <c r="BL61" s="715"/>
      <c r="BM61" s="715"/>
      <c r="BN61" s="715"/>
      <c r="BO61" s="716"/>
      <c r="BP61" s="708"/>
      <c r="BQ61" s="761"/>
      <c r="BR61" s="761"/>
      <c r="BS61" s="137" t="s">
        <v>5857</v>
      </c>
      <c r="BT61" s="247"/>
      <c r="BU61" s="719">
        <f>VLOOKUP(BS61,'Прайс-лист'!$B:$K,10,0)</f>
        <v>1920</v>
      </c>
      <c r="BV61" s="715"/>
      <c r="BW61" s="715"/>
      <c r="BX61" s="715"/>
      <c r="BY61" s="715"/>
      <c r="BZ61" s="715"/>
      <c r="CA61" s="715"/>
      <c r="CB61" s="715"/>
      <c r="CC61" s="716"/>
      <c r="CD61" s="708"/>
      <c r="CE61" s="761"/>
      <c r="CF61" s="761"/>
      <c r="CG61" s="137" t="s">
        <v>5859</v>
      </c>
      <c r="CH61" s="160"/>
      <c r="CI61" s="719">
        <f>VLOOKUP(CG61,'Прайс-лист'!$B:$K,10,0)</f>
        <v>2120</v>
      </c>
      <c r="CJ61" s="715"/>
      <c r="CK61" s="715"/>
      <c r="CL61" s="715"/>
      <c r="CM61" s="715"/>
      <c r="CN61" s="715"/>
      <c r="CO61" s="715"/>
      <c r="CP61" s="715"/>
      <c r="CQ61" s="716"/>
      <c r="CR61" s="708"/>
      <c r="CS61" s="761"/>
      <c r="CT61" s="713"/>
      <c r="CV61" s="160"/>
      <c r="DW61" s="396"/>
      <c r="DX61" s="396"/>
    </row>
    <row r="62" spans="1:128" ht="15.75" customHeight="1" thickBot="1">
      <c r="A62" s="138" t="s">
        <v>4776</v>
      </c>
      <c r="C62" s="753">
        <f>VLOOKUP(A62,'Прайс-лист'!$B:$K,10,0)</f>
        <v>180</v>
      </c>
      <c r="D62" s="723"/>
      <c r="E62" s="723"/>
      <c r="F62" s="723"/>
      <c r="G62" s="723"/>
      <c r="H62" s="723"/>
      <c r="I62" s="723"/>
      <c r="J62" s="723"/>
      <c r="K62" s="724"/>
      <c r="L62" s="725"/>
      <c r="M62" s="726"/>
      <c r="N62" s="726"/>
      <c r="O62" s="139" t="s">
        <v>781</v>
      </c>
      <c r="P62" s="245"/>
      <c r="Q62" s="722">
        <f>VLOOKUP(O62,'Прайс-лист'!$B:$K,10,0)</f>
        <v>370</v>
      </c>
      <c r="R62" s="723"/>
      <c r="S62" s="723"/>
      <c r="T62" s="723"/>
      <c r="U62" s="723"/>
      <c r="V62" s="723"/>
      <c r="W62" s="723"/>
      <c r="X62" s="723"/>
      <c r="Y62" s="724"/>
      <c r="Z62" s="725"/>
      <c r="AA62" s="726"/>
      <c r="AB62" s="727"/>
      <c r="AC62" s="137" t="s">
        <v>4780</v>
      </c>
      <c r="AE62" s="753">
        <f>VLOOKUP(AC62,'Прайс-лист'!$B:$K,10,0)</f>
        <v>220</v>
      </c>
      <c r="AF62" s="723"/>
      <c r="AG62" s="723"/>
      <c r="AH62" s="723"/>
      <c r="AI62" s="723"/>
      <c r="AJ62" s="723"/>
      <c r="AK62" s="723"/>
      <c r="AL62" s="723"/>
      <c r="AM62" s="724"/>
      <c r="AN62" s="725"/>
      <c r="AO62" s="726"/>
      <c r="AP62" s="726"/>
      <c r="AQ62" s="139" t="s">
        <v>783</v>
      </c>
      <c r="AR62" s="245"/>
      <c r="AS62" s="722">
        <f>VLOOKUP(AQ62,'Прайс-лист'!$B:$K,10,0)</f>
        <v>450</v>
      </c>
      <c r="AT62" s="723"/>
      <c r="AU62" s="723"/>
      <c r="AV62" s="723"/>
      <c r="AW62" s="723"/>
      <c r="AX62" s="723"/>
      <c r="AY62" s="723"/>
      <c r="AZ62" s="723"/>
      <c r="BA62" s="724"/>
      <c r="BB62" s="725"/>
      <c r="BC62" s="726"/>
      <c r="BD62" s="727"/>
      <c r="BE62" s="138" t="s">
        <v>5818</v>
      </c>
      <c r="BG62" s="753">
        <f>VLOOKUP(BE62,'Прайс-лист'!$B:$K,10,0)</f>
        <v>540</v>
      </c>
      <c r="BH62" s="723"/>
      <c r="BI62" s="723"/>
      <c r="BJ62" s="723"/>
      <c r="BK62" s="723"/>
      <c r="BL62" s="723"/>
      <c r="BM62" s="723"/>
      <c r="BN62" s="723"/>
      <c r="BO62" s="724"/>
      <c r="BP62" s="725"/>
      <c r="BQ62" s="726"/>
      <c r="BR62" s="726"/>
      <c r="BS62" s="139" t="s">
        <v>5858</v>
      </c>
      <c r="BT62" s="248"/>
      <c r="BU62" s="722">
        <f>VLOOKUP(BS62,'Прайс-лист'!$B:$K,10,0)</f>
        <v>1920</v>
      </c>
      <c r="BV62" s="723"/>
      <c r="BW62" s="723"/>
      <c r="BX62" s="723"/>
      <c r="BY62" s="723"/>
      <c r="BZ62" s="723"/>
      <c r="CA62" s="723"/>
      <c r="CB62" s="723"/>
      <c r="CC62" s="724"/>
      <c r="CD62" s="725"/>
      <c r="CE62" s="726"/>
      <c r="CF62" s="726"/>
      <c r="CG62" s="139" t="s">
        <v>5860</v>
      </c>
      <c r="CH62" s="245"/>
      <c r="CI62" s="722">
        <f>VLOOKUP(CG62,'Прайс-лист'!$B:$K,10,0)</f>
        <v>2120</v>
      </c>
      <c r="CJ62" s="723"/>
      <c r="CK62" s="723"/>
      <c r="CL62" s="723"/>
      <c r="CM62" s="723"/>
      <c r="CN62" s="723"/>
      <c r="CO62" s="723"/>
      <c r="CP62" s="723"/>
      <c r="CQ62" s="724"/>
      <c r="CR62" s="725"/>
      <c r="CS62" s="726"/>
      <c r="CT62" s="727"/>
      <c r="CV62" s="160"/>
      <c r="DW62" s="396"/>
      <c r="DX62" s="396"/>
    </row>
    <row r="63" spans="1:128" ht="15" customHeight="1">
      <c r="CV63" s="160"/>
      <c r="DW63" s="396"/>
      <c r="DX63" s="396"/>
    </row>
    <row r="64" spans="1:128" ht="15" customHeight="1">
      <c r="AQ64" s="142"/>
      <c r="CV64" s="160"/>
      <c r="DI64" s="398"/>
      <c r="DJ64" s="398"/>
      <c r="DK64" s="398"/>
      <c r="DL64" s="398"/>
      <c r="DM64" s="398"/>
      <c r="DN64" s="398"/>
      <c r="DO64" s="398"/>
      <c r="DP64" s="398"/>
      <c r="DQ64" s="398"/>
      <c r="DR64" s="398"/>
      <c r="DS64" s="398"/>
      <c r="DT64" s="398"/>
      <c r="DU64" s="398"/>
      <c r="DV64" s="398"/>
      <c r="DW64" s="398"/>
    </row>
    <row r="65" spans="43:127" ht="15" customHeight="1">
      <c r="AQ65" s="142"/>
      <c r="CV65" s="160"/>
      <c r="DI65" s="398"/>
      <c r="DJ65" s="398"/>
      <c r="DK65" s="398"/>
      <c r="DL65" s="398"/>
      <c r="DM65" s="398"/>
      <c r="DN65" s="398"/>
      <c r="DO65" s="398"/>
      <c r="DP65" s="398"/>
      <c r="DQ65" s="398"/>
      <c r="DR65" s="398"/>
      <c r="DS65" s="398"/>
      <c r="DT65" s="398"/>
      <c r="DU65" s="398"/>
      <c r="DV65" s="398"/>
      <c r="DW65" s="398"/>
    </row>
    <row r="66" spans="43:127" ht="15" customHeight="1">
      <c r="AQ66" s="142"/>
      <c r="CV66" s="160"/>
      <c r="DI66" s="398"/>
      <c r="DJ66" s="398"/>
      <c r="DK66" s="398"/>
      <c r="DL66" s="398"/>
      <c r="DM66" s="398"/>
      <c r="DN66" s="398"/>
      <c r="DO66" s="398"/>
      <c r="DP66" s="398"/>
      <c r="DQ66" s="398"/>
      <c r="DR66" s="398"/>
      <c r="DS66" s="398"/>
      <c r="DT66" s="398"/>
      <c r="DU66" s="398"/>
      <c r="DV66" s="398"/>
      <c r="DW66" s="398"/>
    </row>
    <row r="67" spans="43:127">
      <c r="AQ67" s="142"/>
    </row>
  </sheetData>
  <sheetProtection algorithmName="SHA-512" hashValue="OxrVBvoGmfAjeOuCHhULp42HSwdgeKKKgruNSmIhG52UTpluSq5Gys0ghIXweMknqUDxzaGWqLh9rbsuJZ2JSw==" saltValue="1nFbgJTu78Jx6/zJSBWPrA==" spinCount="100000" sheet="1" objects="1" scenarios="1"/>
  <mergeCells count="583">
    <mergeCell ref="C39:AB39"/>
    <mergeCell ref="AE39:BD39"/>
    <mergeCell ref="BG39:DH39"/>
    <mergeCell ref="DK39:EJ39"/>
    <mergeCell ref="BG56:CT56"/>
    <mergeCell ref="C23:N23"/>
    <mergeCell ref="Q23:BR23"/>
    <mergeCell ref="BU23:CT23"/>
    <mergeCell ref="CW23:DV23"/>
    <mergeCell ref="AS31:CF31"/>
    <mergeCell ref="CI31:DH31"/>
    <mergeCell ref="DK31:EJ31"/>
    <mergeCell ref="EH29:EJ29"/>
    <mergeCell ref="BP29:BR29"/>
    <mergeCell ref="BU29:CC29"/>
    <mergeCell ref="CD29:CF29"/>
    <mergeCell ref="CI29:CQ29"/>
    <mergeCell ref="CR29:CT29"/>
    <mergeCell ref="DT53:DV53"/>
    <mergeCell ref="CW54:DE54"/>
    <mergeCell ref="DF54:DH54"/>
    <mergeCell ref="DK54:DS54"/>
    <mergeCell ref="DT54:DV54"/>
    <mergeCell ref="CI53:CQ53"/>
    <mergeCell ref="DY21:EG21"/>
    <mergeCell ref="EH21:EJ21"/>
    <mergeCell ref="BP21:BR21"/>
    <mergeCell ref="BU21:CC21"/>
    <mergeCell ref="CD21:CF21"/>
    <mergeCell ref="CI21:CQ21"/>
    <mergeCell ref="CR21:CT21"/>
    <mergeCell ref="CW21:DE21"/>
    <mergeCell ref="DF21:DH21"/>
    <mergeCell ref="DK21:DS21"/>
    <mergeCell ref="DT21:DV21"/>
    <mergeCell ref="DY20:EG20"/>
    <mergeCell ref="EH20:EJ20"/>
    <mergeCell ref="C19:N19"/>
    <mergeCell ref="Q19:AB19"/>
    <mergeCell ref="AE19:AP19"/>
    <mergeCell ref="C21:K21"/>
    <mergeCell ref="L21:N21"/>
    <mergeCell ref="Q21:Y21"/>
    <mergeCell ref="Z21:AB21"/>
    <mergeCell ref="AE21:AM21"/>
    <mergeCell ref="AN21:AP21"/>
    <mergeCell ref="AS21:BA21"/>
    <mergeCell ref="BB21:BD21"/>
    <mergeCell ref="BG21:BO21"/>
    <mergeCell ref="BP20:BR20"/>
    <mergeCell ref="BU20:CC20"/>
    <mergeCell ref="CD20:CF20"/>
    <mergeCell ref="CI20:CQ20"/>
    <mergeCell ref="CR20:CT20"/>
    <mergeCell ref="CW20:DE20"/>
    <mergeCell ref="DF20:DH20"/>
    <mergeCell ref="DK20:DS20"/>
    <mergeCell ref="DT20:DV20"/>
    <mergeCell ref="C20:K20"/>
    <mergeCell ref="L20:N20"/>
    <mergeCell ref="Q20:Y20"/>
    <mergeCell ref="Z20:AB20"/>
    <mergeCell ref="AE20:AM20"/>
    <mergeCell ref="AN20:AP20"/>
    <mergeCell ref="AS20:BA20"/>
    <mergeCell ref="BB20:BD20"/>
    <mergeCell ref="BG20:BO20"/>
    <mergeCell ref="BG19:BR19"/>
    <mergeCell ref="BU19:CF19"/>
    <mergeCell ref="CI19:CT19"/>
    <mergeCell ref="CW19:DH19"/>
    <mergeCell ref="DK19:DV19"/>
    <mergeCell ref="DY17:EJ17"/>
    <mergeCell ref="C18:N18"/>
    <mergeCell ref="Q18:AB18"/>
    <mergeCell ref="AE18:AP18"/>
    <mergeCell ref="AS18:BD18"/>
    <mergeCell ref="BG18:BR18"/>
    <mergeCell ref="BU18:CF18"/>
    <mergeCell ref="CI18:CT18"/>
    <mergeCell ref="CW18:DH18"/>
    <mergeCell ref="DK18:DV18"/>
    <mergeCell ref="DY18:EJ18"/>
    <mergeCell ref="C17:N17"/>
    <mergeCell ref="Q17:AB17"/>
    <mergeCell ref="AE17:AP17"/>
    <mergeCell ref="AS17:BD17"/>
    <mergeCell ref="BG17:BR17"/>
    <mergeCell ref="BU17:CF17"/>
    <mergeCell ref="CI17:CT17"/>
    <mergeCell ref="DY19:EJ19"/>
    <mergeCell ref="CW17:DH17"/>
    <mergeCell ref="DK17:DV17"/>
    <mergeCell ref="N2:AP2"/>
    <mergeCell ref="N3:AA3"/>
    <mergeCell ref="N4:AA4"/>
    <mergeCell ref="AB3:AP3"/>
    <mergeCell ref="AB4:AP4"/>
    <mergeCell ref="B6:EJ6"/>
    <mergeCell ref="AE61:AM61"/>
    <mergeCell ref="AN61:AP61"/>
    <mergeCell ref="AS61:BA61"/>
    <mergeCell ref="C60:N60"/>
    <mergeCell ref="Q60:AB60"/>
    <mergeCell ref="AE60:AP60"/>
    <mergeCell ref="AS60:BD60"/>
    <mergeCell ref="BB61:BD61"/>
    <mergeCell ref="C59:N59"/>
    <mergeCell ref="Q59:AB59"/>
    <mergeCell ref="AE59:AP59"/>
    <mergeCell ref="AS59:BD59"/>
    <mergeCell ref="BG59:BR59"/>
    <mergeCell ref="BU59:CF59"/>
    <mergeCell ref="AS19:BD19"/>
    <mergeCell ref="CI59:CT59"/>
    <mergeCell ref="Z61:AB61"/>
    <mergeCell ref="CD61:CF61"/>
    <mergeCell ref="CI61:CQ61"/>
    <mergeCell ref="C58:N58"/>
    <mergeCell ref="Q58:AB58"/>
    <mergeCell ref="AE58:AP58"/>
    <mergeCell ref="Q61:Y61"/>
    <mergeCell ref="AN62:AP62"/>
    <mergeCell ref="C62:K62"/>
    <mergeCell ref="L62:N62"/>
    <mergeCell ref="Q62:Y62"/>
    <mergeCell ref="BP61:BR61"/>
    <mergeCell ref="BU61:CC61"/>
    <mergeCell ref="AS62:BA62"/>
    <mergeCell ref="CD62:CF62"/>
    <mergeCell ref="CI62:CQ62"/>
    <mergeCell ref="CR62:CT62"/>
    <mergeCell ref="CI7:EJ7"/>
    <mergeCell ref="DY23:EJ23"/>
    <mergeCell ref="C31:AP31"/>
    <mergeCell ref="Z62:AB62"/>
    <mergeCell ref="AE62:AM62"/>
    <mergeCell ref="BG61:BO61"/>
    <mergeCell ref="BG60:BR60"/>
    <mergeCell ref="BU60:CF60"/>
    <mergeCell ref="CR61:CT61"/>
    <mergeCell ref="BB62:BD62"/>
    <mergeCell ref="BG62:BO62"/>
    <mergeCell ref="BP62:BR62"/>
    <mergeCell ref="BU62:CC62"/>
    <mergeCell ref="CI60:CT60"/>
    <mergeCell ref="AS58:BD58"/>
    <mergeCell ref="BG58:BR58"/>
    <mergeCell ref="BU58:CF58"/>
    <mergeCell ref="CI58:CT58"/>
    <mergeCell ref="C61:K61"/>
    <mergeCell ref="L61:N61"/>
    <mergeCell ref="AE57:AP57"/>
    <mergeCell ref="AS57:BD57"/>
    <mergeCell ref="BG57:BR57"/>
    <mergeCell ref="C57:N57"/>
    <mergeCell ref="Q57:AB57"/>
    <mergeCell ref="CR54:CT54"/>
    <mergeCell ref="BB54:BD54"/>
    <mergeCell ref="BG54:BO54"/>
    <mergeCell ref="BP54:BR54"/>
    <mergeCell ref="BU54:CC54"/>
    <mergeCell ref="CD54:CF54"/>
    <mergeCell ref="CI54:CQ54"/>
    <mergeCell ref="C54:K54"/>
    <mergeCell ref="L54:N54"/>
    <mergeCell ref="Q54:Y54"/>
    <mergeCell ref="Z54:AB54"/>
    <mergeCell ref="AE54:AM54"/>
    <mergeCell ref="AN54:AP54"/>
    <mergeCell ref="AS54:BA54"/>
    <mergeCell ref="DK53:DS53"/>
    <mergeCell ref="AN53:AP53"/>
    <mergeCell ref="AS53:BA53"/>
    <mergeCell ref="BB53:BD53"/>
    <mergeCell ref="BG53:BO53"/>
    <mergeCell ref="BP53:BR53"/>
    <mergeCell ref="BU53:CC53"/>
    <mergeCell ref="BU57:CF57"/>
    <mergeCell ref="CI57:CT57"/>
    <mergeCell ref="AE56:BD56"/>
    <mergeCell ref="CD53:CF53"/>
    <mergeCell ref="C53:K53"/>
    <mergeCell ref="C52:N52"/>
    <mergeCell ref="Q52:AB52"/>
    <mergeCell ref="AE52:AP52"/>
    <mergeCell ref="AS52:BD52"/>
    <mergeCell ref="BG52:BR52"/>
    <mergeCell ref="BU52:CF52"/>
    <mergeCell ref="CI52:CT52"/>
    <mergeCell ref="CW52:DH52"/>
    <mergeCell ref="CR53:CT53"/>
    <mergeCell ref="CW53:DE53"/>
    <mergeCell ref="DF53:DH53"/>
    <mergeCell ref="L53:N53"/>
    <mergeCell ref="Q53:Y53"/>
    <mergeCell ref="Z53:AB53"/>
    <mergeCell ref="AE53:AM53"/>
    <mergeCell ref="DK52:DV52"/>
    <mergeCell ref="C51:N51"/>
    <mergeCell ref="Q51:AB51"/>
    <mergeCell ref="AE51:AP51"/>
    <mergeCell ref="AS51:BD51"/>
    <mergeCell ref="BG51:BR51"/>
    <mergeCell ref="BU51:CF51"/>
    <mergeCell ref="CI51:CT51"/>
    <mergeCell ref="CW51:DH51"/>
    <mergeCell ref="DK51:DV51"/>
    <mergeCell ref="C50:N50"/>
    <mergeCell ref="Q50:AB50"/>
    <mergeCell ref="AE50:AP50"/>
    <mergeCell ref="AS50:BD50"/>
    <mergeCell ref="BG50:BR50"/>
    <mergeCell ref="BU50:CF50"/>
    <mergeCell ref="CI50:CT50"/>
    <mergeCell ref="CW50:DH50"/>
    <mergeCell ref="DK50:DV50"/>
    <mergeCell ref="C49:N49"/>
    <mergeCell ref="Q49:AB49"/>
    <mergeCell ref="AE49:AP49"/>
    <mergeCell ref="AS49:BD49"/>
    <mergeCell ref="BG49:BR49"/>
    <mergeCell ref="BU49:CF49"/>
    <mergeCell ref="CI49:CT49"/>
    <mergeCell ref="CW49:DH49"/>
    <mergeCell ref="DK49:DV49"/>
    <mergeCell ref="AS48:BR48"/>
    <mergeCell ref="BU48:CT48"/>
    <mergeCell ref="CW45:DE45"/>
    <mergeCell ref="DF45:DH45"/>
    <mergeCell ref="DK45:DS45"/>
    <mergeCell ref="DT45:DV45"/>
    <mergeCell ref="DY45:EG45"/>
    <mergeCell ref="EH45:EJ45"/>
    <mergeCell ref="BG45:BO45"/>
    <mergeCell ref="BP45:BR45"/>
    <mergeCell ref="BU45:CC45"/>
    <mergeCell ref="CD45:CF45"/>
    <mergeCell ref="CI45:CQ45"/>
    <mergeCell ref="CR45:CT45"/>
    <mergeCell ref="DK48:DV48"/>
    <mergeCell ref="CW48:DH48"/>
    <mergeCell ref="C47:EJ47"/>
    <mergeCell ref="C44:K44"/>
    <mergeCell ref="L44:N44"/>
    <mergeCell ref="Q44:Y44"/>
    <mergeCell ref="Z44:AB44"/>
    <mergeCell ref="AE44:AM44"/>
    <mergeCell ref="AN44:AP44"/>
    <mergeCell ref="DY44:EG44"/>
    <mergeCell ref="EH44:EJ44"/>
    <mergeCell ref="C45:K45"/>
    <mergeCell ref="L45:N45"/>
    <mergeCell ref="Q45:Y45"/>
    <mergeCell ref="Z45:AB45"/>
    <mergeCell ref="AE45:AM45"/>
    <mergeCell ref="AN45:AP45"/>
    <mergeCell ref="AS45:BA45"/>
    <mergeCell ref="BB45:BD45"/>
    <mergeCell ref="CI44:CQ44"/>
    <mergeCell ref="CR44:CT44"/>
    <mergeCell ref="CW44:DE44"/>
    <mergeCell ref="DF44:DH44"/>
    <mergeCell ref="DK44:DS44"/>
    <mergeCell ref="DT44:DV44"/>
    <mergeCell ref="AS44:BA44"/>
    <mergeCell ref="BB44:BD44"/>
    <mergeCell ref="BG44:BO44"/>
    <mergeCell ref="BP44:BR44"/>
    <mergeCell ref="BU44:CC44"/>
    <mergeCell ref="CD44:CF44"/>
    <mergeCell ref="DY42:EJ42"/>
    <mergeCell ref="C43:N43"/>
    <mergeCell ref="Q43:AB43"/>
    <mergeCell ref="AE43:AP43"/>
    <mergeCell ref="AS43:BD43"/>
    <mergeCell ref="BG43:BR43"/>
    <mergeCell ref="BU43:CF43"/>
    <mergeCell ref="CI43:CT43"/>
    <mergeCell ref="CW43:DH43"/>
    <mergeCell ref="DK43:DV43"/>
    <mergeCell ref="DY43:EJ43"/>
    <mergeCell ref="C42:N42"/>
    <mergeCell ref="Q42:AB42"/>
    <mergeCell ref="AE42:AP42"/>
    <mergeCell ref="AS42:BD42"/>
    <mergeCell ref="BG42:BR42"/>
    <mergeCell ref="BU42:CF42"/>
    <mergeCell ref="CI42:CT42"/>
    <mergeCell ref="CW42:DH42"/>
    <mergeCell ref="DK42:DV42"/>
    <mergeCell ref="L36:N36"/>
    <mergeCell ref="Q36:Y36"/>
    <mergeCell ref="CI40:CT40"/>
    <mergeCell ref="CW40:DH40"/>
    <mergeCell ref="DK40:DV40"/>
    <mergeCell ref="DY40:EJ40"/>
    <mergeCell ref="C41:N41"/>
    <mergeCell ref="Q41:AB41"/>
    <mergeCell ref="AE41:AP41"/>
    <mergeCell ref="AS41:BD41"/>
    <mergeCell ref="BG41:BR41"/>
    <mergeCell ref="BU41:CF41"/>
    <mergeCell ref="C40:N40"/>
    <mergeCell ref="Q40:AB40"/>
    <mergeCell ref="AE40:AP40"/>
    <mergeCell ref="AS40:BD40"/>
    <mergeCell ref="BG40:BR40"/>
    <mergeCell ref="BU40:CF40"/>
    <mergeCell ref="CI41:CT41"/>
    <mergeCell ref="CW41:DH41"/>
    <mergeCell ref="DK41:DV41"/>
    <mergeCell ref="DY41:EJ41"/>
    <mergeCell ref="EH37:EJ37"/>
    <mergeCell ref="CR37:CT37"/>
    <mergeCell ref="CW37:DE37"/>
    <mergeCell ref="DF37:DH37"/>
    <mergeCell ref="DK37:DS37"/>
    <mergeCell ref="DT37:DV37"/>
    <mergeCell ref="DY37:EG37"/>
    <mergeCell ref="BB37:BD37"/>
    <mergeCell ref="BG37:BO37"/>
    <mergeCell ref="BP37:BR37"/>
    <mergeCell ref="BU37:CC37"/>
    <mergeCell ref="CD37:CF37"/>
    <mergeCell ref="CI37:CQ37"/>
    <mergeCell ref="Z36:AB36"/>
    <mergeCell ref="AE36:AM36"/>
    <mergeCell ref="DT36:DV36"/>
    <mergeCell ref="DY36:EG36"/>
    <mergeCell ref="EH36:EJ36"/>
    <mergeCell ref="C37:K37"/>
    <mergeCell ref="L37:N37"/>
    <mergeCell ref="Q37:Y37"/>
    <mergeCell ref="Z37:AB37"/>
    <mergeCell ref="AE37:AM37"/>
    <mergeCell ref="AN37:AP37"/>
    <mergeCell ref="AS37:BA37"/>
    <mergeCell ref="CD36:CF36"/>
    <mergeCell ref="CI36:CQ36"/>
    <mergeCell ref="CR36:CT36"/>
    <mergeCell ref="CW36:DE36"/>
    <mergeCell ref="DF36:DH36"/>
    <mergeCell ref="DK36:DS36"/>
    <mergeCell ref="AN36:AP36"/>
    <mergeCell ref="AS36:BA36"/>
    <mergeCell ref="BB36:BD36"/>
    <mergeCell ref="BG36:BO36"/>
    <mergeCell ref="BP36:BR36"/>
    <mergeCell ref="BU36:CC36"/>
    <mergeCell ref="AE35:AP35"/>
    <mergeCell ref="AS35:BD35"/>
    <mergeCell ref="BG35:BR35"/>
    <mergeCell ref="BU35:CF35"/>
    <mergeCell ref="CI35:CT35"/>
    <mergeCell ref="CW35:DH35"/>
    <mergeCell ref="DK35:DV35"/>
    <mergeCell ref="DY35:EJ35"/>
    <mergeCell ref="C34:N34"/>
    <mergeCell ref="Q34:AB34"/>
    <mergeCell ref="AE34:AP34"/>
    <mergeCell ref="AS34:BD34"/>
    <mergeCell ref="BG34:BR34"/>
    <mergeCell ref="BU34:CF34"/>
    <mergeCell ref="CI34:CT34"/>
    <mergeCell ref="CW34:DH34"/>
    <mergeCell ref="DK34:DV34"/>
    <mergeCell ref="C36:K36"/>
    <mergeCell ref="DY32:EJ32"/>
    <mergeCell ref="C33:N33"/>
    <mergeCell ref="Q33:AB33"/>
    <mergeCell ref="AE33:AP33"/>
    <mergeCell ref="AS33:BD33"/>
    <mergeCell ref="BG33:BR33"/>
    <mergeCell ref="BU33:CF33"/>
    <mergeCell ref="CI33:CT33"/>
    <mergeCell ref="CW33:DH33"/>
    <mergeCell ref="DK33:DV33"/>
    <mergeCell ref="DY33:EJ33"/>
    <mergeCell ref="C32:N32"/>
    <mergeCell ref="Q32:AB32"/>
    <mergeCell ref="AE32:AP32"/>
    <mergeCell ref="AS32:BD32"/>
    <mergeCell ref="BG32:BR32"/>
    <mergeCell ref="BU32:CF32"/>
    <mergeCell ref="CI32:CT32"/>
    <mergeCell ref="CW32:DH32"/>
    <mergeCell ref="DK32:DV32"/>
    <mergeCell ref="DY34:EJ34"/>
    <mergeCell ref="C35:N35"/>
    <mergeCell ref="Q35:AB35"/>
    <mergeCell ref="CW29:DE29"/>
    <mergeCell ref="BG28:BO28"/>
    <mergeCell ref="BP28:BR28"/>
    <mergeCell ref="BU28:CC28"/>
    <mergeCell ref="CD28:CF28"/>
    <mergeCell ref="CI28:CQ28"/>
    <mergeCell ref="DF29:DH29"/>
    <mergeCell ref="DK29:DS29"/>
    <mergeCell ref="DT29:DV29"/>
    <mergeCell ref="DY29:EG29"/>
    <mergeCell ref="C28:K28"/>
    <mergeCell ref="L28:N28"/>
    <mergeCell ref="Q28:Y28"/>
    <mergeCell ref="Z28:AB28"/>
    <mergeCell ref="AE28:AM28"/>
    <mergeCell ref="AN28:AP28"/>
    <mergeCell ref="AS28:BA28"/>
    <mergeCell ref="EH28:EJ28"/>
    <mergeCell ref="C29:K29"/>
    <mergeCell ref="L29:N29"/>
    <mergeCell ref="Q29:Y29"/>
    <mergeCell ref="Z29:AB29"/>
    <mergeCell ref="AE29:AM29"/>
    <mergeCell ref="AN29:AP29"/>
    <mergeCell ref="AS29:BA29"/>
    <mergeCell ref="BB29:BD29"/>
    <mergeCell ref="BG29:BO29"/>
    <mergeCell ref="CR28:CT28"/>
    <mergeCell ref="CW28:DE28"/>
    <mergeCell ref="DF28:DH28"/>
    <mergeCell ref="DK28:DS28"/>
    <mergeCell ref="DT28:DV28"/>
    <mergeCell ref="DY28:EG28"/>
    <mergeCell ref="BB28:BD28"/>
    <mergeCell ref="DY26:EJ26"/>
    <mergeCell ref="C27:N27"/>
    <mergeCell ref="Q27:AB27"/>
    <mergeCell ref="AE27:AP27"/>
    <mergeCell ref="AS27:BD27"/>
    <mergeCell ref="BG27:BR27"/>
    <mergeCell ref="BU27:CF27"/>
    <mergeCell ref="CI27:CT27"/>
    <mergeCell ref="CW27:DH27"/>
    <mergeCell ref="DK27:DV27"/>
    <mergeCell ref="DY27:EJ27"/>
    <mergeCell ref="C26:N26"/>
    <mergeCell ref="Q26:AB26"/>
    <mergeCell ref="AE26:AP26"/>
    <mergeCell ref="AS26:BD26"/>
    <mergeCell ref="BG26:BR26"/>
    <mergeCell ref="BU26:CF26"/>
    <mergeCell ref="CI26:CT26"/>
    <mergeCell ref="CW26:DH26"/>
    <mergeCell ref="DK26:DV26"/>
    <mergeCell ref="DY24:EJ24"/>
    <mergeCell ref="C25:N25"/>
    <mergeCell ref="Q25:AB25"/>
    <mergeCell ref="AE25:AP25"/>
    <mergeCell ref="AS25:BD25"/>
    <mergeCell ref="BG25:BR25"/>
    <mergeCell ref="BU25:CF25"/>
    <mergeCell ref="CI25:CT25"/>
    <mergeCell ref="CW25:DH25"/>
    <mergeCell ref="DK25:DV25"/>
    <mergeCell ref="DY25:EJ25"/>
    <mergeCell ref="C24:N24"/>
    <mergeCell ref="Q24:AB24"/>
    <mergeCell ref="AE24:AP24"/>
    <mergeCell ref="AS24:BD24"/>
    <mergeCell ref="BG24:BR24"/>
    <mergeCell ref="BU24:CF24"/>
    <mergeCell ref="CI24:CT24"/>
    <mergeCell ref="CW24:DH24"/>
    <mergeCell ref="DK24:DV24"/>
    <mergeCell ref="EH13:EJ13"/>
    <mergeCell ref="BG13:BO13"/>
    <mergeCell ref="BP13:BR13"/>
    <mergeCell ref="BU13:CC13"/>
    <mergeCell ref="CD13:CF13"/>
    <mergeCell ref="CI13:CQ13"/>
    <mergeCell ref="CR13:CT13"/>
    <mergeCell ref="C16:N16"/>
    <mergeCell ref="Q16:AB16"/>
    <mergeCell ref="AE16:AP16"/>
    <mergeCell ref="AS16:BD16"/>
    <mergeCell ref="BG16:BR16"/>
    <mergeCell ref="BU16:CF16"/>
    <mergeCell ref="CI16:CT16"/>
    <mergeCell ref="CW16:DH16"/>
    <mergeCell ref="DK16:DV16"/>
    <mergeCell ref="DY16:EJ16"/>
    <mergeCell ref="CI15:DH15"/>
    <mergeCell ref="DK15:EJ15"/>
    <mergeCell ref="C15:AP15"/>
    <mergeCell ref="AS15:CF15"/>
    <mergeCell ref="BG12:BO12"/>
    <mergeCell ref="BP12:BR12"/>
    <mergeCell ref="BU12:CC12"/>
    <mergeCell ref="CD12:CF12"/>
    <mergeCell ref="CW13:DE13"/>
    <mergeCell ref="DF13:DH13"/>
    <mergeCell ref="DK13:DS13"/>
    <mergeCell ref="DT13:DV13"/>
    <mergeCell ref="DY13:EG13"/>
    <mergeCell ref="C12:K12"/>
    <mergeCell ref="L12:N12"/>
    <mergeCell ref="Q12:Y12"/>
    <mergeCell ref="Z12:AB12"/>
    <mergeCell ref="AE12:AM12"/>
    <mergeCell ref="AN12:AP12"/>
    <mergeCell ref="DY12:EG12"/>
    <mergeCell ref="EH12:EJ12"/>
    <mergeCell ref="C13:K13"/>
    <mergeCell ref="L13:N13"/>
    <mergeCell ref="Q13:Y13"/>
    <mergeCell ref="Z13:AB13"/>
    <mergeCell ref="AE13:AM13"/>
    <mergeCell ref="AN13:AP13"/>
    <mergeCell ref="AS13:BA13"/>
    <mergeCell ref="BB13:BD13"/>
    <mergeCell ref="CI12:CQ12"/>
    <mergeCell ref="CR12:CT12"/>
    <mergeCell ref="CW12:DE12"/>
    <mergeCell ref="DF12:DH12"/>
    <mergeCell ref="DK12:DS12"/>
    <mergeCell ref="DT12:DV12"/>
    <mergeCell ref="AS12:BA12"/>
    <mergeCell ref="BB12:BD12"/>
    <mergeCell ref="DY10:EJ10"/>
    <mergeCell ref="C11:N11"/>
    <mergeCell ref="Q11:AB11"/>
    <mergeCell ref="AE11:AP11"/>
    <mergeCell ref="AS11:BD11"/>
    <mergeCell ref="BG11:BR11"/>
    <mergeCell ref="BU11:CF11"/>
    <mergeCell ref="CI11:CT11"/>
    <mergeCell ref="CW11:DH11"/>
    <mergeCell ref="DK11:DV11"/>
    <mergeCell ref="DY11:EJ11"/>
    <mergeCell ref="C10:N10"/>
    <mergeCell ref="Q10:AB10"/>
    <mergeCell ref="AE10:AP10"/>
    <mergeCell ref="AS10:BD10"/>
    <mergeCell ref="BG10:BR10"/>
    <mergeCell ref="BU10:CF10"/>
    <mergeCell ref="CI10:CT10"/>
    <mergeCell ref="CW10:DH10"/>
    <mergeCell ref="DK10:DV10"/>
    <mergeCell ref="CI8:CT8"/>
    <mergeCell ref="CW8:DH8"/>
    <mergeCell ref="DK8:DV8"/>
    <mergeCell ref="DY8:EJ8"/>
    <mergeCell ref="C9:N9"/>
    <mergeCell ref="Q9:AB9"/>
    <mergeCell ref="AE9:AP9"/>
    <mergeCell ref="AS9:BD9"/>
    <mergeCell ref="BG9:BR9"/>
    <mergeCell ref="BU9:CF9"/>
    <mergeCell ref="C8:N8"/>
    <mergeCell ref="Q8:AB8"/>
    <mergeCell ref="AE8:AP8"/>
    <mergeCell ref="AS8:BD8"/>
    <mergeCell ref="BG8:BR8"/>
    <mergeCell ref="BU8:CF8"/>
    <mergeCell ref="CI9:CT9"/>
    <mergeCell ref="CW9:DH9"/>
    <mergeCell ref="DK9:DV9"/>
    <mergeCell ref="DY9:EJ9"/>
    <mergeCell ref="AT2:CF4"/>
    <mergeCell ref="DC3:DL3"/>
    <mergeCell ref="DC4:DL4"/>
    <mergeCell ref="C48:N48"/>
    <mergeCell ref="Q48:AP48"/>
    <mergeCell ref="C56:AB56"/>
    <mergeCell ref="C1:EJ1"/>
    <mergeCell ref="CI5:CQ5"/>
    <mergeCell ref="C7:BD7"/>
    <mergeCell ref="BG7:CF7"/>
    <mergeCell ref="C4:L4"/>
    <mergeCell ref="CI3:CQ3"/>
    <mergeCell ref="CI4:CQ4"/>
    <mergeCell ref="C3:L3"/>
    <mergeCell ref="CS2:DL2"/>
    <mergeCell ref="CS5:DL5"/>
    <mergeCell ref="DN5:EH5"/>
    <mergeCell ref="DN3:DY3"/>
    <mergeCell ref="DN4:DY4"/>
    <mergeCell ref="DZ3:EH3"/>
    <mergeCell ref="DZ4:EH4"/>
    <mergeCell ref="DN2:EH2"/>
    <mergeCell ref="CS3:DB3"/>
    <mergeCell ref="CS4:DB4"/>
  </mergeCells>
  <conditionalFormatting sqref="L12:N13">
    <cfRule type="cellIs" dxfId="1166" priority="281" operator="greaterThan">
      <formula>0</formula>
    </cfRule>
  </conditionalFormatting>
  <conditionalFormatting sqref="Z12:AB13">
    <cfRule type="cellIs" dxfId="1165" priority="280" operator="greaterThan">
      <formula>0</formula>
    </cfRule>
  </conditionalFormatting>
  <conditionalFormatting sqref="AN12:AP13">
    <cfRule type="cellIs" dxfId="1164" priority="279" operator="greaterThan">
      <formula>0</formula>
    </cfRule>
  </conditionalFormatting>
  <conditionalFormatting sqref="BB12:BD13">
    <cfRule type="cellIs" dxfId="1163" priority="278" operator="greaterThan">
      <formula>0</formula>
    </cfRule>
  </conditionalFormatting>
  <conditionalFormatting sqref="BP12:BR13">
    <cfRule type="cellIs" dxfId="1162" priority="181" operator="greaterThan">
      <formula>0</formula>
    </cfRule>
  </conditionalFormatting>
  <conditionalFormatting sqref="CD12:CF13">
    <cfRule type="cellIs" dxfId="1161" priority="180" operator="greaterThan">
      <formula>0</formula>
    </cfRule>
  </conditionalFormatting>
  <conditionalFormatting sqref="CR12:CT13">
    <cfRule type="cellIs" dxfId="1160" priority="179" operator="greaterThan">
      <formula>0</formula>
    </cfRule>
  </conditionalFormatting>
  <conditionalFormatting sqref="DF12:DH13">
    <cfRule type="cellIs" dxfId="1159" priority="178" operator="greaterThan">
      <formula>0</formula>
    </cfRule>
  </conditionalFormatting>
  <conditionalFormatting sqref="DT12:DV13">
    <cfRule type="cellIs" dxfId="1158" priority="177" operator="greaterThan">
      <formula>0</formula>
    </cfRule>
  </conditionalFormatting>
  <conditionalFormatting sqref="EH12:EJ13">
    <cfRule type="cellIs" dxfId="1157" priority="176" operator="greaterThan">
      <formula>0</formula>
    </cfRule>
  </conditionalFormatting>
  <conditionalFormatting sqref="AN61:AP62">
    <cfRule type="cellIs" dxfId="1156" priority="98" operator="greaterThan">
      <formula>0</formula>
    </cfRule>
  </conditionalFormatting>
  <conditionalFormatting sqref="BB61:BD62">
    <cfRule type="cellIs" dxfId="1155" priority="99" operator="greaterThan">
      <formula>0</formula>
    </cfRule>
  </conditionalFormatting>
  <conditionalFormatting sqref="L61:N62">
    <cfRule type="cellIs" dxfId="1154" priority="102" operator="greaterThan">
      <formula>0</formula>
    </cfRule>
  </conditionalFormatting>
  <conditionalFormatting sqref="Z61:AB62">
    <cfRule type="cellIs" dxfId="1153" priority="103" operator="greaterThan">
      <formula>0</formula>
    </cfRule>
  </conditionalFormatting>
  <conditionalFormatting sqref="L36:N37">
    <cfRule type="cellIs" dxfId="1152" priority="53" operator="greaterThan">
      <formula>0</formula>
    </cfRule>
  </conditionalFormatting>
  <conditionalFormatting sqref="Z28:AB29">
    <cfRule type="cellIs" dxfId="1151" priority="62" operator="greaterThan">
      <formula>0</formula>
    </cfRule>
  </conditionalFormatting>
  <conditionalFormatting sqref="CD28:CF29">
    <cfRule type="cellIs" dxfId="1150" priority="60" operator="greaterThan">
      <formula>0</formula>
    </cfRule>
  </conditionalFormatting>
  <conditionalFormatting sqref="L28:N29">
    <cfRule type="cellIs" dxfId="1149" priority="64" operator="greaterThan">
      <formula>0</formula>
    </cfRule>
  </conditionalFormatting>
  <conditionalFormatting sqref="BB28:BD29">
    <cfRule type="cellIs" dxfId="1148" priority="50" operator="greaterThan">
      <formula>0</formula>
    </cfRule>
  </conditionalFormatting>
  <conditionalFormatting sqref="DT28:DV29">
    <cfRule type="cellIs" dxfId="1147" priority="57" operator="greaterThan">
      <formula>0</formula>
    </cfRule>
  </conditionalFormatting>
  <conditionalFormatting sqref="CR28:CT29">
    <cfRule type="cellIs" dxfId="1146" priority="59" operator="greaterThan">
      <formula>0</formula>
    </cfRule>
  </conditionalFormatting>
  <conditionalFormatting sqref="DF28:DH29">
    <cfRule type="cellIs" dxfId="1145" priority="58" operator="greaterThan">
      <formula>0</formula>
    </cfRule>
  </conditionalFormatting>
  <conditionalFormatting sqref="DF20:DH21">
    <cfRule type="cellIs" dxfId="1144" priority="67" operator="greaterThan">
      <formula>0</formula>
    </cfRule>
  </conditionalFormatting>
  <conditionalFormatting sqref="CD53:CF54">
    <cfRule type="cellIs" dxfId="1143" priority="21" operator="greaterThan">
      <formula>0</formula>
    </cfRule>
  </conditionalFormatting>
  <conditionalFormatting sqref="BP36:BR37">
    <cfRule type="cellIs" dxfId="1142" priority="43" operator="greaterThan">
      <formula>0</formula>
    </cfRule>
  </conditionalFormatting>
  <conditionalFormatting sqref="CR36:CT37">
    <cfRule type="cellIs" dxfId="1141" priority="42" operator="greaterThan">
      <formula>0</formula>
    </cfRule>
  </conditionalFormatting>
  <conditionalFormatting sqref="BP28:BR29">
    <cfRule type="cellIs" dxfId="1140" priority="49" operator="greaterThan">
      <formula>0</formula>
    </cfRule>
  </conditionalFormatting>
  <conditionalFormatting sqref="EH36:EJ37">
    <cfRule type="cellIs" dxfId="1139" priority="39" operator="greaterThan">
      <formula>0</formula>
    </cfRule>
  </conditionalFormatting>
  <conditionalFormatting sqref="CD36:CF37">
    <cfRule type="cellIs" dxfId="1138" priority="45" operator="greaterThan">
      <formula>0</formula>
    </cfRule>
  </conditionalFormatting>
  <conditionalFormatting sqref="L20:N21">
    <cfRule type="cellIs" dxfId="1137" priority="83" operator="greaterThan">
      <formula>0</formula>
    </cfRule>
  </conditionalFormatting>
  <conditionalFormatting sqref="Z36:AB37">
    <cfRule type="cellIs" dxfId="1136" priority="47" operator="greaterThan">
      <formula>0</formula>
    </cfRule>
  </conditionalFormatting>
  <conditionalFormatting sqref="BB36:BD37">
    <cfRule type="cellIs" dxfId="1135" priority="44" operator="greaterThan">
      <formula>0</formula>
    </cfRule>
  </conditionalFormatting>
  <conditionalFormatting sqref="BP61:BR62">
    <cfRule type="cellIs" dxfId="1134" priority="15" operator="greaterThan">
      <formula>0</formula>
    </cfRule>
  </conditionalFormatting>
  <conditionalFormatting sqref="CR61:CT62">
    <cfRule type="cellIs" dxfId="1133" priority="12" operator="greaterThan">
      <formula>0</formula>
    </cfRule>
  </conditionalFormatting>
  <conditionalFormatting sqref="Z20:AB21">
    <cfRule type="cellIs" dxfId="1132" priority="77" operator="greaterThan">
      <formula>0</formula>
    </cfRule>
  </conditionalFormatting>
  <conditionalFormatting sqref="AN20:AP21">
    <cfRule type="cellIs" dxfId="1131" priority="76" operator="greaterThan">
      <formula>0</formula>
    </cfRule>
  </conditionalFormatting>
  <conditionalFormatting sqref="BB20:BD21">
    <cfRule type="cellIs" dxfId="1130" priority="75" operator="greaterThan">
      <formula>0</formula>
    </cfRule>
  </conditionalFormatting>
  <conditionalFormatting sqref="BP20:BR21">
    <cfRule type="cellIs" dxfId="1129" priority="74" operator="greaterThan">
      <formula>0</formula>
    </cfRule>
  </conditionalFormatting>
  <conditionalFormatting sqref="CD20:CF21">
    <cfRule type="cellIs" dxfId="1128" priority="73" operator="greaterThan">
      <formula>0</formula>
    </cfRule>
  </conditionalFormatting>
  <conditionalFormatting sqref="AN28:AP29">
    <cfRule type="cellIs" dxfId="1127" priority="51" operator="greaterThan">
      <formula>0</formula>
    </cfRule>
  </conditionalFormatting>
  <conditionalFormatting sqref="DT20:DV21">
    <cfRule type="cellIs" dxfId="1126" priority="70" operator="greaterThan">
      <formula>0</formula>
    </cfRule>
  </conditionalFormatting>
  <conditionalFormatting sqref="EH20:EJ21">
    <cfRule type="cellIs" dxfId="1125" priority="69" operator="greaterThan">
      <formula>0</formula>
    </cfRule>
  </conditionalFormatting>
  <conditionalFormatting sqref="CR20:CT21">
    <cfRule type="cellIs" dxfId="1124" priority="68" operator="greaterThan">
      <formula>0</formula>
    </cfRule>
  </conditionalFormatting>
  <conditionalFormatting sqref="BB53:BD54">
    <cfRule type="cellIs" dxfId="1123" priority="23" operator="greaterThan">
      <formula>0</formula>
    </cfRule>
  </conditionalFormatting>
  <conditionalFormatting sqref="AN53:AP54">
    <cfRule type="cellIs" dxfId="1122" priority="24" operator="greaterThan">
      <formula>0</formula>
    </cfRule>
  </conditionalFormatting>
  <conditionalFormatting sqref="Z53:AB54">
    <cfRule type="cellIs" dxfId="1121" priority="25" operator="greaterThan">
      <formula>0</formula>
    </cfRule>
  </conditionalFormatting>
  <conditionalFormatting sqref="CR53:CT54">
    <cfRule type="cellIs" dxfId="1120" priority="20" operator="greaterThan">
      <formula>0</formula>
    </cfRule>
  </conditionalFormatting>
  <conditionalFormatting sqref="EH28:EJ29">
    <cfRule type="cellIs" dxfId="1119" priority="56" operator="greaterThan">
      <formula>0</formula>
    </cfRule>
  </conditionalFormatting>
  <conditionalFormatting sqref="DT53:DV54">
    <cfRule type="cellIs" dxfId="1118" priority="17" operator="greaterThan">
      <formula>0</formula>
    </cfRule>
  </conditionalFormatting>
  <conditionalFormatting sqref="AN36:AP37">
    <cfRule type="cellIs" dxfId="1117" priority="46" operator="greaterThan">
      <formula>0</formula>
    </cfRule>
  </conditionalFormatting>
  <conditionalFormatting sqref="DF36:DH37">
    <cfRule type="cellIs" dxfId="1116" priority="41" operator="greaterThan">
      <formula>0</formula>
    </cfRule>
  </conditionalFormatting>
  <conditionalFormatting sqref="DT36:DV37">
    <cfRule type="cellIs" dxfId="1115" priority="40" operator="greaterThan">
      <formula>0</formula>
    </cfRule>
  </conditionalFormatting>
  <conditionalFormatting sqref="CD61:CF62">
    <cfRule type="cellIs" dxfId="1114" priority="13" operator="greaterThan">
      <formula>0</formula>
    </cfRule>
  </conditionalFormatting>
  <conditionalFormatting sqref="DF53:DH54">
    <cfRule type="cellIs" dxfId="1113" priority="16" operator="greaterThan">
      <formula>0</formula>
    </cfRule>
  </conditionalFormatting>
  <conditionalFormatting sqref="BP53:BR54">
    <cfRule type="cellIs" dxfId="1112" priority="22" operator="greaterThan">
      <formula>0</formula>
    </cfRule>
  </conditionalFormatting>
  <conditionalFormatting sqref="L44:N45">
    <cfRule type="cellIs" dxfId="1111" priority="11" operator="greaterThan">
      <formula>0</formula>
    </cfRule>
  </conditionalFormatting>
  <conditionalFormatting sqref="Z44:AB45">
    <cfRule type="cellIs" dxfId="1110" priority="10" operator="greaterThan">
      <formula>0</formula>
    </cfRule>
  </conditionalFormatting>
  <conditionalFormatting sqref="AN44:AP45">
    <cfRule type="cellIs" dxfId="1109" priority="9" operator="greaterThan">
      <formula>0</formula>
    </cfRule>
  </conditionalFormatting>
  <conditionalFormatting sqref="BB44:BD45">
    <cfRule type="cellIs" dxfId="1108" priority="8" operator="greaterThan">
      <formula>0</formula>
    </cfRule>
  </conditionalFormatting>
  <conditionalFormatting sqref="BP44:BR45">
    <cfRule type="cellIs" dxfId="1107" priority="7" operator="greaterThan">
      <formula>0</formula>
    </cfRule>
  </conditionalFormatting>
  <conditionalFormatting sqref="CD44:CF45">
    <cfRule type="cellIs" dxfId="1106" priority="6" operator="greaterThan">
      <formula>0</formula>
    </cfRule>
  </conditionalFormatting>
  <conditionalFormatting sqref="CR44:CT45">
    <cfRule type="cellIs" dxfId="1105" priority="5" operator="greaterThan">
      <formula>0</formula>
    </cfRule>
  </conditionalFormatting>
  <conditionalFormatting sqref="DF44:DH45">
    <cfRule type="cellIs" dxfId="1104" priority="4" operator="greaterThan">
      <formula>0</formula>
    </cfRule>
  </conditionalFormatting>
  <conditionalFormatting sqref="DT44:DV45">
    <cfRule type="cellIs" dxfId="1103" priority="3" operator="greaterThan">
      <formula>0</formula>
    </cfRule>
  </conditionalFormatting>
  <conditionalFormatting sqref="EH44:EJ45">
    <cfRule type="cellIs" dxfId="1102" priority="2" operator="greaterThan">
      <formula>0</formula>
    </cfRule>
  </conditionalFormatting>
  <conditionalFormatting sqref="L53:N54">
    <cfRule type="cellIs" dxfId="1101" priority="1" operator="greaterThan">
      <formula>0</formula>
    </cfRule>
  </conditionalFormatting>
  <pageMargins left="0.23622047244094491" right="0.23622047244094491" top="0.74803149606299213" bottom="0.74803149606299213" header="0.31496062992125984" footer="0.31496062992125984"/>
  <pageSetup paperSize="9" scale="49" fitToHeight="0" orientation="portrait" r:id="rId1"/>
  <headerFooter>
    <oddFooter>&amp;R&amp;"Arial,обычный"&amp;24Стр.&amp;P</oddFooter>
  </headerFooter>
  <rowBreaks count="1" manualBreakCount="1">
    <brk id="46" max="16383" man="1"/>
  </rowBreaks>
  <drawing r:id="rId2"/>
</worksheet>
</file>

<file path=xl/worksheets/sheet13.xml><?xml version="1.0" encoding="utf-8"?>
<worksheet xmlns="http://schemas.openxmlformats.org/spreadsheetml/2006/main" xmlns:r="http://schemas.openxmlformats.org/officeDocument/2006/relationships">
  <sheetPr>
    <tabColor theme="5"/>
  </sheetPr>
  <dimension ref="A1:EK103"/>
  <sheetViews>
    <sheetView topLeftCell="B1" zoomScale="80" zoomScaleNormal="80" workbookViewId="0">
      <pane ySplit="5" topLeftCell="A6" activePane="bottomLeft" state="frozen"/>
      <selection activeCell="DR102" sqref="DR102"/>
      <selection pane="bottomLeft" activeCell="AS9" sqref="AS9:BD9"/>
    </sheetView>
  </sheetViews>
  <sheetFormatPr defaultRowHeight="14.25"/>
  <cols>
    <col min="1" max="1" width="19" style="163" hidden="1" customWidth="1"/>
    <col min="2" max="2" width="1.7109375" style="163" customWidth="1"/>
    <col min="3" max="9" width="1.42578125" style="163" customWidth="1"/>
    <col min="10" max="11" width="1.85546875" style="163" customWidth="1"/>
    <col min="12" max="12" width="2.140625" style="163" customWidth="1"/>
    <col min="13" max="14" width="1.42578125" style="163" customWidth="1"/>
    <col min="15" max="15" width="14.140625" style="163" hidden="1" customWidth="1"/>
    <col min="16" max="25" width="1.42578125" style="163" customWidth="1"/>
    <col min="26" max="26" width="3.42578125" style="163" customWidth="1"/>
    <col min="27" max="28" width="1.42578125" style="163" customWidth="1"/>
    <col min="29" max="29" width="13" style="163" hidden="1" customWidth="1"/>
    <col min="30" max="33" width="1.42578125" style="163" customWidth="1"/>
    <col min="34" max="35" width="2.5703125" style="163" customWidth="1"/>
    <col min="36" max="42" width="1.42578125" style="163" customWidth="1"/>
    <col min="43" max="43" width="14.140625" style="163" hidden="1" customWidth="1"/>
    <col min="44" max="54" width="1.42578125" style="163" customWidth="1"/>
    <col min="55" max="56" width="1.5703125" style="163" customWidth="1"/>
    <col min="57" max="57" width="13.5703125" style="163" hidden="1" customWidth="1"/>
    <col min="58" max="58" width="1.85546875" style="163" customWidth="1"/>
    <col min="59" max="65" width="1.42578125" style="163" customWidth="1"/>
    <col min="66" max="66" width="2.140625" style="163" customWidth="1"/>
    <col min="67" max="67" width="3.28515625" style="163" customWidth="1"/>
    <col min="68" max="68" width="1.5703125" style="163" customWidth="1"/>
    <col min="69" max="70" width="1.42578125" style="163" customWidth="1"/>
    <col min="71" max="71" width="12.7109375" style="163" hidden="1" customWidth="1"/>
    <col min="72" max="84" width="1.42578125" style="163" customWidth="1"/>
    <col min="85" max="85" width="14.140625" style="163" hidden="1" customWidth="1"/>
    <col min="86" max="86" width="2.42578125" style="163" customWidth="1"/>
    <col min="87" max="97" width="1.42578125" style="163" customWidth="1"/>
    <col min="98" max="98" width="2.140625" style="163" customWidth="1"/>
    <col min="99" max="99" width="9" style="163" hidden="1" customWidth="1"/>
    <col min="100" max="112" width="1.42578125" style="163" customWidth="1"/>
    <col min="113" max="113" width="13.28515625" style="163" hidden="1" customWidth="1"/>
    <col min="114" max="114" width="1.85546875" style="163" customWidth="1"/>
    <col min="115" max="126" width="1.42578125" style="163" customWidth="1"/>
    <col min="127" max="127" width="12.7109375" style="163" hidden="1" customWidth="1"/>
    <col min="128" max="140" width="1.42578125" style="163" customWidth="1"/>
    <col min="141" max="16384" width="9.140625" style="163"/>
  </cols>
  <sheetData>
    <row r="1" spans="1:141" ht="21" thickBot="1">
      <c r="C1" s="750" t="s">
        <v>5880</v>
      </c>
      <c r="D1" s="751"/>
      <c r="E1" s="751"/>
      <c r="F1" s="751"/>
      <c r="G1" s="751"/>
      <c r="H1" s="751"/>
      <c r="I1" s="751"/>
      <c r="J1" s="751"/>
      <c r="K1" s="751"/>
      <c r="L1" s="751"/>
      <c r="M1" s="751"/>
      <c r="N1" s="751"/>
      <c r="O1" s="751"/>
      <c r="P1" s="751"/>
      <c r="Q1" s="751"/>
      <c r="R1" s="751"/>
      <c r="S1" s="751"/>
      <c r="T1" s="751"/>
      <c r="U1" s="751"/>
      <c r="V1" s="751"/>
      <c r="W1" s="751"/>
      <c r="X1" s="751"/>
      <c r="Y1" s="751"/>
      <c r="Z1" s="751"/>
      <c r="AA1" s="751"/>
      <c r="AB1" s="751"/>
      <c r="AC1" s="751"/>
      <c r="AD1" s="751"/>
      <c r="AE1" s="751"/>
      <c r="AF1" s="751"/>
      <c r="AG1" s="751"/>
      <c r="AH1" s="751"/>
      <c r="AI1" s="751"/>
      <c r="AJ1" s="751"/>
      <c r="AK1" s="751"/>
      <c r="AL1" s="751"/>
      <c r="AM1" s="751"/>
      <c r="AN1" s="751"/>
      <c r="AO1" s="751"/>
      <c r="AP1" s="751"/>
      <c r="AQ1" s="751"/>
      <c r="AR1" s="751"/>
      <c r="AS1" s="751"/>
      <c r="AT1" s="751"/>
      <c r="AU1" s="751"/>
      <c r="AV1" s="751"/>
      <c r="AW1" s="751"/>
      <c r="AX1" s="751"/>
      <c r="AY1" s="751"/>
      <c r="AZ1" s="751"/>
      <c r="BA1" s="751"/>
      <c r="BB1" s="751"/>
      <c r="BC1" s="751"/>
      <c r="BD1" s="751"/>
      <c r="BE1" s="751"/>
      <c r="BF1" s="751"/>
      <c r="BG1" s="751"/>
      <c r="BH1" s="751"/>
      <c r="BI1" s="751"/>
      <c r="BJ1" s="751"/>
      <c r="BK1" s="751"/>
      <c r="BL1" s="751"/>
      <c r="BM1" s="751"/>
      <c r="BN1" s="751"/>
      <c r="BO1" s="751"/>
      <c r="BP1" s="751"/>
      <c r="BQ1" s="751"/>
      <c r="BR1" s="751"/>
      <c r="BS1" s="751"/>
      <c r="BT1" s="751"/>
      <c r="BU1" s="751"/>
      <c r="BV1" s="751"/>
      <c r="BW1" s="751"/>
      <c r="BX1" s="751"/>
      <c r="BY1" s="751"/>
      <c r="BZ1" s="751"/>
      <c r="CA1" s="751"/>
      <c r="CB1" s="751"/>
      <c r="CC1" s="751"/>
      <c r="CD1" s="751"/>
      <c r="CE1" s="751"/>
      <c r="CF1" s="751"/>
      <c r="CG1" s="751"/>
      <c r="CH1" s="751"/>
      <c r="CI1" s="751"/>
      <c r="CJ1" s="751"/>
      <c r="CK1" s="751"/>
      <c r="CL1" s="751"/>
      <c r="CM1" s="751"/>
      <c r="CN1" s="751"/>
      <c r="CO1" s="751"/>
      <c r="CP1" s="751"/>
      <c r="CQ1" s="751"/>
      <c r="CR1" s="751"/>
      <c r="CS1" s="751"/>
      <c r="CT1" s="751"/>
      <c r="CU1" s="751"/>
      <c r="CV1" s="751"/>
      <c r="CW1" s="751"/>
      <c r="CX1" s="751"/>
      <c r="CY1" s="751"/>
      <c r="CZ1" s="751"/>
      <c r="DA1" s="751"/>
      <c r="DB1" s="751"/>
      <c r="DC1" s="751"/>
      <c r="DD1" s="751"/>
      <c r="DE1" s="751"/>
      <c r="DF1" s="751"/>
      <c r="DG1" s="751"/>
      <c r="DH1" s="751"/>
      <c r="DI1" s="751"/>
      <c r="DJ1" s="751"/>
      <c r="DK1" s="751"/>
      <c r="DL1" s="751"/>
      <c r="DM1" s="751"/>
      <c r="DN1" s="751"/>
      <c r="DO1" s="751"/>
      <c r="DP1" s="751"/>
      <c r="DQ1" s="751"/>
      <c r="DR1" s="751"/>
      <c r="DS1" s="751"/>
      <c r="DT1" s="751"/>
      <c r="DU1" s="751"/>
      <c r="DV1" s="751"/>
      <c r="DW1" s="751"/>
      <c r="DX1" s="751"/>
      <c r="DY1" s="751"/>
      <c r="DZ1" s="751"/>
      <c r="EA1" s="751"/>
      <c r="EB1" s="751"/>
      <c r="EC1" s="751"/>
      <c r="ED1" s="751"/>
      <c r="EE1" s="751"/>
      <c r="EF1" s="751"/>
      <c r="EG1" s="751"/>
      <c r="EH1" s="751"/>
      <c r="EI1" s="751"/>
      <c r="EJ1" s="752"/>
    </row>
    <row r="2" spans="1:141" ht="15" customHeight="1" thickBot="1">
      <c r="B2" s="350"/>
      <c r="C2" s="350"/>
      <c r="D2" s="350"/>
      <c r="E2" s="350"/>
      <c r="F2" s="350"/>
      <c r="G2" s="350"/>
      <c r="H2" s="350"/>
      <c r="I2" s="350"/>
      <c r="J2" s="350"/>
      <c r="K2" s="350"/>
      <c r="L2" s="350"/>
      <c r="M2" s="212"/>
      <c r="N2" s="932" t="s">
        <v>5003</v>
      </c>
      <c r="O2" s="933"/>
      <c r="P2" s="933"/>
      <c r="Q2" s="933"/>
      <c r="R2" s="933"/>
      <c r="S2" s="933"/>
      <c r="T2" s="933"/>
      <c r="U2" s="933"/>
      <c r="V2" s="933"/>
      <c r="W2" s="933"/>
      <c r="X2" s="933"/>
      <c r="Y2" s="933"/>
      <c r="Z2" s="933"/>
      <c r="AA2" s="933"/>
      <c r="AB2" s="933"/>
      <c r="AC2" s="933"/>
      <c r="AD2" s="933"/>
      <c r="AE2" s="933"/>
      <c r="AF2" s="933"/>
      <c r="AG2" s="933"/>
      <c r="AH2" s="933"/>
      <c r="AI2" s="933"/>
      <c r="AJ2" s="934"/>
      <c r="AK2" s="158"/>
      <c r="AL2" s="158"/>
      <c r="AM2" s="797" t="s">
        <v>6367</v>
      </c>
      <c r="AN2" s="798"/>
      <c r="AO2" s="798"/>
      <c r="AP2" s="798"/>
      <c r="AQ2" s="798"/>
      <c r="AR2" s="798"/>
      <c r="AS2" s="798"/>
      <c r="AT2" s="798"/>
      <c r="AU2" s="798"/>
      <c r="AV2" s="798"/>
      <c r="AW2" s="798"/>
      <c r="AX2" s="798"/>
      <c r="AY2" s="798"/>
      <c r="AZ2" s="798"/>
      <c r="BA2" s="798"/>
      <c r="BB2" s="798"/>
      <c r="BC2" s="798"/>
      <c r="BD2" s="798"/>
      <c r="BE2" s="798"/>
      <c r="BF2" s="798"/>
      <c r="BG2" s="798"/>
      <c r="BH2" s="798"/>
      <c r="BI2" s="798"/>
      <c r="BJ2" s="798"/>
      <c r="BK2" s="798"/>
      <c r="BL2" s="798"/>
      <c r="BM2" s="798"/>
      <c r="BN2" s="798"/>
      <c r="BO2" s="798"/>
      <c r="BP2" s="798"/>
      <c r="BQ2" s="798"/>
      <c r="BR2" s="798"/>
      <c r="BS2" s="798"/>
      <c r="BT2" s="798"/>
      <c r="BU2" s="798"/>
      <c r="BV2" s="798"/>
      <c r="BW2" s="798"/>
      <c r="BX2" s="798"/>
      <c r="BY2" s="798"/>
      <c r="BZ2" s="798"/>
      <c r="CA2" s="798"/>
      <c r="CB2" s="798"/>
      <c r="CC2" s="798"/>
      <c r="CD2" s="798"/>
      <c r="CE2" s="798"/>
      <c r="CF2" s="799"/>
      <c r="CG2" s="142"/>
      <c r="CH2" s="142"/>
      <c r="CI2" s="142"/>
      <c r="CJ2" s="142"/>
      <c r="CK2" s="142"/>
      <c r="CL2" s="142"/>
      <c r="CM2" s="142"/>
      <c r="CN2" s="142"/>
      <c r="CO2" s="142"/>
      <c r="CP2" s="142"/>
      <c r="CQ2" s="142"/>
      <c r="CR2" s="142"/>
      <c r="CS2" s="745" t="s">
        <v>4999</v>
      </c>
      <c r="CT2" s="745"/>
      <c r="CU2" s="745"/>
      <c r="CV2" s="745"/>
      <c r="CW2" s="745"/>
      <c r="CX2" s="745"/>
      <c r="CY2" s="745"/>
      <c r="CZ2" s="745"/>
      <c r="DA2" s="745"/>
      <c r="DB2" s="745"/>
      <c r="DC2" s="745"/>
      <c r="DD2" s="745"/>
      <c r="DE2" s="745"/>
      <c r="DF2" s="745"/>
      <c r="DG2" s="745"/>
      <c r="DH2" s="745"/>
      <c r="DI2" s="745"/>
      <c r="DJ2" s="745"/>
      <c r="DK2" s="745"/>
      <c r="DL2" s="745"/>
      <c r="DN2" s="745" t="s">
        <v>5000</v>
      </c>
      <c r="DO2" s="745"/>
      <c r="DP2" s="745"/>
      <c r="DQ2" s="745"/>
      <c r="DR2" s="745"/>
      <c r="DS2" s="745"/>
      <c r="DT2" s="745"/>
      <c r="DU2" s="745"/>
      <c r="DV2" s="745"/>
      <c r="DW2" s="745"/>
      <c r="DX2" s="745"/>
      <c r="DY2" s="745"/>
      <c r="DZ2" s="745"/>
      <c r="EA2" s="745"/>
      <c r="EB2" s="745"/>
      <c r="EC2" s="745"/>
      <c r="ED2" s="745"/>
      <c r="EE2" s="745"/>
      <c r="EF2" s="745"/>
      <c r="EG2" s="745"/>
      <c r="EH2" s="745"/>
      <c r="EI2" s="142"/>
      <c r="EJ2" s="142"/>
      <c r="EK2" s="142"/>
    </row>
    <row r="3" spans="1:141" s="243" customFormat="1" ht="21" customHeight="1" thickBot="1">
      <c r="B3" s="163"/>
      <c r="C3" s="838" t="s">
        <v>4266</v>
      </c>
      <c r="D3" s="839"/>
      <c r="E3" s="839"/>
      <c r="F3" s="839"/>
      <c r="G3" s="839"/>
      <c r="H3" s="839"/>
      <c r="I3" s="839"/>
      <c r="J3" s="839"/>
      <c r="K3" s="839"/>
      <c r="L3" s="840"/>
      <c r="M3" s="140"/>
      <c r="N3" s="926" t="s">
        <v>602</v>
      </c>
      <c r="O3" s="927"/>
      <c r="P3" s="927"/>
      <c r="Q3" s="927"/>
      <c r="R3" s="927"/>
      <c r="S3" s="927"/>
      <c r="T3" s="927"/>
      <c r="U3" s="927"/>
      <c r="V3" s="927"/>
      <c r="W3" s="927"/>
      <c r="X3" s="928"/>
      <c r="Y3" s="158"/>
      <c r="Z3" s="929" t="s">
        <v>15</v>
      </c>
      <c r="AA3" s="930"/>
      <c r="AB3" s="930"/>
      <c r="AC3" s="930"/>
      <c r="AD3" s="930"/>
      <c r="AE3" s="930"/>
      <c r="AF3" s="930"/>
      <c r="AG3" s="930"/>
      <c r="AH3" s="930"/>
      <c r="AI3" s="930"/>
      <c r="AJ3" s="931"/>
      <c r="AK3" s="158"/>
      <c r="AL3" s="158"/>
      <c r="AM3" s="800"/>
      <c r="AN3" s="801"/>
      <c r="AO3" s="801"/>
      <c r="AP3" s="801"/>
      <c r="AQ3" s="801"/>
      <c r="AR3" s="801"/>
      <c r="AS3" s="801"/>
      <c r="AT3" s="801"/>
      <c r="AU3" s="801"/>
      <c r="AV3" s="801"/>
      <c r="AW3" s="801"/>
      <c r="AX3" s="801"/>
      <c r="AY3" s="801"/>
      <c r="AZ3" s="801"/>
      <c r="BA3" s="801"/>
      <c r="BB3" s="801"/>
      <c r="BC3" s="801"/>
      <c r="BD3" s="801"/>
      <c r="BE3" s="801"/>
      <c r="BF3" s="801"/>
      <c r="BG3" s="801"/>
      <c r="BH3" s="801"/>
      <c r="BI3" s="801"/>
      <c r="BJ3" s="801"/>
      <c r="BK3" s="801"/>
      <c r="BL3" s="801"/>
      <c r="BM3" s="801"/>
      <c r="BN3" s="801"/>
      <c r="BO3" s="801"/>
      <c r="BP3" s="801"/>
      <c r="BQ3" s="801"/>
      <c r="BR3" s="801"/>
      <c r="BS3" s="801"/>
      <c r="BT3" s="801"/>
      <c r="BU3" s="801"/>
      <c r="BV3" s="801"/>
      <c r="BW3" s="801"/>
      <c r="BX3" s="801"/>
      <c r="BY3" s="801"/>
      <c r="BZ3" s="801"/>
      <c r="CA3" s="801"/>
      <c r="CB3" s="801"/>
      <c r="CC3" s="801"/>
      <c r="CD3" s="801"/>
      <c r="CE3" s="801"/>
      <c r="CF3" s="802"/>
      <c r="CI3" s="757" t="s">
        <v>4266</v>
      </c>
      <c r="CJ3" s="757"/>
      <c r="CK3" s="757"/>
      <c r="CL3" s="757"/>
      <c r="CM3" s="757"/>
      <c r="CN3" s="757"/>
      <c r="CO3" s="757"/>
      <c r="CP3" s="757"/>
      <c r="CQ3" s="757"/>
      <c r="CR3" s="142"/>
      <c r="CS3" s="909">
        <f>Z12+AN12+BB12+CD12+DF12+L28+AN28+BB28+CD28+CR28+DT28+EH12+Z20+BB20+CD20+CR20+DF20+DT20+EH20+L36+BB36+CD36+DF36+EH36+Z44+CD44+BB44+DF44+BB53+EH44+L53+Z53+BP53+CR53+DF53+EH53+Z61+BB61+CD61+CR61+DT61+L69+Z69+AN69+BP69+CR69+DT69+L77+AN77+BP77+CR77+DT77+AN85+CD85+DT85+AN93+BP93+EH77+EH85+AN36+CR36+Z93+BB93</f>
        <v>0</v>
      </c>
      <c r="CT3" s="909"/>
      <c r="CU3" s="909"/>
      <c r="CV3" s="909"/>
      <c r="CW3" s="909"/>
      <c r="CX3" s="909"/>
      <c r="CY3" s="909"/>
      <c r="CZ3" s="909"/>
      <c r="DA3" s="909"/>
      <c r="DB3" s="909"/>
      <c r="DC3" s="910">
        <f>Z13+AN13+BB13+CD13+DF13+L29+AN29+BB29+CD29+CR29+DT29+EH13+Z21+BB21+CD21+CR21+DF21+DT21+EH21+L37+BB37+CD37+DF37+EH37+Z45+CD45+BB45+DF45+BB54+EH45+L54+Z54+BP54+CR54+DF54+EH54+Z62+BB62+CD62+CR62+DT62+L70+Z70+AN70+BP70+CR70+DT70+L78+AN78+BP78+CR78+DT78+AN86+CD86+DT86+AN94+BP94+EH78+EH86+AN37+CR37+Z94+BB94</f>
        <v>0</v>
      </c>
      <c r="DD3" s="910"/>
      <c r="DE3" s="910"/>
      <c r="DF3" s="910"/>
      <c r="DG3" s="910"/>
      <c r="DH3" s="910"/>
      <c r="DI3" s="910"/>
      <c r="DJ3" s="910"/>
      <c r="DK3" s="910"/>
      <c r="DL3" s="910"/>
      <c r="DM3" s="163"/>
      <c r="DN3" s="895">
        <f>Q12*Z12+AE12*AN12+BU12*CD12+AS12*BB12+CW12*DF12+DY12*EH12+Q20*Z20+AS20*BB20+BU20*CD20+CI20*CR20+CW20*DF20+DK20*DT20+DY20*EH20+C36*L36+AS36*BB36+BU36*CD36+CW36*DF36+DY36*EH36+Q44*Z44+AE36*AN36+AS44*BB44+BU44*CD44+CW44*DF44+DY44*EH44+C53*L53+Q53*Z53+BG53*BP53+CI53*CR53+CW53*DF53+DY53*EH53+Q61*Z61+AS61*BB61+BU61*CD61+CI61*CR61+DK61*DT61+C69*L69+Q69*Z69+AE69*AN69+BG69*BP69+CI69*CR69+DK69*DT69+C77*L77+AE77*AN77+BG77*BP77+CI77*CR77+DK77*DT77+AE85*AN85+BU85*CD85+DK85*DT85+AE93*AN93+BG93*BP93+DY77*EH77+DY85*EH85+C28*L28+AE28*AN28+AS28*BB28+BU28*CD28+CI28*CR28+DK28*DT28+CI36*CR36+AS53*BB53+Q93*Z93</f>
        <v>0</v>
      </c>
      <c r="DO3" s="895"/>
      <c r="DP3" s="895"/>
      <c r="DQ3" s="895"/>
      <c r="DR3" s="895"/>
      <c r="DS3" s="895"/>
      <c r="DT3" s="895"/>
      <c r="DU3" s="895"/>
      <c r="DV3" s="895"/>
      <c r="DW3" s="895"/>
      <c r="DX3" s="895"/>
      <c r="DY3" s="896">
        <f>Q13*Z13+AE13*AN13+BU13*CD13+AS13*BB13+CW13*DF13+DY13*EH13+Q21*Z21+AS21*BB21+BU21*CD21+CI21*CR21+CW21*DF21+DK21*DT21+DY21*EH21+C37*L37+AS37*BB37+BU37*CD37+CW37*DF37+DY37*EH37+Q45*Z45+AE37*AN37+AS45*BB45+BU45*CD45+CW45*DF45+DY45*EH45+C54*L54+Q54*Z54+BG54*BP54+CI54*CR54+CW54*DF54+DY54*EH54+Q62*Z62+AS62*BB62+BU62*CD62+CI62*CR62+DK62*DT62+C70*L70+Q70*Z70+AE70*AN70+BG70*BP70+CI70*CR70+DK70*DT70+C78*L78+AE78*AN78+BG78*BP78+CI78*CR78+DK78*DT78+AE86*AN86+BU86*CD86+DK86*DT86+AE94*AN94+BG94*BP94+DY78*EH78+DY86*EH86+C29*L29+AE29*AN29+AS29*BB29+BU29*CD29+CI29*CR29+DK29*DT29+CI37*CR37+AS54*BB54+Q94*Z94</f>
        <v>0</v>
      </c>
      <c r="DZ3" s="897"/>
      <c r="EA3" s="897"/>
      <c r="EB3" s="897"/>
      <c r="EC3" s="897"/>
      <c r="ED3" s="897"/>
      <c r="EE3" s="897"/>
      <c r="EF3" s="897"/>
      <c r="EG3" s="897"/>
      <c r="EH3" s="898"/>
      <c r="EI3" s="142"/>
      <c r="EJ3" s="142"/>
      <c r="EK3" s="142"/>
    </row>
    <row r="4" spans="1:141" s="243" customFormat="1" ht="27" customHeight="1" thickBot="1">
      <c r="B4" s="163"/>
      <c r="C4" s="917" t="s">
        <v>4183</v>
      </c>
      <c r="D4" s="918"/>
      <c r="E4" s="918"/>
      <c r="F4" s="918"/>
      <c r="G4" s="918"/>
      <c r="H4" s="918"/>
      <c r="I4" s="918"/>
      <c r="J4" s="918"/>
      <c r="K4" s="918"/>
      <c r="L4" s="919"/>
      <c r="M4" s="140"/>
      <c r="N4" s="920" t="s">
        <v>5624</v>
      </c>
      <c r="O4" s="921"/>
      <c r="P4" s="921"/>
      <c r="Q4" s="921"/>
      <c r="R4" s="921"/>
      <c r="S4" s="921" t="s">
        <v>1075</v>
      </c>
      <c r="T4" s="921"/>
      <c r="U4" s="921"/>
      <c r="V4" s="921"/>
      <c r="W4" s="921"/>
      <c r="X4" s="922"/>
      <c r="Y4" s="158"/>
      <c r="Z4" s="923" t="s">
        <v>6378</v>
      </c>
      <c r="AA4" s="924"/>
      <c r="AB4" s="924" t="s">
        <v>1326</v>
      </c>
      <c r="AC4" s="924"/>
      <c r="AD4" s="924"/>
      <c r="AE4" s="924"/>
      <c r="AF4" s="924"/>
      <c r="AG4" s="924"/>
      <c r="AH4" s="924"/>
      <c r="AI4" s="924"/>
      <c r="AJ4" s="925"/>
      <c r="AK4" s="158"/>
      <c r="AL4" s="158"/>
      <c r="AM4" s="803"/>
      <c r="AN4" s="804"/>
      <c r="AO4" s="804"/>
      <c r="AP4" s="804"/>
      <c r="AQ4" s="804"/>
      <c r="AR4" s="804"/>
      <c r="AS4" s="804"/>
      <c r="AT4" s="804"/>
      <c r="AU4" s="804"/>
      <c r="AV4" s="804"/>
      <c r="AW4" s="804"/>
      <c r="AX4" s="804"/>
      <c r="AY4" s="804"/>
      <c r="AZ4" s="804"/>
      <c r="BA4" s="804"/>
      <c r="BB4" s="804"/>
      <c r="BC4" s="804"/>
      <c r="BD4" s="804"/>
      <c r="BE4" s="804"/>
      <c r="BF4" s="804"/>
      <c r="BG4" s="804"/>
      <c r="BH4" s="804"/>
      <c r="BI4" s="804"/>
      <c r="BJ4" s="804"/>
      <c r="BK4" s="804"/>
      <c r="BL4" s="804"/>
      <c r="BM4" s="804"/>
      <c r="BN4" s="804"/>
      <c r="BO4" s="804"/>
      <c r="BP4" s="804"/>
      <c r="BQ4" s="804"/>
      <c r="BR4" s="804"/>
      <c r="BS4" s="804"/>
      <c r="BT4" s="804"/>
      <c r="BU4" s="804"/>
      <c r="BV4" s="804"/>
      <c r="BW4" s="804"/>
      <c r="BX4" s="804"/>
      <c r="BY4" s="804"/>
      <c r="BZ4" s="804"/>
      <c r="CA4" s="804"/>
      <c r="CB4" s="804"/>
      <c r="CC4" s="804"/>
      <c r="CD4" s="804"/>
      <c r="CE4" s="804"/>
      <c r="CF4" s="805"/>
      <c r="CI4" s="757" t="s">
        <v>4183</v>
      </c>
      <c r="CJ4" s="757"/>
      <c r="CK4" s="757"/>
      <c r="CL4" s="757"/>
      <c r="CM4" s="757"/>
      <c r="CN4" s="757"/>
      <c r="CO4" s="757"/>
      <c r="CP4" s="757"/>
      <c r="CQ4" s="757"/>
      <c r="CR4" s="142"/>
      <c r="CS4" s="909">
        <f>L12+BP12+CR12+DT12+L20+AN20+BP20+Z36+L44+BP36+CR44+DT36+AN44+BP44+DT44+AN53+DT53+CD53+L61+AN61+BP61+DF61+EH61+BB69+CD69+DF69+EH69+Z77+BB77+CD77+DF77+L85+Z85+BB85+BP85+CR85+DF85+L93+Z28+BP28+DF28+EH28</f>
        <v>0</v>
      </c>
      <c r="CT4" s="909"/>
      <c r="CU4" s="909"/>
      <c r="CV4" s="909"/>
      <c r="CW4" s="909"/>
      <c r="CX4" s="909"/>
      <c r="CY4" s="909"/>
      <c r="CZ4" s="909"/>
      <c r="DA4" s="909"/>
      <c r="DB4" s="909"/>
      <c r="DC4" s="910">
        <f>L13+BP13+CR13+DT13+L21+AN21+BP21+Z37+L45+BP37+CR45+DT37+AN45+BP45+DT45+AN54+DT54+CD54+L62+AN62+BP62+DF62+EH62+BB70+CD70+DF70+EH70+Z78+BB78+CD78+DF78+L86+Z86+BB86+BP86+CR86+DF86+L94+Z29+BP29+DF29+EH29</f>
        <v>0</v>
      </c>
      <c r="DD4" s="910"/>
      <c r="DE4" s="910"/>
      <c r="DF4" s="910"/>
      <c r="DG4" s="910"/>
      <c r="DH4" s="910"/>
      <c r="DI4" s="910"/>
      <c r="DJ4" s="910"/>
      <c r="DK4" s="910"/>
      <c r="DL4" s="910"/>
      <c r="DM4" s="163"/>
      <c r="DN4" s="895">
        <f>C12*L12+AE20*AN20+BG20*BP20+DK36*DT36+C44*L44+AE53*AN53+BU53*CD53+CW61*DF61+DY61*EH61+Q77*Z77+C85*L85+Q85*Z85+AS85*BB85+BG85*BP85+CI85*CR85+CW85*DF85+C93*L93+BG12*BP12+CI12*CR12+DK12*DT12+C20*L20+Q28*Z28+BG28*BP28+CW28*DF28+DY28*EH28+Q36*Z36+BG36*BP36+AE44*AN44+BG44*BP44+CI44*CR44+DK44*DT44+DK53*DT53+AE61*AN61+C61*L61+BG61*BP61+AS69*BB69+BU69*CD69+CW69*DF69+DY69*EH69+AS77*BB77+BU77*CD77+CW77*DF77</f>
        <v>0</v>
      </c>
      <c r="DO4" s="895"/>
      <c r="DP4" s="895"/>
      <c r="DQ4" s="895"/>
      <c r="DR4" s="895"/>
      <c r="DS4" s="895"/>
      <c r="DT4" s="895"/>
      <c r="DU4" s="895"/>
      <c r="DV4" s="895"/>
      <c r="DW4" s="895"/>
      <c r="DX4" s="895"/>
      <c r="DY4" s="896">
        <f>C13*L13+AE21*AN21+BG21*BP21+DK37*DT37+C45*L45+AE54*AN54+BU54*CD54+CW62*DF62+DY62*EH62+Q78*Z78+C86*L86+Q86*Z86+AS86*BB86+BG86*BP86+CI86*CR86+CW86*DF86+C94*L94+BG13*BP13+CI13*CR13+DK13*DT13+C21*L21+Q29*Z29+BG29*BP29+CW29*DF29+DY29*EH29+Q37*Z37+BG37*BP37+AE45*AN45+BG45*BP45+CI45*CR45+DK45*DT45+DK54*DT54+AE62*AN62+C62*L62+BG62*BP62+AS70*BB70+BU70*CD70+CW70*DF70+DY70*EH70+AS78*BB78+BU78*CD78+CW78*DF78</f>
        <v>0</v>
      </c>
      <c r="DZ4" s="897"/>
      <c r="EA4" s="897"/>
      <c r="EB4" s="897"/>
      <c r="EC4" s="897"/>
      <c r="ED4" s="897"/>
      <c r="EE4" s="897"/>
      <c r="EF4" s="897"/>
      <c r="EG4" s="897"/>
      <c r="EH4" s="898"/>
      <c r="EI4" s="142"/>
      <c r="EJ4" s="142"/>
      <c r="EK4" s="142"/>
    </row>
    <row r="5" spans="1:141" ht="27" customHeight="1">
      <c r="B5" s="350"/>
      <c r="C5" s="350"/>
      <c r="D5" s="350"/>
      <c r="E5" s="350"/>
      <c r="F5" s="350"/>
      <c r="G5" s="350"/>
      <c r="H5" s="350"/>
      <c r="I5" s="350"/>
      <c r="J5" s="350"/>
      <c r="K5" s="350"/>
      <c r="L5" s="350"/>
      <c r="M5" s="160"/>
      <c r="N5" s="158"/>
      <c r="O5" s="158"/>
      <c r="P5" s="158"/>
      <c r="Q5" s="158"/>
      <c r="R5" s="158"/>
      <c r="S5" s="158"/>
      <c r="T5" s="158"/>
      <c r="U5" s="158"/>
      <c r="V5" s="158"/>
      <c r="W5" s="158"/>
      <c r="X5" s="158"/>
      <c r="Y5" s="158"/>
      <c r="Z5" s="140"/>
      <c r="AA5" s="158"/>
      <c r="AB5" s="158"/>
      <c r="AC5" s="158"/>
      <c r="AD5" s="158"/>
      <c r="AE5" s="158"/>
      <c r="AF5" s="158"/>
      <c r="AG5" s="158"/>
      <c r="AH5" s="158"/>
      <c r="AI5" s="158"/>
      <c r="AJ5" s="158"/>
      <c r="AK5" s="158"/>
      <c r="AL5" s="158"/>
      <c r="AM5" s="140"/>
      <c r="AN5" s="158"/>
      <c r="AO5" s="158"/>
      <c r="AP5" s="158"/>
      <c r="AQ5" s="158"/>
      <c r="AR5" s="158"/>
      <c r="AS5" s="158"/>
      <c r="AT5" s="158"/>
      <c r="AU5" s="158"/>
      <c r="AV5" s="158"/>
      <c r="AW5" s="158"/>
      <c r="AX5" s="158"/>
      <c r="AY5" s="158"/>
      <c r="AZ5" s="160"/>
      <c r="BA5" s="160"/>
      <c r="BB5" s="160"/>
      <c r="BC5" s="160"/>
      <c r="BD5" s="158"/>
      <c r="BE5" s="158"/>
      <c r="BF5" s="158"/>
      <c r="BG5" s="158"/>
      <c r="BH5" s="158"/>
      <c r="BI5" s="158"/>
      <c r="BJ5" s="158"/>
      <c r="BK5" s="158"/>
      <c r="BL5" s="158"/>
      <c r="BM5" s="158"/>
      <c r="BN5" s="158"/>
      <c r="BO5" s="158"/>
      <c r="BP5" s="158"/>
      <c r="BQ5" s="158"/>
      <c r="BR5" s="158"/>
      <c r="BS5" s="158"/>
      <c r="BT5" s="164"/>
      <c r="BU5" s="142"/>
      <c r="BV5" s="142"/>
      <c r="BW5" s="142"/>
      <c r="BX5" s="142"/>
      <c r="BY5" s="142"/>
      <c r="BZ5" s="142"/>
      <c r="CA5" s="142"/>
      <c r="CB5" s="142"/>
      <c r="CC5" s="142"/>
      <c r="CD5" s="142"/>
      <c r="CE5" s="142"/>
      <c r="CF5" s="142"/>
      <c r="CG5" s="142"/>
      <c r="CH5" s="142"/>
      <c r="CI5" s="757" t="s">
        <v>5001</v>
      </c>
      <c r="CJ5" s="757"/>
      <c r="CK5" s="757"/>
      <c r="CL5" s="757"/>
      <c r="CM5" s="757"/>
      <c r="CN5" s="757"/>
      <c r="CO5" s="757"/>
      <c r="CP5" s="757"/>
      <c r="CQ5" s="757"/>
      <c r="CR5" s="142"/>
      <c r="CS5" s="916">
        <f>CS3+CS4+DC3+DC4</f>
        <v>0</v>
      </c>
      <c r="CT5" s="916"/>
      <c r="CU5" s="916"/>
      <c r="CV5" s="916"/>
      <c r="CW5" s="916"/>
      <c r="CX5" s="916"/>
      <c r="CY5" s="916"/>
      <c r="CZ5" s="916"/>
      <c r="DA5" s="916"/>
      <c r="DB5" s="916"/>
      <c r="DC5" s="916"/>
      <c r="DD5" s="916"/>
      <c r="DE5" s="916"/>
      <c r="DF5" s="916"/>
      <c r="DG5" s="916"/>
      <c r="DH5" s="916"/>
      <c r="DI5" s="916"/>
      <c r="DJ5" s="916"/>
      <c r="DK5" s="916"/>
      <c r="DL5" s="916"/>
      <c r="DN5" s="764">
        <f>DY3+DY4+DN3++DN4</f>
        <v>0</v>
      </c>
      <c r="DO5" s="764"/>
      <c r="DP5" s="764"/>
      <c r="DQ5" s="764"/>
      <c r="DR5" s="764"/>
      <c r="DS5" s="764"/>
      <c r="DT5" s="764"/>
      <c r="DU5" s="764"/>
      <c r="DV5" s="764"/>
      <c r="DW5" s="764"/>
      <c r="DX5" s="764"/>
      <c r="DY5" s="764"/>
      <c r="DZ5" s="764"/>
      <c r="EA5" s="764"/>
      <c r="EB5" s="764"/>
      <c r="EC5" s="764"/>
      <c r="ED5" s="764"/>
      <c r="EE5" s="764"/>
      <c r="EF5" s="764"/>
      <c r="EG5" s="764"/>
      <c r="EH5" s="764"/>
      <c r="EI5" s="142"/>
      <c r="EJ5" s="142"/>
      <c r="EK5" s="142"/>
    </row>
    <row r="6" spans="1:141" ht="9" customHeight="1" thickBot="1">
      <c r="B6" s="766"/>
      <c r="C6" s="766"/>
      <c r="D6" s="766"/>
      <c r="E6" s="766"/>
      <c r="F6" s="766"/>
      <c r="G6" s="766"/>
      <c r="H6" s="766"/>
      <c r="I6" s="766"/>
      <c r="J6" s="766"/>
      <c r="K6" s="766"/>
      <c r="L6" s="766"/>
      <c r="M6" s="766"/>
      <c r="N6" s="766"/>
      <c r="O6" s="766"/>
      <c r="P6" s="766"/>
      <c r="Q6" s="766"/>
      <c r="R6" s="766"/>
      <c r="S6" s="766"/>
      <c r="T6" s="766"/>
      <c r="U6" s="766"/>
      <c r="V6" s="766"/>
      <c r="W6" s="766"/>
      <c r="X6" s="766"/>
      <c r="Y6" s="766"/>
      <c r="Z6" s="766"/>
      <c r="AA6" s="766"/>
      <c r="AB6" s="766"/>
      <c r="AC6" s="766"/>
      <c r="AD6" s="766"/>
      <c r="AE6" s="766"/>
      <c r="AF6" s="766"/>
      <c r="AG6" s="766"/>
      <c r="AH6" s="766"/>
      <c r="AI6" s="766"/>
      <c r="AJ6" s="766"/>
      <c r="AK6" s="766"/>
      <c r="AL6" s="766"/>
      <c r="AM6" s="766"/>
      <c r="AN6" s="766"/>
      <c r="AO6" s="766"/>
      <c r="AP6" s="766"/>
      <c r="AQ6" s="766"/>
      <c r="AR6" s="766"/>
      <c r="AS6" s="766"/>
      <c r="AT6" s="766"/>
      <c r="AU6" s="766"/>
      <c r="AV6" s="766"/>
      <c r="AW6" s="766"/>
      <c r="AX6" s="766"/>
      <c r="AY6" s="766"/>
      <c r="AZ6" s="766"/>
      <c r="BA6" s="766"/>
      <c r="BB6" s="766"/>
      <c r="BC6" s="766"/>
      <c r="BD6" s="766"/>
      <c r="BE6" s="766"/>
      <c r="BF6" s="766"/>
      <c r="BG6" s="766"/>
      <c r="BH6" s="766"/>
      <c r="BI6" s="766"/>
      <c r="BJ6" s="766"/>
      <c r="BK6" s="766"/>
      <c r="BL6" s="766"/>
      <c r="BM6" s="766"/>
      <c r="BN6" s="766"/>
      <c r="BO6" s="766"/>
      <c r="BP6" s="766"/>
      <c r="BQ6" s="766"/>
      <c r="BR6" s="766"/>
      <c r="BS6" s="766"/>
      <c r="BT6" s="766"/>
      <c r="BU6" s="766"/>
      <c r="BV6" s="766"/>
      <c r="BW6" s="766"/>
      <c r="BX6" s="766"/>
      <c r="BY6" s="766"/>
      <c r="BZ6" s="766"/>
      <c r="CA6" s="766"/>
      <c r="CB6" s="766"/>
      <c r="CC6" s="766"/>
      <c r="CD6" s="766"/>
      <c r="CE6" s="766"/>
      <c r="CF6" s="766"/>
      <c r="CG6" s="766"/>
      <c r="CH6" s="766"/>
      <c r="CI6" s="766"/>
      <c r="CJ6" s="766"/>
      <c r="CK6" s="766"/>
      <c r="CL6" s="766"/>
      <c r="CM6" s="766"/>
      <c r="CN6" s="766"/>
      <c r="CO6" s="766"/>
      <c r="CP6" s="766"/>
      <c r="CQ6" s="766"/>
      <c r="CR6" s="766"/>
      <c r="CS6" s="766"/>
      <c r="CT6" s="766"/>
      <c r="CU6" s="766"/>
      <c r="CV6" s="766"/>
      <c r="CW6" s="766"/>
      <c r="CX6" s="766"/>
      <c r="CY6" s="766"/>
      <c r="CZ6" s="766"/>
      <c r="DA6" s="766"/>
      <c r="DB6" s="766"/>
      <c r="DC6" s="766"/>
      <c r="DD6" s="766"/>
      <c r="DE6" s="766"/>
      <c r="DF6" s="766"/>
      <c r="DG6" s="766"/>
      <c r="DH6" s="766"/>
      <c r="DI6" s="766"/>
      <c r="DJ6" s="766"/>
      <c r="DK6" s="766"/>
      <c r="DL6" s="766"/>
      <c r="DM6" s="766"/>
      <c r="DN6" s="766"/>
      <c r="DO6" s="766"/>
      <c r="DP6" s="766"/>
      <c r="DQ6" s="766"/>
      <c r="DR6" s="766"/>
      <c r="DS6" s="766"/>
      <c r="DT6" s="766"/>
      <c r="DU6" s="766"/>
      <c r="DV6" s="766"/>
      <c r="DW6" s="766"/>
      <c r="DX6" s="766"/>
      <c r="DY6" s="766"/>
      <c r="DZ6" s="766"/>
      <c r="EA6" s="766"/>
      <c r="EB6" s="766"/>
      <c r="EC6" s="766"/>
      <c r="ED6" s="766"/>
      <c r="EE6" s="766"/>
      <c r="EF6" s="766"/>
      <c r="EG6" s="766"/>
      <c r="EH6" s="766"/>
      <c r="EI6" s="766"/>
      <c r="EJ6" s="766"/>
    </row>
    <row r="7" spans="1:141" ht="15" thickBot="1">
      <c r="C7" s="784" t="s">
        <v>4261</v>
      </c>
      <c r="D7" s="785"/>
      <c r="E7" s="785"/>
      <c r="F7" s="785"/>
      <c r="G7" s="785"/>
      <c r="H7" s="785"/>
      <c r="I7" s="785"/>
      <c r="J7" s="785"/>
      <c r="K7" s="785"/>
      <c r="L7" s="785"/>
      <c r="M7" s="785"/>
      <c r="N7" s="785"/>
      <c r="O7" s="785"/>
      <c r="P7" s="785"/>
      <c r="Q7" s="785"/>
      <c r="R7" s="785"/>
      <c r="S7" s="785"/>
      <c r="T7" s="785"/>
      <c r="U7" s="785"/>
      <c r="V7" s="785"/>
      <c r="W7" s="785"/>
      <c r="X7" s="785"/>
      <c r="Y7" s="785"/>
      <c r="Z7" s="785"/>
      <c r="AA7" s="785"/>
      <c r="AB7" s="785"/>
      <c r="AC7" s="785"/>
      <c r="AD7" s="785"/>
      <c r="AE7" s="785"/>
      <c r="AF7" s="785"/>
      <c r="AG7" s="785"/>
      <c r="AH7" s="785"/>
      <c r="AI7" s="785"/>
      <c r="AJ7" s="785"/>
      <c r="AK7" s="785"/>
      <c r="AL7" s="785"/>
      <c r="AM7" s="785"/>
      <c r="AN7" s="785"/>
      <c r="AO7" s="785"/>
      <c r="AP7" s="785"/>
      <c r="AQ7" s="785"/>
      <c r="AR7" s="785"/>
      <c r="AS7" s="785"/>
      <c r="AT7" s="785"/>
      <c r="AU7" s="785"/>
      <c r="AV7" s="785"/>
      <c r="AW7" s="785"/>
      <c r="AX7" s="785"/>
      <c r="AY7" s="785"/>
      <c r="AZ7" s="785"/>
      <c r="BA7" s="785"/>
      <c r="BB7" s="785"/>
      <c r="BC7" s="785"/>
      <c r="BD7" s="786"/>
      <c r="BE7" s="134"/>
      <c r="BF7" s="160"/>
      <c r="BG7" s="754" t="s">
        <v>4267</v>
      </c>
      <c r="BH7" s="755"/>
      <c r="BI7" s="755"/>
      <c r="BJ7" s="755"/>
      <c r="BK7" s="755"/>
      <c r="BL7" s="755"/>
      <c r="BM7" s="755"/>
      <c r="BN7" s="755"/>
      <c r="BO7" s="755"/>
      <c r="BP7" s="755"/>
      <c r="BQ7" s="755"/>
      <c r="BR7" s="755"/>
      <c r="BS7" s="755"/>
      <c r="BT7" s="755"/>
      <c r="BU7" s="755"/>
      <c r="BV7" s="755"/>
      <c r="BW7" s="755"/>
      <c r="BX7" s="755"/>
      <c r="BY7" s="755"/>
      <c r="BZ7" s="755"/>
      <c r="CA7" s="755"/>
      <c r="CB7" s="755"/>
      <c r="CC7" s="755"/>
      <c r="CD7" s="755"/>
      <c r="CE7" s="755"/>
      <c r="CF7" s="756"/>
      <c r="CG7" s="134"/>
      <c r="CH7" s="160"/>
      <c r="CI7" s="754" t="s">
        <v>4269</v>
      </c>
      <c r="CJ7" s="755"/>
      <c r="CK7" s="755"/>
      <c r="CL7" s="755"/>
      <c r="CM7" s="755"/>
      <c r="CN7" s="755"/>
      <c r="CO7" s="755"/>
      <c r="CP7" s="755"/>
      <c r="CQ7" s="755"/>
      <c r="CR7" s="755"/>
      <c r="CS7" s="755"/>
      <c r="CT7" s="755"/>
      <c r="CU7" s="755"/>
      <c r="CV7" s="755"/>
      <c r="CW7" s="755"/>
      <c r="CX7" s="755"/>
      <c r="CY7" s="755"/>
      <c r="CZ7" s="755"/>
      <c r="DA7" s="755"/>
      <c r="DB7" s="755"/>
      <c r="DC7" s="755"/>
      <c r="DD7" s="755"/>
      <c r="DE7" s="755"/>
      <c r="DF7" s="755"/>
      <c r="DG7" s="755"/>
      <c r="DH7" s="756"/>
      <c r="DI7" s="134"/>
      <c r="DJ7" s="160"/>
      <c r="DK7" s="754" t="s">
        <v>4270</v>
      </c>
      <c r="DL7" s="755"/>
      <c r="DM7" s="755"/>
      <c r="DN7" s="755"/>
      <c r="DO7" s="755"/>
      <c r="DP7" s="755"/>
      <c r="DQ7" s="755"/>
      <c r="DR7" s="755"/>
      <c r="DS7" s="755"/>
      <c r="DT7" s="755"/>
      <c r="DU7" s="755"/>
      <c r="DV7" s="755"/>
      <c r="DW7" s="755"/>
      <c r="DX7" s="755"/>
      <c r="DY7" s="755"/>
      <c r="DZ7" s="755"/>
      <c r="EA7" s="755"/>
      <c r="EB7" s="755"/>
      <c r="EC7" s="755"/>
      <c r="ED7" s="755"/>
      <c r="EE7" s="755"/>
      <c r="EF7" s="755"/>
      <c r="EG7" s="755"/>
      <c r="EH7" s="755"/>
      <c r="EI7" s="755"/>
      <c r="EJ7" s="756"/>
    </row>
    <row r="8" spans="1:141" ht="15.75">
      <c r="C8" s="740" t="s">
        <v>4226</v>
      </c>
      <c r="D8" s="741"/>
      <c r="E8" s="741"/>
      <c r="F8" s="741"/>
      <c r="G8" s="741"/>
      <c r="H8" s="741"/>
      <c r="I8" s="741"/>
      <c r="J8" s="741"/>
      <c r="K8" s="741"/>
      <c r="L8" s="741"/>
      <c r="M8" s="741"/>
      <c r="N8" s="741"/>
      <c r="O8" s="135"/>
      <c r="P8" s="164"/>
      <c r="Q8" s="741" t="s">
        <v>601</v>
      </c>
      <c r="R8" s="741"/>
      <c r="S8" s="741"/>
      <c r="T8" s="741"/>
      <c r="U8" s="741"/>
      <c r="V8" s="741"/>
      <c r="W8" s="741"/>
      <c r="X8" s="741"/>
      <c r="Y8" s="741"/>
      <c r="Z8" s="741"/>
      <c r="AA8" s="741"/>
      <c r="AB8" s="741"/>
      <c r="AC8" s="135"/>
      <c r="AD8" s="160"/>
      <c r="AE8" s="741" t="s">
        <v>667</v>
      </c>
      <c r="AF8" s="741"/>
      <c r="AG8" s="741"/>
      <c r="AH8" s="741"/>
      <c r="AI8" s="741"/>
      <c r="AJ8" s="741"/>
      <c r="AK8" s="741"/>
      <c r="AL8" s="741"/>
      <c r="AM8" s="741"/>
      <c r="AN8" s="741"/>
      <c r="AO8" s="741"/>
      <c r="AP8" s="741"/>
      <c r="AQ8" s="135"/>
      <c r="AR8" s="160"/>
      <c r="AS8" s="741" t="s">
        <v>4264</v>
      </c>
      <c r="AT8" s="741"/>
      <c r="AU8" s="741"/>
      <c r="AV8" s="741"/>
      <c r="AW8" s="741"/>
      <c r="AX8" s="741"/>
      <c r="AY8" s="741"/>
      <c r="AZ8" s="741"/>
      <c r="BA8" s="741"/>
      <c r="BB8" s="741"/>
      <c r="BC8" s="741"/>
      <c r="BD8" s="742"/>
      <c r="BE8" s="135"/>
      <c r="BF8" s="160"/>
      <c r="BG8" s="740" t="s">
        <v>4228</v>
      </c>
      <c r="BH8" s="741"/>
      <c r="BI8" s="741"/>
      <c r="BJ8" s="741"/>
      <c r="BK8" s="741"/>
      <c r="BL8" s="741"/>
      <c r="BM8" s="741"/>
      <c r="BN8" s="741"/>
      <c r="BO8" s="741"/>
      <c r="BP8" s="741"/>
      <c r="BQ8" s="741"/>
      <c r="BR8" s="741"/>
      <c r="BS8" s="135"/>
      <c r="BT8" s="160"/>
      <c r="BU8" s="741" t="s">
        <v>671</v>
      </c>
      <c r="BV8" s="741"/>
      <c r="BW8" s="741"/>
      <c r="BX8" s="741"/>
      <c r="BY8" s="741"/>
      <c r="BZ8" s="741"/>
      <c r="CA8" s="741"/>
      <c r="CB8" s="741"/>
      <c r="CC8" s="741"/>
      <c r="CD8" s="741"/>
      <c r="CE8" s="741"/>
      <c r="CF8" s="742"/>
      <c r="CG8" s="135"/>
      <c r="CH8" s="160"/>
      <c r="CI8" s="732" t="s">
        <v>6343</v>
      </c>
      <c r="CJ8" s="733"/>
      <c r="CK8" s="733"/>
      <c r="CL8" s="733"/>
      <c r="CM8" s="733"/>
      <c r="CN8" s="733"/>
      <c r="CO8" s="733"/>
      <c r="CP8" s="733"/>
      <c r="CQ8" s="733"/>
      <c r="CR8" s="733"/>
      <c r="CS8" s="733"/>
      <c r="CT8" s="733"/>
      <c r="CU8" s="135"/>
      <c r="CV8" s="160"/>
      <c r="CW8" s="733" t="s">
        <v>6345</v>
      </c>
      <c r="CX8" s="733"/>
      <c r="CY8" s="733"/>
      <c r="CZ8" s="733"/>
      <c r="DA8" s="733"/>
      <c r="DB8" s="733"/>
      <c r="DC8" s="733"/>
      <c r="DD8" s="733"/>
      <c r="DE8" s="733"/>
      <c r="DF8" s="733"/>
      <c r="DG8" s="733"/>
      <c r="DH8" s="743"/>
      <c r="DI8" s="135"/>
      <c r="DJ8" s="160"/>
      <c r="DK8" s="732" t="s">
        <v>4232</v>
      </c>
      <c r="DL8" s="733"/>
      <c r="DM8" s="733"/>
      <c r="DN8" s="733"/>
      <c r="DO8" s="733"/>
      <c r="DP8" s="733"/>
      <c r="DQ8" s="733"/>
      <c r="DR8" s="733"/>
      <c r="DS8" s="733"/>
      <c r="DT8" s="733"/>
      <c r="DU8" s="733"/>
      <c r="DV8" s="733"/>
      <c r="DW8" s="135"/>
      <c r="DX8" s="160"/>
      <c r="DY8" s="733" t="s">
        <v>677</v>
      </c>
      <c r="DZ8" s="733"/>
      <c r="EA8" s="733"/>
      <c r="EB8" s="733"/>
      <c r="EC8" s="733"/>
      <c r="ED8" s="733"/>
      <c r="EE8" s="733"/>
      <c r="EF8" s="733"/>
      <c r="EG8" s="733"/>
      <c r="EH8" s="733"/>
      <c r="EI8" s="733"/>
      <c r="EJ8" s="743"/>
    </row>
    <row r="9" spans="1:141" ht="54" customHeight="1">
      <c r="C9" s="734" t="s">
        <v>4227</v>
      </c>
      <c r="D9" s="735"/>
      <c r="E9" s="735"/>
      <c r="F9" s="735"/>
      <c r="G9" s="735"/>
      <c r="H9" s="735"/>
      <c r="I9" s="735"/>
      <c r="J9" s="735"/>
      <c r="K9" s="735"/>
      <c r="L9" s="735"/>
      <c r="M9" s="735"/>
      <c r="N9" s="735"/>
      <c r="O9" s="142"/>
      <c r="P9" s="164"/>
      <c r="Q9" s="735" t="s">
        <v>4262</v>
      </c>
      <c r="R9" s="735"/>
      <c r="S9" s="735"/>
      <c r="T9" s="735"/>
      <c r="U9" s="735"/>
      <c r="V9" s="735"/>
      <c r="W9" s="735"/>
      <c r="X9" s="735"/>
      <c r="Y9" s="735"/>
      <c r="Z9" s="735"/>
      <c r="AA9" s="735"/>
      <c r="AB9" s="735"/>
      <c r="AC9" s="142"/>
      <c r="AD9" s="160"/>
      <c r="AE9" s="735" t="s">
        <v>4263</v>
      </c>
      <c r="AF9" s="735"/>
      <c r="AG9" s="735"/>
      <c r="AH9" s="735"/>
      <c r="AI9" s="735"/>
      <c r="AJ9" s="735"/>
      <c r="AK9" s="735"/>
      <c r="AL9" s="735"/>
      <c r="AM9" s="735"/>
      <c r="AN9" s="735"/>
      <c r="AO9" s="735"/>
      <c r="AP9" s="735"/>
      <c r="AQ9" s="142"/>
      <c r="AR9" s="160"/>
      <c r="AS9" s="735" t="s">
        <v>4265</v>
      </c>
      <c r="AT9" s="735"/>
      <c r="AU9" s="735"/>
      <c r="AV9" s="735"/>
      <c r="AW9" s="735"/>
      <c r="AX9" s="735"/>
      <c r="AY9" s="735"/>
      <c r="AZ9" s="735"/>
      <c r="BA9" s="735"/>
      <c r="BB9" s="735"/>
      <c r="BC9" s="735"/>
      <c r="BD9" s="744"/>
      <c r="BE9" s="142"/>
      <c r="BF9" s="160"/>
      <c r="BG9" s="734" t="s">
        <v>4229</v>
      </c>
      <c r="BH9" s="735"/>
      <c r="BI9" s="735"/>
      <c r="BJ9" s="735"/>
      <c r="BK9" s="735"/>
      <c r="BL9" s="735"/>
      <c r="BM9" s="735"/>
      <c r="BN9" s="735"/>
      <c r="BO9" s="735"/>
      <c r="BP9" s="735"/>
      <c r="BQ9" s="735"/>
      <c r="BR9" s="735"/>
      <c r="BS9" s="142"/>
      <c r="BT9" s="160"/>
      <c r="BU9" s="735" t="s">
        <v>4268</v>
      </c>
      <c r="BV9" s="735"/>
      <c r="BW9" s="735"/>
      <c r="BX9" s="735"/>
      <c r="BY9" s="735"/>
      <c r="BZ9" s="735"/>
      <c r="CA9" s="735"/>
      <c r="CB9" s="735"/>
      <c r="CC9" s="735"/>
      <c r="CD9" s="735"/>
      <c r="CE9" s="735"/>
      <c r="CF9" s="744"/>
      <c r="CG9" s="142"/>
      <c r="CH9" s="160"/>
      <c r="CI9" s="734" t="s">
        <v>4230</v>
      </c>
      <c r="CJ9" s="735"/>
      <c r="CK9" s="735"/>
      <c r="CL9" s="735"/>
      <c r="CM9" s="735"/>
      <c r="CN9" s="735"/>
      <c r="CO9" s="735"/>
      <c r="CP9" s="735"/>
      <c r="CQ9" s="735"/>
      <c r="CR9" s="735"/>
      <c r="CS9" s="735"/>
      <c r="CT9" s="735"/>
      <c r="CU9" s="142"/>
      <c r="CV9" s="160"/>
      <c r="CW9" s="735" t="s">
        <v>4271</v>
      </c>
      <c r="CX9" s="735"/>
      <c r="CY9" s="735"/>
      <c r="CZ9" s="735"/>
      <c r="DA9" s="735"/>
      <c r="DB9" s="735"/>
      <c r="DC9" s="735"/>
      <c r="DD9" s="735"/>
      <c r="DE9" s="735"/>
      <c r="DF9" s="735"/>
      <c r="DG9" s="735"/>
      <c r="DH9" s="744"/>
      <c r="DI9" s="142"/>
      <c r="DJ9" s="160"/>
      <c r="DK9" s="734" t="s">
        <v>4231</v>
      </c>
      <c r="DL9" s="735"/>
      <c r="DM9" s="735"/>
      <c r="DN9" s="735"/>
      <c r="DO9" s="735"/>
      <c r="DP9" s="735"/>
      <c r="DQ9" s="735"/>
      <c r="DR9" s="735"/>
      <c r="DS9" s="735"/>
      <c r="DT9" s="735"/>
      <c r="DU9" s="735"/>
      <c r="DV9" s="735"/>
      <c r="DW9" s="142"/>
      <c r="DX9" s="160"/>
      <c r="DY9" s="735" t="s">
        <v>4272</v>
      </c>
      <c r="DZ9" s="735"/>
      <c r="EA9" s="735"/>
      <c r="EB9" s="735"/>
      <c r="EC9" s="735"/>
      <c r="ED9" s="735"/>
      <c r="EE9" s="735"/>
      <c r="EF9" s="735"/>
      <c r="EG9" s="735"/>
      <c r="EH9" s="735"/>
      <c r="EI9" s="735"/>
      <c r="EJ9" s="744"/>
    </row>
    <row r="10" spans="1:141" ht="15" customHeight="1">
      <c r="C10" s="736"/>
      <c r="D10" s="717"/>
      <c r="E10" s="717"/>
      <c r="F10" s="717"/>
      <c r="G10" s="717"/>
      <c r="H10" s="717"/>
      <c r="I10" s="717"/>
      <c r="J10" s="717"/>
      <c r="K10" s="717"/>
      <c r="L10" s="717"/>
      <c r="M10" s="717"/>
      <c r="N10" s="717"/>
      <c r="O10" s="352"/>
      <c r="P10" s="164"/>
      <c r="Q10" s="717" t="s">
        <v>604</v>
      </c>
      <c r="R10" s="717"/>
      <c r="S10" s="717"/>
      <c r="T10" s="717"/>
      <c r="U10" s="717"/>
      <c r="V10" s="717"/>
      <c r="W10" s="717"/>
      <c r="X10" s="717"/>
      <c r="Y10" s="717"/>
      <c r="Z10" s="717"/>
      <c r="AA10" s="717"/>
      <c r="AB10" s="717"/>
      <c r="AC10" s="352"/>
      <c r="AD10" s="160"/>
      <c r="AE10" s="717" t="s">
        <v>669</v>
      </c>
      <c r="AF10" s="717"/>
      <c r="AG10" s="717"/>
      <c r="AH10" s="717"/>
      <c r="AI10" s="717"/>
      <c r="AJ10" s="717"/>
      <c r="AK10" s="717"/>
      <c r="AL10" s="717"/>
      <c r="AM10" s="717"/>
      <c r="AN10" s="717"/>
      <c r="AO10" s="717"/>
      <c r="AP10" s="717"/>
      <c r="AQ10" s="352"/>
      <c r="AR10" s="160"/>
      <c r="AS10" s="717" t="s">
        <v>649</v>
      </c>
      <c r="AT10" s="717"/>
      <c r="AU10" s="717"/>
      <c r="AV10" s="717"/>
      <c r="AW10" s="717"/>
      <c r="AX10" s="717"/>
      <c r="AY10" s="717"/>
      <c r="AZ10" s="717"/>
      <c r="BA10" s="717"/>
      <c r="BB10" s="717"/>
      <c r="BC10" s="717"/>
      <c r="BD10" s="718"/>
      <c r="BE10" s="352"/>
      <c r="BF10" s="160"/>
      <c r="BG10" s="736"/>
      <c r="BH10" s="717"/>
      <c r="BI10" s="717"/>
      <c r="BJ10" s="717"/>
      <c r="BK10" s="717"/>
      <c r="BL10" s="717"/>
      <c r="BM10" s="717"/>
      <c r="BN10" s="717"/>
      <c r="BO10" s="717"/>
      <c r="BP10" s="717"/>
      <c r="BQ10" s="717"/>
      <c r="BR10" s="717"/>
      <c r="BS10" s="352"/>
      <c r="BT10" s="160"/>
      <c r="BU10" s="717" t="s">
        <v>669</v>
      </c>
      <c r="BV10" s="717"/>
      <c r="BW10" s="717"/>
      <c r="BX10" s="717"/>
      <c r="BY10" s="717"/>
      <c r="BZ10" s="717"/>
      <c r="CA10" s="717"/>
      <c r="CB10" s="717"/>
      <c r="CC10" s="717"/>
      <c r="CD10" s="717"/>
      <c r="CE10" s="717"/>
      <c r="CF10" s="718"/>
      <c r="CG10" s="352"/>
      <c r="CH10" s="160"/>
      <c r="CI10" s="736"/>
      <c r="CJ10" s="717"/>
      <c r="CK10" s="717"/>
      <c r="CL10" s="717"/>
      <c r="CM10" s="717"/>
      <c r="CN10" s="717"/>
      <c r="CO10" s="717"/>
      <c r="CP10" s="717"/>
      <c r="CQ10" s="717"/>
      <c r="CR10" s="717"/>
      <c r="CS10" s="717"/>
      <c r="CT10" s="717"/>
      <c r="CU10" s="136"/>
      <c r="CV10" s="246"/>
      <c r="CW10" s="717" t="s">
        <v>669</v>
      </c>
      <c r="CX10" s="717"/>
      <c r="CY10" s="717"/>
      <c r="CZ10" s="717"/>
      <c r="DA10" s="717"/>
      <c r="DB10" s="717"/>
      <c r="DC10" s="717"/>
      <c r="DD10" s="717"/>
      <c r="DE10" s="717"/>
      <c r="DF10" s="717"/>
      <c r="DG10" s="717"/>
      <c r="DH10" s="718"/>
      <c r="DI10" s="352"/>
      <c r="DJ10" s="160"/>
      <c r="DK10" s="736"/>
      <c r="DL10" s="717"/>
      <c r="DM10" s="717"/>
      <c r="DN10" s="717"/>
      <c r="DO10" s="717"/>
      <c r="DP10" s="717"/>
      <c r="DQ10" s="717"/>
      <c r="DR10" s="717"/>
      <c r="DS10" s="717"/>
      <c r="DT10" s="717"/>
      <c r="DU10" s="717"/>
      <c r="DV10" s="717"/>
      <c r="DW10" s="136"/>
      <c r="DX10" s="246"/>
      <c r="DY10" s="717" t="s">
        <v>669</v>
      </c>
      <c r="DZ10" s="717"/>
      <c r="EA10" s="717"/>
      <c r="EB10" s="717"/>
      <c r="EC10" s="717"/>
      <c r="ED10" s="717"/>
      <c r="EE10" s="717"/>
      <c r="EF10" s="717"/>
      <c r="EG10" s="717"/>
      <c r="EH10" s="717"/>
      <c r="EI10" s="717"/>
      <c r="EJ10" s="718"/>
    </row>
    <row r="11" spans="1:141" ht="106.5" customHeight="1">
      <c r="C11" s="720"/>
      <c r="D11" s="711"/>
      <c r="E11" s="711"/>
      <c r="F11" s="711"/>
      <c r="G11" s="711"/>
      <c r="H11" s="711"/>
      <c r="I11" s="711"/>
      <c r="J11" s="711"/>
      <c r="K11" s="711"/>
      <c r="L11" s="711"/>
      <c r="M11" s="711"/>
      <c r="N11" s="721"/>
      <c r="O11" s="135"/>
      <c r="P11" s="164"/>
      <c r="Q11" s="710"/>
      <c r="R11" s="711"/>
      <c r="S11" s="711"/>
      <c r="T11" s="711"/>
      <c r="U11" s="711"/>
      <c r="V11" s="711"/>
      <c r="W11" s="711"/>
      <c r="X11" s="711"/>
      <c r="Y11" s="711"/>
      <c r="Z11" s="711"/>
      <c r="AA11" s="711"/>
      <c r="AB11" s="721"/>
      <c r="AC11" s="135"/>
      <c r="AD11" s="160"/>
      <c r="AE11" s="710"/>
      <c r="AF11" s="711"/>
      <c r="AG11" s="711"/>
      <c r="AH11" s="711"/>
      <c r="AI11" s="711"/>
      <c r="AJ11" s="711"/>
      <c r="AK11" s="711"/>
      <c r="AL11" s="711"/>
      <c r="AM11" s="711"/>
      <c r="AN11" s="711"/>
      <c r="AO11" s="711"/>
      <c r="AP11" s="721"/>
      <c r="AQ11" s="135"/>
      <c r="AR11" s="160"/>
      <c r="AS11" s="710"/>
      <c r="AT11" s="711"/>
      <c r="AU11" s="711"/>
      <c r="AV11" s="711"/>
      <c r="AW11" s="711"/>
      <c r="AX11" s="711"/>
      <c r="AY11" s="711"/>
      <c r="AZ11" s="711"/>
      <c r="BA11" s="711"/>
      <c r="BB11" s="711"/>
      <c r="BC11" s="711"/>
      <c r="BD11" s="712"/>
      <c r="BE11" s="135"/>
      <c r="BF11" s="160"/>
      <c r="BG11" s="720"/>
      <c r="BH11" s="711"/>
      <c r="BI11" s="711"/>
      <c r="BJ11" s="711"/>
      <c r="BK11" s="711"/>
      <c r="BL11" s="711"/>
      <c r="BM11" s="711"/>
      <c r="BN11" s="711"/>
      <c r="BO11" s="711"/>
      <c r="BP11" s="711"/>
      <c r="BQ11" s="711"/>
      <c r="BR11" s="721"/>
      <c r="BS11" s="135"/>
      <c r="BT11" s="160"/>
      <c r="BU11" s="710"/>
      <c r="BV11" s="711"/>
      <c r="BW11" s="711"/>
      <c r="BX11" s="711"/>
      <c r="BY11" s="711"/>
      <c r="BZ11" s="711"/>
      <c r="CA11" s="711"/>
      <c r="CB11" s="711"/>
      <c r="CC11" s="711"/>
      <c r="CD11" s="711"/>
      <c r="CE11" s="711"/>
      <c r="CF11" s="712"/>
      <c r="CG11" s="135"/>
      <c r="CH11" s="160"/>
      <c r="CI11" s="720"/>
      <c r="CJ11" s="711"/>
      <c r="CK11" s="711"/>
      <c r="CL11" s="711"/>
      <c r="CM11" s="711"/>
      <c r="CN11" s="711"/>
      <c r="CO11" s="711"/>
      <c r="CP11" s="711"/>
      <c r="CQ11" s="711"/>
      <c r="CR11" s="711"/>
      <c r="CS11" s="711"/>
      <c r="CT11" s="721"/>
      <c r="CU11" s="135"/>
      <c r="CV11" s="160"/>
      <c r="CW11" s="710"/>
      <c r="CX11" s="711"/>
      <c r="CY11" s="711"/>
      <c r="CZ11" s="711"/>
      <c r="DA11" s="711"/>
      <c r="DB11" s="711"/>
      <c r="DC11" s="711"/>
      <c r="DD11" s="711"/>
      <c r="DE11" s="711"/>
      <c r="DF11" s="711"/>
      <c r="DG11" s="711"/>
      <c r="DH11" s="712"/>
      <c r="DI11" s="135"/>
      <c r="DK11" s="720"/>
      <c r="DL11" s="711"/>
      <c r="DM11" s="711"/>
      <c r="DN11" s="711"/>
      <c r="DO11" s="711"/>
      <c r="DP11" s="711"/>
      <c r="DQ11" s="711"/>
      <c r="DR11" s="711"/>
      <c r="DS11" s="711"/>
      <c r="DT11" s="711"/>
      <c r="DU11" s="711"/>
      <c r="DV11" s="721"/>
      <c r="DW11" s="135"/>
      <c r="DX11" s="160"/>
      <c r="DY11" s="710"/>
      <c r="DZ11" s="711"/>
      <c r="EA11" s="711"/>
      <c r="EB11" s="711"/>
      <c r="EC11" s="711"/>
      <c r="ED11" s="711"/>
      <c r="EE11" s="711"/>
      <c r="EF11" s="711"/>
      <c r="EG11" s="711"/>
      <c r="EH11" s="711"/>
      <c r="EI11" s="711"/>
      <c r="EJ11" s="712"/>
    </row>
    <row r="12" spans="1:141">
      <c r="A12" s="137" t="s">
        <v>5539</v>
      </c>
      <c r="C12" s="714">
        <f>VLOOKUP(A12,'Прайс-лист'!$B:$K,10,0)</f>
        <v>390</v>
      </c>
      <c r="D12" s="715"/>
      <c r="E12" s="715"/>
      <c r="F12" s="715"/>
      <c r="G12" s="715"/>
      <c r="H12" s="715"/>
      <c r="I12" s="715"/>
      <c r="J12" s="715"/>
      <c r="K12" s="716"/>
      <c r="L12" s="708"/>
      <c r="M12" s="709"/>
      <c r="N12" s="709"/>
      <c r="O12" s="137" t="s">
        <v>606</v>
      </c>
      <c r="P12" s="164"/>
      <c r="Q12" s="719">
        <f>VLOOKUP(O12,'Прайс-лист'!$B:$K,10,0)</f>
        <v>440</v>
      </c>
      <c r="R12" s="715"/>
      <c r="S12" s="715"/>
      <c r="T12" s="715"/>
      <c r="U12" s="715"/>
      <c r="V12" s="715"/>
      <c r="W12" s="715"/>
      <c r="X12" s="715"/>
      <c r="Y12" s="716"/>
      <c r="Z12" s="708"/>
      <c r="AA12" s="709"/>
      <c r="AB12" s="709"/>
      <c r="AC12" s="137" t="s">
        <v>670</v>
      </c>
      <c r="AD12" s="160"/>
      <c r="AE12" s="719">
        <f>VLOOKUP(AC12,'Прайс-лист'!$B:$K,10,0)</f>
        <v>640</v>
      </c>
      <c r="AF12" s="715"/>
      <c r="AG12" s="715"/>
      <c r="AH12" s="715"/>
      <c r="AI12" s="715"/>
      <c r="AJ12" s="715"/>
      <c r="AK12" s="715"/>
      <c r="AL12" s="715"/>
      <c r="AM12" s="716"/>
      <c r="AN12" s="708"/>
      <c r="AO12" s="709"/>
      <c r="AP12" s="709"/>
      <c r="AQ12" s="137" t="s">
        <v>650</v>
      </c>
      <c r="AR12" s="160"/>
      <c r="AS12" s="719">
        <f>VLOOKUP(AQ12,'Прайс-лист'!$B:$K,10,0)</f>
        <v>320</v>
      </c>
      <c r="AT12" s="715"/>
      <c r="AU12" s="715"/>
      <c r="AV12" s="715"/>
      <c r="AW12" s="715"/>
      <c r="AX12" s="715"/>
      <c r="AY12" s="715"/>
      <c r="AZ12" s="715"/>
      <c r="BA12" s="716"/>
      <c r="BB12" s="708"/>
      <c r="BC12" s="709"/>
      <c r="BD12" s="713"/>
      <c r="BE12" s="137" t="s">
        <v>5540</v>
      </c>
      <c r="BF12" s="160"/>
      <c r="BG12" s="714">
        <f>VLOOKUP(BE12,'Прайс-лист'!$B:$K,10,0)</f>
        <v>440</v>
      </c>
      <c r="BH12" s="715"/>
      <c r="BI12" s="715"/>
      <c r="BJ12" s="715"/>
      <c r="BK12" s="715"/>
      <c r="BL12" s="715"/>
      <c r="BM12" s="715"/>
      <c r="BN12" s="715"/>
      <c r="BO12" s="716"/>
      <c r="BP12" s="708"/>
      <c r="BQ12" s="709"/>
      <c r="BR12" s="709"/>
      <c r="BS12" s="137" t="s">
        <v>673</v>
      </c>
      <c r="BT12" s="160"/>
      <c r="BU12" s="719">
        <f>VLOOKUP(BS12,'Прайс-лист'!$B:$K,10,0)</f>
        <v>780</v>
      </c>
      <c r="BV12" s="715"/>
      <c r="BW12" s="715"/>
      <c r="BX12" s="715"/>
      <c r="BY12" s="715"/>
      <c r="BZ12" s="715"/>
      <c r="CA12" s="715"/>
      <c r="CB12" s="715"/>
      <c r="CC12" s="716"/>
      <c r="CD12" s="708"/>
      <c r="CE12" s="709"/>
      <c r="CF12" s="713"/>
      <c r="CG12" s="137" t="s">
        <v>5541</v>
      </c>
      <c r="CH12" s="160"/>
      <c r="CI12" s="714">
        <f>VLOOKUP(CG12,'Прайс-лист'!$B:$K,10,0)</f>
        <v>460</v>
      </c>
      <c r="CJ12" s="715"/>
      <c r="CK12" s="715"/>
      <c r="CL12" s="715"/>
      <c r="CM12" s="715"/>
      <c r="CN12" s="715"/>
      <c r="CO12" s="715"/>
      <c r="CP12" s="715"/>
      <c r="CQ12" s="716"/>
      <c r="CR12" s="708"/>
      <c r="CS12" s="709"/>
      <c r="CT12" s="709"/>
      <c r="CU12" s="137" t="s">
        <v>676</v>
      </c>
      <c r="CV12" s="160"/>
      <c r="CW12" s="719">
        <f>VLOOKUP(CU12,'Прайс-лист'!$B:$K,10,0)</f>
        <v>1040</v>
      </c>
      <c r="CX12" s="715"/>
      <c r="CY12" s="715"/>
      <c r="CZ12" s="715"/>
      <c r="DA12" s="715"/>
      <c r="DB12" s="715"/>
      <c r="DC12" s="715"/>
      <c r="DD12" s="715"/>
      <c r="DE12" s="716"/>
      <c r="DF12" s="708"/>
      <c r="DG12" s="709"/>
      <c r="DH12" s="713"/>
      <c r="DI12" s="137" t="s">
        <v>5542</v>
      </c>
      <c r="DK12" s="714">
        <f>VLOOKUP(DI12,'Прайс-лист'!$B:$K,10,0)</f>
        <v>520</v>
      </c>
      <c r="DL12" s="715"/>
      <c r="DM12" s="715"/>
      <c r="DN12" s="715"/>
      <c r="DO12" s="715"/>
      <c r="DP12" s="715"/>
      <c r="DQ12" s="715"/>
      <c r="DR12" s="715"/>
      <c r="DS12" s="716"/>
      <c r="DT12" s="708"/>
      <c r="DU12" s="709"/>
      <c r="DV12" s="709"/>
      <c r="DW12" s="137" t="s">
        <v>679</v>
      </c>
      <c r="DX12" s="160"/>
      <c r="DY12" s="719">
        <f>VLOOKUP(DW12,'Прайс-лист'!$B:$K,10,0)</f>
        <v>1100</v>
      </c>
      <c r="DZ12" s="715"/>
      <c r="EA12" s="715"/>
      <c r="EB12" s="715"/>
      <c r="EC12" s="715"/>
      <c r="ED12" s="715"/>
      <c r="EE12" s="715"/>
      <c r="EF12" s="715"/>
      <c r="EG12" s="716"/>
      <c r="EH12" s="708"/>
      <c r="EI12" s="709"/>
      <c r="EJ12" s="713"/>
    </row>
    <row r="13" spans="1:141" ht="15" thickBot="1">
      <c r="A13" s="138" t="s">
        <v>5581</v>
      </c>
      <c r="C13" s="753">
        <f>VLOOKUP(A13,'Прайс-лист'!$B:$K,10,0)</f>
        <v>390</v>
      </c>
      <c r="D13" s="723"/>
      <c r="E13" s="723"/>
      <c r="F13" s="723"/>
      <c r="G13" s="723"/>
      <c r="H13" s="723"/>
      <c r="I13" s="723"/>
      <c r="J13" s="723"/>
      <c r="K13" s="724"/>
      <c r="L13" s="725"/>
      <c r="M13" s="726"/>
      <c r="N13" s="726"/>
      <c r="O13" s="139" t="s">
        <v>769</v>
      </c>
      <c r="P13" s="244"/>
      <c r="Q13" s="722">
        <f>VLOOKUP(O13,'Прайс-лист'!$B:$K,10,0)</f>
        <v>440</v>
      </c>
      <c r="R13" s="723"/>
      <c r="S13" s="723"/>
      <c r="T13" s="723"/>
      <c r="U13" s="723"/>
      <c r="V13" s="723"/>
      <c r="W13" s="723"/>
      <c r="X13" s="723"/>
      <c r="Y13" s="724"/>
      <c r="Z13" s="725"/>
      <c r="AA13" s="726"/>
      <c r="AB13" s="726"/>
      <c r="AC13" s="139" t="s">
        <v>801</v>
      </c>
      <c r="AD13" s="245"/>
      <c r="AE13" s="722">
        <f>VLOOKUP(AC13,'Прайс-лист'!$B:$K,10,0)</f>
        <v>640</v>
      </c>
      <c r="AF13" s="723"/>
      <c r="AG13" s="723"/>
      <c r="AH13" s="723"/>
      <c r="AI13" s="723"/>
      <c r="AJ13" s="723"/>
      <c r="AK13" s="723"/>
      <c r="AL13" s="723"/>
      <c r="AM13" s="724"/>
      <c r="AN13" s="725"/>
      <c r="AO13" s="726"/>
      <c r="AP13" s="726"/>
      <c r="AQ13" s="139" t="s">
        <v>791</v>
      </c>
      <c r="AR13" s="245"/>
      <c r="AS13" s="722">
        <f>VLOOKUP(AQ13,'Прайс-лист'!$B:$K,10,0)</f>
        <v>320</v>
      </c>
      <c r="AT13" s="723"/>
      <c r="AU13" s="723"/>
      <c r="AV13" s="723"/>
      <c r="AW13" s="723"/>
      <c r="AX13" s="723"/>
      <c r="AY13" s="723"/>
      <c r="AZ13" s="723"/>
      <c r="BA13" s="724"/>
      <c r="BB13" s="725"/>
      <c r="BC13" s="726"/>
      <c r="BD13" s="727"/>
      <c r="BE13" s="138" t="s">
        <v>5582</v>
      </c>
      <c r="BF13" s="160"/>
      <c r="BG13" s="753">
        <f>VLOOKUP(BE13,'Прайс-лист'!$B:$K,10,0)</f>
        <v>440</v>
      </c>
      <c r="BH13" s="723"/>
      <c r="BI13" s="723"/>
      <c r="BJ13" s="723"/>
      <c r="BK13" s="723"/>
      <c r="BL13" s="723"/>
      <c r="BM13" s="723"/>
      <c r="BN13" s="723"/>
      <c r="BO13" s="724"/>
      <c r="BP13" s="725"/>
      <c r="BQ13" s="726"/>
      <c r="BR13" s="726"/>
      <c r="BS13" s="139" t="s">
        <v>803</v>
      </c>
      <c r="BT13" s="245"/>
      <c r="BU13" s="722">
        <f>VLOOKUP(BS13,'Прайс-лист'!$B:$K,10,0)</f>
        <v>780</v>
      </c>
      <c r="BV13" s="723"/>
      <c r="BW13" s="723"/>
      <c r="BX13" s="723"/>
      <c r="BY13" s="723"/>
      <c r="BZ13" s="723"/>
      <c r="CA13" s="723"/>
      <c r="CB13" s="723"/>
      <c r="CC13" s="724"/>
      <c r="CD13" s="725"/>
      <c r="CE13" s="726"/>
      <c r="CF13" s="727"/>
      <c r="CG13" s="138" t="s">
        <v>5583</v>
      </c>
      <c r="CH13" s="160"/>
      <c r="CI13" s="753">
        <f>VLOOKUP(CG13,'Прайс-лист'!$B:$K,10,0)</f>
        <v>460</v>
      </c>
      <c r="CJ13" s="723"/>
      <c r="CK13" s="723"/>
      <c r="CL13" s="723"/>
      <c r="CM13" s="723"/>
      <c r="CN13" s="723"/>
      <c r="CO13" s="723"/>
      <c r="CP13" s="723"/>
      <c r="CQ13" s="724"/>
      <c r="CR13" s="725"/>
      <c r="CS13" s="726"/>
      <c r="CT13" s="726"/>
      <c r="CU13" s="139" t="s">
        <v>805</v>
      </c>
      <c r="CV13" s="245"/>
      <c r="CW13" s="722">
        <f>VLOOKUP(CU13,'Прайс-лист'!$B:$K,10,0)</f>
        <v>1040</v>
      </c>
      <c r="CX13" s="723"/>
      <c r="CY13" s="723"/>
      <c r="CZ13" s="723"/>
      <c r="DA13" s="723"/>
      <c r="DB13" s="723"/>
      <c r="DC13" s="723"/>
      <c r="DD13" s="723"/>
      <c r="DE13" s="724"/>
      <c r="DF13" s="725"/>
      <c r="DG13" s="726"/>
      <c r="DH13" s="727"/>
      <c r="DI13" s="138" t="s">
        <v>5584</v>
      </c>
      <c r="DK13" s="753">
        <f>VLOOKUP(DI13,'Прайс-лист'!$B:$K,10,0)</f>
        <v>520</v>
      </c>
      <c r="DL13" s="723"/>
      <c r="DM13" s="723"/>
      <c r="DN13" s="723"/>
      <c r="DO13" s="723"/>
      <c r="DP13" s="723"/>
      <c r="DQ13" s="723"/>
      <c r="DR13" s="723"/>
      <c r="DS13" s="724"/>
      <c r="DT13" s="725"/>
      <c r="DU13" s="726"/>
      <c r="DV13" s="726"/>
      <c r="DW13" s="139" t="s">
        <v>807</v>
      </c>
      <c r="DX13" s="245"/>
      <c r="DY13" s="722">
        <f>VLOOKUP(DW13,'Прайс-лист'!$B:$K,10,0)</f>
        <v>1100</v>
      </c>
      <c r="DZ13" s="723"/>
      <c r="EA13" s="723"/>
      <c r="EB13" s="723"/>
      <c r="EC13" s="723"/>
      <c r="ED13" s="723"/>
      <c r="EE13" s="723"/>
      <c r="EF13" s="723"/>
      <c r="EG13" s="724"/>
      <c r="EH13" s="725"/>
      <c r="EI13" s="726"/>
      <c r="EJ13" s="727"/>
    </row>
    <row r="14" spans="1:141" ht="14.25" customHeight="1" thickBot="1">
      <c r="A14" s="350"/>
      <c r="C14" s="350"/>
      <c r="D14" s="350"/>
      <c r="E14" s="350"/>
      <c r="F14" s="350"/>
      <c r="G14" s="350"/>
      <c r="H14" s="350"/>
      <c r="I14" s="350"/>
      <c r="J14" s="350"/>
      <c r="K14" s="350"/>
      <c r="L14" s="350"/>
      <c r="M14" s="160"/>
      <c r="N14" s="158"/>
      <c r="O14" s="158"/>
      <c r="P14" s="158"/>
      <c r="Q14" s="158"/>
      <c r="R14" s="158"/>
      <c r="S14" s="158"/>
      <c r="T14" s="158"/>
      <c r="U14" s="158"/>
      <c r="V14" s="158"/>
      <c r="W14" s="158"/>
      <c r="X14" s="158"/>
      <c r="Y14" s="158"/>
      <c r="Z14" s="140"/>
      <c r="AA14" s="158"/>
      <c r="AB14" s="158"/>
      <c r="AC14" s="158"/>
      <c r="AD14" s="158"/>
      <c r="AE14" s="158"/>
      <c r="AF14" s="158"/>
      <c r="AG14" s="158"/>
      <c r="AH14" s="158"/>
      <c r="AI14" s="158"/>
      <c r="AJ14" s="158"/>
      <c r="AK14" s="158"/>
      <c r="AL14" s="158"/>
      <c r="AM14" s="140"/>
      <c r="AN14" s="158"/>
      <c r="AO14" s="158"/>
      <c r="AP14" s="158"/>
      <c r="AQ14" s="158"/>
      <c r="AR14" s="158"/>
      <c r="AS14" s="158"/>
      <c r="AT14" s="158"/>
      <c r="AU14" s="158"/>
      <c r="AV14" s="158"/>
      <c r="AW14" s="158"/>
      <c r="AX14" s="158"/>
      <c r="AY14" s="158"/>
      <c r="AZ14" s="160"/>
      <c r="BA14" s="160"/>
      <c r="BB14" s="160"/>
      <c r="BC14" s="160"/>
      <c r="BD14" s="158"/>
      <c r="BE14" s="158"/>
      <c r="BF14" s="158"/>
      <c r="BG14" s="158"/>
      <c r="BH14" s="158"/>
      <c r="BI14" s="158"/>
      <c r="BJ14" s="158"/>
      <c r="BK14" s="158"/>
      <c r="BL14" s="158"/>
      <c r="BM14" s="158"/>
      <c r="BN14" s="158"/>
      <c r="BO14" s="158"/>
      <c r="BP14" s="158"/>
      <c r="BQ14" s="158"/>
      <c r="BR14" s="158"/>
      <c r="BS14" s="158"/>
      <c r="BT14" s="164"/>
      <c r="BU14" s="142"/>
      <c r="BV14" s="142"/>
      <c r="BW14" s="142"/>
      <c r="BX14" s="142"/>
      <c r="BY14" s="142"/>
      <c r="BZ14" s="142"/>
      <c r="CA14" s="142"/>
      <c r="CB14" s="142"/>
      <c r="CC14" s="142"/>
      <c r="CD14" s="142"/>
      <c r="CE14" s="142"/>
      <c r="CF14" s="142"/>
      <c r="CG14" s="142"/>
      <c r="CH14" s="142"/>
      <c r="CI14" s="142"/>
      <c r="CJ14" s="142"/>
      <c r="CK14" s="142"/>
      <c r="CL14" s="142"/>
      <c r="CM14" s="142"/>
      <c r="CN14" s="142"/>
      <c r="CO14" s="142"/>
      <c r="CP14" s="142"/>
      <c r="CQ14" s="142"/>
      <c r="CR14" s="142"/>
      <c r="CS14" s="142"/>
      <c r="CT14" s="142"/>
      <c r="CU14" s="142"/>
      <c r="CV14" s="142"/>
      <c r="CW14" s="142"/>
      <c r="CX14" s="142"/>
      <c r="CY14" s="142"/>
      <c r="CZ14" s="142"/>
      <c r="DA14" s="142"/>
      <c r="DB14" s="142"/>
      <c r="DC14" s="142"/>
      <c r="DD14" s="142"/>
      <c r="DE14" s="142"/>
      <c r="DF14" s="142"/>
      <c r="DG14" s="142"/>
      <c r="DH14" s="142"/>
      <c r="DI14" s="142"/>
      <c r="DJ14" s="142"/>
      <c r="DK14" s="142"/>
      <c r="DL14" s="142"/>
      <c r="DM14" s="142"/>
      <c r="DN14" s="142"/>
      <c r="DO14" s="142"/>
      <c r="DP14" s="142"/>
      <c r="DQ14" s="142"/>
      <c r="DR14" s="142"/>
      <c r="DS14" s="142"/>
      <c r="DT14" s="142"/>
      <c r="DU14" s="142"/>
      <c r="DV14" s="142"/>
      <c r="DW14" s="142"/>
    </row>
    <row r="15" spans="1:141" ht="15" thickBot="1">
      <c r="C15" s="754" t="s">
        <v>4184</v>
      </c>
      <c r="D15" s="755"/>
      <c r="E15" s="755"/>
      <c r="F15" s="755"/>
      <c r="G15" s="755"/>
      <c r="H15" s="755"/>
      <c r="I15" s="755"/>
      <c r="J15" s="755"/>
      <c r="K15" s="755"/>
      <c r="L15" s="755"/>
      <c r="M15" s="755"/>
      <c r="N15" s="755"/>
      <c r="O15" s="755"/>
      <c r="P15" s="755"/>
      <c r="Q15" s="755"/>
      <c r="R15" s="755"/>
      <c r="S15" s="755"/>
      <c r="T15" s="755"/>
      <c r="U15" s="755"/>
      <c r="V15" s="755"/>
      <c r="W15" s="755"/>
      <c r="X15" s="755"/>
      <c r="Y15" s="755"/>
      <c r="Z15" s="755"/>
      <c r="AA15" s="755"/>
      <c r="AB15" s="756"/>
      <c r="AC15" s="134"/>
      <c r="AD15" s="158"/>
      <c r="AE15" s="754" t="s">
        <v>4185</v>
      </c>
      <c r="AF15" s="755"/>
      <c r="AG15" s="755"/>
      <c r="AH15" s="755"/>
      <c r="AI15" s="755"/>
      <c r="AJ15" s="755"/>
      <c r="AK15" s="755"/>
      <c r="AL15" s="755"/>
      <c r="AM15" s="755"/>
      <c r="AN15" s="755"/>
      <c r="AO15" s="755"/>
      <c r="AP15" s="755"/>
      <c r="AQ15" s="755"/>
      <c r="AR15" s="755"/>
      <c r="AS15" s="755"/>
      <c r="AT15" s="755"/>
      <c r="AU15" s="755"/>
      <c r="AV15" s="755"/>
      <c r="AW15" s="755"/>
      <c r="AX15" s="755"/>
      <c r="AY15" s="755"/>
      <c r="AZ15" s="755"/>
      <c r="BA15" s="755"/>
      <c r="BB15" s="755"/>
      <c r="BC15" s="755"/>
      <c r="BD15" s="756"/>
      <c r="BE15" s="134"/>
      <c r="BF15" s="160"/>
      <c r="BG15" s="754" t="s">
        <v>4274</v>
      </c>
      <c r="BH15" s="755"/>
      <c r="BI15" s="755"/>
      <c r="BJ15" s="755"/>
      <c r="BK15" s="755"/>
      <c r="BL15" s="755"/>
      <c r="BM15" s="755"/>
      <c r="BN15" s="755"/>
      <c r="BO15" s="755"/>
      <c r="BP15" s="755"/>
      <c r="BQ15" s="755"/>
      <c r="BR15" s="755"/>
      <c r="BS15" s="755"/>
      <c r="BT15" s="755"/>
      <c r="BU15" s="755"/>
      <c r="BV15" s="755"/>
      <c r="BW15" s="755"/>
      <c r="BX15" s="755"/>
      <c r="BY15" s="755"/>
      <c r="BZ15" s="755"/>
      <c r="CA15" s="755"/>
      <c r="CB15" s="755"/>
      <c r="CC15" s="755"/>
      <c r="CD15" s="755"/>
      <c r="CE15" s="755"/>
      <c r="CF15" s="755"/>
      <c r="CG15" s="755"/>
      <c r="CH15" s="755"/>
      <c r="CI15" s="755"/>
      <c r="CJ15" s="755"/>
      <c r="CK15" s="755"/>
      <c r="CL15" s="755"/>
      <c r="CM15" s="755"/>
      <c r="CN15" s="755"/>
      <c r="CO15" s="755"/>
      <c r="CP15" s="755"/>
      <c r="CQ15" s="755"/>
      <c r="CR15" s="755"/>
      <c r="CS15" s="755"/>
      <c r="CT15" s="755"/>
      <c r="CU15" s="755"/>
      <c r="CV15" s="755"/>
      <c r="CW15" s="755"/>
      <c r="CX15" s="755"/>
      <c r="CY15" s="755"/>
      <c r="CZ15" s="755"/>
      <c r="DA15" s="755"/>
      <c r="DB15" s="755"/>
      <c r="DC15" s="755"/>
      <c r="DD15" s="755"/>
      <c r="DE15" s="755"/>
      <c r="DF15" s="755"/>
      <c r="DG15" s="755"/>
      <c r="DH15" s="755"/>
      <c r="DI15" s="755"/>
      <c r="DJ15" s="755"/>
      <c r="DK15" s="755"/>
      <c r="DL15" s="755"/>
      <c r="DM15" s="755"/>
      <c r="DN15" s="755"/>
      <c r="DO15" s="755"/>
      <c r="DP15" s="755"/>
      <c r="DQ15" s="755"/>
      <c r="DR15" s="755"/>
      <c r="DS15" s="755"/>
      <c r="DT15" s="755"/>
      <c r="DU15" s="755"/>
      <c r="DV15" s="755"/>
      <c r="DW15" s="755"/>
      <c r="DX15" s="755"/>
      <c r="DY15" s="755"/>
      <c r="DZ15" s="755"/>
      <c r="EA15" s="755"/>
      <c r="EB15" s="755"/>
      <c r="EC15" s="755"/>
      <c r="ED15" s="755"/>
      <c r="EE15" s="755"/>
      <c r="EF15" s="755"/>
      <c r="EG15" s="755"/>
      <c r="EH15" s="755"/>
      <c r="EI15" s="755"/>
      <c r="EJ15" s="756"/>
    </row>
    <row r="16" spans="1:141" ht="15.75">
      <c r="C16" s="740" t="s">
        <v>6344</v>
      </c>
      <c r="D16" s="741"/>
      <c r="E16" s="741"/>
      <c r="F16" s="741"/>
      <c r="G16" s="741"/>
      <c r="H16" s="741"/>
      <c r="I16" s="741"/>
      <c r="J16" s="741"/>
      <c r="K16" s="741"/>
      <c r="L16" s="741"/>
      <c r="M16" s="741"/>
      <c r="N16" s="741"/>
      <c r="O16" s="135"/>
      <c r="P16" s="164"/>
      <c r="Q16" s="733" t="s">
        <v>6346</v>
      </c>
      <c r="R16" s="733"/>
      <c r="S16" s="733"/>
      <c r="T16" s="733"/>
      <c r="U16" s="733"/>
      <c r="V16" s="733"/>
      <c r="W16" s="733"/>
      <c r="X16" s="733"/>
      <c r="Y16" s="733"/>
      <c r="Z16" s="733"/>
      <c r="AA16" s="733"/>
      <c r="AB16" s="743"/>
      <c r="AC16" s="135"/>
      <c r="AD16" s="160"/>
      <c r="AE16" s="740" t="s">
        <v>4234</v>
      </c>
      <c r="AF16" s="741"/>
      <c r="AG16" s="741"/>
      <c r="AH16" s="741"/>
      <c r="AI16" s="741"/>
      <c r="AJ16" s="741"/>
      <c r="AK16" s="741"/>
      <c r="AL16" s="741"/>
      <c r="AM16" s="741"/>
      <c r="AN16" s="741"/>
      <c r="AO16" s="741"/>
      <c r="AP16" s="741"/>
      <c r="AQ16" s="135"/>
      <c r="AR16" s="164"/>
      <c r="AS16" s="733" t="s">
        <v>601</v>
      </c>
      <c r="AT16" s="733"/>
      <c r="AU16" s="733"/>
      <c r="AV16" s="733"/>
      <c r="AW16" s="733"/>
      <c r="AX16" s="733"/>
      <c r="AY16" s="733"/>
      <c r="AZ16" s="733"/>
      <c r="BA16" s="733"/>
      <c r="BB16" s="733"/>
      <c r="BC16" s="733"/>
      <c r="BD16" s="743"/>
      <c r="BE16" s="135"/>
      <c r="BF16" s="160"/>
      <c r="BG16" s="740" t="s">
        <v>4235</v>
      </c>
      <c r="BH16" s="741"/>
      <c r="BI16" s="741"/>
      <c r="BJ16" s="741"/>
      <c r="BK16" s="741"/>
      <c r="BL16" s="741"/>
      <c r="BM16" s="741"/>
      <c r="BN16" s="741"/>
      <c r="BO16" s="741"/>
      <c r="BP16" s="741"/>
      <c r="BQ16" s="741"/>
      <c r="BR16" s="741"/>
      <c r="BS16" s="135"/>
      <c r="BT16" s="160"/>
      <c r="BU16" s="741" t="s">
        <v>607</v>
      </c>
      <c r="BV16" s="741"/>
      <c r="BW16" s="741"/>
      <c r="BX16" s="741"/>
      <c r="BY16" s="741"/>
      <c r="BZ16" s="741"/>
      <c r="CA16" s="741"/>
      <c r="CB16" s="741"/>
      <c r="CC16" s="741"/>
      <c r="CD16" s="741"/>
      <c r="CE16" s="741"/>
      <c r="CF16" s="741"/>
      <c r="CG16" s="135"/>
      <c r="CH16" s="160"/>
      <c r="CI16" s="741" t="s">
        <v>651</v>
      </c>
      <c r="CJ16" s="741"/>
      <c r="CK16" s="741"/>
      <c r="CL16" s="741"/>
      <c r="CM16" s="741"/>
      <c r="CN16" s="741"/>
      <c r="CO16" s="741"/>
      <c r="CP16" s="741"/>
      <c r="CQ16" s="741"/>
      <c r="CR16" s="741"/>
      <c r="CS16" s="741"/>
      <c r="CT16" s="741"/>
      <c r="CU16" s="135"/>
      <c r="CV16" s="160"/>
      <c r="CW16" s="741" t="s">
        <v>683</v>
      </c>
      <c r="CX16" s="741"/>
      <c r="CY16" s="741"/>
      <c r="CZ16" s="741"/>
      <c r="DA16" s="741"/>
      <c r="DB16" s="741"/>
      <c r="DC16" s="741"/>
      <c r="DD16" s="741"/>
      <c r="DE16" s="741"/>
      <c r="DF16" s="741"/>
      <c r="DG16" s="741"/>
      <c r="DH16" s="741"/>
      <c r="DI16" s="135"/>
      <c r="DJ16" s="160"/>
      <c r="DK16" s="741" t="s">
        <v>755</v>
      </c>
      <c r="DL16" s="741"/>
      <c r="DM16" s="741"/>
      <c r="DN16" s="741"/>
      <c r="DO16" s="741"/>
      <c r="DP16" s="741"/>
      <c r="DQ16" s="741"/>
      <c r="DR16" s="741"/>
      <c r="DS16" s="741"/>
      <c r="DT16" s="741"/>
      <c r="DU16" s="741"/>
      <c r="DV16" s="741"/>
      <c r="DW16" s="135"/>
      <c r="DX16" s="160"/>
      <c r="DY16" s="741" t="s">
        <v>763</v>
      </c>
      <c r="DZ16" s="741"/>
      <c r="EA16" s="741"/>
      <c r="EB16" s="741"/>
      <c r="EC16" s="741"/>
      <c r="ED16" s="741"/>
      <c r="EE16" s="741"/>
      <c r="EF16" s="741"/>
      <c r="EG16" s="741"/>
      <c r="EH16" s="741"/>
      <c r="EI16" s="741"/>
      <c r="EJ16" s="742"/>
    </row>
    <row r="17" spans="1:140" ht="54" customHeight="1">
      <c r="C17" s="734" t="s">
        <v>4233</v>
      </c>
      <c r="D17" s="735"/>
      <c r="E17" s="735"/>
      <c r="F17" s="735"/>
      <c r="G17" s="735"/>
      <c r="H17" s="735"/>
      <c r="I17" s="735"/>
      <c r="J17" s="735"/>
      <c r="K17" s="735"/>
      <c r="L17" s="735"/>
      <c r="M17" s="735"/>
      <c r="N17" s="735"/>
      <c r="O17" s="142"/>
      <c r="P17" s="164"/>
      <c r="Q17" s="735" t="s">
        <v>4273</v>
      </c>
      <c r="R17" s="735"/>
      <c r="S17" s="735"/>
      <c r="T17" s="735"/>
      <c r="U17" s="735"/>
      <c r="V17" s="735"/>
      <c r="W17" s="735"/>
      <c r="X17" s="735"/>
      <c r="Y17" s="735"/>
      <c r="Z17" s="735"/>
      <c r="AA17" s="735"/>
      <c r="AB17" s="744"/>
      <c r="AC17" s="142"/>
      <c r="AD17" s="160"/>
      <c r="AE17" s="734" t="s">
        <v>4323</v>
      </c>
      <c r="AF17" s="735"/>
      <c r="AG17" s="735"/>
      <c r="AH17" s="735"/>
      <c r="AI17" s="735"/>
      <c r="AJ17" s="735"/>
      <c r="AK17" s="735"/>
      <c r="AL17" s="735"/>
      <c r="AM17" s="735"/>
      <c r="AN17" s="735"/>
      <c r="AO17" s="735"/>
      <c r="AP17" s="735"/>
      <c r="AQ17" s="142"/>
      <c r="AR17" s="164"/>
      <c r="AS17" s="735" t="s">
        <v>4262</v>
      </c>
      <c r="AT17" s="735"/>
      <c r="AU17" s="735"/>
      <c r="AV17" s="735"/>
      <c r="AW17" s="735"/>
      <c r="AX17" s="735"/>
      <c r="AY17" s="735"/>
      <c r="AZ17" s="735"/>
      <c r="BA17" s="735"/>
      <c r="BB17" s="735"/>
      <c r="BC17" s="735"/>
      <c r="BD17" s="744"/>
      <c r="BE17" s="142"/>
      <c r="BF17" s="160"/>
      <c r="BG17" s="734" t="s">
        <v>5886</v>
      </c>
      <c r="BH17" s="735"/>
      <c r="BI17" s="735"/>
      <c r="BJ17" s="735"/>
      <c r="BK17" s="735"/>
      <c r="BL17" s="735"/>
      <c r="BM17" s="735"/>
      <c r="BN17" s="735"/>
      <c r="BO17" s="735"/>
      <c r="BP17" s="735"/>
      <c r="BQ17" s="735"/>
      <c r="BR17" s="735"/>
      <c r="BS17" s="142"/>
      <c r="BT17" s="160"/>
      <c r="BU17" s="735" t="s">
        <v>4262</v>
      </c>
      <c r="BV17" s="735"/>
      <c r="BW17" s="735"/>
      <c r="BX17" s="735"/>
      <c r="BY17" s="735"/>
      <c r="BZ17" s="735"/>
      <c r="CA17" s="735"/>
      <c r="CB17" s="735"/>
      <c r="CC17" s="735"/>
      <c r="CD17" s="735"/>
      <c r="CE17" s="735"/>
      <c r="CF17" s="735"/>
      <c r="CG17" s="142"/>
      <c r="CH17" s="160"/>
      <c r="CI17" s="735" t="s">
        <v>4275</v>
      </c>
      <c r="CJ17" s="735"/>
      <c r="CK17" s="735"/>
      <c r="CL17" s="735"/>
      <c r="CM17" s="735"/>
      <c r="CN17" s="735"/>
      <c r="CO17" s="735"/>
      <c r="CP17" s="735"/>
      <c r="CQ17" s="735"/>
      <c r="CR17" s="735"/>
      <c r="CS17" s="735"/>
      <c r="CT17" s="735"/>
      <c r="CU17" s="142"/>
      <c r="CV17" s="160"/>
      <c r="CW17" s="735" t="s">
        <v>4263</v>
      </c>
      <c r="CX17" s="735"/>
      <c r="CY17" s="735"/>
      <c r="CZ17" s="735"/>
      <c r="DA17" s="735"/>
      <c r="DB17" s="735"/>
      <c r="DC17" s="735"/>
      <c r="DD17" s="735"/>
      <c r="DE17" s="735"/>
      <c r="DF17" s="735"/>
      <c r="DG17" s="735"/>
      <c r="DH17" s="735"/>
      <c r="DI17" s="142"/>
      <c r="DJ17" s="160"/>
      <c r="DK17" s="735" t="s">
        <v>4276</v>
      </c>
      <c r="DL17" s="735"/>
      <c r="DM17" s="735"/>
      <c r="DN17" s="735"/>
      <c r="DO17" s="735"/>
      <c r="DP17" s="735"/>
      <c r="DQ17" s="735"/>
      <c r="DR17" s="735"/>
      <c r="DS17" s="735"/>
      <c r="DT17" s="735"/>
      <c r="DU17" s="735"/>
      <c r="DV17" s="735"/>
      <c r="DW17" s="142"/>
      <c r="DX17" s="160"/>
      <c r="DY17" s="735" t="s">
        <v>4277</v>
      </c>
      <c r="DZ17" s="735"/>
      <c r="EA17" s="735"/>
      <c r="EB17" s="735"/>
      <c r="EC17" s="735"/>
      <c r="ED17" s="735"/>
      <c r="EE17" s="735"/>
      <c r="EF17" s="735"/>
      <c r="EG17" s="735"/>
      <c r="EH17" s="735"/>
      <c r="EI17" s="735"/>
      <c r="EJ17" s="744"/>
    </row>
    <row r="18" spans="1:140" ht="15" customHeight="1">
      <c r="C18" s="736"/>
      <c r="D18" s="717"/>
      <c r="E18" s="717"/>
      <c r="F18" s="717"/>
      <c r="G18" s="717"/>
      <c r="H18" s="717"/>
      <c r="I18" s="717"/>
      <c r="J18" s="717"/>
      <c r="K18" s="717"/>
      <c r="L18" s="717"/>
      <c r="M18" s="717"/>
      <c r="N18" s="717"/>
      <c r="O18" s="352"/>
      <c r="P18" s="164"/>
      <c r="Q18" s="717" t="s">
        <v>669</v>
      </c>
      <c r="R18" s="717"/>
      <c r="S18" s="717"/>
      <c r="T18" s="717"/>
      <c r="U18" s="717"/>
      <c r="V18" s="717"/>
      <c r="W18" s="717"/>
      <c r="X18" s="717"/>
      <c r="Y18" s="717"/>
      <c r="Z18" s="717"/>
      <c r="AA18" s="717"/>
      <c r="AB18" s="718"/>
      <c r="AC18" s="352"/>
      <c r="AD18" s="160"/>
      <c r="AE18" s="736"/>
      <c r="AF18" s="717"/>
      <c r="AG18" s="717"/>
      <c r="AH18" s="717"/>
      <c r="AI18" s="717"/>
      <c r="AJ18" s="717"/>
      <c r="AK18" s="717"/>
      <c r="AL18" s="717"/>
      <c r="AM18" s="717"/>
      <c r="AN18" s="717"/>
      <c r="AO18" s="717"/>
      <c r="AP18" s="717"/>
      <c r="AQ18" s="352"/>
      <c r="AR18" s="164"/>
      <c r="AS18" s="717" t="s">
        <v>604</v>
      </c>
      <c r="AT18" s="717"/>
      <c r="AU18" s="717"/>
      <c r="AV18" s="717"/>
      <c r="AW18" s="717"/>
      <c r="AX18" s="717"/>
      <c r="AY18" s="717"/>
      <c r="AZ18" s="717"/>
      <c r="BA18" s="717"/>
      <c r="BB18" s="717"/>
      <c r="BC18" s="717"/>
      <c r="BD18" s="718"/>
      <c r="BE18" s="352"/>
      <c r="BF18" s="160"/>
      <c r="BG18" s="806"/>
      <c r="BH18" s="807"/>
      <c r="BI18" s="807"/>
      <c r="BJ18" s="807"/>
      <c r="BK18" s="807"/>
      <c r="BL18" s="807"/>
      <c r="BM18" s="807"/>
      <c r="BN18" s="807"/>
      <c r="BO18" s="807"/>
      <c r="BP18" s="807"/>
      <c r="BQ18" s="807"/>
      <c r="BR18" s="808"/>
      <c r="BS18" s="352"/>
      <c r="BT18" s="160"/>
      <c r="BU18" s="717" t="s">
        <v>609</v>
      </c>
      <c r="BV18" s="717"/>
      <c r="BW18" s="717"/>
      <c r="BX18" s="717"/>
      <c r="BY18" s="717"/>
      <c r="BZ18" s="717"/>
      <c r="CA18" s="717"/>
      <c r="CB18" s="717"/>
      <c r="CC18" s="717"/>
      <c r="CD18" s="717"/>
      <c r="CE18" s="717"/>
      <c r="CF18" s="717"/>
      <c r="CG18" s="352"/>
      <c r="CH18" s="160"/>
      <c r="CI18" s="717" t="s">
        <v>653</v>
      </c>
      <c r="CJ18" s="717"/>
      <c r="CK18" s="717"/>
      <c r="CL18" s="717"/>
      <c r="CM18" s="717"/>
      <c r="CN18" s="717"/>
      <c r="CO18" s="717"/>
      <c r="CP18" s="717"/>
      <c r="CQ18" s="717"/>
      <c r="CR18" s="717"/>
      <c r="CS18" s="717"/>
      <c r="CT18" s="717"/>
      <c r="CU18" s="136"/>
      <c r="CV18" s="246"/>
      <c r="CW18" s="717" t="s">
        <v>685</v>
      </c>
      <c r="CX18" s="717"/>
      <c r="CY18" s="717"/>
      <c r="CZ18" s="717"/>
      <c r="DA18" s="717"/>
      <c r="DB18" s="717"/>
      <c r="DC18" s="717"/>
      <c r="DD18" s="717"/>
      <c r="DE18" s="717"/>
      <c r="DF18" s="717"/>
      <c r="DG18" s="717"/>
      <c r="DH18" s="717"/>
      <c r="DI18" s="352"/>
      <c r="DJ18" s="160"/>
      <c r="DK18" s="717" t="s">
        <v>757</v>
      </c>
      <c r="DL18" s="717"/>
      <c r="DM18" s="717"/>
      <c r="DN18" s="717"/>
      <c r="DO18" s="717"/>
      <c r="DP18" s="717"/>
      <c r="DQ18" s="717"/>
      <c r="DR18" s="717"/>
      <c r="DS18" s="717"/>
      <c r="DT18" s="717"/>
      <c r="DU18" s="717"/>
      <c r="DV18" s="717"/>
      <c r="DW18" s="136"/>
      <c r="DX18" s="246"/>
      <c r="DY18" s="717" t="s">
        <v>765</v>
      </c>
      <c r="DZ18" s="717"/>
      <c r="EA18" s="717"/>
      <c r="EB18" s="717"/>
      <c r="EC18" s="717"/>
      <c r="ED18" s="717"/>
      <c r="EE18" s="717"/>
      <c r="EF18" s="717"/>
      <c r="EG18" s="717"/>
      <c r="EH18" s="717"/>
      <c r="EI18" s="717"/>
      <c r="EJ18" s="718"/>
    </row>
    <row r="19" spans="1:140" ht="106.5" customHeight="1">
      <c r="C19" s="720"/>
      <c r="D19" s="711"/>
      <c r="E19" s="711"/>
      <c r="F19" s="711"/>
      <c r="G19" s="711"/>
      <c r="H19" s="711"/>
      <c r="I19" s="711"/>
      <c r="J19" s="711"/>
      <c r="K19" s="711"/>
      <c r="L19" s="711"/>
      <c r="M19" s="711"/>
      <c r="N19" s="721"/>
      <c r="O19" s="135"/>
      <c r="P19" s="164"/>
      <c r="Q19" s="710"/>
      <c r="R19" s="711"/>
      <c r="S19" s="711"/>
      <c r="T19" s="711"/>
      <c r="U19" s="711"/>
      <c r="V19" s="711"/>
      <c r="W19" s="711"/>
      <c r="X19" s="711"/>
      <c r="Y19" s="711"/>
      <c r="Z19" s="711"/>
      <c r="AA19" s="711"/>
      <c r="AB19" s="712"/>
      <c r="AC19" s="135"/>
      <c r="AD19" s="160"/>
      <c r="AE19" s="720"/>
      <c r="AF19" s="711"/>
      <c r="AG19" s="711"/>
      <c r="AH19" s="711"/>
      <c r="AI19" s="711"/>
      <c r="AJ19" s="711"/>
      <c r="AK19" s="711"/>
      <c r="AL19" s="711"/>
      <c r="AM19" s="711"/>
      <c r="AN19" s="711"/>
      <c r="AO19" s="711"/>
      <c r="AP19" s="721"/>
      <c r="AQ19" s="135"/>
      <c r="AR19" s="164"/>
      <c r="AS19" s="710"/>
      <c r="AT19" s="711"/>
      <c r="AU19" s="711"/>
      <c r="AV19" s="711"/>
      <c r="AW19" s="711"/>
      <c r="AX19" s="711"/>
      <c r="AY19" s="711"/>
      <c r="AZ19" s="711"/>
      <c r="BA19" s="711"/>
      <c r="BB19" s="711"/>
      <c r="BC19" s="711"/>
      <c r="BD19" s="712"/>
      <c r="BE19" s="135"/>
      <c r="BF19" s="160"/>
      <c r="BG19" s="720"/>
      <c r="BH19" s="711"/>
      <c r="BI19" s="711"/>
      <c r="BJ19" s="711"/>
      <c r="BK19" s="711"/>
      <c r="BL19" s="711"/>
      <c r="BM19" s="711"/>
      <c r="BN19" s="711"/>
      <c r="BO19" s="711"/>
      <c r="BP19" s="711"/>
      <c r="BQ19" s="711"/>
      <c r="BR19" s="721"/>
      <c r="BS19" s="135"/>
      <c r="BT19" s="160"/>
      <c r="BU19" s="710"/>
      <c r="BV19" s="711"/>
      <c r="BW19" s="711"/>
      <c r="BX19" s="711"/>
      <c r="BY19" s="711"/>
      <c r="BZ19" s="711"/>
      <c r="CA19" s="711"/>
      <c r="CB19" s="711"/>
      <c r="CC19" s="711"/>
      <c r="CD19" s="711"/>
      <c r="CE19" s="711"/>
      <c r="CF19" s="721"/>
      <c r="CG19" s="135"/>
      <c r="CH19" s="160"/>
      <c r="CI19" s="710"/>
      <c r="CJ19" s="711"/>
      <c r="CK19" s="711"/>
      <c r="CL19" s="711"/>
      <c r="CM19" s="711"/>
      <c r="CN19" s="711"/>
      <c r="CO19" s="711"/>
      <c r="CP19" s="711"/>
      <c r="CQ19" s="711"/>
      <c r="CR19" s="711"/>
      <c r="CS19" s="711"/>
      <c r="CT19" s="721"/>
      <c r="CU19" s="135"/>
      <c r="CV19" s="160"/>
      <c r="CW19" s="710"/>
      <c r="CX19" s="711"/>
      <c r="CY19" s="711"/>
      <c r="CZ19" s="711"/>
      <c r="DA19" s="711"/>
      <c r="DB19" s="711"/>
      <c r="DC19" s="711"/>
      <c r="DD19" s="711"/>
      <c r="DE19" s="711"/>
      <c r="DF19" s="711"/>
      <c r="DG19" s="711"/>
      <c r="DH19" s="721"/>
      <c r="DI19" s="135"/>
      <c r="DJ19" s="247"/>
      <c r="DK19" s="710"/>
      <c r="DL19" s="711"/>
      <c r="DM19" s="711"/>
      <c r="DN19" s="711"/>
      <c r="DO19" s="711"/>
      <c r="DP19" s="711"/>
      <c r="DQ19" s="711"/>
      <c r="DR19" s="711"/>
      <c r="DS19" s="711"/>
      <c r="DT19" s="711"/>
      <c r="DU19" s="711"/>
      <c r="DV19" s="721"/>
      <c r="DW19" s="135"/>
      <c r="DX19" s="160"/>
      <c r="DY19" s="710"/>
      <c r="DZ19" s="711"/>
      <c r="EA19" s="711"/>
      <c r="EB19" s="711"/>
      <c r="EC19" s="711"/>
      <c r="ED19" s="711"/>
      <c r="EE19" s="711"/>
      <c r="EF19" s="711"/>
      <c r="EG19" s="711"/>
      <c r="EH19" s="711"/>
      <c r="EI19" s="711"/>
      <c r="EJ19" s="712"/>
    </row>
    <row r="20" spans="1:140">
      <c r="A20" s="137" t="s">
        <v>5543</v>
      </c>
      <c r="C20" s="714">
        <f>VLOOKUP(A20,'Прайс-лист'!$B:$K,10,0)</f>
        <v>540</v>
      </c>
      <c r="D20" s="715"/>
      <c r="E20" s="715"/>
      <c r="F20" s="715"/>
      <c r="G20" s="715"/>
      <c r="H20" s="715"/>
      <c r="I20" s="715"/>
      <c r="J20" s="715"/>
      <c r="K20" s="716"/>
      <c r="L20" s="708"/>
      <c r="M20" s="709"/>
      <c r="N20" s="709"/>
      <c r="O20" s="137" t="s">
        <v>682</v>
      </c>
      <c r="P20" s="160"/>
      <c r="Q20" s="719">
        <f>VLOOKUP(O20,'Прайс-лист'!$B:$K,10,0)</f>
        <v>1310</v>
      </c>
      <c r="R20" s="715"/>
      <c r="S20" s="715"/>
      <c r="T20" s="715"/>
      <c r="U20" s="715"/>
      <c r="V20" s="715"/>
      <c r="W20" s="715"/>
      <c r="X20" s="715"/>
      <c r="Y20" s="716"/>
      <c r="Z20" s="708"/>
      <c r="AA20" s="709"/>
      <c r="AB20" s="713"/>
      <c r="AC20" s="137" t="s">
        <v>5544</v>
      </c>
      <c r="AD20" s="160"/>
      <c r="AE20" s="714">
        <f>VLOOKUP(AC20,'Прайс-лист'!$B:$K,10,0)</f>
        <v>500</v>
      </c>
      <c r="AF20" s="715"/>
      <c r="AG20" s="715"/>
      <c r="AH20" s="715"/>
      <c r="AI20" s="715"/>
      <c r="AJ20" s="715"/>
      <c r="AK20" s="715"/>
      <c r="AL20" s="715"/>
      <c r="AM20" s="716"/>
      <c r="AN20" s="708"/>
      <c r="AO20" s="709"/>
      <c r="AP20" s="709"/>
      <c r="AQ20" s="137" t="s">
        <v>606</v>
      </c>
      <c r="AR20" s="160"/>
      <c r="AS20" s="719">
        <f>VLOOKUP(AQ20,'Прайс-лист'!$B:$K,10,0)</f>
        <v>440</v>
      </c>
      <c r="AT20" s="715"/>
      <c r="AU20" s="715"/>
      <c r="AV20" s="715"/>
      <c r="AW20" s="715"/>
      <c r="AX20" s="715"/>
      <c r="AY20" s="715"/>
      <c r="AZ20" s="715"/>
      <c r="BA20" s="716"/>
      <c r="BB20" s="708"/>
      <c r="BC20" s="709"/>
      <c r="BD20" s="713"/>
      <c r="BE20" s="137" t="s">
        <v>5545</v>
      </c>
      <c r="BF20" s="160"/>
      <c r="BG20" s="714">
        <f>VLOOKUP(BE20,'Прайс-лист'!$B:$K,10,0)</f>
        <v>500</v>
      </c>
      <c r="BH20" s="715"/>
      <c r="BI20" s="715"/>
      <c r="BJ20" s="715"/>
      <c r="BK20" s="715"/>
      <c r="BL20" s="715"/>
      <c r="BM20" s="715"/>
      <c r="BN20" s="715"/>
      <c r="BO20" s="716"/>
      <c r="BP20" s="708"/>
      <c r="BQ20" s="709"/>
      <c r="BR20" s="709"/>
      <c r="BS20" s="137" t="s">
        <v>610</v>
      </c>
      <c r="BT20" s="160"/>
      <c r="BU20" s="719">
        <f>VLOOKUP(BS20,'Прайс-лист'!$B:$K,10,0)</f>
        <v>500</v>
      </c>
      <c r="BV20" s="715"/>
      <c r="BW20" s="715"/>
      <c r="BX20" s="715"/>
      <c r="BY20" s="715"/>
      <c r="BZ20" s="715"/>
      <c r="CA20" s="715"/>
      <c r="CB20" s="715"/>
      <c r="CC20" s="716"/>
      <c r="CD20" s="708"/>
      <c r="CE20" s="709"/>
      <c r="CF20" s="709"/>
      <c r="CG20" s="137" t="s">
        <v>654</v>
      </c>
      <c r="CH20" s="160"/>
      <c r="CI20" s="719">
        <f>VLOOKUP(CG20,'Прайс-лист'!$B:$K,10,0)</f>
        <v>810</v>
      </c>
      <c r="CJ20" s="715"/>
      <c r="CK20" s="715"/>
      <c r="CL20" s="715"/>
      <c r="CM20" s="715"/>
      <c r="CN20" s="715"/>
      <c r="CO20" s="715"/>
      <c r="CP20" s="715"/>
      <c r="CQ20" s="716"/>
      <c r="CR20" s="708"/>
      <c r="CS20" s="709"/>
      <c r="CT20" s="709"/>
      <c r="CU20" s="137" t="s">
        <v>686</v>
      </c>
      <c r="CV20" s="160"/>
      <c r="CW20" s="719">
        <f>VLOOKUP(CU20,'Прайс-лист'!$B:$K,10,0)</f>
        <v>690</v>
      </c>
      <c r="CX20" s="715"/>
      <c r="CY20" s="715"/>
      <c r="CZ20" s="715"/>
      <c r="DA20" s="715"/>
      <c r="DB20" s="715"/>
      <c r="DC20" s="715"/>
      <c r="DD20" s="715"/>
      <c r="DE20" s="716"/>
      <c r="DF20" s="708"/>
      <c r="DG20" s="709"/>
      <c r="DH20" s="709"/>
      <c r="DI20" s="137" t="s">
        <v>758</v>
      </c>
      <c r="DJ20" s="247"/>
      <c r="DK20" s="719">
        <f>VLOOKUP(DI20,'Прайс-лист'!$B:$K,10,0)</f>
        <v>650</v>
      </c>
      <c r="DL20" s="715"/>
      <c r="DM20" s="715"/>
      <c r="DN20" s="715"/>
      <c r="DO20" s="715"/>
      <c r="DP20" s="715"/>
      <c r="DQ20" s="715"/>
      <c r="DR20" s="715"/>
      <c r="DS20" s="716"/>
      <c r="DT20" s="708"/>
      <c r="DU20" s="709"/>
      <c r="DV20" s="709"/>
      <c r="DW20" s="137" t="s">
        <v>766</v>
      </c>
      <c r="DX20" s="160"/>
      <c r="DY20" s="719">
        <f>VLOOKUP(DW20,'Прайс-лист'!$B:$K,10,0)</f>
        <v>1300</v>
      </c>
      <c r="DZ20" s="715"/>
      <c r="EA20" s="715"/>
      <c r="EB20" s="715"/>
      <c r="EC20" s="715"/>
      <c r="ED20" s="715"/>
      <c r="EE20" s="715"/>
      <c r="EF20" s="715"/>
      <c r="EG20" s="716"/>
      <c r="EH20" s="708"/>
      <c r="EI20" s="709"/>
      <c r="EJ20" s="713"/>
    </row>
    <row r="21" spans="1:140" ht="15" thickBot="1">
      <c r="A21" s="138" t="s">
        <v>5585</v>
      </c>
      <c r="C21" s="753">
        <f>VLOOKUP(A21,'Прайс-лист'!$B:$K,10,0)</f>
        <v>540</v>
      </c>
      <c r="D21" s="723"/>
      <c r="E21" s="723"/>
      <c r="F21" s="723"/>
      <c r="G21" s="723"/>
      <c r="H21" s="723"/>
      <c r="I21" s="723"/>
      <c r="J21" s="723"/>
      <c r="K21" s="724"/>
      <c r="L21" s="725"/>
      <c r="M21" s="726"/>
      <c r="N21" s="726"/>
      <c r="O21" s="139" t="s">
        <v>809</v>
      </c>
      <c r="P21" s="245"/>
      <c r="Q21" s="722">
        <f>VLOOKUP(O21,'Прайс-лист'!$B:$K,10,0)</f>
        <v>1310</v>
      </c>
      <c r="R21" s="723"/>
      <c r="S21" s="723"/>
      <c r="T21" s="723"/>
      <c r="U21" s="723"/>
      <c r="V21" s="723"/>
      <c r="W21" s="723"/>
      <c r="X21" s="723"/>
      <c r="Y21" s="724"/>
      <c r="Z21" s="725"/>
      <c r="AA21" s="726"/>
      <c r="AB21" s="727"/>
      <c r="AC21" s="138" t="s">
        <v>5586</v>
      </c>
      <c r="AD21" s="160"/>
      <c r="AE21" s="753">
        <f>VLOOKUP(AC21,'Прайс-лист'!$B:$K,10,0)</f>
        <v>500</v>
      </c>
      <c r="AF21" s="723"/>
      <c r="AG21" s="723"/>
      <c r="AH21" s="723"/>
      <c r="AI21" s="723"/>
      <c r="AJ21" s="723"/>
      <c r="AK21" s="723"/>
      <c r="AL21" s="723"/>
      <c r="AM21" s="724"/>
      <c r="AN21" s="725"/>
      <c r="AO21" s="726"/>
      <c r="AP21" s="726"/>
      <c r="AQ21" s="139" t="s">
        <v>769</v>
      </c>
      <c r="AR21" s="245"/>
      <c r="AS21" s="722">
        <f>VLOOKUP(AQ21,'Прайс-лист'!$B:$K,10,0)</f>
        <v>440</v>
      </c>
      <c r="AT21" s="723"/>
      <c r="AU21" s="723"/>
      <c r="AV21" s="723"/>
      <c r="AW21" s="723"/>
      <c r="AX21" s="723"/>
      <c r="AY21" s="723"/>
      <c r="AZ21" s="723"/>
      <c r="BA21" s="724"/>
      <c r="BB21" s="725"/>
      <c r="BC21" s="726"/>
      <c r="BD21" s="727"/>
      <c r="BE21" s="138" t="s">
        <v>5593</v>
      </c>
      <c r="BF21" s="160"/>
      <c r="BG21" s="753">
        <f>VLOOKUP(BE21,'Прайс-лист'!$B:$K,10,0)</f>
        <v>500</v>
      </c>
      <c r="BH21" s="723"/>
      <c r="BI21" s="723"/>
      <c r="BJ21" s="723"/>
      <c r="BK21" s="723"/>
      <c r="BL21" s="723"/>
      <c r="BM21" s="723"/>
      <c r="BN21" s="723"/>
      <c r="BO21" s="724"/>
      <c r="BP21" s="725"/>
      <c r="BQ21" s="726"/>
      <c r="BR21" s="726"/>
      <c r="BS21" s="139" t="s">
        <v>771</v>
      </c>
      <c r="BT21" s="245"/>
      <c r="BU21" s="722">
        <f>VLOOKUP(BS21,'Прайс-лист'!$B:$K,10,0)</f>
        <v>500</v>
      </c>
      <c r="BV21" s="723"/>
      <c r="BW21" s="723"/>
      <c r="BX21" s="723"/>
      <c r="BY21" s="723"/>
      <c r="BZ21" s="723"/>
      <c r="CA21" s="723"/>
      <c r="CB21" s="723"/>
      <c r="CC21" s="724"/>
      <c r="CD21" s="725"/>
      <c r="CE21" s="726"/>
      <c r="CF21" s="726"/>
      <c r="CG21" s="139" t="s">
        <v>793</v>
      </c>
      <c r="CH21" s="245"/>
      <c r="CI21" s="722">
        <f>VLOOKUP(CG21,'Прайс-лист'!$B:$K,10,0)</f>
        <v>810</v>
      </c>
      <c r="CJ21" s="723"/>
      <c r="CK21" s="723"/>
      <c r="CL21" s="723"/>
      <c r="CM21" s="723"/>
      <c r="CN21" s="723"/>
      <c r="CO21" s="723"/>
      <c r="CP21" s="723"/>
      <c r="CQ21" s="724"/>
      <c r="CR21" s="725"/>
      <c r="CS21" s="726"/>
      <c r="CT21" s="726"/>
      <c r="CU21" s="139" t="s">
        <v>811</v>
      </c>
      <c r="CV21" s="245"/>
      <c r="CW21" s="722">
        <f>VLOOKUP(CU21,'Прайс-лист'!$B:$K,10,0)</f>
        <v>690</v>
      </c>
      <c r="CX21" s="723"/>
      <c r="CY21" s="723"/>
      <c r="CZ21" s="723"/>
      <c r="DA21" s="723"/>
      <c r="DB21" s="723"/>
      <c r="DC21" s="723"/>
      <c r="DD21" s="723"/>
      <c r="DE21" s="724"/>
      <c r="DF21" s="725"/>
      <c r="DG21" s="726"/>
      <c r="DH21" s="726"/>
      <c r="DI21" s="139" t="s">
        <v>857</v>
      </c>
      <c r="DJ21" s="248"/>
      <c r="DK21" s="722">
        <f>VLOOKUP(DI21,'Прайс-лист'!$B:$K,10,0)</f>
        <v>650</v>
      </c>
      <c r="DL21" s="723"/>
      <c r="DM21" s="723"/>
      <c r="DN21" s="723"/>
      <c r="DO21" s="723"/>
      <c r="DP21" s="723"/>
      <c r="DQ21" s="723"/>
      <c r="DR21" s="723"/>
      <c r="DS21" s="724"/>
      <c r="DT21" s="725"/>
      <c r="DU21" s="726"/>
      <c r="DV21" s="726"/>
      <c r="DW21" s="139" t="s">
        <v>861</v>
      </c>
      <c r="DX21" s="245"/>
      <c r="DY21" s="722">
        <f>VLOOKUP(DW21,'Прайс-лист'!$B:$K,10,0)</f>
        <v>1300</v>
      </c>
      <c r="DZ21" s="723"/>
      <c r="EA21" s="723"/>
      <c r="EB21" s="723"/>
      <c r="EC21" s="723"/>
      <c r="ED21" s="723"/>
      <c r="EE21" s="723"/>
      <c r="EF21" s="723"/>
      <c r="EG21" s="724"/>
      <c r="EH21" s="725"/>
      <c r="EI21" s="726"/>
      <c r="EJ21" s="727"/>
    </row>
    <row r="22" spans="1:140" ht="14.25" customHeight="1" thickBot="1">
      <c r="B22" s="350"/>
      <c r="C22" s="350"/>
      <c r="D22" s="350"/>
      <c r="E22" s="350"/>
      <c r="F22" s="350"/>
      <c r="G22" s="350"/>
      <c r="H22" s="350"/>
      <c r="I22" s="350"/>
      <c r="J22" s="350"/>
      <c r="K22" s="350"/>
      <c r="L22" s="350"/>
      <c r="M22" s="160"/>
      <c r="N22" s="158"/>
      <c r="O22" s="158"/>
      <c r="P22" s="158"/>
      <c r="Q22" s="158"/>
      <c r="R22" s="158"/>
      <c r="S22" s="158"/>
      <c r="T22" s="158"/>
      <c r="U22" s="158"/>
      <c r="V22" s="158"/>
      <c r="W22" s="158"/>
      <c r="X22" s="158"/>
      <c r="Y22" s="158"/>
      <c r="Z22" s="140"/>
      <c r="AA22" s="158"/>
      <c r="AB22" s="158"/>
      <c r="AC22" s="158"/>
      <c r="AD22" s="158"/>
      <c r="AE22" s="158"/>
      <c r="AF22" s="158"/>
      <c r="AG22" s="158"/>
      <c r="AH22" s="158"/>
      <c r="AI22" s="158"/>
      <c r="AJ22" s="158"/>
      <c r="AK22" s="158"/>
      <c r="AL22" s="158"/>
      <c r="AM22" s="140"/>
      <c r="AN22" s="158"/>
      <c r="AO22" s="158"/>
      <c r="AP22" s="158"/>
      <c r="AQ22" s="158"/>
      <c r="AR22" s="158"/>
      <c r="AS22" s="158"/>
      <c r="AT22" s="158"/>
      <c r="AU22" s="158"/>
      <c r="AV22" s="158"/>
      <c r="AW22" s="158"/>
      <c r="AX22" s="158"/>
      <c r="AY22" s="158"/>
      <c r="AZ22" s="160"/>
      <c r="BA22" s="160"/>
      <c r="BB22" s="160"/>
      <c r="BC22" s="160"/>
      <c r="BD22" s="158"/>
      <c r="BE22" s="158"/>
      <c r="BF22" s="158"/>
      <c r="BG22" s="158"/>
      <c r="BH22" s="158"/>
      <c r="BI22" s="158"/>
      <c r="BJ22" s="158"/>
      <c r="BK22" s="158"/>
      <c r="BL22" s="158"/>
      <c r="BM22" s="158"/>
      <c r="BN22" s="158"/>
      <c r="BO22" s="158"/>
      <c r="BP22" s="158"/>
      <c r="BQ22" s="158"/>
      <c r="BR22" s="158"/>
      <c r="BS22" s="158"/>
      <c r="BT22" s="164"/>
      <c r="BU22" s="142"/>
      <c r="BV22" s="142"/>
      <c r="BW22" s="142"/>
      <c r="BX22" s="142"/>
      <c r="BY22" s="142"/>
      <c r="BZ22" s="142"/>
      <c r="CA22" s="142"/>
      <c r="CB22" s="142"/>
      <c r="CC22" s="142"/>
      <c r="CD22" s="142"/>
      <c r="CE22" s="142"/>
      <c r="CF22" s="142"/>
      <c r="CG22" s="142"/>
      <c r="CH22" s="142"/>
      <c r="CI22" s="142"/>
      <c r="CJ22" s="142"/>
      <c r="CK22" s="142"/>
      <c r="CL22" s="142"/>
      <c r="CM22" s="142"/>
      <c r="CN22" s="142"/>
      <c r="CO22" s="142"/>
      <c r="CP22" s="142"/>
      <c r="CQ22" s="142"/>
      <c r="CR22" s="142"/>
      <c r="CS22" s="142"/>
      <c r="CT22" s="142"/>
      <c r="CU22" s="142"/>
      <c r="CV22" s="142"/>
      <c r="CW22" s="142"/>
      <c r="CX22" s="142"/>
      <c r="CY22" s="142"/>
      <c r="CZ22" s="142"/>
      <c r="DA22" s="142"/>
      <c r="DB22" s="142"/>
      <c r="DC22" s="142"/>
      <c r="DD22" s="142"/>
      <c r="DE22" s="142"/>
      <c r="DF22" s="142"/>
      <c r="DG22" s="142"/>
      <c r="DH22" s="142"/>
      <c r="DI22" s="142"/>
      <c r="DJ22" s="142"/>
      <c r="DK22" s="142"/>
      <c r="DL22" s="142"/>
      <c r="DM22" s="142"/>
      <c r="DN22" s="142"/>
      <c r="DO22" s="142"/>
      <c r="DP22" s="142"/>
      <c r="DQ22" s="142"/>
      <c r="DR22" s="142"/>
      <c r="DS22" s="142"/>
      <c r="DT22" s="142"/>
      <c r="DU22" s="142"/>
      <c r="DV22" s="142"/>
      <c r="DW22" s="142"/>
    </row>
    <row r="23" spans="1:140" ht="15.75" customHeight="1" thickBot="1">
      <c r="C23" s="754" t="s">
        <v>4274</v>
      </c>
      <c r="D23" s="755"/>
      <c r="E23" s="755"/>
      <c r="F23" s="755"/>
      <c r="G23" s="755"/>
      <c r="H23" s="755"/>
      <c r="I23" s="755"/>
      <c r="J23" s="755"/>
      <c r="K23" s="755"/>
      <c r="L23" s="755"/>
      <c r="M23" s="755"/>
      <c r="N23" s="756"/>
      <c r="O23" s="158"/>
      <c r="P23" s="158"/>
      <c r="Q23" s="754" t="s">
        <v>4278</v>
      </c>
      <c r="R23" s="755"/>
      <c r="S23" s="755"/>
      <c r="T23" s="755"/>
      <c r="U23" s="755"/>
      <c r="V23" s="755"/>
      <c r="W23" s="755"/>
      <c r="X23" s="755"/>
      <c r="Y23" s="755"/>
      <c r="Z23" s="755"/>
      <c r="AA23" s="755"/>
      <c r="AB23" s="755"/>
      <c r="AC23" s="755"/>
      <c r="AD23" s="755"/>
      <c r="AE23" s="755"/>
      <c r="AF23" s="755"/>
      <c r="AG23" s="755"/>
      <c r="AH23" s="755"/>
      <c r="AI23" s="755"/>
      <c r="AJ23" s="755"/>
      <c r="AK23" s="755"/>
      <c r="AL23" s="755"/>
      <c r="AM23" s="755"/>
      <c r="AN23" s="755"/>
      <c r="AO23" s="755"/>
      <c r="AP23" s="755"/>
      <c r="AQ23" s="755"/>
      <c r="AR23" s="755"/>
      <c r="AS23" s="755"/>
      <c r="AT23" s="755"/>
      <c r="AU23" s="755"/>
      <c r="AV23" s="755"/>
      <c r="AW23" s="755"/>
      <c r="AX23" s="755"/>
      <c r="AY23" s="755"/>
      <c r="AZ23" s="755"/>
      <c r="BA23" s="755"/>
      <c r="BB23" s="755"/>
      <c r="BC23" s="755"/>
      <c r="BD23" s="756"/>
      <c r="BE23" s="134"/>
      <c r="BF23" s="160"/>
      <c r="BG23" s="754" t="s">
        <v>4186</v>
      </c>
      <c r="BH23" s="755"/>
      <c r="BI23" s="755"/>
      <c r="BJ23" s="755"/>
      <c r="BK23" s="755"/>
      <c r="BL23" s="755"/>
      <c r="BM23" s="755"/>
      <c r="BN23" s="755"/>
      <c r="BO23" s="755"/>
      <c r="BP23" s="755"/>
      <c r="BQ23" s="755"/>
      <c r="BR23" s="755"/>
      <c r="BS23" s="755"/>
      <c r="BT23" s="755"/>
      <c r="BU23" s="755"/>
      <c r="BV23" s="755"/>
      <c r="BW23" s="755"/>
      <c r="BX23" s="755"/>
      <c r="BY23" s="755"/>
      <c r="BZ23" s="755"/>
      <c r="CA23" s="755"/>
      <c r="CB23" s="755"/>
      <c r="CC23" s="755"/>
      <c r="CD23" s="755"/>
      <c r="CE23" s="755"/>
      <c r="CF23" s="755"/>
      <c r="CG23" s="755"/>
      <c r="CH23" s="755"/>
      <c r="CI23" s="755"/>
      <c r="CJ23" s="755"/>
      <c r="CK23" s="755"/>
      <c r="CL23" s="755"/>
      <c r="CM23" s="755"/>
      <c r="CN23" s="755"/>
      <c r="CO23" s="755"/>
      <c r="CP23" s="755"/>
      <c r="CQ23" s="755"/>
      <c r="CR23" s="755"/>
      <c r="CS23" s="755"/>
      <c r="CT23" s="756"/>
      <c r="CU23" s="142"/>
      <c r="CV23" s="142"/>
      <c r="CW23" s="754" t="s">
        <v>4279</v>
      </c>
      <c r="CX23" s="755"/>
      <c r="CY23" s="755"/>
      <c r="CZ23" s="755"/>
      <c r="DA23" s="755"/>
      <c r="DB23" s="755"/>
      <c r="DC23" s="755"/>
      <c r="DD23" s="755"/>
      <c r="DE23" s="755"/>
      <c r="DF23" s="755"/>
      <c r="DG23" s="755"/>
      <c r="DH23" s="755"/>
      <c r="DI23" s="755"/>
      <c r="DJ23" s="755"/>
      <c r="DK23" s="755"/>
      <c r="DL23" s="755"/>
      <c r="DM23" s="755"/>
      <c r="DN23" s="755"/>
      <c r="DO23" s="755"/>
      <c r="DP23" s="755"/>
      <c r="DQ23" s="755"/>
      <c r="DR23" s="755"/>
      <c r="DS23" s="755"/>
      <c r="DT23" s="755"/>
      <c r="DU23" s="755"/>
      <c r="DV23" s="756"/>
      <c r="DW23" s="142"/>
      <c r="DY23" s="754" t="s">
        <v>4280</v>
      </c>
      <c r="DZ23" s="755"/>
      <c r="EA23" s="755"/>
      <c r="EB23" s="755"/>
      <c r="EC23" s="755"/>
      <c r="ED23" s="755"/>
      <c r="EE23" s="755"/>
      <c r="EF23" s="755"/>
      <c r="EG23" s="755"/>
      <c r="EH23" s="755"/>
      <c r="EI23" s="755"/>
      <c r="EJ23" s="756"/>
    </row>
    <row r="24" spans="1:140" ht="15.75">
      <c r="C24" s="740" t="s">
        <v>5871</v>
      </c>
      <c r="D24" s="741"/>
      <c r="E24" s="741"/>
      <c r="F24" s="741"/>
      <c r="G24" s="741"/>
      <c r="H24" s="741"/>
      <c r="I24" s="741"/>
      <c r="J24" s="741"/>
      <c r="K24" s="741"/>
      <c r="L24" s="741"/>
      <c r="M24" s="741"/>
      <c r="N24" s="742"/>
      <c r="Q24" s="740" t="s">
        <v>4236</v>
      </c>
      <c r="R24" s="741"/>
      <c r="S24" s="741"/>
      <c r="T24" s="741"/>
      <c r="U24" s="741"/>
      <c r="V24" s="741"/>
      <c r="W24" s="741"/>
      <c r="X24" s="741"/>
      <c r="Y24" s="741"/>
      <c r="Z24" s="741"/>
      <c r="AA24" s="741"/>
      <c r="AB24" s="741"/>
      <c r="AC24" s="135"/>
      <c r="AD24" s="164"/>
      <c r="AE24" s="741" t="s">
        <v>687</v>
      </c>
      <c r="AF24" s="741"/>
      <c r="AG24" s="741"/>
      <c r="AH24" s="741"/>
      <c r="AI24" s="741"/>
      <c r="AJ24" s="741"/>
      <c r="AK24" s="741"/>
      <c r="AL24" s="741"/>
      <c r="AM24" s="741"/>
      <c r="AN24" s="741"/>
      <c r="AO24" s="741"/>
      <c r="AP24" s="741"/>
      <c r="AQ24" s="135"/>
      <c r="AR24" s="164"/>
      <c r="AS24" s="741" t="s">
        <v>5872</v>
      </c>
      <c r="AT24" s="741"/>
      <c r="AU24" s="741"/>
      <c r="AV24" s="741"/>
      <c r="AW24" s="741"/>
      <c r="AX24" s="741"/>
      <c r="AY24" s="741"/>
      <c r="AZ24" s="741"/>
      <c r="BA24" s="741"/>
      <c r="BB24" s="741"/>
      <c r="BC24" s="741"/>
      <c r="BD24" s="742"/>
      <c r="BE24" s="135"/>
      <c r="BF24" s="160"/>
      <c r="BG24" s="740" t="s">
        <v>6347</v>
      </c>
      <c r="BH24" s="741"/>
      <c r="BI24" s="741"/>
      <c r="BJ24" s="741"/>
      <c r="BK24" s="741"/>
      <c r="BL24" s="741"/>
      <c r="BM24" s="741"/>
      <c r="BN24" s="741"/>
      <c r="BO24" s="741"/>
      <c r="BP24" s="741"/>
      <c r="BQ24" s="741"/>
      <c r="BR24" s="741"/>
      <c r="BS24" s="135"/>
      <c r="BT24" s="164"/>
      <c r="BU24" s="741" t="s">
        <v>6348</v>
      </c>
      <c r="BV24" s="741"/>
      <c r="BW24" s="741"/>
      <c r="BX24" s="741"/>
      <c r="BY24" s="741"/>
      <c r="BZ24" s="741"/>
      <c r="CA24" s="741"/>
      <c r="CB24" s="741"/>
      <c r="CC24" s="741"/>
      <c r="CD24" s="741"/>
      <c r="CE24" s="741"/>
      <c r="CF24" s="741"/>
      <c r="CG24" s="135"/>
      <c r="CH24" s="164"/>
      <c r="CI24" s="741" t="s">
        <v>6363</v>
      </c>
      <c r="CJ24" s="741"/>
      <c r="CK24" s="741"/>
      <c r="CL24" s="741"/>
      <c r="CM24" s="741"/>
      <c r="CN24" s="741"/>
      <c r="CO24" s="741"/>
      <c r="CP24" s="741"/>
      <c r="CQ24" s="741"/>
      <c r="CR24" s="741"/>
      <c r="CS24" s="741"/>
      <c r="CT24" s="742"/>
      <c r="CU24" s="135"/>
      <c r="CV24" s="160"/>
      <c r="CW24" s="740" t="s">
        <v>4238</v>
      </c>
      <c r="CX24" s="741"/>
      <c r="CY24" s="741"/>
      <c r="CZ24" s="741"/>
      <c r="DA24" s="741"/>
      <c r="DB24" s="741"/>
      <c r="DC24" s="741"/>
      <c r="DD24" s="741"/>
      <c r="DE24" s="741"/>
      <c r="DF24" s="741"/>
      <c r="DG24" s="741"/>
      <c r="DH24" s="741"/>
      <c r="DI24" s="135"/>
      <c r="DJ24" s="164"/>
      <c r="DK24" s="741" t="s">
        <v>693</v>
      </c>
      <c r="DL24" s="741"/>
      <c r="DM24" s="741"/>
      <c r="DN24" s="741"/>
      <c r="DO24" s="741"/>
      <c r="DP24" s="741"/>
      <c r="DQ24" s="741"/>
      <c r="DR24" s="741"/>
      <c r="DS24" s="741"/>
      <c r="DT24" s="741"/>
      <c r="DU24" s="741"/>
      <c r="DV24" s="742"/>
      <c r="DW24" s="135"/>
      <c r="DX24" s="160"/>
      <c r="DY24" s="740" t="s">
        <v>6349</v>
      </c>
      <c r="DZ24" s="741"/>
      <c r="EA24" s="741"/>
      <c r="EB24" s="741"/>
      <c r="EC24" s="741"/>
      <c r="ED24" s="741"/>
      <c r="EE24" s="741"/>
      <c r="EF24" s="741"/>
      <c r="EG24" s="741"/>
      <c r="EH24" s="741"/>
      <c r="EI24" s="741"/>
      <c r="EJ24" s="742"/>
    </row>
    <row r="25" spans="1:140" ht="48.75" customHeight="1">
      <c r="C25" s="734" t="s">
        <v>5883</v>
      </c>
      <c r="D25" s="763"/>
      <c r="E25" s="763"/>
      <c r="F25" s="763"/>
      <c r="G25" s="763"/>
      <c r="H25" s="763"/>
      <c r="I25" s="763"/>
      <c r="J25" s="763"/>
      <c r="K25" s="763"/>
      <c r="L25" s="763"/>
      <c r="M25" s="763"/>
      <c r="N25" s="744"/>
      <c r="Q25" s="734" t="s">
        <v>5882</v>
      </c>
      <c r="R25" s="735"/>
      <c r="S25" s="735"/>
      <c r="T25" s="735"/>
      <c r="U25" s="735"/>
      <c r="V25" s="735"/>
      <c r="W25" s="735"/>
      <c r="X25" s="735"/>
      <c r="Y25" s="735"/>
      <c r="Z25" s="735"/>
      <c r="AA25" s="735"/>
      <c r="AB25" s="735"/>
      <c r="AC25" s="142"/>
      <c r="AD25" s="164"/>
      <c r="AE25" s="735" t="s">
        <v>4268</v>
      </c>
      <c r="AF25" s="735"/>
      <c r="AG25" s="735"/>
      <c r="AH25" s="735"/>
      <c r="AI25" s="735"/>
      <c r="AJ25" s="735"/>
      <c r="AK25" s="735"/>
      <c r="AL25" s="735"/>
      <c r="AM25" s="735"/>
      <c r="AN25" s="735"/>
      <c r="AO25" s="735"/>
      <c r="AP25" s="735"/>
      <c r="AQ25" s="142"/>
      <c r="AR25" s="164"/>
      <c r="AS25" s="735" t="s">
        <v>5884</v>
      </c>
      <c r="AT25" s="735"/>
      <c r="AU25" s="735"/>
      <c r="AV25" s="735"/>
      <c r="AW25" s="735"/>
      <c r="AX25" s="735"/>
      <c r="AY25" s="735"/>
      <c r="AZ25" s="735"/>
      <c r="BA25" s="735"/>
      <c r="BB25" s="735"/>
      <c r="BC25" s="735"/>
      <c r="BD25" s="744"/>
      <c r="BE25" s="142"/>
      <c r="BF25" s="160"/>
      <c r="BG25" s="879" t="s">
        <v>5887</v>
      </c>
      <c r="BH25" s="815"/>
      <c r="BI25" s="815"/>
      <c r="BJ25" s="815"/>
      <c r="BK25" s="815"/>
      <c r="BL25" s="815"/>
      <c r="BM25" s="815"/>
      <c r="BN25" s="815"/>
      <c r="BO25" s="815"/>
      <c r="BP25" s="815"/>
      <c r="BQ25" s="815"/>
      <c r="BR25" s="880"/>
      <c r="BS25" s="142"/>
      <c r="BT25" s="164"/>
      <c r="BU25" s="763" t="s">
        <v>4271</v>
      </c>
      <c r="BV25" s="763"/>
      <c r="BW25" s="763"/>
      <c r="BX25" s="763"/>
      <c r="BY25" s="763"/>
      <c r="BZ25" s="763"/>
      <c r="CA25" s="763"/>
      <c r="CB25" s="763"/>
      <c r="CC25" s="763"/>
      <c r="CD25" s="763"/>
      <c r="CE25" s="763"/>
      <c r="CF25" s="763"/>
      <c r="CG25" s="142"/>
      <c r="CH25" s="160"/>
      <c r="CI25" s="763" t="s">
        <v>5885</v>
      </c>
      <c r="CJ25" s="763"/>
      <c r="CK25" s="763"/>
      <c r="CL25" s="763"/>
      <c r="CM25" s="763"/>
      <c r="CN25" s="763"/>
      <c r="CO25" s="763"/>
      <c r="CP25" s="763"/>
      <c r="CQ25" s="763"/>
      <c r="CR25" s="763"/>
      <c r="CS25" s="763"/>
      <c r="CT25" s="744"/>
      <c r="CU25" s="142"/>
      <c r="CV25" s="142"/>
      <c r="CW25" s="734" t="s">
        <v>4237</v>
      </c>
      <c r="CX25" s="735"/>
      <c r="CY25" s="735"/>
      <c r="CZ25" s="735"/>
      <c r="DA25" s="735"/>
      <c r="DB25" s="735"/>
      <c r="DC25" s="735"/>
      <c r="DD25" s="735"/>
      <c r="DE25" s="735"/>
      <c r="DF25" s="735"/>
      <c r="DG25" s="735"/>
      <c r="DH25" s="735"/>
      <c r="DI25" s="142"/>
      <c r="DJ25" s="164"/>
      <c r="DK25" s="735" t="s">
        <v>4272</v>
      </c>
      <c r="DL25" s="735"/>
      <c r="DM25" s="735"/>
      <c r="DN25" s="735"/>
      <c r="DO25" s="735"/>
      <c r="DP25" s="735"/>
      <c r="DQ25" s="735"/>
      <c r="DR25" s="735"/>
      <c r="DS25" s="735"/>
      <c r="DT25" s="735"/>
      <c r="DU25" s="735"/>
      <c r="DV25" s="744"/>
      <c r="DW25" s="142"/>
      <c r="DY25" s="734" t="s">
        <v>4239</v>
      </c>
      <c r="DZ25" s="763"/>
      <c r="EA25" s="763"/>
      <c r="EB25" s="763"/>
      <c r="EC25" s="763"/>
      <c r="ED25" s="763"/>
      <c r="EE25" s="763"/>
      <c r="EF25" s="763"/>
      <c r="EG25" s="763"/>
      <c r="EH25" s="763"/>
      <c r="EI25" s="763"/>
      <c r="EJ25" s="744"/>
    </row>
    <row r="26" spans="1:140" ht="15" customHeight="1">
      <c r="C26" s="736" t="s">
        <v>5878</v>
      </c>
      <c r="D26" s="762"/>
      <c r="E26" s="762"/>
      <c r="F26" s="762"/>
      <c r="G26" s="762"/>
      <c r="H26" s="762"/>
      <c r="I26" s="762"/>
      <c r="J26" s="762"/>
      <c r="K26" s="762"/>
      <c r="L26" s="762"/>
      <c r="M26" s="762"/>
      <c r="N26" s="718"/>
      <c r="Q26" s="736"/>
      <c r="R26" s="717"/>
      <c r="S26" s="717"/>
      <c r="T26" s="717"/>
      <c r="U26" s="717"/>
      <c r="V26" s="717"/>
      <c r="W26" s="717"/>
      <c r="X26" s="717"/>
      <c r="Y26" s="717"/>
      <c r="Z26" s="717"/>
      <c r="AA26" s="717"/>
      <c r="AB26" s="717"/>
      <c r="AC26" s="373"/>
      <c r="AD26" s="164"/>
      <c r="AE26" s="717" t="s">
        <v>685</v>
      </c>
      <c r="AF26" s="717"/>
      <c r="AG26" s="717"/>
      <c r="AH26" s="717"/>
      <c r="AI26" s="717"/>
      <c r="AJ26" s="717"/>
      <c r="AK26" s="717"/>
      <c r="AL26" s="717"/>
      <c r="AM26" s="717"/>
      <c r="AN26" s="717"/>
      <c r="AO26" s="717"/>
      <c r="AP26" s="717"/>
      <c r="AQ26" s="373"/>
      <c r="AR26" s="164"/>
      <c r="AS26" s="717" t="s">
        <v>5878</v>
      </c>
      <c r="AT26" s="717"/>
      <c r="AU26" s="717"/>
      <c r="AV26" s="717"/>
      <c r="AW26" s="717"/>
      <c r="AX26" s="717"/>
      <c r="AY26" s="717"/>
      <c r="AZ26" s="717"/>
      <c r="BA26" s="717"/>
      <c r="BB26" s="717"/>
      <c r="BC26" s="717"/>
      <c r="BD26" s="718"/>
      <c r="BE26" s="373"/>
      <c r="BF26" s="160"/>
      <c r="BG26" s="806"/>
      <c r="BH26" s="807"/>
      <c r="BI26" s="807"/>
      <c r="BJ26" s="807"/>
      <c r="BK26" s="807"/>
      <c r="BL26" s="807"/>
      <c r="BM26" s="807"/>
      <c r="BN26" s="807"/>
      <c r="BO26" s="807"/>
      <c r="BP26" s="807"/>
      <c r="BQ26" s="807"/>
      <c r="BR26" s="808"/>
      <c r="BS26" s="373"/>
      <c r="BT26" s="164"/>
      <c r="BU26" s="762" t="s">
        <v>685</v>
      </c>
      <c r="BV26" s="762"/>
      <c r="BW26" s="762"/>
      <c r="BX26" s="762"/>
      <c r="BY26" s="762"/>
      <c r="BZ26" s="762"/>
      <c r="CA26" s="762"/>
      <c r="CB26" s="762"/>
      <c r="CC26" s="762"/>
      <c r="CD26" s="762"/>
      <c r="CE26" s="762"/>
      <c r="CF26" s="762"/>
      <c r="CG26" s="373"/>
      <c r="CH26" s="160"/>
      <c r="CI26" s="762" t="s">
        <v>5878</v>
      </c>
      <c r="CJ26" s="762"/>
      <c r="CK26" s="762"/>
      <c r="CL26" s="762"/>
      <c r="CM26" s="762"/>
      <c r="CN26" s="762"/>
      <c r="CO26" s="762"/>
      <c r="CP26" s="762"/>
      <c r="CQ26" s="762"/>
      <c r="CR26" s="762"/>
      <c r="CS26" s="762"/>
      <c r="CT26" s="718"/>
      <c r="CU26" s="142"/>
      <c r="CV26" s="142"/>
      <c r="CW26" s="736"/>
      <c r="CX26" s="717"/>
      <c r="CY26" s="717"/>
      <c r="CZ26" s="717"/>
      <c r="DA26" s="717"/>
      <c r="DB26" s="717"/>
      <c r="DC26" s="717"/>
      <c r="DD26" s="717"/>
      <c r="DE26" s="717"/>
      <c r="DF26" s="717"/>
      <c r="DG26" s="717"/>
      <c r="DH26" s="717"/>
      <c r="DI26" s="373"/>
      <c r="DJ26" s="164"/>
      <c r="DK26" s="717" t="s">
        <v>685</v>
      </c>
      <c r="DL26" s="717"/>
      <c r="DM26" s="717"/>
      <c r="DN26" s="717"/>
      <c r="DO26" s="717"/>
      <c r="DP26" s="717"/>
      <c r="DQ26" s="717"/>
      <c r="DR26" s="717"/>
      <c r="DS26" s="717"/>
      <c r="DT26" s="717"/>
      <c r="DU26" s="717"/>
      <c r="DV26" s="718"/>
      <c r="DW26" s="142"/>
      <c r="DY26" s="736"/>
      <c r="DZ26" s="762"/>
      <c r="EA26" s="762"/>
      <c r="EB26" s="762"/>
      <c r="EC26" s="762"/>
      <c r="ED26" s="762"/>
      <c r="EE26" s="762"/>
      <c r="EF26" s="762"/>
      <c r="EG26" s="762"/>
      <c r="EH26" s="762"/>
      <c r="EI26" s="762"/>
      <c r="EJ26" s="718"/>
    </row>
    <row r="27" spans="1:140" ht="106.5" customHeight="1">
      <c r="C27" s="720"/>
      <c r="D27" s="711"/>
      <c r="E27" s="711"/>
      <c r="F27" s="711"/>
      <c r="G27" s="711"/>
      <c r="H27" s="711"/>
      <c r="I27" s="711"/>
      <c r="J27" s="711"/>
      <c r="K27" s="711"/>
      <c r="L27" s="711"/>
      <c r="M27" s="711"/>
      <c r="N27" s="712"/>
      <c r="Q27" s="720"/>
      <c r="R27" s="711"/>
      <c r="S27" s="711"/>
      <c r="T27" s="711"/>
      <c r="U27" s="711"/>
      <c r="V27" s="711"/>
      <c r="W27" s="711"/>
      <c r="X27" s="711"/>
      <c r="Y27" s="711"/>
      <c r="Z27" s="711"/>
      <c r="AA27" s="711"/>
      <c r="AB27" s="721"/>
      <c r="AC27" s="135"/>
      <c r="AD27" s="164"/>
      <c r="AE27" s="710"/>
      <c r="AF27" s="711"/>
      <c r="AG27" s="711"/>
      <c r="AH27" s="711"/>
      <c r="AI27" s="711"/>
      <c r="AJ27" s="711"/>
      <c r="AK27" s="711"/>
      <c r="AL27" s="711"/>
      <c r="AM27" s="711"/>
      <c r="AN27" s="711"/>
      <c r="AO27" s="711"/>
      <c r="AP27" s="721"/>
      <c r="AQ27" s="135"/>
      <c r="AR27" s="164"/>
      <c r="AS27" s="710"/>
      <c r="AT27" s="711"/>
      <c r="AU27" s="711"/>
      <c r="AV27" s="711"/>
      <c r="AW27" s="711"/>
      <c r="AX27" s="711"/>
      <c r="AY27" s="711"/>
      <c r="AZ27" s="711"/>
      <c r="BA27" s="711"/>
      <c r="BB27" s="711"/>
      <c r="BC27" s="711"/>
      <c r="BD27" s="712"/>
      <c r="BE27" s="135"/>
      <c r="BF27" s="160"/>
      <c r="BG27" s="720"/>
      <c r="BH27" s="711"/>
      <c r="BI27" s="711"/>
      <c r="BJ27" s="711"/>
      <c r="BK27" s="711"/>
      <c r="BL27" s="711"/>
      <c r="BM27" s="711"/>
      <c r="BN27" s="711"/>
      <c r="BO27" s="711"/>
      <c r="BP27" s="711"/>
      <c r="BQ27" s="711"/>
      <c r="BR27" s="721"/>
      <c r="BS27" s="135"/>
      <c r="BT27" s="164"/>
      <c r="BU27" s="710"/>
      <c r="BV27" s="711"/>
      <c r="BW27" s="711"/>
      <c r="BX27" s="711"/>
      <c r="BY27" s="711"/>
      <c r="BZ27" s="711"/>
      <c r="CA27" s="711"/>
      <c r="CB27" s="711"/>
      <c r="CC27" s="711"/>
      <c r="CD27" s="711"/>
      <c r="CE27" s="711"/>
      <c r="CF27" s="721"/>
      <c r="CG27" s="135"/>
      <c r="CH27" s="160"/>
      <c r="CI27" s="710"/>
      <c r="CJ27" s="711"/>
      <c r="CK27" s="711"/>
      <c r="CL27" s="711"/>
      <c r="CM27" s="711"/>
      <c r="CN27" s="711"/>
      <c r="CO27" s="711"/>
      <c r="CP27" s="711"/>
      <c r="CQ27" s="711"/>
      <c r="CR27" s="711"/>
      <c r="CS27" s="711"/>
      <c r="CT27" s="712"/>
      <c r="CU27" s="142"/>
      <c r="CV27" s="142"/>
      <c r="CW27" s="720"/>
      <c r="CX27" s="711"/>
      <c r="CY27" s="711"/>
      <c r="CZ27" s="711"/>
      <c r="DA27" s="711"/>
      <c r="DB27" s="711"/>
      <c r="DC27" s="711"/>
      <c r="DD27" s="711"/>
      <c r="DE27" s="711"/>
      <c r="DF27" s="711"/>
      <c r="DG27" s="711"/>
      <c r="DH27" s="721"/>
      <c r="DI27" s="135"/>
      <c r="DJ27" s="164"/>
      <c r="DK27" s="710"/>
      <c r="DL27" s="711"/>
      <c r="DM27" s="711"/>
      <c r="DN27" s="711"/>
      <c r="DO27" s="711"/>
      <c r="DP27" s="711"/>
      <c r="DQ27" s="711"/>
      <c r="DR27" s="711"/>
      <c r="DS27" s="711"/>
      <c r="DT27" s="711"/>
      <c r="DU27" s="711"/>
      <c r="DV27" s="712"/>
      <c r="DW27" s="142"/>
      <c r="DY27" s="720"/>
      <c r="DZ27" s="711"/>
      <c r="EA27" s="711"/>
      <c r="EB27" s="711"/>
      <c r="EC27" s="711"/>
      <c r="ED27" s="711"/>
      <c r="EE27" s="711"/>
      <c r="EF27" s="711"/>
      <c r="EG27" s="711"/>
      <c r="EH27" s="711"/>
      <c r="EI27" s="711"/>
      <c r="EJ27" s="712"/>
    </row>
    <row r="28" spans="1:140">
      <c r="A28" s="137" t="s">
        <v>5857</v>
      </c>
      <c r="C28" s="714">
        <f>VLOOKUP(A28,'Прайс-лист'!$B:$K,10,0)</f>
        <v>1920</v>
      </c>
      <c r="D28" s="715"/>
      <c r="E28" s="715"/>
      <c r="F28" s="715"/>
      <c r="G28" s="715"/>
      <c r="H28" s="715"/>
      <c r="I28" s="715"/>
      <c r="J28" s="715"/>
      <c r="K28" s="716"/>
      <c r="L28" s="708"/>
      <c r="M28" s="761"/>
      <c r="N28" s="713"/>
      <c r="O28" s="137" t="s">
        <v>5546</v>
      </c>
      <c r="Q28" s="714">
        <f>VLOOKUP(O28,'Прайс-лист'!$B:$K,10,0)</f>
        <v>550</v>
      </c>
      <c r="R28" s="715"/>
      <c r="S28" s="715"/>
      <c r="T28" s="715"/>
      <c r="U28" s="715"/>
      <c r="V28" s="715"/>
      <c r="W28" s="715"/>
      <c r="X28" s="715"/>
      <c r="Y28" s="716"/>
      <c r="Z28" s="708"/>
      <c r="AA28" s="709"/>
      <c r="AB28" s="709"/>
      <c r="AC28" s="137" t="s">
        <v>689</v>
      </c>
      <c r="AD28" s="160"/>
      <c r="AE28" s="719">
        <f>VLOOKUP(AC28,'Прайс-лист'!$B:$K,10,0)</f>
        <v>900</v>
      </c>
      <c r="AF28" s="715"/>
      <c r="AG28" s="715"/>
      <c r="AH28" s="715"/>
      <c r="AI28" s="715"/>
      <c r="AJ28" s="715"/>
      <c r="AK28" s="715"/>
      <c r="AL28" s="715"/>
      <c r="AM28" s="716"/>
      <c r="AN28" s="708"/>
      <c r="AO28" s="709"/>
      <c r="AP28" s="709"/>
      <c r="AQ28" s="137" t="s">
        <v>5859</v>
      </c>
      <c r="AR28" s="160"/>
      <c r="AS28" s="719">
        <f>VLOOKUP(AQ28,'Прайс-лист'!$B:$K,10,0)</f>
        <v>2120</v>
      </c>
      <c r="AT28" s="715"/>
      <c r="AU28" s="715"/>
      <c r="AV28" s="715"/>
      <c r="AW28" s="715"/>
      <c r="AX28" s="715"/>
      <c r="AY28" s="715"/>
      <c r="AZ28" s="715"/>
      <c r="BA28" s="716"/>
      <c r="BB28" s="708"/>
      <c r="BC28" s="709"/>
      <c r="BD28" s="713"/>
      <c r="BE28" s="137" t="s">
        <v>5547</v>
      </c>
      <c r="BF28" s="160"/>
      <c r="BG28" s="714">
        <f>VLOOKUP(BE28,'Прайс-лист'!$B:$K,10,0)</f>
        <v>580</v>
      </c>
      <c r="BH28" s="715"/>
      <c r="BI28" s="715"/>
      <c r="BJ28" s="715"/>
      <c r="BK28" s="715"/>
      <c r="BL28" s="715"/>
      <c r="BM28" s="715"/>
      <c r="BN28" s="715"/>
      <c r="BO28" s="716"/>
      <c r="BP28" s="889"/>
      <c r="BQ28" s="890"/>
      <c r="BR28" s="887"/>
      <c r="BS28" s="137" t="s">
        <v>692</v>
      </c>
      <c r="BT28" s="160"/>
      <c r="BU28" s="719">
        <f>VLOOKUP(BS28,'Прайс-лист'!$B:$K,10,0)</f>
        <v>1110</v>
      </c>
      <c r="BV28" s="715"/>
      <c r="BW28" s="715"/>
      <c r="BX28" s="715"/>
      <c r="BY28" s="715"/>
      <c r="BZ28" s="715"/>
      <c r="CA28" s="715"/>
      <c r="CB28" s="715"/>
      <c r="CC28" s="716"/>
      <c r="CD28" s="708"/>
      <c r="CE28" s="761"/>
      <c r="CF28" s="761"/>
      <c r="CG28" s="137" t="s">
        <v>5861</v>
      </c>
      <c r="CH28" s="160"/>
      <c r="CI28" s="719">
        <f>VLOOKUP(CG28,'Прайс-лист'!$B:$K,10,0)</f>
        <v>2420</v>
      </c>
      <c r="CJ28" s="715"/>
      <c r="CK28" s="715"/>
      <c r="CL28" s="715"/>
      <c r="CM28" s="715"/>
      <c r="CN28" s="715"/>
      <c r="CO28" s="715"/>
      <c r="CP28" s="715"/>
      <c r="CQ28" s="716"/>
      <c r="CR28" s="708"/>
      <c r="CS28" s="761"/>
      <c r="CT28" s="713"/>
      <c r="CU28" s="137" t="s">
        <v>5548</v>
      </c>
      <c r="CV28" s="142"/>
      <c r="CW28" s="714">
        <f>VLOOKUP(CU28,'Прайс-лист'!$B:$K,10,0)</f>
        <v>630</v>
      </c>
      <c r="CX28" s="715"/>
      <c r="CY28" s="715"/>
      <c r="CZ28" s="715"/>
      <c r="DA28" s="715"/>
      <c r="DB28" s="715"/>
      <c r="DC28" s="715"/>
      <c r="DD28" s="715"/>
      <c r="DE28" s="716"/>
      <c r="DF28" s="708"/>
      <c r="DG28" s="709"/>
      <c r="DH28" s="709"/>
      <c r="DI28" s="137" t="s">
        <v>695</v>
      </c>
      <c r="DJ28" s="160"/>
      <c r="DK28" s="719">
        <f>VLOOKUP(DI28,'Прайс-лист'!$B:$K,10,0)</f>
        <v>1140</v>
      </c>
      <c r="DL28" s="715"/>
      <c r="DM28" s="715"/>
      <c r="DN28" s="715"/>
      <c r="DO28" s="715"/>
      <c r="DP28" s="715"/>
      <c r="DQ28" s="715"/>
      <c r="DR28" s="715"/>
      <c r="DS28" s="716"/>
      <c r="DT28" s="708"/>
      <c r="DU28" s="709"/>
      <c r="DV28" s="713"/>
      <c r="DW28" s="137" t="s">
        <v>5549</v>
      </c>
      <c r="DY28" s="714">
        <f>VLOOKUP(DW28,'Прайс-лист'!$B:$K,10,0)</f>
        <v>650</v>
      </c>
      <c r="DZ28" s="715"/>
      <c r="EA28" s="715"/>
      <c r="EB28" s="715"/>
      <c r="EC28" s="715"/>
      <c r="ED28" s="715"/>
      <c r="EE28" s="715"/>
      <c r="EF28" s="715"/>
      <c r="EG28" s="716"/>
      <c r="EH28" s="708"/>
      <c r="EI28" s="761"/>
      <c r="EJ28" s="713"/>
    </row>
    <row r="29" spans="1:140" ht="15" thickBot="1">
      <c r="A29" s="138" t="s">
        <v>5858</v>
      </c>
      <c r="C29" s="753">
        <f>VLOOKUP(A29,'Прайс-лист'!$B:$K,10,0)</f>
        <v>1920</v>
      </c>
      <c r="D29" s="723"/>
      <c r="E29" s="723"/>
      <c r="F29" s="723"/>
      <c r="G29" s="723"/>
      <c r="H29" s="723"/>
      <c r="I29" s="723"/>
      <c r="J29" s="723"/>
      <c r="K29" s="724"/>
      <c r="L29" s="725"/>
      <c r="M29" s="726"/>
      <c r="N29" s="727"/>
      <c r="O29" s="138" t="s">
        <v>5588</v>
      </c>
      <c r="Q29" s="753">
        <f>VLOOKUP(O29,'Прайс-лист'!$B:$K,10,0)</f>
        <v>630</v>
      </c>
      <c r="R29" s="723"/>
      <c r="S29" s="723"/>
      <c r="T29" s="723"/>
      <c r="U29" s="723"/>
      <c r="V29" s="723"/>
      <c r="W29" s="723"/>
      <c r="X29" s="723"/>
      <c r="Y29" s="724"/>
      <c r="Z29" s="725"/>
      <c r="AA29" s="726"/>
      <c r="AB29" s="726"/>
      <c r="AC29" s="139" t="s">
        <v>813</v>
      </c>
      <c r="AD29" s="245"/>
      <c r="AE29" s="722">
        <f>VLOOKUP(AC29,'Прайс-лист'!$B:$K,10,0)</f>
        <v>900</v>
      </c>
      <c r="AF29" s="723"/>
      <c r="AG29" s="723"/>
      <c r="AH29" s="723"/>
      <c r="AI29" s="723"/>
      <c r="AJ29" s="723"/>
      <c r="AK29" s="723"/>
      <c r="AL29" s="723"/>
      <c r="AM29" s="724"/>
      <c r="AN29" s="725"/>
      <c r="AO29" s="726"/>
      <c r="AP29" s="726"/>
      <c r="AQ29" s="139" t="s">
        <v>5860</v>
      </c>
      <c r="AR29" s="245"/>
      <c r="AS29" s="722">
        <f>VLOOKUP(AQ29,'Прайс-лист'!$B:$K,10,0)</f>
        <v>2120</v>
      </c>
      <c r="AT29" s="723"/>
      <c r="AU29" s="723"/>
      <c r="AV29" s="723"/>
      <c r="AW29" s="723"/>
      <c r="AX29" s="723"/>
      <c r="AY29" s="723"/>
      <c r="AZ29" s="723"/>
      <c r="BA29" s="724"/>
      <c r="BB29" s="725"/>
      <c r="BC29" s="726"/>
      <c r="BD29" s="727"/>
      <c r="BE29" s="138" t="s">
        <v>5594</v>
      </c>
      <c r="BF29" s="160"/>
      <c r="BG29" s="753">
        <f>VLOOKUP(BE29,'Прайс-лист'!$B:$K,10,0)</f>
        <v>580</v>
      </c>
      <c r="BH29" s="723"/>
      <c r="BI29" s="723"/>
      <c r="BJ29" s="723"/>
      <c r="BK29" s="723"/>
      <c r="BL29" s="723"/>
      <c r="BM29" s="723"/>
      <c r="BN29" s="723"/>
      <c r="BO29" s="724"/>
      <c r="BP29" s="892"/>
      <c r="BQ29" s="893"/>
      <c r="BR29" s="888"/>
      <c r="BS29" s="139" t="s">
        <v>815</v>
      </c>
      <c r="BT29" s="245"/>
      <c r="BU29" s="722">
        <f>VLOOKUP(BS29,'Прайс-лист'!$B:$K,10,0)</f>
        <v>1110</v>
      </c>
      <c r="BV29" s="723"/>
      <c r="BW29" s="723"/>
      <c r="BX29" s="723"/>
      <c r="BY29" s="723"/>
      <c r="BZ29" s="723"/>
      <c r="CA29" s="723"/>
      <c r="CB29" s="723"/>
      <c r="CC29" s="724"/>
      <c r="CD29" s="725"/>
      <c r="CE29" s="726"/>
      <c r="CF29" s="726"/>
      <c r="CG29" s="139" t="s">
        <v>5862</v>
      </c>
      <c r="CH29" s="245"/>
      <c r="CI29" s="722">
        <f>VLOOKUP(CG29,'Прайс-лист'!$B:$K,10,0)</f>
        <v>2420</v>
      </c>
      <c r="CJ29" s="723"/>
      <c r="CK29" s="723"/>
      <c r="CL29" s="723"/>
      <c r="CM29" s="723"/>
      <c r="CN29" s="723"/>
      <c r="CO29" s="723"/>
      <c r="CP29" s="723"/>
      <c r="CQ29" s="724"/>
      <c r="CR29" s="725"/>
      <c r="CS29" s="726"/>
      <c r="CT29" s="727"/>
      <c r="CU29" s="138" t="s">
        <v>5588</v>
      </c>
      <c r="CV29" s="142"/>
      <c r="CW29" s="753">
        <f>VLOOKUP(CU29,'Прайс-лист'!$B:$K,10,0)</f>
        <v>630</v>
      </c>
      <c r="CX29" s="723"/>
      <c r="CY29" s="723"/>
      <c r="CZ29" s="723"/>
      <c r="DA29" s="723"/>
      <c r="DB29" s="723"/>
      <c r="DC29" s="723"/>
      <c r="DD29" s="723"/>
      <c r="DE29" s="724"/>
      <c r="DF29" s="725"/>
      <c r="DG29" s="726"/>
      <c r="DH29" s="726"/>
      <c r="DI29" s="139" t="s">
        <v>817</v>
      </c>
      <c r="DJ29" s="245"/>
      <c r="DK29" s="722">
        <f>VLOOKUP(DI29,'Прайс-лист'!$B:$K,10,0)</f>
        <v>1140</v>
      </c>
      <c r="DL29" s="723"/>
      <c r="DM29" s="723"/>
      <c r="DN29" s="723"/>
      <c r="DO29" s="723"/>
      <c r="DP29" s="723"/>
      <c r="DQ29" s="723"/>
      <c r="DR29" s="723"/>
      <c r="DS29" s="724"/>
      <c r="DT29" s="725"/>
      <c r="DU29" s="726"/>
      <c r="DV29" s="727"/>
      <c r="DW29" s="138" t="s">
        <v>5589</v>
      </c>
      <c r="DY29" s="753">
        <f>VLOOKUP(DW29,'Прайс-лист'!$B:$K,10,0)</f>
        <v>650</v>
      </c>
      <c r="DZ29" s="723"/>
      <c r="EA29" s="723"/>
      <c r="EB29" s="723"/>
      <c r="EC29" s="723"/>
      <c r="ED29" s="723"/>
      <c r="EE29" s="723"/>
      <c r="EF29" s="723"/>
      <c r="EG29" s="724"/>
      <c r="EH29" s="725"/>
      <c r="EI29" s="726"/>
      <c r="EJ29" s="727"/>
    </row>
    <row r="30" spans="1:140" ht="14.25" customHeight="1" thickBot="1">
      <c r="B30" s="368"/>
      <c r="C30" s="368"/>
      <c r="D30" s="368"/>
      <c r="E30" s="368"/>
      <c r="F30" s="368"/>
      <c r="G30" s="368"/>
      <c r="H30" s="368"/>
      <c r="I30" s="368"/>
      <c r="J30" s="368"/>
      <c r="K30" s="368"/>
      <c r="L30" s="368"/>
      <c r="M30" s="160"/>
      <c r="N30" s="158"/>
      <c r="O30" s="158"/>
      <c r="P30" s="158"/>
      <c r="Q30" s="158"/>
      <c r="R30" s="158"/>
      <c r="S30" s="158"/>
      <c r="T30" s="158"/>
      <c r="U30" s="158"/>
      <c r="V30" s="158"/>
      <c r="W30" s="158"/>
      <c r="X30" s="158"/>
      <c r="Y30" s="158"/>
      <c r="Z30" s="140"/>
      <c r="AA30" s="158"/>
      <c r="AB30" s="158"/>
      <c r="AC30" s="158"/>
      <c r="AD30" s="158"/>
      <c r="AE30" s="158"/>
      <c r="AF30" s="158"/>
      <c r="AG30" s="158"/>
      <c r="AH30" s="158"/>
      <c r="AI30" s="158"/>
      <c r="AJ30" s="158"/>
      <c r="AK30" s="158"/>
      <c r="AL30" s="158"/>
      <c r="AM30" s="140"/>
      <c r="AN30" s="158"/>
      <c r="AO30" s="158"/>
      <c r="AP30" s="158"/>
      <c r="AQ30" s="158"/>
      <c r="AR30" s="158"/>
      <c r="AS30" s="158"/>
      <c r="AT30" s="158"/>
      <c r="AU30" s="158"/>
      <c r="AV30" s="158"/>
      <c r="AW30" s="158"/>
      <c r="AX30" s="158"/>
      <c r="AY30" s="158"/>
      <c r="AZ30" s="160"/>
      <c r="BA30" s="160"/>
      <c r="BB30" s="160"/>
      <c r="BC30" s="160"/>
      <c r="BD30" s="158"/>
      <c r="BE30" s="158"/>
      <c r="BF30" s="158"/>
      <c r="BG30" s="158"/>
      <c r="BH30" s="158"/>
      <c r="BI30" s="158"/>
      <c r="BJ30" s="158"/>
      <c r="BK30" s="158"/>
      <c r="BL30" s="158"/>
      <c r="BM30" s="158"/>
      <c r="BN30" s="158"/>
      <c r="BO30" s="158"/>
      <c r="BP30" s="158"/>
      <c r="BQ30" s="158"/>
      <c r="BR30" s="158"/>
      <c r="BS30" s="158"/>
      <c r="BT30" s="164"/>
      <c r="BU30" s="142"/>
      <c r="BV30" s="142"/>
      <c r="BW30" s="142"/>
      <c r="BX30" s="142"/>
      <c r="BY30" s="142"/>
      <c r="BZ30" s="142"/>
      <c r="CA30" s="142"/>
      <c r="CB30" s="142"/>
      <c r="CC30" s="142"/>
      <c r="CD30" s="142"/>
      <c r="CE30" s="142"/>
      <c r="CF30" s="142"/>
      <c r="CG30" s="142"/>
      <c r="CH30" s="142"/>
      <c r="CI30" s="142"/>
      <c r="CJ30" s="142"/>
      <c r="CK30" s="142"/>
      <c r="CL30" s="142"/>
      <c r="CM30" s="142"/>
      <c r="CN30" s="142"/>
      <c r="CO30" s="142"/>
      <c r="CP30" s="142"/>
      <c r="CQ30" s="142"/>
      <c r="CR30" s="142"/>
      <c r="CS30" s="142"/>
      <c r="CT30" s="142"/>
      <c r="CU30" s="142"/>
      <c r="CV30" s="142"/>
      <c r="CW30" s="142"/>
      <c r="CX30" s="142"/>
      <c r="CY30" s="142"/>
      <c r="CZ30" s="142"/>
      <c r="DA30" s="142"/>
      <c r="DB30" s="142"/>
      <c r="DC30" s="142"/>
      <c r="DD30" s="142"/>
      <c r="DE30" s="142"/>
      <c r="DF30" s="142"/>
      <c r="DG30" s="142"/>
      <c r="DH30" s="142"/>
      <c r="DI30" s="142"/>
      <c r="DJ30" s="142"/>
      <c r="DK30" s="142"/>
      <c r="DL30" s="142"/>
      <c r="DM30" s="142"/>
      <c r="DN30" s="142"/>
      <c r="DO30" s="142"/>
      <c r="DP30" s="142"/>
      <c r="DQ30" s="142"/>
      <c r="DR30" s="142"/>
      <c r="DS30" s="142"/>
      <c r="DT30" s="142"/>
      <c r="DU30" s="142"/>
      <c r="DV30" s="142"/>
      <c r="DW30" s="142"/>
    </row>
    <row r="31" spans="1:140" ht="15.75" customHeight="1" thickBot="1">
      <c r="C31" s="754" t="s">
        <v>4280</v>
      </c>
      <c r="D31" s="755"/>
      <c r="E31" s="755"/>
      <c r="F31" s="755"/>
      <c r="G31" s="755"/>
      <c r="H31" s="755"/>
      <c r="I31" s="755"/>
      <c r="J31" s="755"/>
      <c r="K31" s="755"/>
      <c r="L31" s="755"/>
      <c r="M31" s="755"/>
      <c r="N31" s="756"/>
      <c r="O31" s="158"/>
      <c r="P31" s="158"/>
      <c r="Q31" s="754" t="s">
        <v>4188</v>
      </c>
      <c r="R31" s="755"/>
      <c r="S31" s="755"/>
      <c r="T31" s="755"/>
      <c r="U31" s="755"/>
      <c r="V31" s="755"/>
      <c r="W31" s="755"/>
      <c r="X31" s="755"/>
      <c r="Y31" s="755"/>
      <c r="Z31" s="755"/>
      <c r="AA31" s="755"/>
      <c r="AB31" s="755"/>
      <c r="AC31" s="755"/>
      <c r="AD31" s="755"/>
      <c r="AE31" s="755"/>
      <c r="AF31" s="755"/>
      <c r="AG31" s="755"/>
      <c r="AH31" s="755"/>
      <c r="AI31" s="755"/>
      <c r="AJ31" s="755"/>
      <c r="AK31" s="755"/>
      <c r="AL31" s="755"/>
      <c r="AM31" s="755"/>
      <c r="AN31" s="755"/>
      <c r="AO31" s="755"/>
      <c r="AP31" s="755"/>
      <c r="AQ31" s="755"/>
      <c r="AR31" s="755"/>
      <c r="AS31" s="755"/>
      <c r="AT31" s="755"/>
      <c r="AU31" s="755"/>
      <c r="AV31" s="755"/>
      <c r="AW31" s="755"/>
      <c r="AX31" s="755"/>
      <c r="AY31" s="755"/>
      <c r="AZ31" s="755"/>
      <c r="BA31" s="755"/>
      <c r="BB31" s="755"/>
      <c r="BC31" s="755"/>
      <c r="BD31" s="756"/>
      <c r="BE31" s="134"/>
      <c r="BF31" s="160"/>
      <c r="BG31" s="754" t="s">
        <v>4189</v>
      </c>
      <c r="BH31" s="755"/>
      <c r="BI31" s="755"/>
      <c r="BJ31" s="755"/>
      <c r="BK31" s="755"/>
      <c r="BL31" s="755"/>
      <c r="BM31" s="755"/>
      <c r="BN31" s="755"/>
      <c r="BO31" s="755"/>
      <c r="BP31" s="755"/>
      <c r="BQ31" s="755"/>
      <c r="BR31" s="755"/>
      <c r="BS31" s="755"/>
      <c r="BT31" s="755"/>
      <c r="BU31" s="755"/>
      <c r="BV31" s="755"/>
      <c r="BW31" s="755"/>
      <c r="BX31" s="755"/>
      <c r="BY31" s="755"/>
      <c r="BZ31" s="755"/>
      <c r="CA31" s="755"/>
      <c r="CB31" s="755"/>
      <c r="CC31" s="755"/>
      <c r="CD31" s="755"/>
      <c r="CE31" s="755"/>
      <c r="CF31" s="755"/>
      <c r="CG31" s="755"/>
      <c r="CH31" s="755"/>
      <c r="CI31" s="755"/>
      <c r="CJ31" s="755"/>
      <c r="CK31" s="755"/>
      <c r="CL31" s="755"/>
      <c r="CM31" s="755"/>
      <c r="CN31" s="755"/>
      <c r="CO31" s="755"/>
      <c r="CP31" s="755"/>
      <c r="CQ31" s="755"/>
      <c r="CR31" s="755"/>
      <c r="CS31" s="755"/>
      <c r="CT31" s="755"/>
      <c r="CU31" s="755"/>
      <c r="CV31" s="755"/>
      <c r="CW31" s="755"/>
      <c r="CX31" s="755"/>
      <c r="CY31" s="755"/>
      <c r="CZ31" s="755"/>
      <c r="DA31" s="755"/>
      <c r="DB31" s="755"/>
      <c r="DC31" s="755"/>
      <c r="DD31" s="755"/>
      <c r="DE31" s="755"/>
      <c r="DF31" s="755"/>
      <c r="DG31" s="755"/>
      <c r="DH31" s="756"/>
      <c r="DI31" s="134"/>
      <c r="DJ31" s="164"/>
      <c r="DK31" s="754" t="s">
        <v>4283</v>
      </c>
      <c r="DL31" s="755"/>
      <c r="DM31" s="755"/>
      <c r="DN31" s="755"/>
      <c r="DO31" s="755"/>
      <c r="DP31" s="755"/>
      <c r="DQ31" s="755"/>
      <c r="DR31" s="755"/>
      <c r="DS31" s="755"/>
      <c r="DT31" s="755"/>
      <c r="DU31" s="755"/>
      <c r="DV31" s="755"/>
      <c r="DW31" s="755"/>
      <c r="DX31" s="755"/>
      <c r="DY31" s="755"/>
      <c r="DZ31" s="755"/>
      <c r="EA31" s="755"/>
      <c r="EB31" s="755"/>
      <c r="EC31" s="755"/>
      <c r="ED31" s="755"/>
      <c r="EE31" s="755"/>
      <c r="EF31" s="755"/>
      <c r="EG31" s="755"/>
      <c r="EH31" s="755"/>
      <c r="EI31" s="755"/>
      <c r="EJ31" s="756"/>
    </row>
    <row r="32" spans="1:140" ht="15.75">
      <c r="A32" s="135"/>
      <c r="B32" s="164"/>
      <c r="C32" s="732" t="s">
        <v>6350</v>
      </c>
      <c r="D32" s="809"/>
      <c r="E32" s="809"/>
      <c r="F32" s="809"/>
      <c r="G32" s="809"/>
      <c r="H32" s="809"/>
      <c r="I32" s="809"/>
      <c r="J32" s="809"/>
      <c r="K32" s="809"/>
      <c r="L32" s="809"/>
      <c r="M32" s="809"/>
      <c r="N32" s="743"/>
      <c r="O32" s="158"/>
      <c r="P32" s="158"/>
      <c r="Q32" s="810" t="s">
        <v>4240</v>
      </c>
      <c r="R32" s="759"/>
      <c r="S32" s="759"/>
      <c r="T32" s="759"/>
      <c r="U32" s="759"/>
      <c r="V32" s="759"/>
      <c r="W32" s="759"/>
      <c r="X32" s="759"/>
      <c r="Y32" s="759"/>
      <c r="Z32" s="759"/>
      <c r="AA32" s="759"/>
      <c r="AB32" s="759"/>
      <c r="AC32" s="341"/>
      <c r="AD32" s="382"/>
      <c r="AE32" s="759" t="s">
        <v>607</v>
      </c>
      <c r="AF32" s="759"/>
      <c r="AG32" s="759"/>
      <c r="AH32" s="759"/>
      <c r="AI32" s="759"/>
      <c r="AJ32" s="759"/>
      <c r="AK32" s="759"/>
      <c r="AL32" s="759"/>
      <c r="AM32" s="759"/>
      <c r="AN32" s="759"/>
      <c r="AO32" s="759"/>
      <c r="AP32" s="759"/>
      <c r="AQ32" s="384"/>
      <c r="AR32" s="384"/>
      <c r="AS32" s="741" t="s">
        <v>651</v>
      </c>
      <c r="AT32" s="741"/>
      <c r="AU32" s="741"/>
      <c r="AV32" s="741"/>
      <c r="AW32" s="741"/>
      <c r="AX32" s="741"/>
      <c r="AY32" s="741"/>
      <c r="AZ32" s="741"/>
      <c r="BA32" s="741"/>
      <c r="BB32" s="741"/>
      <c r="BC32" s="741"/>
      <c r="BD32" s="742"/>
      <c r="BE32" s="135"/>
      <c r="BF32" s="158"/>
      <c r="BG32" s="810" t="s">
        <v>4242</v>
      </c>
      <c r="BH32" s="759"/>
      <c r="BI32" s="759"/>
      <c r="BJ32" s="759"/>
      <c r="BK32" s="759"/>
      <c r="BL32" s="759"/>
      <c r="BM32" s="759"/>
      <c r="BN32" s="759"/>
      <c r="BO32" s="759"/>
      <c r="BP32" s="759"/>
      <c r="BQ32" s="759"/>
      <c r="BR32" s="759"/>
      <c r="BS32" s="341"/>
      <c r="BT32" s="343"/>
      <c r="BU32" s="759" t="s">
        <v>611</v>
      </c>
      <c r="BV32" s="759"/>
      <c r="BW32" s="759"/>
      <c r="BX32" s="759"/>
      <c r="BY32" s="759"/>
      <c r="BZ32" s="759"/>
      <c r="CA32" s="759"/>
      <c r="CB32" s="759"/>
      <c r="CC32" s="759"/>
      <c r="CD32" s="759"/>
      <c r="CE32" s="759"/>
      <c r="CF32" s="759"/>
      <c r="CG32" s="341"/>
      <c r="CH32" s="343"/>
      <c r="CI32" s="759" t="s">
        <v>699</v>
      </c>
      <c r="CJ32" s="759"/>
      <c r="CK32" s="759"/>
      <c r="CL32" s="759"/>
      <c r="CM32" s="759"/>
      <c r="CN32" s="759"/>
      <c r="CO32" s="759"/>
      <c r="CP32" s="759"/>
      <c r="CQ32" s="759"/>
      <c r="CR32" s="759"/>
      <c r="CS32" s="759"/>
      <c r="CT32" s="759"/>
      <c r="CU32" s="341"/>
      <c r="CV32" s="343"/>
      <c r="CW32" s="811" t="s">
        <v>4281</v>
      </c>
      <c r="CX32" s="812"/>
      <c r="CY32" s="812"/>
      <c r="CZ32" s="812"/>
      <c r="DA32" s="812"/>
      <c r="DB32" s="812"/>
      <c r="DC32" s="812"/>
      <c r="DD32" s="812"/>
      <c r="DE32" s="812"/>
      <c r="DF32" s="812"/>
      <c r="DG32" s="812"/>
      <c r="DH32" s="813"/>
      <c r="DI32" s="135"/>
      <c r="DJ32" s="164"/>
      <c r="DK32" s="740" t="s">
        <v>4244</v>
      </c>
      <c r="DL32" s="741"/>
      <c r="DM32" s="741"/>
      <c r="DN32" s="741"/>
      <c r="DO32" s="741"/>
      <c r="DP32" s="741"/>
      <c r="DQ32" s="741"/>
      <c r="DR32" s="741"/>
      <c r="DS32" s="741"/>
      <c r="DT32" s="741"/>
      <c r="DU32" s="741"/>
      <c r="DV32" s="741"/>
      <c r="DW32" s="135"/>
      <c r="DX32" s="164"/>
      <c r="DY32" s="733" t="s">
        <v>702</v>
      </c>
      <c r="DZ32" s="733"/>
      <c r="EA32" s="733"/>
      <c r="EB32" s="733"/>
      <c r="EC32" s="733"/>
      <c r="ED32" s="733"/>
      <c r="EE32" s="733"/>
      <c r="EF32" s="733"/>
      <c r="EG32" s="733"/>
      <c r="EH32" s="733"/>
      <c r="EI32" s="733"/>
      <c r="EJ32" s="743"/>
    </row>
    <row r="33" spans="1:140" ht="48.75" customHeight="1">
      <c r="C33" s="734" t="s">
        <v>4273</v>
      </c>
      <c r="D33" s="763"/>
      <c r="E33" s="763"/>
      <c r="F33" s="763"/>
      <c r="G33" s="763"/>
      <c r="H33" s="763"/>
      <c r="I33" s="763"/>
      <c r="J33" s="763"/>
      <c r="K33" s="763"/>
      <c r="L33" s="763"/>
      <c r="M33" s="763"/>
      <c r="N33" s="744"/>
      <c r="P33" s="160"/>
      <c r="Q33" s="734" t="s">
        <v>4324</v>
      </c>
      <c r="R33" s="735"/>
      <c r="S33" s="735"/>
      <c r="T33" s="735"/>
      <c r="U33" s="735"/>
      <c r="V33" s="735"/>
      <c r="W33" s="735"/>
      <c r="X33" s="735"/>
      <c r="Y33" s="735"/>
      <c r="Z33" s="735"/>
      <c r="AA33" s="735"/>
      <c r="AB33" s="735"/>
      <c r="AC33" s="142"/>
      <c r="AD33" s="164"/>
      <c r="AE33" s="735" t="s">
        <v>4262</v>
      </c>
      <c r="AF33" s="735"/>
      <c r="AG33" s="735"/>
      <c r="AH33" s="735"/>
      <c r="AI33" s="735"/>
      <c r="AJ33" s="735"/>
      <c r="AK33" s="735"/>
      <c r="AL33" s="735"/>
      <c r="AM33" s="735"/>
      <c r="AN33" s="735"/>
      <c r="AO33" s="735"/>
      <c r="AP33" s="735"/>
      <c r="AQ33" s="142"/>
      <c r="AR33" s="164"/>
      <c r="AS33" s="735" t="s">
        <v>4275</v>
      </c>
      <c r="AT33" s="735"/>
      <c r="AU33" s="735"/>
      <c r="AV33" s="735"/>
      <c r="AW33" s="735"/>
      <c r="AX33" s="735"/>
      <c r="AY33" s="735"/>
      <c r="AZ33" s="735"/>
      <c r="BA33" s="735"/>
      <c r="BB33" s="735"/>
      <c r="BC33" s="735"/>
      <c r="BD33" s="744"/>
      <c r="BE33" s="142"/>
      <c r="BF33" s="164"/>
      <c r="BG33" s="734" t="s">
        <v>4241</v>
      </c>
      <c r="BH33" s="821"/>
      <c r="BI33" s="821"/>
      <c r="BJ33" s="821"/>
      <c r="BK33" s="821"/>
      <c r="BL33" s="821"/>
      <c r="BM33" s="821"/>
      <c r="BN33" s="821"/>
      <c r="BO33" s="821"/>
      <c r="BP33" s="821"/>
      <c r="BQ33" s="821"/>
      <c r="BR33" s="821"/>
      <c r="BS33" s="142"/>
      <c r="BT33" s="160"/>
      <c r="BU33" s="821" t="s">
        <v>4262</v>
      </c>
      <c r="BV33" s="821"/>
      <c r="BW33" s="821"/>
      <c r="BX33" s="821"/>
      <c r="BY33" s="821"/>
      <c r="BZ33" s="821"/>
      <c r="CA33" s="821"/>
      <c r="CB33" s="821"/>
      <c r="CC33" s="821"/>
      <c r="CD33" s="821"/>
      <c r="CE33" s="821"/>
      <c r="CF33" s="821"/>
      <c r="CG33" s="142"/>
      <c r="CH33" s="160"/>
      <c r="CI33" s="821" t="s">
        <v>4263</v>
      </c>
      <c r="CJ33" s="821"/>
      <c r="CK33" s="821"/>
      <c r="CL33" s="821"/>
      <c r="CM33" s="821"/>
      <c r="CN33" s="821"/>
      <c r="CO33" s="821"/>
      <c r="CP33" s="821"/>
      <c r="CQ33" s="821"/>
      <c r="CR33" s="821"/>
      <c r="CS33" s="821"/>
      <c r="CT33" s="821"/>
      <c r="CU33" s="142"/>
      <c r="CV33" s="160"/>
      <c r="CW33" s="912" t="s">
        <v>4282</v>
      </c>
      <c r="CX33" s="913"/>
      <c r="CY33" s="913"/>
      <c r="CZ33" s="913"/>
      <c r="DA33" s="913"/>
      <c r="DB33" s="913"/>
      <c r="DC33" s="913"/>
      <c r="DD33" s="913"/>
      <c r="DE33" s="913"/>
      <c r="DF33" s="913"/>
      <c r="DG33" s="913"/>
      <c r="DH33" s="816"/>
      <c r="DI33" s="142"/>
      <c r="DJ33" s="160"/>
      <c r="DK33" s="734" t="s">
        <v>4243</v>
      </c>
      <c r="DL33" s="735"/>
      <c r="DM33" s="735"/>
      <c r="DN33" s="735"/>
      <c r="DO33" s="735"/>
      <c r="DP33" s="735"/>
      <c r="DQ33" s="735"/>
      <c r="DR33" s="735"/>
      <c r="DS33" s="735"/>
      <c r="DT33" s="735"/>
      <c r="DU33" s="735"/>
      <c r="DV33" s="735"/>
      <c r="DW33" s="142"/>
      <c r="DX33" s="164"/>
      <c r="DY33" s="735" t="s">
        <v>4268</v>
      </c>
      <c r="DZ33" s="735"/>
      <c r="EA33" s="735"/>
      <c r="EB33" s="735"/>
      <c r="EC33" s="735"/>
      <c r="ED33" s="735"/>
      <c r="EE33" s="735"/>
      <c r="EF33" s="735"/>
      <c r="EG33" s="735"/>
      <c r="EH33" s="735"/>
      <c r="EI33" s="735"/>
      <c r="EJ33" s="744"/>
    </row>
    <row r="34" spans="1:140" ht="15" customHeight="1">
      <c r="C34" s="736" t="s">
        <v>685</v>
      </c>
      <c r="D34" s="762"/>
      <c r="E34" s="762"/>
      <c r="F34" s="762"/>
      <c r="G34" s="762"/>
      <c r="H34" s="762"/>
      <c r="I34" s="762"/>
      <c r="J34" s="762"/>
      <c r="K34" s="762"/>
      <c r="L34" s="762"/>
      <c r="M34" s="762"/>
      <c r="N34" s="718"/>
      <c r="P34" s="160"/>
      <c r="Q34" s="736"/>
      <c r="R34" s="717"/>
      <c r="S34" s="717"/>
      <c r="T34" s="717"/>
      <c r="U34" s="717"/>
      <c r="V34" s="717"/>
      <c r="W34" s="717"/>
      <c r="X34" s="717"/>
      <c r="Y34" s="717"/>
      <c r="Z34" s="717"/>
      <c r="AA34" s="717"/>
      <c r="AB34" s="717"/>
      <c r="AC34" s="373"/>
      <c r="AD34" s="164"/>
      <c r="AE34" s="717" t="s">
        <v>609</v>
      </c>
      <c r="AF34" s="717"/>
      <c r="AG34" s="717"/>
      <c r="AH34" s="717"/>
      <c r="AI34" s="717"/>
      <c r="AJ34" s="717"/>
      <c r="AK34" s="717"/>
      <c r="AL34" s="717"/>
      <c r="AM34" s="717"/>
      <c r="AN34" s="717"/>
      <c r="AO34" s="717"/>
      <c r="AP34" s="717"/>
      <c r="AQ34" s="373"/>
      <c r="AR34" s="164"/>
      <c r="AS34" s="717" t="s">
        <v>653</v>
      </c>
      <c r="AT34" s="717"/>
      <c r="AU34" s="717"/>
      <c r="AV34" s="717"/>
      <c r="AW34" s="717"/>
      <c r="AX34" s="717"/>
      <c r="AY34" s="717"/>
      <c r="AZ34" s="717"/>
      <c r="BA34" s="717"/>
      <c r="BB34" s="717"/>
      <c r="BC34" s="717"/>
      <c r="BD34" s="718"/>
      <c r="BE34" s="373"/>
      <c r="BF34" s="164"/>
      <c r="BG34" s="736"/>
      <c r="BH34" s="822"/>
      <c r="BI34" s="822"/>
      <c r="BJ34" s="822"/>
      <c r="BK34" s="822"/>
      <c r="BL34" s="822"/>
      <c r="BM34" s="822"/>
      <c r="BN34" s="822"/>
      <c r="BO34" s="822"/>
      <c r="BP34" s="822"/>
      <c r="BQ34" s="822"/>
      <c r="BR34" s="822"/>
      <c r="BS34" s="373"/>
      <c r="BT34" s="160"/>
      <c r="BU34" s="822" t="s">
        <v>613</v>
      </c>
      <c r="BV34" s="822"/>
      <c r="BW34" s="822"/>
      <c r="BX34" s="822"/>
      <c r="BY34" s="822"/>
      <c r="BZ34" s="822"/>
      <c r="CA34" s="822"/>
      <c r="CB34" s="822"/>
      <c r="CC34" s="822"/>
      <c r="CD34" s="822"/>
      <c r="CE34" s="822"/>
      <c r="CF34" s="822"/>
      <c r="CG34" s="373"/>
      <c r="CH34" s="160"/>
      <c r="CI34" s="822" t="s">
        <v>657</v>
      </c>
      <c r="CJ34" s="822"/>
      <c r="CK34" s="822"/>
      <c r="CL34" s="822"/>
      <c r="CM34" s="822"/>
      <c r="CN34" s="822"/>
      <c r="CO34" s="822"/>
      <c r="CP34" s="822"/>
      <c r="CQ34" s="822"/>
      <c r="CR34" s="822"/>
      <c r="CS34" s="822"/>
      <c r="CT34" s="822"/>
      <c r="CU34" s="373"/>
      <c r="CV34" s="160"/>
      <c r="CW34" s="914" t="s">
        <v>657</v>
      </c>
      <c r="CX34" s="915"/>
      <c r="CY34" s="915"/>
      <c r="CZ34" s="915"/>
      <c r="DA34" s="915"/>
      <c r="DB34" s="915"/>
      <c r="DC34" s="915"/>
      <c r="DD34" s="915"/>
      <c r="DE34" s="915"/>
      <c r="DF34" s="915"/>
      <c r="DG34" s="915"/>
      <c r="DH34" s="818"/>
      <c r="DI34" s="373"/>
      <c r="DJ34" s="160"/>
      <c r="DK34" s="736"/>
      <c r="DL34" s="717"/>
      <c r="DM34" s="717"/>
      <c r="DN34" s="717"/>
      <c r="DO34" s="717"/>
      <c r="DP34" s="717"/>
      <c r="DQ34" s="717"/>
      <c r="DR34" s="717"/>
      <c r="DS34" s="717"/>
      <c r="DT34" s="717"/>
      <c r="DU34" s="717"/>
      <c r="DV34" s="717"/>
      <c r="DW34" s="373"/>
      <c r="DX34" s="164"/>
      <c r="DY34" s="717" t="s">
        <v>657</v>
      </c>
      <c r="DZ34" s="717"/>
      <c r="EA34" s="717"/>
      <c r="EB34" s="717"/>
      <c r="EC34" s="717"/>
      <c r="ED34" s="717"/>
      <c r="EE34" s="717"/>
      <c r="EF34" s="717"/>
      <c r="EG34" s="717"/>
      <c r="EH34" s="717"/>
      <c r="EI34" s="717"/>
      <c r="EJ34" s="718"/>
    </row>
    <row r="35" spans="1:140" ht="106.5" customHeight="1">
      <c r="C35" s="720"/>
      <c r="D35" s="711"/>
      <c r="E35" s="711"/>
      <c r="F35" s="711"/>
      <c r="G35" s="711"/>
      <c r="H35" s="711"/>
      <c r="I35" s="711"/>
      <c r="J35" s="711"/>
      <c r="K35" s="711"/>
      <c r="L35" s="711"/>
      <c r="M35" s="711"/>
      <c r="N35" s="712"/>
      <c r="Q35" s="720"/>
      <c r="R35" s="711"/>
      <c r="S35" s="711"/>
      <c r="T35" s="711"/>
      <c r="U35" s="711"/>
      <c r="V35" s="711"/>
      <c r="W35" s="711"/>
      <c r="X35" s="711"/>
      <c r="Y35" s="711"/>
      <c r="Z35" s="711"/>
      <c r="AA35" s="711"/>
      <c r="AB35" s="721"/>
      <c r="AC35" s="135"/>
      <c r="AD35" s="164"/>
      <c r="AE35" s="710"/>
      <c r="AF35" s="711"/>
      <c r="AG35" s="711"/>
      <c r="AH35" s="711"/>
      <c r="AI35" s="711"/>
      <c r="AJ35" s="711"/>
      <c r="AK35" s="711"/>
      <c r="AL35" s="711"/>
      <c r="AM35" s="711"/>
      <c r="AN35" s="711"/>
      <c r="AO35" s="711"/>
      <c r="AP35" s="721"/>
      <c r="AQ35" s="135"/>
      <c r="AR35" s="164"/>
      <c r="AS35" s="710"/>
      <c r="AT35" s="711"/>
      <c r="AU35" s="711"/>
      <c r="AV35" s="711"/>
      <c r="AW35" s="711"/>
      <c r="AX35" s="711"/>
      <c r="AY35" s="711"/>
      <c r="AZ35" s="711"/>
      <c r="BA35" s="711"/>
      <c r="BB35" s="711"/>
      <c r="BC35" s="711"/>
      <c r="BD35" s="712"/>
      <c r="BE35" s="135"/>
      <c r="BF35" s="164"/>
      <c r="BG35" s="720"/>
      <c r="BH35" s="824"/>
      <c r="BI35" s="824"/>
      <c r="BJ35" s="824"/>
      <c r="BK35" s="824"/>
      <c r="BL35" s="824"/>
      <c r="BM35" s="824"/>
      <c r="BN35" s="824"/>
      <c r="BO35" s="824"/>
      <c r="BP35" s="824"/>
      <c r="BQ35" s="824"/>
      <c r="BR35" s="825"/>
      <c r="BS35" s="135"/>
      <c r="BT35" s="160"/>
      <c r="BU35" s="823"/>
      <c r="BV35" s="824"/>
      <c r="BW35" s="824"/>
      <c r="BX35" s="824"/>
      <c r="BY35" s="824"/>
      <c r="BZ35" s="824"/>
      <c r="CA35" s="824"/>
      <c r="CB35" s="824"/>
      <c r="CC35" s="824"/>
      <c r="CD35" s="824"/>
      <c r="CE35" s="824"/>
      <c r="CF35" s="825"/>
      <c r="CG35" s="135"/>
      <c r="CH35" s="160"/>
      <c r="CI35" s="823"/>
      <c r="CJ35" s="824"/>
      <c r="CK35" s="824"/>
      <c r="CL35" s="824"/>
      <c r="CM35" s="824"/>
      <c r="CN35" s="824"/>
      <c r="CO35" s="824"/>
      <c r="CP35" s="824"/>
      <c r="CQ35" s="824"/>
      <c r="CR35" s="824"/>
      <c r="CS35" s="824"/>
      <c r="CT35" s="825"/>
      <c r="CU35" s="135"/>
      <c r="CV35" s="160"/>
      <c r="CW35" s="823"/>
      <c r="CX35" s="824"/>
      <c r="CY35" s="824"/>
      <c r="CZ35" s="824"/>
      <c r="DA35" s="824"/>
      <c r="DB35" s="824"/>
      <c r="DC35" s="824"/>
      <c r="DD35" s="824"/>
      <c r="DE35" s="824"/>
      <c r="DF35" s="824"/>
      <c r="DG35" s="824"/>
      <c r="DH35" s="712"/>
      <c r="DI35" s="135"/>
      <c r="DJ35" s="160"/>
      <c r="DK35" s="720"/>
      <c r="DL35" s="711"/>
      <c r="DM35" s="711"/>
      <c r="DN35" s="711"/>
      <c r="DO35" s="711"/>
      <c r="DP35" s="711"/>
      <c r="DQ35" s="711"/>
      <c r="DR35" s="711"/>
      <c r="DS35" s="711"/>
      <c r="DT35" s="711"/>
      <c r="DU35" s="711"/>
      <c r="DV35" s="721"/>
      <c r="DW35" s="135"/>
      <c r="DX35" s="164"/>
      <c r="DY35" s="710"/>
      <c r="DZ35" s="711"/>
      <c r="EA35" s="711"/>
      <c r="EB35" s="711"/>
      <c r="EC35" s="711"/>
      <c r="ED35" s="711"/>
      <c r="EE35" s="711"/>
      <c r="EF35" s="711"/>
      <c r="EG35" s="711"/>
      <c r="EH35" s="711"/>
      <c r="EI35" s="711"/>
      <c r="EJ35" s="712"/>
    </row>
    <row r="36" spans="1:140">
      <c r="A36" s="137" t="s">
        <v>698</v>
      </c>
      <c r="C36" s="714">
        <f>VLOOKUP(A36,'Прайс-лист'!$B:$K,10,0)</f>
        <v>1350</v>
      </c>
      <c r="D36" s="715"/>
      <c r="E36" s="715"/>
      <c r="F36" s="715"/>
      <c r="G36" s="715"/>
      <c r="H36" s="715"/>
      <c r="I36" s="715"/>
      <c r="J36" s="715"/>
      <c r="K36" s="716"/>
      <c r="L36" s="708"/>
      <c r="M36" s="761"/>
      <c r="N36" s="713"/>
      <c r="O36" s="137" t="s">
        <v>5550</v>
      </c>
      <c r="Q36" s="714">
        <f>VLOOKUP(O36,'Прайс-лист'!$B:$K,10,0)</f>
        <v>690</v>
      </c>
      <c r="R36" s="715"/>
      <c r="S36" s="715"/>
      <c r="T36" s="715"/>
      <c r="U36" s="715"/>
      <c r="V36" s="715"/>
      <c r="W36" s="715"/>
      <c r="X36" s="715"/>
      <c r="Y36" s="716"/>
      <c r="Z36" s="708"/>
      <c r="AA36" s="709"/>
      <c r="AB36" s="709"/>
      <c r="AC36" s="137" t="s">
        <v>610</v>
      </c>
      <c r="AD36" s="160"/>
      <c r="AE36" s="719">
        <f>VLOOKUP(AC36,'Прайс-лист'!$B:$K,10,0)</f>
        <v>500</v>
      </c>
      <c r="AF36" s="715"/>
      <c r="AG36" s="715"/>
      <c r="AH36" s="715"/>
      <c r="AI36" s="715"/>
      <c r="AJ36" s="715"/>
      <c r="AK36" s="715"/>
      <c r="AL36" s="715"/>
      <c r="AM36" s="716"/>
      <c r="AN36" s="708"/>
      <c r="AO36" s="709"/>
      <c r="AP36" s="709"/>
      <c r="AQ36" s="137" t="s">
        <v>654</v>
      </c>
      <c r="AR36" s="160"/>
      <c r="AS36" s="719">
        <f>VLOOKUP(AQ36,'Прайс-лист'!$B:$K,10,0)</f>
        <v>810</v>
      </c>
      <c r="AT36" s="715"/>
      <c r="AU36" s="715"/>
      <c r="AV36" s="715"/>
      <c r="AW36" s="715"/>
      <c r="AX36" s="715"/>
      <c r="AY36" s="715"/>
      <c r="AZ36" s="715"/>
      <c r="BA36" s="716"/>
      <c r="BB36" s="708"/>
      <c r="BC36" s="709"/>
      <c r="BD36" s="713"/>
      <c r="BE36" s="137" t="s">
        <v>5551</v>
      </c>
      <c r="BF36" s="164"/>
      <c r="BG36" s="714">
        <f>VLOOKUP(BE36,'Прайс-лист'!$B:$K,10,0)</f>
        <v>620</v>
      </c>
      <c r="BH36" s="820"/>
      <c r="BI36" s="820"/>
      <c r="BJ36" s="820"/>
      <c r="BK36" s="820"/>
      <c r="BL36" s="820"/>
      <c r="BM36" s="820"/>
      <c r="BN36" s="820"/>
      <c r="BO36" s="716"/>
      <c r="BP36" s="708"/>
      <c r="BQ36" s="709"/>
      <c r="BR36" s="709"/>
      <c r="BS36" s="137" t="s">
        <v>614</v>
      </c>
      <c r="BT36" s="160"/>
      <c r="BU36" s="819">
        <f>VLOOKUP(BS36,'Прайс-лист'!$B:$K,10,0)</f>
        <v>540</v>
      </c>
      <c r="BV36" s="820"/>
      <c r="BW36" s="820"/>
      <c r="BX36" s="820"/>
      <c r="BY36" s="820"/>
      <c r="BZ36" s="820"/>
      <c r="CA36" s="820"/>
      <c r="CB36" s="820"/>
      <c r="CC36" s="716"/>
      <c r="CD36" s="708"/>
      <c r="CE36" s="709"/>
      <c r="CF36" s="709"/>
      <c r="CG36" s="137" t="s">
        <v>701</v>
      </c>
      <c r="CH36" s="160"/>
      <c r="CI36" s="819">
        <f>VLOOKUP(CG36,'Прайс-лист'!$B:$K,10,0)</f>
        <v>750</v>
      </c>
      <c r="CJ36" s="820"/>
      <c r="CK36" s="820"/>
      <c r="CL36" s="820"/>
      <c r="CM36" s="820"/>
      <c r="CN36" s="820"/>
      <c r="CO36" s="820"/>
      <c r="CP36" s="820"/>
      <c r="CQ36" s="716"/>
      <c r="CR36" s="708"/>
      <c r="CS36" s="709"/>
      <c r="CT36" s="709"/>
      <c r="CU36" s="137" t="s">
        <v>658</v>
      </c>
      <c r="CV36" s="160"/>
      <c r="CW36" s="819">
        <f>VLOOKUP(CU36,'Прайс-лист'!$B:$K,10,0)</f>
        <v>640</v>
      </c>
      <c r="CX36" s="820"/>
      <c r="CY36" s="820"/>
      <c r="CZ36" s="820"/>
      <c r="DA36" s="820"/>
      <c r="DB36" s="820"/>
      <c r="DC36" s="820"/>
      <c r="DD36" s="820"/>
      <c r="DE36" s="716"/>
      <c r="DF36" s="708"/>
      <c r="DG36" s="709"/>
      <c r="DH36" s="713"/>
      <c r="DI36" s="137" t="s">
        <v>5552</v>
      </c>
      <c r="DJ36" s="160"/>
      <c r="DK36" s="714">
        <f>VLOOKUP(DI36,'Прайс-лист'!$B:$K,10,0)</f>
        <v>660</v>
      </c>
      <c r="DL36" s="715"/>
      <c r="DM36" s="715"/>
      <c r="DN36" s="715"/>
      <c r="DO36" s="715"/>
      <c r="DP36" s="715"/>
      <c r="DQ36" s="715"/>
      <c r="DR36" s="715"/>
      <c r="DS36" s="716"/>
      <c r="DT36" s="708"/>
      <c r="DU36" s="709"/>
      <c r="DV36" s="709"/>
      <c r="DW36" s="137" t="s">
        <v>704</v>
      </c>
      <c r="DX36" s="160"/>
      <c r="DY36" s="819">
        <f>VLOOKUP(DW36,'Прайс-лист'!$B:$K,10,0)</f>
        <v>910</v>
      </c>
      <c r="DZ36" s="820"/>
      <c r="EA36" s="820"/>
      <c r="EB36" s="820"/>
      <c r="EC36" s="820"/>
      <c r="ED36" s="820"/>
      <c r="EE36" s="820"/>
      <c r="EF36" s="820"/>
      <c r="EG36" s="716"/>
      <c r="EH36" s="708"/>
      <c r="EI36" s="709"/>
      <c r="EJ36" s="713"/>
    </row>
    <row r="37" spans="1:140" ht="15" thickBot="1">
      <c r="A37" s="138" t="s">
        <v>819</v>
      </c>
      <c r="C37" s="753">
        <f>VLOOKUP(A37,'Прайс-лист'!$B:$K,10,0)</f>
        <v>1350</v>
      </c>
      <c r="D37" s="723"/>
      <c r="E37" s="723"/>
      <c r="F37" s="723"/>
      <c r="G37" s="723"/>
      <c r="H37" s="723"/>
      <c r="I37" s="723"/>
      <c r="J37" s="723"/>
      <c r="K37" s="724"/>
      <c r="L37" s="725"/>
      <c r="M37" s="726"/>
      <c r="N37" s="727"/>
      <c r="O37" s="138" t="s">
        <v>5590</v>
      </c>
      <c r="Q37" s="753">
        <f>VLOOKUP(O37,'Прайс-лист'!$B:$K,10,0)</f>
        <v>690</v>
      </c>
      <c r="R37" s="723"/>
      <c r="S37" s="723"/>
      <c r="T37" s="723"/>
      <c r="U37" s="723"/>
      <c r="V37" s="723"/>
      <c r="W37" s="723"/>
      <c r="X37" s="723"/>
      <c r="Y37" s="724"/>
      <c r="Z37" s="725"/>
      <c r="AA37" s="726"/>
      <c r="AB37" s="726"/>
      <c r="AC37" s="139" t="s">
        <v>771</v>
      </c>
      <c r="AD37" s="245"/>
      <c r="AE37" s="722">
        <f>VLOOKUP(AC37,'Прайс-лист'!$B:$K,10,0)</f>
        <v>500</v>
      </c>
      <c r="AF37" s="723"/>
      <c r="AG37" s="723"/>
      <c r="AH37" s="723"/>
      <c r="AI37" s="723"/>
      <c r="AJ37" s="723"/>
      <c r="AK37" s="723"/>
      <c r="AL37" s="723"/>
      <c r="AM37" s="724"/>
      <c r="AN37" s="725"/>
      <c r="AO37" s="726"/>
      <c r="AP37" s="726"/>
      <c r="AQ37" s="139" t="s">
        <v>793</v>
      </c>
      <c r="AR37" s="245"/>
      <c r="AS37" s="722">
        <f>VLOOKUP(AQ37,'Прайс-лист'!$B:$K,10,0)</f>
        <v>810</v>
      </c>
      <c r="AT37" s="723"/>
      <c r="AU37" s="723"/>
      <c r="AV37" s="723"/>
      <c r="AW37" s="723"/>
      <c r="AX37" s="723"/>
      <c r="AY37" s="723"/>
      <c r="AZ37" s="723"/>
      <c r="BA37" s="724"/>
      <c r="BB37" s="725"/>
      <c r="BC37" s="726"/>
      <c r="BD37" s="727"/>
      <c r="BE37" s="138" t="s">
        <v>5595</v>
      </c>
      <c r="BF37" s="164"/>
      <c r="BG37" s="753">
        <f>VLOOKUP(BE37,'Прайс-лист'!$B:$K,10,0)</f>
        <v>620</v>
      </c>
      <c r="BH37" s="723"/>
      <c r="BI37" s="723"/>
      <c r="BJ37" s="723"/>
      <c r="BK37" s="723"/>
      <c r="BL37" s="723"/>
      <c r="BM37" s="723"/>
      <c r="BN37" s="723"/>
      <c r="BO37" s="724"/>
      <c r="BP37" s="725"/>
      <c r="BQ37" s="726"/>
      <c r="BR37" s="726"/>
      <c r="BS37" s="138" t="s">
        <v>773</v>
      </c>
      <c r="BT37" s="245"/>
      <c r="BU37" s="722">
        <f>VLOOKUP(BS37,'Прайс-лист'!$B:$K,10,0)</f>
        <v>540</v>
      </c>
      <c r="BV37" s="723"/>
      <c r="BW37" s="723"/>
      <c r="BX37" s="723"/>
      <c r="BY37" s="723"/>
      <c r="BZ37" s="723"/>
      <c r="CA37" s="723"/>
      <c r="CB37" s="723"/>
      <c r="CC37" s="724"/>
      <c r="CD37" s="725"/>
      <c r="CE37" s="726"/>
      <c r="CF37" s="726"/>
      <c r="CG37" s="138" t="s">
        <v>821</v>
      </c>
      <c r="CH37" s="245"/>
      <c r="CI37" s="722">
        <f>VLOOKUP(CG37,'Прайс-лист'!$B:$K,10,0)</f>
        <v>750</v>
      </c>
      <c r="CJ37" s="723"/>
      <c r="CK37" s="723"/>
      <c r="CL37" s="723"/>
      <c r="CM37" s="723"/>
      <c r="CN37" s="723"/>
      <c r="CO37" s="723"/>
      <c r="CP37" s="723"/>
      <c r="CQ37" s="724"/>
      <c r="CR37" s="725"/>
      <c r="CS37" s="726"/>
      <c r="CT37" s="726"/>
      <c r="CU37" s="138" t="s">
        <v>795</v>
      </c>
      <c r="CV37" s="245"/>
      <c r="CW37" s="722">
        <f>VLOOKUP(CU37,'Прайс-лист'!$B:$K,10,0)</f>
        <v>640</v>
      </c>
      <c r="CX37" s="723"/>
      <c r="CY37" s="723"/>
      <c r="CZ37" s="723"/>
      <c r="DA37" s="723"/>
      <c r="DB37" s="723"/>
      <c r="DC37" s="723"/>
      <c r="DD37" s="723"/>
      <c r="DE37" s="724"/>
      <c r="DF37" s="725"/>
      <c r="DG37" s="726"/>
      <c r="DH37" s="727"/>
      <c r="DI37" s="138" t="s">
        <v>5596</v>
      </c>
      <c r="DJ37" s="160"/>
      <c r="DK37" s="753">
        <f>VLOOKUP(DI37,'Прайс-лист'!$B:$K,10,0)</f>
        <v>660</v>
      </c>
      <c r="DL37" s="723"/>
      <c r="DM37" s="723"/>
      <c r="DN37" s="723"/>
      <c r="DO37" s="723"/>
      <c r="DP37" s="723"/>
      <c r="DQ37" s="723"/>
      <c r="DR37" s="723"/>
      <c r="DS37" s="724"/>
      <c r="DT37" s="725"/>
      <c r="DU37" s="726"/>
      <c r="DV37" s="726"/>
      <c r="DW37" s="138" t="s">
        <v>823</v>
      </c>
      <c r="DX37" s="245"/>
      <c r="DY37" s="722">
        <f>VLOOKUP(DW37,'Прайс-лист'!$B:$K,10,0)</f>
        <v>910</v>
      </c>
      <c r="DZ37" s="723"/>
      <c r="EA37" s="723"/>
      <c r="EB37" s="723"/>
      <c r="EC37" s="723"/>
      <c r="ED37" s="723"/>
      <c r="EE37" s="723"/>
      <c r="EF37" s="723"/>
      <c r="EG37" s="724"/>
      <c r="EH37" s="725"/>
      <c r="EI37" s="726"/>
      <c r="EJ37" s="727"/>
    </row>
    <row r="38" spans="1:140" ht="14.25" customHeight="1" thickBot="1">
      <c r="A38" s="350"/>
      <c r="B38" s="350"/>
      <c r="C38" s="160"/>
      <c r="D38" s="160"/>
      <c r="E38" s="160"/>
      <c r="F38" s="160"/>
      <c r="G38" s="160"/>
      <c r="H38" s="160"/>
      <c r="I38" s="160"/>
      <c r="J38" s="160"/>
      <c r="K38" s="160"/>
      <c r="L38" s="160"/>
      <c r="M38" s="160"/>
      <c r="N38" s="158"/>
      <c r="O38" s="158"/>
      <c r="P38" s="158"/>
      <c r="Q38" s="158"/>
      <c r="R38" s="158"/>
      <c r="S38" s="158"/>
      <c r="T38" s="158"/>
      <c r="U38" s="158"/>
      <c r="V38" s="158"/>
      <c r="W38" s="158"/>
      <c r="X38" s="158"/>
      <c r="Y38" s="158"/>
      <c r="Z38" s="140"/>
      <c r="AA38" s="158"/>
      <c r="AB38" s="158"/>
      <c r="AC38" s="158"/>
      <c r="AD38" s="158"/>
      <c r="AE38" s="158"/>
      <c r="AF38" s="158"/>
      <c r="AG38" s="158"/>
      <c r="AH38" s="158"/>
      <c r="AI38" s="158"/>
      <c r="AJ38" s="158"/>
      <c r="AK38" s="158"/>
      <c r="AL38" s="158"/>
      <c r="AM38" s="140"/>
      <c r="AN38" s="158"/>
      <c r="AO38" s="158"/>
      <c r="AP38" s="158"/>
      <c r="AQ38" s="158"/>
      <c r="AR38" s="158"/>
      <c r="AS38" s="158"/>
      <c r="AT38" s="158"/>
      <c r="AU38" s="158"/>
      <c r="AV38" s="158"/>
      <c r="AW38" s="158"/>
      <c r="AX38" s="158"/>
      <c r="AY38" s="158"/>
      <c r="AZ38" s="160"/>
      <c r="BA38" s="160"/>
      <c r="BB38" s="160"/>
      <c r="BC38" s="160"/>
      <c r="BD38" s="158"/>
      <c r="BE38" s="158"/>
      <c r="BF38" s="158"/>
      <c r="BG38" s="158"/>
      <c r="BH38" s="158"/>
      <c r="BI38" s="158"/>
      <c r="BJ38" s="158"/>
      <c r="BK38" s="158"/>
      <c r="BL38" s="158"/>
      <c r="BM38" s="158"/>
      <c r="BN38" s="158"/>
      <c r="BO38" s="158"/>
      <c r="BP38" s="158"/>
      <c r="BQ38" s="158"/>
      <c r="BR38" s="158"/>
      <c r="BS38" s="158"/>
      <c r="BT38" s="164"/>
      <c r="BU38" s="142"/>
      <c r="BV38" s="142"/>
      <c r="BW38" s="142"/>
      <c r="BX38" s="142"/>
      <c r="BY38" s="142"/>
      <c r="BZ38" s="142"/>
      <c r="CA38" s="142"/>
      <c r="CB38" s="142"/>
      <c r="CC38" s="142"/>
      <c r="CD38" s="142"/>
      <c r="CE38" s="142"/>
      <c r="CF38" s="142"/>
      <c r="CG38" s="142"/>
      <c r="CH38" s="142"/>
      <c r="CI38" s="142"/>
      <c r="CJ38" s="142"/>
      <c r="CK38" s="142"/>
      <c r="CL38" s="142"/>
      <c r="CM38" s="142"/>
      <c r="CN38" s="142"/>
      <c r="CO38" s="142"/>
      <c r="CP38" s="142"/>
      <c r="CQ38" s="142"/>
      <c r="CR38" s="142"/>
      <c r="CS38" s="142"/>
      <c r="CT38" s="142"/>
      <c r="CU38" s="142"/>
      <c r="CV38" s="142"/>
      <c r="CW38" s="142"/>
      <c r="CX38" s="142"/>
      <c r="CY38" s="142"/>
      <c r="CZ38" s="142"/>
      <c r="DA38" s="142"/>
      <c r="DB38" s="142"/>
      <c r="DC38" s="142"/>
      <c r="DD38" s="142"/>
      <c r="DE38" s="142"/>
      <c r="DF38" s="142"/>
      <c r="DG38" s="142"/>
      <c r="DH38" s="142"/>
      <c r="DI38" s="142"/>
      <c r="DJ38" s="142"/>
      <c r="DK38" s="142"/>
      <c r="DL38" s="142"/>
      <c r="DM38" s="142"/>
      <c r="DN38" s="142"/>
      <c r="DO38" s="142"/>
      <c r="DP38" s="142"/>
      <c r="DQ38" s="142"/>
      <c r="DR38" s="142"/>
      <c r="DS38" s="142"/>
      <c r="DT38" s="142"/>
      <c r="DU38" s="142"/>
      <c r="DV38" s="142"/>
      <c r="DW38" s="142"/>
    </row>
    <row r="39" spans="1:140" ht="15.75" customHeight="1" thickBot="1">
      <c r="C39" s="754" t="s">
        <v>4284</v>
      </c>
      <c r="D39" s="755"/>
      <c r="E39" s="755"/>
      <c r="F39" s="755"/>
      <c r="G39" s="755"/>
      <c r="H39" s="755"/>
      <c r="I39" s="755"/>
      <c r="J39" s="755"/>
      <c r="K39" s="755"/>
      <c r="L39" s="755"/>
      <c r="M39" s="755"/>
      <c r="N39" s="755"/>
      <c r="O39" s="755"/>
      <c r="P39" s="755"/>
      <c r="Q39" s="755"/>
      <c r="R39" s="755"/>
      <c r="S39" s="755"/>
      <c r="T39" s="755"/>
      <c r="U39" s="755"/>
      <c r="V39" s="755"/>
      <c r="W39" s="755"/>
      <c r="X39" s="755"/>
      <c r="Y39" s="755"/>
      <c r="Z39" s="755"/>
      <c r="AA39" s="755"/>
      <c r="AB39" s="756"/>
      <c r="AC39" s="158"/>
      <c r="AD39" s="158"/>
      <c r="AE39" s="754" t="s">
        <v>4285</v>
      </c>
      <c r="AF39" s="755"/>
      <c r="AG39" s="755"/>
      <c r="AH39" s="755"/>
      <c r="AI39" s="755"/>
      <c r="AJ39" s="755"/>
      <c r="AK39" s="755"/>
      <c r="AL39" s="755"/>
      <c r="AM39" s="755"/>
      <c r="AN39" s="755"/>
      <c r="AO39" s="755"/>
      <c r="AP39" s="755"/>
      <c r="AQ39" s="755"/>
      <c r="AR39" s="755"/>
      <c r="AS39" s="755"/>
      <c r="AT39" s="755"/>
      <c r="AU39" s="755"/>
      <c r="AV39" s="755"/>
      <c r="AW39" s="755"/>
      <c r="AX39" s="755"/>
      <c r="AY39" s="755"/>
      <c r="AZ39" s="755"/>
      <c r="BA39" s="755"/>
      <c r="BB39" s="755"/>
      <c r="BC39" s="755"/>
      <c r="BD39" s="756"/>
      <c r="BE39" s="134"/>
      <c r="BF39" s="158"/>
      <c r="BG39" s="754" t="s">
        <v>4286</v>
      </c>
      <c r="BH39" s="755"/>
      <c r="BI39" s="755"/>
      <c r="BJ39" s="755"/>
      <c r="BK39" s="755"/>
      <c r="BL39" s="755"/>
      <c r="BM39" s="755"/>
      <c r="BN39" s="755"/>
      <c r="BO39" s="755"/>
      <c r="BP39" s="755"/>
      <c r="BQ39" s="755"/>
      <c r="BR39" s="755"/>
      <c r="BS39" s="755"/>
      <c r="BT39" s="755"/>
      <c r="BU39" s="755"/>
      <c r="BV39" s="755"/>
      <c r="BW39" s="755"/>
      <c r="BX39" s="755"/>
      <c r="BY39" s="755"/>
      <c r="BZ39" s="755"/>
      <c r="CA39" s="755"/>
      <c r="CB39" s="755"/>
      <c r="CC39" s="755"/>
      <c r="CD39" s="755"/>
      <c r="CE39" s="755"/>
      <c r="CF39" s="756"/>
      <c r="CG39" s="142"/>
      <c r="CH39" s="142"/>
      <c r="CI39" s="754" t="s">
        <v>4287</v>
      </c>
      <c r="CJ39" s="755"/>
      <c r="CK39" s="755"/>
      <c r="CL39" s="755"/>
      <c r="CM39" s="755"/>
      <c r="CN39" s="755"/>
      <c r="CO39" s="755"/>
      <c r="CP39" s="755"/>
      <c r="CQ39" s="755"/>
      <c r="CR39" s="755"/>
      <c r="CS39" s="755"/>
      <c r="CT39" s="755"/>
      <c r="CU39" s="755"/>
      <c r="CV39" s="755"/>
      <c r="CW39" s="755"/>
      <c r="CX39" s="755"/>
      <c r="CY39" s="755"/>
      <c r="CZ39" s="755"/>
      <c r="DA39" s="755"/>
      <c r="DB39" s="755"/>
      <c r="DC39" s="755"/>
      <c r="DD39" s="755"/>
      <c r="DE39" s="755"/>
      <c r="DF39" s="755"/>
      <c r="DG39" s="755"/>
      <c r="DH39" s="756"/>
      <c r="DI39" s="142"/>
      <c r="DJ39" s="142"/>
      <c r="DK39" s="754" t="s">
        <v>4288</v>
      </c>
      <c r="DL39" s="755"/>
      <c r="DM39" s="755"/>
      <c r="DN39" s="755"/>
      <c r="DO39" s="755"/>
      <c r="DP39" s="755"/>
      <c r="DQ39" s="755"/>
      <c r="DR39" s="755"/>
      <c r="DS39" s="755"/>
      <c r="DT39" s="755"/>
      <c r="DU39" s="755"/>
      <c r="DV39" s="755"/>
      <c r="DW39" s="755"/>
      <c r="DX39" s="755"/>
      <c r="DY39" s="755"/>
      <c r="DZ39" s="755"/>
      <c r="EA39" s="755"/>
      <c r="EB39" s="755"/>
      <c r="EC39" s="755"/>
      <c r="ED39" s="755"/>
      <c r="EE39" s="755"/>
      <c r="EF39" s="755"/>
      <c r="EG39" s="755"/>
      <c r="EH39" s="755"/>
      <c r="EI39" s="755"/>
      <c r="EJ39" s="756"/>
    </row>
    <row r="40" spans="1:140" ht="15.75">
      <c r="A40" s="135"/>
      <c r="B40" s="160"/>
      <c r="C40" s="810" t="s">
        <v>6351</v>
      </c>
      <c r="D40" s="759"/>
      <c r="E40" s="759"/>
      <c r="F40" s="759"/>
      <c r="G40" s="759"/>
      <c r="H40" s="759"/>
      <c r="I40" s="759"/>
      <c r="J40" s="759"/>
      <c r="K40" s="759"/>
      <c r="L40" s="759"/>
      <c r="M40" s="759"/>
      <c r="N40" s="759"/>
      <c r="O40" s="341"/>
      <c r="P40" s="382"/>
      <c r="Q40" s="759" t="s">
        <v>6352</v>
      </c>
      <c r="R40" s="759"/>
      <c r="S40" s="759"/>
      <c r="T40" s="759"/>
      <c r="U40" s="759"/>
      <c r="V40" s="759"/>
      <c r="W40" s="759"/>
      <c r="X40" s="759"/>
      <c r="Y40" s="759"/>
      <c r="Z40" s="759"/>
      <c r="AA40" s="759"/>
      <c r="AB40" s="760"/>
      <c r="AC40" s="135"/>
      <c r="AE40" s="810" t="s">
        <v>4247</v>
      </c>
      <c r="AF40" s="759"/>
      <c r="AG40" s="759"/>
      <c r="AH40" s="759"/>
      <c r="AI40" s="759"/>
      <c r="AJ40" s="759"/>
      <c r="AK40" s="759"/>
      <c r="AL40" s="759"/>
      <c r="AM40" s="759"/>
      <c r="AN40" s="759"/>
      <c r="AO40" s="759"/>
      <c r="AP40" s="759"/>
      <c r="AQ40" s="341"/>
      <c r="AR40" s="382"/>
      <c r="AS40" s="759" t="s">
        <v>708</v>
      </c>
      <c r="AT40" s="759"/>
      <c r="AU40" s="759"/>
      <c r="AV40" s="759"/>
      <c r="AW40" s="759"/>
      <c r="AX40" s="759"/>
      <c r="AY40" s="759"/>
      <c r="AZ40" s="759"/>
      <c r="BA40" s="759"/>
      <c r="BB40" s="759"/>
      <c r="BC40" s="759"/>
      <c r="BD40" s="760"/>
      <c r="BE40" s="135"/>
      <c r="BF40" s="158"/>
      <c r="BG40" s="740" t="s">
        <v>6353</v>
      </c>
      <c r="BH40" s="741"/>
      <c r="BI40" s="741"/>
      <c r="BJ40" s="741"/>
      <c r="BK40" s="741"/>
      <c r="BL40" s="741"/>
      <c r="BM40" s="741"/>
      <c r="BN40" s="741"/>
      <c r="BO40" s="741"/>
      <c r="BP40" s="741"/>
      <c r="BQ40" s="741"/>
      <c r="BR40" s="741"/>
      <c r="BS40" s="135"/>
      <c r="BT40" s="164"/>
      <c r="BU40" s="741" t="s">
        <v>6354</v>
      </c>
      <c r="BV40" s="741"/>
      <c r="BW40" s="741"/>
      <c r="BX40" s="741"/>
      <c r="BY40" s="741"/>
      <c r="BZ40" s="741"/>
      <c r="CA40" s="741"/>
      <c r="CB40" s="741"/>
      <c r="CC40" s="741"/>
      <c r="CD40" s="741"/>
      <c r="CE40" s="741"/>
      <c r="CF40" s="742"/>
      <c r="CG40" s="135"/>
      <c r="CI40" s="740" t="s">
        <v>4249</v>
      </c>
      <c r="CJ40" s="741"/>
      <c r="CK40" s="741"/>
      <c r="CL40" s="741"/>
      <c r="CM40" s="741"/>
      <c r="CN40" s="741"/>
      <c r="CO40" s="741"/>
      <c r="CP40" s="741"/>
      <c r="CQ40" s="741"/>
      <c r="CR40" s="741"/>
      <c r="CS40" s="741"/>
      <c r="CT40" s="741"/>
      <c r="CU40" s="135"/>
      <c r="CV40" s="164"/>
      <c r="CW40" s="741" t="s">
        <v>611</v>
      </c>
      <c r="CX40" s="741"/>
      <c r="CY40" s="741"/>
      <c r="CZ40" s="741"/>
      <c r="DA40" s="741"/>
      <c r="DB40" s="741"/>
      <c r="DC40" s="741"/>
      <c r="DD40" s="741"/>
      <c r="DE40" s="741"/>
      <c r="DF40" s="741"/>
      <c r="DG40" s="741"/>
      <c r="DH40" s="742"/>
      <c r="DI40" s="135"/>
      <c r="DJ40" s="164"/>
      <c r="DK40" s="740" t="s">
        <v>4251</v>
      </c>
      <c r="DL40" s="741"/>
      <c r="DM40" s="741"/>
      <c r="DN40" s="741"/>
      <c r="DO40" s="741"/>
      <c r="DP40" s="741"/>
      <c r="DQ40" s="741"/>
      <c r="DR40" s="741"/>
      <c r="DS40" s="741"/>
      <c r="DT40" s="741"/>
      <c r="DU40" s="741"/>
      <c r="DV40" s="741"/>
      <c r="DW40" s="423"/>
      <c r="DX40" s="250"/>
      <c r="DY40" s="741" t="s">
        <v>615</v>
      </c>
      <c r="DZ40" s="741"/>
      <c r="EA40" s="741"/>
      <c r="EB40" s="741"/>
      <c r="EC40" s="741"/>
      <c r="ED40" s="741"/>
      <c r="EE40" s="741"/>
      <c r="EF40" s="741"/>
      <c r="EG40" s="741"/>
      <c r="EH40" s="741"/>
      <c r="EI40" s="741"/>
      <c r="EJ40" s="742"/>
    </row>
    <row r="41" spans="1:140" ht="48.75" customHeight="1">
      <c r="A41" s="142"/>
      <c r="B41" s="160"/>
      <c r="C41" s="734" t="s">
        <v>4245</v>
      </c>
      <c r="D41" s="763"/>
      <c r="E41" s="763"/>
      <c r="F41" s="763"/>
      <c r="G41" s="763"/>
      <c r="H41" s="763"/>
      <c r="I41" s="763"/>
      <c r="J41" s="763"/>
      <c r="K41" s="763"/>
      <c r="L41" s="763"/>
      <c r="M41" s="763"/>
      <c r="N41" s="763"/>
      <c r="O41" s="142"/>
      <c r="P41" s="164"/>
      <c r="Q41" s="763" t="s">
        <v>4271</v>
      </c>
      <c r="R41" s="763"/>
      <c r="S41" s="763"/>
      <c r="T41" s="763"/>
      <c r="U41" s="763"/>
      <c r="V41" s="763"/>
      <c r="W41" s="763"/>
      <c r="X41" s="763"/>
      <c r="Y41" s="763"/>
      <c r="Z41" s="763"/>
      <c r="AA41" s="763"/>
      <c r="AB41" s="744"/>
      <c r="AC41" s="142"/>
      <c r="AD41" s="160"/>
      <c r="AE41" s="734" t="s">
        <v>4246</v>
      </c>
      <c r="AF41" s="763"/>
      <c r="AG41" s="763"/>
      <c r="AH41" s="763"/>
      <c r="AI41" s="763"/>
      <c r="AJ41" s="763"/>
      <c r="AK41" s="763"/>
      <c r="AL41" s="763"/>
      <c r="AM41" s="763"/>
      <c r="AN41" s="763"/>
      <c r="AO41" s="763"/>
      <c r="AP41" s="763"/>
      <c r="AQ41" s="142"/>
      <c r="AR41" s="164"/>
      <c r="AS41" s="763" t="s">
        <v>4272</v>
      </c>
      <c r="AT41" s="763"/>
      <c r="AU41" s="763"/>
      <c r="AV41" s="763"/>
      <c r="AW41" s="763"/>
      <c r="AX41" s="763"/>
      <c r="AY41" s="763"/>
      <c r="AZ41" s="763"/>
      <c r="BA41" s="763"/>
      <c r="BB41" s="763"/>
      <c r="BC41" s="763"/>
      <c r="BD41" s="744"/>
      <c r="BE41" s="142"/>
      <c r="BF41" s="164"/>
      <c r="BG41" s="734" t="s">
        <v>4248</v>
      </c>
      <c r="BH41" s="763"/>
      <c r="BI41" s="763"/>
      <c r="BJ41" s="763"/>
      <c r="BK41" s="763"/>
      <c r="BL41" s="763"/>
      <c r="BM41" s="763"/>
      <c r="BN41" s="763"/>
      <c r="BO41" s="763"/>
      <c r="BP41" s="763"/>
      <c r="BQ41" s="763"/>
      <c r="BR41" s="763"/>
      <c r="BS41" s="142"/>
      <c r="BT41" s="164"/>
      <c r="BU41" s="763" t="s">
        <v>4273</v>
      </c>
      <c r="BV41" s="763"/>
      <c r="BW41" s="763"/>
      <c r="BX41" s="763"/>
      <c r="BY41" s="763"/>
      <c r="BZ41" s="763"/>
      <c r="CA41" s="763"/>
      <c r="CB41" s="763"/>
      <c r="CC41" s="763"/>
      <c r="CD41" s="763"/>
      <c r="CE41" s="763"/>
      <c r="CF41" s="744"/>
      <c r="CG41" s="142"/>
      <c r="CI41" s="734" t="s">
        <v>4325</v>
      </c>
      <c r="CJ41" s="735"/>
      <c r="CK41" s="735"/>
      <c r="CL41" s="735"/>
      <c r="CM41" s="735"/>
      <c r="CN41" s="735"/>
      <c r="CO41" s="735"/>
      <c r="CP41" s="735"/>
      <c r="CQ41" s="735"/>
      <c r="CR41" s="735"/>
      <c r="CS41" s="735"/>
      <c r="CT41" s="735"/>
      <c r="CU41" s="142"/>
      <c r="CV41" s="164"/>
      <c r="CW41" s="735" t="s">
        <v>4262</v>
      </c>
      <c r="CX41" s="735"/>
      <c r="CY41" s="735"/>
      <c r="CZ41" s="735"/>
      <c r="DA41" s="735"/>
      <c r="DB41" s="735"/>
      <c r="DC41" s="735"/>
      <c r="DD41" s="735"/>
      <c r="DE41" s="735"/>
      <c r="DF41" s="735"/>
      <c r="DG41" s="735"/>
      <c r="DH41" s="744"/>
      <c r="DI41" s="142"/>
      <c r="DJ41" s="160"/>
      <c r="DK41" s="734" t="s">
        <v>4250</v>
      </c>
      <c r="DL41" s="763"/>
      <c r="DM41" s="763"/>
      <c r="DN41" s="763"/>
      <c r="DO41" s="763"/>
      <c r="DP41" s="763"/>
      <c r="DQ41" s="763"/>
      <c r="DR41" s="763"/>
      <c r="DS41" s="763"/>
      <c r="DT41" s="763"/>
      <c r="DU41" s="763"/>
      <c r="DV41" s="763"/>
      <c r="DW41" s="370"/>
      <c r="DX41" s="383"/>
      <c r="DY41" s="763" t="s">
        <v>4262</v>
      </c>
      <c r="DZ41" s="763"/>
      <c r="EA41" s="763"/>
      <c r="EB41" s="763"/>
      <c r="EC41" s="763"/>
      <c r="ED41" s="763"/>
      <c r="EE41" s="763"/>
      <c r="EF41" s="763"/>
      <c r="EG41" s="763"/>
      <c r="EH41" s="763"/>
      <c r="EI41" s="763"/>
      <c r="EJ41" s="744"/>
    </row>
    <row r="42" spans="1:140" ht="15" customHeight="1">
      <c r="A42" s="373"/>
      <c r="B42" s="164"/>
      <c r="C42" s="736"/>
      <c r="D42" s="762"/>
      <c r="E42" s="762"/>
      <c r="F42" s="762"/>
      <c r="G42" s="762"/>
      <c r="H42" s="762"/>
      <c r="I42" s="762"/>
      <c r="J42" s="762"/>
      <c r="K42" s="762"/>
      <c r="L42" s="762"/>
      <c r="M42" s="762"/>
      <c r="N42" s="762"/>
      <c r="O42" s="373"/>
      <c r="P42" s="164"/>
      <c r="Q42" s="762" t="s">
        <v>657</v>
      </c>
      <c r="R42" s="762"/>
      <c r="S42" s="762"/>
      <c r="T42" s="762"/>
      <c r="U42" s="762"/>
      <c r="V42" s="762"/>
      <c r="W42" s="762"/>
      <c r="X42" s="762"/>
      <c r="Y42" s="762"/>
      <c r="Z42" s="762"/>
      <c r="AA42" s="762"/>
      <c r="AB42" s="718"/>
      <c r="AC42" s="373"/>
      <c r="AD42" s="164"/>
      <c r="AE42" s="736"/>
      <c r="AF42" s="762"/>
      <c r="AG42" s="762"/>
      <c r="AH42" s="762"/>
      <c r="AI42" s="762"/>
      <c r="AJ42" s="762"/>
      <c r="AK42" s="762"/>
      <c r="AL42" s="762"/>
      <c r="AM42" s="762"/>
      <c r="AN42" s="762"/>
      <c r="AO42" s="762"/>
      <c r="AP42" s="762"/>
      <c r="AQ42" s="373"/>
      <c r="AR42" s="164"/>
      <c r="AS42" s="762" t="s">
        <v>657</v>
      </c>
      <c r="AT42" s="762"/>
      <c r="AU42" s="762"/>
      <c r="AV42" s="762"/>
      <c r="AW42" s="762"/>
      <c r="AX42" s="762"/>
      <c r="AY42" s="762"/>
      <c r="AZ42" s="762"/>
      <c r="BA42" s="762"/>
      <c r="BB42" s="762"/>
      <c r="BC42" s="762"/>
      <c r="BD42" s="718"/>
      <c r="BE42" s="373"/>
      <c r="BF42" s="164"/>
      <c r="BG42" s="736"/>
      <c r="BH42" s="762"/>
      <c r="BI42" s="762"/>
      <c r="BJ42" s="762"/>
      <c r="BK42" s="762"/>
      <c r="BL42" s="762"/>
      <c r="BM42" s="762"/>
      <c r="BN42" s="762"/>
      <c r="BO42" s="762"/>
      <c r="BP42" s="762"/>
      <c r="BQ42" s="762"/>
      <c r="BR42" s="762"/>
      <c r="BS42" s="373"/>
      <c r="BT42" s="164"/>
      <c r="BU42" s="762" t="s">
        <v>657</v>
      </c>
      <c r="BV42" s="762"/>
      <c r="BW42" s="762"/>
      <c r="BX42" s="762"/>
      <c r="BY42" s="762"/>
      <c r="BZ42" s="762"/>
      <c r="CA42" s="762"/>
      <c r="CB42" s="762"/>
      <c r="CC42" s="762"/>
      <c r="CD42" s="762"/>
      <c r="CE42" s="762"/>
      <c r="CF42" s="718"/>
      <c r="CG42" s="373"/>
      <c r="CI42" s="736"/>
      <c r="CJ42" s="717"/>
      <c r="CK42" s="717"/>
      <c r="CL42" s="717"/>
      <c r="CM42" s="717"/>
      <c r="CN42" s="717"/>
      <c r="CO42" s="717"/>
      <c r="CP42" s="717"/>
      <c r="CQ42" s="717"/>
      <c r="CR42" s="717"/>
      <c r="CS42" s="717"/>
      <c r="CT42" s="717"/>
      <c r="CU42" s="373"/>
      <c r="CV42" s="164"/>
      <c r="CW42" s="717" t="s">
        <v>613</v>
      </c>
      <c r="CX42" s="717"/>
      <c r="CY42" s="717"/>
      <c r="CZ42" s="717"/>
      <c r="DA42" s="717"/>
      <c r="DB42" s="717"/>
      <c r="DC42" s="717"/>
      <c r="DD42" s="717"/>
      <c r="DE42" s="717"/>
      <c r="DF42" s="717"/>
      <c r="DG42" s="717"/>
      <c r="DH42" s="718"/>
      <c r="DI42" s="373"/>
      <c r="DJ42" s="160"/>
      <c r="DK42" s="736"/>
      <c r="DL42" s="762"/>
      <c r="DM42" s="762"/>
      <c r="DN42" s="762"/>
      <c r="DO42" s="762"/>
      <c r="DP42" s="762"/>
      <c r="DQ42" s="762"/>
      <c r="DR42" s="762"/>
      <c r="DS42" s="762"/>
      <c r="DT42" s="762"/>
      <c r="DU42" s="762"/>
      <c r="DV42" s="762"/>
      <c r="DW42" s="369"/>
      <c r="DX42" s="383"/>
      <c r="DY42" s="762" t="s">
        <v>617</v>
      </c>
      <c r="DZ42" s="762"/>
      <c r="EA42" s="762"/>
      <c r="EB42" s="762"/>
      <c r="EC42" s="762"/>
      <c r="ED42" s="762"/>
      <c r="EE42" s="762"/>
      <c r="EF42" s="762"/>
      <c r="EG42" s="762"/>
      <c r="EH42" s="762"/>
      <c r="EI42" s="762"/>
      <c r="EJ42" s="718"/>
    </row>
    <row r="43" spans="1:140" ht="106.5" customHeight="1">
      <c r="A43" s="135"/>
      <c r="B43" s="160"/>
      <c r="C43" s="720"/>
      <c r="D43" s="711"/>
      <c r="E43" s="711"/>
      <c r="F43" s="711"/>
      <c r="G43" s="711"/>
      <c r="H43" s="711"/>
      <c r="I43" s="711"/>
      <c r="J43" s="711"/>
      <c r="K43" s="711"/>
      <c r="L43" s="711"/>
      <c r="M43" s="711"/>
      <c r="N43" s="721"/>
      <c r="O43" s="135"/>
      <c r="P43" s="164"/>
      <c r="Q43" s="710"/>
      <c r="R43" s="711"/>
      <c r="S43" s="711"/>
      <c r="T43" s="711"/>
      <c r="U43" s="711"/>
      <c r="V43" s="711"/>
      <c r="W43" s="711"/>
      <c r="X43" s="711"/>
      <c r="Y43" s="711"/>
      <c r="Z43" s="711"/>
      <c r="AA43" s="711"/>
      <c r="AB43" s="712"/>
      <c r="AC43" s="135"/>
      <c r="AD43" s="160"/>
      <c r="AE43" s="720"/>
      <c r="AF43" s="711"/>
      <c r="AG43" s="711"/>
      <c r="AH43" s="711"/>
      <c r="AI43" s="711"/>
      <c r="AJ43" s="711"/>
      <c r="AK43" s="711"/>
      <c r="AL43" s="711"/>
      <c r="AM43" s="711"/>
      <c r="AN43" s="711"/>
      <c r="AO43" s="711"/>
      <c r="AP43" s="721"/>
      <c r="AQ43" s="135"/>
      <c r="AR43" s="164"/>
      <c r="AS43" s="710"/>
      <c r="AT43" s="711"/>
      <c r="AU43" s="711"/>
      <c r="AV43" s="711"/>
      <c r="AW43" s="711"/>
      <c r="AX43" s="711"/>
      <c r="AY43" s="711"/>
      <c r="AZ43" s="711"/>
      <c r="BA43" s="711"/>
      <c r="BB43" s="711"/>
      <c r="BC43" s="711"/>
      <c r="BD43" s="712"/>
      <c r="BE43" s="135"/>
      <c r="BF43" s="164"/>
      <c r="BG43" s="720"/>
      <c r="BH43" s="711"/>
      <c r="BI43" s="711"/>
      <c r="BJ43" s="711"/>
      <c r="BK43" s="711"/>
      <c r="BL43" s="711"/>
      <c r="BM43" s="711"/>
      <c r="BN43" s="711"/>
      <c r="BO43" s="711"/>
      <c r="BP43" s="711"/>
      <c r="BQ43" s="711"/>
      <c r="BR43" s="721"/>
      <c r="BS43" s="135"/>
      <c r="BT43" s="164"/>
      <c r="BU43" s="710"/>
      <c r="BV43" s="711"/>
      <c r="BW43" s="711"/>
      <c r="BX43" s="711"/>
      <c r="BY43" s="711"/>
      <c r="BZ43" s="711"/>
      <c r="CA43" s="711"/>
      <c r="CB43" s="711"/>
      <c r="CC43" s="711"/>
      <c r="CD43" s="711"/>
      <c r="CE43" s="711"/>
      <c r="CF43" s="712"/>
      <c r="CG43" s="135"/>
      <c r="CI43" s="720"/>
      <c r="CJ43" s="711"/>
      <c r="CK43" s="711"/>
      <c r="CL43" s="711"/>
      <c r="CM43" s="711"/>
      <c r="CN43" s="711"/>
      <c r="CO43" s="711"/>
      <c r="CP43" s="711"/>
      <c r="CQ43" s="711"/>
      <c r="CR43" s="711"/>
      <c r="CS43" s="711"/>
      <c r="CT43" s="721"/>
      <c r="CU43" s="135"/>
      <c r="CV43" s="164"/>
      <c r="CW43" s="710"/>
      <c r="CX43" s="711"/>
      <c r="CY43" s="711"/>
      <c r="CZ43" s="711"/>
      <c r="DA43" s="711"/>
      <c r="DB43" s="711"/>
      <c r="DC43" s="711"/>
      <c r="DD43" s="711"/>
      <c r="DE43" s="711"/>
      <c r="DF43" s="711"/>
      <c r="DG43" s="711"/>
      <c r="DH43" s="712"/>
      <c r="DI43" s="135"/>
      <c r="DJ43" s="160"/>
      <c r="DK43" s="720"/>
      <c r="DL43" s="711"/>
      <c r="DM43" s="711"/>
      <c r="DN43" s="711"/>
      <c r="DO43" s="711"/>
      <c r="DP43" s="711"/>
      <c r="DQ43" s="711"/>
      <c r="DR43" s="711"/>
      <c r="DS43" s="711"/>
      <c r="DT43" s="711"/>
      <c r="DU43" s="711"/>
      <c r="DV43" s="721"/>
      <c r="DW43" s="371"/>
      <c r="DX43" s="383"/>
      <c r="DY43" s="710"/>
      <c r="DZ43" s="711"/>
      <c r="EA43" s="711"/>
      <c r="EB43" s="711"/>
      <c r="EC43" s="711"/>
      <c r="ED43" s="711"/>
      <c r="EE43" s="711"/>
      <c r="EF43" s="711"/>
      <c r="EG43" s="711"/>
      <c r="EH43" s="711"/>
      <c r="EI43" s="711"/>
      <c r="EJ43" s="712"/>
    </row>
    <row r="44" spans="1:140">
      <c r="A44" s="137" t="s">
        <v>5553</v>
      </c>
      <c r="B44" s="160"/>
      <c r="C44" s="714">
        <f>VLOOKUP(A44,'Прайс-лист'!$B:$K,10,0)</f>
        <v>690</v>
      </c>
      <c r="D44" s="715"/>
      <c r="E44" s="715"/>
      <c r="F44" s="715"/>
      <c r="G44" s="715"/>
      <c r="H44" s="715"/>
      <c r="I44" s="715"/>
      <c r="J44" s="715"/>
      <c r="K44" s="716"/>
      <c r="L44" s="708"/>
      <c r="M44" s="761"/>
      <c r="N44" s="761"/>
      <c r="O44" s="137" t="s">
        <v>707</v>
      </c>
      <c r="P44" s="160"/>
      <c r="Q44" s="719">
        <f>VLOOKUP(O44,'Прайс-лист'!$B:$K,10,0)</f>
        <v>1190</v>
      </c>
      <c r="R44" s="715"/>
      <c r="S44" s="715"/>
      <c r="T44" s="715"/>
      <c r="U44" s="715"/>
      <c r="V44" s="715"/>
      <c r="W44" s="715"/>
      <c r="X44" s="715"/>
      <c r="Y44" s="716"/>
      <c r="Z44" s="708"/>
      <c r="AA44" s="761"/>
      <c r="AB44" s="713"/>
      <c r="AC44" s="137" t="s">
        <v>5554</v>
      </c>
      <c r="AD44" s="160"/>
      <c r="AE44" s="714">
        <f>VLOOKUP(AC44,'Прайс-лист'!$B:$K,10,0)</f>
        <v>740</v>
      </c>
      <c r="AF44" s="715"/>
      <c r="AG44" s="715"/>
      <c r="AH44" s="715"/>
      <c r="AI44" s="715"/>
      <c r="AJ44" s="715"/>
      <c r="AK44" s="715"/>
      <c r="AL44" s="715"/>
      <c r="AM44" s="716"/>
      <c r="AN44" s="708"/>
      <c r="AO44" s="761"/>
      <c r="AP44" s="761"/>
      <c r="AQ44" s="137" t="s">
        <v>710</v>
      </c>
      <c r="AR44" s="164"/>
      <c r="AS44" s="719">
        <f>VLOOKUP(AQ44,'Прайс-лист'!$B:$K,10,0)</f>
        <v>1290</v>
      </c>
      <c r="AT44" s="715"/>
      <c r="AU44" s="715"/>
      <c r="AV44" s="715"/>
      <c r="AW44" s="715"/>
      <c r="AX44" s="715"/>
      <c r="AY44" s="715"/>
      <c r="AZ44" s="715"/>
      <c r="BA44" s="716"/>
      <c r="BB44" s="708"/>
      <c r="BC44" s="761"/>
      <c r="BD44" s="713"/>
      <c r="BE44" s="137" t="s">
        <v>5555</v>
      </c>
      <c r="BF44" s="164"/>
      <c r="BG44" s="714">
        <f>VLOOKUP(BE44,'Прайс-лист'!$B:$K,10,0)</f>
        <v>750</v>
      </c>
      <c r="BH44" s="715"/>
      <c r="BI44" s="715"/>
      <c r="BJ44" s="715"/>
      <c r="BK44" s="715"/>
      <c r="BL44" s="715"/>
      <c r="BM44" s="715"/>
      <c r="BN44" s="715"/>
      <c r="BO44" s="716"/>
      <c r="BP44" s="708"/>
      <c r="BQ44" s="761"/>
      <c r="BR44" s="761"/>
      <c r="BS44" s="137" t="s">
        <v>713</v>
      </c>
      <c r="BT44" s="164"/>
      <c r="BU44" s="719">
        <f>VLOOKUP(BS44,'Прайс-лист'!$B:$K,10,0)</f>
        <v>1440</v>
      </c>
      <c r="BV44" s="715"/>
      <c r="BW44" s="715"/>
      <c r="BX44" s="715"/>
      <c r="BY44" s="715"/>
      <c r="BZ44" s="715"/>
      <c r="CA44" s="715"/>
      <c r="CB44" s="715"/>
      <c r="CC44" s="716"/>
      <c r="CD44" s="708"/>
      <c r="CE44" s="761"/>
      <c r="CF44" s="713"/>
      <c r="CG44" s="137" t="s">
        <v>5556</v>
      </c>
      <c r="CI44" s="714">
        <f>VLOOKUP(CG44,'Прайс-лист'!$B:$K,10,0)</f>
        <v>860</v>
      </c>
      <c r="CJ44" s="715"/>
      <c r="CK44" s="715"/>
      <c r="CL44" s="715"/>
      <c r="CM44" s="715"/>
      <c r="CN44" s="715"/>
      <c r="CO44" s="715"/>
      <c r="CP44" s="715"/>
      <c r="CQ44" s="716"/>
      <c r="CR44" s="708"/>
      <c r="CS44" s="709"/>
      <c r="CT44" s="709"/>
      <c r="CU44" s="137" t="s">
        <v>614</v>
      </c>
      <c r="CV44" s="164"/>
      <c r="CW44" s="719">
        <f>VLOOKUP(CU44,'Прайс-лист'!$B:$K,10,0)</f>
        <v>540</v>
      </c>
      <c r="CX44" s="715"/>
      <c r="CY44" s="715"/>
      <c r="CZ44" s="715"/>
      <c r="DA44" s="715"/>
      <c r="DB44" s="715"/>
      <c r="DC44" s="715"/>
      <c r="DD44" s="715"/>
      <c r="DE44" s="716"/>
      <c r="DF44" s="708"/>
      <c r="DG44" s="709"/>
      <c r="DH44" s="713"/>
      <c r="DI44" s="137" t="s">
        <v>5557</v>
      </c>
      <c r="DJ44" s="160"/>
      <c r="DK44" s="714">
        <f>VLOOKUP(DI44,'Прайс-лист'!$B:$K,10,0)</f>
        <v>690</v>
      </c>
      <c r="DL44" s="715"/>
      <c r="DM44" s="715"/>
      <c r="DN44" s="715"/>
      <c r="DO44" s="715"/>
      <c r="DP44" s="715"/>
      <c r="DQ44" s="715"/>
      <c r="DR44" s="715"/>
      <c r="DS44" s="716"/>
      <c r="DT44" s="708"/>
      <c r="DU44" s="761"/>
      <c r="DV44" s="761"/>
      <c r="DW44" s="349" t="s">
        <v>618</v>
      </c>
      <c r="DX44" s="383"/>
      <c r="DY44" s="719">
        <f>VLOOKUP(DW44,'Прайс-лист'!$B:$K,10,0)</f>
        <v>620</v>
      </c>
      <c r="DZ44" s="715"/>
      <c r="EA44" s="715"/>
      <c r="EB44" s="715"/>
      <c r="EC44" s="715"/>
      <c r="ED44" s="715"/>
      <c r="EE44" s="715"/>
      <c r="EF44" s="715"/>
      <c r="EG44" s="716"/>
      <c r="EH44" s="708"/>
      <c r="EI44" s="761"/>
      <c r="EJ44" s="713"/>
    </row>
    <row r="45" spans="1:140" ht="15" thickBot="1">
      <c r="A45" s="138" t="s">
        <v>5597</v>
      </c>
      <c r="B45" s="160"/>
      <c r="C45" s="753">
        <f>VLOOKUP(A45,'Прайс-лист'!$B:$K,10,0)</f>
        <v>690</v>
      </c>
      <c r="D45" s="723"/>
      <c r="E45" s="723"/>
      <c r="F45" s="723"/>
      <c r="G45" s="723"/>
      <c r="H45" s="723"/>
      <c r="I45" s="723"/>
      <c r="J45" s="723"/>
      <c r="K45" s="724"/>
      <c r="L45" s="725"/>
      <c r="M45" s="726"/>
      <c r="N45" s="726"/>
      <c r="O45" s="139" t="s">
        <v>825</v>
      </c>
      <c r="P45" s="245"/>
      <c r="Q45" s="722">
        <f>VLOOKUP(O45,'Прайс-лист'!$B:$K,10,0)</f>
        <v>1190</v>
      </c>
      <c r="R45" s="723"/>
      <c r="S45" s="723"/>
      <c r="T45" s="723"/>
      <c r="U45" s="723"/>
      <c r="V45" s="723"/>
      <c r="W45" s="723"/>
      <c r="X45" s="723"/>
      <c r="Y45" s="724"/>
      <c r="Z45" s="725"/>
      <c r="AA45" s="726"/>
      <c r="AB45" s="727"/>
      <c r="AC45" s="138" t="s">
        <v>5591</v>
      </c>
      <c r="AD45" s="160"/>
      <c r="AE45" s="753">
        <f>VLOOKUP(AC45,'Прайс-лист'!$B:$K,10,0)</f>
        <v>740</v>
      </c>
      <c r="AF45" s="723"/>
      <c r="AG45" s="723"/>
      <c r="AH45" s="723"/>
      <c r="AI45" s="723"/>
      <c r="AJ45" s="723"/>
      <c r="AK45" s="723"/>
      <c r="AL45" s="723"/>
      <c r="AM45" s="724"/>
      <c r="AN45" s="725"/>
      <c r="AO45" s="726"/>
      <c r="AP45" s="726"/>
      <c r="AQ45" s="139" t="s">
        <v>827</v>
      </c>
      <c r="AR45" s="244"/>
      <c r="AS45" s="722">
        <f>VLOOKUP(AQ45,'Прайс-лист'!$B:$K,10,0)</f>
        <v>1290</v>
      </c>
      <c r="AT45" s="723"/>
      <c r="AU45" s="723"/>
      <c r="AV45" s="723"/>
      <c r="AW45" s="723"/>
      <c r="AX45" s="723"/>
      <c r="AY45" s="723"/>
      <c r="AZ45" s="723"/>
      <c r="BA45" s="724"/>
      <c r="BB45" s="725"/>
      <c r="BC45" s="726"/>
      <c r="BD45" s="727"/>
      <c r="BE45" s="138" t="s">
        <v>5592</v>
      </c>
      <c r="BF45" s="164"/>
      <c r="BG45" s="753">
        <f>VLOOKUP(BE45,'Прайс-лист'!$B:$K,10,0)</f>
        <v>750</v>
      </c>
      <c r="BH45" s="723"/>
      <c r="BI45" s="723"/>
      <c r="BJ45" s="723"/>
      <c r="BK45" s="723"/>
      <c r="BL45" s="723"/>
      <c r="BM45" s="723"/>
      <c r="BN45" s="723"/>
      <c r="BO45" s="724"/>
      <c r="BP45" s="725"/>
      <c r="BQ45" s="726"/>
      <c r="BR45" s="726"/>
      <c r="BS45" s="139" t="s">
        <v>829</v>
      </c>
      <c r="BT45" s="244"/>
      <c r="BU45" s="722">
        <f>VLOOKUP(BS45,'Прайс-лист'!$B:$K,10,0)</f>
        <v>1440</v>
      </c>
      <c r="BV45" s="723"/>
      <c r="BW45" s="723"/>
      <c r="BX45" s="723"/>
      <c r="BY45" s="723"/>
      <c r="BZ45" s="723"/>
      <c r="CA45" s="723"/>
      <c r="CB45" s="723"/>
      <c r="CC45" s="724"/>
      <c r="CD45" s="725"/>
      <c r="CE45" s="726"/>
      <c r="CF45" s="727"/>
      <c r="CG45" s="138" t="s">
        <v>5598</v>
      </c>
      <c r="CI45" s="753">
        <f>VLOOKUP(CG45,'Прайс-лист'!$B:$K,10,0)</f>
        <v>860</v>
      </c>
      <c r="CJ45" s="723"/>
      <c r="CK45" s="723"/>
      <c r="CL45" s="723"/>
      <c r="CM45" s="723"/>
      <c r="CN45" s="723"/>
      <c r="CO45" s="723"/>
      <c r="CP45" s="723"/>
      <c r="CQ45" s="724"/>
      <c r="CR45" s="725"/>
      <c r="CS45" s="726"/>
      <c r="CT45" s="726"/>
      <c r="CU45" s="139" t="s">
        <v>773</v>
      </c>
      <c r="CV45" s="244"/>
      <c r="CW45" s="722">
        <f>VLOOKUP(CU45,'Прайс-лист'!$B:$K,10,0)</f>
        <v>540</v>
      </c>
      <c r="CX45" s="723"/>
      <c r="CY45" s="723"/>
      <c r="CZ45" s="723"/>
      <c r="DA45" s="723"/>
      <c r="DB45" s="723"/>
      <c r="DC45" s="723"/>
      <c r="DD45" s="723"/>
      <c r="DE45" s="724"/>
      <c r="DF45" s="725"/>
      <c r="DG45" s="726"/>
      <c r="DH45" s="727"/>
      <c r="DI45" s="138" t="s">
        <v>5599</v>
      </c>
      <c r="DJ45" s="160"/>
      <c r="DK45" s="753">
        <f>VLOOKUP(DI45,'Прайс-лист'!$B:$K,10,0)</f>
        <v>690</v>
      </c>
      <c r="DL45" s="723"/>
      <c r="DM45" s="723"/>
      <c r="DN45" s="723"/>
      <c r="DO45" s="723"/>
      <c r="DP45" s="723"/>
      <c r="DQ45" s="723"/>
      <c r="DR45" s="723"/>
      <c r="DS45" s="724"/>
      <c r="DT45" s="725"/>
      <c r="DU45" s="726"/>
      <c r="DV45" s="726"/>
      <c r="DW45" s="144" t="s">
        <v>775</v>
      </c>
      <c r="DX45" s="253"/>
      <c r="DY45" s="722">
        <f>VLOOKUP(DW45,'Прайс-лист'!$B:$K,10,0)</f>
        <v>620</v>
      </c>
      <c r="DZ45" s="723"/>
      <c r="EA45" s="723"/>
      <c r="EB45" s="723"/>
      <c r="EC45" s="723"/>
      <c r="ED45" s="723"/>
      <c r="EE45" s="723"/>
      <c r="EF45" s="723"/>
      <c r="EG45" s="724"/>
      <c r="EH45" s="725"/>
      <c r="EI45" s="726"/>
      <c r="EJ45" s="727"/>
    </row>
    <row r="46" spans="1:140" ht="10.5" customHeight="1" thickBot="1"/>
    <row r="47" spans="1:140" ht="21" thickBot="1">
      <c r="C47" s="750" t="s">
        <v>5880</v>
      </c>
      <c r="D47" s="751"/>
      <c r="E47" s="751"/>
      <c r="F47" s="751"/>
      <c r="G47" s="751"/>
      <c r="H47" s="751"/>
      <c r="I47" s="751"/>
      <c r="J47" s="751"/>
      <c r="K47" s="751"/>
      <c r="L47" s="751"/>
      <c r="M47" s="751"/>
      <c r="N47" s="751"/>
      <c r="O47" s="751"/>
      <c r="P47" s="751"/>
      <c r="Q47" s="751"/>
      <c r="R47" s="751"/>
      <c r="S47" s="751"/>
      <c r="T47" s="751"/>
      <c r="U47" s="751"/>
      <c r="V47" s="751"/>
      <c r="W47" s="751"/>
      <c r="X47" s="751"/>
      <c r="Y47" s="751"/>
      <c r="Z47" s="751"/>
      <c r="AA47" s="751"/>
      <c r="AB47" s="751"/>
      <c r="AC47" s="751"/>
      <c r="AD47" s="751"/>
      <c r="AE47" s="751"/>
      <c r="AF47" s="751"/>
      <c r="AG47" s="751"/>
      <c r="AH47" s="751"/>
      <c r="AI47" s="751"/>
      <c r="AJ47" s="751"/>
      <c r="AK47" s="751"/>
      <c r="AL47" s="751"/>
      <c r="AM47" s="751"/>
      <c r="AN47" s="751"/>
      <c r="AO47" s="751"/>
      <c r="AP47" s="751"/>
      <c r="AQ47" s="751"/>
      <c r="AR47" s="751"/>
      <c r="AS47" s="751"/>
      <c r="AT47" s="751"/>
      <c r="AU47" s="751"/>
      <c r="AV47" s="751"/>
      <c r="AW47" s="751"/>
      <c r="AX47" s="751"/>
      <c r="AY47" s="751"/>
      <c r="AZ47" s="751"/>
      <c r="BA47" s="751"/>
      <c r="BB47" s="751"/>
      <c r="BC47" s="751"/>
      <c r="BD47" s="751"/>
      <c r="BE47" s="751"/>
      <c r="BF47" s="751"/>
      <c r="BG47" s="751"/>
      <c r="BH47" s="751"/>
      <c r="BI47" s="751"/>
      <c r="BJ47" s="751"/>
      <c r="BK47" s="751"/>
      <c r="BL47" s="751"/>
      <c r="BM47" s="751"/>
      <c r="BN47" s="751"/>
      <c r="BO47" s="751"/>
      <c r="BP47" s="751"/>
      <c r="BQ47" s="751"/>
      <c r="BR47" s="751"/>
      <c r="BS47" s="751"/>
      <c r="BT47" s="751"/>
      <c r="BU47" s="751"/>
      <c r="BV47" s="751"/>
      <c r="BW47" s="751"/>
      <c r="BX47" s="751"/>
      <c r="BY47" s="751"/>
      <c r="BZ47" s="751"/>
      <c r="CA47" s="751"/>
      <c r="CB47" s="751"/>
      <c r="CC47" s="751"/>
      <c r="CD47" s="751"/>
      <c r="CE47" s="751"/>
      <c r="CF47" s="751"/>
      <c r="CG47" s="751"/>
      <c r="CH47" s="751"/>
      <c r="CI47" s="751"/>
      <c r="CJ47" s="751"/>
      <c r="CK47" s="751"/>
      <c r="CL47" s="751"/>
      <c r="CM47" s="751"/>
      <c r="CN47" s="751"/>
      <c r="CO47" s="751"/>
      <c r="CP47" s="751"/>
      <c r="CQ47" s="751"/>
      <c r="CR47" s="751"/>
      <c r="CS47" s="751"/>
      <c r="CT47" s="751"/>
      <c r="CU47" s="751"/>
      <c r="CV47" s="751"/>
      <c r="CW47" s="751"/>
      <c r="CX47" s="751"/>
      <c r="CY47" s="751"/>
      <c r="CZ47" s="751"/>
      <c r="DA47" s="751"/>
      <c r="DB47" s="751"/>
      <c r="DC47" s="751"/>
      <c r="DD47" s="751"/>
      <c r="DE47" s="751"/>
      <c r="DF47" s="751"/>
      <c r="DG47" s="751"/>
      <c r="DH47" s="751"/>
      <c r="DI47" s="751"/>
      <c r="DJ47" s="751"/>
      <c r="DK47" s="751"/>
      <c r="DL47" s="751"/>
      <c r="DM47" s="751"/>
      <c r="DN47" s="751"/>
      <c r="DO47" s="751"/>
      <c r="DP47" s="751"/>
      <c r="DQ47" s="751"/>
      <c r="DR47" s="751"/>
      <c r="DS47" s="751"/>
      <c r="DT47" s="751"/>
      <c r="DU47" s="751"/>
      <c r="DV47" s="751"/>
      <c r="DW47" s="751"/>
      <c r="DX47" s="751"/>
      <c r="DY47" s="751"/>
      <c r="DZ47" s="751"/>
      <c r="EA47" s="751"/>
      <c r="EB47" s="751"/>
      <c r="EC47" s="751"/>
      <c r="ED47" s="751"/>
      <c r="EE47" s="751"/>
      <c r="EF47" s="751"/>
      <c r="EG47" s="751"/>
      <c r="EH47" s="751"/>
      <c r="EI47" s="751"/>
      <c r="EJ47" s="752"/>
    </row>
    <row r="48" spans="1:140" ht="15.75" customHeight="1" thickBot="1">
      <c r="C48" s="754" t="s">
        <v>4288</v>
      </c>
      <c r="D48" s="755"/>
      <c r="E48" s="755"/>
      <c r="F48" s="755"/>
      <c r="G48" s="755"/>
      <c r="H48" s="755"/>
      <c r="I48" s="755"/>
      <c r="J48" s="755"/>
      <c r="K48" s="755"/>
      <c r="L48" s="755"/>
      <c r="M48" s="755"/>
      <c r="N48" s="755"/>
      <c r="O48" s="755"/>
      <c r="P48" s="755"/>
      <c r="Q48" s="755"/>
      <c r="R48" s="755"/>
      <c r="S48" s="755"/>
      <c r="T48" s="755"/>
      <c r="U48" s="755"/>
      <c r="V48" s="755"/>
      <c r="W48" s="755"/>
      <c r="X48" s="755"/>
      <c r="Y48" s="755"/>
      <c r="Z48" s="755"/>
      <c r="AA48" s="755"/>
      <c r="AB48" s="756"/>
      <c r="AC48" s="134"/>
      <c r="AE48" s="754" t="s">
        <v>4190</v>
      </c>
      <c r="AF48" s="755"/>
      <c r="AG48" s="755"/>
      <c r="AH48" s="755"/>
      <c r="AI48" s="755"/>
      <c r="AJ48" s="755"/>
      <c r="AK48" s="755"/>
      <c r="AL48" s="755"/>
      <c r="AM48" s="755"/>
      <c r="AN48" s="755"/>
      <c r="AO48" s="755"/>
      <c r="AP48" s="755"/>
      <c r="AQ48" s="755"/>
      <c r="AR48" s="755"/>
      <c r="AS48" s="755"/>
      <c r="AT48" s="755"/>
      <c r="AU48" s="755"/>
      <c r="AV48" s="755"/>
      <c r="AW48" s="755"/>
      <c r="AX48" s="755"/>
      <c r="AY48" s="755"/>
      <c r="AZ48" s="755"/>
      <c r="BA48" s="755"/>
      <c r="BB48" s="755"/>
      <c r="BC48" s="755"/>
      <c r="BD48" s="755"/>
      <c r="BE48" s="755"/>
      <c r="BF48" s="755"/>
      <c r="BG48" s="755"/>
      <c r="BH48" s="755"/>
      <c r="BI48" s="755"/>
      <c r="BJ48" s="755"/>
      <c r="BK48" s="755"/>
      <c r="BL48" s="755"/>
      <c r="BM48" s="755"/>
      <c r="BN48" s="755"/>
      <c r="BO48" s="755"/>
      <c r="BP48" s="755"/>
      <c r="BQ48" s="755"/>
      <c r="BR48" s="756"/>
      <c r="BS48" s="134"/>
      <c r="BT48" s="164"/>
      <c r="BU48" s="754" t="s">
        <v>4191</v>
      </c>
      <c r="BV48" s="755"/>
      <c r="BW48" s="755"/>
      <c r="BX48" s="755"/>
      <c r="BY48" s="755"/>
      <c r="BZ48" s="755"/>
      <c r="CA48" s="755"/>
      <c r="CB48" s="755"/>
      <c r="CC48" s="755"/>
      <c r="CD48" s="755"/>
      <c r="CE48" s="755"/>
      <c r="CF48" s="755"/>
      <c r="CG48" s="755"/>
      <c r="CH48" s="755"/>
      <c r="CI48" s="755"/>
      <c r="CJ48" s="755"/>
      <c r="CK48" s="755"/>
      <c r="CL48" s="755"/>
      <c r="CM48" s="755"/>
      <c r="CN48" s="755"/>
      <c r="CO48" s="755"/>
      <c r="CP48" s="755"/>
      <c r="CQ48" s="755"/>
      <c r="CR48" s="755"/>
      <c r="CS48" s="755"/>
      <c r="CT48" s="755"/>
      <c r="CU48" s="755"/>
      <c r="CV48" s="755"/>
      <c r="CW48" s="755"/>
      <c r="CX48" s="755"/>
      <c r="CY48" s="755"/>
      <c r="CZ48" s="755"/>
      <c r="DA48" s="755"/>
      <c r="DB48" s="755"/>
      <c r="DC48" s="755"/>
      <c r="DD48" s="755"/>
      <c r="DE48" s="755"/>
      <c r="DF48" s="755"/>
      <c r="DG48" s="755"/>
      <c r="DH48" s="756"/>
      <c r="DK48" s="754" t="s">
        <v>4290</v>
      </c>
      <c r="DL48" s="755"/>
      <c r="DM48" s="755"/>
      <c r="DN48" s="755"/>
      <c r="DO48" s="755"/>
      <c r="DP48" s="755"/>
      <c r="DQ48" s="755"/>
      <c r="DR48" s="755"/>
      <c r="DS48" s="755"/>
      <c r="DT48" s="755"/>
      <c r="DU48" s="755"/>
      <c r="DV48" s="755"/>
      <c r="DW48" s="755"/>
      <c r="DX48" s="755"/>
      <c r="DY48" s="755"/>
      <c r="DZ48" s="755"/>
      <c r="EA48" s="755"/>
      <c r="EB48" s="755"/>
      <c r="EC48" s="755"/>
      <c r="ED48" s="755"/>
      <c r="EE48" s="755"/>
      <c r="EF48" s="755"/>
      <c r="EG48" s="755"/>
      <c r="EH48" s="755"/>
      <c r="EI48" s="755"/>
      <c r="EJ48" s="756"/>
    </row>
    <row r="49" spans="1:140" ht="15.75">
      <c r="A49" s="135"/>
      <c r="B49" s="160"/>
      <c r="C49" s="810" t="s">
        <v>714</v>
      </c>
      <c r="D49" s="759"/>
      <c r="E49" s="759"/>
      <c r="F49" s="759"/>
      <c r="G49" s="759"/>
      <c r="H49" s="759"/>
      <c r="I49" s="759"/>
      <c r="J49" s="759"/>
      <c r="K49" s="759"/>
      <c r="L49" s="759"/>
      <c r="M49" s="759"/>
      <c r="N49" s="759"/>
      <c r="O49" s="341"/>
      <c r="P49" s="382"/>
      <c r="Q49" s="759" t="s">
        <v>4289</v>
      </c>
      <c r="R49" s="759"/>
      <c r="S49" s="759"/>
      <c r="T49" s="759"/>
      <c r="U49" s="759"/>
      <c r="V49" s="759"/>
      <c r="W49" s="759"/>
      <c r="X49" s="759"/>
      <c r="Y49" s="759"/>
      <c r="Z49" s="759"/>
      <c r="AA49" s="759"/>
      <c r="AB49" s="760"/>
      <c r="AE49" s="810" t="s">
        <v>5888</v>
      </c>
      <c r="AF49" s="759"/>
      <c r="AG49" s="759"/>
      <c r="AH49" s="759"/>
      <c r="AI49" s="759"/>
      <c r="AJ49" s="759"/>
      <c r="AK49" s="759"/>
      <c r="AL49" s="759"/>
      <c r="AM49" s="759"/>
      <c r="AN49" s="759"/>
      <c r="AO49" s="759"/>
      <c r="AP49" s="759"/>
      <c r="AQ49" s="384"/>
      <c r="AR49" s="384"/>
      <c r="AS49" s="759" t="s">
        <v>5877</v>
      </c>
      <c r="AT49" s="759"/>
      <c r="AU49" s="759"/>
      <c r="AV49" s="759"/>
      <c r="AW49" s="759"/>
      <c r="AX49" s="759"/>
      <c r="AY49" s="759"/>
      <c r="AZ49" s="759"/>
      <c r="BA49" s="759"/>
      <c r="BB49" s="759"/>
      <c r="BC49" s="759"/>
      <c r="BD49" s="759"/>
      <c r="BE49" s="341"/>
      <c r="BF49" s="382"/>
      <c r="BG49" s="759" t="s">
        <v>5875</v>
      </c>
      <c r="BH49" s="759"/>
      <c r="BI49" s="759"/>
      <c r="BJ49" s="759"/>
      <c r="BK49" s="759"/>
      <c r="BL49" s="759"/>
      <c r="BM49" s="759"/>
      <c r="BN49" s="759"/>
      <c r="BO49" s="759"/>
      <c r="BP49" s="759"/>
      <c r="BQ49" s="759"/>
      <c r="BR49" s="760"/>
      <c r="BS49" s="135"/>
      <c r="BT49" s="158"/>
      <c r="BU49" s="810" t="s">
        <v>6355</v>
      </c>
      <c r="BV49" s="759"/>
      <c r="BW49" s="759"/>
      <c r="BX49" s="759"/>
      <c r="BY49" s="759"/>
      <c r="BZ49" s="759"/>
      <c r="CA49" s="759"/>
      <c r="CB49" s="759"/>
      <c r="CC49" s="759"/>
      <c r="CD49" s="759"/>
      <c r="CE49" s="759"/>
      <c r="CF49" s="759"/>
      <c r="CG49" s="384"/>
      <c r="CH49" s="384"/>
      <c r="CI49" s="759" t="s">
        <v>6356</v>
      </c>
      <c r="CJ49" s="759"/>
      <c r="CK49" s="759"/>
      <c r="CL49" s="759"/>
      <c r="CM49" s="759"/>
      <c r="CN49" s="759"/>
      <c r="CO49" s="759"/>
      <c r="CP49" s="759"/>
      <c r="CQ49" s="759"/>
      <c r="CR49" s="759"/>
      <c r="CS49" s="759"/>
      <c r="CT49" s="759"/>
      <c r="CU49" s="341"/>
      <c r="CV49" s="382"/>
      <c r="CW49" s="759" t="s">
        <v>6365</v>
      </c>
      <c r="CX49" s="759"/>
      <c r="CY49" s="759"/>
      <c r="CZ49" s="759"/>
      <c r="DA49" s="759"/>
      <c r="DB49" s="759"/>
      <c r="DC49" s="759"/>
      <c r="DD49" s="759"/>
      <c r="DE49" s="759"/>
      <c r="DF49" s="759"/>
      <c r="DG49" s="759"/>
      <c r="DH49" s="760"/>
      <c r="DI49" s="135"/>
      <c r="DK49" s="740" t="s">
        <v>4253</v>
      </c>
      <c r="DL49" s="741"/>
      <c r="DM49" s="741"/>
      <c r="DN49" s="741"/>
      <c r="DO49" s="741"/>
      <c r="DP49" s="741"/>
      <c r="DQ49" s="741"/>
      <c r="DR49" s="741"/>
      <c r="DS49" s="741"/>
      <c r="DT49" s="741"/>
      <c r="DU49" s="741"/>
      <c r="DV49" s="741"/>
      <c r="DW49" s="135"/>
      <c r="DX49" s="164"/>
      <c r="DY49" s="733" t="s">
        <v>723</v>
      </c>
      <c r="DZ49" s="733"/>
      <c r="EA49" s="733"/>
      <c r="EB49" s="733"/>
      <c r="EC49" s="733"/>
      <c r="ED49" s="733"/>
      <c r="EE49" s="733"/>
      <c r="EF49" s="733"/>
      <c r="EG49" s="733"/>
      <c r="EH49" s="733"/>
      <c r="EI49" s="733"/>
      <c r="EJ49" s="743"/>
    </row>
    <row r="50" spans="1:140" ht="53.25" customHeight="1">
      <c r="A50" s="142"/>
      <c r="B50" s="160"/>
      <c r="C50" s="734" t="s">
        <v>4263</v>
      </c>
      <c r="D50" s="763"/>
      <c r="E50" s="763"/>
      <c r="F50" s="763"/>
      <c r="G50" s="763"/>
      <c r="H50" s="763"/>
      <c r="I50" s="763"/>
      <c r="J50" s="763"/>
      <c r="K50" s="763"/>
      <c r="L50" s="763"/>
      <c r="M50" s="763"/>
      <c r="N50" s="763"/>
      <c r="O50" s="142"/>
      <c r="P50" s="164"/>
      <c r="Q50" s="763" t="s">
        <v>4282</v>
      </c>
      <c r="R50" s="763"/>
      <c r="S50" s="763"/>
      <c r="T50" s="763"/>
      <c r="U50" s="763"/>
      <c r="V50" s="763"/>
      <c r="W50" s="763"/>
      <c r="X50" s="763"/>
      <c r="Y50" s="763"/>
      <c r="Z50" s="763"/>
      <c r="AA50" s="763"/>
      <c r="AB50" s="744"/>
      <c r="AC50" s="142"/>
      <c r="AD50" s="160"/>
      <c r="AE50" s="734" t="s">
        <v>5898</v>
      </c>
      <c r="AF50" s="763"/>
      <c r="AG50" s="763"/>
      <c r="AH50" s="763"/>
      <c r="AI50" s="763"/>
      <c r="AJ50" s="763"/>
      <c r="AK50" s="763"/>
      <c r="AL50" s="763"/>
      <c r="AM50" s="763"/>
      <c r="AN50" s="763"/>
      <c r="AO50" s="763"/>
      <c r="AP50" s="763"/>
      <c r="AQ50" s="247"/>
      <c r="AR50" s="247"/>
      <c r="AS50" s="763" t="s">
        <v>4268</v>
      </c>
      <c r="AT50" s="763"/>
      <c r="AU50" s="763"/>
      <c r="AV50" s="763"/>
      <c r="AW50" s="763"/>
      <c r="AX50" s="763"/>
      <c r="AY50" s="763"/>
      <c r="AZ50" s="763"/>
      <c r="BA50" s="763"/>
      <c r="BB50" s="763"/>
      <c r="BC50" s="763"/>
      <c r="BD50" s="763"/>
      <c r="BE50" s="142"/>
      <c r="BF50" s="164"/>
      <c r="BG50" s="763" t="s">
        <v>5884</v>
      </c>
      <c r="BH50" s="763"/>
      <c r="BI50" s="763"/>
      <c r="BJ50" s="763"/>
      <c r="BK50" s="763"/>
      <c r="BL50" s="763"/>
      <c r="BM50" s="763"/>
      <c r="BN50" s="763"/>
      <c r="BO50" s="763"/>
      <c r="BP50" s="763"/>
      <c r="BQ50" s="763"/>
      <c r="BR50" s="744"/>
      <c r="BS50" s="142"/>
      <c r="BT50" s="164"/>
      <c r="BU50" s="734" t="s">
        <v>5889</v>
      </c>
      <c r="BV50" s="763"/>
      <c r="BW50" s="763"/>
      <c r="BX50" s="763"/>
      <c r="BY50" s="763"/>
      <c r="BZ50" s="763"/>
      <c r="CA50" s="763"/>
      <c r="CB50" s="763"/>
      <c r="CC50" s="763"/>
      <c r="CD50" s="763"/>
      <c r="CE50" s="763"/>
      <c r="CF50" s="763"/>
      <c r="CG50" s="247"/>
      <c r="CH50" s="247"/>
      <c r="CI50" s="763" t="s">
        <v>4271</v>
      </c>
      <c r="CJ50" s="763"/>
      <c r="CK50" s="763"/>
      <c r="CL50" s="763"/>
      <c r="CM50" s="763"/>
      <c r="CN50" s="763"/>
      <c r="CO50" s="763"/>
      <c r="CP50" s="763"/>
      <c r="CQ50" s="763"/>
      <c r="CR50" s="763"/>
      <c r="CS50" s="763"/>
      <c r="CT50" s="763"/>
      <c r="CU50" s="142"/>
      <c r="CV50" s="164"/>
      <c r="CW50" s="763" t="s">
        <v>5885</v>
      </c>
      <c r="CX50" s="763"/>
      <c r="CY50" s="763"/>
      <c r="CZ50" s="763"/>
      <c r="DA50" s="763"/>
      <c r="DB50" s="763"/>
      <c r="DC50" s="763"/>
      <c r="DD50" s="763"/>
      <c r="DE50" s="763"/>
      <c r="DF50" s="763"/>
      <c r="DG50" s="763"/>
      <c r="DH50" s="744"/>
      <c r="DI50" s="142"/>
      <c r="DJ50" s="160"/>
      <c r="DK50" s="734" t="s">
        <v>4252</v>
      </c>
      <c r="DL50" s="735"/>
      <c r="DM50" s="735"/>
      <c r="DN50" s="735"/>
      <c r="DO50" s="735"/>
      <c r="DP50" s="735"/>
      <c r="DQ50" s="735"/>
      <c r="DR50" s="735"/>
      <c r="DS50" s="735"/>
      <c r="DT50" s="735"/>
      <c r="DU50" s="735"/>
      <c r="DV50" s="735"/>
      <c r="DW50" s="142"/>
      <c r="DX50" s="164"/>
      <c r="DY50" s="735" t="s">
        <v>4272</v>
      </c>
      <c r="DZ50" s="735"/>
      <c r="EA50" s="735"/>
      <c r="EB50" s="735"/>
      <c r="EC50" s="735"/>
      <c r="ED50" s="735"/>
      <c r="EE50" s="735"/>
      <c r="EF50" s="735"/>
      <c r="EG50" s="735"/>
      <c r="EH50" s="735"/>
      <c r="EI50" s="735"/>
      <c r="EJ50" s="744"/>
    </row>
    <row r="51" spans="1:140" ht="15" customHeight="1">
      <c r="A51" s="373"/>
      <c r="B51" s="164"/>
      <c r="C51" s="736" t="s">
        <v>661</v>
      </c>
      <c r="D51" s="762"/>
      <c r="E51" s="762"/>
      <c r="F51" s="762"/>
      <c r="G51" s="762"/>
      <c r="H51" s="762"/>
      <c r="I51" s="762"/>
      <c r="J51" s="762"/>
      <c r="K51" s="762"/>
      <c r="L51" s="762"/>
      <c r="M51" s="762"/>
      <c r="N51" s="762"/>
      <c r="O51" s="373"/>
      <c r="P51" s="164"/>
      <c r="Q51" s="762" t="s">
        <v>661</v>
      </c>
      <c r="R51" s="762"/>
      <c r="S51" s="762"/>
      <c r="T51" s="762"/>
      <c r="U51" s="762"/>
      <c r="V51" s="762"/>
      <c r="W51" s="762"/>
      <c r="X51" s="762"/>
      <c r="Y51" s="762"/>
      <c r="Z51" s="762"/>
      <c r="AA51" s="762"/>
      <c r="AB51" s="718"/>
      <c r="AC51" s="142"/>
      <c r="AD51" s="164"/>
      <c r="AE51" s="736"/>
      <c r="AF51" s="762"/>
      <c r="AG51" s="762"/>
      <c r="AH51" s="762"/>
      <c r="AI51" s="762"/>
      <c r="AJ51" s="762"/>
      <c r="AK51" s="762"/>
      <c r="AL51" s="762"/>
      <c r="AM51" s="762"/>
      <c r="AN51" s="762"/>
      <c r="AO51" s="762"/>
      <c r="AP51" s="762"/>
      <c r="AQ51" s="247"/>
      <c r="AR51" s="247"/>
      <c r="AS51" s="762" t="s">
        <v>661</v>
      </c>
      <c r="AT51" s="762"/>
      <c r="AU51" s="762"/>
      <c r="AV51" s="762"/>
      <c r="AW51" s="762"/>
      <c r="AX51" s="762"/>
      <c r="AY51" s="762"/>
      <c r="AZ51" s="762"/>
      <c r="BA51" s="762"/>
      <c r="BB51" s="762"/>
      <c r="BC51" s="762"/>
      <c r="BD51" s="762"/>
      <c r="BE51" s="373"/>
      <c r="BF51" s="164"/>
      <c r="BG51" s="762" t="s">
        <v>5879</v>
      </c>
      <c r="BH51" s="762"/>
      <c r="BI51" s="762"/>
      <c r="BJ51" s="762"/>
      <c r="BK51" s="762"/>
      <c r="BL51" s="762"/>
      <c r="BM51" s="762"/>
      <c r="BN51" s="762"/>
      <c r="BO51" s="762"/>
      <c r="BP51" s="762"/>
      <c r="BQ51" s="762"/>
      <c r="BR51" s="718"/>
      <c r="BS51" s="373"/>
      <c r="BT51" s="164"/>
      <c r="BU51" s="736"/>
      <c r="BV51" s="762"/>
      <c r="BW51" s="762"/>
      <c r="BX51" s="762"/>
      <c r="BY51" s="762"/>
      <c r="BZ51" s="762"/>
      <c r="CA51" s="762"/>
      <c r="CB51" s="762"/>
      <c r="CC51" s="762"/>
      <c r="CD51" s="762"/>
      <c r="CE51" s="762"/>
      <c r="CF51" s="762"/>
      <c r="CG51" s="247"/>
      <c r="CH51" s="247"/>
      <c r="CI51" s="762" t="s">
        <v>661</v>
      </c>
      <c r="CJ51" s="762"/>
      <c r="CK51" s="762"/>
      <c r="CL51" s="762"/>
      <c r="CM51" s="762"/>
      <c r="CN51" s="762"/>
      <c r="CO51" s="762"/>
      <c r="CP51" s="762"/>
      <c r="CQ51" s="762"/>
      <c r="CR51" s="762"/>
      <c r="CS51" s="762"/>
      <c r="CT51" s="762"/>
      <c r="CU51" s="373"/>
      <c r="CV51" s="164"/>
      <c r="CW51" s="762" t="s">
        <v>5879</v>
      </c>
      <c r="CX51" s="762"/>
      <c r="CY51" s="762"/>
      <c r="CZ51" s="762"/>
      <c r="DA51" s="762"/>
      <c r="DB51" s="762"/>
      <c r="DC51" s="762"/>
      <c r="DD51" s="762"/>
      <c r="DE51" s="762"/>
      <c r="DF51" s="762"/>
      <c r="DG51" s="762"/>
      <c r="DH51" s="718"/>
      <c r="DI51" s="373"/>
      <c r="DJ51" s="160"/>
      <c r="DK51" s="736"/>
      <c r="DL51" s="717"/>
      <c r="DM51" s="717"/>
      <c r="DN51" s="717"/>
      <c r="DO51" s="717"/>
      <c r="DP51" s="717"/>
      <c r="DQ51" s="717"/>
      <c r="DR51" s="717"/>
      <c r="DS51" s="717"/>
      <c r="DT51" s="717"/>
      <c r="DU51" s="717"/>
      <c r="DV51" s="717"/>
      <c r="DW51" s="373"/>
      <c r="DX51" s="164"/>
      <c r="DY51" s="717" t="s">
        <v>661</v>
      </c>
      <c r="DZ51" s="717"/>
      <c r="EA51" s="717"/>
      <c r="EB51" s="717"/>
      <c r="EC51" s="717"/>
      <c r="ED51" s="717"/>
      <c r="EE51" s="717"/>
      <c r="EF51" s="717"/>
      <c r="EG51" s="717"/>
      <c r="EH51" s="717"/>
      <c r="EI51" s="717"/>
      <c r="EJ51" s="718"/>
    </row>
    <row r="52" spans="1:140" ht="106.5" customHeight="1">
      <c r="A52" s="135"/>
      <c r="B52" s="160"/>
      <c r="C52" s="720"/>
      <c r="D52" s="711"/>
      <c r="E52" s="711"/>
      <c r="F52" s="711"/>
      <c r="G52" s="711"/>
      <c r="H52" s="711"/>
      <c r="I52" s="711"/>
      <c r="J52" s="711"/>
      <c r="K52" s="711"/>
      <c r="L52" s="711"/>
      <c r="M52" s="711"/>
      <c r="N52" s="721"/>
      <c r="O52" s="135"/>
      <c r="P52" s="164"/>
      <c r="Q52" s="710"/>
      <c r="R52" s="711"/>
      <c r="S52" s="711"/>
      <c r="T52" s="711"/>
      <c r="U52" s="711"/>
      <c r="V52" s="711"/>
      <c r="W52" s="711"/>
      <c r="X52" s="711"/>
      <c r="Y52" s="711"/>
      <c r="Z52" s="711"/>
      <c r="AA52" s="711"/>
      <c r="AB52" s="712"/>
      <c r="AC52" s="135"/>
      <c r="AD52" s="160"/>
      <c r="AE52" s="720"/>
      <c r="AF52" s="711"/>
      <c r="AG52" s="711"/>
      <c r="AH52" s="711"/>
      <c r="AI52" s="711"/>
      <c r="AJ52" s="711"/>
      <c r="AK52" s="711"/>
      <c r="AL52" s="711"/>
      <c r="AM52" s="711"/>
      <c r="AN52" s="711"/>
      <c r="AO52" s="711"/>
      <c r="AP52" s="721"/>
      <c r="AQ52" s="247"/>
      <c r="AR52" s="247"/>
      <c r="AS52" s="710"/>
      <c r="AT52" s="711"/>
      <c r="AU52" s="711"/>
      <c r="AV52" s="711"/>
      <c r="AW52" s="711"/>
      <c r="AX52" s="711"/>
      <c r="AY52" s="711"/>
      <c r="AZ52" s="711"/>
      <c r="BA52" s="711"/>
      <c r="BB52" s="711"/>
      <c r="BC52" s="711"/>
      <c r="BD52" s="721"/>
      <c r="BE52" s="135"/>
      <c r="BF52" s="164"/>
      <c r="BG52" s="710"/>
      <c r="BH52" s="711"/>
      <c r="BI52" s="711"/>
      <c r="BJ52" s="711"/>
      <c r="BK52" s="711"/>
      <c r="BL52" s="711"/>
      <c r="BM52" s="711"/>
      <c r="BN52" s="711"/>
      <c r="BO52" s="711"/>
      <c r="BP52" s="711"/>
      <c r="BQ52" s="711"/>
      <c r="BR52" s="712"/>
      <c r="BS52" s="135"/>
      <c r="BT52" s="164"/>
      <c r="BU52" s="720"/>
      <c r="BV52" s="711"/>
      <c r="BW52" s="711"/>
      <c r="BX52" s="711"/>
      <c r="BY52" s="711"/>
      <c r="BZ52" s="711"/>
      <c r="CA52" s="711"/>
      <c r="CB52" s="711"/>
      <c r="CC52" s="711"/>
      <c r="CD52" s="711"/>
      <c r="CE52" s="711"/>
      <c r="CF52" s="721"/>
      <c r="CG52" s="247"/>
      <c r="CH52" s="247"/>
      <c r="CI52" s="710"/>
      <c r="CJ52" s="711"/>
      <c r="CK52" s="711"/>
      <c r="CL52" s="711"/>
      <c r="CM52" s="711"/>
      <c r="CN52" s="711"/>
      <c r="CO52" s="711"/>
      <c r="CP52" s="711"/>
      <c r="CQ52" s="711"/>
      <c r="CR52" s="711"/>
      <c r="CS52" s="711"/>
      <c r="CT52" s="721"/>
      <c r="CU52" s="135"/>
      <c r="CV52" s="164"/>
      <c r="CW52" s="710"/>
      <c r="CX52" s="711"/>
      <c r="CY52" s="711"/>
      <c r="CZ52" s="711"/>
      <c r="DA52" s="711"/>
      <c r="DB52" s="711"/>
      <c r="DC52" s="711"/>
      <c r="DD52" s="711"/>
      <c r="DE52" s="711"/>
      <c r="DF52" s="711"/>
      <c r="DG52" s="711"/>
      <c r="DH52" s="712"/>
      <c r="DI52" s="135"/>
      <c r="DJ52" s="160"/>
      <c r="DK52" s="720"/>
      <c r="DL52" s="711"/>
      <c r="DM52" s="711"/>
      <c r="DN52" s="711"/>
      <c r="DO52" s="711"/>
      <c r="DP52" s="711"/>
      <c r="DQ52" s="711"/>
      <c r="DR52" s="711"/>
      <c r="DS52" s="711"/>
      <c r="DT52" s="711"/>
      <c r="DU52" s="711"/>
      <c r="DV52" s="721"/>
      <c r="DW52" s="135"/>
      <c r="DX52" s="164"/>
      <c r="DY52" s="710"/>
      <c r="DZ52" s="711"/>
      <c r="EA52" s="711"/>
      <c r="EB52" s="711"/>
      <c r="EC52" s="711"/>
      <c r="ED52" s="711"/>
      <c r="EE52" s="711"/>
      <c r="EF52" s="711"/>
      <c r="EG52" s="711"/>
      <c r="EH52" s="711"/>
      <c r="EI52" s="711"/>
      <c r="EJ52" s="712"/>
    </row>
    <row r="53" spans="1:140">
      <c r="A53" s="137" t="s">
        <v>716</v>
      </c>
      <c r="B53" s="160"/>
      <c r="C53" s="714">
        <f>VLOOKUP(A53,'Прайс-лист'!$B:$K,10,0)</f>
        <v>860</v>
      </c>
      <c r="D53" s="715"/>
      <c r="E53" s="715"/>
      <c r="F53" s="715"/>
      <c r="G53" s="715"/>
      <c r="H53" s="715"/>
      <c r="I53" s="715"/>
      <c r="J53" s="715"/>
      <c r="K53" s="716"/>
      <c r="L53" s="708"/>
      <c r="M53" s="761"/>
      <c r="N53" s="761"/>
      <c r="O53" s="137" t="s">
        <v>662</v>
      </c>
      <c r="P53" s="160"/>
      <c r="Q53" s="719">
        <f>VLOOKUP(O53,'Прайс-лист'!$B:$K,10,0)</f>
        <v>720</v>
      </c>
      <c r="R53" s="715"/>
      <c r="S53" s="715"/>
      <c r="T53" s="715"/>
      <c r="U53" s="715"/>
      <c r="V53" s="715"/>
      <c r="W53" s="715"/>
      <c r="X53" s="715"/>
      <c r="Y53" s="716"/>
      <c r="Z53" s="708"/>
      <c r="AA53" s="761"/>
      <c r="AB53" s="713"/>
      <c r="AC53" s="137" t="s">
        <v>5558</v>
      </c>
      <c r="AD53" s="160"/>
      <c r="AE53" s="714">
        <f>VLOOKUP(AC53,'Прайс-лист'!$B:$K,10,0)</f>
        <v>800</v>
      </c>
      <c r="AF53" s="715"/>
      <c r="AG53" s="715"/>
      <c r="AH53" s="715"/>
      <c r="AI53" s="715"/>
      <c r="AJ53" s="715"/>
      <c r="AK53" s="715"/>
      <c r="AL53" s="715"/>
      <c r="AM53" s="716"/>
      <c r="AN53" s="708"/>
      <c r="AO53" s="761"/>
      <c r="AP53" s="761"/>
      <c r="AQ53" s="137" t="s">
        <v>5869</v>
      </c>
      <c r="AR53" s="247"/>
      <c r="AS53" s="719">
        <f>VLOOKUP(AQ53,'Прайс-лист'!$B:$K,10,0)</f>
        <v>1050</v>
      </c>
      <c r="AT53" s="715"/>
      <c r="AU53" s="715"/>
      <c r="AV53" s="715"/>
      <c r="AW53" s="715"/>
      <c r="AX53" s="715"/>
      <c r="AY53" s="715"/>
      <c r="AZ53" s="715"/>
      <c r="BA53" s="716"/>
      <c r="BB53" s="708"/>
      <c r="BC53" s="761"/>
      <c r="BD53" s="761"/>
      <c r="BE53" s="137" t="s">
        <v>5865</v>
      </c>
      <c r="BF53" s="164"/>
      <c r="BG53" s="719">
        <f>VLOOKUP(BE53,'Прайс-лист'!$B:$K,10,0)</f>
        <v>2460</v>
      </c>
      <c r="BH53" s="715"/>
      <c r="BI53" s="715"/>
      <c r="BJ53" s="715"/>
      <c r="BK53" s="715"/>
      <c r="BL53" s="715"/>
      <c r="BM53" s="715"/>
      <c r="BN53" s="715"/>
      <c r="BO53" s="716"/>
      <c r="BP53" s="708"/>
      <c r="BQ53" s="761"/>
      <c r="BR53" s="713"/>
      <c r="BS53" s="137" t="s">
        <v>5559</v>
      </c>
      <c r="BT53" s="164"/>
      <c r="BU53" s="714">
        <f>VLOOKUP(BS53,'Прайс-лист'!$B:$K,10,0)</f>
        <v>800</v>
      </c>
      <c r="BV53" s="715"/>
      <c r="BW53" s="715"/>
      <c r="BX53" s="715"/>
      <c r="BY53" s="715"/>
      <c r="BZ53" s="715"/>
      <c r="CA53" s="715"/>
      <c r="CB53" s="715"/>
      <c r="CC53" s="716"/>
      <c r="CD53" s="708"/>
      <c r="CE53" s="761"/>
      <c r="CF53" s="761"/>
      <c r="CG53" s="137" t="s">
        <v>722</v>
      </c>
      <c r="CH53" s="247"/>
      <c r="CI53" s="719">
        <f>VLOOKUP(CG53,'Прайс-лист'!$B:$K,10,0)</f>
        <v>1260</v>
      </c>
      <c r="CJ53" s="715"/>
      <c r="CK53" s="715"/>
      <c r="CL53" s="715"/>
      <c r="CM53" s="715"/>
      <c r="CN53" s="715"/>
      <c r="CO53" s="715"/>
      <c r="CP53" s="715"/>
      <c r="CQ53" s="716"/>
      <c r="CR53" s="708"/>
      <c r="CS53" s="761"/>
      <c r="CT53" s="761"/>
      <c r="CU53" s="137" t="s">
        <v>5867</v>
      </c>
      <c r="CV53" s="164"/>
      <c r="CW53" s="719">
        <f>VLOOKUP(CU53,'Прайс-лист'!$B:$K,10,0)</f>
        <v>2750</v>
      </c>
      <c r="CX53" s="715"/>
      <c r="CY53" s="715"/>
      <c r="CZ53" s="715"/>
      <c r="DA53" s="715"/>
      <c r="DB53" s="715"/>
      <c r="DC53" s="715"/>
      <c r="DD53" s="715"/>
      <c r="DE53" s="716"/>
      <c r="DF53" s="708"/>
      <c r="DG53" s="761"/>
      <c r="DH53" s="713"/>
      <c r="DI53" s="137" t="s">
        <v>5560</v>
      </c>
      <c r="DJ53" s="160"/>
      <c r="DK53" s="714">
        <f>VLOOKUP(DI53,'Прайс-лист'!$B:$K,10,0)</f>
        <v>850</v>
      </c>
      <c r="DL53" s="715"/>
      <c r="DM53" s="715"/>
      <c r="DN53" s="715"/>
      <c r="DO53" s="715"/>
      <c r="DP53" s="715"/>
      <c r="DQ53" s="715"/>
      <c r="DR53" s="715"/>
      <c r="DS53" s="716"/>
      <c r="DT53" s="708"/>
      <c r="DU53" s="709"/>
      <c r="DV53" s="709"/>
      <c r="DW53" s="137" t="s">
        <v>725</v>
      </c>
      <c r="DX53" s="164"/>
      <c r="DY53" s="719">
        <f>VLOOKUP(DW53,'Прайс-лист'!$B:$K,10,0)</f>
        <v>1370</v>
      </c>
      <c r="DZ53" s="715"/>
      <c r="EA53" s="715"/>
      <c r="EB53" s="715"/>
      <c r="EC53" s="715"/>
      <c r="ED53" s="715"/>
      <c r="EE53" s="715"/>
      <c r="EF53" s="715"/>
      <c r="EG53" s="716"/>
      <c r="EH53" s="708"/>
      <c r="EI53" s="709"/>
      <c r="EJ53" s="713"/>
    </row>
    <row r="54" spans="1:140" ht="15" thickBot="1">
      <c r="A54" s="138" t="s">
        <v>831</v>
      </c>
      <c r="B54" s="160"/>
      <c r="C54" s="753">
        <f>VLOOKUP(A54,'Прайс-лист'!$B:$K,10,0)</f>
        <v>860</v>
      </c>
      <c r="D54" s="723"/>
      <c r="E54" s="723"/>
      <c r="F54" s="723"/>
      <c r="G54" s="723"/>
      <c r="H54" s="723"/>
      <c r="I54" s="723"/>
      <c r="J54" s="723"/>
      <c r="K54" s="724"/>
      <c r="L54" s="725"/>
      <c r="M54" s="726"/>
      <c r="N54" s="726"/>
      <c r="O54" s="139" t="s">
        <v>797</v>
      </c>
      <c r="P54" s="245"/>
      <c r="Q54" s="722">
        <f>VLOOKUP(O54,'Прайс-лист'!$B:$K,10,0)</f>
        <v>720</v>
      </c>
      <c r="R54" s="723"/>
      <c r="S54" s="723"/>
      <c r="T54" s="723"/>
      <c r="U54" s="723"/>
      <c r="V54" s="723"/>
      <c r="W54" s="723"/>
      <c r="X54" s="723"/>
      <c r="Y54" s="724"/>
      <c r="Z54" s="725"/>
      <c r="AA54" s="726"/>
      <c r="AB54" s="727"/>
      <c r="AC54" s="138" t="s">
        <v>5600</v>
      </c>
      <c r="AD54" s="160"/>
      <c r="AE54" s="753">
        <f>VLOOKUP(AC54,'Прайс-лист'!$B:$K,10,0)</f>
        <v>800</v>
      </c>
      <c r="AF54" s="723"/>
      <c r="AG54" s="723"/>
      <c r="AH54" s="723"/>
      <c r="AI54" s="723"/>
      <c r="AJ54" s="723"/>
      <c r="AK54" s="723"/>
      <c r="AL54" s="723"/>
      <c r="AM54" s="724"/>
      <c r="AN54" s="725"/>
      <c r="AO54" s="726"/>
      <c r="AP54" s="726"/>
      <c r="AQ54" s="139" t="s">
        <v>5870</v>
      </c>
      <c r="AR54" s="248"/>
      <c r="AS54" s="722">
        <f>VLOOKUP(AQ54,'Прайс-лист'!$B:$K,10,0)</f>
        <v>1050</v>
      </c>
      <c r="AT54" s="723"/>
      <c r="AU54" s="723"/>
      <c r="AV54" s="723"/>
      <c r="AW54" s="723"/>
      <c r="AX54" s="723"/>
      <c r="AY54" s="723"/>
      <c r="AZ54" s="723"/>
      <c r="BA54" s="724"/>
      <c r="BB54" s="725"/>
      <c r="BC54" s="726"/>
      <c r="BD54" s="726"/>
      <c r="BE54" s="139" t="s">
        <v>5866</v>
      </c>
      <c r="BF54" s="244"/>
      <c r="BG54" s="722">
        <f>VLOOKUP(BE54,'Прайс-лист'!$B:$K,10,0)</f>
        <v>2460</v>
      </c>
      <c r="BH54" s="723"/>
      <c r="BI54" s="723"/>
      <c r="BJ54" s="723"/>
      <c r="BK54" s="723"/>
      <c r="BL54" s="723"/>
      <c r="BM54" s="723"/>
      <c r="BN54" s="723"/>
      <c r="BO54" s="724"/>
      <c r="BP54" s="725"/>
      <c r="BQ54" s="726"/>
      <c r="BR54" s="727"/>
      <c r="BS54" s="138" t="s">
        <v>5601</v>
      </c>
      <c r="BT54" s="164"/>
      <c r="BU54" s="753">
        <f>VLOOKUP(BS54,'Прайс-лист'!$B:$K,10,0)</f>
        <v>800</v>
      </c>
      <c r="BV54" s="723"/>
      <c r="BW54" s="723"/>
      <c r="BX54" s="723"/>
      <c r="BY54" s="723"/>
      <c r="BZ54" s="723"/>
      <c r="CA54" s="723"/>
      <c r="CB54" s="723"/>
      <c r="CC54" s="724"/>
      <c r="CD54" s="725"/>
      <c r="CE54" s="726"/>
      <c r="CF54" s="726"/>
      <c r="CG54" s="139" t="s">
        <v>835</v>
      </c>
      <c r="CH54" s="248"/>
      <c r="CI54" s="722">
        <f>VLOOKUP(CG54,'Прайс-лист'!$B:$K,10,0)</f>
        <v>1260</v>
      </c>
      <c r="CJ54" s="723"/>
      <c r="CK54" s="723"/>
      <c r="CL54" s="723"/>
      <c r="CM54" s="723"/>
      <c r="CN54" s="723"/>
      <c r="CO54" s="723"/>
      <c r="CP54" s="723"/>
      <c r="CQ54" s="724"/>
      <c r="CR54" s="725"/>
      <c r="CS54" s="726"/>
      <c r="CT54" s="726"/>
      <c r="CU54" s="139" t="s">
        <v>5868</v>
      </c>
      <c r="CV54" s="244"/>
      <c r="CW54" s="722">
        <f>VLOOKUP(CU54,'Прайс-лист'!$B:$K,10,0)</f>
        <v>2750</v>
      </c>
      <c r="CX54" s="723"/>
      <c r="CY54" s="723"/>
      <c r="CZ54" s="723"/>
      <c r="DA54" s="723"/>
      <c r="DB54" s="723"/>
      <c r="DC54" s="723"/>
      <c r="DD54" s="723"/>
      <c r="DE54" s="724"/>
      <c r="DF54" s="725"/>
      <c r="DG54" s="726"/>
      <c r="DH54" s="727"/>
      <c r="DI54" s="138" t="s">
        <v>5602</v>
      </c>
      <c r="DJ54" s="160"/>
      <c r="DK54" s="753">
        <f>VLOOKUP(DI54,'Прайс-лист'!$B:$K,10,0)</f>
        <v>850</v>
      </c>
      <c r="DL54" s="723"/>
      <c r="DM54" s="723"/>
      <c r="DN54" s="723"/>
      <c r="DO54" s="723"/>
      <c r="DP54" s="723"/>
      <c r="DQ54" s="723"/>
      <c r="DR54" s="723"/>
      <c r="DS54" s="724"/>
      <c r="DT54" s="725"/>
      <c r="DU54" s="726"/>
      <c r="DV54" s="726"/>
      <c r="DW54" s="139" t="s">
        <v>837</v>
      </c>
      <c r="DX54" s="244"/>
      <c r="DY54" s="722">
        <f>VLOOKUP(DW54,'Прайс-лист'!$B:$K,10,0)</f>
        <v>1370</v>
      </c>
      <c r="DZ54" s="723"/>
      <c r="EA54" s="723"/>
      <c r="EB54" s="723"/>
      <c r="EC54" s="723"/>
      <c r="ED54" s="723"/>
      <c r="EE54" s="723"/>
      <c r="EF54" s="723"/>
      <c r="EG54" s="724"/>
      <c r="EH54" s="725"/>
      <c r="EI54" s="726"/>
      <c r="EJ54" s="727"/>
    </row>
    <row r="55" spans="1:140" ht="12" customHeight="1" thickBot="1">
      <c r="C55" s="351"/>
      <c r="D55" s="351"/>
      <c r="E55" s="351"/>
      <c r="F55" s="351"/>
      <c r="G55" s="351"/>
      <c r="H55" s="351"/>
      <c r="I55" s="351"/>
      <c r="J55" s="351"/>
      <c r="K55" s="351"/>
      <c r="L55" s="351"/>
      <c r="M55" s="351"/>
      <c r="N55" s="351"/>
      <c r="O55" s="351"/>
      <c r="P55" s="351"/>
      <c r="Q55" s="351"/>
      <c r="R55" s="351"/>
      <c r="S55" s="351"/>
      <c r="T55" s="351"/>
      <c r="U55" s="351"/>
      <c r="V55" s="351"/>
      <c r="W55" s="351"/>
      <c r="X55" s="351"/>
      <c r="Y55" s="351"/>
      <c r="Z55" s="351"/>
      <c r="AA55" s="351"/>
      <c r="AB55" s="351"/>
      <c r="AC55" s="351"/>
      <c r="AD55" s="351"/>
      <c r="AE55" s="351"/>
      <c r="AF55" s="351"/>
      <c r="AG55" s="351"/>
      <c r="AH55" s="351"/>
      <c r="AI55" s="351"/>
      <c r="AJ55" s="351"/>
      <c r="AK55" s="351"/>
      <c r="AL55" s="351"/>
      <c r="AM55" s="351"/>
      <c r="AN55" s="351"/>
      <c r="AO55" s="351"/>
      <c r="AP55" s="351"/>
      <c r="AQ55" s="351"/>
      <c r="AR55" s="351"/>
      <c r="AS55" s="351"/>
      <c r="AT55" s="351"/>
      <c r="AU55" s="351"/>
      <c r="AV55" s="351"/>
      <c r="AW55" s="351"/>
      <c r="AX55" s="351"/>
      <c r="AY55" s="351"/>
      <c r="AZ55" s="351"/>
      <c r="BA55" s="351"/>
      <c r="BB55" s="351"/>
      <c r="BC55" s="351"/>
      <c r="BD55" s="351"/>
      <c r="BE55" s="351"/>
      <c r="BF55" s="351"/>
      <c r="BG55" s="351"/>
      <c r="BH55" s="351"/>
      <c r="BI55" s="351"/>
      <c r="BJ55" s="351"/>
      <c r="BK55" s="351"/>
      <c r="BL55" s="351"/>
      <c r="BM55" s="351"/>
      <c r="BN55" s="351"/>
      <c r="BO55" s="351"/>
      <c r="BP55" s="351"/>
      <c r="BQ55" s="351"/>
      <c r="BR55" s="351"/>
      <c r="BS55" s="351"/>
      <c r="BT55" s="351"/>
      <c r="BU55" s="351"/>
      <c r="BV55" s="351"/>
      <c r="BW55" s="351"/>
      <c r="BX55" s="351"/>
      <c r="BY55" s="351"/>
      <c r="BZ55" s="351"/>
      <c r="CA55" s="351"/>
      <c r="CB55" s="351"/>
      <c r="CC55" s="351"/>
      <c r="CD55" s="351"/>
      <c r="CE55" s="351"/>
      <c r="CF55" s="351"/>
      <c r="CG55" s="351"/>
      <c r="CH55" s="351"/>
      <c r="CI55" s="351"/>
      <c r="CJ55" s="351"/>
      <c r="CK55" s="351"/>
      <c r="CL55" s="351"/>
      <c r="CM55" s="351"/>
      <c r="CN55" s="351"/>
      <c r="CO55" s="351"/>
      <c r="CP55" s="351"/>
      <c r="CQ55" s="351"/>
      <c r="CR55" s="351"/>
      <c r="CS55" s="351"/>
      <c r="CT55" s="351"/>
      <c r="CU55" s="351"/>
      <c r="CV55" s="351"/>
      <c r="CW55" s="351"/>
      <c r="CX55" s="351"/>
      <c r="CY55" s="351"/>
      <c r="CZ55" s="351"/>
      <c r="DA55" s="351"/>
      <c r="DB55" s="351"/>
      <c r="DC55" s="351"/>
      <c r="DD55" s="351"/>
      <c r="DE55" s="351"/>
      <c r="DF55" s="351"/>
      <c r="DG55" s="351"/>
      <c r="DH55" s="351"/>
      <c r="DK55" s="351"/>
      <c r="DL55" s="351"/>
      <c r="DM55" s="351"/>
      <c r="DN55" s="351"/>
      <c r="DO55" s="351"/>
      <c r="DP55" s="351"/>
      <c r="DQ55" s="351"/>
      <c r="DR55" s="351"/>
      <c r="DS55" s="351"/>
      <c r="DT55" s="351"/>
      <c r="DU55" s="351"/>
      <c r="DV55" s="351"/>
      <c r="DW55" s="351"/>
      <c r="DX55" s="351"/>
      <c r="DY55" s="351"/>
      <c r="DZ55" s="351"/>
      <c r="EA55" s="351"/>
      <c r="EB55" s="351"/>
      <c r="EC55" s="351"/>
      <c r="ED55" s="351"/>
      <c r="EE55" s="351"/>
      <c r="EF55" s="351"/>
      <c r="EG55" s="351"/>
      <c r="EH55" s="351"/>
      <c r="EI55" s="351"/>
      <c r="EJ55" s="351"/>
    </row>
    <row r="56" spans="1:140" ht="15.75" customHeight="1" thickBot="1">
      <c r="C56" s="754" t="s">
        <v>4291</v>
      </c>
      <c r="D56" s="755"/>
      <c r="E56" s="755"/>
      <c r="F56" s="755"/>
      <c r="G56" s="755"/>
      <c r="H56" s="755"/>
      <c r="I56" s="755"/>
      <c r="J56" s="755"/>
      <c r="K56" s="755"/>
      <c r="L56" s="755"/>
      <c r="M56" s="755"/>
      <c r="N56" s="755"/>
      <c r="O56" s="755"/>
      <c r="P56" s="755"/>
      <c r="Q56" s="755"/>
      <c r="R56" s="755"/>
      <c r="S56" s="755"/>
      <c r="T56" s="755"/>
      <c r="U56" s="755"/>
      <c r="V56" s="755"/>
      <c r="W56" s="755"/>
      <c r="X56" s="755"/>
      <c r="Y56" s="755"/>
      <c r="Z56" s="755"/>
      <c r="AA56" s="755"/>
      <c r="AB56" s="756"/>
      <c r="AC56" s="372"/>
      <c r="AD56" s="372"/>
      <c r="AE56" s="754" t="s">
        <v>4293</v>
      </c>
      <c r="AF56" s="755"/>
      <c r="AG56" s="755"/>
      <c r="AH56" s="755"/>
      <c r="AI56" s="755"/>
      <c r="AJ56" s="755"/>
      <c r="AK56" s="755"/>
      <c r="AL56" s="755"/>
      <c r="AM56" s="755"/>
      <c r="AN56" s="755"/>
      <c r="AO56" s="755"/>
      <c r="AP56" s="755"/>
      <c r="AQ56" s="755"/>
      <c r="AR56" s="755"/>
      <c r="AS56" s="755"/>
      <c r="AT56" s="755"/>
      <c r="AU56" s="755"/>
      <c r="AV56" s="755"/>
      <c r="AW56" s="755"/>
      <c r="AX56" s="755"/>
      <c r="AY56" s="755"/>
      <c r="AZ56" s="755"/>
      <c r="BA56" s="755"/>
      <c r="BB56" s="755"/>
      <c r="BC56" s="755"/>
      <c r="BD56" s="756"/>
      <c r="BE56" s="372"/>
      <c r="BF56" s="372"/>
      <c r="BG56" s="754" t="s">
        <v>4294</v>
      </c>
      <c r="BH56" s="755"/>
      <c r="BI56" s="755"/>
      <c r="BJ56" s="755"/>
      <c r="BK56" s="755"/>
      <c r="BL56" s="755"/>
      <c r="BM56" s="755"/>
      <c r="BN56" s="755"/>
      <c r="BO56" s="755"/>
      <c r="BP56" s="755"/>
      <c r="BQ56" s="755"/>
      <c r="BR56" s="755"/>
      <c r="BS56" s="755"/>
      <c r="BT56" s="755"/>
      <c r="BU56" s="755"/>
      <c r="BV56" s="755"/>
      <c r="BW56" s="755"/>
      <c r="BX56" s="755"/>
      <c r="BY56" s="755"/>
      <c r="BZ56" s="755"/>
      <c r="CA56" s="755"/>
      <c r="CB56" s="755"/>
      <c r="CC56" s="755"/>
      <c r="CD56" s="755"/>
      <c r="CE56" s="755"/>
      <c r="CF56" s="755"/>
      <c r="CG56" s="755"/>
      <c r="CH56" s="755"/>
      <c r="CI56" s="755"/>
      <c r="CJ56" s="755"/>
      <c r="CK56" s="755"/>
      <c r="CL56" s="755"/>
      <c r="CM56" s="755"/>
      <c r="CN56" s="755"/>
      <c r="CO56" s="755"/>
      <c r="CP56" s="755"/>
      <c r="CQ56" s="755"/>
      <c r="CR56" s="755"/>
      <c r="CS56" s="755"/>
      <c r="CT56" s="756"/>
      <c r="CU56" s="134"/>
      <c r="CW56" s="754" t="s">
        <v>4192</v>
      </c>
      <c r="CX56" s="755"/>
      <c r="CY56" s="755"/>
      <c r="CZ56" s="755"/>
      <c r="DA56" s="755"/>
      <c r="DB56" s="755"/>
      <c r="DC56" s="755"/>
      <c r="DD56" s="755"/>
      <c r="DE56" s="755"/>
      <c r="DF56" s="755"/>
      <c r="DG56" s="755"/>
      <c r="DH56" s="755"/>
      <c r="DI56" s="755"/>
      <c r="DJ56" s="755"/>
      <c r="DK56" s="755"/>
      <c r="DL56" s="755"/>
      <c r="DM56" s="755"/>
      <c r="DN56" s="755"/>
      <c r="DO56" s="755"/>
      <c r="DP56" s="755"/>
      <c r="DQ56" s="755"/>
      <c r="DR56" s="755"/>
      <c r="DS56" s="755"/>
      <c r="DT56" s="755"/>
      <c r="DU56" s="755"/>
      <c r="DV56" s="756"/>
      <c r="DW56" s="134"/>
      <c r="DY56" s="754" t="s">
        <v>4193</v>
      </c>
      <c r="DZ56" s="755"/>
      <c r="EA56" s="755"/>
      <c r="EB56" s="755"/>
      <c r="EC56" s="755"/>
      <c r="ED56" s="755"/>
      <c r="EE56" s="755"/>
      <c r="EF56" s="755"/>
      <c r="EG56" s="755"/>
      <c r="EH56" s="755"/>
      <c r="EI56" s="755"/>
      <c r="EJ56" s="756"/>
    </row>
    <row r="57" spans="1:140" ht="15.75">
      <c r="A57" s="135"/>
      <c r="B57" s="164"/>
      <c r="C57" s="740" t="s">
        <v>6357</v>
      </c>
      <c r="D57" s="741"/>
      <c r="E57" s="741"/>
      <c r="F57" s="741"/>
      <c r="G57" s="741"/>
      <c r="H57" s="741"/>
      <c r="I57" s="741"/>
      <c r="J57" s="741"/>
      <c r="K57" s="741"/>
      <c r="L57" s="741"/>
      <c r="M57" s="741"/>
      <c r="N57" s="741"/>
      <c r="O57" s="135"/>
      <c r="P57" s="164"/>
      <c r="Q57" s="733" t="s">
        <v>6358</v>
      </c>
      <c r="R57" s="733"/>
      <c r="S57" s="733"/>
      <c r="T57" s="733"/>
      <c r="U57" s="733"/>
      <c r="V57" s="733"/>
      <c r="W57" s="733"/>
      <c r="X57" s="733"/>
      <c r="Y57" s="733"/>
      <c r="Z57" s="733"/>
      <c r="AA57" s="733"/>
      <c r="AB57" s="743"/>
      <c r="AC57" s="135"/>
      <c r="AE57" s="740" t="s">
        <v>4255</v>
      </c>
      <c r="AF57" s="741"/>
      <c r="AG57" s="741"/>
      <c r="AH57" s="741"/>
      <c r="AI57" s="741"/>
      <c r="AJ57" s="741"/>
      <c r="AK57" s="741"/>
      <c r="AL57" s="741"/>
      <c r="AM57" s="741"/>
      <c r="AN57" s="741"/>
      <c r="AO57" s="741"/>
      <c r="AP57" s="741"/>
      <c r="AQ57" s="135"/>
      <c r="AR57" s="164"/>
      <c r="AS57" s="733" t="s">
        <v>615</v>
      </c>
      <c r="AT57" s="733"/>
      <c r="AU57" s="733"/>
      <c r="AV57" s="733"/>
      <c r="AW57" s="733"/>
      <c r="AX57" s="733"/>
      <c r="AY57" s="733"/>
      <c r="AZ57" s="733"/>
      <c r="BA57" s="733"/>
      <c r="BB57" s="733"/>
      <c r="BC57" s="733"/>
      <c r="BD57" s="743"/>
      <c r="BG57" s="740" t="s">
        <v>5890</v>
      </c>
      <c r="BH57" s="741"/>
      <c r="BI57" s="741"/>
      <c r="BJ57" s="741"/>
      <c r="BK57" s="741"/>
      <c r="BL57" s="741"/>
      <c r="BM57" s="741"/>
      <c r="BN57" s="741"/>
      <c r="BO57" s="741"/>
      <c r="BP57" s="741"/>
      <c r="BQ57" s="741"/>
      <c r="BR57" s="741"/>
      <c r="BS57" s="341"/>
      <c r="BT57" s="382"/>
      <c r="BU57" s="759" t="s">
        <v>5875</v>
      </c>
      <c r="BV57" s="759"/>
      <c r="BW57" s="759"/>
      <c r="BX57" s="759"/>
      <c r="BY57" s="759"/>
      <c r="BZ57" s="759"/>
      <c r="CA57" s="759"/>
      <c r="CB57" s="759"/>
      <c r="CC57" s="759"/>
      <c r="CD57" s="759"/>
      <c r="CE57" s="759"/>
      <c r="CF57" s="760"/>
      <c r="CG57" s="341"/>
      <c r="CH57" s="382"/>
      <c r="CI57" s="759" t="s">
        <v>6365</v>
      </c>
      <c r="CJ57" s="759"/>
      <c r="CK57" s="759"/>
      <c r="CL57" s="759"/>
      <c r="CM57" s="759"/>
      <c r="CN57" s="759"/>
      <c r="CO57" s="759"/>
      <c r="CP57" s="759"/>
      <c r="CQ57" s="759"/>
      <c r="CR57" s="759"/>
      <c r="CS57" s="759"/>
      <c r="CT57" s="760"/>
      <c r="CU57" s="135"/>
      <c r="CW57" s="740" t="s">
        <v>5892</v>
      </c>
      <c r="CX57" s="741"/>
      <c r="CY57" s="741"/>
      <c r="CZ57" s="741"/>
      <c r="DA57" s="741"/>
      <c r="DB57" s="741"/>
      <c r="DC57" s="741"/>
      <c r="DD57" s="741"/>
      <c r="DE57" s="741"/>
      <c r="DF57" s="741"/>
      <c r="DG57" s="741"/>
      <c r="DH57" s="741"/>
      <c r="DI57" s="135"/>
      <c r="DJ57" s="164"/>
      <c r="DK57" s="759" t="s">
        <v>5874</v>
      </c>
      <c r="DL57" s="759"/>
      <c r="DM57" s="759"/>
      <c r="DN57" s="759"/>
      <c r="DO57" s="759"/>
      <c r="DP57" s="759"/>
      <c r="DQ57" s="759"/>
      <c r="DR57" s="759"/>
      <c r="DS57" s="759"/>
      <c r="DT57" s="759"/>
      <c r="DU57" s="759"/>
      <c r="DV57" s="760"/>
      <c r="DW57" s="135"/>
      <c r="DY57" s="740" t="s">
        <v>4257</v>
      </c>
      <c r="DZ57" s="741"/>
      <c r="EA57" s="741"/>
      <c r="EB57" s="741"/>
      <c r="EC57" s="741"/>
      <c r="ED57" s="741"/>
      <c r="EE57" s="741"/>
      <c r="EF57" s="741"/>
      <c r="EG57" s="741"/>
      <c r="EH57" s="741"/>
      <c r="EI57" s="741"/>
      <c r="EJ57" s="742"/>
    </row>
    <row r="58" spans="1:140" ht="48.75" customHeight="1">
      <c r="A58" s="142"/>
      <c r="B58" s="160"/>
      <c r="C58" s="734" t="s">
        <v>4254</v>
      </c>
      <c r="D58" s="763"/>
      <c r="E58" s="763"/>
      <c r="F58" s="763"/>
      <c r="G58" s="763"/>
      <c r="H58" s="763"/>
      <c r="I58" s="763"/>
      <c r="J58" s="763"/>
      <c r="K58" s="763"/>
      <c r="L58" s="763"/>
      <c r="M58" s="763"/>
      <c r="N58" s="763"/>
      <c r="O58" s="142"/>
      <c r="P58" s="164"/>
      <c r="Q58" s="763" t="s">
        <v>4273</v>
      </c>
      <c r="R58" s="763"/>
      <c r="S58" s="763"/>
      <c r="T58" s="763"/>
      <c r="U58" s="763"/>
      <c r="V58" s="763"/>
      <c r="W58" s="763"/>
      <c r="X58" s="763"/>
      <c r="Y58" s="763"/>
      <c r="Z58" s="763"/>
      <c r="AA58" s="763"/>
      <c r="AB58" s="744"/>
      <c r="AC58" s="142"/>
      <c r="AD58" s="160"/>
      <c r="AE58" s="734" t="s">
        <v>4292</v>
      </c>
      <c r="AF58" s="763"/>
      <c r="AG58" s="763"/>
      <c r="AH58" s="763"/>
      <c r="AI58" s="763"/>
      <c r="AJ58" s="763"/>
      <c r="AK58" s="763"/>
      <c r="AL58" s="763"/>
      <c r="AM58" s="763"/>
      <c r="AN58" s="763"/>
      <c r="AO58" s="763"/>
      <c r="AP58" s="763"/>
      <c r="AQ58" s="142"/>
      <c r="AR58" s="164"/>
      <c r="AS58" s="763" t="s">
        <v>4262</v>
      </c>
      <c r="AT58" s="763"/>
      <c r="AU58" s="763"/>
      <c r="AV58" s="763"/>
      <c r="AW58" s="763"/>
      <c r="AX58" s="763"/>
      <c r="AY58" s="763"/>
      <c r="AZ58" s="763"/>
      <c r="BA58" s="763"/>
      <c r="BB58" s="763"/>
      <c r="BC58" s="763"/>
      <c r="BD58" s="744"/>
      <c r="BE58" s="142"/>
      <c r="BF58" s="160"/>
      <c r="BG58" s="734" t="s">
        <v>5891</v>
      </c>
      <c r="BH58" s="763"/>
      <c r="BI58" s="763"/>
      <c r="BJ58" s="763"/>
      <c r="BK58" s="763"/>
      <c r="BL58" s="763"/>
      <c r="BM58" s="763"/>
      <c r="BN58" s="763"/>
      <c r="BO58" s="763"/>
      <c r="BP58" s="763"/>
      <c r="BQ58" s="763"/>
      <c r="BR58" s="763"/>
      <c r="BS58" s="142"/>
      <c r="BT58" s="164"/>
      <c r="BU58" s="763" t="s">
        <v>5884</v>
      </c>
      <c r="BV58" s="763"/>
      <c r="BW58" s="763"/>
      <c r="BX58" s="763"/>
      <c r="BY58" s="763"/>
      <c r="BZ58" s="763"/>
      <c r="CA58" s="763"/>
      <c r="CB58" s="763"/>
      <c r="CC58" s="763"/>
      <c r="CD58" s="763"/>
      <c r="CE58" s="763"/>
      <c r="CF58" s="763"/>
      <c r="CG58" s="142"/>
      <c r="CH58" s="164"/>
      <c r="CI58" s="763" t="s">
        <v>5885</v>
      </c>
      <c r="CJ58" s="763"/>
      <c r="CK58" s="763"/>
      <c r="CL58" s="763"/>
      <c r="CM58" s="763"/>
      <c r="CN58" s="763"/>
      <c r="CO58" s="763"/>
      <c r="CP58" s="763"/>
      <c r="CQ58" s="763"/>
      <c r="CR58" s="763"/>
      <c r="CS58" s="763"/>
      <c r="CT58" s="744"/>
      <c r="CU58" s="135"/>
      <c r="CW58" s="734" t="s">
        <v>5893</v>
      </c>
      <c r="CX58" s="763"/>
      <c r="CY58" s="763"/>
      <c r="CZ58" s="763"/>
      <c r="DA58" s="763"/>
      <c r="DB58" s="763"/>
      <c r="DC58" s="763"/>
      <c r="DD58" s="763"/>
      <c r="DE58" s="763"/>
      <c r="DF58" s="763"/>
      <c r="DG58" s="763"/>
      <c r="DH58" s="763"/>
      <c r="DI58" s="142"/>
      <c r="DJ58" s="164"/>
      <c r="DK58" s="763" t="s">
        <v>5883</v>
      </c>
      <c r="DL58" s="763"/>
      <c r="DM58" s="763"/>
      <c r="DN58" s="763"/>
      <c r="DO58" s="763"/>
      <c r="DP58" s="763"/>
      <c r="DQ58" s="763"/>
      <c r="DR58" s="763"/>
      <c r="DS58" s="763"/>
      <c r="DT58" s="763"/>
      <c r="DU58" s="763"/>
      <c r="DV58" s="744"/>
      <c r="DW58" s="142"/>
      <c r="DX58" s="160"/>
      <c r="DY58" s="734" t="s">
        <v>4256</v>
      </c>
      <c r="DZ58" s="821"/>
      <c r="EA58" s="821"/>
      <c r="EB58" s="821"/>
      <c r="EC58" s="821"/>
      <c r="ED58" s="821"/>
      <c r="EE58" s="821"/>
      <c r="EF58" s="821"/>
      <c r="EG58" s="821"/>
      <c r="EH58" s="821"/>
      <c r="EI58" s="821"/>
      <c r="EJ58" s="744"/>
    </row>
    <row r="59" spans="1:140" ht="15" customHeight="1">
      <c r="A59" s="373"/>
      <c r="B59" s="160"/>
      <c r="C59" s="736"/>
      <c r="D59" s="762"/>
      <c r="E59" s="762"/>
      <c r="F59" s="762"/>
      <c r="G59" s="762"/>
      <c r="H59" s="762"/>
      <c r="I59" s="762"/>
      <c r="J59" s="762"/>
      <c r="K59" s="762"/>
      <c r="L59" s="762"/>
      <c r="M59" s="762"/>
      <c r="N59" s="762"/>
      <c r="O59" s="373"/>
      <c r="P59" s="164"/>
      <c r="Q59" s="762" t="s">
        <v>661</v>
      </c>
      <c r="R59" s="762"/>
      <c r="S59" s="762"/>
      <c r="T59" s="762"/>
      <c r="U59" s="762"/>
      <c r="V59" s="762"/>
      <c r="W59" s="762"/>
      <c r="X59" s="762"/>
      <c r="Y59" s="762"/>
      <c r="Z59" s="762"/>
      <c r="AA59" s="762"/>
      <c r="AB59" s="718"/>
      <c r="AC59" s="373"/>
      <c r="AD59" s="160"/>
      <c r="AE59" s="736"/>
      <c r="AF59" s="762"/>
      <c r="AG59" s="762"/>
      <c r="AH59" s="762"/>
      <c r="AI59" s="762"/>
      <c r="AJ59" s="762"/>
      <c r="AK59" s="762"/>
      <c r="AL59" s="762"/>
      <c r="AM59" s="762"/>
      <c r="AN59" s="762"/>
      <c r="AO59" s="762"/>
      <c r="AP59" s="762"/>
      <c r="AQ59" s="373"/>
      <c r="AR59" s="164"/>
      <c r="AS59" s="762" t="s">
        <v>617</v>
      </c>
      <c r="AT59" s="762"/>
      <c r="AU59" s="762"/>
      <c r="AV59" s="762"/>
      <c r="AW59" s="762"/>
      <c r="AX59" s="762"/>
      <c r="AY59" s="762"/>
      <c r="AZ59" s="762"/>
      <c r="BA59" s="762"/>
      <c r="BB59" s="762"/>
      <c r="BC59" s="762"/>
      <c r="BD59" s="718"/>
      <c r="BE59" s="373"/>
      <c r="BF59" s="160"/>
      <c r="BG59" s="736"/>
      <c r="BH59" s="762"/>
      <c r="BI59" s="762"/>
      <c r="BJ59" s="762"/>
      <c r="BK59" s="762"/>
      <c r="BL59" s="762"/>
      <c r="BM59" s="762"/>
      <c r="BN59" s="762"/>
      <c r="BO59" s="762"/>
      <c r="BP59" s="762"/>
      <c r="BQ59" s="762"/>
      <c r="BR59" s="762"/>
      <c r="BS59" s="373"/>
      <c r="BT59" s="164"/>
      <c r="BU59" s="762" t="s">
        <v>5879</v>
      </c>
      <c r="BV59" s="762"/>
      <c r="BW59" s="762"/>
      <c r="BX59" s="762"/>
      <c r="BY59" s="762"/>
      <c r="BZ59" s="762"/>
      <c r="CA59" s="762"/>
      <c r="CB59" s="762"/>
      <c r="CC59" s="762"/>
      <c r="CD59" s="762"/>
      <c r="CE59" s="762"/>
      <c r="CF59" s="762"/>
      <c r="CG59" s="373"/>
      <c r="CH59" s="164"/>
      <c r="CI59" s="762" t="s">
        <v>5879</v>
      </c>
      <c r="CJ59" s="762"/>
      <c r="CK59" s="762"/>
      <c r="CL59" s="762"/>
      <c r="CM59" s="762"/>
      <c r="CN59" s="762"/>
      <c r="CO59" s="762"/>
      <c r="CP59" s="762"/>
      <c r="CQ59" s="762"/>
      <c r="CR59" s="762"/>
      <c r="CS59" s="762"/>
      <c r="CT59" s="718"/>
      <c r="CU59" s="135"/>
      <c r="CW59" s="736"/>
      <c r="CX59" s="762"/>
      <c r="CY59" s="762"/>
      <c r="CZ59" s="762"/>
      <c r="DA59" s="762"/>
      <c r="DB59" s="762"/>
      <c r="DC59" s="762"/>
      <c r="DD59" s="762"/>
      <c r="DE59" s="762"/>
      <c r="DF59" s="762"/>
      <c r="DG59" s="762"/>
      <c r="DH59" s="762"/>
      <c r="DI59" s="373"/>
      <c r="DJ59" s="164"/>
      <c r="DK59" s="762" t="s">
        <v>5879</v>
      </c>
      <c r="DL59" s="762"/>
      <c r="DM59" s="762"/>
      <c r="DN59" s="762"/>
      <c r="DO59" s="762"/>
      <c r="DP59" s="762"/>
      <c r="DQ59" s="762"/>
      <c r="DR59" s="762"/>
      <c r="DS59" s="762"/>
      <c r="DT59" s="762"/>
      <c r="DU59" s="762"/>
      <c r="DV59" s="718"/>
      <c r="DW59" s="352"/>
      <c r="DX59" s="164"/>
      <c r="DY59" s="736"/>
      <c r="DZ59" s="822"/>
      <c r="EA59" s="822"/>
      <c r="EB59" s="822"/>
      <c r="EC59" s="822"/>
      <c r="ED59" s="822"/>
      <c r="EE59" s="822"/>
      <c r="EF59" s="822"/>
      <c r="EG59" s="822"/>
      <c r="EH59" s="822"/>
      <c r="EI59" s="822"/>
      <c r="EJ59" s="718"/>
    </row>
    <row r="60" spans="1:140" ht="106.5" customHeight="1">
      <c r="A60" s="135"/>
      <c r="B60" s="160"/>
      <c r="C60" s="720"/>
      <c r="D60" s="711"/>
      <c r="E60" s="711"/>
      <c r="F60" s="711"/>
      <c r="G60" s="711"/>
      <c r="H60" s="711"/>
      <c r="I60" s="711"/>
      <c r="J60" s="711"/>
      <c r="K60" s="711"/>
      <c r="L60" s="711"/>
      <c r="M60" s="711"/>
      <c r="N60" s="721"/>
      <c r="O60" s="135"/>
      <c r="P60" s="164"/>
      <c r="Q60" s="710"/>
      <c r="R60" s="711"/>
      <c r="S60" s="711"/>
      <c r="T60" s="711"/>
      <c r="U60" s="711"/>
      <c r="V60" s="711"/>
      <c r="W60" s="711"/>
      <c r="X60" s="711"/>
      <c r="Y60" s="711"/>
      <c r="Z60" s="711"/>
      <c r="AA60" s="711"/>
      <c r="AB60" s="712"/>
      <c r="AC60" s="135"/>
      <c r="AD60" s="160"/>
      <c r="AE60" s="720"/>
      <c r="AF60" s="711"/>
      <c r="AG60" s="711"/>
      <c r="AH60" s="711"/>
      <c r="AI60" s="711"/>
      <c r="AJ60" s="711"/>
      <c r="AK60" s="711"/>
      <c r="AL60" s="711"/>
      <c r="AM60" s="711"/>
      <c r="AN60" s="711"/>
      <c r="AO60" s="711"/>
      <c r="AP60" s="721"/>
      <c r="AQ60" s="135"/>
      <c r="AR60" s="164"/>
      <c r="AS60" s="710"/>
      <c r="AT60" s="711"/>
      <c r="AU60" s="711"/>
      <c r="AV60" s="711"/>
      <c r="AW60" s="711"/>
      <c r="AX60" s="711"/>
      <c r="AY60" s="711"/>
      <c r="AZ60" s="711"/>
      <c r="BA60" s="711"/>
      <c r="BB60" s="711"/>
      <c r="BC60" s="711"/>
      <c r="BD60" s="712"/>
      <c r="BE60" s="135"/>
      <c r="BF60" s="160"/>
      <c r="BG60" s="720"/>
      <c r="BH60" s="711"/>
      <c r="BI60" s="711"/>
      <c r="BJ60" s="711"/>
      <c r="BK60" s="711"/>
      <c r="BL60" s="711"/>
      <c r="BM60" s="711"/>
      <c r="BN60" s="711"/>
      <c r="BO60" s="711"/>
      <c r="BP60" s="711"/>
      <c r="BQ60" s="711"/>
      <c r="BR60" s="721"/>
      <c r="BS60" s="135"/>
      <c r="BT60" s="164"/>
      <c r="BU60" s="710"/>
      <c r="BV60" s="711"/>
      <c r="BW60" s="711"/>
      <c r="BX60" s="711"/>
      <c r="BY60" s="711"/>
      <c r="BZ60" s="711"/>
      <c r="CA60" s="711"/>
      <c r="CB60" s="711"/>
      <c r="CC60" s="711"/>
      <c r="CD60" s="711"/>
      <c r="CE60" s="711"/>
      <c r="CF60" s="721"/>
      <c r="CG60" s="135"/>
      <c r="CH60" s="164"/>
      <c r="CI60" s="710"/>
      <c r="CJ60" s="711"/>
      <c r="CK60" s="711"/>
      <c r="CL60" s="711"/>
      <c r="CM60" s="711"/>
      <c r="CN60" s="711"/>
      <c r="CO60" s="711"/>
      <c r="CP60" s="711"/>
      <c r="CQ60" s="711"/>
      <c r="CR60" s="711"/>
      <c r="CS60" s="711"/>
      <c r="CT60" s="712"/>
      <c r="CU60" s="135"/>
      <c r="CW60" s="720"/>
      <c r="CX60" s="711"/>
      <c r="CY60" s="711"/>
      <c r="CZ60" s="711"/>
      <c r="DA60" s="711"/>
      <c r="DB60" s="711"/>
      <c r="DC60" s="711"/>
      <c r="DD60" s="711"/>
      <c r="DE60" s="711"/>
      <c r="DF60" s="711"/>
      <c r="DG60" s="711"/>
      <c r="DH60" s="721"/>
      <c r="DI60" s="135"/>
      <c r="DJ60" s="164"/>
      <c r="DK60" s="710"/>
      <c r="DL60" s="711"/>
      <c r="DM60" s="711"/>
      <c r="DN60" s="711"/>
      <c r="DO60" s="711"/>
      <c r="DP60" s="711"/>
      <c r="DQ60" s="711"/>
      <c r="DR60" s="711"/>
      <c r="DS60" s="711"/>
      <c r="DT60" s="711"/>
      <c r="DU60" s="711"/>
      <c r="DV60" s="712"/>
      <c r="DW60" s="135"/>
      <c r="DX60" s="160"/>
      <c r="DY60" s="720"/>
      <c r="DZ60" s="824"/>
      <c r="EA60" s="824"/>
      <c r="EB60" s="824"/>
      <c r="EC60" s="824"/>
      <c r="ED60" s="824"/>
      <c r="EE60" s="824"/>
      <c r="EF60" s="824"/>
      <c r="EG60" s="824"/>
      <c r="EH60" s="824"/>
      <c r="EI60" s="824"/>
      <c r="EJ60" s="712"/>
    </row>
    <row r="61" spans="1:140">
      <c r="A61" s="137" t="s">
        <v>5561</v>
      </c>
      <c r="B61" s="160"/>
      <c r="C61" s="714">
        <f>VLOOKUP(A61,'Прайс-лист'!$B:$K,10,0)</f>
        <v>850</v>
      </c>
      <c r="D61" s="715"/>
      <c r="E61" s="715"/>
      <c r="F61" s="715"/>
      <c r="G61" s="715"/>
      <c r="H61" s="715"/>
      <c r="I61" s="715"/>
      <c r="J61" s="715"/>
      <c r="K61" s="716"/>
      <c r="L61" s="708"/>
      <c r="M61" s="761"/>
      <c r="N61" s="761"/>
      <c r="O61" s="137" t="s">
        <v>728</v>
      </c>
      <c r="P61" s="160"/>
      <c r="Q61" s="719">
        <f>VLOOKUP(O61,'Прайс-лист'!$B:$K,10,0)</f>
        <v>1520</v>
      </c>
      <c r="R61" s="715"/>
      <c r="S61" s="715"/>
      <c r="T61" s="715"/>
      <c r="U61" s="715"/>
      <c r="V61" s="715"/>
      <c r="W61" s="715"/>
      <c r="X61" s="715"/>
      <c r="Y61" s="716"/>
      <c r="Z61" s="708"/>
      <c r="AA61" s="761"/>
      <c r="AB61" s="713"/>
      <c r="AC61" s="273" t="s">
        <v>5562</v>
      </c>
      <c r="AD61" s="275"/>
      <c r="AE61" s="714">
        <f>VLOOKUP(AC61,'Прайс-лист'!$B:$K,10,0)</f>
        <v>970</v>
      </c>
      <c r="AF61" s="715"/>
      <c r="AG61" s="715"/>
      <c r="AH61" s="715"/>
      <c r="AI61" s="715"/>
      <c r="AJ61" s="715"/>
      <c r="AK61" s="715"/>
      <c r="AL61" s="715"/>
      <c r="AM61" s="716"/>
      <c r="AN61" s="708"/>
      <c r="AO61" s="761"/>
      <c r="AP61" s="761"/>
      <c r="AQ61" s="137" t="s">
        <v>618</v>
      </c>
      <c r="AR61" s="160"/>
      <c r="AS61" s="719">
        <f>VLOOKUP(AQ61,'Прайс-лист'!$B:$K,10,0)</f>
        <v>620</v>
      </c>
      <c r="AT61" s="715"/>
      <c r="AU61" s="715"/>
      <c r="AV61" s="715"/>
      <c r="AW61" s="715"/>
      <c r="AX61" s="715"/>
      <c r="AY61" s="715"/>
      <c r="AZ61" s="715"/>
      <c r="BA61" s="716"/>
      <c r="BB61" s="708"/>
      <c r="BC61" s="761"/>
      <c r="BD61" s="713"/>
      <c r="BE61" s="273" t="s">
        <v>5563</v>
      </c>
      <c r="BF61" s="275"/>
      <c r="BG61" s="714">
        <f>VLOOKUP(BE61,'Прайс-лист'!$B:$K,10,0)</f>
        <v>670</v>
      </c>
      <c r="BH61" s="715"/>
      <c r="BI61" s="715"/>
      <c r="BJ61" s="715"/>
      <c r="BK61" s="715"/>
      <c r="BL61" s="715"/>
      <c r="BM61" s="715"/>
      <c r="BN61" s="715"/>
      <c r="BO61" s="716"/>
      <c r="BP61" s="708"/>
      <c r="BQ61" s="761"/>
      <c r="BR61" s="761"/>
      <c r="BS61" s="137" t="s">
        <v>5865</v>
      </c>
      <c r="BT61" s="164"/>
      <c r="BU61" s="719">
        <f>VLOOKUP(BS61,'Прайс-лист'!$B:$K,10,0)</f>
        <v>2460</v>
      </c>
      <c r="BV61" s="715"/>
      <c r="BW61" s="715"/>
      <c r="BX61" s="715"/>
      <c r="BY61" s="715"/>
      <c r="BZ61" s="715"/>
      <c r="CA61" s="715"/>
      <c r="CB61" s="715"/>
      <c r="CC61" s="716"/>
      <c r="CD61" s="708"/>
      <c r="CE61" s="761"/>
      <c r="CF61" s="761"/>
      <c r="CG61" s="137" t="s">
        <v>5867</v>
      </c>
      <c r="CH61" s="164"/>
      <c r="CI61" s="719">
        <f>VLOOKUP(CG61,'Прайс-лист'!$B:$K,10,0)</f>
        <v>2750</v>
      </c>
      <c r="CJ61" s="715"/>
      <c r="CK61" s="715"/>
      <c r="CL61" s="715"/>
      <c r="CM61" s="715"/>
      <c r="CN61" s="715"/>
      <c r="CO61" s="715"/>
      <c r="CP61" s="715"/>
      <c r="CQ61" s="716"/>
      <c r="CR61" s="708"/>
      <c r="CS61" s="761"/>
      <c r="CT61" s="713"/>
      <c r="CU61" s="137" t="s">
        <v>5564</v>
      </c>
      <c r="CV61" s="164"/>
      <c r="CW61" s="714">
        <f>VLOOKUP(CU61,'Прайс-лист'!$B:$K,10,0)</f>
        <v>1240</v>
      </c>
      <c r="CX61" s="715"/>
      <c r="CY61" s="715"/>
      <c r="CZ61" s="715"/>
      <c r="DA61" s="715"/>
      <c r="DB61" s="715"/>
      <c r="DC61" s="715"/>
      <c r="DD61" s="715"/>
      <c r="DE61" s="716"/>
      <c r="DF61" s="708"/>
      <c r="DG61" s="761"/>
      <c r="DH61" s="761"/>
      <c r="DI61" s="349" t="s">
        <v>5863</v>
      </c>
      <c r="DJ61" s="385"/>
      <c r="DK61" s="719">
        <f>VLOOKUP(DI61,'Прайс-лист'!$B:$K,10,0)</f>
        <v>2190</v>
      </c>
      <c r="DL61" s="715"/>
      <c r="DM61" s="715"/>
      <c r="DN61" s="715"/>
      <c r="DO61" s="715"/>
      <c r="DP61" s="715"/>
      <c r="DQ61" s="715"/>
      <c r="DR61" s="715"/>
      <c r="DS61" s="716"/>
      <c r="DT61" s="708"/>
      <c r="DU61" s="761"/>
      <c r="DV61" s="713"/>
      <c r="DW61" s="137" t="s">
        <v>5565</v>
      </c>
      <c r="DX61" s="160"/>
      <c r="DY61" s="714">
        <f>VLOOKUP(DW61,'Прайс-лист'!$B:$K,10,0)</f>
        <v>880</v>
      </c>
      <c r="DZ61" s="820"/>
      <c r="EA61" s="820"/>
      <c r="EB61" s="820"/>
      <c r="EC61" s="820"/>
      <c r="ED61" s="820"/>
      <c r="EE61" s="820"/>
      <c r="EF61" s="820"/>
      <c r="EG61" s="716"/>
      <c r="EH61" s="708"/>
      <c r="EI61" s="709"/>
      <c r="EJ61" s="713"/>
    </row>
    <row r="62" spans="1:140" ht="15" thickBot="1">
      <c r="A62" s="138" t="s">
        <v>5603</v>
      </c>
      <c r="B62" s="160"/>
      <c r="C62" s="753">
        <f>VLOOKUP(A62,'Прайс-лист'!$B:$K,10,0)</f>
        <v>850</v>
      </c>
      <c r="D62" s="723"/>
      <c r="E62" s="723"/>
      <c r="F62" s="723"/>
      <c r="G62" s="723"/>
      <c r="H62" s="723"/>
      <c r="I62" s="723"/>
      <c r="J62" s="723"/>
      <c r="K62" s="724"/>
      <c r="L62" s="725"/>
      <c r="M62" s="726"/>
      <c r="N62" s="726"/>
      <c r="O62" s="139" t="s">
        <v>839</v>
      </c>
      <c r="P62" s="245"/>
      <c r="Q62" s="722">
        <f>VLOOKUP(O62,'Прайс-лист'!$B:$K,10,0)</f>
        <v>1520</v>
      </c>
      <c r="R62" s="723"/>
      <c r="S62" s="723"/>
      <c r="T62" s="723"/>
      <c r="U62" s="723"/>
      <c r="V62" s="723"/>
      <c r="W62" s="723"/>
      <c r="X62" s="723"/>
      <c r="Y62" s="724"/>
      <c r="Z62" s="725"/>
      <c r="AA62" s="726"/>
      <c r="AB62" s="727"/>
      <c r="AC62" s="274" t="s">
        <v>5604</v>
      </c>
      <c r="AD62" s="276"/>
      <c r="AE62" s="753">
        <f>VLOOKUP(AC62,'Прайс-лист'!$B:$K,10,0)</f>
        <v>970</v>
      </c>
      <c r="AF62" s="723"/>
      <c r="AG62" s="723"/>
      <c r="AH62" s="723"/>
      <c r="AI62" s="723"/>
      <c r="AJ62" s="723"/>
      <c r="AK62" s="723"/>
      <c r="AL62" s="723"/>
      <c r="AM62" s="724"/>
      <c r="AN62" s="725"/>
      <c r="AO62" s="726"/>
      <c r="AP62" s="726"/>
      <c r="AQ62" s="139" t="s">
        <v>775</v>
      </c>
      <c r="AR62" s="245"/>
      <c r="AS62" s="722">
        <f>VLOOKUP(AQ62,'Прайс-лист'!$B:$K,10,0)</f>
        <v>620</v>
      </c>
      <c r="AT62" s="723"/>
      <c r="AU62" s="723"/>
      <c r="AV62" s="723"/>
      <c r="AW62" s="723"/>
      <c r="AX62" s="723"/>
      <c r="AY62" s="723"/>
      <c r="AZ62" s="723"/>
      <c r="BA62" s="724"/>
      <c r="BB62" s="725"/>
      <c r="BC62" s="726"/>
      <c r="BD62" s="727"/>
      <c r="BE62" s="274" t="s">
        <v>5605</v>
      </c>
      <c r="BF62" s="276"/>
      <c r="BG62" s="753">
        <f>VLOOKUP(BE62,'Прайс-лист'!$B:$K,10,0)</f>
        <v>670</v>
      </c>
      <c r="BH62" s="723"/>
      <c r="BI62" s="723"/>
      <c r="BJ62" s="723"/>
      <c r="BK62" s="723"/>
      <c r="BL62" s="723"/>
      <c r="BM62" s="723"/>
      <c r="BN62" s="723"/>
      <c r="BO62" s="724"/>
      <c r="BP62" s="725"/>
      <c r="BQ62" s="726"/>
      <c r="BR62" s="726"/>
      <c r="BS62" s="139" t="s">
        <v>5866</v>
      </c>
      <c r="BT62" s="244"/>
      <c r="BU62" s="722">
        <f>VLOOKUP(BS62,'Прайс-лист'!$B:$K,10,0)</f>
        <v>2460</v>
      </c>
      <c r="BV62" s="723"/>
      <c r="BW62" s="723"/>
      <c r="BX62" s="723"/>
      <c r="BY62" s="723"/>
      <c r="BZ62" s="723"/>
      <c r="CA62" s="723"/>
      <c r="CB62" s="723"/>
      <c r="CC62" s="724"/>
      <c r="CD62" s="725"/>
      <c r="CE62" s="726"/>
      <c r="CF62" s="726"/>
      <c r="CG62" s="139" t="s">
        <v>5868</v>
      </c>
      <c r="CH62" s="244"/>
      <c r="CI62" s="722">
        <f>VLOOKUP(CG62,'Прайс-лист'!$B:$K,10,0)</f>
        <v>2750</v>
      </c>
      <c r="CJ62" s="723"/>
      <c r="CK62" s="723"/>
      <c r="CL62" s="723"/>
      <c r="CM62" s="723"/>
      <c r="CN62" s="723"/>
      <c r="CO62" s="723"/>
      <c r="CP62" s="723"/>
      <c r="CQ62" s="724"/>
      <c r="CR62" s="725"/>
      <c r="CS62" s="726"/>
      <c r="CT62" s="727"/>
      <c r="CU62" s="139" t="s">
        <v>5606</v>
      </c>
      <c r="CV62" s="244"/>
      <c r="CW62" s="753">
        <f>VLOOKUP(CU62,'Прайс-лист'!$B:$K,10,0)</f>
        <v>1240</v>
      </c>
      <c r="CX62" s="723"/>
      <c r="CY62" s="723"/>
      <c r="CZ62" s="723"/>
      <c r="DA62" s="723"/>
      <c r="DB62" s="723"/>
      <c r="DC62" s="723"/>
      <c r="DD62" s="723"/>
      <c r="DE62" s="724"/>
      <c r="DF62" s="725"/>
      <c r="DG62" s="726"/>
      <c r="DH62" s="726"/>
      <c r="DI62" s="144" t="s">
        <v>5864</v>
      </c>
      <c r="DJ62" s="254"/>
      <c r="DK62" s="722">
        <f>VLOOKUP(DI62,'Прайс-лист'!$B:$K,10,0)</f>
        <v>2190</v>
      </c>
      <c r="DL62" s="723"/>
      <c r="DM62" s="723"/>
      <c r="DN62" s="723"/>
      <c r="DO62" s="723"/>
      <c r="DP62" s="723"/>
      <c r="DQ62" s="723"/>
      <c r="DR62" s="723"/>
      <c r="DS62" s="724"/>
      <c r="DT62" s="725"/>
      <c r="DU62" s="726"/>
      <c r="DV62" s="727"/>
      <c r="DW62" s="138" t="s">
        <v>5607</v>
      </c>
      <c r="DX62" s="160"/>
      <c r="DY62" s="753">
        <f>VLOOKUP(DW62,'Прайс-лист'!$B:$K,10,0)</f>
        <v>880</v>
      </c>
      <c r="DZ62" s="723"/>
      <c r="EA62" s="723"/>
      <c r="EB62" s="723"/>
      <c r="EC62" s="723"/>
      <c r="ED62" s="723"/>
      <c r="EE62" s="723"/>
      <c r="EF62" s="723"/>
      <c r="EG62" s="724"/>
      <c r="EH62" s="725"/>
      <c r="EI62" s="726"/>
      <c r="EJ62" s="727"/>
    </row>
    <row r="63" spans="1:140" ht="15" thickBot="1">
      <c r="CU63" s="135"/>
    </row>
    <row r="64" spans="1:140" ht="15" thickBot="1">
      <c r="C64" s="754" t="s">
        <v>4193</v>
      </c>
      <c r="D64" s="755"/>
      <c r="E64" s="755"/>
      <c r="F64" s="755"/>
      <c r="G64" s="755"/>
      <c r="H64" s="755"/>
      <c r="I64" s="755"/>
      <c r="J64" s="755"/>
      <c r="K64" s="755"/>
      <c r="L64" s="755"/>
      <c r="M64" s="755"/>
      <c r="N64" s="755"/>
      <c r="O64" s="755"/>
      <c r="P64" s="755"/>
      <c r="Q64" s="755"/>
      <c r="R64" s="755"/>
      <c r="S64" s="755"/>
      <c r="T64" s="755"/>
      <c r="U64" s="755"/>
      <c r="V64" s="755"/>
      <c r="W64" s="755"/>
      <c r="X64" s="755"/>
      <c r="Y64" s="755"/>
      <c r="Z64" s="755"/>
      <c r="AA64" s="755"/>
      <c r="AB64" s="755"/>
      <c r="AC64" s="755"/>
      <c r="AD64" s="755"/>
      <c r="AE64" s="755"/>
      <c r="AF64" s="755"/>
      <c r="AG64" s="755"/>
      <c r="AH64" s="755"/>
      <c r="AI64" s="755"/>
      <c r="AJ64" s="755"/>
      <c r="AK64" s="755"/>
      <c r="AL64" s="755"/>
      <c r="AM64" s="755"/>
      <c r="AN64" s="755"/>
      <c r="AO64" s="755"/>
      <c r="AP64" s="756"/>
      <c r="AQ64" s="134"/>
      <c r="AS64" s="754" t="s">
        <v>4296</v>
      </c>
      <c r="AT64" s="755"/>
      <c r="AU64" s="755"/>
      <c r="AV64" s="755"/>
      <c r="AW64" s="755"/>
      <c r="AX64" s="755"/>
      <c r="AY64" s="755"/>
      <c r="AZ64" s="755"/>
      <c r="BA64" s="755"/>
      <c r="BB64" s="755"/>
      <c r="BC64" s="755"/>
      <c r="BD64" s="755"/>
      <c r="BE64" s="755"/>
      <c r="BF64" s="755"/>
      <c r="BG64" s="755"/>
      <c r="BH64" s="755"/>
      <c r="BI64" s="755"/>
      <c r="BJ64" s="755"/>
      <c r="BK64" s="755"/>
      <c r="BL64" s="755"/>
      <c r="BM64" s="755"/>
      <c r="BN64" s="755"/>
      <c r="BO64" s="755"/>
      <c r="BP64" s="755"/>
      <c r="BQ64" s="755"/>
      <c r="BR64" s="756"/>
      <c r="BS64" s="134"/>
      <c r="BT64" s="164"/>
      <c r="BU64" s="754" t="s">
        <v>4194</v>
      </c>
      <c r="BV64" s="755"/>
      <c r="BW64" s="755"/>
      <c r="BX64" s="755"/>
      <c r="BY64" s="755"/>
      <c r="BZ64" s="755"/>
      <c r="CA64" s="755"/>
      <c r="CB64" s="755"/>
      <c r="CC64" s="755"/>
      <c r="CD64" s="755"/>
      <c r="CE64" s="755"/>
      <c r="CF64" s="755"/>
      <c r="CG64" s="755"/>
      <c r="CH64" s="755"/>
      <c r="CI64" s="755"/>
      <c r="CJ64" s="755"/>
      <c r="CK64" s="755"/>
      <c r="CL64" s="755"/>
      <c r="CM64" s="755"/>
      <c r="CN64" s="755"/>
      <c r="CO64" s="755"/>
      <c r="CP64" s="755"/>
      <c r="CQ64" s="755"/>
      <c r="CR64" s="755"/>
      <c r="CS64" s="755"/>
      <c r="CT64" s="756"/>
      <c r="CU64" s="134"/>
      <c r="CW64" s="754" t="s">
        <v>4195</v>
      </c>
      <c r="CX64" s="755"/>
      <c r="CY64" s="755"/>
      <c r="CZ64" s="755"/>
      <c r="DA64" s="755"/>
      <c r="DB64" s="755"/>
      <c r="DC64" s="755"/>
      <c r="DD64" s="755"/>
      <c r="DE64" s="755"/>
      <c r="DF64" s="755"/>
      <c r="DG64" s="755"/>
      <c r="DH64" s="755"/>
      <c r="DI64" s="755"/>
      <c r="DJ64" s="755"/>
      <c r="DK64" s="755"/>
      <c r="DL64" s="755"/>
      <c r="DM64" s="755"/>
      <c r="DN64" s="755"/>
      <c r="DO64" s="755"/>
      <c r="DP64" s="755"/>
      <c r="DQ64" s="755"/>
      <c r="DR64" s="755"/>
      <c r="DS64" s="755"/>
      <c r="DT64" s="755"/>
      <c r="DU64" s="755"/>
      <c r="DV64" s="756"/>
      <c r="DW64" s="134"/>
      <c r="DY64" s="754" t="s">
        <v>4196</v>
      </c>
      <c r="DZ64" s="755"/>
      <c r="EA64" s="755"/>
      <c r="EB64" s="755"/>
      <c r="EC64" s="755"/>
      <c r="ED64" s="755"/>
      <c r="EE64" s="755"/>
      <c r="EF64" s="755"/>
      <c r="EG64" s="755"/>
      <c r="EH64" s="755"/>
      <c r="EI64" s="755"/>
      <c r="EJ64" s="756"/>
    </row>
    <row r="65" spans="1:140" ht="18">
      <c r="C65" s="935" t="s">
        <v>619</v>
      </c>
      <c r="D65" s="812"/>
      <c r="E65" s="812"/>
      <c r="F65" s="812"/>
      <c r="G65" s="812"/>
      <c r="H65" s="812"/>
      <c r="I65" s="812"/>
      <c r="J65" s="812"/>
      <c r="K65" s="812"/>
      <c r="L65" s="812"/>
      <c r="M65" s="812"/>
      <c r="N65" s="936"/>
      <c r="O65" s="135"/>
      <c r="P65" s="158"/>
      <c r="Q65" s="811" t="s">
        <v>729</v>
      </c>
      <c r="R65" s="812"/>
      <c r="S65" s="812"/>
      <c r="T65" s="812"/>
      <c r="U65" s="812"/>
      <c r="V65" s="812"/>
      <c r="W65" s="812"/>
      <c r="X65" s="812"/>
      <c r="Y65" s="812"/>
      <c r="Z65" s="812"/>
      <c r="AA65" s="812"/>
      <c r="AB65" s="936"/>
      <c r="AC65" s="135"/>
      <c r="AD65" s="160"/>
      <c r="AE65" s="811" t="s">
        <v>4295</v>
      </c>
      <c r="AF65" s="812"/>
      <c r="AG65" s="812"/>
      <c r="AH65" s="812"/>
      <c r="AI65" s="812"/>
      <c r="AJ65" s="812"/>
      <c r="AK65" s="812"/>
      <c r="AL65" s="812"/>
      <c r="AM65" s="812"/>
      <c r="AN65" s="812"/>
      <c r="AO65" s="812"/>
      <c r="AP65" s="813"/>
      <c r="AQ65" s="135"/>
      <c r="AS65" s="935" t="s">
        <v>4259</v>
      </c>
      <c r="AT65" s="812"/>
      <c r="AU65" s="812"/>
      <c r="AV65" s="812"/>
      <c r="AW65" s="812"/>
      <c r="AX65" s="812"/>
      <c r="AY65" s="812"/>
      <c r="AZ65" s="812"/>
      <c r="BA65" s="812"/>
      <c r="BB65" s="812"/>
      <c r="BC65" s="812"/>
      <c r="BD65" s="936"/>
      <c r="BE65" s="135"/>
      <c r="BF65" s="164"/>
      <c r="BG65" s="811" t="s">
        <v>732</v>
      </c>
      <c r="BH65" s="812"/>
      <c r="BI65" s="812"/>
      <c r="BJ65" s="812"/>
      <c r="BK65" s="812"/>
      <c r="BL65" s="812"/>
      <c r="BM65" s="812"/>
      <c r="BN65" s="812"/>
      <c r="BO65" s="812"/>
      <c r="BP65" s="812"/>
      <c r="BQ65" s="812"/>
      <c r="BR65" s="813"/>
      <c r="BS65" s="135"/>
      <c r="BT65" s="164"/>
      <c r="BU65" s="935" t="s">
        <v>6359</v>
      </c>
      <c r="BV65" s="812"/>
      <c r="BW65" s="812"/>
      <c r="BX65" s="812"/>
      <c r="BY65" s="812"/>
      <c r="BZ65" s="812"/>
      <c r="CA65" s="812"/>
      <c r="CB65" s="812"/>
      <c r="CC65" s="812"/>
      <c r="CD65" s="812"/>
      <c r="CE65" s="812"/>
      <c r="CF65" s="936"/>
      <c r="CG65" s="135"/>
      <c r="CH65" s="164"/>
      <c r="CI65" s="811" t="s">
        <v>6360</v>
      </c>
      <c r="CJ65" s="812"/>
      <c r="CK65" s="812"/>
      <c r="CL65" s="812"/>
      <c r="CM65" s="812"/>
      <c r="CN65" s="812"/>
      <c r="CO65" s="812"/>
      <c r="CP65" s="812"/>
      <c r="CQ65" s="812"/>
      <c r="CR65" s="812"/>
      <c r="CS65" s="812"/>
      <c r="CT65" s="813"/>
      <c r="CU65" s="135"/>
      <c r="CW65" s="935" t="s">
        <v>4298</v>
      </c>
      <c r="CX65" s="812"/>
      <c r="CY65" s="812"/>
      <c r="CZ65" s="812"/>
      <c r="DA65" s="812"/>
      <c r="DB65" s="812"/>
      <c r="DC65" s="812"/>
      <c r="DD65" s="812"/>
      <c r="DE65" s="812"/>
      <c r="DF65" s="812"/>
      <c r="DG65" s="812"/>
      <c r="DH65" s="936"/>
      <c r="DI65" s="135"/>
      <c r="DJ65" s="164"/>
      <c r="DK65" s="811" t="s">
        <v>738</v>
      </c>
      <c r="DL65" s="812"/>
      <c r="DM65" s="812"/>
      <c r="DN65" s="812"/>
      <c r="DO65" s="812"/>
      <c r="DP65" s="812"/>
      <c r="DQ65" s="812"/>
      <c r="DR65" s="812"/>
      <c r="DS65" s="812"/>
      <c r="DT65" s="812"/>
      <c r="DU65" s="812"/>
      <c r="DV65" s="813"/>
      <c r="DW65" s="135"/>
      <c r="DY65" s="935" t="s">
        <v>6361</v>
      </c>
      <c r="DZ65" s="812"/>
      <c r="EA65" s="812"/>
      <c r="EB65" s="812"/>
      <c r="EC65" s="812"/>
      <c r="ED65" s="812"/>
      <c r="EE65" s="812"/>
      <c r="EF65" s="812"/>
      <c r="EG65" s="812"/>
      <c r="EH65" s="812"/>
      <c r="EI65" s="812"/>
      <c r="EJ65" s="813"/>
    </row>
    <row r="66" spans="1:140" ht="48.75" customHeight="1">
      <c r="C66" s="734" t="s">
        <v>4262</v>
      </c>
      <c r="D66" s="735"/>
      <c r="E66" s="735"/>
      <c r="F66" s="735"/>
      <c r="G66" s="735"/>
      <c r="H66" s="735"/>
      <c r="I66" s="735"/>
      <c r="J66" s="735"/>
      <c r="K66" s="735"/>
      <c r="L66" s="735"/>
      <c r="M66" s="735"/>
      <c r="N66" s="735"/>
      <c r="O66" s="142"/>
      <c r="P66" s="164"/>
      <c r="Q66" s="821" t="s">
        <v>4263</v>
      </c>
      <c r="R66" s="821"/>
      <c r="S66" s="821"/>
      <c r="T66" s="821"/>
      <c r="U66" s="821"/>
      <c r="V66" s="821"/>
      <c r="W66" s="821"/>
      <c r="X66" s="821"/>
      <c r="Y66" s="821"/>
      <c r="Z66" s="821"/>
      <c r="AA66" s="821"/>
      <c r="AB66" s="821"/>
      <c r="AC66" s="142"/>
      <c r="AD66" s="160"/>
      <c r="AE66" s="735" t="s">
        <v>4282</v>
      </c>
      <c r="AF66" s="735"/>
      <c r="AG66" s="735"/>
      <c r="AH66" s="735"/>
      <c r="AI66" s="735"/>
      <c r="AJ66" s="735"/>
      <c r="AK66" s="735"/>
      <c r="AL66" s="735"/>
      <c r="AM66" s="735"/>
      <c r="AN66" s="735"/>
      <c r="AO66" s="735"/>
      <c r="AP66" s="744"/>
      <c r="AQ66" s="142"/>
      <c r="AR66" s="160"/>
      <c r="AS66" s="734" t="s">
        <v>4258</v>
      </c>
      <c r="AT66" s="735"/>
      <c r="AU66" s="735"/>
      <c r="AV66" s="735"/>
      <c r="AW66" s="735"/>
      <c r="AX66" s="735"/>
      <c r="AY66" s="735"/>
      <c r="AZ66" s="735"/>
      <c r="BA66" s="735"/>
      <c r="BB66" s="735"/>
      <c r="BC66" s="735"/>
      <c r="BD66" s="735"/>
      <c r="BE66" s="142"/>
      <c r="BF66" s="164"/>
      <c r="BG66" s="735" t="s">
        <v>4268</v>
      </c>
      <c r="BH66" s="735"/>
      <c r="BI66" s="735"/>
      <c r="BJ66" s="735"/>
      <c r="BK66" s="735"/>
      <c r="BL66" s="735"/>
      <c r="BM66" s="735"/>
      <c r="BN66" s="735"/>
      <c r="BO66" s="735"/>
      <c r="BP66" s="735"/>
      <c r="BQ66" s="735"/>
      <c r="BR66" s="744"/>
      <c r="BS66" s="142"/>
      <c r="BT66" s="160"/>
      <c r="BU66" s="734" t="s">
        <v>4260</v>
      </c>
      <c r="BV66" s="735"/>
      <c r="BW66" s="735"/>
      <c r="BX66" s="735"/>
      <c r="BY66" s="735"/>
      <c r="BZ66" s="735"/>
      <c r="CA66" s="735"/>
      <c r="CB66" s="735"/>
      <c r="CC66" s="735"/>
      <c r="CD66" s="735"/>
      <c r="CE66" s="735"/>
      <c r="CF66" s="735"/>
      <c r="CG66" s="142"/>
      <c r="CH66" s="164"/>
      <c r="CI66" s="735" t="s">
        <v>4271</v>
      </c>
      <c r="CJ66" s="735"/>
      <c r="CK66" s="735"/>
      <c r="CL66" s="735"/>
      <c r="CM66" s="735"/>
      <c r="CN66" s="735"/>
      <c r="CO66" s="735"/>
      <c r="CP66" s="735"/>
      <c r="CQ66" s="735"/>
      <c r="CR66" s="735"/>
      <c r="CS66" s="735"/>
      <c r="CT66" s="744"/>
      <c r="CU66" s="142"/>
      <c r="CV66" s="160"/>
      <c r="CW66" s="734" t="s">
        <v>4297</v>
      </c>
      <c r="CX66" s="735"/>
      <c r="CY66" s="735"/>
      <c r="CZ66" s="735"/>
      <c r="DA66" s="735"/>
      <c r="DB66" s="735"/>
      <c r="DC66" s="735"/>
      <c r="DD66" s="735"/>
      <c r="DE66" s="735"/>
      <c r="DF66" s="735"/>
      <c r="DG66" s="735"/>
      <c r="DH66" s="735"/>
      <c r="DI66" s="142"/>
      <c r="DJ66" s="164"/>
      <c r="DK66" s="735" t="s">
        <v>4272</v>
      </c>
      <c r="DL66" s="735"/>
      <c r="DM66" s="735"/>
      <c r="DN66" s="735"/>
      <c r="DO66" s="735"/>
      <c r="DP66" s="735"/>
      <c r="DQ66" s="735"/>
      <c r="DR66" s="735"/>
      <c r="DS66" s="735"/>
      <c r="DT66" s="735"/>
      <c r="DU66" s="735"/>
      <c r="DV66" s="744"/>
      <c r="DW66" s="142"/>
      <c r="DX66" s="160"/>
      <c r="DY66" s="734" t="s">
        <v>4299</v>
      </c>
      <c r="DZ66" s="821"/>
      <c r="EA66" s="821"/>
      <c r="EB66" s="821"/>
      <c r="EC66" s="821"/>
      <c r="ED66" s="821"/>
      <c r="EE66" s="821"/>
      <c r="EF66" s="821"/>
      <c r="EG66" s="821"/>
      <c r="EH66" s="821"/>
      <c r="EI66" s="821"/>
      <c r="EJ66" s="744"/>
    </row>
    <row r="67" spans="1:140" ht="15" customHeight="1">
      <c r="C67" s="736" t="s">
        <v>621</v>
      </c>
      <c r="D67" s="717"/>
      <c r="E67" s="717"/>
      <c r="F67" s="717"/>
      <c r="G67" s="717"/>
      <c r="H67" s="717"/>
      <c r="I67" s="717"/>
      <c r="J67" s="717"/>
      <c r="K67" s="717"/>
      <c r="L67" s="717"/>
      <c r="M67" s="717"/>
      <c r="N67" s="717"/>
      <c r="O67" s="352"/>
      <c r="P67" s="164"/>
      <c r="Q67" s="822" t="s">
        <v>665</v>
      </c>
      <c r="R67" s="822"/>
      <c r="S67" s="822"/>
      <c r="T67" s="822"/>
      <c r="U67" s="822"/>
      <c r="V67" s="822"/>
      <c r="W67" s="822"/>
      <c r="X67" s="822"/>
      <c r="Y67" s="822"/>
      <c r="Z67" s="822"/>
      <c r="AA67" s="822"/>
      <c r="AB67" s="822"/>
      <c r="AC67" s="352"/>
      <c r="AD67" s="160"/>
      <c r="AE67" s="717" t="s">
        <v>665</v>
      </c>
      <c r="AF67" s="717"/>
      <c r="AG67" s="717"/>
      <c r="AH67" s="717"/>
      <c r="AI67" s="717"/>
      <c r="AJ67" s="717"/>
      <c r="AK67" s="717"/>
      <c r="AL67" s="717"/>
      <c r="AM67" s="717"/>
      <c r="AN67" s="717"/>
      <c r="AO67" s="717"/>
      <c r="AP67" s="718"/>
      <c r="AQ67" s="352"/>
      <c r="AR67" s="160"/>
      <c r="AS67" s="736"/>
      <c r="AT67" s="717"/>
      <c r="AU67" s="717"/>
      <c r="AV67" s="717"/>
      <c r="AW67" s="717"/>
      <c r="AX67" s="717"/>
      <c r="AY67" s="717"/>
      <c r="AZ67" s="717"/>
      <c r="BA67" s="717"/>
      <c r="BB67" s="717"/>
      <c r="BC67" s="717"/>
      <c r="BD67" s="717"/>
      <c r="BE67" s="352"/>
      <c r="BF67" s="164"/>
      <c r="BG67" s="717" t="s">
        <v>665</v>
      </c>
      <c r="BH67" s="717"/>
      <c r="BI67" s="717"/>
      <c r="BJ67" s="717"/>
      <c r="BK67" s="717"/>
      <c r="BL67" s="717"/>
      <c r="BM67" s="717"/>
      <c r="BN67" s="717"/>
      <c r="BO67" s="717"/>
      <c r="BP67" s="717"/>
      <c r="BQ67" s="717"/>
      <c r="BR67" s="718"/>
      <c r="BS67" s="352"/>
      <c r="BT67" s="160"/>
      <c r="BU67" s="736"/>
      <c r="BV67" s="717"/>
      <c r="BW67" s="717"/>
      <c r="BX67" s="717"/>
      <c r="BY67" s="717"/>
      <c r="BZ67" s="717"/>
      <c r="CA67" s="717"/>
      <c r="CB67" s="717"/>
      <c r="CC67" s="717"/>
      <c r="CD67" s="717"/>
      <c r="CE67" s="717"/>
      <c r="CF67" s="717"/>
      <c r="CG67" s="352"/>
      <c r="CH67" s="164"/>
      <c r="CI67" s="717" t="s">
        <v>665</v>
      </c>
      <c r="CJ67" s="717"/>
      <c r="CK67" s="717"/>
      <c r="CL67" s="717"/>
      <c r="CM67" s="717"/>
      <c r="CN67" s="717"/>
      <c r="CO67" s="717"/>
      <c r="CP67" s="717"/>
      <c r="CQ67" s="717"/>
      <c r="CR67" s="717"/>
      <c r="CS67" s="717"/>
      <c r="CT67" s="718"/>
      <c r="CU67" s="352"/>
      <c r="CV67" s="160"/>
      <c r="CW67" s="736"/>
      <c r="CX67" s="717"/>
      <c r="CY67" s="717"/>
      <c r="CZ67" s="717"/>
      <c r="DA67" s="717"/>
      <c r="DB67" s="717"/>
      <c r="DC67" s="717"/>
      <c r="DD67" s="717"/>
      <c r="DE67" s="717"/>
      <c r="DF67" s="717"/>
      <c r="DG67" s="717"/>
      <c r="DH67" s="717"/>
      <c r="DI67" s="352"/>
      <c r="DJ67" s="164"/>
      <c r="DK67" s="717" t="s">
        <v>665</v>
      </c>
      <c r="DL67" s="717"/>
      <c r="DM67" s="717"/>
      <c r="DN67" s="717"/>
      <c r="DO67" s="717"/>
      <c r="DP67" s="717"/>
      <c r="DQ67" s="717"/>
      <c r="DR67" s="717"/>
      <c r="DS67" s="717"/>
      <c r="DT67" s="717"/>
      <c r="DU67" s="717"/>
      <c r="DV67" s="718"/>
      <c r="DW67" s="352"/>
      <c r="DX67" s="164"/>
      <c r="DY67" s="736"/>
      <c r="DZ67" s="822"/>
      <c r="EA67" s="822"/>
      <c r="EB67" s="822"/>
      <c r="EC67" s="822"/>
      <c r="ED67" s="822"/>
      <c r="EE67" s="822"/>
      <c r="EF67" s="822"/>
      <c r="EG67" s="822"/>
      <c r="EH67" s="822"/>
      <c r="EI67" s="822"/>
      <c r="EJ67" s="718"/>
    </row>
    <row r="68" spans="1:140" ht="106.5" customHeight="1">
      <c r="C68" s="720"/>
      <c r="D68" s="711"/>
      <c r="E68" s="711"/>
      <c r="F68" s="711"/>
      <c r="G68" s="711"/>
      <c r="H68" s="711"/>
      <c r="I68" s="711"/>
      <c r="J68" s="711"/>
      <c r="K68" s="711"/>
      <c r="L68" s="711"/>
      <c r="M68" s="711"/>
      <c r="N68" s="721"/>
      <c r="O68" s="135"/>
      <c r="P68" s="164"/>
      <c r="Q68" s="823"/>
      <c r="R68" s="824"/>
      <c r="S68" s="824"/>
      <c r="T68" s="824"/>
      <c r="U68" s="824"/>
      <c r="V68" s="824"/>
      <c r="W68" s="824"/>
      <c r="X68" s="824"/>
      <c r="Y68" s="824"/>
      <c r="Z68" s="824"/>
      <c r="AA68" s="824"/>
      <c r="AB68" s="825"/>
      <c r="AC68" s="135"/>
      <c r="AD68" s="160"/>
      <c r="AE68" s="710"/>
      <c r="AF68" s="711"/>
      <c r="AG68" s="711"/>
      <c r="AH68" s="711"/>
      <c r="AI68" s="711"/>
      <c r="AJ68" s="711"/>
      <c r="AK68" s="711"/>
      <c r="AL68" s="711"/>
      <c r="AM68" s="711"/>
      <c r="AN68" s="711"/>
      <c r="AO68" s="711"/>
      <c r="AP68" s="712"/>
      <c r="AQ68" s="135"/>
      <c r="AR68" s="160"/>
      <c r="AS68" s="720"/>
      <c r="AT68" s="711"/>
      <c r="AU68" s="711"/>
      <c r="AV68" s="711"/>
      <c r="AW68" s="711"/>
      <c r="AX68" s="711"/>
      <c r="AY68" s="711"/>
      <c r="AZ68" s="711"/>
      <c r="BA68" s="711"/>
      <c r="BB68" s="711"/>
      <c r="BC68" s="711"/>
      <c r="BD68" s="721"/>
      <c r="BE68" s="135"/>
      <c r="BF68" s="164"/>
      <c r="BG68" s="710"/>
      <c r="BH68" s="711"/>
      <c r="BI68" s="711"/>
      <c r="BJ68" s="711"/>
      <c r="BK68" s="711"/>
      <c r="BL68" s="711"/>
      <c r="BM68" s="711"/>
      <c r="BN68" s="711"/>
      <c r="BO68" s="711"/>
      <c r="BP68" s="711"/>
      <c r="BQ68" s="711"/>
      <c r="BR68" s="712"/>
      <c r="BS68" s="135"/>
      <c r="BT68" s="160"/>
      <c r="BU68" s="720"/>
      <c r="BV68" s="711"/>
      <c r="BW68" s="711"/>
      <c r="BX68" s="711"/>
      <c r="BY68" s="711"/>
      <c r="BZ68" s="711"/>
      <c r="CA68" s="711"/>
      <c r="CB68" s="711"/>
      <c r="CC68" s="711"/>
      <c r="CD68" s="711"/>
      <c r="CE68" s="711"/>
      <c r="CF68" s="721"/>
      <c r="CG68" s="135"/>
      <c r="CH68" s="164"/>
      <c r="CI68" s="710"/>
      <c r="CJ68" s="711"/>
      <c r="CK68" s="711"/>
      <c r="CL68" s="711"/>
      <c r="CM68" s="711"/>
      <c r="CN68" s="711"/>
      <c r="CO68" s="711"/>
      <c r="CP68" s="711"/>
      <c r="CQ68" s="711"/>
      <c r="CR68" s="711"/>
      <c r="CS68" s="711"/>
      <c r="CT68" s="712"/>
      <c r="CU68" s="135"/>
      <c r="CV68" s="160"/>
      <c r="CW68" s="720"/>
      <c r="CX68" s="711"/>
      <c r="CY68" s="711"/>
      <c r="CZ68" s="711"/>
      <c r="DA68" s="711"/>
      <c r="DB68" s="711"/>
      <c r="DC68" s="711"/>
      <c r="DD68" s="711"/>
      <c r="DE68" s="711"/>
      <c r="DF68" s="711"/>
      <c r="DG68" s="711"/>
      <c r="DH68" s="721"/>
      <c r="DI68" s="135"/>
      <c r="DJ68" s="164"/>
      <c r="DK68" s="710"/>
      <c r="DL68" s="711"/>
      <c r="DM68" s="711"/>
      <c r="DN68" s="711"/>
      <c r="DO68" s="711"/>
      <c r="DP68" s="711"/>
      <c r="DQ68" s="711"/>
      <c r="DR68" s="711"/>
      <c r="DS68" s="711"/>
      <c r="DT68" s="711"/>
      <c r="DU68" s="711"/>
      <c r="DV68" s="712"/>
      <c r="DW68" s="135"/>
      <c r="DX68" s="160"/>
      <c r="DY68" s="720"/>
      <c r="DZ68" s="824"/>
      <c r="EA68" s="824"/>
      <c r="EB68" s="824"/>
      <c r="EC68" s="824"/>
      <c r="ED68" s="824"/>
      <c r="EE68" s="824"/>
      <c r="EF68" s="824"/>
      <c r="EG68" s="824"/>
      <c r="EH68" s="824"/>
      <c r="EI68" s="824"/>
      <c r="EJ68" s="712"/>
    </row>
    <row r="69" spans="1:140">
      <c r="A69" s="137" t="s">
        <v>622</v>
      </c>
      <c r="C69" s="714">
        <f>VLOOKUP(A69,'Прайс-лист'!$B:$K,10,0)</f>
        <v>690</v>
      </c>
      <c r="D69" s="715"/>
      <c r="E69" s="715"/>
      <c r="F69" s="715"/>
      <c r="G69" s="715"/>
      <c r="H69" s="715"/>
      <c r="I69" s="715"/>
      <c r="J69" s="715"/>
      <c r="K69" s="716"/>
      <c r="L69" s="708"/>
      <c r="M69" s="709"/>
      <c r="N69" s="709"/>
      <c r="O69" s="137" t="s">
        <v>731</v>
      </c>
      <c r="P69" s="164"/>
      <c r="Q69" s="819">
        <f>VLOOKUP(O69,'Прайс-лист'!$B:$K,10,0)</f>
        <v>970</v>
      </c>
      <c r="R69" s="820"/>
      <c r="S69" s="820"/>
      <c r="T69" s="820"/>
      <c r="U69" s="820"/>
      <c r="V69" s="820"/>
      <c r="W69" s="820"/>
      <c r="X69" s="820"/>
      <c r="Y69" s="716"/>
      <c r="Z69" s="708"/>
      <c r="AA69" s="709"/>
      <c r="AB69" s="709"/>
      <c r="AC69" s="137" t="s">
        <v>666</v>
      </c>
      <c r="AD69" s="160"/>
      <c r="AE69" s="719">
        <f>VLOOKUP(AC69,'Прайс-лист'!$B:$K,10,0)</f>
        <v>770</v>
      </c>
      <c r="AF69" s="715"/>
      <c r="AG69" s="715"/>
      <c r="AH69" s="715"/>
      <c r="AI69" s="715"/>
      <c r="AJ69" s="715"/>
      <c r="AK69" s="715"/>
      <c r="AL69" s="715"/>
      <c r="AM69" s="716"/>
      <c r="AN69" s="708"/>
      <c r="AO69" s="709"/>
      <c r="AP69" s="713"/>
      <c r="AQ69" s="137" t="s">
        <v>5566</v>
      </c>
      <c r="AR69" s="160"/>
      <c r="AS69" s="714">
        <f>VLOOKUP(AQ69,'Прайс-лист'!$B:$K,10,0)</f>
        <v>1060</v>
      </c>
      <c r="AT69" s="715"/>
      <c r="AU69" s="715"/>
      <c r="AV69" s="715"/>
      <c r="AW69" s="715"/>
      <c r="AX69" s="715"/>
      <c r="AY69" s="715"/>
      <c r="AZ69" s="715"/>
      <c r="BA69" s="716"/>
      <c r="BB69" s="708"/>
      <c r="BC69" s="709"/>
      <c r="BD69" s="709"/>
      <c r="BE69" s="137" t="s">
        <v>734</v>
      </c>
      <c r="BF69" s="160"/>
      <c r="BG69" s="719">
        <f>VLOOKUP(BE69,'Прайс-лист'!$B:$K,10,0)</f>
        <v>1430</v>
      </c>
      <c r="BH69" s="715"/>
      <c r="BI69" s="715"/>
      <c r="BJ69" s="715"/>
      <c r="BK69" s="715"/>
      <c r="BL69" s="715"/>
      <c r="BM69" s="715"/>
      <c r="BN69" s="715"/>
      <c r="BO69" s="716"/>
      <c r="BP69" s="708"/>
      <c r="BQ69" s="709"/>
      <c r="BR69" s="713"/>
      <c r="BS69" s="137" t="s">
        <v>5567</v>
      </c>
      <c r="BT69" s="160"/>
      <c r="BU69" s="714">
        <f>VLOOKUP(BS69,'Прайс-лист'!$B:$K,10,0)</f>
        <v>1020</v>
      </c>
      <c r="BV69" s="715"/>
      <c r="BW69" s="715"/>
      <c r="BX69" s="715"/>
      <c r="BY69" s="715"/>
      <c r="BZ69" s="715"/>
      <c r="CA69" s="715"/>
      <c r="CB69" s="715"/>
      <c r="CC69" s="716"/>
      <c r="CD69" s="708"/>
      <c r="CE69" s="709"/>
      <c r="CF69" s="709"/>
      <c r="CG69" s="137" t="s">
        <v>737</v>
      </c>
      <c r="CH69" s="160"/>
      <c r="CI69" s="719">
        <f>VLOOKUP(CG69,'Прайс-лист'!$B:$K,10,0)</f>
        <v>1460</v>
      </c>
      <c r="CJ69" s="715"/>
      <c r="CK69" s="715"/>
      <c r="CL69" s="715"/>
      <c r="CM69" s="715"/>
      <c r="CN69" s="715"/>
      <c r="CO69" s="715"/>
      <c r="CP69" s="715"/>
      <c r="CQ69" s="716"/>
      <c r="CR69" s="708"/>
      <c r="CS69" s="709"/>
      <c r="CT69" s="713"/>
      <c r="CU69" s="137" t="s">
        <v>5568</v>
      </c>
      <c r="CV69" s="160"/>
      <c r="CW69" s="714">
        <f>VLOOKUP(CU69,'Прайс-лист'!$B:$K,10,0)</f>
        <v>1080</v>
      </c>
      <c r="CX69" s="715"/>
      <c r="CY69" s="715"/>
      <c r="CZ69" s="715"/>
      <c r="DA69" s="715"/>
      <c r="DB69" s="715"/>
      <c r="DC69" s="715"/>
      <c r="DD69" s="715"/>
      <c r="DE69" s="716"/>
      <c r="DF69" s="708"/>
      <c r="DG69" s="709"/>
      <c r="DH69" s="709"/>
      <c r="DI69" s="137" t="s">
        <v>740</v>
      </c>
      <c r="DJ69" s="160"/>
      <c r="DK69" s="719">
        <f>VLOOKUP(DI69,'Прайс-лист'!$B:$K,10,0)</f>
        <v>1580</v>
      </c>
      <c r="DL69" s="715"/>
      <c r="DM69" s="715"/>
      <c r="DN69" s="715"/>
      <c r="DO69" s="715"/>
      <c r="DP69" s="715"/>
      <c r="DQ69" s="715"/>
      <c r="DR69" s="715"/>
      <c r="DS69" s="716"/>
      <c r="DT69" s="708"/>
      <c r="DU69" s="709"/>
      <c r="DV69" s="713"/>
      <c r="DW69" s="137" t="s">
        <v>5569</v>
      </c>
      <c r="DX69" s="160"/>
      <c r="DY69" s="714">
        <f>VLOOKUP(DW69,'Прайс-лист'!$B:$K,10,0)</f>
        <v>1060</v>
      </c>
      <c r="DZ69" s="820"/>
      <c r="EA69" s="820"/>
      <c r="EB69" s="820"/>
      <c r="EC69" s="820"/>
      <c r="ED69" s="820"/>
      <c r="EE69" s="820"/>
      <c r="EF69" s="820"/>
      <c r="EG69" s="716"/>
      <c r="EH69" s="708"/>
      <c r="EI69" s="709"/>
      <c r="EJ69" s="713"/>
    </row>
    <row r="70" spans="1:140" ht="15" thickBot="1">
      <c r="A70" s="138" t="s">
        <v>777</v>
      </c>
      <c r="C70" s="753">
        <f>VLOOKUP(A70,'Прайс-лист'!$B:$K,10,0)</f>
        <v>690</v>
      </c>
      <c r="D70" s="723"/>
      <c r="E70" s="723"/>
      <c r="F70" s="723"/>
      <c r="G70" s="723"/>
      <c r="H70" s="723"/>
      <c r="I70" s="723"/>
      <c r="J70" s="723"/>
      <c r="K70" s="724"/>
      <c r="L70" s="725"/>
      <c r="M70" s="726"/>
      <c r="N70" s="726"/>
      <c r="O70" s="138" t="s">
        <v>841</v>
      </c>
      <c r="P70" s="244"/>
      <c r="Q70" s="722">
        <f>VLOOKUP(O70,'Прайс-лист'!$B:$K,10,0)</f>
        <v>970</v>
      </c>
      <c r="R70" s="723"/>
      <c r="S70" s="723"/>
      <c r="T70" s="723"/>
      <c r="U70" s="723"/>
      <c r="V70" s="723"/>
      <c r="W70" s="723"/>
      <c r="X70" s="723"/>
      <c r="Y70" s="724"/>
      <c r="Z70" s="725"/>
      <c r="AA70" s="726"/>
      <c r="AB70" s="726"/>
      <c r="AC70" s="138" t="s">
        <v>799</v>
      </c>
      <c r="AD70" s="245"/>
      <c r="AE70" s="722">
        <f>VLOOKUP(AC70,'Прайс-лист'!$B:$K,10,0)</f>
        <v>770</v>
      </c>
      <c r="AF70" s="723"/>
      <c r="AG70" s="723"/>
      <c r="AH70" s="723"/>
      <c r="AI70" s="723"/>
      <c r="AJ70" s="723"/>
      <c r="AK70" s="723"/>
      <c r="AL70" s="723"/>
      <c r="AM70" s="724"/>
      <c r="AN70" s="725"/>
      <c r="AO70" s="726"/>
      <c r="AP70" s="727"/>
      <c r="AQ70" s="138" t="s">
        <v>5608</v>
      </c>
      <c r="AR70" s="245"/>
      <c r="AS70" s="753">
        <f>VLOOKUP(AQ70,'Прайс-лист'!$B:$K,10,0)</f>
        <v>1060</v>
      </c>
      <c r="AT70" s="723"/>
      <c r="AU70" s="723"/>
      <c r="AV70" s="723"/>
      <c r="AW70" s="723"/>
      <c r="AX70" s="723"/>
      <c r="AY70" s="723"/>
      <c r="AZ70" s="723"/>
      <c r="BA70" s="724"/>
      <c r="BB70" s="725"/>
      <c r="BC70" s="726"/>
      <c r="BD70" s="726"/>
      <c r="BE70" s="138" t="s">
        <v>843</v>
      </c>
      <c r="BF70" s="245"/>
      <c r="BG70" s="722">
        <f>VLOOKUP(BE70,'Прайс-лист'!$B:$K,10,0)</f>
        <v>1430</v>
      </c>
      <c r="BH70" s="723"/>
      <c r="BI70" s="723"/>
      <c r="BJ70" s="723"/>
      <c r="BK70" s="723"/>
      <c r="BL70" s="723"/>
      <c r="BM70" s="723"/>
      <c r="BN70" s="723"/>
      <c r="BO70" s="724"/>
      <c r="BP70" s="725"/>
      <c r="BQ70" s="726"/>
      <c r="BR70" s="727"/>
      <c r="BS70" s="138" t="s">
        <v>5609</v>
      </c>
      <c r="BT70" s="160"/>
      <c r="BU70" s="753">
        <f>VLOOKUP(BS70,'Прайс-лист'!$B:$K,10,0)</f>
        <v>1020</v>
      </c>
      <c r="BV70" s="723"/>
      <c r="BW70" s="723"/>
      <c r="BX70" s="723"/>
      <c r="BY70" s="723"/>
      <c r="BZ70" s="723"/>
      <c r="CA70" s="723"/>
      <c r="CB70" s="723"/>
      <c r="CC70" s="724"/>
      <c r="CD70" s="725"/>
      <c r="CE70" s="726"/>
      <c r="CF70" s="726"/>
      <c r="CG70" s="138" t="s">
        <v>845</v>
      </c>
      <c r="CH70" s="245"/>
      <c r="CI70" s="722">
        <f>VLOOKUP(CG70,'Прайс-лист'!$B:$K,10,0)</f>
        <v>1460</v>
      </c>
      <c r="CJ70" s="723"/>
      <c r="CK70" s="723"/>
      <c r="CL70" s="723"/>
      <c r="CM70" s="723"/>
      <c r="CN70" s="723"/>
      <c r="CO70" s="723"/>
      <c r="CP70" s="723"/>
      <c r="CQ70" s="724"/>
      <c r="CR70" s="725"/>
      <c r="CS70" s="726"/>
      <c r="CT70" s="727"/>
      <c r="CU70" s="138" t="s">
        <v>5610</v>
      </c>
      <c r="CV70" s="245"/>
      <c r="CW70" s="753">
        <f>VLOOKUP(CU70,'Прайс-лист'!$B:$K,10,0)</f>
        <v>1080</v>
      </c>
      <c r="CX70" s="723"/>
      <c r="CY70" s="723"/>
      <c r="CZ70" s="723"/>
      <c r="DA70" s="723"/>
      <c r="DB70" s="723"/>
      <c r="DC70" s="723"/>
      <c r="DD70" s="723"/>
      <c r="DE70" s="724"/>
      <c r="DF70" s="725"/>
      <c r="DG70" s="726"/>
      <c r="DH70" s="726"/>
      <c r="DI70" s="138" t="s">
        <v>847</v>
      </c>
      <c r="DJ70" s="245"/>
      <c r="DK70" s="722">
        <f>VLOOKUP(DI70,'Прайс-лист'!$B:$K,10,0)</f>
        <v>1580</v>
      </c>
      <c r="DL70" s="723"/>
      <c r="DM70" s="723"/>
      <c r="DN70" s="723"/>
      <c r="DO70" s="723"/>
      <c r="DP70" s="723"/>
      <c r="DQ70" s="723"/>
      <c r="DR70" s="723"/>
      <c r="DS70" s="724"/>
      <c r="DT70" s="725"/>
      <c r="DU70" s="726"/>
      <c r="DV70" s="727"/>
      <c r="DW70" s="138" t="s">
        <v>5611</v>
      </c>
      <c r="DX70" s="160"/>
      <c r="DY70" s="753">
        <f>VLOOKUP(DW70,'Прайс-лист'!$B:$K,10,0)</f>
        <v>1060</v>
      </c>
      <c r="DZ70" s="723"/>
      <c r="EA70" s="723"/>
      <c r="EB70" s="723"/>
      <c r="EC70" s="723"/>
      <c r="ED70" s="723"/>
      <c r="EE70" s="723"/>
      <c r="EF70" s="723"/>
      <c r="EG70" s="724"/>
      <c r="EH70" s="725"/>
      <c r="EI70" s="726"/>
      <c r="EJ70" s="727"/>
    </row>
    <row r="71" spans="1:140" ht="15.75" customHeight="1" thickBot="1"/>
    <row r="72" spans="1:140" ht="15" thickBot="1">
      <c r="C72" s="754" t="s">
        <v>4196</v>
      </c>
      <c r="D72" s="755"/>
      <c r="E72" s="755"/>
      <c r="F72" s="755"/>
      <c r="G72" s="755"/>
      <c r="H72" s="755"/>
      <c r="I72" s="755"/>
      <c r="J72" s="755"/>
      <c r="K72" s="755"/>
      <c r="L72" s="755"/>
      <c r="M72" s="755"/>
      <c r="N72" s="756"/>
      <c r="O72" s="134"/>
      <c r="P72" s="158"/>
      <c r="Q72" s="754" t="s">
        <v>4197</v>
      </c>
      <c r="R72" s="755"/>
      <c r="S72" s="755"/>
      <c r="T72" s="755"/>
      <c r="U72" s="755"/>
      <c r="V72" s="755"/>
      <c r="W72" s="755"/>
      <c r="X72" s="755"/>
      <c r="Y72" s="755"/>
      <c r="Z72" s="755"/>
      <c r="AA72" s="755"/>
      <c r="AB72" s="755"/>
      <c r="AC72" s="755"/>
      <c r="AD72" s="755"/>
      <c r="AE72" s="755"/>
      <c r="AF72" s="755"/>
      <c r="AG72" s="755"/>
      <c r="AH72" s="755"/>
      <c r="AI72" s="755"/>
      <c r="AJ72" s="755"/>
      <c r="AK72" s="755"/>
      <c r="AL72" s="755"/>
      <c r="AM72" s="755"/>
      <c r="AN72" s="755"/>
      <c r="AO72" s="755"/>
      <c r="AP72" s="756"/>
      <c r="AQ72" s="134"/>
      <c r="AS72" s="754" t="s">
        <v>4198</v>
      </c>
      <c r="AT72" s="755"/>
      <c r="AU72" s="755"/>
      <c r="AV72" s="755"/>
      <c r="AW72" s="755"/>
      <c r="AX72" s="755"/>
      <c r="AY72" s="755"/>
      <c r="AZ72" s="755"/>
      <c r="BA72" s="755"/>
      <c r="BB72" s="755"/>
      <c r="BC72" s="755"/>
      <c r="BD72" s="755"/>
      <c r="BE72" s="755"/>
      <c r="BF72" s="755"/>
      <c r="BG72" s="755"/>
      <c r="BH72" s="755"/>
      <c r="BI72" s="755"/>
      <c r="BJ72" s="755"/>
      <c r="BK72" s="755"/>
      <c r="BL72" s="755"/>
      <c r="BM72" s="755"/>
      <c r="BN72" s="755"/>
      <c r="BO72" s="755"/>
      <c r="BP72" s="755"/>
      <c r="BQ72" s="755"/>
      <c r="BR72" s="756"/>
      <c r="BS72" s="134"/>
      <c r="BT72" s="164"/>
      <c r="BU72" s="754" t="s">
        <v>4199</v>
      </c>
      <c r="BV72" s="755"/>
      <c r="BW72" s="755"/>
      <c r="BX72" s="755"/>
      <c r="BY72" s="755"/>
      <c r="BZ72" s="755"/>
      <c r="CA72" s="755"/>
      <c r="CB72" s="755"/>
      <c r="CC72" s="755"/>
      <c r="CD72" s="755"/>
      <c r="CE72" s="755"/>
      <c r="CF72" s="755"/>
      <c r="CG72" s="755"/>
      <c r="CH72" s="755"/>
      <c r="CI72" s="755"/>
      <c r="CJ72" s="755"/>
      <c r="CK72" s="755"/>
      <c r="CL72" s="755"/>
      <c r="CM72" s="755"/>
      <c r="CN72" s="755"/>
      <c r="CO72" s="755"/>
      <c r="CP72" s="755"/>
      <c r="CQ72" s="755"/>
      <c r="CR72" s="755"/>
      <c r="CS72" s="755"/>
      <c r="CT72" s="756"/>
      <c r="CU72" s="134"/>
      <c r="CW72" s="754" t="s">
        <v>4200</v>
      </c>
      <c r="CX72" s="755"/>
      <c r="CY72" s="755"/>
      <c r="CZ72" s="755"/>
      <c r="DA72" s="755"/>
      <c r="DB72" s="755"/>
      <c r="DC72" s="755"/>
      <c r="DD72" s="755"/>
      <c r="DE72" s="755"/>
      <c r="DF72" s="755"/>
      <c r="DG72" s="755"/>
      <c r="DH72" s="755"/>
      <c r="DI72" s="755"/>
      <c r="DJ72" s="755"/>
      <c r="DK72" s="755"/>
      <c r="DL72" s="755"/>
      <c r="DM72" s="755"/>
      <c r="DN72" s="755"/>
      <c r="DO72" s="755"/>
      <c r="DP72" s="755"/>
      <c r="DQ72" s="755"/>
      <c r="DR72" s="755"/>
      <c r="DS72" s="755"/>
      <c r="DT72" s="755"/>
      <c r="DU72" s="755"/>
      <c r="DV72" s="756"/>
      <c r="DW72" s="134"/>
      <c r="DY72" s="754" t="s">
        <v>4327</v>
      </c>
      <c r="DZ72" s="755"/>
      <c r="EA72" s="755"/>
      <c r="EB72" s="755"/>
      <c r="EC72" s="755"/>
      <c r="ED72" s="755"/>
      <c r="EE72" s="755"/>
      <c r="EF72" s="755"/>
      <c r="EG72" s="755"/>
      <c r="EH72" s="755"/>
      <c r="EI72" s="755"/>
      <c r="EJ72" s="756"/>
    </row>
    <row r="73" spans="1:140" ht="15.75">
      <c r="C73" s="740" t="s">
        <v>6362</v>
      </c>
      <c r="D73" s="741"/>
      <c r="E73" s="741"/>
      <c r="F73" s="741"/>
      <c r="G73" s="741"/>
      <c r="H73" s="741"/>
      <c r="I73" s="741"/>
      <c r="J73" s="741"/>
      <c r="K73" s="741"/>
      <c r="L73" s="741"/>
      <c r="M73" s="741"/>
      <c r="N73" s="742"/>
      <c r="O73" s="135"/>
      <c r="P73" s="158"/>
      <c r="Q73" s="740" t="s">
        <v>4300</v>
      </c>
      <c r="R73" s="741"/>
      <c r="S73" s="741"/>
      <c r="T73" s="741"/>
      <c r="U73" s="741"/>
      <c r="V73" s="741"/>
      <c r="W73" s="741"/>
      <c r="X73" s="741"/>
      <c r="Y73" s="741"/>
      <c r="Z73" s="741"/>
      <c r="AA73" s="741"/>
      <c r="AB73" s="741"/>
      <c r="AC73" s="135"/>
      <c r="AD73" s="164"/>
      <c r="AE73" s="733" t="s">
        <v>619</v>
      </c>
      <c r="AF73" s="733"/>
      <c r="AG73" s="733"/>
      <c r="AH73" s="733"/>
      <c r="AI73" s="733"/>
      <c r="AJ73" s="733"/>
      <c r="AK73" s="733"/>
      <c r="AL73" s="733"/>
      <c r="AM73" s="733"/>
      <c r="AN73" s="733"/>
      <c r="AO73" s="733"/>
      <c r="AP73" s="743"/>
      <c r="AQ73" s="135"/>
      <c r="AS73" s="740" t="s">
        <v>4302</v>
      </c>
      <c r="AT73" s="741"/>
      <c r="AU73" s="741"/>
      <c r="AV73" s="741"/>
      <c r="AW73" s="741"/>
      <c r="AX73" s="741"/>
      <c r="AY73" s="741"/>
      <c r="AZ73" s="741"/>
      <c r="BA73" s="741"/>
      <c r="BB73" s="741"/>
      <c r="BC73" s="741"/>
      <c r="BD73" s="741"/>
      <c r="BE73" s="135"/>
      <c r="BF73" s="164"/>
      <c r="BG73" s="733" t="s">
        <v>759</v>
      </c>
      <c r="BH73" s="733"/>
      <c r="BI73" s="733"/>
      <c r="BJ73" s="733"/>
      <c r="BK73" s="733"/>
      <c r="BL73" s="733"/>
      <c r="BM73" s="733"/>
      <c r="BN73" s="733"/>
      <c r="BO73" s="733"/>
      <c r="BP73" s="733"/>
      <c r="BQ73" s="733"/>
      <c r="BR73" s="743"/>
      <c r="BS73" s="135"/>
      <c r="BT73" s="164"/>
      <c r="BU73" s="740" t="s">
        <v>4304</v>
      </c>
      <c r="BV73" s="741"/>
      <c r="BW73" s="741"/>
      <c r="BX73" s="741"/>
      <c r="BY73" s="741"/>
      <c r="BZ73" s="741"/>
      <c r="CA73" s="741"/>
      <c r="CB73" s="741"/>
      <c r="CC73" s="741"/>
      <c r="CD73" s="741"/>
      <c r="CE73" s="741"/>
      <c r="CF73" s="741"/>
      <c r="CG73" s="135"/>
      <c r="CH73" s="164"/>
      <c r="CI73" s="733" t="s">
        <v>748</v>
      </c>
      <c r="CJ73" s="733"/>
      <c r="CK73" s="733"/>
      <c r="CL73" s="733"/>
      <c r="CM73" s="733"/>
      <c r="CN73" s="733"/>
      <c r="CO73" s="733"/>
      <c r="CP73" s="733"/>
      <c r="CQ73" s="733"/>
      <c r="CR73" s="733"/>
      <c r="CS73" s="733"/>
      <c r="CT73" s="743"/>
      <c r="CU73" s="135"/>
      <c r="CW73" s="740" t="s">
        <v>4306</v>
      </c>
      <c r="CX73" s="741"/>
      <c r="CY73" s="741"/>
      <c r="CZ73" s="741"/>
      <c r="DA73" s="741"/>
      <c r="DB73" s="741"/>
      <c r="DC73" s="741"/>
      <c r="DD73" s="741"/>
      <c r="DE73" s="741"/>
      <c r="DF73" s="741"/>
      <c r="DG73" s="741"/>
      <c r="DH73" s="741"/>
      <c r="DI73" s="135"/>
      <c r="DJ73" s="164"/>
      <c r="DK73" s="733" t="s">
        <v>744</v>
      </c>
      <c r="DL73" s="733"/>
      <c r="DM73" s="733"/>
      <c r="DN73" s="733"/>
      <c r="DO73" s="733"/>
      <c r="DP73" s="733"/>
      <c r="DQ73" s="733"/>
      <c r="DR73" s="733"/>
      <c r="DS73" s="733"/>
      <c r="DT73" s="733"/>
      <c r="DU73" s="733"/>
      <c r="DV73" s="743"/>
      <c r="DW73" s="135"/>
      <c r="DY73" s="740" t="s">
        <v>643</v>
      </c>
      <c r="DZ73" s="741"/>
      <c r="EA73" s="741"/>
      <c r="EB73" s="741"/>
      <c r="EC73" s="741"/>
      <c r="ED73" s="741"/>
      <c r="EE73" s="741"/>
      <c r="EF73" s="741"/>
      <c r="EG73" s="741"/>
      <c r="EH73" s="741"/>
      <c r="EI73" s="741"/>
      <c r="EJ73" s="742"/>
    </row>
    <row r="74" spans="1:140" ht="48.75" customHeight="1">
      <c r="C74" s="734" t="s">
        <v>4273</v>
      </c>
      <c r="D74" s="821"/>
      <c r="E74" s="821"/>
      <c r="F74" s="821"/>
      <c r="G74" s="821"/>
      <c r="H74" s="821"/>
      <c r="I74" s="821"/>
      <c r="J74" s="821"/>
      <c r="K74" s="821"/>
      <c r="L74" s="821"/>
      <c r="M74" s="821"/>
      <c r="N74" s="744"/>
      <c r="O74" s="142"/>
      <c r="P74" s="164"/>
      <c r="Q74" s="734" t="s">
        <v>4317</v>
      </c>
      <c r="R74" s="735"/>
      <c r="S74" s="735"/>
      <c r="T74" s="735"/>
      <c r="U74" s="735"/>
      <c r="V74" s="735"/>
      <c r="W74" s="735"/>
      <c r="X74" s="735"/>
      <c r="Y74" s="735"/>
      <c r="Z74" s="735"/>
      <c r="AA74" s="735"/>
      <c r="AB74" s="735"/>
      <c r="AC74" s="142"/>
      <c r="AD74" s="164"/>
      <c r="AE74" s="735" t="s">
        <v>4262</v>
      </c>
      <c r="AF74" s="735"/>
      <c r="AG74" s="735"/>
      <c r="AH74" s="735"/>
      <c r="AI74" s="735"/>
      <c r="AJ74" s="735"/>
      <c r="AK74" s="735"/>
      <c r="AL74" s="735"/>
      <c r="AM74" s="735"/>
      <c r="AN74" s="735"/>
      <c r="AO74" s="735"/>
      <c r="AP74" s="744"/>
      <c r="AQ74" s="142"/>
      <c r="AR74" s="160"/>
      <c r="AS74" s="734" t="s">
        <v>4301</v>
      </c>
      <c r="AT74" s="735"/>
      <c r="AU74" s="735"/>
      <c r="AV74" s="735"/>
      <c r="AW74" s="735"/>
      <c r="AX74" s="735"/>
      <c r="AY74" s="735"/>
      <c r="AZ74" s="735"/>
      <c r="BA74" s="735"/>
      <c r="BB74" s="735"/>
      <c r="BC74" s="735"/>
      <c r="BD74" s="735"/>
      <c r="BE74" s="142"/>
      <c r="BF74" s="164"/>
      <c r="BG74" s="735" t="s">
        <v>4318</v>
      </c>
      <c r="BH74" s="735"/>
      <c r="BI74" s="735"/>
      <c r="BJ74" s="735"/>
      <c r="BK74" s="735"/>
      <c r="BL74" s="735"/>
      <c r="BM74" s="735"/>
      <c r="BN74" s="735"/>
      <c r="BO74" s="735"/>
      <c r="BP74" s="735"/>
      <c r="BQ74" s="735"/>
      <c r="BR74" s="744"/>
      <c r="BS74" s="142"/>
      <c r="BT74" s="160"/>
      <c r="BU74" s="734" t="s">
        <v>4303</v>
      </c>
      <c r="BV74" s="735"/>
      <c r="BW74" s="735"/>
      <c r="BX74" s="735"/>
      <c r="BY74" s="735"/>
      <c r="BZ74" s="735"/>
      <c r="CA74" s="735"/>
      <c r="CB74" s="735"/>
      <c r="CC74" s="735"/>
      <c r="CD74" s="735"/>
      <c r="CE74" s="735"/>
      <c r="CF74" s="735"/>
      <c r="CG74" s="142"/>
      <c r="CH74" s="164"/>
      <c r="CI74" s="735" t="s">
        <v>4319</v>
      </c>
      <c r="CJ74" s="735"/>
      <c r="CK74" s="735"/>
      <c r="CL74" s="735"/>
      <c r="CM74" s="735"/>
      <c r="CN74" s="735"/>
      <c r="CO74" s="735"/>
      <c r="CP74" s="735"/>
      <c r="CQ74" s="735"/>
      <c r="CR74" s="735"/>
      <c r="CS74" s="735"/>
      <c r="CT74" s="744"/>
      <c r="CU74" s="142"/>
      <c r="CV74" s="160"/>
      <c r="CW74" s="734" t="s">
        <v>4305</v>
      </c>
      <c r="CX74" s="735"/>
      <c r="CY74" s="735"/>
      <c r="CZ74" s="735"/>
      <c r="DA74" s="735"/>
      <c r="DB74" s="735"/>
      <c r="DC74" s="735"/>
      <c r="DD74" s="735"/>
      <c r="DE74" s="735"/>
      <c r="DF74" s="735"/>
      <c r="DG74" s="735"/>
      <c r="DH74" s="735"/>
      <c r="DI74" s="142"/>
      <c r="DJ74" s="164"/>
      <c r="DK74" s="735" t="s">
        <v>4404</v>
      </c>
      <c r="DL74" s="735"/>
      <c r="DM74" s="735"/>
      <c r="DN74" s="735"/>
      <c r="DO74" s="735"/>
      <c r="DP74" s="735"/>
      <c r="DQ74" s="735"/>
      <c r="DR74" s="735"/>
      <c r="DS74" s="735"/>
      <c r="DT74" s="735"/>
      <c r="DU74" s="735"/>
      <c r="DV74" s="744"/>
      <c r="DW74" s="134"/>
      <c r="DX74" s="160"/>
      <c r="DY74" s="734" t="s">
        <v>4396</v>
      </c>
      <c r="DZ74" s="821"/>
      <c r="EA74" s="821"/>
      <c r="EB74" s="821"/>
      <c r="EC74" s="821"/>
      <c r="ED74" s="821"/>
      <c r="EE74" s="821"/>
      <c r="EF74" s="821"/>
      <c r="EG74" s="821"/>
      <c r="EH74" s="821"/>
      <c r="EI74" s="821"/>
      <c r="EJ74" s="744"/>
    </row>
    <row r="75" spans="1:140" ht="15" customHeight="1">
      <c r="C75" s="736" t="s">
        <v>665</v>
      </c>
      <c r="D75" s="822"/>
      <c r="E75" s="822"/>
      <c r="F75" s="822"/>
      <c r="G75" s="822"/>
      <c r="H75" s="822"/>
      <c r="I75" s="822"/>
      <c r="J75" s="822"/>
      <c r="K75" s="822"/>
      <c r="L75" s="822"/>
      <c r="M75" s="822"/>
      <c r="N75" s="718"/>
      <c r="O75" s="352"/>
      <c r="P75" s="164"/>
      <c r="Q75" s="736"/>
      <c r="R75" s="717"/>
      <c r="S75" s="717"/>
      <c r="T75" s="717"/>
      <c r="U75" s="717"/>
      <c r="V75" s="717"/>
      <c r="W75" s="717"/>
      <c r="X75" s="717"/>
      <c r="Y75" s="717"/>
      <c r="Z75" s="717"/>
      <c r="AA75" s="717"/>
      <c r="AB75" s="717"/>
      <c r="AC75" s="352"/>
      <c r="AD75" s="164"/>
      <c r="AE75" s="717" t="s">
        <v>621</v>
      </c>
      <c r="AF75" s="717"/>
      <c r="AG75" s="717"/>
      <c r="AH75" s="717"/>
      <c r="AI75" s="717"/>
      <c r="AJ75" s="717"/>
      <c r="AK75" s="717"/>
      <c r="AL75" s="717"/>
      <c r="AM75" s="717"/>
      <c r="AN75" s="717"/>
      <c r="AO75" s="717"/>
      <c r="AP75" s="718"/>
      <c r="AQ75" s="352"/>
      <c r="AR75" s="160"/>
      <c r="AS75" s="736"/>
      <c r="AT75" s="717"/>
      <c r="AU75" s="717"/>
      <c r="AV75" s="717"/>
      <c r="AW75" s="717"/>
      <c r="AX75" s="717"/>
      <c r="AY75" s="717"/>
      <c r="AZ75" s="717"/>
      <c r="BA75" s="717"/>
      <c r="BB75" s="717"/>
      <c r="BC75" s="717"/>
      <c r="BD75" s="717"/>
      <c r="BE75" s="352"/>
      <c r="BF75" s="164"/>
      <c r="BG75" s="717" t="s">
        <v>761</v>
      </c>
      <c r="BH75" s="717"/>
      <c r="BI75" s="717"/>
      <c r="BJ75" s="717"/>
      <c r="BK75" s="717"/>
      <c r="BL75" s="717"/>
      <c r="BM75" s="717"/>
      <c r="BN75" s="717"/>
      <c r="BO75" s="717"/>
      <c r="BP75" s="717"/>
      <c r="BQ75" s="717"/>
      <c r="BR75" s="718"/>
      <c r="BS75" s="352"/>
      <c r="BT75" s="160"/>
      <c r="BU75" s="736"/>
      <c r="BV75" s="717"/>
      <c r="BW75" s="717"/>
      <c r="BX75" s="717"/>
      <c r="BY75" s="717"/>
      <c r="BZ75" s="717"/>
      <c r="CA75" s="717"/>
      <c r="CB75" s="717"/>
      <c r="CC75" s="717"/>
      <c r="CD75" s="717"/>
      <c r="CE75" s="717"/>
      <c r="CF75" s="717"/>
      <c r="CG75" s="352"/>
      <c r="CH75" s="164"/>
      <c r="CI75" s="717" t="s">
        <v>661</v>
      </c>
      <c r="CJ75" s="717"/>
      <c r="CK75" s="717"/>
      <c r="CL75" s="717"/>
      <c r="CM75" s="717"/>
      <c r="CN75" s="717"/>
      <c r="CO75" s="717"/>
      <c r="CP75" s="717"/>
      <c r="CQ75" s="717"/>
      <c r="CR75" s="717"/>
      <c r="CS75" s="717"/>
      <c r="CT75" s="718"/>
      <c r="CU75" s="352"/>
      <c r="CV75" s="160"/>
      <c r="CW75" s="736"/>
      <c r="CX75" s="717"/>
      <c r="CY75" s="717"/>
      <c r="CZ75" s="717"/>
      <c r="DA75" s="717"/>
      <c r="DB75" s="717"/>
      <c r="DC75" s="717"/>
      <c r="DD75" s="717"/>
      <c r="DE75" s="717"/>
      <c r="DF75" s="717"/>
      <c r="DG75" s="717"/>
      <c r="DH75" s="717"/>
      <c r="DI75" s="352"/>
      <c r="DJ75" s="164"/>
      <c r="DK75" s="717" t="s">
        <v>746</v>
      </c>
      <c r="DL75" s="717"/>
      <c r="DM75" s="717"/>
      <c r="DN75" s="717"/>
      <c r="DO75" s="717"/>
      <c r="DP75" s="717"/>
      <c r="DQ75" s="717"/>
      <c r="DR75" s="717"/>
      <c r="DS75" s="717"/>
      <c r="DT75" s="717"/>
      <c r="DU75" s="717"/>
      <c r="DV75" s="718"/>
      <c r="DW75" s="135"/>
      <c r="DX75" s="164"/>
      <c r="DY75" s="736" t="s">
        <v>645</v>
      </c>
      <c r="DZ75" s="822"/>
      <c r="EA75" s="822"/>
      <c r="EB75" s="822"/>
      <c r="EC75" s="822"/>
      <c r="ED75" s="822"/>
      <c r="EE75" s="822"/>
      <c r="EF75" s="822"/>
      <c r="EG75" s="822"/>
      <c r="EH75" s="822"/>
      <c r="EI75" s="822"/>
      <c r="EJ75" s="718"/>
    </row>
    <row r="76" spans="1:140" ht="106.5" customHeight="1">
      <c r="C76" s="720"/>
      <c r="D76" s="824"/>
      <c r="E76" s="824"/>
      <c r="F76" s="824"/>
      <c r="G76" s="824"/>
      <c r="H76" s="824"/>
      <c r="I76" s="824"/>
      <c r="J76" s="824"/>
      <c r="K76" s="824"/>
      <c r="L76" s="824"/>
      <c r="M76" s="824"/>
      <c r="N76" s="712"/>
      <c r="O76" s="135"/>
      <c r="P76" s="164"/>
      <c r="Q76" s="720"/>
      <c r="R76" s="711"/>
      <c r="S76" s="711"/>
      <c r="T76" s="711"/>
      <c r="U76" s="711"/>
      <c r="V76" s="711"/>
      <c r="W76" s="711"/>
      <c r="X76" s="711"/>
      <c r="Y76" s="711"/>
      <c r="Z76" s="711"/>
      <c r="AA76" s="711"/>
      <c r="AB76" s="721"/>
      <c r="AC76" s="135"/>
      <c r="AD76" s="164"/>
      <c r="AE76" s="710"/>
      <c r="AF76" s="711"/>
      <c r="AG76" s="711"/>
      <c r="AH76" s="711"/>
      <c r="AI76" s="711"/>
      <c r="AJ76" s="711"/>
      <c r="AK76" s="711"/>
      <c r="AL76" s="711"/>
      <c r="AM76" s="711"/>
      <c r="AN76" s="711"/>
      <c r="AO76" s="711"/>
      <c r="AP76" s="712"/>
      <c r="AQ76" s="135"/>
      <c r="AR76" s="160"/>
      <c r="AS76" s="720"/>
      <c r="AT76" s="711"/>
      <c r="AU76" s="711"/>
      <c r="AV76" s="711"/>
      <c r="AW76" s="711"/>
      <c r="AX76" s="711"/>
      <c r="AY76" s="711"/>
      <c r="AZ76" s="711"/>
      <c r="BA76" s="711"/>
      <c r="BB76" s="711"/>
      <c r="BC76" s="711"/>
      <c r="BD76" s="721"/>
      <c r="BE76" s="135"/>
      <c r="BF76" s="164"/>
      <c r="BG76" s="710"/>
      <c r="BH76" s="711"/>
      <c r="BI76" s="711"/>
      <c r="BJ76" s="711"/>
      <c r="BK76" s="711"/>
      <c r="BL76" s="711"/>
      <c r="BM76" s="711"/>
      <c r="BN76" s="711"/>
      <c r="BO76" s="711"/>
      <c r="BP76" s="711"/>
      <c r="BQ76" s="711"/>
      <c r="BR76" s="712"/>
      <c r="BS76" s="135"/>
      <c r="BT76" s="160"/>
      <c r="BU76" s="720"/>
      <c r="BV76" s="711"/>
      <c r="BW76" s="711"/>
      <c r="BX76" s="711"/>
      <c r="BY76" s="711"/>
      <c r="BZ76" s="711"/>
      <c r="CA76" s="711"/>
      <c r="CB76" s="711"/>
      <c r="CC76" s="711"/>
      <c r="CD76" s="711"/>
      <c r="CE76" s="711"/>
      <c r="CF76" s="721"/>
      <c r="CG76" s="135"/>
      <c r="CH76" s="164"/>
      <c r="CI76" s="710"/>
      <c r="CJ76" s="711"/>
      <c r="CK76" s="711"/>
      <c r="CL76" s="711"/>
      <c r="CM76" s="711"/>
      <c r="CN76" s="711"/>
      <c r="CO76" s="711"/>
      <c r="CP76" s="711"/>
      <c r="CQ76" s="711"/>
      <c r="CR76" s="711"/>
      <c r="CS76" s="711"/>
      <c r="CT76" s="712"/>
      <c r="CU76" s="135"/>
      <c r="CV76" s="160"/>
      <c r="CW76" s="720"/>
      <c r="CX76" s="711"/>
      <c r="CY76" s="711"/>
      <c r="CZ76" s="711"/>
      <c r="DA76" s="711"/>
      <c r="DB76" s="711"/>
      <c r="DC76" s="711"/>
      <c r="DD76" s="711"/>
      <c r="DE76" s="711"/>
      <c r="DF76" s="711"/>
      <c r="DG76" s="711"/>
      <c r="DH76" s="721"/>
      <c r="DI76" s="135"/>
      <c r="DJ76" s="164"/>
      <c r="DK76" s="710"/>
      <c r="DL76" s="711"/>
      <c r="DM76" s="711"/>
      <c r="DN76" s="711"/>
      <c r="DO76" s="711"/>
      <c r="DP76" s="711"/>
      <c r="DQ76" s="711"/>
      <c r="DR76" s="711"/>
      <c r="DS76" s="711"/>
      <c r="DT76" s="711"/>
      <c r="DU76" s="711"/>
      <c r="DV76" s="712"/>
      <c r="DW76" s="134"/>
      <c r="DX76" s="160"/>
      <c r="DY76" s="720"/>
      <c r="DZ76" s="824"/>
      <c r="EA76" s="824"/>
      <c r="EB76" s="824"/>
      <c r="EC76" s="824"/>
      <c r="ED76" s="824"/>
      <c r="EE76" s="824"/>
      <c r="EF76" s="824"/>
      <c r="EG76" s="824"/>
      <c r="EH76" s="824"/>
      <c r="EI76" s="824"/>
      <c r="EJ76" s="712"/>
    </row>
    <row r="77" spans="1:140">
      <c r="A77" s="137" t="s">
        <v>743</v>
      </c>
      <c r="C77" s="714">
        <f>VLOOKUP(A77,'Прайс-лист'!$B:$K,10,0)</f>
        <v>1750</v>
      </c>
      <c r="D77" s="820"/>
      <c r="E77" s="820"/>
      <c r="F77" s="820"/>
      <c r="G77" s="820"/>
      <c r="H77" s="820"/>
      <c r="I77" s="820"/>
      <c r="J77" s="820"/>
      <c r="K77" s="716"/>
      <c r="L77" s="708"/>
      <c r="M77" s="709"/>
      <c r="N77" s="713"/>
      <c r="O77" s="137" t="s">
        <v>5570</v>
      </c>
      <c r="P77" s="164"/>
      <c r="Q77" s="714">
        <f>VLOOKUP(O77,'Прайс-лист'!$B:$K,10,0)</f>
        <v>1330</v>
      </c>
      <c r="R77" s="715"/>
      <c r="S77" s="715"/>
      <c r="T77" s="715"/>
      <c r="U77" s="715"/>
      <c r="V77" s="715"/>
      <c r="W77" s="715"/>
      <c r="X77" s="715"/>
      <c r="Y77" s="716"/>
      <c r="Z77" s="708"/>
      <c r="AA77" s="709"/>
      <c r="AB77" s="709"/>
      <c r="AC77" s="137" t="s">
        <v>622</v>
      </c>
      <c r="AD77" s="164"/>
      <c r="AE77" s="719">
        <f>VLOOKUP(AC77,'Прайс-лист'!$B:$K,10,0)</f>
        <v>690</v>
      </c>
      <c r="AF77" s="715"/>
      <c r="AG77" s="715"/>
      <c r="AH77" s="715"/>
      <c r="AI77" s="715"/>
      <c r="AJ77" s="715"/>
      <c r="AK77" s="715"/>
      <c r="AL77" s="715"/>
      <c r="AM77" s="716"/>
      <c r="AN77" s="708"/>
      <c r="AO77" s="709"/>
      <c r="AP77" s="713"/>
      <c r="AQ77" s="137" t="s">
        <v>5571</v>
      </c>
      <c r="AR77" s="160"/>
      <c r="AS77" s="714">
        <f>VLOOKUP(AQ77,'Прайс-лист'!$B:$K,10,0)</f>
        <v>560</v>
      </c>
      <c r="AT77" s="715"/>
      <c r="AU77" s="715"/>
      <c r="AV77" s="715"/>
      <c r="AW77" s="715"/>
      <c r="AX77" s="715"/>
      <c r="AY77" s="715"/>
      <c r="AZ77" s="715"/>
      <c r="BA77" s="716"/>
      <c r="BB77" s="708"/>
      <c r="BC77" s="709"/>
      <c r="BD77" s="709"/>
      <c r="BE77" s="137" t="s">
        <v>762</v>
      </c>
      <c r="BF77" s="164"/>
      <c r="BG77" s="719">
        <f>VLOOKUP(BE77,'Прайс-лист'!$B:$K,10,0)</f>
        <v>1140</v>
      </c>
      <c r="BH77" s="715"/>
      <c r="BI77" s="715"/>
      <c r="BJ77" s="715"/>
      <c r="BK77" s="715"/>
      <c r="BL77" s="715"/>
      <c r="BM77" s="715"/>
      <c r="BN77" s="715"/>
      <c r="BO77" s="716"/>
      <c r="BP77" s="708"/>
      <c r="BQ77" s="709"/>
      <c r="BR77" s="713"/>
      <c r="BS77" s="137" t="s">
        <v>5572</v>
      </c>
      <c r="BT77" s="160"/>
      <c r="BU77" s="714">
        <f>VLOOKUP(BS77,'Прайс-лист'!$B:$K,10,0)</f>
        <v>170</v>
      </c>
      <c r="BV77" s="715"/>
      <c r="BW77" s="715"/>
      <c r="BX77" s="715"/>
      <c r="BY77" s="715"/>
      <c r="BZ77" s="715"/>
      <c r="CA77" s="715"/>
      <c r="CB77" s="715"/>
      <c r="CC77" s="716"/>
      <c r="CD77" s="708"/>
      <c r="CE77" s="709"/>
      <c r="CF77" s="709"/>
      <c r="CG77" s="143" t="s">
        <v>750</v>
      </c>
      <c r="CH77" s="251"/>
      <c r="CI77" s="719">
        <f>VLOOKUP(CG77,'Прайс-лист'!$B:$K,10,0)</f>
        <v>950</v>
      </c>
      <c r="CJ77" s="715"/>
      <c r="CK77" s="715"/>
      <c r="CL77" s="715"/>
      <c r="CM77" s="715"/>
      <c r="CN77" s="715"/>
      <c r="CO77" s="715"/>
      <c r="CP77" s="715"/>
      <c r="CQ77" s="716"/>
      <c r="CR77" s="708"/>
      <c r="CS77" s="709"/>
      <c r="CT77" s="713"/>
      <c r="CU77" s="273" t="s">
        <v>5573</v>
      </c>
      <c r="CV77" s="275"/>
      <c r="CW77" s="714">
        <f>VLOOKUP(CU77,'Прайс-лист'!$B:$K,10,0)</f>
        <v>220</v>
      </c>
      <c r="CX77" s="715"/>
      <c r="CY77" s="715"/>
      <c r="CZ77" s="715"/>
      <c r="DA77" s="715"/>
      <c r="DB77" s="715"/>
      <c r="DC77" s="715"/>
      <c r="DD77" s="715"/>
      <c r="DE77" s="716"/>
      <c r="DF77" s="708"/>
      <c r="DG77" s="709"/>
      <c r="DH77" s="709"/>
      <c r="DI77" s="143" t="s">
        <v>747</v>
      </c>
      <c r="DJ77" s="252"/>
      <c r="DK77" s="719">
        <f>VLOOKUP(DI77,'Прайс-лист'!$B:$K,10,0)</f>
        <v>1720</v>
      </c>
      <c r="DL77" s="715"/>
      <c r="DM77" s="715"/>
      <c r="DN77" s="715"/>
      <c r="DO77" s="715"/>
      <c r="DP77" s="715"/>
      <c r="DQ77" s="715"/>
      <c r="DR77" s="715"/>
      <c r="DS77" s="716"/>
      <c r="DT77" s="708"/>
      <c r="DU77" s="709"/>
      <c r="DV77" s="713"/>
      <c r="DW77" s="137" t="s">
        <v>646</v>
      </c>
      <c r="DX77" s="160"/>
      <c r="DY77" s="714">
        <f>VLOOKUP(DW77,'Прайс-лист'!$B:$K,10,0)</f>
        <v>340</v>
      </c>
      <c r="DZ77" s="820"/>
      <c r="EA77" s="820"/>
      <c r="EB77" s="820"/>
      <c r="EC77" s="820"/>
      <c r="ED77" s="820"/>
      <c r="EE77" s="820"/>
      <c r="EF77" s="820"/>
      <c r="EG77" s="716"/>
      <c r="EH77" s="708"/>
      <c r="EI77" s="709"/>
      <c r="EJ77" s="713"/>
    </row>
    <row r="78" spans="1:140" ht="15" thickBot="1">
      <c r="A78" s="138" t="s">
        <v>849</v>
      </c>
      <c r="C78" s="753">
        <f>VLOOKUP(A78,'Прайс-лист'!$B:$K,10,0)</f>
        <v>1750</v>
      </c>
      <c r="D78" s="723"/>
      <c r="E78" s="723"/>
      <c r="F78" s="723"/>
      <c r="G78" s="723"/>
      <c r="H78" s="723"/>
      <c r="I78" s="723"/>
      <c r="J78" s="723"/>
      <c r="K78" s="724"/>
      <c r="L78" s="725"/>
      <c r="M78" s="726"/>
      <c r="N78" s="727"/>
      <c r="O78" s="138" t="s">
        <v>5612</v>
      </c>
      <c r="P78" s="164"/>
      <c r="Q78" s="753">
        <f>VLOOKUP(O78,'Прайс-лист'!$B:$K,10,0)</f>
        <v>1330</v>
      </c>
      <c r="R78" s="723"/>
      <c r="S78" s="723"/>
      <c r="T78" s="723"/>
      <c r="U78" s="723"/>
      <c r="V78" s="723"/>
      <c r="W78" s="723"/>
      <c r="X78" s="723"/>
      <c r="Y78" s="724"/>
      <c r="Z78" s="725"/>
      <c r="AA78" s="726"/>
      <c r="AB78" s="726"/>
      <c r="AC78" s="139" t="s">
        <v>777</v>
      </c>
      <c r="AD78" s="244"/>
      <c r="AE78" s="722">
        <f>VLOOKUP(AC78,'Прайс-лист'!$B:$K,10,0)</f>
        <v>690</v>
      </c>
      <c r="AF78" s="723"/>
      <c r="AG78" s="723"/>
      <c r="AH78" s="723"/>
      <c r="AI78" s="723"/>
      <c r="AJ78" s="723"/>
      <c r="AK78" s="723"/>
      <c r="AL78" s="723"/>
      <c r="AM78" s="724"/>
      <c r="AN78" s="725"/>
      <c r="AO78" s="726"/>
      <c r="AP78" s="727"/>
      <c r="AQ78" s="138" t="s">
        <v>5613</v>
      </c>
      <c r="AR78" s="245"/>
      <c r="AS78" s="753">
        <f>VLOOKUP(AQ78,'Прайс-лист'!$B:$K,10,0)</f>
        <v>560</v>
      </c>
      <c r="AT78" s="723"/>
      <c r="AU78" s="723"/>
      <c r="AV78" s="723"/>
      <c r="AW78" s="723"/>
      <c r="AX78" s="723"/>
      <c r="AY78" s="723"/>
      <c r="AZ78" s="723"/>
      <c r="BA78" s="724"/>
      <c r="BB78" s="725"/>
      <c r="BC78" s="726"/>
      <c r="BD78" s="726"/>
      <c r="BE78" s="139" t="s">
        <v>859</v>
      </c>
      <c r="BF78" s="244"/>
      <c r="BG78" s="722">
        <f>VLOOKUP(BE78,'Прайс-лист'!$B:$K,10,0)</f>
        <v>1140</v>
      </c>
      <c r="BH78" s="723"/>
      <c r="BI78" s="723"/>
      <c r="BJ78" s="723"/>
      <c r="BK78" s="723"/>
      <c r="BL78" s="723"/>
      <c r="BM78" s="723"/>
      <c r="BN78" s="723"/>
      <c r="BO78" s="724"/>
      <c r="BP78" s="725"/>
      <c r="BQ78" s="726"/>
      <c r="BR78" s="727"/>
      <c r="BS78" s="138" t="s">
        <v>5614</v>
      </c>
      <c r="BT78" s="160"/>
      <c r="BU78" s="753">
        <f>VLOOKUP(BS78,'Прайс-лист'!$B:$K,10,0)</f>
        <v>170</v>
      </c>
      <c r="BV78" s="723"/>
      <c r="BW78" s="723"/>
      <c r="BX78" s="723"/>
      <c r="BY78" s="723"/>
      <c r="BZ78" s="723"/>
      <c r="CA78" s="723"/>
      <c r="CB78" s="723"/>
      <c r="CC78" s="724"/>
      <c r="CD78" s="725"/>
      <c r="CE78" s="726"/>
      <c r="CF78" s="726"/>
      <c r="CG78" s="144" t="s">
        <v>853</v>
      </c>
      <c r="CH78" s="253"/>
      <c r="CI78" s="722">
        <f>VLOOKUP(CG78,'Прайс-лист'!$B:$K,10,0)</f>
        <v>950</v>
      </c>
      <c r="CJ78" s="723"/>
      <c r="CK78" s="723"/>
      <c r="CL78" s="723"/>
      <c r="CM78" s="723"/>
      <c r="CN78" s="723"/>
      <c r="CO78" s="723"/>
      <c r="CP78" s="723"/>
      <c r="CQ78" s="724"/>
      <c r="CR78" s="725"/>
      <c r="CS78" s="726"/>
      <c r="CT78" s="727"/>
      <c r="CU78" s="274" t="s">
        <v>5615</v>
      </c>
      <c r="CV78" s="276"/>
      <c r="CW78" s="753">
        <f>VLOOKUP(CU78,'Прайс-лист'!$B:$K,10,0)</f>
        <v>220</v>
      </c>
      <c r="CX78" s="723"/>
      <c r="CY78" s="723"/>
      <c r="CZ78" s="723"/>
      <c r="DA78" s="723"/>
      <c r="DB78" s="723"/>
      <c r="DC78" s="723"/>
      <c r="DD78" s="723"/>
      <c r="DE78" s="724"/>
      <c r="DF78" s="725"/>
      <c r="DG78" s="726"/>
      <c r="DH78" s="726"/>
      <c r="DI78" s="144" t="s">
        <v>851</v>
      </c>
      <c r="DJ78" s="254"/>
      <c r="DK78" s="722">
        <f>VLOOKUP(DI78,'Прайс-лист'!$B:$K,10,0)</f>
        <v>1720</v>
      </c>
      <c r="DL78" s="723"/>
      <c r="DM78" s="723"/>
      <c r="DN78" s="723"/>
      <c r="DO78" s="723"/>
      <c r="DP78" s="723"/>
      <c r="DQ78" s="723"/>
      <c r="DR78" s="723"/>
      <c r="DS78" s="724"/>
      <c r="DT78" s="725"/>
      <c r="DU78" s="726"/>
      <c r="DV78" s="727"/>
      <c r="DW78" s="138" t="s">
        <v>789</v>
      </c>
      <c r="DX78" s="160"/>
      <c r="DY78" s="753">
        <f>VLOOKUP(DW78,'Прайс-лист'!$B:$K,10,0)</f>
        <v>340</v>
      </c>
      <c r="DZ78" s="723"/>
      <c r="EA78" s="723"/>
      <c r="EB78" s="723"/>
      <c r="EC78" s="723"/>
      <c r="ED78" s="723"/>
      <c r="EE78" s="723"/>
      <c r="EF78" s="723"/>
      <c r="EG78" s="724"/>
      <c r="EH78" s="725"/>
      <c r="EI78" s="726"/>
      <c r="EJ78" s="727"/>
    </row>
    <row r="79" spans="1:140" ht="15" thickBot="1">
      <c r="DW79" s="135"/>
    </row>
    <row r="80" spans="1:140" ht="15" thickBot="1">
      <c r="C80" s="754" t="s">
        <v>4201</v>
      </c>
      <c r="D80" s="755"/>
      <c r="E80" s="755"/>
      <c r="F80" s="755"/>
      <c r="G80" s="755"/>
      <c r="H80" s="755"/>
      <c r="I80" s="755"/>
      <c r="J80" s="755"/>
      <c r="K80" s="755"/>
      <c r="L80" s="755"/>
      <c r="M80" s="755"/>
      <c r="N80" s="755"/>
      <c r="O80" s="755"/>
      <c r="P80" s="755"/>
      <c r="Q80" s="755"/>
      <c r="R80" s="755"/>
      <c r="S80" s="755"/>
      <c r="T80" s="755"/>
      <c r="U80" s="755"/>
      <c r="V80" s="755"/>
      <c r="W80" s="755"/>
      <c r="X80" s="755"/>
      <c r="Y80" s="755"/>
      <c r="Z80" s="755"/>
      <c r="AA80" s="755"/>
      <c r="AB80" s="755"/>
      <c r="AC80" s="755"/>
      <c r="AD80" s="755"/>
      <c r="AE80" s="755"/>
      <c r="AF80" s="755"/>
      <c r="AG80" s="755"/>
      <c r="AH80" s="755"/>
      <c r="AI80" s="755"/>
      <c r="AJ80" s="755"/>
      <c r="AK80" s="755"/>
      <c r="AL80" s="755"/>
      <c r="AM80" s="755"/>
      <c r="AN80" s="755"/>
      <c r="AO80" s="755"/>
      <c r="AP80" s="756"/>
      <c r="AQ80" s="134"/>
      <c r="AS80" s="754" t="s">
        <v>4394</v>
      </c>
      <c r="AT80" s="755"/>
      <c r="AU80" s="755"/>
      <c r="AV80" s="755"/>
      <c r="AW80" s="755"/>
      <c r="AX80" s="755"/>
      <c r="AY80" s="755"/>
      <c r="AZ80" s="755"/>
      <c r="BA80" s="755"/>
      <c r="BB80" s="755"/>
      <c r="BC80" s="755"/>
      <c r="BD80" s="755"/>
      <c r="BE80" s="755"/>
      <c r="BF80" s="755"/>
      <c r="BG80" s="755"/>
      <c r="BH80" s="755"/>
      <c r="BI80" s="755"/>
      <c r="BJ80" s="755"/>
      <c r="BK80" s="755"/>
      <c r="BL80" s="755"/>
      <c r="BM80" s="755"/>
      <c r="BN80" s="755"/>
      <c r="BO80" s="755"/>
      <c r="BP80" s="755"/>
      <c r="BQ80" s="755"/>
      <c r="BR80" s="755"/>
      <c r="BS80" s="755"/>
      <c r="BT80" s="755"/>
      <c r="BU80" s="755"/>
      <c r="BV80" s="755"/>
      <c r="BW80" s="755"/>
      <c r="BX80" s="755"/>
      <c r="BY80" s="755"/>
      <c r="BZ80" s="755"/>
      <c r="CA80" s="755"/>
      <c r="CB80" s="755"/>
      <c r="CC80" s="755"/>
      <c r="CD80" s="755"/>
      <c r="CE80" s="755"/>
      <c r="CF80" s="756"/>
      <c r="CG80" s="134"/>
      <c r="CI80" s="754" t="s">
        <v>4395</v>
      </c>
      <c r="CJ80" s="755"/>
      <c r="CK80" s="755"/>
      <c r="CL80" s="755"/>
      <c r="CM80" s="755"/>
      <c r="CN80" s="755"/>
      <c r="CO80" s="755"/>
      <c r="CP80" s="755"/>
      <c r="CQ80" s="755"/>
      <c r="CR80" s="755"/>
      <c r="CS80" s="755"/>
      <c r="CT80" s="755"/>
      <c r="CU80" s="755"/>
      <c r="CV80" s="755"/>
      <c r="CW80" s="755"/>
      <c r="CX80" s="755"/>
      <c r="CY80" s="755"/>
      <c r="CZ80" s="755"/>
      <c r="DA80" s="755"/>
      <c r="DB80" s="755"/>
      <c r="DC80" s="755"/>
      <c r="DD80" s="755"/>
      <c r="DE80" s="755"/>
      <c r="DF80" s="755"/>
      <c r="DG80" s="755"/>
      <c r="DH80" s="755"/>
      <c r="DI80" s="755"/>
      <c r="DJ80" s="755"/>
      <c r="DK80" s="755"/>
      <c r="DL80" s="755"/>
      <c r="DM80" s="755"/>
      <c r="DN80" s="755"/>
      <c r="DO80" s="755"/>
      <c r="DP80" s="755"/>
      <c r="DQ80" s="755"/>
      <c r="DR80" s="755"/>
      <c r="DS80" s="755"/>
      <c r="DT80" s="755"/>
      <c r="DU80" s="755"/>
      <c r="DV80" s="756"/>
      <c r="DW80" s="134"/>
      <c r="DY80" s="754" t="s">
        <v>4405</v>
      </c>
      <c r="DZ80" s="755"/>
      <c r="EA80" s="755"/>
      <c r="EB80" s="755"/>
      <c r="EC80" s="755"/>
      <c r="ED80" s="755"/>
      <c r="EE80" s="755"/>
      <c r="EF80" s="755"/>
      <c r="EG80" s="755"/>
      <c r="EH80" s="755"/>
      <c r="EI80" s="755"/>
      <c r="EJ80" s="756"/>
    </row>
    <row r="81" spans="1:140">
      <c r="C81" s="740" t="s">
        <v>4308</v>
      </c>
      <c r="D81" s="741"/>
      <c r="E81" s="741"/>
      <c r="F81" s="741"/>
      <c r="G81" s="741"/>
      <c r="H81" s="741"/>
      <c r="I81" s="741"/>
      <c r="J81" s="741"/>
      <c r="K81" s="741"/>
      <c r="L81" s="741"/>
      <c r="M81" s="741"/>
      <c r="N81" s="741"/>
      <c r="O81" s="135"/>
      <c r="P81" s="158"/>
      <c r="Q81" s="741" t="s">
        <v>4309</v>
      </c>
      <c r="R81" s="741"/>
      <c r="S81" s="741"/>
      <c r="T81" s="741"/>
      <c r="U81" s="741"/>
      <c r="V81" s="741"/>
      <c r="W81" s="741"/>
      <c r="X81" s="741"/>
      <c r="Y81" s="741"/>
      <c r="Z81" s="741"/>
      <c r="AA81" s="741"/>
      <c r="AB81" s="741"/>
      <c r="AC81" s="135"/>
      <c r="AD81" s="160"/>
      <c r="AE81" s="733" t="s">
        <v>627</v>
      </c>
      <c r="AF81" s="733"/>
      <c r="AG81" s="733"/>
      <c r="AH81" s="733"/>
      <c r="AI81" s="733"/>
      <c r="AJ81" s="733"/>
      <c r="AK81" s="733"/>
      <c r="AL81" s="733"/>
      <c r="AM81" s="733"/>
      <c r="AN81" s="733"/>
      <c r="AO81" s="733"/>
      <c r="AP81" s="743"/>
      <c r="AQ81" s="135"/>
      <c r="AS81" s="740" t="s">
        <v>4311</v>
      </c>
      <c r="AT81" s="741"/>
      <c r="AU81" s="741"/>
      <c r="AV81" s="741"/>
      <c r="AW81" s="741"/>
      <c r="AX81" s="741"/>
      <c r="AY81" s="741"/>
      <c r="AZ81" s="741"/>
      <c r="BA81" s="741"/>
      <c r="BB81" s="741"/>
      <c r="BC81" s="741"/>
      <c r="BD81" s="741"/>
      <c r="BE81" s="135"/>
      <c r="BF81" s="158"/>
      <c r="BG81" s="741" t="s">
        <v>4312</v>
      </c>
      <c r="BH81" s="741"/>
      <c r="BI81" s="741"/>
      <c r="BJ81" s="741"/>
      <c r="BK81" s="741"/>
      <c r="BL81" s="741"/>
      <c r="BM81" s="741"/>
      <c r="BN81" s="741"/>
      <c r="BO81" s="741"/>
      <c r="BP81" s="741"/>
      <c r="BQ81" s="741"/>
      <c r="BR81" s="741"/>
      <c r="BS81" s="135"/>
      <c r="BT81" s="160"/>
      <c r="BU81" s="733" t="s">
        <v>631</v>
      </c>
      <c r="BV81" s="733"/>
      <c r="BW81" s="733"/>
      <c r="BX81" s="733"/>
      <c r="BY81" s="733"/>
      <c r="BZ81" s="733"/>
      <c r="CA81" s="733"/>
      <c r="CB81" s="733"/>
      <c r="CC81" s="733"/>
      <c r="CD81" s="733"/>
      <c r="CE81" s="733"/>
      <c r="CF81" s="743"/>
      <c r="CG81" s="135"/>
      <c r="CH81" s="160"/>
      <c r="CI81" s="740" t="s">
        <v>4314</v>
      </c>
      <c r="CJ81" s="741"/>
      <c r="CK81" s="741"/>
      <c r="CL81" s="741"/>
      <c r="CM81" s="741"/>
      <c r="CN81" s="741"/>
      <c r="CO81" s="741"/>
      <c r="CP81" s="741"/>
      <c r="CQ81" s="741"/>
      <c r="CR81" s="741"/>
      <c r="CS81" s="741"/>
      <c r="CT81" s="741"/>
      <c r="CU81" s="135"/>
      <c r="CV81" s="158"/>
      <c r="CW81" s="741" t="s">
        <v>4316</v>
      </c>
      <c r="CX81" s="741"/>
      <c r="CY81" s="741"/>
      <c r="CZ81" s="741"/>
      <c r="DA81" s="741"/>
      <c r="DB81" s="741"/>
      <c r="DC81" s="741"/>
      <c r="DD81" s="741"/>
      <c r="DE81" s="741"/>
      <c r="DF81" s="741"/>
      <c r="DG81" s="741"/>
      <c r="DH81" s="741"/>
      <c r="DI81" s="135"/>
      <c r="DJ81" s="160"/>
      <c r="DK81" s="733" t="s">
        <v>635</v>
      </c>
      <c r="DL81" s="733"/>
      <c r="DM81" s="733"/>
      <c r="DN81" s="733"/>
      <c r="DO81" s="733"/>
      <c r="DP81" s="733"/>
      <c r="DQ81" s="733"/>
      <c r="DR81" s="733"/>
      <c r="DS81" s="733"/>
      <c r="DT81" s="733"/>
      <c r="DU81" s="733"/>
      <c r="DV81" s="743"/>
      <c r="DW81" s="135"/>
      <c r="DY81" s="740" t="s">
        <v>751</v>
      </c>
      <c r="DZ81" s="741"/>
      <c r="EA81" s="741"/>
      <c r="EB81" s="741"/>
      <c r="EC81" s="741"/>
      <c r="ED81" s="741"/>
      <c r="EE81" s="741"/>
      <c r="EF81" s="741"/>
      <c r="EG81" s="741"/>
      <c r="EH81" s="741"/>
      <c r="EI81" s="741"/>
      <c r="EJ81" s="742"/>
    </row>
    <row r="82" spans="1:140" ht="48.75" customHeight="1">
      <c r="C82" s="734" t="s">
        <v>4307</v>
      </c>
      <c r="D82" s="735"/>
      <c r="E82" s="735"/>
      <c r="F82" s="735"/>
      <c r="G82" s="735"/>
      <c r="H82" s="735"/>
      <c r="I82" s="735"/>
      <c r="J82" s="735"/>
      <c r="K82" s="735"/>
      <c r="L82" s="735"/>
      <c r="M82" s="735"/>
      <c r="N82" s="735"/>
      <c r="O82" s="142"/>
      <c r="P82" s="164"/>
      <c r="Q82" s="821" t="s">
        <v>4321</v>
      </c>
      <c r="R82" s="821"/>
      <c r="S82" s="821"/>
      <c r="T82" s="821"/>
      <c r="U82" s="821"/>
      <c r="V82" s="821"/>
      <c r="W82" s="821"/>
      <c r="X82" s="821"/>
      <c r="Y82" s="821"/>
      <c r="Z82" s="821"/>
      <c r="AA82" s="821"/>
      <c r="AB82" s="821"/>
      <c r="AC82" s="142"/>
      <c r="AD82" s="160"/>
      <c r="AE82" s="735" t="s">
        <v>4320</v>
      </c>
      <c r="AF82" s="735"/>
      <c r="AG82" s="735"/>
      <c r="AH82" s="735"/>
      <c r="AI82" s="735"/>
      <c r="AJ82" s="735"/>
      <c r="AK82" s="735"/>
      <c r="AL82" s="735"/>
      <c r="AM82" s="735"/>
      <c r="AN82" s="735"/>
      <c r="AO82" s="735"/>
      <c r="AP82" s="744"/>
      <c r="AQ82" s="142"/>
      <c r="AR82" s="160"/>
      <c r="AS82" s="734" t="s">
        <v>4310</v>
      </c>
      <c r="AT82" s="735"/>
      <c r="AU82" s="735"/>
      <c r="AV82" s="735"/>
      <c r="AW82" s="735"/>
      <c r="AX82" s="735"/>
      <c r="AY82" s="735"/>
      <c r="AZ82" s="735"/>
      <c r="BA82" s="735"/>
      <c r="BB82" s="735"/>
      <c r="BC82" s="735"/>
      <c r="BD82" s="735"/>
      <c r="BE82" s="142"/>
      <c r="BF82" s="164"/>
      <c r="BG82" s="735" t="s">
        <v>4326</v>
      </c>
      <c r="BH82" s="735"/>
      <c r="BI82" s="735"/>
      <c r="BJ82" s="735"/>
      <c r="BK82" s="735"/>
      <c r="BL82" s="735"/>
      <c r="BM82" s="735"/>
      <c r="BN82" s="735"/>
      <c r="BO82" s="735"/>
      <c r="BP82" s="735"/>
      <c r="BQ82" s="735"/>
      <c r="BR82" s="735"/>
      <c r="BS82" s="142"/>
      <c r="BT82" s="160"/>
      <c r="BU82" s="735" t="s">
        <v>4320</v>
      </c>
      <c r="BV82" s="735"/>
      <c r="BW82" s="735"/>
      <c r="BX82" s="735"/>
      <c r="BY82" s="735"/>
      <c r="BZ82" s="735"/>
      <c r="CA82" s="735"/>
      <c r="CB82" s="735"/>
      <c r="CC82" s="735"/>
      <c r="CD82" s="735"/>
      <c r="CE82" s="735"/>
      <c r="CF82" s="744"/>
      <c r="CG82" s="142"/>
      <c r="CH82" s="160"/>
      <c r="CI82" s="734" t="s">
        <v>4313</v>
      </c>
      <c r="CJ82" s="735"/>
      <c r="CK82" s="735"/>
      <c r="CL82" s="735"/>
      <c r="CM82" s="735"/>
      <c r="CN82" s="735"/>
      <c r="CO82" s="735"/>
      <c r="CP82" s="735"/>
      <c r="CQ82" s="735"/>
      <c r="CR82" s="735"/>
      <c r="CS82" s="735"/>
      <c r="CT82" s="735"/>
      <c r="CU82" s="142"/>
      <c r="CV82" s="164"/>
      <c r="CW82" s="821" t="s">
        <v>4315</v>
      </c>
      <c r="CX82" s="821"/>
      <c r="CY82" s="821"/>
      <c r="CZ82" s="821"/>
      <c r="DA82" s="821"/>
      <c r="DB82" s="821"/>
      <c r="DC82" s="821"/>
      <c r="DD82" s="821"/>
      <c r="DE82" s="821"/>
      <c r="DF82" s="821"/>
      <c r="DG82" s="821"/>
      <c r="DH82" s="821"/>
      <c r="DI82" s="142"/>
      <c r="DJ82" s="160"/>
      <c r="DK82" s="735" t="s">
        <v>4320</v>
      </c>
      <c r="DL82" s="735"/>
      <c r="DM82" s="735"/>
      <c r="DN82" s="735"/>
      <c r="DO82" s="735"/>
      <c r="DP82" s="735"/>
      <c r="DQ82" s="735"/>
      <c r="DR82" s="735"/>
      <c r="DS82" s="735"/>
      <c r="DT82" s="735"/>
      <c r="DU82" s="735"/>
      <c r="DV82" s="744"/>
      <c r="DW82" s="134"/>
      <c r="DX82" s="160"/>
      <c r="DY82" s="734" t="s">
        <v>4406</v>
      </c>
      <c r="DZ82" s="821"/>
      <c r="EA82" s="821"/>
      <c r="EB82" s="821"/>
      <c r="EC82" s="821"/>
      <c r="ED82" s="821"/>
      <c r="EE82" s="821"/>
      <c r="EF82" s="821"/>
      <c r="EG82" s="821"/>
      <c r="EH82" s="821"/>
      <c r="EI82" s="821"/>
      <c r="EJ82" s="744"/>
    </row>
    <row r="83" spans="1:140" ht="15" customHeight="1">
      <c r="C83" s="736"/>
      <c r="D83" s="717"/>
      <c r="E83" s="717"/>
      <c r="F83" s="717"/>
      <c r="G83" s="717"/>
      <c r="H83" s="717"/>
      <c r="I83" s="717"/>
      <c r="J83" s="717"/>
      <c r="K83" s="717"/>
      <c r="L83" s="717"/>
      <c r="M83" s="717"/>
      <c r="N83" s="717"/>
      <c r="O83" s="352"/>
      <c r="P83" s="164"/>
      <c r="Q83" s="822"/>
      <c r="R83" s="822"/>
      <c r="S83" s="822"/>
      <c r="T83" s="822"/>
      <c r="U83" s="822"/>
      <c r="V83" s="822"/>
      <c r="W83" s="822"/>
      <c r="X83" s="822"/>
      <c r="Y83" s="822"/>
      <c r="Z83" s="822"/>
      <c r="AA83" s="822"/>
      <c r="AB83" s="822"/>
      <c r="AC83" s="352"/>
      <c r="AD83" s="160"/>
      <c r="AE83" s="717" t="s">
        <v>629</v>
      </c>
      <c r="AF83" s="717"/>
      <c r="AG83" s="717"/>
      <c r="AH83" s="717"/>
      <c r="AI83" s="717"/>
      <c r="AJ83" s="717"/>
      <c r="AK83" s="717"/>
      <c r="AL83" s="717"/>
      <c r="AM83" s="717"/>
      <c r="AN83" s="717"/>
      <c r="AO83" s="717"/>
      <c r="AP83" s="718"/>
      <c r="AQ83" s="352"/>
      <c r="AR83" s="160"/>
      <c r="AS83" s="736"/>
      <c r="AT83" s="717"/>
      <c r="AU83" s="717"/>
      <c r="AV83" s="717"/>
      <c r="AW83" s="717"/>
      <c r="AX83" s="717"/>
      <c r="AY83" s="717"/>
      <c r="AZ83" s="717"/>
      <c r="BA83" s="717"/>
      <c r="BB83" s="717"/>
      <c r="BC83" s="717"/>
      <c r="BD83" s="717"/>
      <c r="BE83" s="352"/>
      <c r="BF83" s="164"/>
      <c r="BG83" s="717"/>
      <c r="BH83" s="717"/>
      <c r="BI83" s="717"/>
      <c r="BJ83" s="717"/>
      <c r="BK83" s="717"/>
      <c r="BL83" s="717"/>
      <c r="BM83" s="717"/>
      <c r="BN83" s="717"/>
      <c r="BO83" s="717"/>
      <c r="BP83" s="717"/>
      <c r="BQ83" s="717"/>
      <c r="BR83" s="717"/>
      <c r="BS83" s="352"/>
      <c r="BT83" s="160"/>
      <c r="BU83" s="717" t="s">
        <v>633</v>
      </c>
      <c r="BV83" s="717"/>
      <c r="BW83" s="717"/>
      <c r="BX83" s="717"/>
      <c r="BY83" s="717"/>
      <c r="BZ83" s="717"/>
      <c r="CA83" s="717"/>
      <c r="CB83" s="717"/>
      <c r="CC83" s="717"/>
      <c r="CD83" s="717"/>
      <c r="CE83" s="717"/>
      <c r="CF83" s="718"/>
      <c r="CG83" s="352"/>
      <c r="CH83" s="160"/>
      <c r="CI83" s="736"/>
      <c r="CJ83" s="717"/>
      <c r="CK83" s="717"/>
      <c r="CL83" s="717"/>
      <c r="CM83" s="717"/>
      <c r="CN83" s="717"/>
      <c r="CO83" s="717"/>
      <c r="CP83" s="717"/>
      <c r="CQ83" s="717"/>
      <c r="CR83" s="717"/>
      <c r="CS83" s="717"/>
      <c r="CT83" s="717"/>
      <c r="CU83" s="352"/>
      <c r="CV83" s="164"/>
      <c r="CW83" s="822"/>
      <c r="CX83" s="822"/>
      <c r="CY83" s="822"/>
      <c r="CZ83" s="822"/>
      <c r="DA83" s="822"/>
      <c r="DB83" s="822"/>
      <c r="DC83" s="822"/>
      <c r="DD83" s="822"/>
      <c r="DE83" s="822"/>
      <c r="DF83" s="822"/>
      <c r="DG83" s="822"/>
      <c r="DH83" s="822"/>
      <c r="DI83" s="352"/>
      <c r="DJ83" s="160"/>
      <c r="DK83" s="717" t="s">
        <v>637</v>
      </c>
      <c r="DL83" s="717"/>
      <c r="DM83" s="717"/>
      <c r="DN83" s="717"/>
      <c r="DO83" s="717"/>
      <c r="DP83" s="717"/>
      <c r="DQ83" s="717"/>
      <c r="DR83" s="717"/>
      <c r="DS83" s="717"/>
      <c r="DT83" s="717"/>
      <c r="DU83" s="717"/>
      <c r="DV83" s="718"/>
      <c r="DW83" s="135"/>
      <c r="DX83" s="164"/>
      <c r="DY83" s="736" t="s">
        <v>753</v>
      </c>
      <c r="DZ83" s="822"/>
      <c r="EA83" s="822"/>
      <c r="EB83" s="822"/>
      <c r="EC83" s="822"/>
      <c r="ED83" s="822"/>
      <c r="EE83" s="822"/>
      <c r="EF83" s="822"/>
      <c r="EG83" s="822"/>
      <c r="EH83" s="822"/>
      <c r="EI83" s="822"/>
      <c r="EJ83" s="718"/>
    </row>
    <row r="84" spans="1:140" ht="106.5" customHeight="1">
      <c r="C84" s="720"/>
      <c r="D84" s="711"/>
      <c r="E84" s="711"/>
      <c r="F84" s="711"/>
      <c r="G84" s="711"/>
      <c r="H84" s="711"/>
      <c r="I84" s="711"/>
      <c r="J84" s="711"/>
      <c r="K84" s="711"/>
      <c r="L84" s="711"/>
      <c r="M84" s="711"/>
      <c r="N84" s="721"/>
      <c r="O84" s="135"/>
      <c r="P84" s="164"/>
      <c r="Q84" s="823"/>
      <c r="R84" s="824"/>
      <c r="S84" s="824"/>
      <c r="T84" s="824"/>
      <c r="U84" s="824"/>
      <c r="V84" s="824"/>
      <c r="W84" s="824"/>
      <c r="X84" s="824"/>
      <c r="Y84" s="824"/>
      <c r="Z84" s="824"/>
      <c r="AA84" s="824"/>
      <c r="AB84" s="825"/>
      <c r="AC84" s="135"/>
      <c r="AD84" s="160"/>
      <c r="AE84" s="710"/>
      <c r="AF84" s="711"/>
      <c r="AG84" s="711"/>
      <c r="AH84" s="711"/>
      <c r="AI84" s="711"/>
      <c r="AJ84" s="711"/>
      <c r="AK84" s="711"/>
      <c r="AL84" s="711"/>
      <c r="AM84" s="711"/>
      <c r="AN84" s="711"/>
      <c r="AO84" s="711"/>
      <c r="AP84" s="712"/>
      <c r="AQ84" s="135"/>
      <c r="AR84" s="160"/>
      <c r="AS84" s="720"/>
      <c r="AT84" s="711"/>
      <c r="AU84" s="711"/>
      <c r="AV84" s="711"/>
      <c r="AW84" s="711"/>
      <c r="AX84" s="711"/>
      <c r="AY84" s="711"/>
      <c r="AZ84" s="711"/>
      <c r="BA84" s="711"/>
      <c r="BB84" s="711"/>
      <c r="BC84" s="711"/>
      <c r="BD84" s="721"/>
      <c r="BE84" s="135"/>
      <c r="BF84" s="164"/>
      <c r="BG84" s="710"/>
      <c r="BH84" s="711"/>
      <c r="BI84" s="711"/>
      <c r="BJ84" s="711"/>
      <c r="BK84" s="711"/>
      <c r="BL84" s="711"/>
      <c r="BM84" s="711"/>
      <c r="BN84" s="711"/>
      <c r="BO84" s="711"/>
      <c r="BP84" s="711"/>
      <c r="BQ84" s="711"/>
      <c r="BR84" s="721"/>
      <c r="BS84" s="135"/>
      <c r="BT84" s="160"/>
      <c r="BU84" s="710"/>
      <c r="BV84" s="711"/>
      <c r="BW84" s="711"/>
      <c r="BX84" s="711"/>
      <c r="BY84" s="711"/>
      <c r="BZ84" s="711"/>
      <c r="CA84" s="711"/>
      <c r="CB84" s="711"/>
      <c r="CC84" s="711"/>
      <c r="CD84" s="711"/>
      <c r="CE84" s="711"/>
      <c r="CF84" s="712"/>
      <c r="CG84" s="135"/>
      <c r="CH84" s="160"/>
      <c r="CI84" s="720"/>
      <c r="CJ84" s="711"/>
      <c r="CK84" s="711"/>
      <c r="CL84" s="711"/>
      <c r="CM84" s="711"/>
      <c r="CN84" s="711"/>
      <c r="CO84" s="711"/>
      <c r="CP84" s="711"/>
      <c r="CQ84" s="711"/>
      <c r="CR84" s="711"/>
      <c r="CS84" s="711"/>
      <c r="CT84" s="721"/>
      <c r="CU84" s="135"/>
      <c r="CV84" s="164"/>
      <c r="CW84" s="823"/>
      <c r="CX84" s="824"/>
      <c r="CY84" s="824"/>
      <c r="CZ84" s="824"/>
      <c r="DA84" s="824"/>
      <c r="DB84" s="824"/>
      <c r="DC84" s="824"/>
      <c r="DD84" s="824"/>
      <c r="DE84" s="824"/>
      <c r="DF84" s="824"/>
      <c r="DG84" s="824"/>
      <c r="DH84" s="825"/>
      <c r="DI84" s="135"/>
      <c r="DJ84" s="160"/>
      <c r="DK84" s="710"/>
      <c r="DL84" s="711"/>
      <c r="DM84" s="711"/>
      <c r="DN84" s="711"/>
      <c r="DO84" s="711"/>
      <c r="DP84" s="711"/>
      <c r="DQ84" s="711"/>
      <c r="DR84" s="711"/>
      <c r="DS84" s="711"/>
      <c r="DT84" s="711"/>
      <c r="DU84" s="711"/>
      <c r="DV84" s="712"/>
      <c r="DW84" s="134"/>
      <c r="DX84" s="160"/>
      <c r="DY84" s="720"/>
      <c r="DZ84" s="824"/>
      <c r="EA84" s="824"/>
      <c r="EB84" s="824"/>
      <c r="EC84" s="824"/>
      <c r="ED84" s="824"/>
      <c r="EE84" s="824"/>
      <c r="EF84" s="824"/>
      <c r="EG84" s="824"/>
      <c r="EH84" s="824"/>
      <c r="EI84" s="824"/>
      <c r="EJ84" s="712"/>
    </row>
    <row r="85" spans="1:140">
      <c r="A85" s="137" t="s">
        <v>5574</v>
      </c>
      <c r="C85" s="714">
        <f>VLOOKUP(A85,'Прайс-лист'!$B:$K,10,0)</f>
        <v>360</v>
      </c>
      <c r="D85" s="715"/>
      <c r="E85" s="715"/>
      <c r="F85" s="715"/>
      <c r="G85" s="715"/>
      <c r="H85" s="715"/>
      <c r="I85" s="715"/>
      <c r="J85" s="715"/>
      <c r="K85" s="716"/>
      <c r="L85" s="708"/>
      <c r="M85" s="709"/>
      <c r="N85" s="709"/>
      <c r="O85" s="137" t="s">
        <v>5575</v>
      </c>
      <c r="P85" s="164"/>
      <c r="Q85" s="819">
        <f>VLOOKUP(O85,'Прайс-лист'!$B:$K,10,0)</f>
        <v>450</v>
      </c>
      <c r="R85" s="820"/>
      <c r="S85" s="820"/>
      <c r="T85" s="820"/>
      <c r="U85" s="820"/>
      <c r="V85" s="820"/>
      <c r="W85" s="820"/>
      <c r="X85" s="820"/>
      <c r="Y85" s="716"/>
      <c r="Z85" s="708"/>
      <c r="AA85" s="709"/>
      <c r="AB85" s="709"/>
      <c r="AC85" s="137" t="s">
        <v>630</v>
      </c>
      <c r="AD85" s="160"/>
      <c r="AE85" s="719">
        <f>VLOOKUP(AC85,'Прайс-лист'!$B:$K,10,0)</f>
        <v>370</v>
      </c>
      <c r="AF85" s="715"/>
      <c r="AG85" s="715"/>
      <c r="AH85" s="715"/>
      <c r="AI85" s="715"/>
      <c r="AJ85" s="715"/>
      <c r="AK85" s="715"/>
      <c r="AL85" s="715"/>
      <c r="AM85" s="716"/>
      <c r="AN85" s="708"/>
      <c r="AO85" s="709"/>
      <c r="AP85" s="713"/>
      <c r="AQ85" s="137" t="s">
        <v>5576</v>
      </c>
      <c r="AR85" s="160"/>
      <c r="AS85" s="714">
        <f>VLOOKUP(AQ85,'Прайс-лист'!$B:$K,10,0)</f>
        <v>420</v>
      </c>
      <c r="AT85" s="715"/>
      <c r="AU85" s="715"/>
      <c r="AV85" s="715"/>
      <c r="AW85" s="715"/>
      <c r="AX85" s="715"/>
      <c r="AY85" s="715"/>
      <c r="AZ85" s="715"/>
      <c r="BA85" s="716"/>
      <c r="BB85" s="708"/>
      <c r="BC85" s="709"/>
      <c r="BD85" s="709"/>
      <c r="BE85" s="137" t="s">
        <v>5577</v>
      </c>
      <c r="BF85" s="160"/>
      <c r="BG85" s="719">
        <f>VLOOKUP(BE85,'Прайс-лист'!$B:$K,10,0)</f>
        <v>530</v>
      </c>
      <c r="BH85" s="715"/>
      <c r="BI85" s="715"/>
      <c r="BJ85" s="715"/>
      <c r="BK85" s="715"/>
      <c r="BL85" s="715"/>
      <c r="BM85" s="715"/>
      <c r="BN85" s="715"/>
      <c r="BO85" s="716"/>
      <c r="BP85" s="708"/>
      <c r="BQ85" s="709"/>
      <c r="BR85" s="709"/>
      <c r="BS85" s="137" t="s">
        <v>634</v>
      </c>
      <c r="BT85" s="160"/>
      <c r="BU85" s="719">
        <f>VLOOKUP(BS85,'Прайс-лист'!$B:$K,10,0)</f>
        <v>450</v>
      </c>
      <c r="BV85" s="715"/>
      <c r="BW85" s="715"/>
      <c r="BX85" s="715"/>
      <c r="BY85" s="715"/>
      <c r="BZ85" s="715"/>
      <c r="CA85" s="715"/>
      <c r="CB85" s="715"/>
      <c r="CC85" s="716"/>
      <c r="CD85" s="708"/>
      <c r="CE85" s="709"/>
      <c r="CF85" s="713"/>
      <c r="CG85" s="137" t="s">
        <v>5578</v>
      </c>
      <c r="CH85" s="160"/>
      <c r="CI85" s="714">
        <f>VLOOKUP(CG85,'Прайс-лист'!$B:$K,10,0)</f>
        <v>530</v>
      </c>
      <c r="CJ85" s="715"/>
      <c r="CK85" s="715"/>
      <c r="CL85" s="715"/>
      <c r="CM85" s="715"/>
      <c r="CN85" s="715"/>
      <c r="CO85" s="715"/>
      <c r="CP85" s="715"/>
      <c r="CQ85" s="716"/>
      <c r="CR85" s="708"/>
      <c r="CS85" s="709"/>
      <c r="CT85" s="709"/>
      <c r="CU85" s="137" t="s">
        <v>5579</v>
      </c>
      <c r="CV85" s="160"/>
      <c r="CW85" s="719">
        <f>VLOOKUP(CU85,'Прайс-лист'!$B:$K,10,0)</f>
        <v>690</v>
      </c>
      <c r="CX85" s="715"/>
      <c r="CY85" s="715"/>
      <c r="CZ85" s="715"/>
      <c r="DA85" s="715"/>
      <c r="DB85" s="715"/>
      <c r="DC85" s="715"/>
      <c r="DD85" s="715"/>
      <c r="DE85" s="716"/>
      <c r="DF85" s="708"/>
      <c r="DG85" s="709"/>
      <c r="DH85" s="709"/>
      <c r="DI85" s="137" t="s">
        <v>638</v>
      </c>
      <c r="DJ85" s="160"/>
      <c r="DK85" s="719">
        <f>VLOOKUP(DI85,'Прайс-лист'!$B:$K,10,0)</f>
        <v>510</v>
      </c>
      <c r="DL85" s="715"/>
      <c r="DM85" s="715"/>
      <c r="DN85" s="715"/>
      <c r="DO85" s="715"/>
      <c r="DP85" s="715"/>
      <c r="DQ85" s="715"/>
      <c r="DR85" s="715"/>
      <c r="DS85" s="716"/>
      <c r="DT85" s="708"/>
      <c r="DU85" s="709"/>
      <c r="DV85" s="713"/>
      <c r="DW85" s="137" t="s">
        <v>754</v>
      </c>
      <c r="DX85" s="160"/>
      <c r="DY85" s="714">
        <f>VLOOKUP(DW85,'Прайс-лист'!$B:$K,10,0)</f>
        <v>560</v>
      </c>
      <c r="DZ85" s="820"/>
      <c r="EA85" s="820"/>
      <c r="EB85" s="820"/>
      <c r="EC85" s="820"/>
      <c r="ED85" s="820"/>
      <c r="EE85" s="820"/>
      <c r="EF85" s="820"/>
      <c r="EG85" s="716"/>
      <c r="EH85" s="708"/>
      <c r="EI85" s="709"/>
      <c r="EJ85" s="713"/>
    </row>
    <row r="86" spans="1:140" ht="15" thickBot="1">
      <c r="A86" s="138" t="s">
        <v>5616</v>
      </c>
      <c r="C86" s="753">
        <f>VLOOKUP(A86,'Прайс-лист'!$B:$K,10,0)</f>
        <v>360</v>
      </c>
      <c r="D86" s="723"/>
      <c r="E86" s="723"/>
      <c r="F86" s="723"/>
      <c r="G86" s="723"/>
      <c r="H86" s="723"/>
      <c r="I86" s="723"/>
      <c r="J86" s="723"/>
      <c r="K86" s="724"/>
      <c r="L86" s="725"/>
      <c r="M86" s="726"/>
      <c r="N86" s="726"/>
      <c r="O86" s="138" t="s">
        <v>5617</v>
      </c>
      <c r="P86" s="244"/>
      <c r="Q86" s="722">
        <f>VLOOKUP(O86,'Прайс-лист'!$B:$K,10,0)</f>
        <v>450</v>
      </c>
      <c r="R86" s="723"/>
      <c r="S86" s="723"/>
      <c r="T86" s="723"/>
      <c r="U86" s="723"/>
      <c r="V86" s="723"/>
      <c r="W86" s="723"/>
      <c r="X86" s="723"/>
      <c r="Y86" s="724"/>
      <c r="Z86" s="725"/>
      <c r="AA86" s="726"/>
      <c r="AB86" s="726"/>
      <c r="AC86" s="138" t="s">
        <v>781</v>
      </c>
      <c r="AD86" s="245"/>
      <c r="AE86" s="722">
        <f>VLOOKUP(AC86,'Прайс-лист'!$B:$K,10,0)</f>
        <v>370</v>
      </c>
      <c r="AF86" s="723"/>
      <c r="AG86" s="723"/>
      <c r="AH86" s="723"/>
      <c r="AI86" s="723"/>
      <c r="AJ86" s="723"/>
      <c r="AK86" s="723"/>
      <c r="AL86" s="723"/>
      <c r="AM86" s="724"/>
      <c r="AN86" s="725"/>
      <c r="AO86" s="726"/>
      <c r="AP86" s="727"/>
      <c r="AQ86" s="138" t="s">
        <v>5618</v>
      </c>
      <c r="AR86" s="245"/>
      <c r="AS86" s="753">
        <f>VLOOKUP(AQ86,'Прайс-лист'!$B:$K,10,0)</f>
        <v>420</v>
      </c>
      <c r="AT86" s="723"/>
      <c r="AU86" s="723"/>
      <c r="AV86" s="723"/>
      <c r="AW86" s="723"/>
      <c r="AX86" s="723"/>
      <c r="AY86" s="723"/>
      <c r="AZ86" s="723"/>
      <c r="BA86" s="724"/>
      <c r="BB86" s="725"/>
      <c r="BC86" s="726"/>
      <c r="BD86" s="726"/>
      <c r="BE86" s="139" t="s">
        <v>5619</v>
      </c>
      <c r="BF86" s="245"/>
      <c r="BG86" s="722">
        <f>VLOOKUP(BE86,'Прайс-лист'!$B:$K,10,0)</f>
        <v>530</v>
      </c>
      <c r="BH86" s="723"/>
      <c r="BI86" s="723"/>
      <c r="BJ86" s="723"/>
      <c r="BK86" s="723"/>
      <c r="BL86" s="723"/>
      <c r="BM86" s="723"/>
      <c r="BN86" s="723"/>
      <c r="BO86" s="724"/>
      <c r="BP86" s="725"/>
      <c r="BQ86" s="726"/>
      <c r="BR86" s="726"/>
      <c r="BS86" s="139" t="s">
        <v>783</v>
      </c>
      <c r="BT86" s="245"/>
      <c r="BU86" s="722">
        <f>VLOOKUP(BS86,'Прайс-лист'!$B:$K,10,0)</f>
        <v>450</v>
      </c>
      <c r="BV86" s="723"/>
      <c r="BW86" s="723"/>
      <c r="BX86" s="723"/>
      <c r="BY86" s="723"/>
      <c r="BZ86" s="723"/>
      <c r="CA86" s="723"/>
      <c r="CB86" s="723"/>
      <c r="CC86" s="724"/>
      <c r="CD86" s="725"/>
      <c r="CE86" s="726"/>
      <c r="CF86" s="727"/>
      <c r="CG86" s="138" t="s">
        <v>5620</v>
      </c>
      <c r="CH86" s="245"/>
      <c r="CI86" s="753">
        <f>VLOOKUP(CG86,'Прайс-лист'!$B:$K,10,0)</f>
        <v>530</v>
      </c>
      <c r="CJ86" s="723"/>
      <c r="CK86" s="723"/>
      <c r="CL86" s="723"/>
      <c r="CM86" s="723"/>
      <c r="CN86" s="723"/>
      <c r="CO86" s="723"/>
      <c r="CP86" s="723"/>
      <c r="CQ86" s="724"/>
      <c r="CR86" s="725"/>
      <c r="CS86" s="726"/>
      <c r="CT86" s="726"/>
      <c r="CU86" s="139" t="s">
        <v>5621</v>
      </c>
      <c r="CV86" s="245"/>
      <c r="CW86" s="722">
        <f>VLOOKUP(CU86,'Прайс-лист'!$B:$K,10,0)</f>
        <v>690</v>
      </c>
      <c r="CX86" s="723"/>
      <c r="CY86" s="723"/>
      <c r="CZ86" s="723"/>
      <c r="DA86" s="723"/>
      <c r="DB86" s="723"/>
      <c r="DC86" s="723"/>
      <c r="DD86" s="723"/>
      <c r="DE86" s="724"/>
      <c r="DF86" s="725"/>
      <c r="DG86" s="726"/>
      <c r="DH86" s="726"/>
      <c r="DI86" s="139" t="s">
        <v>785</v>
      </c>
      <c r="DJ86" s="245"/>
      <c r="DK86" s="722">
        <f>VLOOKUP(DI86,'Прайс-лист'!$B:$K,10,0)</f>
        <v>510</v>
      </c>
      <c r="DL86" s="723"/>
      <c r="DM86" s="723"/>
      <c r="DN86" s="723"/>
      <c r="DO86" s="723"/>
      <c r="DP86" s="723"/>
      <c r="DQ86" s="723"/>
      <c r="DR86" s="723"/>
      <c r="DS86" s="724"/>
      <c r="DT86" s="725"/>
      <c r="DU86" s="726"/>
      <c r="DV86" s="727"/>
      <c r="DW86" s="138" t="s">
        <v>855</v>
      </c>
      <c r="DX86" s="160"/>
      <c r="DY86" s="753">
        <f>VLOOKUP(DW86,'Прайс-лист'!$B:$K,10,0)</f>
        <v>560</v>
      </c>
      <c r="DZ86" s="723"/>
      <c r="EA86" s="723"/>
      <c r="EB86" s="723"/>
      <c r="EC86" s="723"/>
      <c r="ED86" s="723"/>
      <c r="EE86" s="723"/>
      <c r="EF86" s="723"/>
      <c r="EG86" s="724"/>
      <c r="EH86" s="725"/>
      <c r="EI86" s="726"/>
      <c r="EJ86" s="727"/>
    </row>
    <row r="87" spans="1:140" ht="15" thickBot="1">
      <c r="DW87" s="135"/>
    </row>
    <row r="88" spans="1:140" ht="15.75" customHeight="1" thickBot="1">
      <c r="C88" s="754" t="s">
        <v>5894</v>
      </c>
      <c r="D88" s="755"/>
      <c r="E88" s="755"/>
      <c r="F88" s="755"/>
      <c r="G88" s="755"/>
      <c r="H88" s="755"/>
      <c r="I88" s="755"/>
      <c r="J88" s="755"/>
      <c r="K88" s="755"/>
      <c r="L88" s="755"/>
      <c r="M88" s="755"/>
      <c r="N88" s="755"/>
      <c r="O88" s="755"/>
      <c r="P88" s="755"/>
      <c r="Q88" s="755"/>
      <c r="R88" s="755"/>
      <c r="S88" s="755"/>
      <c r="T88" s="755"/>
      <c r="U88" s="755"/>
      <c r="V88" s="755"/>
      <c r="W88" s="755"/>
      <c r="X88" s="755"/>
      <c r="Y88" s="755"/>
      <c r="Z88" s="755"/>
      <c r="AA88" s="755"/>
      <c r="AB88" s="755"/>
      <c r="AC88" s="755"/>
      <c r="AD88" s="755"/>
      <c r="AE88" s="755"/>
      <c r="AF88" s="755"/>
      <c r="AG88" s="755"/>
      <c r="AH88" s="755"/>
      <c r="AI88" s="755"/>
      <c r="AJ88" s="755"/>
      <c r="AK88" s="755"/>
      <c r="AL88" s="755"/>
      <c r="AM88" s="755"/>
      <c r="AN88" s="755"/>
      <c r="AO88" s="755"/>
      <c r="AP88" s="755"/>
      <c r="AQ88" s="755"/>
      <c r="AR88" s="755"/>
      <c r="AS88" s="755"/>
      <c r="AT88" s="755"/>
      <c r="AU88" s="755"/>
      <c r="AV88" s="755"/>
      <c r="AW88" s="755"/>
      <c r="AX88" s="755"/>
      <c r="AY88" s="755"/>
      <c r="AZ88" s="755"/>
      <c r="BA88" s="755"/>
      <c r="BB88" s="755"/>
      <c r="BC88" s="755"/>
      <c r="BD88" s="756"/>
      <c r="BE88" s="134"/>
      <c r="BG88" s="754" t="s">
        <v>5895</v>
      </c>
      <c r="BH88" s="755"/>
      <c r="BI88" s="755"/>
      <c r="BJ88" s="755"/>
      <c r="BK88" s="755"/>
      <c r="BL88" s="755"/>
      <c r="BM88" s="755"/>
      <c r="BN88" s="755"/>
      <c r="BO88" s="755"/>
      <c r="BP88" s="755"/>
      <c r="BQ88" s="755"/>
      <c r="BR88" s="756"/>
      <c r="BS88" s="134"/>
      <c r="DW88" s="134"/>
    </row>
    <row r="89" spans="1:140" ht="15.75">
      <c r="C89" s="830" t="s">
        <v>5901</v>
      </c>
      <c r="D89" s="831"/>
      <c r="E89" s="831"/>
      <c r="F89" s="831"/>
      <c r="G89" s="831"/>
      <c r="H89" s="831"/>
      <c r="I89" s="831"/>
      <c r="J89" s="831"/>
      <c r="K89" s="831"/>
      <c r="L89" s="831"/>
      <c r="M89" s="831"/>
      <c r="N89" s="831"/>
      <c r="Q89" s="827" t="s">
        <v>5871</v>
      </c>
      <c r="R89" s="827"/>
      <c r="S89" s="827"/>
      <c r="T89" s="827"/>
      <c r="U89" s="827"/>
      <c r="V89" s="827"/>
      <c r="W89" s="827"/>
      <c r="X89" s="827"/>
      <c r="Y89" s="827"/>
      <c r="Z89" s="827"/>
      <c r="AA89" s="827"/>
      <c r="AB89" s="827"/>
      <c r="AC89" s="135"/>
      <c r="AD89" s="164"/>
      <c r="AE89" s="827" t="s">
        <v>5872</v>
      </c>
      <c r="AF89" s="827"/>
      <c r="AG89" s="827"/>
      <c r="AH89" s="827"/>
      <c r="AI89" s="827"/>
      <c r="AJ89" s="827"/>
      <c r="AK89" s="827"/>
      <c r="AL89" s="827"/>
      <c r="AM89" s="827"/>
      <c r="AN89" s="827"/>
      <c r="AO89" s="827"/>
      <c r="AP89" s="827"/>
      <c r="AQ89" s="135"/>
      <c r="AR89" s="164"/>
      <c r="AS89" s="827" t="s">
        <v>6363</v>
      </c>
      <c r="AT89" s="827"/>
      <c r="AU89" s="827"/>
      <c r="AV89" s="827"/>
      <c r="AW89" s="827"/>
      <c r="AX89" s="827"/>
      <c r="AY89" s="827"/>
      <c r="AZ89" s="827"/>
      <c r="BA89" s="827"/>
      <c r="BB89" s="827"/>
      <c r="BC89" s="827"/>
      <c r="BD89" s="828"/>
      <c r="BE89" s="135"/>
      <c r="BF89" s="160"/>
      <c r="BG89" s="740" t="s">
        <v>623</v>
      </c>
      <c r="BH89" s="741"/>
      <c r="BI89" s="741"/>
      <c r="BJ89" s="741"/>
      <c r="BK89" s="741"/>
      <c r="BL89" s="741"/>
      <c r="BM89" s="741"/>
      <c r="BN89" s="741"/>
      <c r="BO89" s="741"/>
      <c r="BP89" s="741"/>
      <c r="BQ89" s="741"/>
      <c r="BR89" s="742"/>
      <c r="BS89" s="135"/>
      <c r="BT89" s="160"/>
      <c r="DW89" s="135"/>
    </row>
    <row r="90" spans="1:140" ht="53.25" customHeight="1">
      <c r="C90" s="734" t="s">
        <v>5897</v>
      </c>
      <c r="D90" s="763"/>
      <c r="E90" s="763"/>
      <c r="F90" s="763"/>
      <c r="G90" s="763"/>
      <c r="H90" s="763"/>
      <c r="I90" s="763"/>
      <c r="J90" s="763"/>
      <c r="K90" s="763"/>
      <c r="L90" s="763"/>
      <c r="M90" s="763"/>
      <c r="N90" s="763"/>
      <c r="O90" s="247"/>
      <c r="P90" s="247"/>
      <c r="Q90" s="763" t="s">
        <v>5883</v>
      </c>
      <c r="R90" s="763"/>
      <c r="S90" s="763"/>
      <c r="T90" s="763"/>
      <c r="U90" s="763"/>
      <c r="V90" s="763"/>
      <c r="W90" s="763"/>
      <c r="X90" s="763"/>
      <c r="Y90" s="763"/>
      <c r="Z90" s="763"/>
      <c r="AA90" s="763"/>
      <c r="AB90" s="763"/>
      <c r="AC90" s="142"/>
      <c r="AD90" s="164"/>
      <c r="AE90" s="763" t="s">
        <v>5884</v>
      </c>
      <c r="AF90" s="763"/>
      <c r="AG90" s="763"/>
      <c r="AH90" s="763"/>
      <c r="AI90" s="763"/>
      <c r="AJ90" s="763"/>
      <c r="AK90" s="763"/>
      <c r="AL90" s="763"/>
      <c r="AM90" s="763"/>
      <c r="AN90" s="763"/>
      <c r="AO90" s="763"/>
      <c r="AP90" s="763"/>
      <c r="AQ90" s="142"/>
      <c r="AR90" s="160"/>
      <c r="AS90" s="763" t="s">
        <v>5885</v>
      </c>
      <c r="AT90" s="763"/>
      <c r="AU90" s="763"/>
      <c r="AV90" s="763"/>
      <c r="AW90" s="763"/>
      <c r="AX90" s="763"/>
      <c r="AY90" s="763"/>
      <c r="AZ90" s="763"/>
      <c r="BA90" s="763"/>
      <c r="BB90" s="763"/>
      <c r="BC90" s="763"/>
      <c r="BD90" s="744"/>
      <c r="BE90" s="142"/>
      <c r="BF90" s="160"/>
      <c r="BG90" s="734" t="s">
        <v>4399</v>
      </c>
      <c r="BH90" s="821"/>
      <c r="BI90" s="821"/>
      <c r="BJ90" s="821"/>
      <c r="BK90" s="821"/>
      <c r="BL90" s="821"/>
      <c r="BM90" s="821"/>
      <c r="BN90" s="821"/>
      <c r="BO90" s="821"/>
      <c r="BP90" s="821"/>
      <c r="BQ90" s="821"/>
      <c r="BR90" s="744"/>
      <c r="BS90" s="142"/>
      <c r="BT90" s="160"/>
      <c r="DW90" s="134"/>
    </row>
    <row r="91" spans="1:140" ht="15" customHeight="1">
      <c r="C91" s="736"/>
      <c r="D91" s="762"/>
      <c r="E91" s="762"/>
      <c r="F91" s="762"/>
      <c r="G91" s="762"/>
      <c r="H91" s="762"/>
      <c r="I91" s="762"/>
      <c r="J91" s="762"/>
      <c r="K91" s="762"/>
      <c r="L91" s="762"/>
      <c r="M91" s="762"/>
      <c r="N91" s="762"/>
      <c r="O91" s="247"/>
      <c r="P91" s="247"/>
      <c r="Q91" s="762" t="s">
        <v>5878</v>
      </c>
      <c r="R91" s="762"/>
      <c r="S91" s="762"/>
      <c r="T91" s="762"/>
      <c r="U91" s="762"/>
      <c r="V91" s="762"/>
      <c r="W91" s="762"/>
      <c r="X91" s="762"/>
      <c r="Y91" s="762"/>
      <c r="Z91" s="762"/>
      <c r="AA91" s="762"/>
      <c r="AB91" s="762"/>
      <c r="AC91" s="373"/>
      <c r="AD91" s="164"/>
      <c r="AE91" s="762" t="s">
        <v>5878</v>
      </c>
      <c r="AF91" s="762"/>
      <c r="AG91" s="762"/>
      <c r="AH91" s="762"/>
      <c r="AI91" s="762"/>
      <c r="AJ91" s="762"/>
      <c r="AK91" s="762"/>
      <c r="AL91" s="762"/>
      <c r="AM91" s="762"/>
      <c r="AN91" s="762"/>
      <c r="AO91" s="762"/>
      <c r="AP91" s="762"/>
      <c r="AQ91" s="373"/>
      <c r="AR91" s="160"/>
      <c r="AS91" s="762" t="s">
        <v>5878</v>
      </c>
      <c r="AT91" s="762"/>
      <c r="AU91" s="762"/>
      <c r="AV91" s="762"/>
      <c r="AW91" s="762"/>
      <c r="AX91" s="762"/>
      <c r="AY91" s="762"/>
      <c r="AZ91" s="762"/>
      <c r="BA91" s="762"/>
      <c r="BB91" s="762"/>
      <c r="BC91" s="762"/>
      <c r="BD91" s="718"/>
      <c r="BE91" s="352"/>
      <c r="BF91" s="160"/>
      <c r="BG91" s="736" t="s">
        <v>625</v>
      </c>
      <c r="BH91" s="822"/>
      <c r="BI91" s="822"/>
      <c r="BJ91" s="822"/>
      <c r="BK91" s="822"/>
      <c r="BL91" s="822"/>
      <c r="BM91" s="822"/>
      <c r="BN91" s="822"/>
      <c r="BO91" s="822"/>
      <c r="BP91" s="822"/>
      <c r="BQ91" s="822"/>
      <c r="BR91" s="718"/>
      <c r="BS91" s="352"/>
      <c r="BT91" s="160"/>
      <c r="DW91" s="135"/>
    </row>
    <row r="92" spans="1:140" ht="106.5" customHeight="1">
      <c r="C92" s="720"/>
      <c r="D92" s="711"/>
      <c r="E92" s="711"/>
      <c r="F92" s="711"/>
      <c r="G92" s="711"/>
      <c r="H92" s="711"/>
      <c r="I92" s="711"/>
      <c r="J92" s="711"/>
      <c r="K92" s="711"/>
      <c r="L92" s="711"/>
      <c r="M92" s="711"/>
      <c r="N92" s="721"/>
      <c r="O92" s="247"/>
      <c r="P92" s="247"/>
      <c r="Q92" s="710"/>
      <c r="R92" s="711"/>
      <c r="S92" s="711"/>
      <c r="T92" s="711"/>
      <c r="U92" s="711"/>
      <c r="V92" s="711"/>
      <c r="W92" s="711"/>
      <c r="X92" s="711"/>
      <c r="Y92" s="711"/>
      <c r="Z92" s="711"/>
      <c r="AA92" s="711"/>
      <c r="AB92" s="721"/>
      <c r="AC92" s="135"/>
      <c r="AD92" s="164"/>
      <c r="AE92" s="710"/>
      <c r="AF92" s="711"/>
      <c r="AG92" s="711"/>
      <c r="AH92" s="711"/>
      <c r="AI92" s="711"/>
      <c r="AJ92" s="711"/>
      <c r="AK92" s="711"/>
      <c r="AL92" s="711"/>
      <c r="AM92" s="711"/>
      <c r="AN92" s="711"/>
      <c r="AO92" s="711"/>
      <c r="AP92" s="721"/>
      <c r="AQ92" s="135"/>
      <c r="AR92" s="160"/>
      <c r="AS92" s="710"/>
      <c r="AT92" s="711"/>
      <c r="AU92" s="711"/>
      <c r="AV92" s="711"/>
      <c r="AW92" s="711"/>
      <c r="AX92" s="711"/>
      <c r="AY92" s="711"/>
      <c r="AZ92" s="711"/>
      <c r="BA92" s="711"/>
      <c r="BB92" s="711"/>
      <c r="BC92" s="711"/>
      <c r="BD92" s="712"/>
      <c r="BE92" s="135"/>
      <c r="BF92" s="160"/>
      <c r="BG92" s="720"/>
      <c r="BH92" s="824"/>
      <c r="BI92" s="824"/>
      <c r="BJ92" s="824"/>
      <c r="BK92" s="824"/>
      <c r="BL92" s="824"/>
      <c r="BM92" s="824"/>
      <c r="BN92" s="824"/>
      <c r="BO92" s="824"/>
      <c r="BP92" s="824"/>
      <c r="BQ92" s="824"/>
      <c r="BR92" s="712"/>
      <c r="BS92" s="135"/>
      <c r="BT92" s="160"/>
      <c r="DW92" s="134"/>
    </row>
    <row r="93" spans="1:140">
      <c r="A93" s="137" t="s">
        <v>5580</v>
      </c>
      <c r="C93" s="714">
        <f>VLOOKUP(A93,'Прайс-лист'!$B:$K,10,0)</f>
        <v>860</v>
      </c>
      <c r="D93" s="715"/>
      <c r="E93" s="715"/>
      <c r="F93" s="715"/>
      <c r="G93" s="715"/>
      <c r="H93" s="715"/>
      <c r="I93" s="715"/>
      <c r="J93" s="715"/>
      <c r="K93" s="716"/>
      <c r="L93" s="708"/>
      <c r="M93" s="761"/>
      <c r="N93" s="761"/>
      <c r="O93" s="137" t="s">
        <v>5857</v>
      </c>
      <c r="P93" s="247"/>
      <c r="Q93" s="719">
        <f>VLOOKUP(O93,'Прайс-лист'!$B:$K,10,0)</f>
        <v>1920</v>
      </c>
      <c r="R93" s="715"/>
      <c r="S93" s="715"/>
      <c r="T93" s="715"/>
      <c r="U93" s="715"/>
      <c r="V93" s="715"/>
      <c r="W93" s="715"/>
      <c r="X93" s="715"/>
      <c r="Y93" s="716"/>
      <c r="Z93" s="708"/>
      <c r="AA93" s="761"/>
      <c r="AB93" s="761"/>
      <c r="AC93" s="137" t="s">
        <v>5859</v>
      </c>
      <c r="AD93" s="160"/>
      <c r="AE93" s="719">
        <f>VLOOKUP(AC93,'Прайс-лист'!$B:$K,10,0)</f>
        <v>2120</v>
      </c>
      <c r="AF93" s="715"/>
      <c r="AG93" s="715"/>
      <c r="AH93" s="715"/>
      <c r="AI93" s="715"/>
      <c r="AJ93" s="715"/>
      <c r="AK93" s="715"/>
      <c r="AL93" s="715"/>
      <c r="AM93" s="716"/>
      <c r="AN93" s="708"/>
      <c r="AO93" s="761"/>
      <c r="AP93" s="761"/>
      <c r="AQ93" s="137" t="s">
        <v>5861</v>
      </c>
      <c r="AR93" s="160"/>
      <c r="AS93" s="719">
        <f>VLOOKUP(AQ93,'Прайс-лист'!$B:$K,10,0)</f>
        <v>2420</v>
      </c>
      <c r="AT93" s="715"/>
      <c r="AU93" s="715"/>
      <c r="AV93" s="715"/>
      <c r="AW93" s="715"/>
      <c r="AX93" s="715"/>
      <c r="AY93" s="715"/>
      <c r="AZ93" s="715"/>
      <c r="BA93" s="716"/>
      <c r="BB93" s="708"/>
      <c r="BC93" s="761"/>
      <c r="BD93" s="713"/>
      <c r="BE93" s="137" t="s">
        <v>626</v>
      </c>
      <c r="BF93" s="160"/>
      <c r="BG93" s="714">
        <f>VLOOKUP(BE93,'Прайс-лист'!$B:$K,10,0)</f>
        <v>290</v>
      </c>
      <c r="BH93" s="820"/>
      <c r="BI93" s="820"/>
      <c r="BJ93" s="820"/>
      <c r="BK93" s="820"/>
      <c r="BL93" s="820"/>
      <c r="BM93" s="820"/>
      <c r="BN93" s="820"/>
      <c r="BO93" s="716"/>
      <c r="BP93" s="708"/>
      <c r="BQ93" s="709"/>
      <c r="BR93" s="713"/>
      <c r="BT93" s="160"/>
      <c r="DW93" s="135"/>
    </row>
    <row r="94" spans="1:140" ht="15" thickBot="1">
      <c r="A94" s="138" t="s">
        <v>5622</v>
      </c>
      <c r="C94" s="753">
        <f>VLOOKUP(A94,'Прайс-лист'!$B:$K,10,0)</f>
        <v>860</v>
      </c>
      <c r="D94" s="723"/>
      <c r="E94" s="723"/>
      <c r="F94" s="723"/>
      <c r="G94" s="723"/>
      <c r="H94" s="723"/>
      <c r="I94" s="723"/>
      <c r="J94" s="723"/>
      <c r="K94" s="724"/>
      <c r="L94" s="725"/>
      <c r="M94" s="726"/>
      <c r="N94" s="726"/>
      <c r="O94" s="139" t="s">
        <v>5858</v>
      </c>
      <c r="P94" s="248"/>
      <c r="Q94" s="722">
        <f>VLOOKUP(O94,'Прайс-лист'!$B:$K,10,0)</f>
        <v>1920</v>
      </c>
      <c r="R94" s="723"/>
      <c r="S94" s="723"/>
      <c r="T94" s="723"/>
      <c r="U94" s="723"/>
      <c r="V94" s="723"/>
      <c r="W94" s="723"/>
      <c r="X94" s="723"/>
      <c r="Y94" s="724"/>
      <c r="Z94" s="725"/>
      <c r="AA94" s="726"/>
      <c r="AB94" s="726"/>
      <c r="AC94" s="139" t="s">
        <v>5860</v>
      </c>
      <c r="AD94" s="245"/>
      <c r="AE94" s="722">
        <f>VLOOKUP(AC94,'Прайс-лист'!$B:$K,10,0)</f>
        <v>2120</v>
      </c>
      <c r="AF94" s="723"/>
      <c r="AG94" s="723"/>
      <c r="AH94" s="723"/>
      <c r="AI94" s="723"/>
      <c r="AJ94" s="723"/>
      <c r="AK94" s="723"/>
      <c r="AL94" s="723"/>
      <c r="AM94" s="724"/>
      <c r="AN94" s="725"/>
      <c r="AO94" s="726"/>
      <c r="AP94" s="726"/>
      <c r="AQ94" s="139" t="s">
        <v>5862</v>
      </c>
      <c r="AR94" s="245"/>
      <c r="AS94" s="722">
        <f>VLOOKUP(AQ94,'Прайс-лист'!$B:$K,10,0)</f>
        <v>2420</v>
      </c>
      <c r="AT94" s="723"/>
      <c r="AU94" s="723"/>
      <c r="AV94" s="723"/>
      <c r="AW94" s="723"/>
      <c r="AX94" s="723"/>
      <c r="AY94" s="723"/>
      <c r="AZ94" s="723"/>
      <c r="BA94" s="724"/>
      <c r="BB94" s="725"/>
      <c r="BC94" s="726"/>
      <c r="BD94" s="727"/>
      <c r="BE94" s="138" t="s">
        <v>779</v>
      </c>
      <c r="BF94" s="245"/>
      <c r="BG94" s="753">
        <f>VLOOKUP(BE94,'Прайс-лист'!$B:$K,10,0)</f>
        <v>290</v>
      </c>
      <c r="BH94" s="723"/>
      <c r="BI94" s="723"/>
      <c r="BJ94" s="723"/>
      <c r="BK94" s="723"/>
      <c r="BL94" s="723"/>
      <c r="BM94" s="723"/>
      <c r="BN94" s="723"/>
      <c r="BO94" s="724"/>
      <c r="BP94" s="725"/>
      <c r="BQ94" s="726"/>
      <c r="BR94" s="727"/>
      <c r="BT94" s="160"/>
      <c r="DW94" s="134"/>
    </row>
    <row r="95" spans="1:140">
      <c r="AQ95" s="142"/>
      <c r="AR95" s="160"/>
    </row>
    <row r="96" spans="1:140">
      <c r="AQ96" s="142"/>
      <c r="AR96" s="160"/>
    </row>
    <row r="97" spans="43:44">
      <c r="AQ97" s="142"/>
      <c r="AR97" s="160"/>
    </row>
    <row r="98" spans="43:44">
      <c r="AQ98" s="142"/>
      <c r="AR98" s="160"/>
    </row>
    <row r="99" spans="43:44">
      <c r="AQ99" s="142"/>
      <c r="AR99" s="160"/>
    </row>
    <row r="100" spans="43:44">
      <c r="AQ100" s="142"/>
    </row>
    <row r="101" spans="43:44">
      <c r="AQ101" s="142"/>
    </row>
    <row r="102" spans="43:44">
      <c r="AQ102" s="142"/>
    </row>
    <row r="103" spans="43:44">
      <c r="AQ103" s="142"/>
    </row>
  </sheetData>
  <sheetProtection algorithmName="SHA-512" hashValue="ctaynwYKz8CevRmkC3GkqIPuSDusRd/hQ9VV44KZT81MmE96/Ucm0Y0TL9xzJNv1tUZMeYv/y7OeDw8VPxK/XA==" saltValue="UCvGobNp6VQ4K8eUhbwNAA==" spinCount="100000" sheet="1" objects="1" scenarios="1"/>
  <mergeCells count="913">
    <mergeCell ref="C47:EJ47"/>
    <mergeCell ref="CW23:DV23"/>
    <mergeCell ref="DY23:EJ23"/>
    <mergeCell ref="C31:N31"/>
    <mergeCell ref="Q31:BD31"/>
    <mergeCell ref="BG31:DH31"/>
    <mergeCell ref="C23:N23"/>
    <mergeCell ref="Q23:BD23"/>
    <mergeCell ref="BG23:CT23"/>
    <mergeCell ref="DY28:EG28"/>
    <mergeCell ref="EH28:EJ28"/>
    <mergeCell ref="C29:K29"/>
    <mergeCell ref="L29:N29"/>
    <mergeCell ref="Q29:Y29"/>
    <mergeCell ref="Z29:AB29"/>
    <mergeCell ref="AE29:AM29"/>
    <mergeCell ref="AN29:AP29"/>
    <mergeCell ref="AS29:BA29"/>
    <mergeCell ref="BB29:BD29"/>
    <mergeCell ref="BG29:BO29"/>
    <mergeCell ref="BP29:BR29"/>
    <mergeCell ref="BU29:CC29"/>
    <mergeCell ref="CD29:CF29"/>
    <mergeCell ref="CI29:CQ29"/>
    <mergeCell ref="CR29:CT29"/>
    <mergeCell ref="CW29:DE29"/>
    <mergeCell ref="DF29:DH29"/>
    <mergeCell ref="DK29:DS29"/>
    <mergeCell ref="DT29:DV29"/>
    <mergeCell ref="DY29:EG29"/>
    <mergeCell ref="EH29:EJ29"/>
    <mergeCell ref="BP28:BR28"/>
    <mergeCell ref="BU28:CC28"/>
    <mergeCell ref="CD28:CF28"/>
    <mergeCell ref="CI28:CQ28"/>
    <mergeCell ref="CR28:CT28"/>
    <mergeCell ref="CW28:DE28"/>
    <mergeCell ref="DF28:DH28"/>
    <mergeCell ref="DK28:DS28"/>
    <mergeCell ref="DT28:DV28"/>
    <mergeCell ref="C28:K28"/>
    <mergeCell ref="L28:N28"/>
    <mergeCell ref="Q28:Y28"/>
    <mergeCell ref="Z28:AB28"/>
    <mergeCell ref="AE28:AM28"/>
    <mergeCell ref="AN28:AP28"/>
    <mergeCell ref="AS28:BA28"/>
    <mergeCell ref="BB28:BD28"/>
    <mergeCell ref="BG28:BO28"/>
    <mergeCell ref="CI25:CT25"/>
    <mergeCell ref="CW25:DH25"/>
    <mergeCell ref="DK25:DV25"/>
    <mergeCell ref="DY25:EJ25"/>
    <mergeCell ref="DY26:EJ26"/>
    <mergeCell ref="C27:N27"/>
    <mergeCell ref="Q27:AB27"/>
    <mergeCell ref="AE27:AP27"/>
    <mergeCell ref="AS27:BD27"/>
    <mergeCell ref="BG27:BR27"/>
    <mergeCell ref="BU27:CF27"/>
    <mergeCell ref="CI27:CT27"/>
    <mergeCell ref="CW27:DH27"/>
    <mergeCell ref="DK27:DV27"/>
    <mergeCell ref="DY27:EJ27"/>
    <mergeCell ref="C26:N26"/>
    <mergeCell ref="Q26:AB26"/>
    <mergeCell ref="AE26:AP26"/>
    <mergeCell ref="AS26:BD26"/>
    <mergeCell ref="BG26:BR26"/>
    <mergeCell ref="BU26:CF26"/>
    <mergeCell ref="CI26:CT26"/>
    <mergeCell ref="CW26:DH26"/>
    <mergeCell ref="DK26:DV26"/>
    <mergeCell ref="C1:EJ1"/>
    <mergeCell ref="N2:AJ2"/>
    <mergeCell ref="CS2:DL2"/>
    <mergeCell ref="DN2:EH2"/>
    <mergeCell ref="C3:L3"/>
    <mergeCell ref="N3:X3"/>
    <mergeCell ref="Z3:AJ3"/>
    <mergeCell ref="CI3:CQ3"/>
    <mergeCell ref="CS3:DB3"/>
    <mergeCell ref="CI5:CQ5"/>
    <mergeCell ref="CS5:DL5"/>
    <mergeCell ref="DN5:EH5"/>
    <mergeCell ref="B6:EJ6"/>
    <mergeCell ref="C7:BD7"/>
    <mergeCell ref="BG7:CF7"/>
    <mergeCell ref="CI7:DH7"/>
    <mergeCell ref="DK7:EJ7"/>
    <mergeCell ref="DN3:DX3"/>
    <mergeCell ref="DY3:EH3"/>
    <mergeCell ref="C4:L4"/>
    <mergeCell ref="N4:X4"/>
    <mergeCell ref="Z4:AJ4"/>
    <mergeCell ref="CI4:CQ4"/>
    <mergeCell ref="CS4:DB4"/>
    <mergeCell ref="DN4:DX4"/>
    <mergeCell ref="DY4:EH4"/>
    <mergeCell ref="DC3:DL3"/>
    <mergeCell ref="DC4:DL4"/>
    <mergeCell ref="AM2:CF4"/>
    <mergeCell ref="CI8:CT8"/>
    <mergeCell ref="CW8:DH8"/>
    <mergeCell ref="DK8:DV8"/>
    <mergeCell ref="DY8:EJ8"/>
    <mergeCell ref="C9:N9"/>
    <mergeCell ref="Q9:AB9"/>
    <mergeCell ref="AE9:AP9"/>
    <mergeCell ref="AS9:BD9"/>
    <mergeCell ref="BG9:BR9"/>
    <mergeCell ref="BU9:CF9"/>
    <mergeCell ref="C8:N8"/>
    <mergeCell ref="Q8:AB8"/>
    <mergeCell ref="AE8:AP8"/>
    <mergeCell ref="AS8:BD8"/>
    <mergeCell ref="BG8:BR8"/>
    <mergeCell ref="BU8:CF8"/>
    <mergeCell ref="CI9:CT9"/>
    <mergeCell ref="CW9:DH9"/>
    <mergeCell ref="DK9:DV9"/>
    <mergeCell ref="DY9:EJ9"/>
    <mergeCell ref="DY10:EJ10"/>
    <mergeCell ref="C11:N11"/>
    <mergeCell ref="Q11:AB11"/>
    <mergeCell ref="AE11:AP11"/>
    <mergeCell ref="AS11:BD11"/>
    <mergeCell ref="BG11:BR11"/>
    <mergeCell ref="BU11:CF11"/>
    <mergeCell ref="CI11:CT11"/>
    <mergeCell ref="CW11:DH11"/>
    <mergeCell ref="DK11:DV11"/>
    <mergeCell ref="DY11:EJ11"/>
    <mergeCell ref="C10:N10"/>
    <mergeCell ref="Q10:AB10"/>
    <mergeCell ref="AE10:AP10"/>
    <mergeCell ref="AS10:BD10"/>
    <mergeCell ref="BG10:BR10"/>
    <mergeCell ref="BU10:CF10"/>
    <mergeCell ref="CI10:CT10"/>
    <mergeCell ref="CW10:DH10"/>
    <mergeCell ref="DK10:DV10"/>
    <mergeCell ref="C12:K12"/>
    <mergeCell ref="L12:N12"/>
    <mergeCell ref="Q12:Y12"/>
    <mergeCell ref="Z12:AB12"/>
    <mergeCell ref="AE12:AM12"/>
    <mergeCell ref="AN12:AP12"/>
    <mergeCell ref="DY12:EG12"/>
    <mergeCell ref="EH12:EJ12"/>
    <mergeCell ref="C13:K13"/>
    <mergeCell ref="L13:N13"/>
    <mergeCell ref="Q13:Y13"/>
    <mergeCell ref="Z13:AB13"/>
    <mergeCell ref="AE13:AM13"/>
    <mergeCell ref="AN13:AP13"/>
    <mergeCell ref="AS13:BA13"/>
    <mergeCell ref="BB13:BD13"/>
    <mergeCell ref="CI12:CQ12"/>
    <mergeCell ref="CR12:CT12"/>
    <mergeCell ref="CW12:DE12"/>
    <mergeCell ref="DF12:DH12"/>
    <mergeCell ref="DK12:DS12"/>
    <mergeCell ref="DT12:DV12"/>
    <mergeCell ref="AS12:BA12"/>
    <mergeCell ref="BB12:BD12"/>
    <mergeCell ref="BG12:BO12"/>
    <mergeCell ref="BP12:BR12"/>
    <mergeCell ref="BU12:CC12"/>
    <mergeCell ref="CD12:CF12"/>
    <mergeCell ref="CW13:DE13"/>
    <mergeCell ref="DF13:DH13"/>
    <mergeCell ref="DK13:DS13"/>
    <mergeCell ref="DT13:DV13"/>
    <mergeCell ref="DY13:EG13"/>
    <mergeCell ref="EH13:EJ13"/>
    <mergeCell ref="BG13:BO13"/>
    <mergeCell ref="BP13:BR13"/>
    <mergeCell ref="BU13:CC13"/>
    <mergeCell ref="CD13:CF13"/>
    <mergeCell ref="CI13:CQ13"/>
    <mergeCell ref="CR13:CT13"/>
    <mergeCell ref="C15:AB15"/>
    <mergeCell ref="AE15:BD15"/>
    <mergeCell ref="BG15:EJ15"/>
    <mergeCell ref="DY16:EJ16"/>
    <mergeCell ref="C17:N17"/>
    <mergeCell ref="Q17:AB17"/>
    <mergeCell ref="AE17:AP17"/>
    <mergeCell ref="AS17:BD17"/>
    <mergeCell ref="BG17:BR17"/>
    <mergeCell ref="BU17:CF17"/>
    <mergeCell ref="CI17:CT17"/>
    <mergeCell ref="CW17:DH17"/>
    <mergeCell ref="DK17:DV17"/>
    <mergeCell ref="DY17:EJ17"/>
    <mergeCell ref="C16:N16"/>
    <mergeCell ref="Q16:AB16"/>
    <mergeCell ref="AE16:AP16"/>
    <mergeCell ref="AS16:BD16"/>
    <mergeCell ref="BG16:BR16"/>
    <mergeCell ref="BU16:CF16"/>
    <mergeCell ref="CI16:CT16"/>
    <mergeCell ref="CW16:DH16"/>
    <mergeCell ref="DK16:DV16"/>
    <mergeCell ref="DY18:EJ18"/>
    <mergeCell ref="C19:N19"/>
    <mergeCell ref="Q19:AB19"/>
    <mergeCell ref="AE19:AP19"/>
    <mergeCell ref="AS19:BD19"/>
    <mergeCell ref="BG19:BR19"/>
    <mergeCell ref="BU19:CF19"/>
    <mergeCell ref="CI19:CT19"/>
    <mergeCell ref="CW19:DH19"/>
    <mergeCell ref="DK19:DV19"/>
    <mergeCell ref="DY19:EJ19"/>
    <mergeCell ref="C18:N18"/>
    <mergeCell ref="Q18:AB18"/>
    <mergeCell ref="AE18:AP18"/>
    <mergeCell ref="AS18:BD18"/>
    <mergeCell ref="BG18:BR18"/>
    <mergeCell ref="BU18:CF18"/>
    <mergeCell ref="CI18:CT18"/>
    <mergeCell ref="CW18:DH18"/>
    <mergeCell ref="DK18:DV18"/>
    <mergeCell ref="C20:K20"/>
    <mergeCell ref="L20:N20"/>
    <mergeCell ref="Q20:Y20"/>
    <mergeCell ref="Z20:AB20"/>
    <mergeCell ref="AE20:AM20"/>
    <mergeCell ref="AN20:AP20"/>
    <mergeCell ref="AS20:BA20"/>
    <mergeCell ref="EH20:EJ20"/>
    <mergeCell ref="C21:K21"/>
    <mergeCell ref="L21:N21"/>
    <mergeCell ref="Q21:Y21"/>
    <mergeCell ref="Z21:AB21"/>
    <mergeCell ref="AE21:AM21"/>
    <mergeCell ref="AN21:AP21"/>
    <mergeCell ref="AS21:BA21"/>
    <mergeCell ref="BB21:BD21"/>
    <mergeCell ref="BG21:BO21"/>
    <mergeCell ref="CR20:CT20"/>
    <mergeCell ref="CW20:DE20"/>
    <mergeCell ref="DF20:DH20"/>
    <mergeCell ref="DK20:DS20"/>
    <mergeCell ref="DT20:DV20"/>
    <mergeCell ref="DY20:EG20"/>
    <mergeCell ref="BB20:BD20"/>
    <mergeCell ref="BG20:BO20"/>
    <mergeCell ref="BP20:BR20"/>
    <mergeCell ref="BU20:CC20"/>
    <mergeCell ref="CD20:CF20"/>
    <mergeCell ref="CI20:CQ20"/>
    <mergeCell ref="DF21:DH21"/>
    <mergeCell ref="DK21:DS21"/>
    <mergeCell ref="DT21:DV21"/>
    <mergeCell ref="DY21:EG21"/>
    <mergeCell ref="EH21:EJ21"/>
    <mergeCell ref="DK31:EJ31"/>
    <mergeCell ref="BP21:BR21"/>
    <mergeCell ref="BU21:CC21"/>
    <mergeCell ref="CD21:CF21"/>
    <mergeCell ref="CI21:CQ21"/>
    <mergeCell ref="CR21:CT21"/>
    <mergeCell ref="CW21:DE21"/>
    <mergeCell ref="C24:N24"/>
    <mergeCell ref="Q24:AB24"/>
    <mergeCell ref="AE24:AP24"/>
    <mergeCell ref="AS24:BD24"/>
    <mergeCell ref="BG24:BR24"/>
    <mergeCell ref="BU24:CF24"/>
    <mergeCell ref="CI24:CT24"/>
    <mergeCell ref="CW24:DH24"/>
    <mergeCell ref="DK24:DV24"/>
    <mergeCell ref="DY24:EJ24"/>
    <mergeCell ref="C25:N25"/>
    <mergeCell ref="Q25:AB25"/>
    <mergeCell ref="AE25:AP25"/>
    <mergeCell ref="AS25:BD25"/>
    <mergeCell ref="BG25:BR25"/>
    <mergeCell ref="BU25:CF25"/>
    <mergeCell ref="CI32:CT32"/>
    <mergeCell ref="CW32:DH32"/>
    <mergeCell ref="DK32:DV32"/>
    <mergeCell ref="DY32:EJ32"/>
    <mergeCell ref="C33:N33"/>
    <mergeCell ref="Q33:AB33"/>
    <mergeCell ref="AE33:AP33"/>
    <mergeCell ref="AS33:BD33"/>
    <mergeCell ref="BG33:BR33"/>
    <mergeCell ref="BU33:CF33"/>
    <mergeCell ref="C32:N32"/>
    <mergeCell ref="Q32:AB32"/>
    <mergeCell ref="AE32:AP32"/>
    <mergeCell ref="AS32:BD32"/>
    <mergeCell ref="BG32:BR32"/>
    <mergeCell ref="BU32:CF32"/>
    <mergeCell ref="CI33:CT33"/>
    <mergeCell ref="CW33:DH33"/>
    <mergeCell ref="DK33:DV33"/>
    <mergeCell ref="DY33:EJ33"/>
    <mergeCell ref="DY34:EJ34"/>
    <mergeCell ref="C35:N35"/>
    <mergeCell ref="Q35:AB35"/>
    <mergeCell ref="AE35:AP35"/>
    <mergeCell ref="AS35:BD35"/>
    <mergeCell ref="BG35:BR35"/>
    <mergeCell ref="BU35:CF35"/>
    <mergeCell ref="CI35:CT35"/>
    <mergeCell ref="CW35:DH35"/>
    <mergeCell ref="DK35:DV35"/>
    <mergeCell ref="DY35:EJ35"/>
    <mergeCell ref="C34:N34"/>
    <mergeCell ref="Q34:AB34"/>
    <mergeCell ref="AE34:AP34"/>
    <mergeCell ref="AS34:BD34"/>
    <mergeCell ref="BG34:BR34"/>
    <mergeCell ref="BU34:CF34"/>
    <mergeCell ref="CI34:CT34"/>
    <mergeCell ref="CW34:DH34"/>
    <mergeCell ref="DK34:DV34"/>
    <mergeCell ref="C36:K36"/>
    <mergeCell ref="L36:N36"/>
    <mergeCell ref="Q36:Y36"/>
    <mergeCell ref="Z36:AB36"/>
    <mergeCell ref="AE36:AM36"/>
    <mergeCell ref="AN36:AP36"/>
    <mergeCell ref="DY36:EG36"/>
    <mergeCell ref="EH36:EJ36"/>
    <mergeCell ref="C37:K37"/>
    <mergeCell ref="L37:N37"/>
    <mergeCell ref="Q37:Y37"/>
    <mergeCell ref="Z37:AB37"/>
    <mergeCell ref="AE37:AM37"/>
    <mergeCell ref="AN37:AP37"/>
    <mergeCell ref="AS37:BA37"/>
    <mergeCell ref="BB37:BD37"/>
    <mergeCell ref="CI36:CQ36"/>
    <mergeCell ref="CR36:CT36"/>
    <mergeCell ref="CW36:DE36"/>
    <mergeCell ref="DF36:DH36"/>
    <mergeCell ref="DK36:DS36"/>
    <mergeCell ref="DT36:DV36"/>
    <mergeCell ref="AS36:BA36"/>
    <mergeCell ref="BB36:BD36"/>
    <mergeCell ref="BG36:BO36"/>
    <mergeCell ref="BP36:BR36"/>
    <mergeCell ref="BU36:CC36"/>
    <mergeCell ref="CD36:CF36"/>
    <mergeCell ref="CW37:DE37"/>
    <mergeCell ref="DF37:DH37"/>
    <mergeCell ref="DK37:DS37"/>
    <mergeCell ref="DT37:DV37"/>
    <mergeCell ref="DY37:EG37"/>
    <mergeCell ref="EH37:EJ37"/>
    <mergeCell ref="BG37:BO37"/>
    <mergeCell ref="BP37:BR37"/>
    <mergeCell ref="BU37:CC37"/>
    <mergeCell ref="CD37:CF37"/>
    <mergeCell ref="CI37:CQ37"/>
    <mergeCell ref="CR37:CT37"/>
    <mergeCell ref="C40:N40"/>
    <mergeCell ref="Q40:AB40"/>
    <mergeCell ref="AE40:AP40"/>
    <mergeCell ref="AS40:BD40"/>
    <mergeCell ref="BG40:BR40"/>
    <mergeCell ref="C39:AB39"/>
    <mergeCell ref="AE39:BD39"/>
    <mergeCell ref="BG39:CF39"/>
    <mergeCell ref="CI39:DH39"/>
    <mergeCell ref="DK39:EJ39"/>
    <mergeCell ref="BU40:CF40"/>
    <mergeCell ref="CI40:CT40"/>
    <mergeCell ref="CW40:DH40"/>
    <mergeCell ref="DK40:DV40"/>
    <mergeCell ref="DY40:EJ40"/>
    <mergeCell ref="DY41:EJ41"/>
    <mergeCell ref="C42:N42"/>
    <mergeCell ref="Q42:AB42"/>
    <mergeCell ref="AE42:AP42"/>
    <mergeCell ref="AS42:BD42"/>
    <mergeCell ref="BG42:BR42"/>
    <mergeCell ref="BU42:CF42"/>
    <mergeCell ref="CI42:CT42"/>
    <mergeCell ref="CW42:DH42"/>
    <mergeCell ref="DK42:DV42"/>
    <mergeCell ref="DY42:EJ42"/>
    <mergeCell ref="C41:N41"/>
    <mergeCell ref="Q41:AB41"/>
    <mergeCell ref="AE41:AP41"/>
    <mergeCell ref="AS41:BD41"/>
    <mergeCell ref="BG41:BR41"/>
    <mergeCell ref="BU41:CF41"/>
    <mergeCell ref="CI41:CT41"/>
    <mergeCell ref="CW41:DH41"/>
    <mergeCell ref="DK41:DV41"/>
    <mergeCell ref="DY43:EJ43"/>
    <mergeCell ref="C44:K44"/>
    <mergeCell ref="L44:N44"/>
    <mergeCell ref="Q44:Y44"/>
    <mergeCell ref="Z44:AB44"/>
    <mergeCell ref="AE44:AM44"/>
    <mergeCell ref="DT44:DV44"/>
    <mergeCell ref="DY44:EG44"/>
    <mergeCell ref="EH44:EJ44"/>
    <mergeCell ref="CR44:CT44"/>
    <mergeCell ref="CW44:DE44"/>
    <mergeCell ref="DF44:DH44"/>
    <mergeCell ref="DK44:DS44"/>
    <mergeCell ref="C43:N43"/>
    <mergeCell ref="Q43:AB43"/>
    <mergeCell ref="AE43:AP43"/>
    <mergeCell ref="AS43:BD43"/>
    <mergeCell ref="BG43:BR43"/>
    <mergeCell ref="BU43:CF43"/>
    <mergeCell ref="CI43:CT43"/>
    <mergeCell ref="CW43:DH43"/>
    <mergeCell ref="DK43:DV43"/>
    <mergeCell ref="C45:K45"/>
    <mergeCell ref="L45:N45"/>
    <mergeCell ref="Q45:Y45"/>
    <mergeCell ref="Z45:AB45"/>
    <mergeCell ref="AE45:AM45"/>
    <mergeCell ref="AN45:AP45"/>
    <mergeCell ref="AS45:BA45"/>
    <mergeCell ref="CD44:CF44"/>
    <mergeCell ref="CI44:CQ44"/>
    <mergeCell ref="AN44:AP44"/>
    <mergeCell ref="AS44:BA44"/>
    <mergeCell ref="BB44:BD44"/>
    <mergeCell ref="BG44:BO44"/>
    <mergeCell ref="BP44:BR44"/>
    <mergeCell ref="BU44:CC44"/>
    <mergeCell ref="EH45:EJ45"/>
    <mergeCell ref="CR45:CT45"/>
    <mergeCell ref="CW45:DE45"/>
    <mergeCell ref="DF45:DH45"/>
    <mergeCell ref="DK45:DS45"/>
    <mergeCell ref="DT45:DV45"/>
    <mergeCell ref="DY45:EG45"/>
    <mergeCell ref="BB45:BD45"/>
    <mergeCell ref="BG45:BO45"/>
    <mergeCell ref="BP45:BR45"/>
    <mergeCell ref="BU45:CC45"/>
    <mergeCell ref="CD45:CF45"/>
    <mergeCell ref="CI45:CQ45"/>
    <mergeCell ref="C48:AB48"/>
    <mergeCell ref="AE48:BR48"/>
    <mergeCell ref="BU48:DH48"/>
    <mergeCell ref="DK48:EJ48"/>
    <mergeCell ref="CI49:CT49"/>
    <mergeCell ref="CW49:DH49"/>
    <mergeCell ref="DK49:DV49"/>
    <mergeCell ref="DY49:EJ49"/>
    <mergeCell ref="C50:N50"/>
    <mergeCell ref="Q50:AB50"/>
    <mergeCell ref="AE50:AP50"/>
    <mergeCell ref="AS50:BD50"/>
    <mergeCell ref="BG50:BR50"/>
    <mergeCell ref="BU50:CF50"/>
    <mergeCell ref="C49:N49"/>
    <mergeCell ref="Q49:AB49"/>
    <mergeCell ref="AE49:AP49"/>
    <mergeCell ref="AS49:BD49"/>
    <mergeCell ref="BG49:BR49"/>
    <mergeCell ref="BU49:CF49"/>
    <mergeCell ref="CI50:CT50"/>
    <mergeCell ref="CW50:DH50"/>
    <mergeCell ref="DK50:DV50"/>
    <mergeCell ref="DY50:EJ50"/>
    <mergeCell ref="DY51:EJ51"/>
    <mergeCell ref="C52:N52"/>
    <mergeCell ref="Q52:AB52"/>
    <mergeCell ref="AE52:AP52"/>
    <mergeCell ref="AS52:BD52"/>
    <mergeCell ref="BG52:BR52"/>
    <mergeCell ref="BU52:CF52"/>
    <mergeCell ref="CI52:CT52"/>
    <mergeCell ref="CW52:DH52"/>
    <mergeCell ref="DK52:DV52"/>
    <mergeCell ref="DY52:EJ52"/>
    <mergeCell ref="C51:N51"/>
    <mergeCell ref="Q51:AB51"/>
    <mergeCell ref="AE51:AP51"/>
    <mergeCell ref="AS51:BD51"/>
    <mergeCell ref="BG51:BR51"/>
    <mergeCell ref="BU51:CF51"/>
    <mergeCell ref="CI51:CT51"/>
    <mergeCell ref="CW51:DH51"/>
    <mergeCell ref="DK51:DV51"/>
    <mergeCell ref="C53:K53"/>
    <mergeCell ref="L53:N53"/>
    <mergeCell ref="Q53:Y53"/>
    <mergeCell ref="Z53:AB53"/>
    <mergeCell ref="AE53:AM53"/>
    <mergeCell ref="AN53:AP53"/>
    <mergeCell ref="DY53:EG53"/>
    <mergeCell ref="EH53:EJ53"/>
    <mergeCell ref="C54:K54"/>
    <mergeCell ref="L54:N54"/>
    <mergeCell ref="Q54:Y54"/>
    <mergeCell ref="Z54:AB54"/>
    <mergeCell ref="AE54:AM54"/>
    <mergeCell ref="AN54:AP54"/>
    <mergeCell ref="AS54:BA54"/>
    <mergeCell ref="BB54:BD54"/>
    <mergeCell ref="CI53:CQ53"/>
    <mergeCell ref="CR53:CT53"/>
    <mergeCell ref="CW53:DE53"/>
    <mergeCell ref="DF53:DH53"/>
    <mergeCell ref="DK53:DS53"/>
    <mergeCell ref="DT53:DV53"/>
    <mergeCell ref="AS53:BA53"/>
    <mergeCell ref="BB53:BD53"/>
    <mergeCell ref="BG53:BO53"/>
    <mergeCell ref="BP53:BR53"/>
    <mergeCell ref="BU53:CC53"/>
    <mergeCell ref="CD53:CF53"/>
    <mergeCell ref="CW56:DV56"/>
    <mergeCell ref="DY56:EJ56"/>
    <mergeCell ref="CW54:DE54"/>
    <mergeCell ref="DF54:DH54"/>
    <mergeCell ref="DK54:DS54"/>
    <mergeCell ref="DT54:DV54"/>
    <mergeCell ref="DY54:EG54"/>
    <mergeCell ref="EH54:EJ54"/>
    <mergeCell ref="BG54:BO54"/>
    <mergeCell ref="BP54:BR54"/>
    <mergeCell ref="BU54:CC54"/>
    <mergeCell ref="CD54:CF54"/>
    <mergeCell ref="CI54:CQ54"/>
    <mergeCell ref="CR54:CT54"/>
    <mergeCell ref="C56:AB56"/>
    <mergeCell ref="AE56:BD56"/>
    <mergeCell ref="BG56:CT56"/>
    <mergeCell ref="CI57:CT57"/>
    <mergeCell ref="CW57:DH57"/>
    <mergeCell ref="DK57:DV57"/>
    <mergeCell ref="DY57:EJ57"/>
    <mergeCell ref="C58:N58"/>
    <mergeCell ref="Q58:AB58"/>
    <mergeCell ref="AE58:AP58"/>
    <mergeCell ref="AS58:BD58"/>
    <mergeCell ref="BG58:BR58"/>
    <mergeCell ref="BU58:CF58"/>
    <mergeCell ref="C57:N57"/>
    <mergeCell ref="Q57:AB57"/>
    <mergeCell ref="AE57:AP57"/>
    <mergeCell ref="AS57:BD57"/>
    <mergeCell ref="BG57:BR57"/>
    <mergeCell ref="BU57:CF57"/>
    <mergeCell ref="CI58:CT58"/>
    <mergeCell ref="CW58:DH58"/>
    <mergeCell ref="DK58:DV58"/>
    <mergeCell ref="DY58:EJ58"/>
    <mergeCell ref="DY59:EJ59"/>
    <mergeCell ref="C60:N60"/>
    <mergeCell ref="Q60:AB60"/>
    <mergeCell ref="AE60:AP60"/>
    <mergeCell ref="AS60:BD60"/>
    <mergeCell ref="BG60:BR60"/>
    <mergeCell ref="BU60:CF60"/>
    <mergeCell ref="CI60:CT60"/>
    <mergeCell ref="CW60:DH60"/>
    <mergeCell ref="DK60:DV60"/>
    <mergeCell ref="DY60:EJ60"/>
    <mergeCell ref="C59:N59"/>
    <mergeCell ref="Q59:AB59"/>
    <mergeCell ref="AE59:AP59"/>
    <mergeCell ref="AS59:BD59"/>
    <mergeCell ref="BG59:BR59"/>
    <mergeCell ref="BU59:CF59"/>
    <mergeCell ref="CI59:CT59"/>
    <mergeCell ref="CW59:DH59"/>
    <mergeCell ref="DK59:DV59"/>
    <mergeCell ref="C61:K61"/>
    <mergeCell ref="L61:N61"/>
    <mergeCell ref="Q61:Y61"/>
    <mergeCell ref="Z61:AB61"/>
    <mergeCell ref="AE61:AM61"/>
    <mergeCell ref="AN61:AP61"/>
    <mergeCell ref="DY61:EG61"/>
    <mergeCell ref="EH61:EJ61"/>
    <mergeCell ref="C62:K62"/>
    <mergeCell ref="L62:N62"/>
    <mergeCell ref="Q62:Y62"/>
    <mergeCell ref="Z62:AB62"/>
    <mergeCell ref="AE62:AM62"/>
    <mergeCell ref="AN62:AP62"/>
    <mergeCell ref="AS62:BA62"/>
    <mergeCell ref="BB62:BD62"/>
    <mergeCell ref="CI61:CQ61"/>
    <mergeCell ref="CR61:CT61"/>
    <mergeCell ref="CW61:DE61"/>
    <mergeCell ref="DF61:DH61"/>
    <mergeCell ref="DK61:DS61"/>
    <mergeCell ref="DT61:DV61"/>
    <mergeCell ref="AS61:BA61"/>
    <mergeCell ref="BB61:BD61"/>
    <mergeCell ref="BG61:BO61"/>
    <mergeCell ref="BP61:BR61"/>
    <mergeCell ref="BU61:CC61"/>
    <mergeCell ref="CD61:CF61"/>
    <mergeCell ref="CW62:DE62"/>
    <mergeCell ref="DF62:DH62"/>
    <mergeCell ref="DK62:DS62"/>
    <mergeCell ref="DT62:DV62"/>
    <mergeCell ref="DY62:EG62"/>
    <mergeCell ref="EH62:EJ62"/>
    <mergeCell ref="BG62:BO62"/>
    <mergeCell ref="BP62:BR62"/>
    <mergeCell ref="BU62:CC62"/>
    <mergeCell ref="CD62:CF62"/>
    <mergeCell ref="CI62:CQ62"/>
    <mergeCell ref="CR62:CT62"/>
    <mergeCell ref="C64:AP64"/>
    <mergeCell ref="AS64:BR64"/>
    <mergeCell ref="BU64:CT64"/>
    <mergeCell ref="CW64:DV64"/>
    <mergeCell ref="DY64:EJ64"/>
    <mergeCell ref="DY65:EJ65"/>
    <mergeCell ref="C66:N66"/>
    <mergeCell ref="Q66:AB66"/>
    <mergeCell ref="AE66:AP66"/>
    <mergeCell ref="AS66:BD66"/>
    <mergeCell ref="BG66:BR66"/>
    <mergeCell ref="BU66:CF66"/>
    <mergeCell ref="CI66:CT66"/>
    <mergeCell ref="CW66:DH66"/>
    <mergeCell ref="DK66:DV66"/>
    <mergeCell ref="DY66:EJ66"/>
    <mergeCell ref="C65:N65"/>
    <mergeCell ref="Q65:AB65"/>
    <mergeCell ref="AE65:AP65"/>
    <mergeCell ref="AS65:BD65"/>
    <mergeCell ref="BG65:BR65"/>
    <mergeCell ref="BU65:CF65"/>
    <mergeCell ref="CI65:CT65"/>
    <mergeCell ref="CW65:DH65"/>
    <mergeCell ref="DK65:DV65"/>
    <mergeCell ref="DY67:EJ67"/>
    <mergeCell ref="C68:N68"/>
    <mergeCell ref="Q68:AB68"/>
    <mergeCell ref="AE68:AP68"/>
    <mergeCell ref="AS68:BD68"/>
    <mergeCell ref="BG68:BR68"/>
    <mergeCell ref="BU68:CF68"/>
    <mergeCell ref="CI68:CT68"/>
    <mergeCell ref="CW68:DH68"/>
    <mergeCell ref="DK68:DV68"/>
    <mergeCell ref="DY68:EJ68"/>
    <mergeCell ref="C67:N67"/>
    <mergeCell ref="Q67:AB67"/>
    <mergeCell ref="AE67:AP67"/>
    <mergeCell ref="AS67:BD67"/>
    <mergeCell ref="BG67:BR67"/>
    <mergeCell ref="BU67:CF67"/>
    <mergeCell ref="CI67:CT67"/>
    <mergeCell ref="CW67:DH67"/>
    <mergeCell ref="DK67:DV67"/>
    <mergeCell ref="AE69:AM69"/>
    <mergeCell ref="DT69:DV69"/>
    <mergeCell ref="DY69:EG69"/>
    <mergeCell ref="EH69:EJ69"/>
    <mergeCell ref="C70:K70"/>
    <mergeCell ref="L70:N70"/>
    <mergeCell ref="Q70:Y70"/>
    <mergeCell ref="Z70:AB70"/>
    <mergeCell ref="AE70:AM70"/>
    <mergeCell ref="AN70:AP70"/>
    <mergeCell ref="AS70:BA70"/>
    <mergeCell ref="CD69:CF69"/>
    <mergeCell ref="CI69:CQ69"/>
    <mergeCell ref="CR69:CT69"/>
    <mergeCell ref="CW69:DE69"/>
    <mergeCell ref="DF69:DH69"/>
    <mergeCell ref="DK69:DS69"/>
    <mergeCell ref="AN69:AP69"/>
    <mergeCell ref="AS69:BA69"/>
    <mergeCell ref="BB69:BD69"/>
    <mergeCell ref="BG69:BO69"/>
    <mergeCell ref="BP69:BR69"/>
    <mergeCell ref="BU69:CC69"/>
    <mergeCell ref="EH70:EJ70"/>
    <mergeCell ref="C72:N72"/>
    <mergeCell ref="Q72:AP72"/>
    <mergeCell ref="AS72:BR72"/>
    <mergeCell ref="BU72:CT72"/>
    <mergeCell ref="CW72:DV72"/>
    <mergeCell ref="DY72:EJ72"/>
    <mergeCell ref="CR70:CT70"/>
    <mergeCell ref="CW70:DE70"/>
    <mergeCell ref="DF70:DH70"/>
    <mergeCell ref="DK70:DS70"/>
    <mergeCell ref="DT70:DV70"/>
    <mergeCell ref="DY70:EG70"/>
    <mergeCell ref="BB70:BD70"/>
    <mergeCell ref="BG70:BO70"/>
    <mergeCell ref="BP70:BR70"/>
    <mergeCell ref="BU70:CC70"/>
    <mergeCell ref="CD70:CF70"/>
    <mergeCell ref="CI70:CQ70"/>
    <mergeCell ref="C69:K69"/>
    <mergeCell ref="L69:N69"/>
    <mergeCell ref="Q69:Y69"/>
    <mergeCell ref="Z69:AB69"/>
    <mergeCell ref="CI73:CT73"/>
    <mergeCell ref="CW73:DH73"/>
    <mergeCell ref="DK73:DV73"/>
    <mergeCell ref="DY73:EJ73"/>
    <mergeCell ref="C74:N74"/>
    <mergeCell ref="Q74:AB74"/>
    <mergeCell ref="AE74:AP74"/>
    <mergeCell ref="AS74:BD74"/>
    <mergeCell ref="BG74:BR74"/>
    <mergeCell ref="BU74:CF74"/>
    <mergeCell ref="C73:N73"/>
    <mergeCell ref="Q73:AB73"/>
    <mergeCell ref="AE73:AP73"/>
    <mergeCell ref="AS73:BD73"/>
    <mergeCell ref="BG73:BR73"/>
    <mergeCell ref="BU73:CF73"/>
    <mergeCell ref="CI74:CT74"/>
    <mergeCell ref="CW74:DH74"/>
    <mergeCell ref="DK74:DV74"/>
    <mergeCell ref="DY74:EJ74"/>
    <mergeCell ref="DY75:EJ75"/>
    <mergeCell ref="C76:N76"/>
    <mergeCell ref="Q76:AB76"/>
    <mergeCell ref="AE76:AP76"/>
    <mergeCell ref="AS76:BD76"/>
    <mergeCell ref="BG76:BR76"/>
    <mergeCell ref="BU76:CF76"/>
    <mergeCell ref="CI76:CT76"/>
    <mergeCell ref="CW76:DH76"/>
    <mergeCell ref="DK76:DV76"/>
    <mergeCell ref="DY76:EJ76"/>
    <mergeCell ref="C75:N75"/>
    <mergeCell ref="Q75:AB75"/>
    <mergeCell ref="AE75:AP75"/>
    <mergeCell ref="AS75:BD75"/>
    <mergeCell ref="BG75:BR75"/>
    <mergeCell ref="BU75:CF75"/>
    <mergeCell ref="CI75:CT75"/>
    <mergeCell ref="CW75:DH75"/>
    <mergeCell ref="DK75:DV75"/>
    <mergeCell ref="C77:K77"/>
    <mergeCell ref="L77:N77"/>
    <mergeCell ref="Q77:Y77"/>
    <mergeCell ref="Z77:AB77"/>
    <mergeCell ref="AE77:AM77"/>
    <mergeCell ref="AN77:AP77"/>
    <mergeCell ref="DY77:EG77"/>
    <mergeCell ref="EH77:EJ77"/>
    <mergeCell ref="C78:K78"/>
    <mergeCell ref="L78:N78"/>
    <mergeCell ref="Q78:Y78"/>
    <mergeCell ref="Z78:AB78"/>
    <mergeCell ref="AE78:AM78"/>
    <mergeCell ref="AN78:AP78"/>
    <mergeCell ref="AS78:BA78"/>
    <mergeCell ref="BB78:BD78"/>
    <mergeCell ref="CI77:CQ77"/>
    <mergeCell ref="CR77:CT77"/>
    <mergeCell ref="CW77:DE77"/>
    <mergeCell ref="DF77:DH77"/>
    <mergeCell ref="DK77:DS77"/>
    <mergeCell ref="DT77:DV77"/>
    <mergeCell ref="AS77:BA77"/>
    <mergeCell ref="BB77:BD77"/>
    <mergeCell ref="BG77:BO77"/>
    <mergeCell ref="BP77:BR77"/>
    <mergeCell ref="BU77:CC77"/>
    <mergeCell ref="CD77:CF77"/>
    <mergeCell ref="CW78:DE78"/>
    <mergeCell ref="DF78:DH78"/>
    <mergeCell ref="DK78:DS78"/>
    <mergeCell ref="DT78:DV78"/>
    <mergeCell ref="DY78:EG78"/>
    <mergeCell ref="EH78:EJ78"/>
    <mergeCell ref="BG78:BO78"/>
    <mergeCell ref="BP78:BR78"/>
    <mergeCell ref="BU78:CC78"/>
    <mergeCell ref="CD78:CF78"/>
    <mergeCell ref="CI78:CQ78"/>
    <mergeCell ref="CR78:CT78"/>
    <mergeCell ref="C80:AP80"/>
    <mergeCell ref="AS80:CF80"/>
    <mergeCell ref="CI80:DV80"/>
    <mergeCell ref="DY80:EJ80"/>
    <mergeCell ref="DY81:EJ81"/>
    <mergeCell ref="C82:N82"/>
    <mergeCell ref="Q82:AB82"/>
    <mergeCell ref="AE82:AP82"/>
    <mergeCell ref="AS82:BD82"/>
    <mergeCell ref="BG82:BR82"/>
    <mergeCell ref="BU82:CF82"/>
    <mergeCell ref="CI82:CT82"/>
    <mergeCell ref="CW82:DH82"/>
    <mergeCell ref="DK82:DV82"/>
    <mergeCell ref="DY82:EJ82"/>
    <mergeCell ref="C81:N81"/>
    <mergeCell ref="Q81:AB81"/>
    <mergeCell ref="AE81:AP81"/>
    <mergeCell ref="AS81:BD81"/>
    <mergeCell ref="BG81:BR81"/>
    <mergeCell ref="BU81:CF81"/>
    <mergeCell ref="CI81:CT81"/>
    <mergeCell ref="CW81:DH81"/>
    <mergeCell ref="DK81:DV81"/>
    <mergeCell ref="DY83:EJ83"/>
    <mergeCell ref="C84:N84"/>
    <mergeCell ref="Q84:AB84"/>
    <mergeCell ref="AE84:AP84"/>
    <mergeCell ref="AS84:BD84"/>
    <mergeCell ref="BG84:BR84"/>
    <mergeCell ref="BU84:CF84"/>
    <mergeCell ref="CI84:CT84"/>
    <mergeCell ref="CW84:DH84"/>
    <mergeCell ref="DK84:DV84"/>
    <mergeCell ref="DY84:EJ84"/>
    <mergeCell ref="C83:N83"/>
    <mergeCell ref="Q83:AB83"/>
    <mergeCell ref="AE83:AP83"/>
    <mergeCell ref="AS83:BD83"/>
    <mergeCell ref="BG83:BR83"/>
    <mergeCell ref="BU83:CF83"/>
    <mergeCell ref="CI83:CT83"/>
    <mergeCell ref="CW83:DH83"/>
    <mergeCell ref="DK83:DV83"/>
    <mergeCell ref="C85:K85"/>
    <mergeCell ref="L85:N85"/>
    <mergeCell ref="Q85:Y85"/>
    <mergeCell ref="Z85:AB85"/>
    <mergeCell ref="AE85:AM85"/>
    <mergeCell ref="AN85:AP85"/>
    <mergeCell ref="DY85:EG85"/>
    <mergeCell ref="EH85:EJ85"/>
    <mergeCell ref="C86:K86"/>
    <mergeCell ref="L86:N86"/>
    <mergeCell ref="Q86:Y86"/>
    <mergeCell ref="Z86:AB86"/>
    <mergeCell ref="AE86:AM86"/>
    <mergeCell ref="AN86:AP86"/>
    <mergeCell ref="AS86:BA86"/>
    <mergeCell ref="BB86:BD86"/>
    <mergeCell ref="CI85:CQ85"/>
    <mergeCell ref="CR85:CT85"/>
    <mergeCell ref="CW85:DE85"/>
    <mergeCell ref="DF85:DH85"/>
    <mergeCell ref="DK85:DS85"/>
    <mergeCell ref="DT85:DV85"/>
    <mergeCell ref="AS85:BA85"/>
    <mergeCell ref="BB85:BD85"/>
    <mergeCell ref="BG85:BO85"/>
    <mergeCell ref="BP85:BR85"/>
    <mergeCell ref="BU85:CC85"/>
    <mergeCell ref="CD85:CF85"/>
    <mergeCell ref="CW86:DE86"/>
    <mergeCell ref="DF86:DH86"/>
    <mergeCell ref="DK86:DS86"/>
    <mergeCell ref="DT86:DV86"/>
    <mergeCell ref="DY86:EG86"/>
    <mergeCell ref="EH86:EJ86"/>
    <mergeCell ref="BG86:BO86"/>
    <mergeCell ref="BP86:BR86"/>
    <mergeCell ref="BU86:CC86"/>
    <mergeCell ref="CD86:CF86"/>
    <mergeCell ref="CI86:CQ86"/>
    <mergeCell ref="CR86:CT86"/>
    <mergeCell ref="C90:N90"/>
    <mergeCell ref="Q90:AB90"/>
    <mergeCell ref="AE90:AP90"/>
    <mergeCell ref="BG90:BR90"/>
    <mergeCell ref="C91:N91"/>
    <mergeCell ref="Q91:AB91"/>
    <mergeCell ref="AE91:AP91"/>
    <mergeCell ref="BG91:BR91"/>
    <mergeCell ref="BG88:BR88"/>
    <mergeCell ref="C89:N89"/>
    <mergeCell ref="Q89:AB89"/>
    <mergeCell ref="AE89:AP89"/>
    <mergeCell ref="BG89:BR89"/>
    <mergeCell ref="AS89:BD89"/>
    <mergeCell ref="AS90:BD90"/>
    <mergeCell ref="AS91:BD91"/>
    <mergeCell ref="C88:BD88"/>
    <mergeCell ref="C92:N92"/>
    <mergeCell ref="Q92:AB92"/>
    <mergeCell ref="AE92:AP92"/>
    <mergeCell ref="BG92:BR92"/>
    <mergeCell ref="C93:K93"/>
    <mergeCell ref="L93:N93"/>
    <mergeCell ref="Q93:Y93"/>
    <mergeCell ref="Z93:AB93"/>
    <mergeCell ref="AE93:AM93"/>
    <mergeCell ref="AN93:AP93"/>
    <mergeCell ref="AS92:BD92"/>
    <mergeCell ref="AS93:BA93"/>
    <mergeCell ref="BB93:BD93"/>
    <mergeCell ref="BG93:BO93"/>
    <mergeCell ref="BP93:BR93"/>
    <mergeCell ref="C94:K94"/>
    <mergeCell ref="L94:N94"/>
    <mergeCell ref="Q94:Y94"/>
    <mergeCell ref="Z94:AB94"/>
    <mergeCell ref="AE94:AM94"/>
    <mergeCell ref="AN94:AP94"/>
    <mergeCell ref="BG94:BO94"/>
    <mergeCell ref="BP94:BR94"/>
    <mergeCell ref="AS94:BA94"/>
    <mergeCell ref="BB94:BD94"/>
  </mergeCells>
  <conditionalFormatting sqref="L12:N13">
    <cfRule type="cellIs" dxfId="1100" priority="185" operator="greaterThan">
      <formula>0</formula>
    </cfRule>
  </conditionalFormatting>
  <conditionalFormatting sqref="Z12:AB13">
    <cfRule type="cellIs" dxfId="1099" priority="184" operator="greaterThan">
      <formula>0</formula>
    </cfRule>
  </conditionalFormatting>
  <conditionalFormatting sqref="AN12:AP13">
    <cfRule type="cellIs" dxfId="1098" priority="183" operator="greaterThan">
      <formula>0</formula>
    </cfRule>
  </conditionalFormatting>
  <conditionalFormatting sqref="BB12:BD13">
    <cfRule type="cellIs" dxfId="1097" priority="182" operator="greaterThan">
      <formula>0</formula>
    </cfRule>
  </conditionalFormatting>
  <conditionalFormatting sqref="BP12:BR13">
    <cfRule type="cellIs" dxfId="1096" priority="181" operator="greaterThan">
      <formula>0</formula>
    </cfRule>
  </conditionalFormatting>
  <conditionalFormatting sqref="CD12:CF13">
    <cfRule type="cellIs" dxfId="1095" priority="180" operator="greaterThan">
      <formula>0</formula>
    </cfRule>
  </conditionalFormatting>
  <conditionalFormatting sqref="CR12:CT13">
    <cfRule type="cellIs" dxfId="1094" priority="179" operator="greaterThan">
      <formula>0</formula>
    </cfRule>
  </conditionalFormatting>
  <conditionalFormatting sqref="DF12:DH13">
    <cfRule type="cellIs" dxfId="1093" priority="178" operator="greaterThan">
      <formula>0</formula>
    </cfRule>
  </conditionalFormatting>
  <conditionalFormatting sqref="DT12:DV13">
    <cfRule type="cellIs" dxfId="1092" priority="177" operator="greaterThan">
      <formula>0</formula>
    </cfRule>
  </conditionalFormatting>
  <conditionalFormatting sqref="EH12:EJ13">
    <cfRule type="cellIs" dxfId="1091" priority="176" operator="greaterThan">
      <formula>0</formula>
    </cfRule>
  </conditionalFormatting>
  <conditionalFormatting sqref="L20:N21">
    <cfRule type="cellIs" dxfId="1090" priority="175" operator="greaterThan">
      <formula>0</formula>
    </cfRule>
  </conditionalFormatting>
  <conditionalFormatting sqref="Z20:AB21">
    <cfRule type="cellIs" dxfId="1089" priority="174" operator="greaterThan">
      <formula>0</formula>
    </cfRule>
  </conditionalFormatting>
  <conditionalFormatting sqref="AN20:AP21">
    <cfRule type="cellIs" dxfId="1088" priority="173" operator="greaterThan">
      <formula>0</formula>
    </cfRule>
  </conditionalFormatting>
  <conditionalFormatting sqref="BB20:BD21">
    <cfRule type="cellIs" dxfId="1087" priority="172" operator="greaterThan">
      <formula>0</formula>
    </cfRule>
  </conditionalFormatting>
  <conditionalFormatting sqref="BP20:BR21">
    <cfRule type="cellIs" dxfId="1086" priority="171" operator="greaterThan">
      <formula>0</formula>
    </cfRule>
  </conditionalFormatting>
  <conditionalFormatting sqref="CD20:CF21">
    <cfRule type="cellIs" dxfId="1085" priority="170" operator="greaterThan">
      <formula>0</formula>
    </cfRule>
  </conditionalFormatting>
  <conditionalFormatting sqref="CR20:CT21">
    <cfRule type="cellIs" dxfId="1084" priority="169" operator="greaterThan">
      <formula>0</formula>
    </cfRule>
  </conditionalFormatting>
  <conditionalFormatting sqref="DF20:DH21">
    <cfRule type="cellIs" dxfId="1083" priority="168" operator="greaterThan">
      <formula>0</formula>
    </cfRule>
  </conditionalFormatting>
  <conditionalFormatting sqref="DT20:DV21">
    <cfRule type="cellIs" dxfId="1082" priority="167" operator="greaterThan">
      <formula>0</formula>
    </cfRule>
  </conditionalFormatting>
  <conditionalFormatting sqref="EH20:EJ21">
    <cfRule type="cellIs" dxfId="1081" priority="166" operator="greaterThan">
      <formula>0</formula>
    </cfRule>
  </conditionalFormatting>
  <conditionalFormatting sqref="BB69:BD70">
    <cfRule type="cellIs" dxfId="1080" priority="122" operator="greaterThan">
      <formula>0</formula>
    </cfRule>
  </conditionalFormatting>
  <conditionalFormatting sqref="DF69:DH70">
    <cfRule type="cellIs" dxfId="1079" priority="118" operator="greaterThan">
      <formula>0</formula>
    </cfRule>
  </conditionalFormatting>
  <conditionalFormatting sqref="BP69:BR70">
    <cfRule type="cellIs" dxfId="1078" priority="121" operator="greaterThan">
      <formula>0</formula>
    </cfRule>
  </conditionalFormatting>
  <conditionalFormatting sqref="CR69:CT70">
    <cfRule type="cellIs" dxfId="1077" priority="119" operator="greaterThan">
      <formula>0</formula>
    </cfRule>
  </conditionalFormatting>
  <conditionalFormatting sqref="Z85:AB86">
    <cfRule type="cellIs" dxfId="1076" priority="104" operator="greaterThan">
      <formula>0</formula>
    </cfRule>
  </conditionalFormatting>
  <conditionalFormatting sqref="DT69:DV70">
    <cfRule type="cellIs" dxfId="1075" priority="117" operator="greaterThan">
      <formula>0</formula>
    </cfRule>
  </conditionalFormatting>
  <conditionalFormatting sqref="CD69:CF70">
    <cfRule type="cellIs" dxfId="1074" priority="120" operator="greaterThan">
      <formula>0</formula>
    </cfRule>
  </conditionalFormatting>
  <conditionalFormatting sqref="L85:N86">
    <cfRule type="cellIs" dxfId="1073" priority="105" operator="greaterThan">
      <formula>0</formula>
    </cfRule>
  </conditionalFormatting>
  <conditionalFormatting sqref="DF77:DH78">
    <cfRule type="cellIs" dxfId="1072" priority="108" operator="greaterThan">
      <formula>0</formula>
    </cfRule>
  </conditionalFormatting>
  <conditionalFormatting sqref="DT77:DV78">
    <cfRule type="cellIs" dxfId="1071" priority="107" operator="greaterThan">
      <formula>0</formula>
    </cfRule>
  </conditionalFormatting>
  <conditionalFormatting sqref="BB85:BD86">
    <cfRule type="cellIs" dxfId="1070" priority="102" operator="greaterThan">
      <formula>0</formula>
    </cfRule>
  </conditionalFormatting>
  <conditionalFormatting sqref="CD85:CF86">
    <cfRule type="cellIs" dxfId="1069" priority="101" operator="greaterThan">
      <formula>0</formula>
    </cfRule>
  </conditionalFormatting>
  <conditionalFormatting sqref="Z69:AB70">
    <cfRule type="cellIs" dxfId="1068" priority="124" operator="greaterThan">
      <formula>0</formula>
    </cfRule>
  </conditionalFormatting>
  <conditionalFormatting sqref="L69:N70">
    <cfRule type="cellIs" dxfId="1067" priority="125" operator="greaterThan">
      <formula>0</formula>
    </cfRule>
  </conditionalFormatting>
  <conditionalFormatting sqref="CD77:CF78">
    <cfRule type="cellIs" dxfId="1066" priority="110" operator="greaterThan">
      <formula>0</formula>
    </cfRule>
  </conditionalFormatting>
  <conditionalFormatting sqref="BP77:BR78">
    <cfRule type="cellIs" dxfId="1065" priority="111" operator="greaterThan">
      <formula>0</formula>
    </cfRule>
  </conditionalFormatting>
  <conditionalFormatting sqref="DT61:DV62">
    <cfRule type="cellIs" dxfId="1064" priority="127" operator="greaterThan">
      <formula>0</formula>
    </cfRule>
  </conditionalFormatting>
  <conditionalFormatting sqref="EH61:EJ62">
    <cfRule type="cellIs" dxfId="1063" priority="126" operator="greaterThan">
      <formula>0</formula>
    </cfRule>
  </conditionalFormatting>
  <conditionalFormatting sqref="EH69:EJ70">
    <cfRule type="cellIs" dxfId="1062" priority="116" operator="greaterThan">
      <formula>0</formula>
    </cfRule>
  </conditionalFormatting>
  <conditionalFormatting sqref="BP53:BR54">
    <cfRule type="cellIs" dxfId="1061" priority="141" operator="greaterThan">
      <formula>0</formula>
    </cfRule>
  </conditionalFormatting>
  <conditionalFormatting sqref="AN69:AP70">
    <cfRule type="cellIs" dxfId="1060" priority="123" operator="greaterThan">
      <formula>0</formula>
    </cfRule>
  </conditionalFormatting>
  <conditionalFormatting sqref="BB77:BD78">
    <cfRule type="cellIs" dxfId="1059" priority="112" operator="greaterThan">
      <formula>0</formula>
    </cfRule>
  </conditionalFormatting>
  <conditionalFormatting sqref="AN77:AP78">
    <cfRule type="cellIs" dxfId="1058" priority="113" operator="greaterThan">
      <formula>0</formula>
    </cfRule>
  </conditionalFormatting>
  <conditionalFormatting sqref="L77:N78">
    <cfRule type="cellIs" dxfId="1057" priority="115" operator="greaterThan">
      <formula>0</formula>
    </cfRule>
  </conditionalFormatting>
  <conditionalFormatting sqref="Z77:AB78">
    <cfRule type="cellIs" dxfId="1056" priority="114" operator="greaterThan">
      <formula>0</formula>
    </cfRule>
  </conditionalFormatting>
  <conditionalFormatting sqref="DF61:DH62">
    <cfRule type="cellIs" dxfId="1055" priority="128" operator="greaterThan">
      <formula>0</formula>
    </cfRule>
  </conditionalFormatting>
  <conditionalFormatting sqref="EH77:EJ78">
    <cfRule type="cellIs" dxfId="1054" priority="106" operator="greaterThan">
      <formula>0</formula>
    </cfRule>
  </conditionalFormatting>
  <conditionalFormatting sqref="BP85:BR86">
    <cfRule type="cellIs" dxfId="1053" priority="99" operator="greaterThan">
      <formula>0</formula>
    </cfRule>
  </conditionalFormatting>
  <conditionalFormatting sqref="CR85:CT86">
    <cfRule type="cellIs" dxfId="1052" priority="98" operator="greaterThan">
      <formula>0</formula>
    </cfRule>
  </conditionalFormatting>
  <conditionalFormatting sqref="AN85:AP86">
    <cfRule type="cellIs" dxfId="1051" priority="103" operator="greaterThan">
      <formula>0</formula>
    </cfRule>
  </conditionalFormatting>
  <conditionalFormatting sqref="CR77:CT78">
    <cfRule type="cellIs" dxfId="1050" priority="109" operator="greaterThan">
      <formula>0</formula>
    </cfRule>
  </conditionalFormatting>
  <conditionalFormatting sqref="EH85:EJ86">
    <cfRule type="cellIs" dxfId="1049" priority="100" operator="greaterThan">
      <formula>0</formula>
    </cfRule>
  </conditionalFormatting>
  <conditionalFormatting sqref="DT85:DV86">
    <cfRule type="cellIs" dxfId="1048" priority="97" operator="greaterThan">
      <formula>0</formula>
    </cfRule>
  </conditionalFormatting>
  <conditionalFormatting sqref="DF85:DH86">
    <cfRule type="cellIs" dxfId="1047" priority="96" operator="greaterThan">
      <formula>0</formula>
    </cfRule>
  </conditionalFormatting>
  <conditionalFormatting sqref="L93:N94">
    <cfRule type="cellIs" dxfId="1046" priority="95" operator="greaterThan">
      <formula>0</formula>
    </cfRule>
  </conditionalFormatting>
  <conditionalFormatting sqref="BP93:BR94">
    <cfRule type="cellIs" dxfId="1045" priority="92" operator="greaterThan">
      <formula>0</formula>
    </cfRule>
  </conditionalFormatting>
  <conditionalFormatting sqref="L28:N29">
    <cfRule type="cellIs" dxfId="1044" priority="91" operator="greaterThan">
      <formula>0</formula>
    </cfRule>
  </conditionalFormatting>
  <conditionalFormatting sqref="BB28:BD29">
    <cfRule type="cellIs" dxfId="1043" priority="88" operator="greaterThan">
      <formula>0</formula>
    </cfRule>
  </conditionalFormatting>
  <conditionalFormatting sqref="CR28:CT29">
    <cfRule type="cellIs" dxfId="1042" priority="73" operator="greaterThan">
      <formula>0</formula>
    </cfRule>
  </conditionalFormatting>
  <conditionalFormatting sqref="BP61:BR62">
    <cfRule type="cellIs" dxfId="1041" priority="10" operator="greaterThan">
      <formula>0</formula>
    </cfRule>
  </conditionalFormatting>
  <conditionalFormatting sqref="AN28:AP29">
    <cfRule type="cellIs" dxfId="1040" priority="75" operator="greaterThan">
      <formula>0</formula>
    </cfRule>
  </conditionalFormatting>
  <conditionalFormatting sqref="AN44:AP45">
    <cfRule type="cellIs" dxfId="1039" priority="33" operator="greaterThan">
      <formula>0</formula>
    </cfRule>
  </conditionalFormatting>
  <conditionalFormatting sqref="CD28:CF29">
    <cfRule type="cellIs" dxfId="1038" priority="74" operator="greaterThan">
      <formula>0</formula>
    </cfRule>
  </conditionalFormatting>
  <conditionalFormatting sqref="BP28:BR29">
    <cfRule type="cellIs" dxfId="1037" priority="77" operator="greaterThan">
      <formula>0</formula>
    </cfRule>
  </conditionalFormatting>
  <conditionalFormatting sqref="CR53:CT54">
    <cfRule type="cellIs" dxfId="1036" priority="23" operator="greaterThan">
      <formula>0</formula>
    </cfRule>
  </conditionalFormatting>
  <conditionalFormatting sqref="DT53:DV54">
    <cfRule type="cellIs" dxfId="1035" priority="22" operator="greaterThan">
      <formula>0</formula>
    </cfRule>
  </conditionalFormatting>
  <conditionalFormatting sqref="Z28:AB29">
    <cfRule type="cellIs" dxfId="1034" priority="79" operator="greaterThan">
      <formula>0</formula>
    </cfRule>
  </conditionalFormatting>
  <conditionalFormatting sqref="CD53:CF54">
    <cfRule type="cellIs" dxfId="1033" priority="24" operator="greaterThan">
      <formula>0</formula>
    </cfRule>
  </conditionalFormatting>
  <conditionalFormatting sqref="AN61:AP62">
    <cfRule type="cellIs" dxfId="1032" priority="14" operator="greaterThan">
      <formula>0</formula>
    </cfRule>
  </conditionalFormatting>
  <conditionalFormatting sqref="CR61:CT62">
    <cfRule type="cellIs" dxfId="1031" priority="8" operator="greaterThan">
      <formula>0</formula>
    </cfRule>
  </conditionalFormatting>
  <conditionalFormatting sqref="BB44:BD45">
    <cfRule type="cellIs" dxfId="1030" priority="32" operator="greaterThan">
      <formula>0</formula>
    </cfRule>
  </conditionalFormatting>
  <conditionalFormatting sqref="L36:N37">
    <cfRule type="cellIs" dxfId="1029" priority="64" operator="greaterThan">
      <formula>0</formula>
    </cfRule>
  </conditionalFormatting>
  <conditionalFormatting sqref="EH53:EJ54">
    <cfRule type="cellIs" dxfId="1028" priority="21" operator="greaterThan">
      <formula>0</formula>
    </cfRule>
  </conditionalFormatting>
  <conditionalFormatting sqref="CD61:CF62">
    <cfRule type="cellIs" dxfId="1027" priority="7" operator="greaterThan">
      <formula>0</formula>
    </cfRule>
  </conditionalFormatting>
  <conditionalFormatting sqref="AN53:AP54">
    <cfRule type="cellIs" dxfId="1026" priority="31" operator="greaterThan">
      <formula>0</formula>
    </cfRule>
  </conditionalFormatting>
  <conditionalFormatting sqref="Z93:AB94">
    <cfRule type="cellIs" dxfId="1025" priority="2" operator="greaterThan">
      <formula>0</formula>
    </cfRule>
  </conditionalFormatting>
  <conditionalFormatting sqref="AN93:AP94">
    <cfRule type="cellIs" dxfId="1024" priority="1" operator="greaterThan">
      <formula>0</formula>
    </cfRule>
  </conditionalFormatting>
  <conditionalFormatting sqref="DF28:DH29">
    <cfRule type="cellIs" dxfId="1023" priority="70" operator="greaterThan">
      <formula>0</formula>
    </cfRule>
  </conditionalFormatting>
  <conditionalFormatting sqref="DT28:DV29">
    <cfRule type="cellIs" dxfId="1022" priority="69" operator="greaterThan">
      <formula>0</formula>
    </cfRule>
  </conditionalFormatting>
  <conditionalFormatting sqref="EH28:EJ29">
    <cfRule type="cellIs" dxfId="1021" priority="68" operator="greaterThan">
      <formula>0</formula>
    </cfRule>
  </conditionalFormatting>
  <conditionalFormatting sqref="BB93:BD94">
    <cfRule type="cellIs" dxfId="1020" priority="3" operator="greaterThan">
      <formula>0</formula>
    </cfRule>
  </conditionalFormatting>
  <conditionalFormatting sqref="BB36:BD37">
    <cfRule type="cellIs" dxfId="1019" priority="62" operator="greaterThan">
      <formula>0</formula>
    </cfRule>
  </conditionalFormatting>
  <conditionalFormatting sqref="AN36:AP37">
    <cfRule type="cellIs" dxfId="1018" priority="60" operator="greaterThan">
      <formula>0</formula>
    </cfRule>
  </conditionalFormatting>
  <conditionalFormatting sqref="Z36:AB37">
    <cfRule type="cellIs" dxfId="1017" priority="61" operator="greaterThan">
      <formula>0</formula>
    </cfRule>
  </conditionalFormatting>
  <conditionalFormatting sqref="BP36:BR37">
    <cfRule type="cellIs" dxfId="1016" priority="59" operator="greaterThan">
      <formula>0</formula>
    </cfRule>
  </conditionalFormatting>
  <conditionalFormatting sqref="CD36:CF37">
    <cfRule type="cellIs" dxfId="1015" priority="58" operator="greaterThan">
      <formula>0</formula>
    </cfRule>
  </conditionalFormatting>
  <conditionalFormatting sqref="CR36:CT37">
    <cfRule type="cellIs" dxfId="1014" priority="57" operator="greaterThan">
      <formula>0</formula>
    </cfRule>
  </conditionalFormatting>
  <conditionalFormatting sqref="DF36:DH37">
    <cfRule type="cellIs" dxfId="1013" priority="56" operator="greaterThan">
      <formula>0</formula>
    </cfRule>
  </conditionalFormatting>
  <conditionalFormatting sqref="DT36:DV37">
    <cfRule type="cellIs" dxfId="1012" priority="55" operator="greaterThan">
      <formula>0</formula>
    </cfRule>
  </conditionalFormatting>
  <conditionalFormatting sqref="EH36:EJ37">
    <cfRule type="cellIs" dxfId="1011" priority="54" operator="greaterThan">
      <formula>0</formula>
    </cfRule>
  </conditionalFormatting>
  <conditionalFormatting sqref="L44:N45">
    <cfRule type="cellIs" dxfId="1010" priority="53" operator="greaterThan">
      <formula>0</formula>
    </cfRule>
  </conditionalFormatting>
  <conditionalFormatting sqref="Z44:AB45">
    <cfRule type="cellIs" dxfId="1009" priority="51" operator="greaterThan">
      <formula>0</formula>
    </cfRule>
  </conditionalFormatting>
  <conditionalFormatting sqref="Z53:AB54">
    <cfRule type="cellIs" dxfId="1008" priority="35" operator="greaterThan">
      <formula>0</formula>
    </cfRule>
  </conditionalFormatting>
  <conditionalFormatting sqref="BP44:BR45">
    <cfRule type="cellIs" dxfId="1007" priority="46" operator="greaterThan">
      <formula>0</formula>
    </cfRule>
  </conditionalFormatting>
  <conditionalFormatting sqref="CD44:CF45">
    <cfRule type="cellIs" dxfId="1006" priority="45" operator="greaterThan">
      <formula>0</formula>
    </cfRule>
  </conditionalFormatting>
  <conditionalFormatting sqref="CR44:CT45">
    <cfRule type="cellIs" dxfId="1005" priority="44" operator="greaterThan">
      <formula>0</formula>
    </cfRule>
  </conditionalFormatting>
  <conditionalFormatting sqref="DF44:DH45">
    <cfRule type="cellIs" dxfId="1004" priority="43" operator="greaterThan">
      <formula>0</formula>
    </cfRule>
  </conditionalFormatting>
  <conditionalFormatting sqref="DT44:DV45">
    <cfRule type="cellIs" dxfId="1003" priority="40" operator="greaterThan">
      <formula>0</formula>
    </cfRule>
  </conditionalFormatting>
  <conditionalFormatting sqref="EH44:EJ45">
    <cfRule type="cellIs" dxfId="1002" priority="39" operator="greaterThan">
      <formula>0</formula>
    </cfRule>
  </conditionalFormatting>
  <conditionalFormatting sqref="L53:N54">
    <cfRule type="cellIs" dxfId="1001" priority="36" operator="greaterThan">
      <formula>0</formula>
    </cfRule>
  </conditionalFormatting>
  <conditionalFormatting sqref="BB61:BD62">
    <cfRule type="cellIs" dxfId="1000" priority="13" operator="greaterThan">
      <formula>0</formula>
    </cfRule>
  </conditionalFormatting>
  <conditionalFormatting sqref="L61:N62">
    <cfRule type="cellIs" dxfId="999" priority="18" operator="greaterThan">
      <formula>0</formula>
    </cfRule>
  </conditionalFormatting>
  <conditionalFormatting sqref="Z61:AB62">
    <cfRule type="cellIs" dxfId="998" priority="17" operator="greaterThan">
      <formula>0</formula>
    </cfRule>
  </conditionalFormatting>
  <conditionalFormatting sqref="BB53:BD54">
    <cfRule type="cellIs" dxfId="997" priority="28" operator="greaterThan">
      <formula>0</formula>
    </cfRule>
  </conditionalFormatting>
  <conditionalFormatting sqref="DF53:DH54">
    <cfRule type="cellIs" dxfId="996" priority="25" operator="greaterThan">
      <formula>0</formula>
    </cfRule>
  </conditionalFormatting>
  <pageMargins left="0.23622047244094491" right="0.23622047244094491" top="0.74803149606299213" bottom="0.74803149606299213" header="0.31496062992125984" footer="0.31496062992125984"/>
  <pageSetup paperSize="9" scale="49" fitToHeight="0" orientation="portrait" r:id="rId1"/>
  <headerFooter>
    <oddFooter>&amp;R&amp;"Arial,обычный"&amp;24Стр.&amp;P</oddFooter>
  </headerFooter>
  <rowBreaks count="1" manualBreakCount="1">
    <brk id="46" max="16383" man="1"/>
  </rowBreaks>
  <drawing r:id="rId2"/>
</worksheet>
</file>

<file path=xl/worksheets/sheet14.xml><?xml version="1.0" encoding="utf-8"?>
<worksheet xmlns="http://schemas.openxmlformats.org/spreadsheetml/2006/main" xmlns:r="http://schemas.openxmlformats.org/officeDocument/2006/relationships">
  <sheetPr>
    <tabColor theme="5"/>
  </sheetPr>
  <dimension ref="A1:DI25"/>
  <sheetViews>
    <sheetView topLeftCell="B1" zoomScale="80" zoomScaleNormal="80" zoomScaleSheetLayoutView="70" workbookViewId="0">
      <pane xSplit="1" ySplit="4" topLeftCell="C5" activePane="bottomRight" state="frozen"/>
      <selection activeCell="B1" sqref="B1"/>
      <selection pane="topRight" activeCell="C1" sqref="C1"/>
      <selection pane="bottomLeft" activeCell="B5" sqref="B5"/>
      <selection pane="bottomRight" activeCell="DK14" sqref="DK14"/>
    </sheetView>
  </sheetViews>
  <sheetFormatPr defaultRowHeight="14.25"/>
  <cols>
    <col min="1" max="1" width="15.5703125" style="163" hidden="1" customWidth="1"/>
    <col min="2" max="2" width="2" style="163" customWidth="1"/>
    <col min="3" max="12" width="1.85546875" style="163" customWidth="1"/>
    <col min="13" max="13" width="3" style="163" customWidth="1"/>
    <col min="14" max="14" width="1.85546875" style="163" customWidth="1"/>
    <col min="15" max="15" width="10.7109375" style="163" hidden="1" customWidth="1"/>
    <col min="16" max="26" width="1.85546875" style="163" customWidth="1"/>
    <col min="27" max="27" width="3.140625" style="163" customWidth="1"/>
    <col min="28" max="28" width="1.85546875" style="163" customWidth="1"/>
    <col min="29" max="29" width="14.85546875" style="163" hidden="1" customWidth="1"/>
    <col min="30" max="40" width="1.85546875" style="163" customWidth="1"/>
    <col min="41" max="41" width="3.28515625" style="163" customWidth="1"/>
    <col min="42" max="42" width="1.85546875" style="163" customWidth="1"/>
    <col min="43" max="43" width="10.7109375" style="163" hidden="1" customWidth="1"/>
    <col min="44" max="53" width="1.85546875" style="163" customWidth="1"/>
    <col min="54" max="54" width="4.42578125" style="163" customWidth="1"/>
    <col min="55" max="55" width="1.85546875" style="163" customWidth="1"/>
    <col min="56" max="56" width="0.42578125" style="163" customWidth="1"/>
    <col min="57" max="57" width="10.7109375" style="163" hidden="1" customWidth="1"/>
    <col min="58" max="68" width="1.85546875" style="163" customWidth="1"/>
    <col min="69" max="69" width="2.7109375" style="163" customWidth="1"/>
    <col min="70" max="70" width="1.85546875" style="163" customWidth="1"/>
    <col min="71" max="71" width="10.7109375" style="163" hidden="1" customWidth="1"/>
    <col min="72" max="81" width="1.85546875" style="163" customWidth="1"/>
    <col min="82" max="82" width="3.42578125" style="163" customWidth="1"/>
    <col min="83" max="84" width="1.85546875" style="163" customWidth="1"/>
    <col min="85" max="85" width="15.28515625" style="163" hidden="1" customWidth="1"/>
    <col min="86" max="86" width="1.5703125" style="163" customWidth="1"/>
    <col min="87" max="88" width="1.85546875" style="163" customWidth="1"/>
    <col min="89" max="89" width="4.7109375" style="163" customWidth="1"/>
    <col min="90" max="95" width="1.85546875" style="163" customWidth="1"/>
    <col min="96" max="96" width="3.85546875" style="163" customWidth="1"/>
    <col min="97" max="98" width="1.85546875" style="163" customWidth="1"/>
    <col min="99" max="99" width="10.7109375" style="163" hidden="1" customWidth="1"/>
    <col min="100" max="102" width="1.85546875" style="163" customWidth="1"/>
    <col min="103" max="103" width="5.5703125" style="163" customWidth="1"/>
    <col min="104" max="109" width="1.85546875" style="163" customWidth="1"/>
    <col min="110" max="110" width="4.28515625" style="163" customWidth="1"/>
    <col min="111" max="112" width="1.85546875" style="163" customWidth="1"/>
    <col min="113" max="16384" width="9.140625" style="163"/>
  </cols>
  <sheetData>
    <row r="1" spans="1:113" ht="21" thickBot="1">
      <c r="C1" s="750" t="s">
        <v>5107</v>
      </c>
      <c r="D1" s="751"/>
      <c r="E1" s="751"/>
      <c r="F1" s="751"/>
      <c r="G1" s="751"/>
      <c r="H1" s="751"/>
      <c r="I1" s="751"/>
      <c r="J1" s="751"/>
      <c r="K1" s="751"/>
      <c r="L1" s="751"/>
      <c r="M1" s="751"/>
      <c r="N1" s="751"/>
      <c r="O1" s="751"/>
      <c r="P1" s="751"/>
      <c r="Q1" s="751"/>
      <c r="R1" s="751"/>
      <c r="S1" s="751"/>
      <c r="T1" s="751"/>
      <c r="U1" s="751"/>
      <c r="V1" s="751"/>
      <c r="W1" s="751"/>
      <c r="X1" s="751"/>
      <c r="Y1" s="751"/>
      <c r="Z1" s="751"/>
      <c r="AA1" s="751"/>
      <c r="AB1" s="751"/>
      <c r="AC1" s="751"/>
      <c r="AD1" s="751"/>
      <c r="AE1" s="751"/>
      <c r="AF1" s="751"/>
      <c r="AG1" s="751"/>
      <c r="AH1" s="751"/>
      <c r="AI1" s="833"/>
      <c r="AJ1" s="833"/>
      <c r="AK1" s="833"/>
      <c r="AL1" s="833"/>
      <c r="AM1" s="833"/>
      <c r="AN1" s="833"/>
      <c r="AO1" s="833"/>
      <c r="AP1" s="833"/>
      <c r="AQ1" s="833"/>
      <c r="AR1" s="833"/>
      <c r="AS1" s="833"/>
      <c r="AT1" s="833"/>
      <c r="AU1" s="833"/>
      <c r="AV1" s="833"/>
      <c r="AW1" s="833"/>
      <c r="AX1" s="833"/>
      <c r="AY1" s="833"/>
      <c r="AZ1" s="833"/>
      <c r="BA1" s="833"/>
      <c r="BB1" s="833"/>
      <c r="BC1" s="833"/>
      <c r="BD1" s="833"/>
      <c r="BE1" s="833"/>
      <c r="BF1" s="833"/>
      <c r="BG1" s="833"/>
      <c r="BH1" s="833"/>
      <c r="BI1" s="833"/>
      <c r="BJ1" s="833"/>
      <c r="BK1" s="833"/>
      <c r="BL1" s="833"/>
      <c r="BM1" s="833"/>
      <c r="BN1" s="833"/>
      <c r="BO1" s="833"/>
      <c r="BP1" s="833"/>
      <c r="BQ1" s="833"/>
      <c r="BR1" s="833"/>
      <c r="BS1" s="751"/>
      <c r="BT1" s="751"/>
      <c r="BU1" s="751"/>
      <c r="BV1" s="751"/>
      <c r="BW1" s="751"/>
      <c r="BX1" s="751"/>
      <c r="BY1" s="751"/>
      <c r="BZ1" s="751"/>
      <c r="CA1" s="751"/>
      <c r="CB1" s="751"/>
      <c r="CC1" s="751"/>
      <c r="CD1" s="751"/>
      <c r="CE1" s="751"/>
      <c r="CF1" s="751"/>
      <c r="CG1" s="751"/>
      <c r="CH1" s="751"/>
      <c r="CI1" s="751"/>
      <c r="CJ1" s="751"/>
      <c r="CK1" s="751"/>
      <c r="CL1" s="751"/>
      <c r="CM1" s="751"/>
      <c r="CN1" s="751"/>
      <c r="CO1" s="751"/>
      <c r="CP1" s="751"/>
      <c r="CQ1" s="751"/>
      <c r="CR1" s="751"/>
      <c r="CS1" s="751"/>
      <c r="CT1" s="751"/>
      <c r="CU1" s="751"/>
      <c r="CV1" s="751"/>
      <c r="CW1" s="751"/>
      <c r="CX1" s="751"/>
      <c r="CY1" s="751"/>
      <c r="CZ1" s="751"/>
      <c r="DA1" s="751"/>
      <c r="DB1" s="751"/>
      <c r="DC1" s="751"/>
      <c r="DD1" s="751"/>
      <c r="DE1" s="751"/>
      <c r="DF1" s="751"/>
      <c r="DG1" s="751"/>
      <c r="DH1" s="752"/>
    </row>
    <row r="2" spans="1:113" ht="31.5" customHeight="1" thickBot="1">
      <c r="B2" s="160"/>
      <c r="C2" s="160"/>
      <c r="D2" s="160"/>
      <c r="E2" s="160"/>
      <c r="F2" s="160"/>
      <c r="G2" s="160"/>
      <c r="H2" s="160"/>
      <c r="I2" s="160"/>
      <c r="J2" s="160"/>
      <c r="K2" s="160"/>
      <c r="L2" s="160"/>
      <c r="M2" s="160"/>
      <c r="N2" s="917" t="s">
        <v>5003</v>
      </c>
      <c r="O2" s="918"/>
      <c r="P2" s="918"/>
      <c r="Q2" s="918"/>
      <c r="R2" s="918"/>
      <c r="S2" s="918"/>
      <c r="T2" s="918"/>
      <c r="U2" s="918"/>
      <c r="V2" s="918"/>
      <c r="W2" s="918"/>
      <c r="X2" s="918"/>
      <c r="Y2" s="918"/>
      <c r="Z2" s="918"/>
      <c r="AA2" s="918"/>
      <c r="AB2" s="918"/>
      <c r="AC2" s="918"/>
      <c r="AD2" s="918"/>
      <c r="AE2" s="918"/>
      <c r="AF2" s="918"/>
      <c r="AG2" s="919"/>
      <c r="AH2" s="236"/>
      <c r="AI2" s="1100" t="s">
        <v>5008</v>
      </c>
      <c r="AJ2" s="1100"/>
      <c r="AK2" s="1100"/>
      <c r="AL2" s="1100"/>
      <c r="AM2" s="1100"/>
      <c r="AN2" s="1100"/>
      <c r="AO2" s="1100"/>
      <c r="AP2" s="1100"/>
      <c r="AQ2" s="1100"/>
      <c r="AR2" s="1100"/>
      <c r="AS2" s="1100"/>
      <c r="AT2" s="1100"/>
      <c r="AU2" s="1100"/>
      <c r="AV2" s="1100"/>
      <c r="AW2" s="1100"/>
      <c r="AX2" s="1100"/>
      <c r="AY2" s="1100"/>
      <c r="AZ2" s="1100"/>
      <c r="BA2" s="1100"/>
      <c r="BB2" s="1100"/>
      <c r="BC2" s="1100"/>
      <c r="BD2" s="1100"/>
      <c r="BE2" s="1100"/>
      <c r="BF2" s="1100"/>
      <c r="BG2" s="1100"/>
      <c r="BH2" s="1100"/>
      <c r="BI2" s="1100"/>
      <c r="BJ2" s="1100"/>
      <c r="BK2" s="1100"/>
      <c r="BL2" s="1100"/>
      <c r="BM2" s="1100"/>
      <c r="BN2" s="1100"/>
      <c r="BO2" s="1100"/>
      <c r="BP2" s="1100"/>
      <c r="BQ2" s="1100"/>
      <c r="BR2" s="1100"/>
      <c r="BS2" s="154"/>
      <c r="BT2" s="236"/>
      <c r="BU2" s="142"/>
      <c r="BV2" s="142"/>
      <c r="BW2" s="142"/>
      <c r="BX2" s="142"/>
      <c r="BY2" s="142"/>
      <c r="BZ2" s="142"/>
      <c r="CA2" s="142"/>
      <c r="CB2" s="142"/>
      <c r="CC2" s="142"/>
      <c r="CD2" s="237"/>
      <c r="CE2" s="745" t="s">
        <v>4999</v>
      </c>
      <c r="CF2" s="745"/>
      <c r="CG2" s="745"/>
      <c r="CH2" s="745"/>
      <c r="CI2" s="745"/>
      <c r="CJ2" s="745"/>
      <c r="CK2" s="745"/>
      <c r="CL2" s="745"/>
      <c r="CM2" s="745"/>
      <c r="CN2" s="745"/>
      <c r="CO2" s="745"/>
      <c r="CP2" s="745"/>
      <c r="CQ2" s="745"/>
      <c r="CR2" s="745"/>
      <c r="CS2" s="153"/>
      <c r="CT2" s="745" t="s">
        <v>5000</v>
      </c>
      <c r="CU2" s="745"/>
      <c r="CV2" s="745"/>
      <c r="CW2" s="745"/>
      <c r="CX2" s="745"/>
      <c r="CY2" s="745"/>
      <c r="CZ2" s="745"/>
      <c r="DA2" s="745"/>
      <c r="DB2" s="745"/>
      <c r="DC2" s="745"/>
      <c r="DD2" s="745"/>
      <c r="DE2" s="745"/>
      <c r="DF2" s="745"/>
      <c r="DG2" s="745"/>
      <c r="DH2" s="745"/>
    </row>
    <row r="3" spans="1:113" ht="22.5" customHeight="1" thickBot="1">
      <c r="C3" s="838" t="s">
        <v>5004</v>
      </c>
      <c r="D3" s="839"/>
      <c r="E3" s="839"/>
      <c r="F3" s="839"/>
      <c r="G3" s="839"/>
      <c r="H3" s="839"/>
      <c r="I3" s="839"/>
      <c r="J3" s="839"/>
      <c r="K3" s="839"/>
      <c r="L3" s="840"/>
      <c r="M3" s="160"/>
      <c r="N3" s="971" t="s">
        <v>15</v>
      </c>
      <c r="O3" s="972"/>
      <c r="P3" s="972"/>
      <c r="Q3" s="972"/>
      <c r="R3" s="972"/>
      <c r="S3" s="972"/>
      <c r="T3" s="972"/>
      <c r="U3" s="972"/>
      <c r="V3" s="972"/>
      <c r="W3" s="972"/>
      <c r="X3" s="972"/>
      <c r="Y3" s="972"/>
      <c r="Z3" s="972"/>
      <c r="AA3" s="972"/>
      <c r="AB3" s="972"/>
      <c r="AC3" s="972"/>
      <c r="AD3" s="972"/>
      <c r="AE3" s="972"/>
      <c r="AF3" s="972"/>
      <c r="AG3" s="973"/>
      <c r="AH3" s="236"/>
      <c r="AI3" s="1100"/>
      <c r="AJ3" s="1100"/>
      <c r="AK3" s="1100"/>
      <c r="AL3" s="1100"/>
      <c r="AM3" s="1100"/>
      <c r="AN3" s="1100"/>
      <c r="AO3" s="1100"/>
      <c r="AP3" s="1100"/>
      <c r="AQ3" s="1100"/>
      <c r="AR3" s="1100"/>
      <c r="AS3" s="1100"/>
      <c r="AT3" s="1100"/>
      <c r="AU3" s="1100"/>
      <c r="AV3" s="1100"/>
      <c r="AW3" s="1100"/>
      <c r="AX3" s="1100"/>
      <c r="AY3" s="1100"/>
      <c r="AZ3" s="1100"/>
      <c r="BA3" s="1100"/>
      <c r="BB3" s="1100"/>
      <c r="BC3" s="1100"/>
      <c r="BD3" s="1100"/>
      <c r="BE3" s="1100"/>
      <c r="BF3" s="1100"/>
      <c r="BG3" s="1100"/>
      <c r="BH3" s="1100"/>
      <c r="BI3" s="1100"/>
      <c r="BJ3" s="1100"/>
      <c r="BK3" s="1100"/>
      <c r="BL3" s="1100"/>
      <c r="BM3" s="1100"/>
      <c r="BN3" s="1100"/>
      <c r="BO3" s="1100"/>
      <c r="BP3" s="1100"/>
      <c r="BQ3" s="1100"/>
      <c r="BR3" s="1100"/>
      <c r="BS3" s="154"/>
      <c r="BT3" s="236"/>
      <c r="BU3" s="757" t="s">
        <v>3073</v>
      </c>
      <c r="BV3" s="757"/>
      <c r="BW3" s="757"/>
      <c r="BX3" s="757"/>
      <c r="BY3" s="757"/>
      <c r="BZ3" s="757"/>
      <c r="CA3" s="757"/>
      <c r="CB3" s="757"/>
      <c r="CC3" s="757"/>
      <c r="CD3" s="146"/>
      <c r="CE3" s="910">
        <f>L10+Z10+AN10+BB10+BP10+CD10+L17+Z17+AN17+BB17+BP17+CD17+CR17+DF17+L24+Z24+BB24+AN24</f>
        <v>0</v>
      </c>
      <c r="CF3" s="910"/>
      <c r="CG3" s="910"/>
      <c r="CH3" s="910"/>
      <c r="CI3" s="910"/>
      <c r="CJ3" s="910"/>
      <c r="CK3" s="910"/>
      <c r="CL3" s="1097">
        <f>CR11+DF11</f>
        <v>0</v>
      </c>
      <c r="CM3" s="1097"/>
      <c r="CN3" s="1097"/>
      <c r="CO3" s="1097"/>
      <c r="CP3" s="1097"/>
      <c r="CQ3" s="1097"/>
      <c r="CR3" s="1097"/>
      <c r="CS3" s="152"/>
      <c r="CT3" s="1098">
        <f>C10*L10+Q10*Z10+AE10*AN10+AS10*BB10+BG10*BP10+BU10*CD10+C17*L17+Q17*Z17+AE17*AN17+AS17*BB17+BG17*BP17+BU17*CD17+CI17*CR17+CW17*DF17+C24*L24+Q24*Z24+AE24*AN24+AS24*BB24</f>
        <v>0</v>
      </c>
      <c r="CU3" s="1098"/>
      <c r="CV3" s="1098"/>
      <c r="CW3" s="1098"/>
      <c r="CX3" s="1098"/>
      <c r="CY3" s="1098"/>
      <c r="CZ3" s="1098"/>
      <c r="DA3" s="1098"/>
      <c r="DB3" s="1099">
        <f>CW11*DF11+CI11*CR11</f>
        <v>0</v>
      </c>
      <c r="DC3" s="1099"/>
      <c r="DD3" s="1099"/>
      <c r="DE3" s="1099"/>
      <c r="DF3" s="1099"/>
      <c r="DG3" s="1099"/>
      <c r="DH3" s="1099"/>
    </row>
    <row r="4" spans="1:113" ht="26.25" customHeight="1" thickBot="1">
      <c r="C4" s="793" t="s">
        <v>4183</v>
      </c>
      <c r="D4" s="794"/>
      <c r="E4" s="794"/>
      <c r="F4" s="794"/>
      <c r="G4" s="794"/>
      <c r="H4" s="794"/>
      <c r="I4" s="794"/>
      <c r="J4" s="794"/>
      <c r="K4" s="794"/>
      <c r="L4" s="795"/>
      <c r="M4" s="160"/>
      <c r="N4" s="987" t="s">
        <v>523</v>
      </c>
      <c r="O4" s="988"/>
      <c r="P4" s="988"/>
      <c r="Q4" s="988"/>
      <c r="R4" s="988"/>
      <c r="S4" s="988"/>
      <c r="T4" s="988"/>
      <c r="U4" s="988"/>
      <c r="V4" s="988"/>
      <c r="W4" s="988"/>
      <c r="X4" s="989" t="s">
        <v>15</v>
      </c>
      <c r="Y4" s="989"/>
      <c r="Z4" s="989"/>
      <c r="AA4" s="989"/>
      <c r="AB4" s="989"/>
      <c r="AC4" s="989"/>
      <c r="AD4" s="989"/>
      <c r="AE4" s="989"/>
      <c r="AF4" s="989"/>
      <c r="AG4" s="990"/>
      <c r="AH4" s="236"/>
      <c r="AI4" s="1100"/>
      <c r="AJ4" s="1100"/>
      <c r="AK4" s="1100"/>
      <c r="AL4" s="1100"/>
      <c r="AM4" s="1100"/>
      <c r="AN4" s="1100"/>
      <c r="AO4" s="1100"/>
      <c r="AP4" s="1100"/>
      <c r="AQ4" s="1100"/>
      <c r="AR4" s="1100"/>
      <c r="AS4" s="1100"/>
      <c r="AT4" s="1100"/>
      <c r="AU4" s="1100"/>
      <c r="AV4" s="1100"/>
      <c r="AW4" s="1100"/>
      <c r="AX4" s="1100"/>
      <c r="AY4" s="1100"/>
      <c r="AZ4" s="1100"/>
      <c r="BA4" s="1100"/>
      <c r="BB4" s="1100"/>
      <c r="BC4" s="1100"/>
      <c r="BD4" s="1100"/>
      <c r="BE4" s="1100"/>
      <c r="BF4" s="1100"/>
      <c r="BG4" s="1100"/>
      <c r="BH4" s="1100"/>
      <c r="BI4" s="1100"/>
      <c r="BJ4" s="1100"/>
      <c r="BK4" s="1100"/>
      <c r="BL4" s="1100"/>
      <c r="BM4" s="1100"/>
      <c r="BN4" s="1100"/>
      <c r="BO4" s="1100"/>
      <c r="BP4" s="1100"/>
      <c r="BQ4" s="1100"/>
      <c r="BR4" s="1100"/>
      <c r="BS4" s="154"/>
      <c r="BT4" s="236"/>
      <c r="BU4" s="757" t="s">
        <v>5001</v>
      </c>
      <c r="BV4" s="757"/>
      <c r="BW4" s="757"/>
      <c r="BX4" s="757"/>
      <c r="BY4" s="757"/>
      <c r="BZ4" s="757"/>
      <c r="CA4" s="757"/>
      <c r="CB4" s="757"/>
      <c r="CC4" s="757"/>
      <c r="CD4" s="147"/>
      <c r="CE4" s="916">
        <f>CE3+CL3</f>
        <v>0</v>
      </c>
      <c r="CF4" s="916"/>
      <c r="CG4" s="916"/>
      <c r="CH4" s="916"/>
      <c r="CI4" s="916"/>
      <c r="CJ4" s="916"/>
      <c r="CK4" s="916"/>
      <c r="CL4" s="916"/>
      <c r="CM4" s="916"/>
      <c r="CN4" s="916"/>
      <c r="CO4" s="916"/>
      <c r="CP4" s="916"/>
      <c r="CQ4" s="916"/>
      <c r="CR4" s="916"/>
      <c r="CS4" s="159"/>
      <c r="CT4" s="764">
        <f>CT3+DB3</f>
        <v>0</v>
      </c>
      <c r="CU4" s="764"/>
      <c r="CV4" s="764"/>
      <c r="CW4" s="764"/>
      <c r="CX4" s="764"/>
      <c r="CY4" s="764"/>
      <c r="CZ4" s="764"/>
      <c r="DA4" s="764"/>
      <c r="DB4" s="764"/>
      <c r="DC4" s="764"/>
      <c r="DD4" s="764"/>
      <c r="DE4" s="764"/>
      <c r="DF4" s="764"/>
      <c r="DG4" s="764"/>
      <c r="DH4" s="764"/>
    </row>
    <row r="5" spans="1:113" ht="8.25" customHeight="1" thickBot="1">
      <c r="B5" s="160"/>
      <c r="C5" s="976"/>
      <c r="D5" s="976"/>
      <c r="E5" s="976"/>
      <c r="F5" s="976"/>
      <c r="G5" s="976"/>
      <c r="H5" s="976"/>
      <c r="I5" s="976"/>
      <c r="J5" s="976"/>
      <c r="K5" s="976"/>
      <c r="L5" s="976"/>
      <c r="M5" s="976"/>
      <c r="N5" s="976"/>
      <c r="O5" s="976"/>
      <c r="P5" s="976"/>
      <c r="Q5" s="976"/>
      <c r="R5" s="976"/>
      <c r="S5" s="976"/>
      <c r="T5" s="976"/>
      <c r="U5" s="976"/>
      <c r="V5" s="976"/>
      <c r="W5" s="976"/>
      <c r="X5" s="976"/>
      <c r="Y5" s="976"/>
      <c r="Z5" s="976"/>
      <c r="AA5" s="976"/>
      <c r="AB5" s="976"/>
      <c r="AC5" s="976"/>
      <c r="AD5" s="976"/>
      <c r="AE5" s="976"/>
      <c r="AF5" s="976"/>
      <c r="AG5" s="976"/>
      <c r="AH5" s="976"/>
      <c r="AI5" s="976"/>
      <c r="AJ5" s="976"/>
      <c r="AK5" s="976"/>
      <c r="AL5" s="976"/>
      <c r="AM5" s="976"/>
      <c r="AN5" s="976"/>
      <c r="AO5" s="976"/>
      <c r="AP5" s="976"/>
      <c r="AQ5" s="976"/>
      <c r="AR5" s="976"/>
      <c r="AS5" s="976"/>
      <c r="AT5" s="976"/>
      <c r="AU5" s="976"/>
      <c r="AV5" s="976"/>
      <c r="AW5" s="976"/>
      <c r="AX5" s="976"/>
      <c r="AY5" s="976"/>
      <c r="AZ5" s="976"/>
      <c r="BA5" s="976"/>
      <c r="BB5" s="976"/>
      <c r="BC5" s="976"/>
      <c r="BD5" s="976"/>
      <c r="BE5" s="976"/>
      <c r="BF5" s="976"/>
      <c r="BG5" s="976"/>
      <c r="BH5" s="976"/>
      <c r="BI5" s="976"/>
      <c r="BJ5" s="976"/>
      <c r="BK5" s="976"/>
      <c r="BL5" s="976"/>
      <c r="BM5" s="976"/>
      <c r="BN5" s="976"/>
      <c r="BO5" s="976"/>
      <c r="BP5" s="976"/>
      <c r="BQ5" s="976"/>
      <c r="BR5" s="976"/>
      <c r="BS5" s="976"/>
      <c r="BT5" s="976"/>
      <c r="BU5" s="976"/>
      <c r="BV5" s="976"/>
      <c r="BW5" s="976"/>
      <c r="BX5" s="976"/>
      <c r="BY5" s="976"/>
      <c r="BZ5" s="976"/>
      <c r="CA5" s="976"/>
      <c r="CB5" s="976"/>
      <c r="CC5" s="976"/>
      <c r="CD5" s="976"/>
      <c r="CE5" s="976"/>
      <c r="CF5" s="976"/>
      <c r="CG5" s="976"/>
      <c r="CH5" s="976"/>
      <c r="CI5" s="976"/>
      <c r="CJ5" s="976"/>
      <c r="CK5" s="976"/>
      <c r="CL5" s="976"/>
      <c r="CM5" s="976"/>
      <c r="CN5" s="976"/>
      <c r="CO5" s="976"/>
      <c r="CP5" s="976"/>
      <c r="CQ5" s="976"/>
      <c r="CR5" s="976"/>
      <c r="CS5" s="976"/>
      <c r="CT5" s="976"/>
      <c r="CU5" s="976"/>
      <c r="CV5" s="976"/>
      <c r="CW5" s="976"/>
      <c r="CX5" s="976"/>
      <c r="CY5" s="976"/>
      <c r="CZ5" s="976"/>
      <c r="DA5" s="976"/>
      <c r="DB5" s="976"/>
      <c r="DC5" s="976"/>
      <c r="DD5" s="976"/>
      <c r="DE5" s="976"/>
      <c r="DF5" s="976"/>
      <c r="DG5" s="976"/>
      <c r="DH5" s="976"/>
      <c r="DI5" s="160"/>
    </row>
    <row r="6" spans="1:113" s="240" customFormat="1" ht="19.5" customHeight="1" thickBot="1">
      <c r="C6" s="977" t="s">
        <v>2759</v>
      </c>
      <c r="D6" s="978"/>
      <c r="E6" s="978"/>
      <c r="F6" s="978"/>
      <c r="G6" s="978"/>
      <c r="H6" s="978"/>
      <c r="I6" s="978"/>
      <c r="J6" s="978"/>
      <c r="K6" s="978"/>
      <c r="L6" s="978"/>
      <c r="M6" s="978"/>
      <c r="N6" s="979"/>
      <c r="O6" s="167"/>
      <c r="P6" s="241"/>
      <c r="Q6" s="977" t="s">
        <v>2764</v>
      </c>
      <c r="R6" s="978"/>
      <c r="S6" s="978"/>
      <c r="T6" s="978"/>
      <c r="U6" s="978"/>
      <c r="V6" s="978"/>
      <c r="W6" s="978"/>
      <c r="X6" s="978"/>
      <c r="Y6" s="978"/>
      <c r="Z6" s="978"/>
      <c r="AA6" s="978"/>
      <c r="AB6" s="979"/>
      <c r="AC6" s="167"/>
      <c r="AD6" s="242"/>
      <c r="AE6" s="977" t="s">
        <v>2772</v>
      </c>
      <c r="AF6" s="978"/>
      <c r="AG6" s="978"/>
      <c r="AH6" s="978"/>
      <c r="AI6" s="978"/>
      <c r="AJ6" s="978"/>
      <c r="AK6" s="978"/>
      <c r="AL6" s="978"/>
      <c r="AM6" s="978"/>
      <c r="AN6" s="978"/>
      <c r="AO6" s="978"/>
      <c r="AP6" s="979"/>
      <c r="AQ6" s="167"/>
      <c r="AR6" s="242"/>
      <c r="AS6" s="977" t="s">
        <v>2776</v>
      </c>
      <c r="AT6" s="978"/>
      <c r="AU6" s="978"/>
      <c r="AV6" s="978"/>
      <c r="AW6" s="978"/>
      <c r="AX6" s="978"/>
      <c r="AY6" s="978"/>
      <c r="AZ6" s="978"/>
      <c r="BA6" s="978"/>
      <c r="BB6" s="978"/>
      <c r="BC6" s="978"/>
      <c r="BD6" s="979"/>
      <c r="BE6" s="167"/>
      <c r="BF6" s="242"/>
      <c r="BG6" s="977" t="s">
        <v>2780</v>
      </c>
      <c r="BH6" s="978"/>
      <c r="BI6" s="978"/>
      <c r="BJ6" s="978"/>
      <c r="BK6" s="978"/>
      <c r="BL6" s="978"/>
      <c r="BM6" s="978"/>
      <c r="BN6" s="978"/>
      <c r="BO6" s="978"/>
      <c r="BP6" s="978"/>
      <c r="BQ6" s="978"/>
      <c r="BR6" s="979"/>
      <c r="BS6" s="167"/>
      <c r="BT6" s="242"/>
      <c r="BU6" s="977" t="s">
        <v>2796</v>
      </c>
      <c r="BV6" s="978"/>
      <c r="BW6" s="978"/>
      <c r="BX6" s="978"/>
      <c r="BY6" s="978"/>
      <c r="BZ6" s="978"/>
      <c r="CA6" s="978"/>
      <c r="CB6" s="978"/>
      <c r="CC6" s="978"/>
      <c r="CD6" s="978"/>
      <c r="CE6" s="978"/>
      <c r="CF6" s="979"/>
      <c r="CG6" s="167"/>
      <c r="CH6" s="241"/>
      <c r="CI6" s="977" t="s">
        <v>2816</v>
      </c>
      <c r="CJ6" s="978"/>
      <c r="CK6" s="978"/>
      <c r="CL6" s="978"/>
      <c r="CM6" s="978"/>
      <c r="CN6" s="978"/>
      <c r="CO6" s="978"/>
      <c r="CP6" s="978"/>
      <c r="CQ6" s="978"/>
      <c r="CR6" s="978"/>
      <c r="CS6" s="978"/>
      <c r="CT6" s="979"/>
      <c r="CU6" s="167"/>
      <c r="CV6" s="242"/>
      <c r="CW6" s="977" t="s">
        <v>2825</v>
      </c>
      <c r="CX6" s="978"/>
      <c r="CY6" s="978"/>
      <c r="CZ6" s="978"/>
      <c r="DA6" s="978"/>
      <c r="DB6" s="978"/>
      <c r="DC6" s="978"/>
      <c r="DD6" s="978"/>
      <c r="DE6" s="978"/>
      <c r="DF6" s="978"/>
      <c r="DG6" s="978"/>
      <c r="DH6" s="979"/>
      <c r="DI6" s="242"/>
    </row>
    <row r="7" spans="1:113" s="165" customFormat="1" ht="53.25" customHeight="1">
      <c r="C7" s="993" t="s">
        <v>4202</v>
      </c>
      <c r="D7" s="994"/>
      <c r="E7" s="994"/>
      <c r="F7" s="994"/>
      <c r="G7" s="994"/>
      <c r="H7" s="994"/>
      <c r="I7" s="994"/>
      <c r="J7" s="994"/>
      <c r="K7" s="994"/>
      <c r="L7" s="994"/>
      <c r="M7" s="994"/>
      <c r="N7" s="995"/>
      <c r="O7" s="133"/>
      <c r="P7" s="150"/>
      <c r="Q7" s="993" t="s">
        <v>4202</v>
      </c>
      <c r="R7" s="994"/>
      <c r="S7" s="994"/>
      <c r="T7" s="994"/>
      <c r="U7" s="994"/>
      <c r="V7" s="994"/>
      <c r="W7" s="994"/>
      <c r="X7" s="994"/>
      <c r="Y7" s="994"/>
      <c r="Z7" s="994"/>
      <c r="AA7" s="994"/>
      <c r="AB7" s="995"/>
      <c r="AC7" s="133"/>
      <c r="AD7" s="148"/>
      <c r="AE7" s="993" t="s">
        <v>4202</v>
      </c>
      <c r="AF7" s="994"/>
      <c r="AG7" s="994"/>
      <c r="AH7" s="994"/>
      <c r="AI7" s="994"/>
      <c r="AJ7" s="994"/>
      <c r="AK7" s="994"/>
      <c r="AL7" s="994"/>
      <c r="AM7" s="994"/>
      <c r="AN7" s="994"/>
      <c r="AO7" s="994"/>
      <c r="AP7" s="995"/>
      <c r="AQ7" s="133"/>
      <c r="AR7" s="148"/>
      <c r="AS7" s="993" t="s">
        <v>4204</v>
      </c>
      <c r="AT7" s="994"/>
      <c r="AU7" s="994"/>
      <c r="AV7" s="994"/>
      <c r="AW7" s="994"/>
      <c r="AX7" s="994"/>
      <c r="AY7" s="994"/>
      <c r="AZ7" s="994"/>
      <c r="BA7" s="994"/>
      <c r="BB7" s="994"/>
      <c r="BC7" s="994"/>
      <c r="BD7" s="995"/>
      <c r="BE7" s="133"/>
      <c r="BF7" s="148"/>
      <c r="BG7" s="993" t="s">
        <v>4204</v>
      </c>
      <c r="BH7" s="994"/>
      <c r="BI7" s="994"/>
      <c r="BJ7" s="994"/>
      <c r="BK7" s="994"/>
      <c r="BL7" s="994"/>
      <c r="BM7" s="994"/>
      <c r="BN7" s="994"/>
      <c r="BO7" s="994"/>
      <c r="BP7" s="994"/>
      <c r="BQ7" s="994"/>
      <c r="BR7" s="995"/>
      <c r="BS7" s="133"/>
      <c r="BT7" s="148"/>
      <c r="BU7" s="993" t="s">
        <v>4205</v>
      </c>
      <c r="BV7" s="994"/>
      <c r="BW7" s="994"/>
      <c r="BX7" s="994"/>
      <c r="BY7" s="994"/>
      <c r="BZ7" s="994"/>
      <c r="CA7" s="994"/>
      <c r="CB7" s="994"/>
      <c r="CC7" s="994"/>
      <c r="CD7" s="994"/>
      <c r="CE7" s="994"/>
      <c r="CF7" s="995"/>
      <c r="CG7" s="133"/>
      <c r="CH7" s="150"/>
      <c r="CI7" s="993" t="s">
        <v>4207</v>
      </c>
      <c r="CJ7" s="994"/>
      <c r="CK7" s="994"/>
      <c r="CL7" s="994"/>
      <c r="CM7" s="994"/>
      <c r="CN7" s="994"/>
      <c r="CO7" s="994"/>
      <c r="CP7" s="994"/>
      <c r="CQ7" s="994"/>
      <c r="CR7" s="994"/>
      <c r="CS7" s="994"/>
      <c r="CT7" s="995"/>
      <c r="CU7" s="133"/>
      <c r="CV7" s="148"/>
      <c r="CW7" s="993" t="s">
        <v>4208</v>
      </c>
      <c r="CX7" s="994"/>
      <c r="CY7" s="994"/>
      <c r="CZ7" s="994"/>
      <c r="DA7" s="994"/>
      <c r="DB7" s="994"/>
      <c r="DC7" s="994"/>
      <c r="DD7" s="994"/>
      <c r="DE7" s="994"/>
      <c r="DF7" s="994"/>
      <c r="DG7" s="994"/>
      <c r="DH7" s="995"/>
      <c r="DI7" s="148"/>
    </row>
    <row r="8" spans="1:113" ht="21.75" customHeight="1">
      <c r="C8" s="736" t="s">
        <v>2762</v>
      </c>
      <c r="D8" s="717"/>
      <c r="E8" s="717"/>
      <c r="F8" s="717"/>
      <c r="G8" s="717"/>
      <c r="H8" s="717"/>
      <c r="I8" s="717"/>
      <c r="J8" s="717"/>
      <c r="K8" s="717"/>
      <c r="L8" s="717"/>
      <c r="M8" s="717"/>
      <c r="N8" s="718"/>
      <c r="O8" s="227"/>
      <c r="P8" s="164"/>
      <c r="Q8" s="736" t="s">
        <v>2766</v>
      </c>
      <c r="R8" s="717"/>
      <c r="S8" s="717"/>
      <c r="T8" s="717"/>
      <c r="U8" s="717"/>
      <c r="V8" s="717"/>
      <c r="W8" s="717"/>
      <c r="X8" s="717"/>
      <c r="Y8" s="717"/>
      <c r="Z8" s="717"/>
      <c r="AA8" s="717"/>
      <c r="AB8" s="718"/>
      <c r="AC8" s="227"/>
      <c r="AD8" s="160"/>
      <c r="AE8" s="736" t="s">
        <v>2774</v>
      </c>
      <c r="AF8" s="717"/>
      <c r="AG8" s="717"/>
      <c r="AH8" s="717"/>
      <c r="AI8" s="717"/>
      <c r="AJ8" s="717"/>
      <c r="AK8" s="717"/>
      <c r="AL8" s="717"/>
      <c r="AM8" s="717"/>
      <c r="AN8" s="717"/>
      <c r="AO8" s="717"/>
      <c r="AP8" s="718"/>
      <c r="AQ8" s="227"/>
      <c r="AR8" s="160"/>
      <c r="AS8" s="736" t="s">
        <v>2778</v>
      </c>
      <c r="AT8" s="717"/>
      <c r="AU8" s="717"/>
      <c r="AV8" s="717"/>
      <c r="AW8" s="717"/>
      <c r="AX8" s="717"/>
      <c r="AY8" s="717"/>
      <c r="AZ8" s="717"/>
      <c r="BA8" s="717"/>
      <c r="BB8" s="717"/>
      <c r="BC8" s="717"/>
      <c r="BD8" s="718"/>
      <c r="BE8" s="227"/>
      <c r="BF8" s="160"/>
      <c r="BG8" s="736" t="s">
        <v>2782</v>
      </c>
      <c r="BH8" s="717"/>
      <c r="BI8" s="717"/>
      <c r="BJ8" s="717"/>
      <c r="BK8" s="717"/>
      <c r="BL8" s="717"/>
      <c r="BM8" s="717"/>
      <c r="BN8" s="717"/>
      <c r="BO8" s="717"/>
      <c r="BP8" s="717"/>
      <c r="BQ8" s="717"/>
      <c r="BR8" s="718"/>
      <c r="BS8" s="141"/>
      <c r="BT8" s="239"/>
      <c r="BU8" s="736" t="s">
        <v>2798</v>
      </c>
      <c r="BV8" s="717"/>
      <c r="BW8" s="717"/>
      <c r="BX8" s="717"/>
      <c r="BY8" s="717"/>
      <c r="BZ8" s="717"/>
      <c r="CA8" s="717"/>
      <c r="CB8" s="717"/>
      <c r="CC8" s="717"/>
      <c r="CD8" s="717"/>
      <c r="CE8" s="717"/>
      <c r="CF8" s="718"/>
      <c r="CG8" s="227"/>
      <c r="CH8" s="164"/>
      <c r="CI8" s="736" t="s">
        <v>2766</v>
      </c>
      <c r="CJ8" s="717"/>
      <c r="CK8" s="717"/>
      <c r="CL8" s="717"/>
      <c r="CM8" s="717"/>
      <c r="CN8" s="717"/>
      <c r="CO8" s="717"/>
      <c r="CP8" s="717"/>
      <c r="CQ8" s="717"/>
      <c r="CR8" s="717"/>
      <c r="CS8" s="717"/>
      <c r="CT8" s="718"/>
      <c r="CU8" s="227"/>
      <c r="CV8" s="160"/>
      <c r="CW8" s="736" t="s">
        <v>2782</v>
      </c>
      <c r="CX8" s="717"/>
      <c r="CY8" s="717"/>
      <c r="CZ8" s="717"/>
      <c r="DA8" s="717"/>
      <c r="DB8" s="717"/>
      <c r="DC8" s="717"/>
      <c r="DD8" s="717"/>
      <c r="DE8" s="717"/>
      <c r="DF8" s="717"/>
      <c r="DG8" s="717"/>
      <c r="DH8" s="718"/>
      <c r="DI8" s="160"/>
    </row>
    <row r="9" spans="1:113" ht="100.5" customHeight="1">
      <c r="C9" s="720"/>
      <c r="D9" s="711"/>
      <c r="E9" s="711"/>
      <c r="F9" s="711"/>
      <c r="G9" s="711"/>
      <c r="H9" s="711"/>
      <c r="I9" s="711"/>
      <c r="J9" s="711"/>
      <c r="K9" s="711"/>
      <c r="L9" s="711"/>
      <c r="M9" s="711"/>
      <c r="N9" s="712"/>
      <c r="O9" s="135"/>
      <c r="P9" s="164"/>
      <c r="Q9" s="720"/>
      <c r="R9" s="711"/>
      <c r="S9" s="711"/>
      <c r="T9" s="711"/>
      <c r="U9" s="711"/>
      <c r="V9" s="711"/>
      <c r="W9" s="711"/>
      <c r="X9" s="711"/>
      <c r="Y9" s="711"/>
      <c r="Z9" s="711"/>
      <c r="AA9" s="711"/>
      <c r="AB9" s="712"/>
      <c r="AC9" s="135"/>
      <c r="AD9" s="160"/>
      <c r="AE9" s="720"/>
      <c r="AF9" s="711"/>
      <c r="AG9" s="711"/>
      <c r="AH9" s="711"/>
      <c r="AI9" s="711"/>
      <c r="AJ9" s="711"/>
      <c r="AK9" s="711"/>
      <c r="AL9" s="711"/>
      <c r="AM9" s="711"/>
      <c r="AN9" s="711"/>
      <c r="AO9" s="711"/>
      <c r="AP9" s="712"/>
      <c r="AQ9" s="135"/>
      <c r="AR9" s="160"/>
      <c r="AS9" s="720"/>
      <c r="AT9" s="711"/>
      <c r="AU9" s="711"/>
      <c r="AV9" s="711"/>
      <c r="AW9" s="711"/>
      <c r="AX9" s="711"/>
      <c r="AY9" s="711"/>
      <c r="AZ9" s="711"/>
      <c r="BA9" s="711"/>
      <c r="BB9" s="711"/>
      <c r="BC9" s="711"/>
      <c r="BD9" s="712"/>
      <c r="BE9" s="135"/>
      <c r="BF9" s="160"/>
      <c r="BG9" s="720"/>
      <c r="BH9" s="711"/>
      <c r="BI9" s="711"/>
      <c r="BJ9" s="711"/>
      <c r="BK9" s="711"/>
      <c r="BL9" s="711"/>
      <c r="BM9" s="711"/>
      <c r="BN9" s="711"/>
      <c r="BO9" s="711"/>
      <c r="BP9" s="711"/>
      <c r="BQ9" s="711"/>
      <c r="BR9" s="712"/>
      <c r="BS9" s="135"/>
      <c r="BT9" s="160"/>
      <c r="BU9" s="720"/>
      <c r="BV9" s="711"/>
      <c r="BW9" s="711"/>
      <c r="BX9" s="711"/>
      <c r="BY9" s="711"/>
      <c r="BZ9" s="711"/>
      <c r="CA9" s="711"/>
      <c r="CB9" s="711"/>
      <c r="CC9" s="711"/>
      <c r="CD9" s="711"/>
      <c r="CE9" s="711"/>
      <c r="CF9" s="712"/>
      <c r="CG9" s="135"/>
      <c r="CH9" s="164"/>
      <c r="CI9" s="720"/>
      <c r="CJ9" s="711"/>
      <c r="CK9" s="711"/>
      <c r="CL9" s="711"/>
      <c r="CM9" s="711"/>
      <c r="CN9" s="711"/>
      <c r="CO9" s="711"/>
      <c r="CP9" s="711"/>
      <c r="CQ9" s="711"/>
      <c r="CR9" s="711"/>
      <c r="CS9" s="711"/>
      <c r="CT9" s="712"/>
      <c r="CU9" s="135"/>
      <c r="CV9" s="160"/>
      <c r="CW9" s="720"/>
      <c r="CX9" s="711"/>
      <c r="CY9" s="711"/>
      <c r="CZ9" s="711"/>
      <c r="DA9" s="711"/>
      <c r="DB9" s="711"/>
      <c r="DC9" s="711"/>
      <c r="DD9" s="711"/>
      <c r="DE9" s="711"/>
      <c r="DF9" s="711"/>
      <c r="DG9" s="711"/>
      <c r="DH9" s="712"/>
      <c r="DI9" s="160"/>
    </row>
    <row r="10" spans="1:113" ht="19.5" customHeight="1">
      <c r="A10" s="138" t="s">
        <v>3080</v>
      </c>
      <c r="C10" s="1008">
        <f>VLOOKUP(A10,'Прайс-лист'!$B:$K,10,0)</f>
        <v>520</v>
      </c>
      <c r="D10" s="1009"/>
      <c r="E10" s="1009"/>
      <c r="F10" s="1009"/>
      <c r="G10" s="1009"/>
      <c r="H10" s="1009"/>
      <c r="I10" s="1009"/>
      <c r="J10" s="1009"/>
      <c r="K10" s="1010"/>
      <c r="L10" s="1091"/>
      <c r="M10" s="1092"/>
      <c r="N10" s="1093"/>
      <c r="O10" s="138" t="s">
        <v>3082</v>
      </c>
      <c r="P10" s="164"/>
      <c r="Q10" s="1008">
        <f>VLOOKUP(O10,'Прайс-лист'!$B:$K,10,0)</f>
        <v>590</v>
      </c>
      <c r="R10" s="1009"/>
      <c r="S10" s="1009"/>
      <c r="T10" s="1009"/>
      <c r="U10" s="1009"/>
      <c r="V10" s="1009"/>
      <c r="W10" s="1009"/>
      <c r="X10" s="1009"/>
      <c r="Y10" s="1010"/>
      <c r="Z10" s="1091"/>
      <c r="AA10" s="1092"/>
      <c r="AB10" s="1093"/>
      <c r="AC10" s="138" t="s">
        <v>3084</v>
      </c>
      <c r="AD10" s="160"/>
      <c r="AE10" s="1008">
        <f>VLOOKUP(AC10,'Прайс-лист'!$B:$K,10,0)</f>
        <v>660</v>
      </c>
      <c r="AF10" s="1009"/>
      <c r="AG10" s="1009"/>
      <c r="AH10" s="1009"/>
      <c r="AI10" s="1009"/>
      <c r="AJ10" s="1009"/>
      <c r="AK10" s="1009"/>
      <c r="AL10" s="1009"/>
      <c r="AM10" s="1010"/>
      <c r="AN10" s="1091"/>
      <c r="AO10" s="1092"/>
      <c r="AP10" s="1093"/>
      <c r="AQ10" s="138" t="s">
        <v>3086</v>
      </c>
      <c r="AR10" s="160"/>
      <c r="AS10" s="1008">
        <f>VLOOKUP(AQ10,'Прайс-лист'!$B:$K,10,0)</f>
        <v>770</v>
      </c>
      <c r="AT10" s="1009"/>
      <c r="AU10" s="1009"/>
      <c r="AV10" s="1009"/>
      <c r="AW10" s="1009"/>
      <c r="AX10" s="1009"/>
      <c r="AY10" s="1009"/>
      <c r="AZ10" s="1009"/>
      <c r="BA10" s="1010"/>
      <c r="BB10" s="1091"/>
      <c r="BC10" s="1092"/>
      <c r="BD10" s="1093"/>
      <c r="BE10" s="138" t="s">
        <v>3088</v>
      </c>
      <c r="BF10" s="160"/>
      <c r="BG10" s="1008">
        <f>VLOOKUP(BE10,'Прайс-лист'!$B:$K,10,0)</f>
        <v>910</v>
      </c>
      <c r="BH10" s="1009"/>
      <c r="BI10" s="1009"/>
      <c r="BJ10" s="1009"/>
      <c r="BK10" s="1009"/>
      <c r="BL10" s="1009"/>
      <c r="BM10" s="1009"/>
      <c r="BN10" s="1009"/>
      <c r="BO10" s="1010"/>
      <c r="BP10" s="1091"/>
      <c r="BQ10" s="1092"/>
      <c r="BR10" s="1093"/>
      <c r="BS10" s="138" t="s">
        <v>3090</v>
      </c>
      <c r="BT10" s="160"/>
      <c r="BU10" s="1008">
        <f>VLOOKUP(BS10,'Прайс-лист'!$B:$K,10,0)</f>
        <v>870</v>
      </c>
      <c r="BV10" s="1009"/>
      <c r="BW10" s="1009"/>
      <c r="BX10" s="1009"/>
      <c r="BY10" s="1009"/>
      <c r="BZ10" s="1009"/>
      <c r="CA10" s="1009"/>
      <c r="CB10" s="1009"/>
      <c r="CC10" s="1010"/>
      <c r="CD10" s="1091"/>
      <c r="CE10" s="1092"/>
      <c r="CF10" s="1093"/>
      <c r="CG10" s="138"/>
      <c r="CH10" s="164"/>
      <c r="CI10" s="1008" t="s">
        <v>4187</v>
      </c>
      <c r="CJ10" s="1009"/>
      <c r="CK10" s="1009"/>
      <c r="CL10" s="1009"/>
      <c r="CM10" s="1009"/>
      <c r="CN10" s="1009"/>
      <c r="CO10" s="1009"/>
      <c r="CP10" s="1009"/>
      <c r="CQ10" s="1010"/>
      <c r="CR10" s="1091"/>
      <c r="CS10" s="1092"/>
      <c r="CT10" s="1093"/>
      <c r="CU10" s="138"/>
      <c r="CV10" s="160"/>
      <c r="CW10" s="1008" t="s">
        <v>4187</v>
      </c>
      <c r="CX10" s="1009"/>
      <c r="CY10" s="1009"/>
      <c r="CZ10" s="1009"/>
      <c r="DA10" s="1009"/>
      <c r="DB10" s="1009"/>
      <c r="DC10" s="1009"/>
      <c r="DD10" s="1009"/>
      <c r="DE10" s="1010"/>
      <c r="DF10" s="1091"/>
      <c r="DG10" s="1092"/>
      <c r="DH10" s="1093"/>
      <c r="DI10" s="160"/>
    </row>
    <row r="11" spans="1:113" ht="19.5" customHeight="1" thickBot="1">
      <c r="A11" s="155"/>
      <c r="C11" s="1017" t="s">
        <v>4187</v>
      </c>
      <c r="D11" s="1018"/>
      <c r="E11" s="1018"/>
      <c r="F11" s="1018"/>
      <c r="G11" s="1018"/>
      <c r="H11" s="1018"/>
      <c r="I11" s="1018"/>
      <c r="J11" s="1018"/>
      <c r="K11" s="1019"/>
      <c r="L11" s="1094"/>
      <c r="M11" s="1095"/>
      <c r="N11" s="1096"/>
      <c r="O11" s="155"/>
      <c r="P11" s="164"/>
      <c r="Q11" s="1017" t="s">
        <v>4187</v>
      </c>
      <c r="R11" s="1018"/>
      <c r="S11" s="1018"/>
      <c r="T11" s="1018"/>
      <c r="U11" s="1018"/>
      <c r="V11" s="1018"/>
      <c r="W11" s="1018"/>
      <c r="X11" s="1018"/>
      <c r="Y11" s="1019"/>
      <c r="Z11" s="1094"/>
      <c r="AA11" s="1095"/>
      <c r="AB11" s="1096"/>
      <c r="AC11" s="155"/>
      <c r="AD11" s="160"/>
      <c r="AE11" s="1017" t="s">
        <v>4187</v>
      </c>
      <c r="AF11" s="1018"/>
      <c r="AG11" s="1018"/>
      <c r="AH11" s="1018"/>
      <c r="AI11" s="1018"/>
      <c r="AJ11" s="1018"/>
      <c r="AK11" s="1018"/>
      <c r="AL11" s="1018"/>
      <c r="AM11" s="1019"/>
      <c r="AN11" s="1094"/>
      <c r="AO11" s="1095"/>
      <c r="AP11" s="1096"/>
      <c r="AQ11" s="155"/>
      <c r="AR11" s="160"/>
      <c r="AS11" s="1017" t="s">
        <v>4187</v>
      </c>
      <c r="AT11" s="1018"/>
      <c r="AU11" s="1018"/>
      <c r="AV11" s="1018"/>
      <c r="AW11" s="1018"/>
      <c r="AX11" s="1018"/>
      <c r="AY11" s="1018"/>
      <c r="AZ11" s="1018"/>
      <c r="BA11" s="1019"/>
      <c r="BB11" s="1094"/>
      <c r="BC11" s="1095"/>
      <c r="BD11" s="1096"/>
      <c r="BE11" s="155"/>
      <c r="BF11" s="160"/>
      <c r="BG11" s="1017" t="s">
        <v>4187</v>
      </c>
      <c r="BH11" s="1018"/>
      <c r="BI11" s="1018"/>
      <c r="BJ11" s="1018"/>
      <c r="BK11" s="1018"/>
      <c r="BL11" s="1018"/>
      <c r="BM11" s="1018"/>
      <c r="BN11" s="1018"/>
      <c r="BO11" s="1019"/>
      <c r="BP11" s="1094"/>
      <c r="BQ11" s="1095"/>
      <c r="BR11" s="1096"/>
      <c r="BS11" s="155"/>
      <c r="BT11" s="160"/>
      <c r="BU11" s="1017" t="s">
        <v>4187</v>
      </c>
      <c r="BV11" s="1018"/>
      <c r="BW11" s="1018"/>
      <c r="BX11" s="1018"/>
      <c r="BY11" s="1018"/>
      <c r="BZ11" s="1018"/>
      <c r="CA11" s="1018"/>
      <c r="CB11" s="1018"/>
      <c r="CC11" s="1019"/>
      <c r="CD11" s="1094"/>
      <c r="CE11" s="1095"/>
      <c r="CF11" s="1096"/>
      <c r="CG11" s="155" t="s">
        <v>3075</v>
      </c>
      <c r="CH11" s="164"/>
      <c r="CI11" s="1017">
        <f>VLOOKUP(CG11,'Прайс-лист'!$B:$K,10,0)</f>
        <v>710</v>
      </c>
      <c r="CJ11" s="1018"/>
      <c r="CK11" s="1018"/>
      <c r="CL11" s="1018"/>
      <c r="CM11" s="1018"/>
      <c r="CN11" s="1018"/>
      <c r="CO11" s="1018"/>
      <c r="CP11" s="1018"/>
      <c r="CQ11" s="1019"/>
      <c r="CR11" s="1088"/>
      <c r="CS11" s="1089"/>
      <c r="CT11" s="1090"/>
      <c r="CU11" s="155" t="s">
        <v>3077</v>
      </c>
      <c r="CV11" s="160"/>
      <c r="CW11" s="1017">
        <f>VLOOKUP(CU11,'Прайс-лист'!$B:$K,10,0)</f>
        <v>1130</v>
      </c>
      <c r="CX11" s="1018"/>
      <c r="CY11" s="1018"/>
      <c r="CZ11" s="1018"/>
      <c r="DA11" s="1018"/>
      <c r="DB11" s="1018"/>
      <c r="DC11" s="1018"/>
      <c r="DD11" s="1018"/>
      <c r="DE11" s="1019"/>
      <c r="DF11" s="1088"/>
      <c r="DG11" s="1089"/>
      <c r="DH11" s="1090"/>
      <c r="DI11" s="160"/>
    </row>
    <row r="12" spans="1:113" ht="9" customHeight="1" thickBot="1">
      <c r="B12" s="160"/>
      <c r="C12" s="160"/>
      <c r="D12" s="160"/>
      <c r="E12" s="160"/>
      <c r="F12" s="160"/>
      <c r="G12" s="160"/>
      <c r="H12" s="160"/>
      <c r="I12" s="160"/>
      <c r="J12" s="160"/>
      <c r="K12" s="160"/>
      <c r="L12" s="160"/>
      <c r="M12" s="160"/>
      <c r="N12" s="160"/>
      <c r="O12" s="160"/>
      <c r="P12" s="164"/>
      <c r="Q12" s="160"/>
      <c r="R12" s="160"/>
      <c r="S12" s="160"/>
      <c r="T12" s="160"/>
      <c r="U12" s="160"/>
      <c r="V12" s="160"/>
      <c r="W12" s="160"/>
      <c r="X12" s="160"/>
      <c r="Y12" s="160"/>
      <c r="Z12" s="160"/>
      <c r="AA12" s="160"/>
      <c r="AB12" s="160"/>
      <c r="AC12" s="160"/>
      <c r="AD12" s="160"/>
      <c r="AE12" s="160"/>
      <c r="AF12" s="160"/>
      <c r="AG12" s="160"/>
      <c r="AH12" s="160"/>
      <c r="AI12" s="160"/>
      <c r="AJ12" s="160"/>
      <c r="AK12" s="160"/>
      <c r="AL12" s="160"/>
      <c r="AM12" s="160"/>
      <c r="AN12" s="160"/>
      <c r="AO12" s="160"/>
      <c r="AP12" s="160"/>
      <c r="AQ12" s="160"/>
      <c r="AR12" s="160"/>
      <c r="AS12" s="160"/>
      <c r="AT12" s="160"/>
      <c r="AU12" s="160"/>
      <c r="AV12" s="160"/>
      <c r="AW12" s="160"/>
      <c r="AX12" s="160"/>
      <c r="AY12" s="160"/>
      <c r="AZ12" s="160"/>
      <c r="BA12" s="160"/>
      <c r="BB12" s="160"/>
      <c r="BC12" s="160"/>
      <c r="BD12" s="160"/>
      <c r="BE12" s="160"/>
      <c r="BF12" s="160"/>
      <c r="BG12" s="160"/>
      <c r="BH12" s="160"/>
      <c r="BI12" s="160"/>
      <c r="BJ12" s="160"/>
      <c r="BK12" s="160"/>
      <c r="BL12" s="160"/>
      <c r="BM12" s="160"/>
      <c r="BN12" s="160"/>
      <c r="BO12" s="160"/>
      <c r="BP12" s="160"/>
      <c r="BQ12" s="160"/>
      <c r="BR12" s="160"/>
      <c r="BS12" s="160"/>
      <c r="BT12" s="160"/>
      <c r="BU12" s="160"/>
      <c r="BV12" s="160"/>
      <c r="BW12" s="160"/>
      <c r="BX12" s="160"/>
      <c r="BY12" s="160"/>
      <c r="BZ12" s="160"/>
      <c r="CA12" s="160"/>
      <c r="CB12" s="160"/>
      <c r="CC12" s="160"/>
      <c r="CD12" s="160"/>
      <c r="CE12" s="160"/>
      <c r="CF12" s="160"/>
      <c r="CG12" s="160"/>
      <c r="CH12" s="160"/>
      <c r="CI12" s="160"/>
      <c r="CJ12" s="160"/>
      <c r="CK12" s="160"/>
      <c r="CL12" s="160"/>
      <c r="CM12" s="160"/>
      <c r="CN12" s="160"/>
      <c r="CO12" s="160"/>
      <c r="CP12" s="160"/>
      <c r="CQ12" s="160"/>
      <c r="CR12" s="160"/>
      <c r="CS12" s="160"/>
      <c r="CT12" s="160"/>
      <c r="CU12" s="160"/>
      <c r="CV12" s="160"/>
      <c r="CW12" s="160"/>
      <c r="CX12" s="160"/>
      <c r="CY12" s="160"/>
      <c r="CZ12" s="160"/>
      <c r="DA12" s="160"/>
      <c r="DB12" s="160"/>
      <c r="DC12" s="160"/>
      <c r="DD12" s="160"/>
      <c r="DE12" s="160"/>
      <c r="DF12" s="160"/>
      <c r="DG12" s="160"/>
      <c r="DH12" s="160"/>
      <c r="DI12" s="160"/>
    </row>
    <row r="13" spans="1:113" s="240" customFormat="1" ht="19.5" customHeight="1" thickBot="1">
      <c r="A13" s="167"/>
      <c r="B13" s="242"/>
      <c r="C13" s="977" t="s">
        <v>2828</v>
      </c>
      <c r="D13" s="978"/>
      <c r="E13" s="978"/>
      <c r="F13" s="978"/>
      <c r="G13" s="978"/>
      <c r="H13" s="978"/>
      <c r="I13" s="978"/>
      <c r="J13" s="978"/>
      <c r="K13" s="978"/>
      <c r="L13" s="978"/>
      <c r="M13" s="978"/>
      <c r="N13" s="979"/>
      <c r="O13" s="167"/>
      <c r="P13" s="242"/>
      <c r="Q13" s="977" t="s">
        <v>2835</v>
      </c>
      <c r="R13" s="978"/>
      <c r="S13" s="978"/>
      <c r="T13" s="978"/>
      <c r="U13" s="978"/>
      <c r="V13" s="978"/>
      <c r="W13" s="978"/>
      <c r="X13" s="978"/>
      <c r="Y13" s="978"/>
      <c r="Z13" s="978"/>
      <c r="AA13" s="978"/>
      <c r="AB13" s="979"/>
      <c r="AC13" s="167"/>
      <c r="AD13" s="242"/>
      <c r="AE13" s="977" t="s">
        <v>2838</v>
      </c>
      <c r="AF13" s="978"/>
      <c r="AG13" s="978"/>
      <c r="AH13" s="978"/>
      <c r="AI13" s="978"/>
      <c r="AJ13" s="978"/>
      <c r="AK13" s="978"/>
      <c r="AL13" s="978"/>
      <c r="AM13" s="978"/>
      <c r="AN13" s="978"/>
      <c r="AO13" s="978"/>
      <c r="AP13" s="979"/>
      <c r="AS13" s="977" t="s">
        <v>2845</v>
      </c>
      <c r="AT13" s="978"/>
      <c r="AU13" s="978"/>
      <c r="AV13" s="978"/>
      <c r="AW13" s="978"/>
      <c r="AX13" s="978"/>
      <c r="AY13" s="978"/>
      <c r="AZ13" s="978"/>
      <c r="BA13" s="978"/>
      <c r="BB13" s="978"/>
      <c r="BC13" s="978"/>
      <c r="BD13" s="979"/>
      <c r="BE13" s="167"/>
      <c r="BF13" s="241"/>
      <c r="BG13" s="977" t="s">
        <v>2848</v>
      </c>
      <c r="BH13" s="978"/>
      <c r="BI13" s="978"/>
      <c r="BJ13" s="978"/>
      <c r="BK13" s="978"/>
      <c r="BL13" s="978"/>
      <c r="BM13" s="978"/>
      <c r="BN13" s="978"/>
      <c r="BO13" s="978"/>
      <c r="BP13" s="978"/>
      <c r="BQ13" s="978"/>
      <c r="BR13" s="979"/>
      <c r="BS13" s="167"/>
      <c r="BT13" s="242"/>
      <c r="BU13" s="977" t="s">
        <v>2851</v>
      </c>
      <c r="BV13" s="978"/>
      <c r="BW13" s="978"/>
      <c r="BX13" s="978"/>
      <c r="BY13" s="978"/>
      <c r="BZ13" s="978"/>
      <c r="CA13" s="978"/>
      <c r="CB13" s="978"/>
      <c r="CC13" s="978"/>
      <c r="CD13" s="978"/>
      <c r="CE13" s="978"/>
      <c r="CF13" s="979"/>
      <c r="CG13" s="167"/>
      <c r="CH13" s="242"/>
      <c r="CI13" s="977" t="s">
        <v>2867</v>
      </c>
      <c r="CJ13" s="978"/>
      <c r="CK13" s="978"/>
      <c r="CL13" s="978"/>
      <c r="CM13" s="978"/>
      <c r="CN13" s="978"/>
      <c r="CO13" s="978"/>
      <c r="CP13" s="978"/>
      <c r="CQ13" s="978"/>
      <c r="CR13" s="978"/>
      <c r="CS13" s="978"/>
      <c r="CT13" s="979"/>
      <c r="CU13" s="167"/>
      <c r="CV13" s="242"/>
      <c r="CW13" s="977" t="s">
        <v>2870</v>
      </c>
      <c r="CX13" s="978"/>
      <c r="CY13" s="978"/>
      <c r="CZ13" s="978"/>
      <c r="DA13" s="978"/>
      <c r="DB13" s="978"/>
      <c r="DC13" s="978"/>
      <c r="DD13" s="978"/>
      <c r="DE13" s="978"/>
      <c r="DF13" s="978"/>
      <c r="DG13" s="978"/>
      <c r="DH13" s="979"/>
      <c r="DI13" s="242"/>
    </row>
    <row r="14" spans="1:113" s="165" customFormat="1" ht="53.25" customHeight="1">
      <c r="A14" s="133"/>
      <c r="B14" s="148"/>
      <c r="C14" s="993" t="s">
        <v>4015</v>
      </c>
      <c r="D14" s="994"/>
      <c r="E14" s="994"/>
      <c r="F14" s="994"/>
      <c r="G14" s="994"/>
      <c r="H14" s="994"/>
      <c r="I14" s="994"/>
      <c r="J14" s="994"/>
      <c r="K14" s="994"/>
      <c r="L14" s="994"/>
      <c r="M14" s="994"/>
      <c r="N14" s="995"/>
      <c r="O14" s="133"/>
      <c r="P14" s="148"/>
      <c r="Q14" s="993" t="s">
        <v>4203</v>
      </c>
      <c r="R14" s="994"/>
      <c r="S14" s="994"/>
      <c r="T14" s="994"/>
      <c r="U14" s="994"/>
      <c r="V14" s="994"/>
      <c r="W14" s="994"/>
      <c r="X14" s="994"/>
      <c r="Y14" s="994"/>
      <c r="Z14" s="994"/>
      <c r="AA14" s="994"/>
      <c r="AB14" s="995"/>
      <c r="AC14" s="133"/>
      <c r="AD14" s="148"/>
      <c r="AE14" s="993" t="s">
        <v>4203</v>
      </c>
      <c r="AF14" s="994"/>
      <c r="AG14" s="994"/>
      <c r="AH14" s="994"/>
      <c r="AI14" s="994"/>
      <c r="AJ14" s="994"/>
      <c r="AK14" s="994"/>
      <c r="AL14" s="994"/>
      <c r="AM14" s="994"/>
      <c r="AN14" s="994"/>
      <c r="AO14" s="994"/>
      <c r="AP14" s="995"/>
      <c r="AS14" s="993" t="s">
        <v>4203</v>
      </c>
      <c r="AT14" s="994"/>
      <c r="AU14" s="994"/>
      <c r="AV14" s="994"/>
      <c r="AW14" s="994"/>
      <c r="AX14" s="994"/>
      <c r="AY14" s="994"/>
      <c r="AZ14" s="994"/>
      <c r="BA14" s="994"/>
      <c r="BB14" s="994"/>
      <c r="BC14" s="994"/>
      <c r="BD14" s="995"/>
      <c r="BE14" s="133"/>
      <c r="BF14" s="150"/>
      <c r="BG14" s="993" t="s">
        <v>4209</v>
      </c>
      <c r="BH14" s="994"/>
      <c r="BI14" s="994"/>
      <c r="BJ14" s="994"/>
      <c r="BK14" s="994"/>
      <c r="BL14" s="994"/>
      <c r="BM14" s="994"/>
      <c r="BN14" s="994"/>
      <c r="BO14" s="994"/>
      <c r="BP14" s="994"/>
      <c r="BQ14" s="994"/>
      <c r="BR14" s="995"/>
      <c r="BS14" s="133"/>
      <c r="BT14" s="148"/>
      <c r="BU14" s="993" t="s">
        <v>4209</v>
      </c>
      <c r="BV14" s="994"/>
      <c r="BW14" s="994"/>
      <c r="BX14" s="994"/>
      <c r="BY14" s="994"/>
      <c r="BZ14" s="994"/>
      <c r="CA14" s="994"/>
      <c r="CB14" s="994"/>
      <c r="CC14" s="994"/>
      <c r="CD14" s="994"/>
      <c r="CE14" s="994"/>
      <c r="CF14" s="995"/>
      <c r="CG14" s="133"/>
      <c r="CH14" s="148"/>
      <c r="CI14" s="993" t="s">
        <v>4211</v>
      </c>
      <c r="CJ14" s="994"/>
      <c r="CK14" s="994"/>
      <c r="CL14" s="994"/>
      <c r="CM14" s="994"/>
      <c r="CN14" s="994"/>
      <c r="CO14" s="994"/>
      <c r="CP14" s="994"/>
      <c r="CQ14" s="994"/>
      <c r="CR14" s="994"/>
      <c r="CS14" s="994"/>
      <c r="CT14" s="995"/>
      <c r="CU14" s="133"/>
      <c r="CV14" s="148"/>
      <c r="CW14" s="993" t="s">
        <v>4212</v>
      </c>
      <c r="CX14" s="994"/>
      <c r="CY14" s="994"/>
      <c r="CZ14" s="994"/>
      <c r="DA14" s="994"/>
      <c r="DB14" s="994"/>
      <c r="DC14" s="994"/>
      <c r="DD14" s="994"/>
      <c r="DE14" s="994"/>
      <c r="DF14" s="994"/>
      <c r="DG14" s="994"/>
      <c r="DH14" s="995"/>
      <c r="DI14" s="148"/>
    </row>
    <row r="15" spans="1:113" ht="21.75" customHeight="1">
      <c r="A15" s="227"/>
      <c r="B15" s="160"/>
      <c r="C15" s="736" t="s">
        <v>2830</v>
      </c>
      <c r="D15" s="717"/>
      <c r="E15" s="717"/>
      <c r="F15" s="717"/>
      <c r="G15" s="717"/>
      <c r="H15" s="717"/>
      <c r="I15" s="717"/>
      <c r="J15" s="717"/>
      <c r="K15" s="717"/>
      <c r="L15" s="717"/>
      <c r="M15" s="717"/>
      <c r="N15" s="718"/>
      <c r="O15" s="227"/>
      <c r="P15" s="160"/>
      <c r="Q15" s="736" t="s">
        <v>669</v>
      </c>
      <c r="R15" s="717"/>
      <c r="S15" s="717"/>
      <c r="T15" s="717"/>
      <c r="U15" s="717"/>
      <c r="V15" s="717"/>
      <c r="W15" s="717"/>
      <c r="X15" s="717"/>
      <c r="Y15" s="717"/>
      <c r="Z15" s="717"/>
      <c r="AA15" s="717"/>
      <c r="AB15" s="718"/>
      <c r="AC15" s="141"/>
      <c r="AD15" s="239"/>
      <c r="AE15" s="736" t="s">
        <v>685</v>
      </c>
      <c r="AF15" s="717"/>
      <c r="AG15" s="717"/>
      <c r="AH15" s="717"/>
      <c r="AI15" s="717"/>
      <c r="AJ15" s="717"/>
      <c r="AK15" s="717"/>
      <c r="AL15" s="717"/>
      <c r="AM15" s="717"/>
      <c r="AN15" s="717"/>
      <c r="AO15" s="717"/>
      <c r="AP15" s="718"/>
      <c r="AS15" s="736" t="s">
        <v>657</v>
      </c>
      <c r="AT15" s="717"/>
      <c r="AU15" s="717"/>
      <c r="AV15" s="717"/>
      <c r="AW15" s="717"/>
      <c r="AX15" s="717"/>
      <c r="AY15" s="717"/>
      <c r="AZ15" s="717"/>
      <c r="BA15" s="717"/>
      <c r="BB15" s="717"/>
      <c r="BC15" s="717"/>
      <c r="BD15" s="718"/>
      <c r="BE15" s="227"/>
      <c r="BF15" s="164"/>
      <c r="BG15" s="736" t="s">
        <v>661</v>
      </c>
      <c r="BH15" s="717"/>
      <c r="BI15" s="717"/>
      <c r="BJ15" s="717"/>
      <c r="BK15" s="717"/>
      <c r="BL15" s="717"/>
      <c r="BM15" s="717"/>
      <c r="BN15" s="717"/>
      <c r="BO15" s="717"/>
      <c r="BP15" s="717"/>
      <c r="BQ15" s="717"/>
      <c r="BR15" s="718"/>
      <c r="BS15" s="227"/>
      <c r="BT15" s="160"/>
      <c r="BU15" s="736" t="s">
        <v>4210</v>
      </c>
      <c r="BV15" s="717"/>
      <c r="BW15" s="717"/>
      <c r="BX15" s="717"/>
      <c r="BY15" s="717"/>
      <c r="BZ15" s="717"/>
      <c r="CA15" s="717"/>
      <c r="CB15" s="717"/>
      <c r="CC15" s="717"/>
      <c r="CD15" s="717"/>
      <c r="CE15" s="717"/>
      <c r="CF15" s="718"/>
      <c r="CG15" s="227"/>
      <c r="CH15" s="160"/>
      <c r="CI15" s="736" t="s">
        <v>657</v>
      </c>
      <c r="CJ15" s="717"/>
      <c r="CK15" s="717"/>
      <c r="CL15" s="717"/>
      <c r="CM15" s="717"/>
      <c r="CN15" s="717"/>
      <c r="CO15" s="717"/>
      <c r="CP15" s="717"/>
      <c r="CQ15" s="717"/>
      <c r="CR15" s="717"/>
      <c r="CS15" s="717"/>
      <c r="CT15" s="718"/>
      <c r="CU15" s="227"/>
      <c r="CV15" s="160"/>
      <c r="CW15" s="736" t="s">
        <v>661</v>
      </c>
      <c r="CX15" s="717"/>
      <c r="CY15" s="717"/>
      <c r="CZ15" s="717"/>
      <c r="DA15" s="717"/>
      <c r="DB15" s="717"/>
      <c r="DC15" s="717"/>
      <c r="DD15" s="717"/>
      <c r="DE15" s="717"/>
      <c r="DF15" s="717"/>
      <c r="DG15" s="717"/>
      <c r="DH15" s="718"/>
      <c r="DI15" s="160"/>
    </row>
    <row r="16" spans="1:113" ht="105" customHeight="1">
      <c r="A16" s="135"/>
      <c r="B16" s="160"/>
      <c r="C16" s="720"/>
      <c r="D16" s="711"/>
      <c r="E16" s="711"/>
      <c r="F16" s="711"/>
      <c r="G16" s="711"/>
      <c r="H16" s="711"/>
      <c r="I16" s="711"/>
      <c r="J16" s="711"/>
      <c r="K16" s="711"/>
      <c r="L16" s="711"/>
      <c r="M16" s="711"/>
      <c r="N16" s="712"/>
      <c r="O16" s="135"/>
      <c r="P16" s="160"/>
      <c r="Q16" s="720"/>
      <c r="R16" s="711"/>
      <c r="S16" s="711"/>
      <c r="T16" s="711"/>
      <c r="U16" s="711"/>
      <c r="V16" s="711"/>
      <c r="W16" s="711"/>
      <c r="X16" s="711"/>
      <c r="Y16" s="711"/>
      <c r="Z16" s="711"/>
      <c r="AA16" s="711"/>
      <c r="AB16" s="712"/>
      <c r="AC16" s="135"/>
      <c r="AD16" s="160"/>
      <c r="AE16" s="720"/>
      <c r="AF16" s="711"/>
      <c r="AG16" s="711"/>
      <c r="AH16" s="711"/>
      <c r="AI16" s="711"/>
      <c r="AJ16" s="711"/>
      <c r="AK16" s="711"/>
      <c r="AL16" s="711"/>
      <c r="AM16" s="711"/>
      <c r="AN16" s="711"/>
      <c r="AO16" s="711"/>
      <c r="AP16" s="712"/>
      <c r="AS16" s="720"/>
      <c r="AT16" s="711"/>
      <c r="AU16" s="711"/>
      <c r="AV16" s="711"/>
      <c r="AW16" s="711"/>
      <c r="AX16" s="711"/>
      <c r="AY16" s="711"/>
      <c r="AZ16" s="711"/>
      <c r="BA16" s="711"/>
      <c r="BB16" s="711"/>
      <c r="BC16" s="711"/>
      <c r="BD16" s="712"/>
      <c r="BE16" s="135"/>
      <c r="BF16" s="164"/>
      <c r="BG16" s="720"/>
      <c r="BH16" s="711"/>
      <c r="BI16" s="711"/>
      <c r="BJ16" s="711"/>
      <c r="BK16" s="711"/>
      <c r="BL16" s="711"/>
      <c r="BM16" s="711"/>
      <c r="BN16" s="711"/>
      <c r="BO16" s="711"/>
      <c r="BP16" s="711"/>
      <c r="BQ16" s="711"/>
      <c r="BR16" s="712"/>
      <c r="BS16" s="135"/>
      <c r="BT16" s="160"/>
      <c r="BU16" s="720"/>
      <c r="BV16" s="711"/>
      <c r="BW16" s="711"/>
      <c r="BX16" s="711"/>
      <c r="BY16" s="711"/>
      <c r="BZ16" s="711"/>
      <c r="CA16" s="711"/>
      <c r="CB16" s="711"/>
      <c r="CC16" s="711"/>
      <c r="CD16" s="711"/>
      <c r="CE16" s="711"/>
      <c r="CF16" s="712"/>
      <c r="CG16" s="135"/>
      <c r="CH16" s="160"/>
      <c r="CI16" s="720"/>
      <c r="CJ16" s="711"/>
      <c r="CK16" s="711"/>
      <c r="CL16" s="711"/>
      <c r="CM16" s="711"/>
      <c r="CN16" s="711"/>
      <c r="CO16" s="711"/>
      <c r="CP16" s="711"/>
      <c r="CQ16" s="711"/>
      <c r="CR16" s="711"/>
      <c r="CS16" s="711"/>
      <c r="CT16" s="712"/>
      <c r="CU16" s="135"/>
      <c r="CV16" s="160"/>
      <c r="CW16" s="720"/>
      <c r="CX16" s="711"/>
      <c r="CY16" s="711"/>
      <c r="CZ16" s="711"/>
      <c r="DA16" s="711"/>
      <c r="DB16" s="711"/>
      <c r="DC16" s="711"/>
      <c r="DD16" s="711"/>
      <c r="DE16" s="711"/>
      <c r="DF16" s="711"/>
      <c r="DG16" s="711"/>
      <c r="DH16" s="712"/>
      <c r="DI16" s="160"/>
    </row>
    <row r="17" spans="1:113" ht="21.75" customHeight="1">
      <c r="A17" s="138" t="s">
        <v>3092</v>
      </c>
      <c r="B17" s="160"/>
      <c r="C17" s="1008">
        <f>VLOOKUP(A17,'Прайс-лист'!$B:$K,10,0)</f>
        <v>940</v>
      </c>
      <c r="D17" s="1009"/>
      <c r="E17" s="1009"/>
      <c r="F17" s="1009"/>
      <c r="G17" s="1009"/>
      <c r="H17" s="1009"/>
      <c r="I17" s="1009"/>
      <c r="J17" s="1009"/>
      <c r="K17" s="1010"/>
      <c r="L17" s="1091"/>
      <c r="M17" s="1092"/>
      <c r="N17" s="1093"/>
      <c r="O17" s="138" t="s">
        <v>3094</v>
      </c>
      <c r="P17" s="160"/>
      <c r="Q17" s="1008">
        <f>VLOOKUP(O17,'Прайс-лист'!$B:$K,10,0)</f>
        <v>920</v>
      </c>
      <c r="R17" s="1009"/>
      <c r="S17" s="1009"/>
      <c r="T17" s="1009"/>
      <c r="U17" s="1009"/>
      <c r="V17" s="1009"/>
      <c r="W17" s="1009"/>
      <c r="X17" s="1009"/>
      <c r="Y17" s="1010"/>
      <c r="Z17" s="1091"/>
      <c r="AA17" s="1092"/>
      <c r="AB17" s="1093"/>
      <c r="AC17" s="138" t="s">
        <v>3096</v>
      </c>
      <c r="AD17" s="160"/>
      <c r="AE17" s="1008">
        <f>VLOOKUP(AC17,'Прайс-лист'!$B:$K,10,0)</f>
        <v>1060</v>
      </c>
      <c r="AF17" s="1009"/>
      <c r="AG17" s="1009"/>
      <c r="AH17" s="1009"/>
      <c r="AI17" s="1009"/>
      <c r="AJ17" s="1009"/>
      <c r="AK17" s="1009"/>
      <c r="AL17" s="1009"/>
      <c r="AM17" s="1010"/>
      <c r="AN17" s="1091"/>
      <c r="AO17" s="1092"/>
      <c r="AP17" s="1093"/>
      <c r="AQ17" s="138" t="s">
        <v>3098</v>
      </c>
      <c r="AS17" s="1008">
        <f>VLOOKUP(AQ17,'Прайс-лист'!$B:$K,10,0)</f>
        <v>1200</v>
      </c>
      <c r="AT17" s="1009"/>
      <c r="AU17" s="1009"/>
      <c r="AV17" s="1009"/>
      <c r="AW17" s="1009"/>
      <c r="AX17" s="1009"/>
      <c r="AY17" s="1009"/>
      <c r="AZ17" s="1009"/>
      <c r="BA17" s="1010"/>
      <c r="BB17" s="1091"/>
      <c r="BC17" s="1092"/>
      <c r="BD17" s="1093"/>
      <c r="BE17" s="138" t="s">
        <v>3100</v>
      </c>
      <c r="BF17" s="164"/>
      <c r="BG17" s="1008">
        <f>VLOOKUP(BE17,'Прайс-лист'!$B:$K,10,0)</f>
        <v>1400</v>
      </c>
      <c r="BH17" s="1009"/>
      <c r="BI17" s="1009"/>
      <c r="BJ17" s="1009"/>
      <c r="BK17" s="1009"/>
      <c r="BL17" s="1009"/>
      <c r="BM17" s="1009"/>
      <c r="BN17" s="1009"/>
      <c r="BO17" s="1010"/>
      <c r="BP17" s="1091"/>
      <c r="BQ17" s="1092"/>
      <c r="BR17" s="1093"/>
      <c r="BS17" s="138" t="s">
        <v>3102</v>
      </c>
      <c r="BT17" s="160"/>
      <c r="BU17" s="1008">
        <f>VLOOKUP(BS17,'Прайс-лист'!$B:$K,10,0)</f>
        <v>1680</v>
      </c>
      <c r="BV17" s="1009"/>
      <c r="BW17" s="1009"/>
      <c r="BX17" s="1009"/>
      <c r="BY17" s="1009"/>
      <c r="BZ17" s="1009"/>
      <c r="CA17" s="1009"/>
      <c r="CB17" s="1009"/>
      <c r="CC17" s="1010"/>
      <c r="CD17" s="1091"/>
      <c r="CE17" s="1092"/>
      <c r="CF17" s="1093"/>
      <c r="CG17" s="138" t="s">
        <v>3106</v>
      </c>
      <c r="CH17" s="160"/>
      <c r="CI17" s="1008">
        <f>VLOOKUP(CG17,'Прайс-лист'!$B:$K,10,0)</f>
        <v>740</v>
      </c>
      <c r="CJ17" s="1009"/>
      <c r="CK17" s="1009"/>
      <c r="CL17" s="1009"/>
      <c r="CM17" s="1009"/>
      <c r="CN17" s="1009"/>
      <c r="CO17" s="1009"/>
      <c r="CP17" s="1009"/>
      <c r="CQ17" s="1010"/>
      <c r="CR17" s="1091"/>
      <c r="CS17" s="1092"/>
      <c r="CT17" s="1093"/>
      <c r="CU17" s="138" t="s">
        <v>3108</v>
      </c>
      <c r="CV17" s="160"/>
      <c r="CW17" s="1008">
        <f>VLOOKUP(CU17,'Прайс-лист'!$B:$K,10,0)</f>
        <v>850</v>
      </c>
      <c r="CX17" s="1009"/>
      <c r="CY17" s="1009"/>
      <c r="CZ17" s="1009"/>
      <c r="DA17" s="1009"/>
      <c r="DB17" s="1009"/>
      <c r="DC17" s="1009"/>
      <c r="DD17" s="1009"/>
      <c r="DE17" s="1010"/>
      <c r="DF17" s="1091"/>
      <c r="DG17" s="1092"/>
      <c r="DH17" s="1093"/>
      <c r="DI17" s="160"/>
    </row>
    <row r="18" spans="1:113" ht="21.75" customHeight="1" thickBot="1">
      <c r="A18" s="155"/>
      <c r="B18" s="160"/>
      <c r="C18" s="1017" t="s">
        <v>4187</v>
      </c>
      <c r="D18" s="1018"/>
      <c r="E18" s="1018"/>
      <c r="F18" s="1018"/>
      <c r="G18" s="1018"/>
      <c r="H18" s="1018"/>
      <c r="I18" s="1018"/>
      <c r="J18" s="1018"/>
      <c r="K18" s="1019"/>
      <c r="L18" s="1088"/>
      <c r="M18" s="1089"/>
      <c r="N18" s="1090"/>
      <c r="O18" s="155"/>
      <c r="P18" s="160"/>
      <c r="Q18" s="1017" t="s">
        <v>4187</v>
      </c>
      <c r="R18" s="1018"/>
      <c r="S18" s="1018"/>
      <c r="T18" s="1018"/>
      <c r="U18" s="1018"/>
      <c r="V18" s="1018"/>
      <c r="W18" s="1018"/>
      <c r="X18" s="1018"/>
      <c r="Y18" s="1019"/>
      <c r="Z18" s="1088"/>
      <c r="AA18" s="1089"/>
      <c r="AB18" s="1090"/>
      <c r="AC18" s="155"/>
      <c r="AD18" s="160"/>
      <c r="AE18" s="1017" t="s">
        <v>4187</v>
      </c>
      <c r="AF18" s="1018"/>
      <c r="AG18" s="1018"/>
      <c r="AH18" s="1018"/>
      <c r="AI18" s="1018"/>
      <c r="AJ18" s="1018"/>
      <c r="AK18" s="1018"/>
      <c r="AL18" s="1018"/>
      <c r="AM18" s="1019"/>
      <c r="AN18" s="1088"/>
      <c r="AO18" s="1089"/>
      <c r="AP18" s="1090"/>
      <c r="AQ18" s="155"/>
      <c r="AS18" s="1017" t="s">
        <v>4187</v>
      </c>
      <c r="AT18" s="1018"/>
      <c r="AU18" s="1018"/>
      <c r="AV18" s="1018"/>
      <c r="AW18" s="1018"/>
      <c r="AX18" s="1018"/>
      <c r="AY18" s="1018"/>
      <c r="AZ18" s="1018"/>
      <c r="BA18" s="1019"/>
      <c r="BB18" s="1094"/>
      <c r="BC18" s="1095"/>
      <c r="BD18" s="1096"/>
      <c r="BE18" s="155"/>
      <c r="BF18" s="164"/>
      <c r="BG18" s="1017" t="s">
        <v>4187</v>
      </c>
      <c r="BH18" s="1018"/>
      <c r="BI18" s="1018"/>
      <c r="BJ18" s="1018"/>
      <c r="BK18" s="1018"/>
      <c r="BL18" s="1018"/>
      <c r="BM18" s="1018"/>
      <c r="BN18" s="1018"/>
      <c r="BO18" s="1019"/>
      <c r="BP18" s="1094"/>
      <c r="BQ18" s="1095"/>
      <c r="BR18" s="1096"/>
      <c r="BS18" s="155"/>
      <c r="BT18" s="160"/>
      <c r="BU18" s="1017" t="s">
        <v>4187</v>
      </c>
      <c r="BV18" s="1018"/>
      <c r="BW18" s="1018"/>
      <c r="BX18" s="1018"/>
      <c r="BY18" s="1018"/>
      <c r="BZ18" s="1018"/>
      <c r="CA18" s="1018"/>
      <c r="CB18" s="1018"/>
      <c r="CC18" s="1019"/>
      <c r="CD18" s="1094"/>
      <c r="CE18" s="1095"/>
      <c r="CF18" s="1096"/>
      <c r="CG18" s="155"/>
      <c r="CH18" s="160"/>
      <c r="CI18" s="1017" t="s">
        <v>4187</v>
      </c>
      <c r="CJ18" s="1018"/>
      <c r="CK18" s="1018"/>
      <c r="CL18" s="1018"/>
      <c r="CM18" s="1018"/>
      <c r="CN18" s="1018"/>
      <c r="CO18" s="1018"/>
      <c r="CP18" s="1018"/>
      <c r="CQ18" s="1019"/>
      <c r="CR18" s="1094"/>
      <c r="CS18" s="1095"/>
      <c r="CT18" s="1096"/>
      <c r="CU18" s="155"/>
      <c r="CV18" s="160"/>
      <c r="CW18" s="1017" t="s">
        <v>4187</v>
      </c>
      <c r="CX18" s="1018"/>
      <c r="CY18" s="1018"/>
      <c r="CZ18" s="1018"/>
      <c r="DA18" s="1018"/>
      <c r="DB18" s="1018"/>
      <c r="DC18" s="1018"/>
      <c r="DD18" s="1018"/>
      <c r="DE18" s="1019"/>
      <c r="DF18" s="1094"/>
      <c r="DG18" s="1095"/>
      <c r="DH18" s="1096"/>
      <c r="DI18" s="160"/>
    </row>
    <row r="19" spans="1:113" ht="9.75" customHeight="1" thickBot="1"/>
    <row r="20" spans="1:113" s="240" customFormat="1" ht="19.5" customHeight="1" thickBot="1">
      <c r="A20" s="167"/>
      <c r="B20" s="242"/>
      <c r="C20" s="977" t="s">
        <v>2873</v>
      </c>
      <c r="D20" s="978"/>
      <c r="E20" s="978"/>
      <c r="F20" s="978"/>
      <c r="G20" s="978"/>
      <c r="H20" s="978"/>
      <c r="I20" s="978"/>
      <c r="J20" s="978"/>
      <c r="K20" s="978"/>
      <c r="L20" s="978"/>
      <c r="M20" s="978"/>
      <c r="N20" s="979"/>
      <c r="O20" s="167"/>
      <c r="P20" s="242"/>
      <c r="Q20" s="977" t="s">
        <v>2884</v>
      </c>
      <c r="R20" s="978"/>
      <c r="S20" s="978"/>
      <c r="T20" s="978"/>
      <c r="U20" s="978"/>
      <c r="V20" s="978"/>
      <c r="W20" s="978"/>
      <c r="X20" s="978"/>
      <c r="Y20" s="978"/>
      <c r="Z20" s="978"/>
      <c r="AA20" s="978"/>
      <c r="AB20" s="979"/>
      <c r="AC20" s="167"/>
      <c r="AD20" s="241"/>
      <c r="AE20" s="977" t="s">
        <v>2891</v>
      </c>
      <c r="AF20" s="978"/>
      <c r="AG20" s="978"/>
      <c r="AH20" s="978"/>
      <c r="AI20" s="978"/>
      <c r="AJ20" s="978"/>
      <c r="AK20" s="978"/>
      <c r="AL20" s="978"/>
      <c r="AM20" s="978"/>
      <c r="AN20" s="978"/>
      <c r="AO20" s="978"/>
      <c r="AP20" s="979"/>
      <c r="AQ20" s="167"/>
      <c r="AR20" s="242"/>
      <c r="AS20" s="977" t="s">
        <v>2860</v>
      </c>
      <c r="AT20" s="978"/>
      <c r="AU20" s="978"/>
      <c r="AV20" s="978"/>
      <c r="AW20" s="978"/>
      <c r="AX20" s="978"/>
      <c r="AY20" s="978"/>
      <c r="AZ20" s="978"/>
      <c r="BA20" s="978"/>
      <c r="BB20" s="978"/>
      <c r="BC20" s="978"/>
      <c r="BD20" s="979"/>
      <c r="DI20" s="242"/>
    </row>
    <row r="21" spans="1:113" s="165" customFormat="1" ht="53.25" customHeight="1">
      <c r="A21" s="133"/>
      <c r="B21" s="148"/>
      <c r="C21" s="993" t="s">
        <v>4212</v>
      </c>
      <c r="D21" s="994"/>
      <c r="E21" s="994"/>
      <c r="F21" s="994"/>
      <c r="G21" s="994"/>
      <c r="H21" s="994"/>
      <c r="I21" s="994"/>
      <c r="J21" s="994"/>
      <c r="K21" s="994"/>
      <c r="L21" s="994"/>
      <c r="M21" s="994"/>
      <c r="N21" s="995"/>
      <c r="O21" s="133"/>
      <c r="P21" s="148"/>
      <c r="Q21" s="993" t="s">
        <v>4214</v>
      </c>
      <c r="R21" s="994"/>
      <c r="S21" s="994"/>
      <c r="T21" s="994"/>
      <c r="U21" s="994"/>
      <c r="V21" s="994"/>
      <c r="W21" s="994"/>
      <c r="X21" s="994"/>
      <c r="Y21" s="994"/>
      <c r="Z21" s="994"/>
      <c r="AA21" s="994"/>
      <c r="AB21" s="995"/>
      <c r="AC21" s="133"/>
      <c r="AD21" s="150"/>
      <c r="AE21" s="993" t="s">
        <v>4329</v>
      </c>
      <c r="AF21" s="994"/>
      <c r="AG21" s="994"/>
      <c r="AH21" s="994"/>
      <c r="AI21" s="994"/>
      <c r="AJ21" s="994"/>
      <c r="AK21" s="994"/>
      <c r="AL21" s="994"/>
      <c r="AM21" s="994"/>
      <c r="AN21" s="994"/>
      <c r="AO21" s="994"/>
      <c r="AP21" s="995"/>
      <c r="AQ21" s="133"/>
      <c r="AR21" s="148"/>
      <c r="AS21" s="993" t="s">
        <v>4019</v>
      </c>
      <c r="AT21" s="994"/>
      <c r="AU21" s="994"/>
      <c r="AV21" s="994"/>
      <c r="AW21" s="994"/>
      <c r="AX21" s="994"/>
      <c r="AY21" s="994"/>
      <c r="AZ21" s="994"/>
      <c r="BA21" s="994"/>
      <c r="BB21" s="994"/>
      <c r="BC21" s="994"/>
      <c r="BD21" s="995"/>
      <c r="DI21" s="148"/>
    </row>
    <row r="22" spans="1:113" ht="21.75" customHeight="1">
      <c r="A22" s="227"/>
      <c r="B22" s="160"/>
      <c r="C22" s="736" t="s">
        <v>665</v>
      </c>
      <c r="D22" s="717"/>
      <c r="E22" s="717"/>
      <c r="F22" s="717"/>
      <c r="G22" s="717"/>
      <c r="H22" s="717"/>
      <c r="I22" s="717"/>
      <c r="J22" s="717"/>
      <c r="K22" s="717"/>
      <c r="L22" s="717"/>
      <c r="M22" s="717"/>
      <c r="N22" s="718"/>
      <c r="O22" s="141"/>
      <c r="P22" s="239"/>
      <c r="Q22" s="736" t="s">
        <v>2886</v>
      </c>
      <c r="R22" s="717"/>
      <c r="S22" s="717"/>
      <c r="T22" s="717"/>
      <c r="U22" s="717"/>
      <c r="V22" s="717"/>
      <c r="W22" s="717"/>
      <c r="X22" s="717"/>
      <c r="Y22" s="717"/>
      <c r="Z22" s="717"/>
      <c r="AA22" s="717"/>
      <c r="AB22" s="718"/>
      <c r="AC22" s="227"/>
      <c r="AD22" s="164"/>
      <c r="AE22" s="736" t="s">
        <v>685</v>
      </c>
      <c r="AF22" s="717"/>
      <c r="AG22" s="717"/>
      <c r="AH22" s="717"/>
      <c r="AI22" s="717"/>
      <c r="AJ22" s="717"/>
      <c r="AK22" s="717"/>
      <c r="AL22" s="717"/>
      <c r="AM22" s="717"/>
      <c r="AN22" s="717"/>
      <c r="AO22" s="717"/>
      <c r="AP22" s="718"/>
      <c r="AQ22" s="227"/>
      <c r="AR22" s="160"/>
      <c r="AS22" s="736" t="s">
        <v>665</v>
      </c>
      <c r="AT22" s="717"/>
      <c r="AU22" s="717"/>
      <c r="AV22" s="717"/>
      <c r="AW22" s="717"/>
      <c r="AX22" s="717"/>
      <c r="AY22" s="717"/>
      <c r="AZ22" s="717"/>
      <c r="BA22" s="717"/>
      <c r="BB22" s="717"/>
      <c r="BC22" s="717"/>
      <c r="BD22" s="718"/>
      <c r="DI22" s="160"/>
    </row>
    <row r="23" spans="1:113" ht="123" customHeight="1">
      <c r="A23" s="135"/>
      <c r="B23" s="160"/>
      <c r="C23" s="720"/>
      <c r="D23" s="711"/>
      <c r="E23" s="711"/>
      <c r="F23" s="711"/>
      <c r="G23" s="711"/>
      <c r="H23" s="711"/>
      <c r="I23" s="711"/>
      <c r="J23" s="711"/>
      <c r="K23" s="711"/>
      <c r="L23" s="711"/>
      <c r="M23" s="711"/>
      <c r="N23" s="712"/>
      <c r="O23" s="135"/>
      <c r="P23" s="160"/>
      <c r="Q23" s="720"/>
      <c r="R23" s="711"/>
      <c r="S23" s="711"/>
      <c r="T23" s="711"/>
      <c r="U23" s="711"/>
      <c r="V23" s="711"/>
      <c r="W23" s="711"/>
      <c r="X23" s="711"/>
      <c r="Y23" s="711"/>
      <c r="Z23" s="711"/>
      <c r="AA23" s="711"/>
      <c r="AB23" s="712"/>
      <c r="AC23" s="135"/>
      <c r="AD23" s="164"/>
      <c r="AE23" s="720"/>
      <c r="AF23" s="711"/>
      <c r="AG23" s="711"/>
      <c r="AH23" s="711"/>
      <c r="AI23" s="711"/>
      <c r="AJ23" s="711"/>
      <c r="AK23" s="711"/>
      <c r="AL23" s="711"/>
      <c r="AM23" s="711"/>
      <c r="AN23" s="711"/>
      <c r="AO23" s="711"/>
      <c r="AP23" s="712"/>
      <c r="AQ23" s="135"/>
      <c r="AR23" s="160"/>
      <c r="AS23" s="720"/>
      <c r="AT23" s="711"/>
      <c r="AU23" s="711"/>
      <c r="AV23" s="711"/>
      <c r="AW23" s="711"/>
      <c r="AX23" s="711"/>
      <c r="AY23" s="711"/>
      <c r="AZ23" s="711"/>
      <c r="BA23" s="711"/>
      <c r="BB23" s="711"/>
      <c r="BC23" s="711"/>
      <c r="BD23" s="712"/>
      <c r="DI23" s="160"/>
    </row>
    <row r="24" spans="1:113" ht="20.25" customHeight="1">
      <c r="A24" s="138" t="s">
        <v>3110</v>
      </c>
      <c r="B24" s="160"/>
      <c r="C24" s="1008">
        <f>VLOOKUP(A24,'Прайс-лист'!$B:$K,10,0)</f>
        <v>960</v>
      </c>
      <c r="D24" s="1009"/>
      <c r="E24" s="1009"/>
      <c r="F24" s="1009"/>
      <c r="G24" s="1009"/>
      <c r="H24" s="1009"/>
      <c r="I24" s="1009"/>
      <c r="J24" s="1009"/>
      <c r="K24" s="1010"/>
      <c r="L24" s="1091"/>
      <c r="M24" s="1092"/>
      <c r="N24" s="1093"/>
      <c r="O24" s="138" t="s">
        <v>3112</v>
      </c>
      <c r="P24" s="160"/>
      <c r="Q24" s="1008">
        <f>VLOOKUP(O24,'Прайс-лист'!$B:$K,10,0)</f>
        <v>2740</v>
      </c>
      <c r="R24" s="1009"/>
      <c r="S24" s="1009"/>
      <c r="T24" s="1009"/>
      <c r="U24" s="1009"/>
      <c r="V24" s="1009"/>
      <c r="W24" s="1009"/>
      <c r="X24" s="1009"/>
      <c r="Y24" s="1010"/>
      <c r="Z24" s="1091"/>
      <c r="AA24" s="1092"/>
      <c r="AB24" s="1093"/>
      <c r="AC24" s="138" t="s">
        <v>3114</v>
      </c>
      <c r="AD24" s="164"/>
      <c r="AE24" s="1008">
        <f>VLOOKUP(AC24,'Прайс-лист'!$B:$K,10,0)</f>
        <v>1640</v>
      </c>
      <c r="AF24" s="1009"/>
      <c r="AG24" s="1009"/>
      <c r="AH24" s="1009"/>
      <c r="AI24" s="1009"/>
      <c r="AJ24" s="1009"/>
      <c r="AK24" s="1009"/>
      <c r="AL24" s="1009"/>
      <c r="AM24" s="1010"/>
      <c r="AN24" s="1091"/>
      <c r="AO24" s="1092"/>
      <c r="AP24" s="1093"/>
      <c r="AQ24" s="138" t="s">
        <v>3104</v>
      </c>
      <c r="AR24" s="160"/>
      <c r="AS24" s="1008">
        <f>VLOOKUP(AQ24,'Прайс-лист'!$B:$K,10,0)</f>
        <v>2130</v>
      </c>
      <c r="AT24" s="1009"/>
      <c r="AU24" s="1009"/>
      <c r="AV24" s="1009"/>
      <c r="AW24" s="1009"/>
      <c r="AX24" s="1009"/>
      <c r="AY24" s="1009"/>
      <c r="AZ24" s="1009"/>
      <c r="BA24" s="1010"/>
      <c r="BB24" s="1091"/>
      <c r="BC24" s="1092"/>
      <c r="BD24" s="1093"/>
      <c r="DI24" s="160"/>
    </row>
    <row r="25" spans="1:113" ht="20.25" customHeight="1" thickBot="1">
      <c r="A25" s="155"/>
      <c r="B25" s="160"/>
      <c r="C25" s="1017" t="s">
        <v>4187</v>
      </c>
      <c r="D25" s="1018"/>
      <c r="E25" s="1018"/>
      <c r="F25" s="1018"/>
      <c r="G25" s="1018"/>
      <c r="H25" s="1018"/>
      <c r="I25" s="1018"/>
      <c r="J25" s="1018"/>
      <c r="K25" s="1019"/>
      <c r="L25" s="1094"/>
      <c r="M25" s="1095"/>
      <c r="N25" s="1096"/>
      <c r="O25" s="155"/>
      <c r="P25" s="160"/>
      <c r="Q25" s="1017" t="s">
        <v>4187</v>
      </c>
      <c r="R25" s="1018"/>
      <c r="S25" s="1018"/>
      <c r="T25" s="1018"/>
      <c r="U25" s="1018"/>
      <c r="V25" s="1018"/>
      <c r="W25" s="1018"/>
      <c r="X25" s="1018"/>
      <c r="Y25" s="1019"/>
      <c r="Z25" s="1094"/>
      <c r="AA25" s="1095"/>
      <c r="AB25" s="1096"/>
      <c r="AC25" s="155"/>
      <c r="AD25" s="164"/>
      <c r="AE25" s="1017" t="s">
        <v>4187</v>
      </c>
      <c r="AF25" s="1018"/>
      <c r="AG25" s="1018"/>
      <c r="AH25" s="1018"/>
      <c r="AI25" s="1018"/>
      <c r="AJ25" s="1018"/>
      <c r="AK25" s="1018"/>
      <c r="AL25" s="1018"/>
      <c r="AM25" s="1019"/>
      <c r="AN25" s="1094"/>
      <c r="AO25" s="1095"/>
      <c r="AP25" s="1096"/>
      <c r="AQ25" s="155"/>
      <c r="AR25" s="160"/>
      <c r="AS25" s="1017" t="s">
        <v>4187</v>
      </c>
      <c r="AT25" s="1018"/>
      <c r="AU25" s="1018"/>
      <c r="AV25" s="1018"/>
      <c r="AW25" s="1018"/>
      <c r="AX25" s="1018"/>
      <c r="AY25" s="1018"/>
      <c r="AZ25" s="1018"/>
      <c r="BA25" s="1019"/>
      <c r="BB25" s="1094"/>
      <c r="BC25" s="1095"/>
      <c r="BD25" s="1096"/>
      <c r="DI25" s="160"/>
    </row>
  </sheetData>
  <sheetProtection algorithmName="SHA-512" hashValue="zQkwvheDwxHsgD6KJho0QJ7BKaHEA9CPZ5UUrRyOdzDiV9ONq36Zb/t98n5fKtaLC/4dsNJkRq0U7OexTPSoqA==" saltValue="qj6ozKPaVUJWqSkx0SV1fg==" spinCount="100000" sheet="1" objects="1" scenarios="1"/>
  <mergeCells count="179">
    <mergeCell ref="AI2:BR4"/>
    <mergeCell ref="C5:DH5"/>
    <mergeCell ref="BU7:CF7"/>
    <mergeCell ref="C8:N8"/>
    <mergeCell ref="C11:K11"/>
    <mergeCell ref="L11:N11"/>
    <mergeCell ref="Q11:Y11"/>
    <mergeCell ref="Z11:AB11"/>
    <mergeCell ref="AE11:AM11"/>
    <mergeCell ref="AN11:AP11"/>
    <mergeCell ref="AS11:BA11"/>
    <mergeCell ref="BB11:BD11"/>
    <mergeCell ref="C10:K10"/>
    <mergeCell ref="L10:N10"/>
    <mergeCell ref="Q10:Y10"/>
    <mergeCell ref="Z10:AB10"/>
    <mergeCell ref="AE10:AM10"/>
    <mergeCell ref="AN10:AP10"/>
    <mergeCell ref="AS10:BA10"/>
    <mergeCell ref="BB10:BD10"/>
    <mergeCell ref="BU8:CF8"/>
    <mergeCell ref="C7:N7"/>
    <mergeCell ref="Q7:AB7"/>
    <mergeCell ref="AE7:AP7"/>
    <mergeCell ref="CD10:CF10"/>
    <mergeCell ref="CE2:CR2"/>
    <mergeCell ref="CT2:DH2"/>
    <mergeCell ref="CT3:DA3"/>
    <mergeCell ref="BP11:BR11"/>
    <mergeCell ref="BU11:CC11"/>
    <mergeCell ref="CD11:CF11"/>
    <mergeCell ref="DB3:DH3"/>
    <mergeCell ref="BU4:CC4"/>
    <mergeCell ref="CE4:CR4"/>
    <mergeCell ref="CT4:DH4"/>
    <mergeCell ref="BG9:BR9"/>
    <mergeCell ref="BU10:CC10"/>
    <mergeCell ref="CR10:CT10"/>
    <mergeCell ref="CW10:DE10"/>
    <mergeCell ref="DF10:DH10"/>
    <mergeCell ref="CR11:CT11"/>
    <mergeCell ref="CI9:CT9"/>
    <mergeCell ref="CW9:DH9"/>
    <mergeCell ref="CI8:CT8"/>
    <mergeCell ref="CW8:DH8"/>
    <mergeCell ref="CI7:CT7"/>
    <mergeCell ref="CW7:DH7"/>
    <mergeCell ref="CI6:CT6"/>
    <mergeCell ref="L24:N24"/>
    <mergeCell ref="Q24:Y24"/>
    <mergeCell ref="Z24:AB24"/>
    <mergeCell ref="AE20:AP20"/>
    <mergeCell ref="AS20:BD20"/>
    <mergeCell ref="AE24:AM24"/>
    <mergeCell ref="AN24:AP24"/>
    <mergeCell ref="AS24:BA24"/>
    <mergeCell ref="BB24:BD24"/>
    <mergeCell ref="AE21:AP21"/>
    <mergeCell ref="AS21:BD21"/>
    <mergeCell ref="C25:K25"/>
    <mergeCell ref="L25:N25"/>
    <mergeCell ref="Q25:Y25"/>
    <mergeCell ref="Z25:AB25"/>
    <mergeCell ref="CW16:DH16"/>
    <mergeCell ref="C23:N23"/>
    <mergeCell ref="Q23:AB23"/>
    <mergeCell ref="AS16:BD16"/>
    <mergeCell ref="BG16:BR16"/>
    <mergeCell ref="BU16:CF16"/>
    <mergeCell ref="CI16:CT16"/>
    <mergeCell ref="C21:N21"/>
    <mergeCell ref="L18:N18"/>
    <mergeCell ref="Q18:Y18"/>
    <mergeCell ref="Z18:AB18"/>
    <mergeCell ref="Q21:AB21"/>
    <mergeCell ref="AE25:AM25"/>
    <mergeCell ref="AN25:AP25"/>
    <mergeCell ref="AS25:BA25"/>
    <mergeCell ref="BB25:BD25"/>
    <mergeCell ref="C24:K24"/>
    <mergeCell ref="AE23:AP23"/>
    <mergeCell ref="AS23:BD23"/>
    <mergeCell ref="AE22:AP22"/>
    <mergeCell ref="AS15:BD15"/>
    <mergeCell ref="BG15:BR15"/>
    <mergeCell ref="BU15:CF15"/>
    <mergeCell ref="CI15:CT15"/>
    <mergeCell ref="CW15:DH15"/>
    <mergeCell ref="C22:N22"/>
    <mergeCell ref="Q22:AB22"/>
    <mergeCell ref="AS14:BD14"/>
    <mergeCell ref="BG14:BR14"/>
    <mergeCell ref="BU14:CF14"/>
    <mergeCell ref="CI14:CT14"/>
    <mergeCell ref="Q14:AB14"/>
    <mergeCell ref="AE14:AP14"/>
    <mergeCell ref="AS22:BD22"/>
    <mergeCell ref="CR17:CT17"/>
    <mergeCell ref="CW17:DE17"/>
    <mergeCell ref="DF17:DH17"/>
    <mergeCell ref="AS17:BA17"/>
    <mergeCell ref="BB17:BD17"/>
    <mergeCell ref="BG17:BO17"/>
    <mergeCell ref="BP17:BR17"/>
    <mergeCell ref="BU17:CC17"/>
    <mergeCell ref="CD17:CF17"/>
    <mergeCell ref="CI17:CQ17"/>
    <mergeCell ref="AS13:BD13"/>
    <mergeCell ref="BG13:BR13"/>
    <mergeCell ref="BU13:CF13"/>
    <mergeCell ref="C20:N20"/>
    <mergeCell ref="Q20:AB20"/>
    <mergeCell ref="Z17:AB17"/>
    <mergeCell ref="AE17:AM17"/>
    <mergeCell ref="AN17:AP17"/>
    <mergeCell ref="CI10:CQ10"/>
    <mergeCell ref="C17:K17"/>
    <mergeCell ref="L17:N17"/>
    <mergeCell ref="Q17:Y17"/>
    <mergeCell ref="AE18:AM18"/>
    <mergeCell ref="AN18:AP18"/>
    <mergeCell ref="CI11:CQ11"/>
    <mergeCell ref="Q15:AB15"/>
    <mergeCell ref="AE15:AP15"/>
    <mergeCell ref="C16:N16"/>
    <mergeCell ref="Q16:AB16"/>
    <mergeCell ref="AE16:AP16"/>
    <mergeCell ref="C15:N15"/>
    <mergeCell ref="Q13:AB13"/>
    <mergeCell ref="AE13:AP13"/>
    <mergeCell ref="C14:N14"/>
    <mergeCell ref="CW6:DH6"/>
    <mergeCell ref="C13:N13"/>
    <mergeCell ref="BU9:CF9"/>
    <mergeCell ref="C9:N9"/>
    <mergeCell ref="Q9:AB9"/>
    <mergeCell ref="C1:DH1"/>
    <mergeCell ref="AS6:BD6"/>
    <mergeCell ref="BG6:BR6"/>
    <mergeCell ref="BU6:CF6"/>
    <mergeCell ref="C6:N6"/>
    <mergeCell ref="Q6:AB6"/>
    <mergeCell ref="AE6:AP6"/>
    <mergeCell ref="AS7:BD7"/>
    <mergeCell ref="BG7:BR7"/>
    <mergeCell ref="C3:L3"/>
    <mergeCell ref="CE3:CK3"/>
    <mergeCell ref="CL3:CR3"/>
    <mergeCell ref="N4:W4"/>
    <mergeCell ref="X4:AG4"/>
    <mergeCell ref="N3:AG3"/>
    <mergeCell ref="N2:AG2"/>
    <mergeCell ref="C4:L4"/>
    <mergeCell ref="BU3:CC3"/>
    <mergeCell ref="CW11:DE11"/>
    <mergeCell ref="DF11:DH11"/>
    <mergeCell ref="C18:K18"/>
    <mergeCell ref="Q8:AB8"/>
    <mergeCell ref="AE8:AP8"/>
    <mergeCell ref="AS8:BD8"/>
    <mergeCell ref="BG8:BR8"/>
    <mergeCell ref="AE9:AP9"/>
    <mergeCell ref="AS9:BD9"/>
    <mergeCell ref="BP10:BR10"/>
    <mergeCell ref="AS18:BA18"/>
    <mergeCell ref="BB18:BD18"/>
    <mergeCell ref="BG18:BO18"/>
    <mergeCell ref="BP18:BR18"/>
    <mergeCell ref="BU18:CC18"/>
    <mergeCell ref="CD18:CF18"/>
    <mergeCell ref="CI18:CQ18"/>
    <mergeCell ref="CR18:CT18"/>
    <mergeCell ref="CW18:DE18"/>
    <mergeCell ref="DF18:DH18"/>
    <mergeCell ref="CW13:DH13"/>
    <mergeCell ref="CW14:DH14"/>
    <mergeCell ref="CI13:CT13"/>
    <mergeCell ref="BG11:BO11"/>
    <mergeCell ref="BG10:BO10"/>
  </mergeCells>
  <conditionalFormatting sqref="L10:N11 Z10:AB11 AN10:AP11 BB10:BD11 BP10:BR11 CD10:CF11 CR10:CT11 DF10:DH11 L17:N18 Z17:AB18 AN17:AP18 BB17:BD18 BP17:BR18 CD17:CF18 CR17:CT18 DF17:DH18 L24:N25 Z24:AB25 AN24:AP25 BB24:BD25">
    <cfRule type="cellIs" dxfId="995" priority="29" operator="greaterThan">
      <formula>0</formula>
    </cfRule>
  </conditionalFormatting>
  <pageMargins left="0.23622047244094491" right="0.23622047244094491" top="0.74803149606299213" bottom="0.74803149606299213" header="0.31496062992125984" footer="0.31496062992125984"/>
  <pageSetup paperSize="9" scale="46" fitToHeight="0" orientation="portrait" r:id="rId1"/>
  <headerFooter>
    <oddFooter>&amp;R&amp;"Arial,обычный"&amp;26Стр.&amp;P</oddFooter>
  </headerFooter>
  <drawing r:id="rId2"/>
</worksheet>
</file>

<file path=xl/worksheets/sheet15.xml><?xml version="1.0" encoding="utf-8"?>
<worksheet xmlns="http://schemas.openxmlformats.org/spreadsheetml/2006/main" xmlns:r="http://schemas.openxmlformats.org/officeDocument/2006/relationships">
  <sheetPr>
    <tabColor theme="5"/>
  </sheetPr>
  <dimension ref="A1:EJ103"/>
  <sheetViews>
    <sheetView topLeftCell="B1" zoomScale="80" zoomScaleNormal="80" workbookViewId="0">
      <pane ySplit="5" topLeftCell="A6" activePane="bottomLeft" state="frozen"/>
      <selection activeCell="DR102" sqref="DR102"/>
      <selection pane="bottomLeft" activeCell="AM2" sqref="AM2:CF4"/>
    </sheetView>
  </sheetViews>
  <sheetFormatPr defaultRowHeight="14.25"/>
  <cols>
    <col min="1" max="1" width="12.85546875" style="163" hidden="1" customWidth="1"/>
    <col min="2" max="2" width="3" style="163" customWidth="1"/>
    <col min="3" max="14" width="1.42578125" style="163" customWidth="1"/>
    <col min="15" max="15" width="12.7109375" style="163" hidden="1" customWidth="1"/>
    <col min="16" max="28" width="1.42578125" style="163" customWidth="1"/>
    <col min="29" max="29" width="13" style="163" hidden="1" customWidth="1"/>
    <col min="30" max="42" width="1.42578125" style="163" customWidth="1"/>
    <col min="43" max="43" width="12.7109375" style="163" hidden="1" customWidth="1"/>
    <col min="44" max="56" width="1.42578125" style="163" customWidth="1"/>
    <col min="57" max="57" width="13.5703125" style="163" hidden="1" customWidth="1"/>
    <col min="58" max="58" width="1.85546875" style="163" customWidth="1"/>
    <col min="59" max="60" width="1.42578125" style="163" customWidth="1"/>
    <col min="61" max="61" width="3" style="163" customWidth="1"/>
    <col min="62" max="64" width="1.42578125" style="163" customWidth="1"/>
    <col min="65" max="65" width="2.5703125" style="163" customWidth="1"/>
    <col min="66" max="70" width="1.42578125" style="163" customWidth="1"/>
    <col min="71" max="71" width="12.7109375" style="163" hidden="1" customWidth="1"/>
    <col min="72" max="84" width="1.42578125" style="163" customWidth="1"/>
    <col min="85" max="85" width="14.140625" style="163" hidden="1" customWidth="1"/>
    <col min="86" max="86" width="1.7109375" style="163" customWidth="1"/>
    <col min="87" max="97" width="1.42578125" style="163" customWidth="1"/>
    <col min="98" max="98" width="2.140625" style="163" customWidth="1"/>
    <col min="99" max="99" width="12.7109375" style="163" hidden="1" customWidth="1"/>
    <col min="100" max="112" width="1.42578125" style="163" customWidth="1"/>
    <col min="113" max="113" width="13.28515625" style="163" hidden="1" customWidth="1"/>
    <col min="114" max="114" width="1.85546875" style="163" customWidth="1"/>
    <col min="115" max="126" width="1.42578125" style="163" customWidth="1"/>
    <col min="127" max="127" width="12.7109375" style="163" hidden="1" customWidth="1"/>
    <col min="128" max="140" width="1.42578125" style="163" customWidth="1"/>
    <col min="141" max="16384" width="9.140625" style="163"/>
  </cols>
  <sheetData>
    <row r="1" spans="1:140" ht="21" thickBot="1">
      <c r="C1" s="750" t="s">
        <v>4367</v>
      </c>
      <c r="D1" s="751"/>
      <c r="E1" s="751"/>
      <c r="F1" s="751"/>
      <c r="G1" s="751"/>
      <c r="H1" s="751"/>
      <c r="I1" s="751"/>
      <c r="J1" s="751"/>
      <c r="K1" s="751"/>
      <c r="L1" s="751"/>
      <c r="M1" s="751"/>
      <c r="N1" s="751"/>
      <c r="O1" s="751"/>
      <c r="P1" s="751"/>
      <c r="Q1" s="751"/>
      <c r="R1" s="751"/>
      <c r="S1" s="751"/>
      <c r="T1" s="751"/>
      <c r="U1" s="751"/>
      <c r="V1" s="751"/>
      <c r="W1" s="751"/>
      <c r="X1" s="751"/>
      <c r="Y1" s="751"/>
      <c r="Z1" s="751"/>
      <c r="AA1" s="751"/>
      <c r="AB1" s="751"/>
      <c r="AC1" s="751"/>
      <c r="AD1" s="751"/>
      <c r="AE1" s="751"/>
      <c r="AF1" s="751"/>
      <c r="AG1" s="751"/>
      <c r="AH1" s="751"/>
      <c r="AI1" s="751"/>
      <c r="AJ1" s="751"/>
      <c r="AK1" s="751"/>
      <c r="AL1" s="751"/>
      <c r="AM1" s="751"/>
      <c r="AN1" s="751"/>
      <c r="AO1" s="751"/>
      <c r="AP1" s="751"/>
      <c r="AQ1" s="751"/>
      <c r="AR1" s="751"/>
      <c r="AS1" s="751"/>
      <c r="AT1" s="751"/>
      <c r="AU1" s="751"/>
      <c r="AV1" s="751"/>
      <c r="AW1" s="751"/>
      <c r="AX1" s="751"/>
      <c r="AY1" s="751"/>
      <c r="AZ1" s="751"/>
      <c r="BA1" s="751"/>
      <c r="BB1" s="751"/>
      <c r="BC1" s="751"/>
      <c r="BD1" s="751"/>
      <c r="BE1" s="751"/>
      <c r="BF1" s="751"/>
      <c r="BG1" s="751"/>
      <c r="BH1" s="751"/>
      <c r="BI1" s="751"/>
      <c r="BJ1" s="751"/>
      <c r="BK1" s="751"/>
      <c r="BL1" s="751"/>
      <c r="BM1" s="751"/>
      <c r="BN1" s="751"/>
      <c r="BO1" s="751"/>
      <c r="BP1" s="751"/>
      <c r="BQ1" s="751"/>
      <c r="BR1" s="751"/>
      <c r="BS1" s="751"/>
      <c r="BT1" s="751"/>
      <c r="BU1" s="751"/>
      <c r="BV1" s="751"/>
      <c r="BW1" s="751"/>
      <c r="BX1" s="751"/>
      <c r="BY1" s="751"/>
      <c r="BZ1" s="751"/>
      <c r="CA1" s="751"/>
      <c r="CB1" s="751"/>
      <c r="CC1" s="751"/>
      <c r="CD1" s="751"/>
      <c r="CE1" s="751"/>
      <c r="CF1" s="751"/>
      <c r="CG1" s="751"/>
      <c r="CH1" s="751"/>
      <c r="CI1" s="751"/>
      <c r="CJ1" s="751"/>
      <c r="CK1" s="751"/>
      <c r="CL1" s="751"/>
      <c r="CM1" s="751"/>
      <c r="CN1" s="751"/>
      <c r="CO1" s="751"/>
      <c r="CP1" s="751"/>
      <c r="CQ1" s="751"/>
      <c r="CR1" s="751"/>
      <c r="CS1" s="751"/>
      <c r="CT1" s="751"/>
      <c r="CU1" s="751"/>
      <c r="CV1" s="751"/>
      <c r="CW1" s="751"/>
      <c r="CX1" s="751"/>
      <c r="CY1" s="751"/>
      <c r="CZ1" s="751"/>
      <c r="DA1" s="751"/>
      <c r="DB1" s="751"/>
      <c r="DC1" s="751"/>
      <c r="DD1" s="751"/>
      <c r="DE1" s="751"/>
      <c r="DF1" s="751"/>
      <c r="DG1" s="751"/>
      <c r="DH1" s="751"/>
      <c r="DI1" s="751"/>
      <c r="DJ1" s="751"/>
      <c r="DK1" s="751"/>
      <c r="DL1" s="751"/>
      <c r="DM1" s="751"/>
      <c r="DN1" s="751"/>
      <c r="DO1" s="751"/>
      <c r="DP1" s="751"/>
      <c r="DQ1" s="751"/>
      <c r="DR1" s="751"/>
      <c r="DS1" s="751"/>
      <c r="DT1" s="751"/>
      <c r="DU1" s="751"/>
      <c r="DV1" s="751"/>
      <c r="DW1" s="751"/>
      <c r="DX1" s="751"/>
      <c r="DY1" s="751"/>
      <c r="DZ1" s="751"/>
      <c r="EA1" s="751"/>
      <c r="EB1" s="751"/>
      <c r="EC1" s="751"/>
      <c r="ED1" s="751"/>
      <c r="EE1" s="751"/>
      <c r="EF1" s="751"/>
      <c r="EG1" s="751"/>
      <c r="EH1" s="751"/>
      <c r="EI1" s="751"/>
      <c r="EJ1" s="752"/>
    </row>
    <row r="2" spans="1:140" ht="15" customHeight="1" thickBot="1">
      <c r="B2" s="159"/>
      <c r="C2" s="159"/>
      <c r="D2" s="159"/>
      <c r="E2" s="159"/>
      <c r="F2" s="159"/>
      <c r="G2" s="159"/>
      <c r="H2" s="159"/>
      <c r="I2" s="159"/>
      <c r="J2" s="159"/>
      <c r="K2" s="159"/>
      <c r="L2" s="159"/>
      <c r="M2" s="213"/>
      <c r="N2" s="932" t="s">
        <v>5003</v>
      </c>
      <c r="O2" s="933"/>
      <c r="P2" s="933"/>
      <c r="Q2" s="933"/>
      <c r="R2" s="933"/>
      <c r="S2" s="933"/>
      <c r="T2" s="933"/>
      <c r="U2" s="933"/>
      <c r="V2" s="933"/>
      <c r="W2" s="933"/>
      <c r="X2" s="933"/>
      <c r="Y2" s="933"/>
      <c r="Z2" s="933"/>
      <c r="AA2" s="933"/>
      <c r="AB2" s="933"/>
      <c r="AC2" s="933"/>
      <c r="AD2" s="933"/>
      <c r="AE2" s="933"/>
      <c r="AF2" s="933"/>
      <c r="AG2" s="933"/>
      <c r="AH2" s="933"/>
      <c r="AI2" s="933"/>
      <c r="AJ2" s="934"/>
      <c r="AK2" s="158"/>
      <c r="AL2" s="158"/>
      <c r="AM2" s="797" t="s">
        <v>6367</v>
      </c>
      <c r="AN2" s="798"/>
      <c r="AO2" s="798"/>
      <c r="AP2" s="798"/>
      <c r="AQ2" s="798"/>
      <c r="AR2" s="798"/>
      <c r="AS2" s="798"/>
      <c r="AT2" s="798"/>
      <c r="AU2" s="798"/>
      <c r="AV2" s="798"/>
      <c r="AW2" s="798"/>
      <c r="AX2" s="798"/>
      <c r="AY2" s="798"/>
      <c r="AZ2" s="798"/>
      <c r="BA2" s="798"/>
      <c r="BB2" s="798"/>
      <c r="BC2" s="798"/>
      <c r="BD2" s="798"/>
      <c r="BE2" s="798"/>
      <c r="BF2" s="798"/>
      <c r="BG2" s="798"/>
      <c r="BH2" s="798"/>
      <c r="BI2" s="798"/>
      <c r="BJ2" s="798"/>
      <c r="BK2" s="798"/>
      <c r="BL2" s="798"/>
      <c r="BM2" s="798"/>
      <c r="BN2" s="798"/>
      <c r="BO2" s="798"/>
      <c r="BP2" s="798"/>
      <c r="BQ2" s="798"/>
      <c r="BR2" s="798"/>
      <c r="BS2" s="798"/>
      <c r="BT2" s="798"/>
      <c r="BU2" s="798"/>
      <c r="BV2" s="798"/>
      <c r="BW2" s="798"/>
      <c r="BX2" s="798"/>
      <c r="BY2" s="798"/>
      <c r="BZ2" s="798"/>
      <c r="CA2" s="798"/>
      <c r="CB2" s="798"/>
      <c r="CC2" s="798"/>
      <c r="CD2" s="798"/>
      <c r="CE2" s="798"/>
      <c r="CF2" s="799"/>
      <c r="CG2" s="142"/>
      <c r="CH2" s="142"/>
      <c r="CI2" s="142"/>
      <c r="CJ2" s="142"/>
      <c r="CK2" s="142"/>
      <c r="CL2" s="142"/>
      <c r="CM2" s="142"/>
      <c r="CN2" s="142"/>
      <c r="CO2" s="142"/>
      <c r="CP2" s="142"/>
      <c r="CQ2" s="142"/>
      <c r="CR2" s="142"/>
      <c r="CS2" s="745" t="s">
        <v>4999</v>
      </c>
      <c r="CT2" s="745"/>
      <c r="CU2" s="745"/>
      <c r="CV2" s="745"/>
      <c r="CW2" s="745"/>
      <c r="CX2" s="745"/>
      <c r="CY2" s="745"/>
      <c r="CZ2" s="745"/>
      <c r="DA2" s="745"/>
      <c r="DB2" s="745"/>
      <c r="DC2" s="745"/>
      <c r="DD2" s="745"/>
      <c r="DE2" s="745"/>
      <c r="DF2" s="745"/>
      <c r="DG2" s="745"/>
      <c r="DH2" s="745"/>
      <c r="DI2" s="745"/>
      <c r="DJ2" s="745"/>
      <c r="DK2" s="745"/>
      <c r="DL2" s="745"/>
      <c r="DN2" s="745" t="s">
        <v>5000</v>
      </c>
      <c r="DO2" s="745"/>
      <c r="DP2" s="745"/>
      <c r="DQ2" s="745"/>
      <c r="DR2" s="745"/>
      <c r="DS2" s="745"/>
      <c r="DT2" s="745"/>
      <c r="DU2" s="745"/>
      <c r="DV2" s="745"/>
      <c r="DW2" s="745"/>
      <c r="DX2" s="745"/>
      <c r="DY2" s="745"/>
      <c r="DZ2" s="745"/>
      <c r="EA2" s="745"/>
      <c r="EB2" s="745"/>
      <c r="EC2" s="745"/>
      <c r="ED2" s="745"/>
      <c r="EE2" s="745"/>
      <c r="EF2" s="745"/>
      <c r="EG2" s="745"/>
      <c r="EH2" s="745"/>
      <c r="EI2" s="145"/>
      <c r="EJ2" s="145"/>
    </row>
    <row r="3" spans="1:140" s="243" customFormat="1" ht="21" customHeight="1" thickBot="1">
      <c r="C3" s="1118" t="s">
        <v>4266</v>
      </c>
      <c r="D3" s="1119"/>
      <c r="E3" s="1119"/>
      <c r="F3" s="1119"/>
      <c r="G3" s="1119"/>
      <c r="H3" s="1119"/>
      <c r="I3" s="1119"/>
      <c r="J3" s="1119"/>
      <c r="K3" s="1119"/>
      <c r="L3" s="1120"/>
      <c r="M3" s="145"/>
      <c r="N3" s="1121" t="s">
        <v>602</v>
      </c>
      <c r="O3" s="1122"/>
      <c r="P3" s="1122"/>
      <c r="Q3" s="1122"/>
      <c r="R3" s="1122"/>
      <c r="S3" s="1122"/>
      <c r="T3" s="1122"/>
      <c r="U3" s="1122"/>
      <c r="V3" s="1122"/>
      <c r="W3" s="1122"/>
      <c r="X3" s="1123"/>
      <c r="Y3" s="227"/>
      <c r="Z3" s="1124" t="s">
        <v>15</v>
      </c>
      <c r="AA3" s="1125"/>
      <c r="AB3" s="1125"/>
      <c r="AC3" s="1125"/>
      <c r="AD3" s="1125"/>
      <c r="AE3" s="1125"/>
      <c r="AF3" s="1125"/>
      <c r="AG3" s="1125"/>
      <c r="AH3" s="1125"/>
      <c r="AI3" s="1125"/>
      <c r="AJ3" s="1126"/>
      <c r="AK3" s="145"/>
      <c r="AL3" s="145"/>
      <c r="AM3" s="800"/>
      <c r="AN3" s="801"/>
      <c r="AO3" s="801"/>
      <c r="AP3" s="801"/>
      <c r="AQ3" s="801"/>
      <c r="AR3" s="801"/>
      <c r="AS3" s="801"/>
      <c r="AT3" s="801"/>
      <c r="AU3" s="801"/>
      <c r="AV3" s="801"/>
      <c r="AW3" s="801"/>
      <c r="AX3" s="801"/>
      <c r="AY3" s="801"/>
      <c r="AZ3" s="801"/>
      <c r="BA3" s="801"/>
      <c r="BB3" s="801"/>
      <c r="BC3" s="801"/>
      <c r="BD3" s="801"/>
      <c r="BE3" s="801"/>
      <c r="BF3" s="801"/>
      <c r="BG3" s="801"/>
      <c r="BH3" s="801"/>
      <c r="BI3" s="801"/>
      <c r="BJ3" s="801"/>
      <c r="BK3" s="801"/>
      <c r="BL3" s="801"/>
      <c r="BM3" s="801"/>
      <c r="BN3" s="801"/>
      <c r="BO3" s="801"/>
      <c r="BP3" s="801"/>
      <c r="BQ3" s="801"/>
      <c r="BR3" s="801"/>
      <c r="BS3" s="801"/>
      <c r="BT3" s="801"/>
      <c r="BU3" s="801"/>
      <c r="BV3" s="801"/>
      <c r="BW3" s="801"/>
      <c r="BX3" s="801"/>
      <c r="BY3" s="801"/>
      <c r="BZ3" s="801"/>
      <c r="CA3" s="801"/>
      <c r="CB3" s="801"/>
      <c r="CC3" s="801"/>
      <c r="CD3" s="801"/>
      <c r="CE3" s="801"/>
      <c r="CF3" s="802"/>
      <c r="CG3" s="145"/>
      <c r="CH3" s="145"/>
      <c r="CI3" s="757" t="s">
        <v>4266</v>
      </c>
      <c r="CJ3" s="757"/>
      <c r="CK3" s="757"/>
      <c r="CL3" s="757"/>
      <c r="CM3" s="757"/>
      <c r="CN3" s="757"/>
      <c r="CO3" s="757"/>
      <c r="CP3" s="757"/>
      <c r="CQ3" s="757"/>
      <c r="CR3" s="145"/>
      <c r="CS3" s="909">
        <f>Z12+AN12+BB12+CD12+DF12+EH12+Z20+BB20+CD20+CR20+DF20+DT20+EH20+L36+AN36+BB36+CD36+CR36+Z44+DF36+BB44+CD44+DF44+EH44+L53+Z53+BP53+CR53+DF53+BB53+Z61+BB61+CD61+CR61+DT61+L69+Z69+AN69+BP69+CR69+DT69+L77+AN77+BP77+CR77+DT77+AN85+CD85+DT85+AN93+BP93+EH77+EH85+L28+AN28+BB28+CD28+CR28+DT28+EH36+EH53+Z93+BB93</f>
        <v>0</v>
      </c>
      <c r="CT3" s="909"/>
      <c r="CU3" s="909"/>
      <c r="CV3" s="909"/>
      <c r="CW3" s="909"/>
      <c r="CX3" s="909"/>
      <c r="CY3" s="909"/>
      <c r="CZ3" s="909"/>
      <c r="DA3" s="909"/>
      <c r="DB3" s="909"/>
      <c r="DC3" s="910">
        <f>Z13+AN13+BB13+CD13+DF13+EH13+Z21+BB21+CD21+CR21+DF21+DT21+EH21+L37+AN37+BB37+CD37+CR37+Z45+DF37+BB45+CD45+DF45+EH45+L54+Z54+BP54+CR54+DF54+BB54+Z62+BB62+CD62+CR62+DT62+L70+Z70+AN70+BP70+CR70+DT70+L78+AN78+BP78+CR78+DT78+AN86+CD86+DT86+AN94+BP94+EH78+EH86+L29+AN29+BB29+CD29+CR29+DT29+EH37+EH54+Z94+BB94</f>
        <v>0</v>
      </c>
      <c r="DD3" s="910"/>
      <c r="DE3" s="910"/>
      <c r="DF3" s="910"/>
      <c r="DG3" s="910"/>
      <c r="DH3" s="910"/>
      <c r="DI3" s="910"/>
      <c r="DJ3" s="910"/>
      <c r="DK3" s="910"/>
      <c r="DL3" s="910"/>
      <c r="DM3" s="142"/>
      <c r="DN3" s="895">
        <f>Q12*Z12+AE12*AN12+BU12*CD12+AS12*BB12+CW12*DF12+DY12*EH12+Q20*Z20+AS20*BB20+BU20*CD20+CI20*CR20+CW20*DF20+DK20*DT20+DY20*EH20+C36*L36+AS36*BB36+BU36*CD36+CW36*DF36+DY36*EH36+Q44*Z44+Q53*Z53+AS44*BB44+BU44*CD44+CW44*DF44+DY44*EH44+C53*L53+AS53*BB53+BG53*BP53+CI53*CR53+CW53*DF53+DY53*EH53+Q61*Z61+AS61*BB61+BU61*CD61+CI61*CR61+DK61*DT61+C69*L69+Q69*Z69+AE69*AN69+BG69*BP69+CI69*CR69+DK69*DT69+C77*L77+AE77*AN77+BG77*BP77+CI77*CR77+DK77*DT77+AE85*AN85+BU85*CD85+DK85*DT85+AE93*AN93+BG93*BP93+DY77*EH77+DY85*EH85+C28*L28+AE28*AN28+AS28*BB28+BU28*CD28+CI28*CR28+DK28*DT28+AE36*AN36+CI36*CR36+Q93*Z93+AS93*BB93</f>
        <v>0</v>
      </c>
      <c r="DO3" s="895"/>
      <c r="DP3" s="895"/>
      <c r="DQ3" s="895"/>
      <c r="DR3" s="895"/>
      <c r="DS3" s="895"/>
      <c r="DT3" s="895"/>
      <c r="DU3" s="895"/>
      <c r="DV3" s="895"/>
      <c r="DW3" s="895"/>
      <c r="DX3" s="895"/>
      <c r="DY3" s="896">
        <f>Q13*Z13+AE13*AN13+BU13*CD13+AS13*BB13+CW13*DF13+DY13*EH13+Q21*Z21+AS21*BB21+BU21*CD21+CI21*CR21+CW21*DF21+DK21*DT21+DY21*EH21+C37*L37+AS37*BB37+BU37*CD37+CW37*DF37+DY37*EH37+Q45*Z45+Q54*Z54+AS45*BB45+BU45*CD45+CW45*DF45+DY45*EH45+C54*L54+AS54*BB54+BG54*BP54+CI54*CR54+CW54*DF54+DY54*EH54+Q62*Z62+AS62*BB62+BU62*CD62+CI62*CR62+DK62*DT62+C70*L70+Q70*Z70+AE70*AN70+BG70*BP70+CI70*CR70+DK70*DT70+C78*L78+AE78*AN78+BG78*BP78+CI78*CR78+DK78*DT78+AE86*AN86+BU86*CD86+DK86*DT86+AE94*AN94+BG94*BP94+DY78*EH78+DY86*EH86+C29*L29+AE29*AN29+AS29*BB29+BU29*CD29+CI29*CR29+DK29*DT29+AE37*AN37+CI37*CR37+Q94*Z94+AS94*BB94</f>
        <v>0</v>
      </c>
      <c r="DZ3" s="897"/>
      <c r="EA3" s="897"/>
      <c r="EB3" s="897"/>
      <c r="EC3" s="897"/>
      <c r="ED3" s="897"/>
      <c r="EE3" s="897"/>
      <c r="EF3" s="897"/>
      <c r="EG3" s="897"/>
      <c r="EH3" s="898"/>
      <c r="EI3" s="145"/>
      <c r="EJ3" s="145"/>
    </row>
    <row r="4" spans="1:140" s="243" customFormat="1" ht="21" customHeight="1" thickBot="1">
      <c r="B4" s="163"/>
      <c r="C4" s="932" t="s">
        <v>4183</v>
      </c>
      <c r="D4" s="933"/>
      <c r="E4" s="933"/>
      <c r="F4" s="933"/>
      <c r="G4" s="933"/>
      <c r="H4" s="933"/>
      <c r="I4" s="933"/>
      <c r="J4" s="933" t="s">
        <v>3117</v>
      </c>
      <c r="K4" s="933"/>
      <c r="L4" s="934"/>
      <c r="M4" s="145"/>
      <c r="N4" s="1115" t="s">
        <v>3117</v>
      </c>
      <c r="O4" s="1116"/>
      <c r="P4" s="1116"/>
      <c r="Q4" s="1116"/>
      <c r="R4" s="1116"/>
      <c r="S4" s="1116"/>
      <c r="T4" s="1116"/>
      <c r="U4" s="1116"/>
      <c r="V4" s="1116"/>
      <c r="W4" s="1116"/>
      <c r="X4" s="1116"/>
      <c r="Y4" s="1116"/>
      <c r="Z4" s="1116"/>
      <c r="AA4" s="1116"/>
      <c r="AB4" s="1116"/>
      <c r="AC4" s="1116"/>
      <c r="AD4" s="1116"/>
      <c r="AE4" s="1116"/>
      <c r="AF4" s="1116"/>
      <c r="AG4" s="1116"/>
      <c r="AH4" s="1116"/>
      <c r="AI4" s="1116"/>
      <c r="AJ4" s="1117"/>
      <c r="AK4" s="145"/>
      <c r="AL4" s="145"/>
      <c r="AM4" s="803"/>
      <c r="AN4" s="804"/>
      <c r="AO4" s="804"/>
      <c r="AP4" s="804"/>
      <c r="AQ4" s="804"/>
      <c r="AR4" s="804"/>
      <c r="AS4" s="804"/>
      <c r="AT4" s="804"/>
      <c r="AU4" s="804"/>
      <c r="AV4" s="804"/>
      <c r="AW4" s="804"/>
      <c r="AX4" s="804"/>
      <c r="AY4" s="804"/>
      <c r="AZ4" s="804"/>
      <c r="BA4" s="804"/>
      <c r="BB4" s="804"/>
      <c r="BC4" s="804"/>
      <c r="BD4" s="804"/>
      <c r="BE4" s="804"/>
      <c r="BF4" s="804"/>
      <c r="BG4" s="804"/>
      <c r="BH4" s="804"/>
      <c r="BI4" s="804"/>
      <c r="BJ4" s="804"/>
      <c r="BK4" s="804"/>
      <c r="BL4" s="804"/>
      <c r="BM4" s="804"/>
      <c r="BN4" s="804"/>
      <c r="BO4" s="804"/>
      <c r="BP4" s="804"/>
      <c r="BQ4" s="804"/>
      <c r="BR4" s="804"/>
      <c r="BS4" s="804"/>
      <c r="BT4" s="804"/>
      <c r="BU4" s="804"/>
      <c r="BV4" s="804"/>
      <c r="BW4" s="804"/>
      <c r="BX4" s="804"/>
      <c r="BY4" s="804"/>
      <c r="BZ4" s="804"/>
      <c r="CA4" s="804"/>
      <c r="CB4" s="804"/>
      <c r="CC4" s="804"/>
      <c r="CD4" s="804"/>
      <c r="CE4" s="804"/>
      <c r="CF4" s="805"/>
      <c r="CG4" s="145"/>
      <c r="CH4" s="145"/>
      <c r="CI4" s="757" t="s">
        <v>4183</v>
      </c>
      <c r="CJ4" s="757"/>
      <c r="CK4" s="757"/>
      <c r="CL4" s="757"/>
      <c r="CM4" s="757"/>
      <c r="CN4" s="757"/>
      <c r="CO4" s="757"/>
      <c r="CP4" s="757"/>
      <c r="CQ4" s="757"/>
      <c r="CR4" s="145"/>
      <c r="CS4" s="941">
        <f>L12+BP12+CR12+DT12+L20+AN20+BP20+Z36+Z28+BP36+BP28+DT36+L44+AN44+BP44+CR44+AN53+DT53+CD53+DT44+L61+AN61+BP61+DF61+EH61+BB69+CD69+DF69+EH69+Z77+BB77+CD77+DF77+L85+Z85+BB85+BP85+CR85+DF85+L93+DF28+EH28</f>
        <v>0</v>
      </c>
      <c r="CT4" s="941"/>
      <c r="CU4" s="941"/>
      <c r="CV4" s="941"/>
      <c r="CW4" s="941"/>
      <c r="CX4" s="941"/>
      <c r="CY4" s="941"/>
      <c r="CZ4" s="941"/>
      <c r="DA4" s="941"/>
      <c r="DB4" s="941"/>
      <c r="DC4" s="941"/>
      <c r="DD4" s="941"/>
      <c r="DE4" s="941"/>
      <c r="DF4" s="941"/>
      <c r="DG4" s="941"/>
      <c r="DH4" s="941"/>
      <c r="DI4" s="941"/>
      <c r="DJ4" s="941"/>
      <c r="DK4" s="941"/>
      <c r="DL4" s="941"/>
      <c r="DM4" s="142"/>
      <c r="DN4" s="942">
        <f>C12*L12+BG12*BP12+CI12*CR12+DK12*DT12+C20*L20+AE20*AN20+BG20*BP20+Q36*Z36+Q28*Z28+BG36*BP36+BG28*BP28+DK36*DT36+C44*L44+AE44*AN44+BG44*BP44+CI44*CR44+AE53*AN53+DK44*DT44+BU53*CD53+DK53*DT53+C61*L61+AE61*AN61+BG61*BP61+CW61*DF61+DY61*EH61+AS69*BB69+BU69*CD69+CW69*DF69+DY69*EH69+Q77*Z77+AS77*BB77+BU77*CD77+CW77*DF77+C85*L85+Q85*Z85+AS85*BB85+BG85*BP85+CI85*CR85+CW85*DF85+C93*L93+CW28*DF28+DY28*EH28</f>
        <v>0</v>
      </c>
      <c r="DO4" s="943"/>
      <c r="DP4" s="943"/>
      <c r="DQ4" s="943"/>
      <c r="DR4" s="943"/>
      <c r="DS4" s="943"/>
      <c r="DT4" s="943"/>
      <c r="DU4" s="943"/>
      <c r="DV4" s="943"/>
      <c r="DW4" s="943"/>
      <c r="DX4" s="943"/>
      <c r="DY4" s="943"/>
      <c r="DZ4" s="943"/>
      <c r="EA4" s="943"/>
      <c r="EB4" s="943"/>
      <c r="EC4" s="943"/>
      <c r="ED4" s="943"/>
      <c r="EE4" s="943"/>
      <c r="EF4" s="943"/>
      <c r="EG4" s="943"/>
      <c r="EH4" s="944"/>
      <c r="EI4" s="145"/>
      <c r="EJ4" s="145"/>
    </row>
    <row r="5" spans="1:140" ht="23.25" customHeight="1">
      <c r="B5" s="221"/>
      <c r="C5" s="221"/>
      <c r="D5" s="221"/>
      <c r="E5" s="221"/>
      <c r="F5" s="221"/>
      <c r="G5" s="221"/>
      <c r="H5" s="221"/>
      <c r="I5" s="221"/>
      <c r="J5" s="221"/>
      <c r="K5" s="221"/>
      <c r="L5" s="221"/>
      <c r="M5" s="160"/>
      <c r="N5" s="158"/>
      <c r="O5" s="158"/>
      <c r="P5" s="158"/>
      <c r="Q5" s="158"/>
      <c r="R5" s="158"/>
      <c r="S5" s="158"/>
      <c r="T5" s="158"/>
      <c r="U5" s="158"/>
      <c r="V5" s="158"/>
      <c r="W5" s="158"/>
      <c r="X5" s="158"/>
      <c r="Y5" s="158"/>
      <c r="Z5" s="140"/>
      <c r="AA5" s="158"/>
      <c r="AB5" s="158"/>
      <c r="AC5" s="158"/>
      <c r="AD5" s="158"/>
      <c r="AE5" s="158"/>
      <c r="AF5" s="158"/>
      <c r="AG5" s="158"/>
      <c r="AH5" s="158"/>
      <c r="AI5" s="158"/>
      <c r="AJ5" s="158"/>
      <c r="AK5" s="158"/>
      <c r="AL5" s="158"/>
      <c r="AM5" s="140"/>
      <c r="AN5" s="158"/>
      <c r="AO5" s="158"/>
      <c r="AP5" s="158"/>
      <c r="AQ5" s="158"/>
      <c r="AR5" s="158"/>
      <c r="AS5" s="158"/>
      <c r="AT5" s="158"/>
      <c r="AU5" s="158"/>
      <c r="AV5" s="158"/>
      <c r="AW5" s="158"/>
      <c r="AX5" s="158"/>
      <c r="AY5" s="158"/>
      <c r="AZ5" s="160"/>
      <c r="BA5" s="160"/>
      <c r="BB5" s="160"/>
      <c r="BC5" s="160"/>
      <c r="BD5" s="158"/>
      <c r="BE5" s="158"/>
      <c r="BF5" s="158"/>
      <c r="BG5" s="158"/>
      <c r="BH5" s="158"/>
      <c r="BI5" s="158"/>
      <c r="BJ5" s="158"/>
      <c r="BK5" s="158"/>
      <c r="BL5" s="158"/>
      <c r="BM5" s="158"/>
      <c r="BN5" s="158"/>
      <c r="BO5" s="158"/>
      <c r="BP5" s="158"/>
      <c r="BQ5" s="158"/>
      <c r="BR5" s="158"/>
      <c r="BS5" s="158"/>
      <c r="BT5" s="158"/>
      <c r="BU5" s="158"/>
      <c r="BV5" s="158"/>
      <c r="BW5" s="158"/>
      <c r="BX5" s="158"/>
      <c r="BY5" s="158"/>
      <c r="BZ5" s="158"/>
      <c r="CA5" s="158"/>
      <c r="CB5" s="158"/>
      <c r="CC5" s="158"/>
      <c r="CD5" s="158"/>
      <c r="CE5" s="158"/>
      <c r="CF5" s="158"/>
      <c r="CG5" s="158"/>
      <c r="CH5" s="158"/>
      <c r="CI5" s="757" t="s">
        <v>5001</v>
      </c>
      <c r="CJ5" s="757"/>
      <c r="CK5" s="757"/>
      <c r="CL5" s="757"/>
      <c r="CM5" s="757"/>
      <c r="CN5" s="757"/>
      <c r="CO5" s="757"/>
      <c r="CP5" s="757"/>
      <c r="CQ5" s="757"/>
      <c r="CR5" s="158"/>
      <c r="CS5" s="916">
        <f>CS3+CS4+DC3</f>
        <v>0</v>
      </c>
      <c r="CT5" s="916"/>
      <c r="CU5" s="916"/>
      <c r="CV5" s="916"/>
      <c r="CW5" s="916"/>
      <c r="CX5" s="916"/>
      <c r="CY5" s="916"/>
      <c r="CZ5" s="916"/>
      <c r="DA5" s="916"/>
      <c r="DB5" s="916"/>
      <c r="DC5" s="916"/>
      <c r="DD5" s="916"/>
      <c r="DE5" s="916"/>
      <c r="DF5" s="916"/>
      <c r="DG5" s="916"/>
      <c r="DH5" s="916"/>
      <c r="DI5" s="916"/>
      <c r="DJ5" s="916"/>
      <c r="DK5" s="916"/>
      <c r="DL5" s="916"/>
      <c r="DN5" s="764">
        <f>DY3+DN3+DN4</f>
        <v>0</v>
      </c>
      <c r="DO5" s="764"/>
      <c r="DP5" s="764"/>
      <c r="DQ5" s="764"/>
      <c r="DR5" s="764"/>
      <c r="DS5" s="764"/>
      <c r="DT5" s="764"/>
      <c r="DU5" s="764"/>
      <c r="DV5" s="764"/>
      <c r="DW5" s="764"/>
      <c r="DX5" s="764"/>
      <c r="DY5" s="764"/>
      <c r="DZ5" s="764"/>
      <c r="EA5" s="764"/>
      <c r="EB5" s="764"/>
      <c r="EC5" s="764"/>
      <c r="ED5" s="764"/>
      <c r="EE5" s="764"/>
      <c r="EF5" s="764"/>
      <c r="EG5" s="764"/>
      <c r="EH5" s="764"/>
      <c r="EI5" s="145"/>
      <c r="EJ5" s="145"/>
    </row>
    <row r="6" spans="1:140" ht="10.5" customHeight="1" thickBot="1">
      <c r="B6" s="766"/>
      <c r="C6" s="766"/>
      <c r="D6" s="766"/>
      <c r="E6" s="766"/>
      <c r="F6" s="766"/>
      <c r="G6" s="766"/>
      <c r="H6" s="766"/>
      <c r="I6" s="766"/>
      <c r="J6" s="766"/>
      <c r="K6" s="766"/>
      <c r="L6" s="766"/>
      <c r="M6" s="766"/>
      <c r="N6" s="766"/>
      <c r="O6" s="766"/>
      <c r="P6" s="766"/>
      <c r="Q6" s="766"/>
      <c r="R6" s="766"/>
      <c r="S6" s="766"/>
      <c r="T6" s="766"/>
      <c r="U6" s="766"/>
      <c r="V6" s="766"/>
      <c r="W6" s="766"/>
      <c r="X6" s="766"/>
      <c r="Y6" s="766"/>
      <c r="Z6" s="766"/>
      <c r="AA6" s="766"/>
      <c r="AB6" s="766"/>
      <c r="AC6" s="766"/>
      <c r="AD6" s="766"/>
      <c r="AE6" s="766"/>
      <c r="AF6" s="766"/>
      <c r="AG6" s="766"/>
      <c r="AH6" s="766"/>
      <c r="AI6" s="766"/>
      <c r="AJ6" s="766"/>
      <c r="AK6" s="766"/>
      <c r="AL6" s="766"/>
      <c r="AM6" s="766"/>
      <c r="AN6" s="766"/>
      <c r="AO6" s="766"/>
      <c r="AP6" s="766"/>
      <c r="AQ6" s="766"/>
      <c r="AR6" s="766"/>
      <c r="AS6" s="766"/>
      <c r="AT6" s="766"/>
      <c r="AU6" s="766"/>
      <c r="AV6" s="766"/>
      <c r="AW6" s="766"/>
      <c r="AX6" s="766"/>
      <c r="AY6" s="766"/>
      <c r="AZ6" s="766"/>
      <c r="BA6" s="766"/>
      <c r="BB6" s="766"/>
      <c r="BC6" s="766"/>
      <c r="BD6" s="766"/>
      <c r="BE6" s="766"/>
      <c r="BF6" s="766"/>
      <c r="BG6" s="766"/>
      <c r="BH6" s="766"/>
      <c r="BI6" s="766"/>
      <c r="BJ6" s="766"/>
      <c r="BK6" s="766"/>
      <c r="BL6" s="766"/>
      <c r="BM6" s="766"/>
      <c r="BN6" s="766"/>
      <c r="BO6" s="766"/>
      <c r="BP6" s="766"/>
      <c r="BQ6" s="766"/>
      <c r="BR6" s="766"/>
      <c r="BS6" s="766"/>
      <c r="BT6" s="766"/>
      <c r="BU6" s="766"/>
      <c r="BV6" s="766"/>
      <c r="BW6" s="766"/>
      <c r="BX6" s="766"/>
      <c r="BY6" s="766"/>
      <c r="BZ6" s="766"/>
      <c r="CA6" s="766"/>
      <c r="CB6" s="766"/>
      <c r="CC6" s="766"/>
      <c r="CD6" s="766"/>
      <c r="CE6" s="766"/>
      <c r="CF6" s="766"/>
      <c r="CG6" s="766"/>
      <c r="CH6" s="766"/>
      <c r="CI6" s="766"/>
      <c r="CJ6" s="766"/>
      <c r="CK6" s="766"/>
      <c r="CL6" s="766"/>
      <c r="CM6" s="766"/>
      <c r="CN6" s="766"/>
      <c r="CO6" s="766"/>
      <c r="CP6" s="766"/>
      <c r="CQ6" s="766"/>
      <c r="CR6" s="766"/>
      <c r="CS6" s="766"/>
      <c r="CT6" s="766"/>
      <c r="CU6" s="766"/>
      <c r="CV6" s="766"/>
      <c r="CW6" s="766"/>
      <c r="CX6" s="766"/>
      <c r="CY6" s="766"/>
      <c r="CZ6" s="766"/>
      <c r="DA6" s="766"/>
      <c r="DB6" s="766"/>
      <c r="DC6" s="766"/>
      <c r="DD6" s="766"/>
      <c r="DE6" s="766"/>
      <c r="DF6" s="766"/>
      <c r="DG6" s="766"/>
      <c r="DH6" s="766"/>
      <c r="DI6" s="766"/>
      <c r="DJ6" s="766"/>
      <c r="DK6" s="766"/>
      <c r="DL6" s="766"/>
      <c r="DM6" s="766"/>
      <c r="DN6" s="766"/>
      <c r="DO6" s="766"/>
      <c r="DP6" s="766"/>
      <c r="DQ6" s="766"/>
      <c r="DR6" s="766"/>
      <c r="DS6" s="766"/>
      <c r="DT6" s="766"/>
      <c r="DU6" s="766"/>
      <c r="DV6" s="766"/>
      <c r="DW6" s="766"/>
      <c r="DX6" s="766"/>
      <c r="DY6" s="766"/>
      <c r="DZ6" s="766"/>
      <c r="EA6" s="766"/>
      <c r="EB6" s="766"/>
      <c r="EC6" s="766"/>
      <c r="ED6" s="766"/>
      <c r="EE6" s="766"/>
      <c r="EF6" s="766"/>
      <c r="EG6" s="766"/>
      <c r="EH6" s="766"/>
      <c r="EI6" s="766"/>
      <c r="EJ6" s="766"/>
    </row>
    <row r="7" spans="1:140" ht="15" thickBot="1">
      <c r="C7" s="784" t="s">
        <v>4261</v>
      </c>
      <c r="D7" s="785"/>
      <c r="E7" s="785"/>
      <c r="F7" s="785"/>
      <c r="G7" s="785"/>
      <c r="H7" s="785"/>
      <c r="I7" s="785"/>
      <c r="J7" s="785"/>
      <c r="K7" s="785"/>
      <c r="L7" s="785"/>
      <c r="M7" s="785"/>
      <c r="N7" s="785"/>
      <c r="O7" s="785"/>
      <c r="P7" s="785"/>
      <c r="Q7" s="785"/>
      <c r="R7" s="785"/>
      <c r="S7" s="785"/>
      <c r="T7" s="785"/>
      <c r="U7" s="785"/>
      <c r="V7" s="785"/>
      <c r="W7" s="785"/>
      <c r="X7" s="785"/>
      <c r="Y7" s="785"/>
      <c r="Z7" s="785"/>
      <c r="AA7" s="785"/>
      <c r="AB7" s="785"/>
      <c r="AC7" s="785"/>
      <c r="AD7" s="785"/>
      <c r="AE7" s="785"/>
      <c r="AF7" s="785"/>
      <c r="AG7" s="785"/>
      <c r="AH7" s="785"/>
      <c r="AI7" s="785"/>
      <c r="AJ7" s="785"/>
      <c r="AK7" s="785"/>
      <c r="AL7" s="785"/>
      <c r="AM7" s="785"/>
      <c r="AN7" s="785"/>
      <c r="AO7" s="785"/>
      <c r="AP7" s="785"/>
      <c r="AQ7" s="785"/>
      <c r="AR7" s="785"/>
      <c r="AS7" s="785"/>
      <c r="AT7" s="785"/>
      <c r="AU7" s="785"/>
      <c r="AV7" s="785"/>
      <c r="AW7" s="785"/>
      <c r="AX7" s="785"/>
      <c r="AY7" s="785"/>
      <c r="AZ7" s="785"/>
      <c r="BA7" s="785"/>
      <c r="BB7" s="785"/>
      <c r="BC7" s="785"/>
      <c r="BD7" s="786"/>
      <c r="BE7" s="134"/>
      <c r="BF7" s="160"/>
      <c r="BG7" s="754" t="s">
        <v>4267</v>
      </c>
      <c r="BH7" s="755"/>
      <c r="BI7" s="755"/>
      <c r="BJ7" s="755"/>
      <c r="BK7" s="755"/>
      <c r="BL7" s="755"/>
      <c r="BM7" s="755"/>
      <c r="BN7" s="755"/>
      <c r="BO7" s="755"/>
      <c r="BP7" s="755"/>
      <c r="BQ7" s="755"/>
      <c r="BR7" s="755"/>
      <c r="BS7" s="755"/>
      <c r="BT7" s="755"/>
      <c r="BU7" s="755"/>
      <c r="BV7" s="755"/>
      <c r="BW7" s="755"/>
      <c r="BX7" s="755"/>
      <c r="BY7" s="755"/>
      <c r="BZ7" s="755"/>
      <c r="CA7" s="755"/>
      <c r="CB7" s="755"/>
      <c r="CC7" s="755"/>
      <c r="CD7" s="755"/>
      <c r="CE7" s="755"/>
      <c r="CF7" s="756"/>
      <c r="CG7" s="134"/>
      <c r="CH7" s="160"/>
      <c r="CI7" s="754" t="s">
        <v>4269</v>
      </c>
      <c r="CJ7" s="755"/>
      <c r="CK7" s="755"/>
      <c r="CL7" s="755"/>
      <c r="CM7" s="755"/>
      <c r="CN7" s="755"/>
      <c r="CO7" s="755"/>
      <c r="CP7" s="755"/>
      <c r="CQ7" s="755"/>
      <c r="CR7" s="755"/>
      <c r="CS7" s="755"/>
      <c r="CT7" s="755"/>
      <c r="CU7" s="755"/>
      <c r="CV7" s="755"/>
      <c r="CW7" s="755"/>
      <c r="CX7" s="755"/>
      <c r="CY7" s="755"/>
      <c r="CZ7" s="755"/>
      <c r="DA7" s="755"/>
      <c r="DB7" s="755"/>
      <c r="DC7" s="755"/>
      <c r="DD7" s="755"/>
      <c r="DE7" s="755"/>
      <c r="DF7" s="755"/>
      <c r="DG7" s="755"/>
      <c r="DH7" s="756"/>
      <c r="DI7" s="134"/>
      <c r="DJ7" s="160"/>
      <c r="DK7" s="754" t="s">
        <v>4270</v>
      </c>
      <c r="DL7" s="755"/>
      <c r="DM7" s="755"/>
      <c r="DN7" s="755"/>
      <c r="DO7" s="755"/>
      <c r="DP7" s="755"/>
      <c r="DQ7" s="755"/>
      <c r="DR7" s="755"/>
      <c r="DS7" s="755"/>
      <c r="DT7" s="755"/>
      <c r="DU7" s="755"/>
      <c r="DV7" s="755"/>
      <c r="DW7" s="755"/>
      <c r="DX7" s="755"/>
      <c r="DY7" s="755"/>
      <c r="DZ7" s="755"/>
      <c r="EA7" s="755"/>
      <c r="EB7" s="755"/>
      <c r="EC7" s="755"/>
      <c r="ED7" s="755"/>
      <c r="EE7" s="755"/>
      <c r="EF7" s="755"/>
      <c r="EG7" s="755"/>
      <c r="EH7" s="755"/>
      <c r="EI7" s="755"/>
      <c r="EJ7" s="756"/>
    </row>
    <row r="8" spans="1:140" ht="15.75">
      <c r="C8" s="740" t="s">
        <v>4226</v>
      </c>
      <c r="D8" s="741"/>
      <c r="E8" s="741"/>
      <c r="F8" s="741"/>
      <c r="G8" s="741"/>
      <c r="H8" s="741"/>
      <c r="I8" s="741"/>
      <c r="J8" s="741"/>
      <c r="K8" s="741"/>
      <c r="L8" s="741"/>
      <c r="M8" s="741"/>
      <c r="N8" s="741"/>
      <c r="O8" s="135"/>
      <c r="P8" s="164"/>
      <c r="Q8" s="741" t="s">
        <v>601</v>
      </c>
      <c r="R8" s="741"/>
      <c r="S8" s="741"/>
      <c r="T8" s="741"/>
      <c r="U8" s="741"/>
      <c r="V8" s="741"/>
      <c r="W8" s="741"/>
      <c r="X8" s="741"/>
      <c r="Y8" s="741"/>
      <c r="Z8" s="741"/>
      <c r="AA8" s="741"/>
      <c r="AB8" s="741"/>
      <c r="AC8" s="135"/>
      <c r="AD8" s="160"/>
      <c r="AE8" s="741" t="s">
        <v>667</v>
      </c>
      <c r="AF8" s="741"/>
      <c r="AG8" s="741"/>
      <c r="AH8" s="741"/>
      <c r="AI8" s="741"/>
      <c r="AJ8" s="741"/>
      <c r="AK8" s="741"/>
      <c r="AL8" s="741"/>
      <c r="AM8" s="741"/>
      <c r="AN8" s="741"/>
      <c r="AO8" s="741"/>
      <c r="AP8" s="741"/>
      <c r="AQ8" s="135"/>
      <c r="AR8" s="160"/>
      <c r="AS8" s="741" t="s">
        <v>4264</v>
      </c>
      <c r="AT8" s="741"/>
      <c r="AU8" s="741"/>
      <c r="AV8" s="741"/>
      <c r="AW8" s="741"/>
      <c r="AX8" s="741"/>
      <c r="AY8" s="741"/>
      <c r="AZ8" s="741"/>
      <c r="BA8" s="741"/>
      <c r="BB8" s="741"/>
      <c r="BC8" s="741"/>
      <c r="BD8" s="742"/>
      <c r="BE8" s="135"/>
      <c r="BF8" s="160"/>
      <c r="BG8" s="740" t="s">
        <v>4228</v>
      </c>
      <c r="BH8" s="741"/>
      <c r="BI8" s="741"/>
      <c r="BJ8" s="741"/>
      <c r="BK8" s="741"/>
      <c r="BL8" s="741"/>
      <c r="BM8" s="741"/>
      <c r="BN8" s="741"/>
      <c r="BO8" s="741"/>
      <c r="BP8" s="741"/>
      <c r="BQ8" s="741"/>
      <c r="BR8" s="741"/>
      <c r="BS8" s="135"/>
      <c r="BT8" s="160"/>
      <c r="BU8" s="741" t="s">
        <v>671</v>
      </c>
      <c r="BV8" s="741"/>
      <c r="BW8" s="741"/>
      <c r="BX8" s="741"/>
      <c r="BY8" s="741"/>
      <c r="BZ8" s="741"/>
      <c r="CA8" s="741"/>
      <c r="CB8" s="741"/>
      <c r="CC8" s="741"/>
      <c r="CD8" s="741"/>
      <c r="CE8" s="741"/>
      <c r="CF8" s="742"/>
      <c r="CG8" s="135"/>
      <c r="CH8" s="160"/>
      <c r="CI8" s="732" t="s">
        <v>6343</v>
      </c>
      <c r="CJ8" s="733"/>
      <c r="CK8" s="733"/>
      <c r="CL8" s="733"/>
      <c r="CM8" s="733"/>
      <c r="CN8" s="733"/>
      <c r="CO8" s="733"/>
      <c r="CP8" s="733"/>
      <c r="CQ8" s="733"/>
      <c r="CR8" s="733"/>
      <c r="CS8" s="733"/>
      <c r="CT8" s="733"/>
      <c r="CU8" s="135"/>
      <c r="CV8" s="160"/>
      <c r="CW8" s="733" t="s">
        <v>6345</v>
      </c>
      <c r="CX8" s="733"/>
      <c r="CY8" s="733"/>
      <c r="CZ8" s="733"/>
      <c r="DA8" s="733"/>
      <c r="DB8" s="733"/>
      <c r="DC8" s="733"/>
      <c r="DD8" s="733"/>
      <c r="DE8" s="733"/>
      <c r="DF8" s="733"/>
      <c r="DG8" s="733"/>
      <c r="DH8" s="743"/>
      <c r="DI8" s="135"/>
      <c r="DJ8" s="160"/>
      <c r="DK8" s="732" t="s">
        <v>4232</v>
      </c>
      <c r="DL8" s="733"/>
      <c r="DM8" s="733"/>
      <c r="DN8" s="733"/>
      <c r="DO8" s="733"/>
      <c r="DP8" s="733"/>
      <c r="DQ8" s="733"/>
      <c r="DR8" s="733"/>
      <c r="DS8" s="733"/>
      <c r="DT8" s="733"/>
      <c r="DU8" s="733"/>
      <c r="DV8" s="733"/>
      <c r="DW8" s="135"/>
      <c r="DX8" s="160"/>
      <c r="DY8" s="733" t="s">
        <v>677</v>
      </c>
      <c r="DZ8" s="733"/>
      <c r="EA8" s="733"/>
      <c r="EB8" s="733"/>
      <c r="EC8" s="733"/>
      <c r="ED8" s="733"/>
      <c r="EE8" s="733"/>
      <c r="EF8" s="733"/>
      <c r="EG8" s="733"/>
      <c r="EH8" s="733"/>
      <c r="EI8" s="733"/>
      <c r="EJ8" s="743"/>
    </row>
    <row r="9" spans="1:140" ht="58.5" customHeight="1">
      <c r="C9" s="734" t="s">
        <v>4227</v>
      </c>
      <c r="D9" s="735"/>
      <c r="E9" s="735"/>
      <c r="F9" s="735"/>
      <c r="G9" s="735"/>
      <c r="H9" s="735"/>
      <c r="I9" s="735"/>
      <c r="J9" s="735"/>
      <c r="K9" s="735"/>
      <c r="L9" s="735"/>
      <c r="M9" s="735"/>
      <c r="N9" s="735"/>
      <c r="O9" s="142"/>
      <c r="P9" s="164"/>
      <c r="Q9" s="735" t="s">
        <v>4262</v>
      </c>
      <c r="R9" s="735"/>
      <c r="S9" s="735"/>
      <c r="T9" s="735"/>
      <c r="U9" s="735"/>
      <c r="V9" s="735"/>
      <c r="W9" s="735"/>
      <c r="X9" s="735"/>
      <c r="Y9" s="735"/>
      <c r="Z9" s="735"/>
      <c r="AA9" s="735"/>
      <c r="AB9" s="735"/>
      <c r="AC9" s="142"/>
      <c r="AD9" s="160"/>
      <c r="AE9" s="735" t="s">
        <v>4263</v>
      </c>
      <c r="AF9" s="735"/>
      <c r="AG9" s="735"/>
      <c r="AH9" s="735"/>
      <c r="AI9" s="735"/>
      <c r="AJ9" s="735"/>
      <c r="AK9" s="735"/>
      <c r="AL9" s="735"/>
      <c r="AM9" s="735"/>
      <c r="AN9" s="735"/>
      <c r="AO9" s="735"/>
      <c r="AP9" s="735"/>
      <c r="AQ9" s="142"/>
      <c r="AR9" s="160"/>
      <c r="AS9" s="735" t="s">
        <v>4265</v>
      </c>
      <c r="AT9" s="735"/>
      <c r="AU9" s="735"/>
      <c r="AV9" s="735"/>
      <c r="AW9" s="735"/>
      <c r="AX9" s="735"/>
      <c r="AY9" s="735"/>
      <c r="AZ9" s="735"/>
      <c r="BA9" s="735"/>
      <c r="BB9" s="735"/>
      <c r="BC9" s="735"/>
      <c r="BD9" s="744"/>
      <c r="BE9" s="142"/>
      <c r="BF9" s="160"/>
      <c r="BG9" s="734" t="s">
        <v>4229</v>
      </c>
      <c r="BH9" s="735"/>
      <c r="BI9" s="735"/>
      <c r="BJ9" s="735"/>
      <c r="BK9" s="735"/>
      <c r="BL9" s="735"/>
      <c r="BM9" s="735"/>
      <c r="BN9" s="735"/>
      <c r="BO9" s="735"/>
      <c r="BP9" s="735"/>
      <c r="BQ9" s="735"/>
      <c r="BR9" s="735"/>
      <c r="BS9" s="142"/>
      <c r="BT9" s="160"/>
      <c r="BU9" s="735" t="s">
        <v>4268</v>
      </c>
      <c r="BV9" s="735"/>
      <c r="BW9" s="735"/>
      <c r="BX9" s="735"/>
      <c r="BY9" s="735"/>
      <c r="BZ9" s="735"/>
      <c r="CA9" s="735"/>
      <c r="CB9" s="735"/>
      <c r="CC9" s="735"/>
      <c r="CD9" s="735"/>
      <c r="CE9" s="735"/>
      <c r="CF9" s="744"/>
      <c r="CG9" s="142"/>
      <c r="CH9" s="160"/>
      <c r="CI9" s="734" t="s">
        <v>4230</v>
      </c>
      <c r="CJ9" s="735"/>
      <c r="CK9" s="735"/>
      <c r="CL9" s="735"/>
      <c r="CM9" s="735"/>
      <c r="CN9" s="735"/>
      <c r="CO9" s="735"/>
      <c r="CP9" s="735"/>
      <c r="CQ9" s="735"/>
      <c r="CR9" s="735"/>
      <c r="CS9" s="735"/>
      <c r="CT9" s="735"/>
      <c r="CU9" s="142"/>
      <c r="CV9" s="160"/>
      <c r="CW9" s="735" t="s">
        <v>4271</v>
      </c>
      <c r="CX9" s="735"/>
      <c r="CY9" s="735"/>
      <c r="CZ9" s="735"/>
      <c r="DA9" s="735"/>
      <c r="DB9" s="735"/>
      <c r="DC9" s="735"/>
      <c r="DD9" s="735"/>
      <c r="DE9" s="735"/>
      <c r="DF9" s="735"/>
      <c r="DG9" s="735"/>
      <c r="DH9" s="744"/>
      <c r="DI9" s="142"/>
      <c r="DJ9" s="160"/>
      <c r="DK9" s="734" t="s">
        <v>4231</v>
      </c>
      <c r="DL9" s="735"/>
      <c r="DM9" s="735"/>
      <c r="DN9" s="735"/>
      <c r="DO9" s="735"/>
      <c r="DP9" s="735"/>
      <c r="DQ9" s="735"/>
      <c r="DR9" s="735"/>
      <c r="DS9" s="735"/>
      <c r="DT9" s="735"/>
      <c r="DU9" s="735"/>
      <c r="DV9" s="735"/>
      <c r="DW9" s="142"/>
      <c r="DX9" s="160"/>
      <c r="DY9" s="735" t="s">
        <v>4272</v>
      </c>
      <c r="DZ9" s="735"/>
      <c r="EA9" s="735"/>
      <c r="EB9" s="735"/>
      <c r="EC9" s="735"/>
      <c r="ED9" s="735"/>
      <c r="EE9" s="735"/>
      <c r="EF9" s="735"/>
      <c r="EG9" s="735"/>
      <c r="EH9" s="735"/>
      <c r="EI9" s="735"/>
      <c r="EJ9" s="744"/>
    </row>
    <row r="10" spans="1:140" ht="15" customHeight="1">
      <c r="C10" s="736"/>
      <c r="D10" s="717"/>
      <c r="E10" s="717"/>
      <c r="F10" s="717"/>
      <c r="G10" s="717"/>
      <c r="H10" s="717"/>
      <c r="I10" s="717"/>
      <c r="J10" s="717"/>
      <c r="K10" s="717"/>
      <c r="L10" s="717"/>
      <c r="M10" s="717"/>
      <c r="N10" s="717"/>
      <c r="O10" s="227"/>
      <c r="P10" s="164"/>
      <c r="Q10" s="717" t="s">
        <v>604</v>
      </c>
      <c r="R10" s="717"/>
      <c r="S10" s="717"/>
      <c r="T10" s="717"/>
      <c r="U10" s="717"/>
      <c r="V10" s="717"/>
      <c r="W10" s="717"/>
      <c r="X10" s="717"/>
      <c r="Y10" s="717"/>
      <c r="Z10" s="717"/>
      <c r="AA10" s="717"/>
      <c r="AB10" s="717"/>
      <c r="AC10" s="227"/>
      <c r="AD10" s="160"/>
      <c r="AE10" s="717" t="s">
        <v>669</v>
      </c>
      <c r="AF10" s="717"/>
      <c r="AG10" s="717"/>
      <c r="AH10" s="717"/>
      <c r="AI10" s="717"/>
      <c r="AJ10" s="717"/>
      <c r="AK10" s="717"/>
      <c r="AL10" s="717"/>
      <c r="AM10" s="717"/>
      <c r="AN10" s="717"/>
      <c r="AO10" s="717"/>
      <c r="AP10" s="717"/>
      <c r="AQ10" s="227"/>
      <c r="AR10" s="160"/>
      <c r="AS10" s="717" t="s">
        <v>649</v>
      </c>
      <c r="AT10" s="717"/>
      <c r="AU10" s="717"/>
      <c r="AV10" s="717"/>
      <c r="AW10" s="717"/>
      <c r="AX10" s="717"/>
      <c r="AY10" s="717"/>
      <c r="AZ10" s="717"/>
      <c r="BA10" s="717"/>
      <c r="BB10" s="717"/>
      <c r="BC10" s="717"/>
      <c r="BD10" s="718"/>
      <c r="BE10" s="227"/>
      <c r="BF10" s="160"/>
      <c r="BG10" s="736"/>
      <c r="BH10" s="717"/>
      <c r="BI10" s="717"/>
      <c r="BJ10" s="717"/>
      <c r="BK10" s="717"/>
      <c r="BL10" s="717"/>
      <c r="BM10" s="717"/>
      <c r="BN10" s="717"/>
      <c r="BO10" s="717"/>
      <c r="BP10" s="717"/>
      <c r="BQ10" s="717"/>
      <c r="BR10" s="717"/>
      <c r="BS10" s="227"/>
      <c r="BT10" s="160"/>
      <c r="BU10" s="717" t="s">
        <v>669</v>
      </c>
      <c r="BV10" s="717"/>
      <c r="BW10" s="717"/>
      <c r="BX10" s="717"/>
      <c r="BY10" s="717"/>
      <c r="BZ10" s="717"/>
      <c r="CA10" s="717"/>
      <c r="CB10" s="717"/>
      <c r="CC10" s="717"/>
      <c r="CD10" s="717"/>
      <c r="CE10" s="717"/>
      <c r="CF10" s="718"/>
      <c r="CG10" s="227"/>
      <c r="CH10" s="160"/>
      <c r="CI10" s="736"/>
      <c r="CJ10" s="717"/>
      <c r="CK10" s="717"/>
      <c r="CL10" s="717"/>
      <c r="CM10" s="717"/>
      <c r="CN10" s="717"/>
      <c r="CO10" s="717"/>
      <c r="CP10" s="717"/>
      <c r="CQ10" s="717"/>
      <c r="CR10" s="717"/>
      <c r="CS10" s="717"/>
      <c r="CT10" s="717"/>
      <c r="CU10" s="227"/>
      <c r="CV10" s="160"/>
      <c r="CW10" s="717" t="s">
        <v>669</v>
      </c>
      <c r="CX10" s="717"/>
      <c r="CY10" s="717"/>
      <c r="CZ10" s="717"/>
      <c r="DA10" s="717"/>
      <c r="DB10" s="717"/>
      <c r="DC10" s="717"/>
      <c r="DD10" s="717"/>
      <c r="DE10" s="717"/>
      <c r="DF10" s="717"/>
      <c r="DG10" s="717"/>
      <c r="DH10" s="718"/>
      <c r="DI10" s="227"/>
      <c r="DJ10" s="160"/>
      <c r="DK10" s="736"/>
      <c r="DL10" s="717"/>
      <c r="DM10" s="717"/>
      <c r="DN10" s="717"/>
      <c r="DO10" s="717"/>
      <c r="DP10" s="717"/>
      <c r="DQ10" s="717"/>
      <c r="DR10" s="717"/>
      <c r="DS10" s="717"/>
      <c r="DT10" s="717"/>
      <c r="DU10" s="717"/>
      <c r="DV10" s="717"/>
      <c r="DW10" s="227"/>
      <c r="DX10" s="160"/>
      <c r="DY10" s="717" t="s">
        <v>669</v>
      </c>
      <c r="DZ10" s="717"/>
      <c r="EA10" s="717"/>
      <c r="EB10" s="717"/>
      <c r="EC10" s="717"/>
      <c r="ED10" s="717"/>
      <c r="EE10" s="717"/>
      <c r="EF10" s="717"/>
      <c r="EG10" s="717"/>
      <c r="EH10" s="717"/>
      <c r="EI10" s="717"/>
      <c r="EJ10" s="718"/>
    </row>
    <row r="11" spans="1:140" ht="106.5" customHeight="1">
      <c r="C11" s="720"/>
      <c r="D11" s="711"/>
      <c r="E11" s="711"/>
      <c r="F11" s="711"/>
      <c r="G11" s="711"/>
      <c r="H11" s="711"/>
      <c r="I11" s="711"/>
      <c r="J11" s="711"/>
      <c r="K11" s="711"/>
      <c r="L11" s="711"/>
      <c r="M11" s="711"/>
      <c r="N11" s="721"/>
      <c r="O11" s="135"/>
      <c r="P11" s="164"/>
      <c r="Q11" s="710"/>
      <c r="R11" s="711"/>
      <c r="S11" s="711"/>
      <c r="T11" s="711"/>
      <c r="U11" s="711"/>
      <c r="V11" s="711"/>
      <c r="W11" s="711"/>
      <c r="X11" s="711"/>
      <c r="Y11" s="711"/>
      <c r="Z11" s="711"/>
      <c r="AA11" s="711"/>
      <c r="AB11" s="721"/>
      <c r="AC11" s="135"/>
      <c r="AD11" s="160"/>
      <c r="AE11" s="710"/>
      <c r="AF11" s="711"/>
      <c r="AG11" s="711"/>
      <c r="AH11" s="711"/>
      <c r="AI11" s="711"/>
      <c r="AJ11" s="711"/>
      <c r="AK11" s="711"/>
      <c r="AL11" s="711"/>
      <c r="AM11" s="711"/>
      <c r="AN11" s="711"/>
      <c r="AO11" s="711"/>
      <c r="AP11" s="721"/>
      <c r="AQ11" s="135"/>
      <c r="AR11" s="160"/>
      <c r="AS11" s="710"/>
      <c r="AT11" s="711"/>
      <c r="AU11" s="711"/>
      <c r="AV11" s="711"/>
      <c r="AW11" s="711"/>
      <c r="AX11" s="711"/>
      <c r="AY11" s="711"/>
      <c r="AZ11" s="711"/>
      <c r="BA11" s="711"/>
      <c r="BB11" s="711"/>
      <c r="BC11" s="711"/>
      <c r="BD11" s="712"/>
      <c r="BE11" s="135"/>
      <c r="BF11" s="160"/>
      <c r="BG11" s="720"/>
      <c r="BH11" s="711"/>
      <c r="BI11" s="711"/>
      <c r="BJ11" s="711"/>
      <c r="BK11" s="711"/>
      <c r="BL11" s="711"/>
      <c r="BM11" s="711"/>
      <c r="BN11" s="711"/>
      <c r="BO11" s="711"/>
      <c r="BP11" s="711"/>
      <c r="BQ11" s="711"/>
      <c r="BR11" s="721"/>
      <c r="BS11" s="135"/>
      <c r="BT11" s="160"/>
      <c r="BU11" s="710"/>
      <c r="BV11" s="711"/>
      <c r="BW11" s="711"/>
      <c r="BX11" s="711"/>
      <c r="BY11" s="711"/>
      <c r="BZ11" s="711"/>
      <c r="CA11" s="711"/>
      <c r="CB11" s="711"/>
      <c r="CC11" s="711"/>
      <c r="CD11" s="711"/>
      <c r="CE11" s="711"/>
      <c r="CF11" s="712"/>
      <c r="CG11" s="135"/>
      <c r="CH11" s="160"/>
      <c r="CI11" s="720"/>
      <c r="CJ11" s="711"/>
      <c r="CK11" s="711"/>
      <c r="CL11" s="711"/>
      <c r="CM11" s="711"/>
      <c r="CN11" s="711"/>
      <c r="CO11" s="711"/>
      <c r="CP11" s="711"/>
      <c r="CQ11" s="711"/>
      <c r="CR11" s="711"/>
      <c r="CS11" s="711"/>
      <c r="CT11" s="721"/>
      <c r="CU11" s="135"/>
      <c r="CV11" s="160"/>
      <c r="CW11" s="710"/>
      <c r="CX11" s="711"/>
      <c r="CY11" s="711"/>
      <c r="CZ11" s="711"/>
      <c r="DA11" s="711"/>
      <c r="DB11" s="711"/>
      <c r="DC11" s="711"/>
      <c r="DD11" s="711"/>
      <c r="DE11" s="711"/>
      <c r="DF11" s="711"/>
      <c r="DG11" s="711"/>
      <c r="DH11" s="712"/>
      <c r="DI11" s="135"/>
      <c r="DK11" s="720"/>
      <c r="DL11" s="711"/>
      <c r="DM11" s="711"/>
      <c r="DN11" s="711"/>
      <c r="DO11" s="711"/>
      <c r="DP11" s="711"/>
      <c r="DQ11" s="711"/>
      <c r="DR11" s="711"/>
      <c r="DS11" s="711"/>
      <c r="DT11" s="711"/>
      <c r="DU11" s="711"/>
      <c r="DV11" s="721"/>
      <c r="DW11" s="135"/>
      <c r="DX11" s="160"/>
      <c r="DY11" s="710"/>
      <c r="DZ11" s="711"/>
      <c r="EA11" s="711"/>
      <c r="EB11" s="711"/>
      <c r="EC11" s="711"/>
      <c r="ED11" s="711"/>
      <c r="EE11" s="711"/>
      <c r="EF11" s="711"/>
      <c r="EG11" s="711"/>
      <c r="EH11" s="711"/>
      <c r="EI11" s="711"/>
      <c r="EJ11" s="712"/>
    </row>
    <row r="12" spans="1:140">
      <c r="A12" s="137" t="s">
        <v>3119</v>
      </c>
      <c r="C12" s="881">
        <f>VLOOKUP(A12,'Прайс-лист'!$B:$K,10,0)</f>
        <v>390</v>
      </c>
      <c r="D12" s="882"/>
      <c r="E12" s="882"/>
      <c r="F12" s="882"/>
      <c r="G12" s="882"/>
      <c r="H12" s="882"/>
      <c r="I12" s="882"/>
      <c r="J12" s="882"/>
      <c r="K12" s="945"/>
      <c r="L12" s="1104"/>
      <c r="M12" s="1105"/>
      <c r="N12" s="1110"/>
      <c r="O12" s="137" t="s">
        <v>606</v>
      </c>
      <c r="P12" s="164"/>
      <c r="Q12" s="719">
        <f>VLOOKUP(O12,'Прайс-лист'!$B:$K,10,0)</f>
        <v>440</v>
      </c>
      <c r="R12" s="715"/>
      <c r="S12" s="715"/>
      <c r="T12" s="715"/>
      <c r="U12" s="715"/>
      <c r="V12" s="715"/>
      <c r="W12" s="715"/>
      <c r="X12" s="715"/>
      <c r="Y12" s="716"/>
      <c r="Z12" s="1101"/>
      <c r="AA12" s="1102"/>
      <c r="AB12" s="1102"/>
      <c r="AC12" s="137" t="s">
        <v>670</v>
      </c>
      <c r="AD12" s="160"/>
      <c r="AE12" s="719">
        <f>VLOOKUP(AC12,'Прайс-лист'!$B:$K,10,0)</f>
        <v>640</v>
      </c>
      <c r="AF12" s="715"/>
      <c r="AG12" s="715"/>
      <c r="AH12" s="715"/>
      <c r="AI12" s="715"/>
      <c r="AJ12" s="715"/>
      <c r="AK12" s="715"/>
      <c r="AL12" s="715"/>
      <c r="AM12" s="716"/>
      <c r="AN12" s="1101"/>
      <c r="AO12" s="1102"/>
      <c r="AP12" s="1102"/>
      <c r="AQ12" s="137" t="s">
        <v>650</v>
      </c>
      <c r="AR12" s="160"/>
      <c r="AS12" s="719">
        <f>VLOOKUP(AQ12,'Прайс-лист'!$B:$K,10,0)</f>
        <v>320</v>
      </c>
      <c r="AT12" s="715"/>
      <c r="AU12" s="715"/>
      <c r="AV12" s="715"/>
      <c r="AW12" s="715"/>
      <c r="AX12" s="715"/>
      <c r="AY12" s="715"/>
      <c r="AZ12" s="715"/>
      <c r="BA12" s="716"/>
      <c r="BB12" s="1101"/>
      <c r="BC12" s="1102"/>
      <c r="BD12" s="1103"/>
      <c r="BE12" s="137" t="s">
        <v>3121</v>
      </c>
      <c r="BF12" s="160"/>
      <c r="BG12" s="881">
        <f>VLOOKUP(BE12,'Прайс-лист'!$B:$K,10,0)</f>
        <v>440</v>
      </c>
      <c r="BH12" s="882"/>
      <c r="BI12" s="882"/>
      <c r="BJ12" s="882"/>
      <c r="BK12" s="882"/>
      <c r="BL12" s="882"/>
      <c r="BM12" s="882"/>
      <c r="BN12" s="882"/>
      <c r="BO12" s="945"/>
      <c r="BP12" s="1104"/>
      <c r="BQ12" s="1105"/>
      <c r="BR12" s="1110"/>
      <c r="BS12" s="137" t="s">
        <v>673</v>
      </c>
      <c r="BT12" s="160"/>
      <c r="BU12" s="719">
        <f>VLOOKUP(BS12,'Прайс-лист'!$B:$K,10,0)</f>
        <v>780</v>
      </c>
      <c r="BV12" s="715"/>
      <c r="BW12" s="715"/>
      <c r="BX12" s="715"/>
      <c r="BY12" s="715"/>
      <c r="BZ12" s="715"/>
      <c r="CA12" s="715"/>
      <c r="CB12" s="715"/>
      <c r="CC12" s="716"/>
      <c r="CD12" s="1101"/>
      <c r="CE12" s="1102"/>
      <c r="CF12" s="1103"/>
      <c r="CG12" s="137" t="s">
        <v>3123</v>
      </c>
      <c r="CH12" s="160"/>
      <c r="CI12" s="881">
        <f>VLOOKUP(CG12,'Прайс-лист'!$B:$K,10,0)</f>
        <v>460</v>
      </c>
      <c r="CJ12" s="882"/>
      <c r="CK12" s="882"/>
      <c r="CL12" s="882"/>
      <c r="CM12" s="882"/>
      <c r="CN12" s="882"/>
      <c r="CO12" s="882"/>
      <c r="CP12" s="882"/>
      <c r="CQ12" s="945"/>
      <c r="CR12" s="1104"/>
      <c r="CS12" s="1105"/>
      <c r="CT12" s="1110"/>
      <c r="CU12" s="137" t="s">
        <v>676</v>
      </c>
      <c r="CV12" s="160"/>
      <c r="CW12" s="719">
        <f>VLOOKUP(CU12,'Прайс-лист'!$B:$K,10,0)</f>
        <v>1040</v>
      </c>
      <c r="CX12" s="715"/>
      <c r="CY12" s="715"/>
      <c r="CZ12" s="715"/>
      <c r="DA12" s="715"/>
      <c r="DB12" s="715"/>
      <c r="DC12" s="715"/>
      <c r="DD12" s="715"/>
      <c r="DE12" s="716"/>
      <c r="DF12" s="1101"/>
      <c r="DG12" s="1102"/>
      <c r="DH12" s="1103"/>
      <c r="DI12" s="137" t="s">
        <v>3125</v>
      </c>
      <c r="DK12" s="881">
        <f>VLOOKUP(DI12,'Прайс-лист'!$B:$K,10,0)</f>
        <v>520</v>
      </c>
      <c r="DL12" s="882"/>
      <c r="DM12" s="882"/>
      <c r="DN12" s="882"/>
      <c r="DO12" s="882"/>
      <c r="DP12" s="882"/>
      <c r="DQ12" s="882"/>
      <c r="DR12" s="882"/>
      <c r="DS12" s="945"/>
      <c r="DT12" s="1104"/>
      <c r="DU12" s="1105"/>
      <c r="DV12" s="1110"/>
      <c r="DW12" s="137" t="s">
        <v>679</v>
      </c>
      <c r="DX12" s="160"/>
      <c r="DY12" s="719">
        <f>VLOOKUP(DW12,'Прайс-лист'!$B:$K,10,0)</f>
        <v>1100</v>
      </c>
      <c r="DZ12" s="715"/>
      <c r="EA12" s="715"/>
      <c r="EB12" s="715"/>
      <c r="EC12" s="715"/>
      <c r="ED12" s="715"/>
      <c r="EE12" s="715"/>
      <c r="EF12" s="715"/>
      <c r="EG12" s="716"/>
      <c r="EH12" s="1101"/>
      <c r="EI12" s="1102"/>
      <c r="EJ12" s="1103"/>
    </row>
    <row r="13" spans="1:140" ht="15" thickBot="1">
      <c r="A13" s="138"/>
      <c r="C13" s="884"/>
      <c r="D13" s="885"/>
      <c r="E13" s="885"/>
      <c r="F13" s="885"/>
      <c r="G13" s="885"/>
      <c r="H13" s="885"/>
      <c r="I13" s="885"/>
      <c r="J13" s="885"/>
      <c r="K13" s="946"/>
      <c r="L13" s="1107"/>
      <c r="M13" s="1108"/>
      <c r="N13" s="1111"/>
      <c r="O13" s="139" t="s">
        <v>769</v>
      </c>
      <c r="P13" s="244"/>
      <c r="Q13" s="722">
        <f>VLOOKUP(O13,'Прайс-лист'!$B:$K,10,0)</f>
        <v>440</v>
      </c>
      <c r="R13" s="723"/>
      <c r="S13" s="723"/>
      <c r="T13" s="723"/>
      <c r="U13" s="723"/>
      <c r="V13" s="723"/>
      <c r="W13" s="723"/>
      <c r="X13" s="723"/>
      <c r="Y13" s="724"/>
      <c r="Z13" s="1112"/>
      <c r="AA13" s="1113"/>
      <c r="AB13" s="1113"/>
      <c r="AC13" s="139" t="s">
        <v>801</v>
      </c>
      <c r="AD13" s="245"/>
      <c r="AE13" s="722">
        <f>VLOOKUP(AC13,'Прайс-лист'!$B:$K,10,0)</f>
        <v>640</v>
      </c>
      <c r="AF13" s="723"/>
      <c r="AG13" s="723"/>
      <c r="AH13" s="723"/>
      <c r="AI13" s="723"/>
      <c r="AJ13" s="723"/>
      <c r="AK13" s="723"/>
      <c r="AL13" s="723"/>
      <c r="AM13" s="724"/>
      <c r="AN13" s="1112"/>
      <c r="AO13" s="1113"/>
      <c r="AP13" s="1113"/>
      <c r="AQ13" s="139" t="s">
        <v>791</v>
      </c>
      <c r="AR13" s="245"/>
      <c r="AS13" s="722">
        <f>VLOOKUP(AQ13,'Прайс-лист'!$B:$K,10,0)</f>
        <v>320</v>
      </c>
      <c r="AT13" s="723"/>
      <c r="AU13" s="723"/>
      <c r="AV13" s="723"/>
      <c r="AW13" s="723"/>
      <c r="AX13" s="723"/>
      <c r="AY13" s="723"/>
      <c r="AZ13" s="723"/>
      <c r="BA13" s="724"/>
      <c r="BB13" s="1112"/>
      <c r="BC13" s="1113"/>
      <c r="BD13" s="1114"/>
      <c r="BE13" s="138"/>
      <c r="BF13" s="160"/>
      <c r="BG13" s="884"/>
      <c r="BH13" s="885"/>
      <c r="BI13" s="885"/>
      <c r="BJ13" s="885"/>
      <c r="BK13" s="885"/>
      <c r="BL13" s="885"/>
      <c r="BM13" s="885"/>
      <c r="BN13" s="885"/>
      <c r="BO13" s="946"/>
      <c r="BP13" s="1107"/>
      <c r="BQ13" s="1108"/>
      <c r="BR13" s="1111"/>
      <c r="BS13" s="139" t="s">
        <v>803</v>
      </c>
      <c r="BT13" s="245"/>
      <c r="BU13" s="722">
        <f>VLOOKUP(BS13,'Прайс-лист'!$B:$K,10,0)</f>
        <v>780</v>
      </c>
      <c r="BV13" s="723"/>
      <c r="BW13" s="723"/>
      <c r="BX13" s="723"/>
      <c r="BY13" s="723"/>
      <c r="BZ13" s="723"/>
      <c r="CA13" s="723"/>
      <c r="CB13" s="723"/>
      <c r="CC13" s="724"/>
      <c r="CD13" s="1112"/>
      <c r="CE13" s="1113"/>
      <c r="CF13" s="1114"/>
      <c r="CG13" s="138"/>
      <c r="CH13" s="160"/>
      <c r="CI13" s="884"/>
      <c r="CJ13" s="885"/>
      <c r="CK13" s="885"/>
      <c r="CL13" s="885"/>
      <c r="CM13" s="885"/>
      <c r="CN13" s="885"/>
      <c r="CO13" s="885"/>
      <c r="CP13" s="885"/>
      <c r="CQ13" s="946"/>
      <c r="CR13" s="1107"/>
      <c r="CS13" s="1108"/>
      <c r="CT13" s="1111"/>
      <c r="CU13" s="139" t="s">
        <v>805</v>
      </c>
      <c r="CV13" s="245"/>
      <c r="CW13" s="722">
        <f>VLOOKUP(CU13,'Прайс-лист'!$B:$K,10,0)</f>
        <v>1040</v>
      </c>
      <c r="CX13" s="723"/>
      <c r="CY13" s="723"/>
      <c r="CZ13" s="723"/>
      <c r="DA13" s="723"/>
      <c r="DB13" s="723"/>
      <c r="DC13" s="723"/>
      <c r="DD13" s="723"/>
      <c r="DE13" s="724"/>
      <c r="DF13" s="1112"/>
      <c r="DG13" s="1113"/>
      <c r="DH13" s="1114"/>
      <c r="DI13" s="138"/>
      <c r="DK13" s="884"/>
      <c r="DL13" s="885"/>
      <c r="DM13" s="885"/>
      <c r="DN13" s="885"/>
      <c r="DO13" s="885"/>
      <c r="DP13" s="885"/>
      <c r="DQ13" s="885"/>
      <c r="DR13" s="885"/>
      <c r="DS13" s="946"/>
      <c r="DT13" s="1107"/>
      <c r="DU13" s="1108"/>
      <c r="DV13" s="1111"/>
      <c r="DW13" s="139" t="s">
        <v>807</v>
      </c>
      <c r="DX13" s="245"/>
      <c r="DY13" s="722">
        <f>VLOOKUP(DW13,'Прайс-лист'!$B:$K,10,0)</f>
        <v>1100</v>
      </c>
      <c r="DZ13" s="723"/>
      <c r="EA13" s="723"/>
      <c r="EB13" s="723"/>
      <c r="EC13" s="723"/>
      <c r="ED13" s="723"/>
      <c r="EE13" s="723"/>
      <c r="EF13" s="723"/>
      <c r="EG13" s="724"/>
      <c r="EH13" s="1112"/>
      <c r="EI13" s="1113"/>
      <c r="EJ13" s="1114"/>
    </row>
    <row r="14" spans="1:140" ht="14.25" customHeight="1" thickBot="1">
      <c r="B14" s="221"/>
      <c r="C14" s="221"/>
      <c r="D14" s="221"/>
      <c r="E14" s="221"/>
      <c r="F14" s="221"/>
      <c r="G14" s="221"/>
      <c r="H14" s="221"/>
      <c r="I14" s="221"/>
      <c r="J14" s="221"/>
      <c r="K14" s="221"/>
      <c r="L14" s="221"/>
      <c r="M14" s="160"/>
      <c r="N14" s="158"/>
      <c r="O14" s="158"/>
      <c r="P14" s="158"/>
      <c r="Q14" s="158"/>
      <c r="R14" s="158"/>
      <c r="S14" s="158"/>
      <c r="T14" s="158"/>
      <c r="U14" s="158"/>
      <c r="V14" s="158"/>
      <c r="W14" s="158"/>
      <c r="X14" s="158"/>
      <c r="Y14" s="158"/>
      <c r="Z14" s="140"/>
      <c r="AA14" s="158"/>
      <c r="AB14" s="158"/>
      <c r="AC14" s="158"/>
      <c r="AD14" s="158"/>
      <c r="AE14" s="158"/>
      <c r="AF14" s="158"/>
      <c r="AG14" s="158"/>
      <c r="AH14" s="158"/>
      <c r="AI14" s="158"/>
      <c r="AJ14" s="158"/>
      <c r="AK14" s="158"/>
      <c r="AL14" s="158"/>
      <c r="AM14" s="140"/>
      <c r="AN14" s="158"/>
      <c r="AO14" s="158"/>
      <c r="AP14" s="158"/>
      <c r="AQ14" s="158"/>
      <c r="AR14" s="158"/>
      <c r="AS14" s="158"/>
      <c r="AT14" s="158"/>
      <c r="AU14" s="158"/>
      <c r="AV14" s="158"/>
      <c r="AW14" s="158"/>
      <c r="AX14" s="158"/>
      <c r="AY14" s="158"/>
      <c r="AZ14" s="160"/>
      <c r="BA14" s="160"/>
      <c r="BB14" s="160"/>
      <c r="BC14" s="160"/>
      <c r="BD14" s="158"/>
      <c r="BE14" s="158"/>
      <c r="BF14" s="158"/>
      <c r="BG14" s="158"/>
      <c r="BH14" s="158"/>
      <c r="BI14" s="158"/>
      <c r="BJ14" s="158"/>
      <c r="BK14" s="158"/>
      <c r="BL14" s="158"/>
      <c r="BM14" s="158"/>
      <c r="BN14" s="158"/>
      <c r="BO14" s="158"/>
      <c r="BP14" s="158"/>
      <c r="BQ14" s="158"/>
      <c r="BR14" s="158"/>
      <c r="BS14" s="158"/>
      <c r="BT14" s="164"/>
      <c r="BU14" s="142"/>
      <c r="BV14" s="142"/>
      <c r="BW14" s="142"/>
      <c r="BX14" s="142"/>
      <c r="BY14" s="142"/>
      <c r="BZ14" s="142"/>
      <c r="CA14" s="142"/>
      <c r="CB14" s="142"/>
      <c r="CC14" s="142"/>
      <c r="CD14" s="142"/>
      <c r="CE14" s="142"/>
      <c r="CF14" s="142"/>
      <c r="CG14" s="142"/>
      <c r="CH14" s="142"/>
      <c r="CI14" s="142"/>
      <c r="CJ14" s="142"/>
      <c r="CK14" s="142"/>
      <c r="CL14" s="142"/>
      <c r="CM14" s="142"/>
      <c r="CN14" s="142"/>
      <c r="CO14" s="142"/>
      <c r="CP14" s="142"/>
      <c r="CQ14" s="142"/>
      <c r="CR14" s="142"/>
      <c r="CS14" s="142"/>
      <c r="CT14" s="142"/>
      <c r="CU14" s="142"/>
      <c r="CV14" s="142"/>
      <c r="CW14" s="142"/>
      <c r="CX14" s="142"/>
      <c r="CY14" s="142"/>
      <c r="CZ14" s="142"/>
      <c r="DA14" s="142"/>
      <c r="DB14" s="142"/>
      <c r="DC14" s="142"/>
      <c r="DD14" s="142"/>
      <c r="DE14" s="142"/>
      <c r="DF14" s="142"/>
      <c r="DG14" s="142"/>
      <c r="DH14" s="142"/>
      <c r="DI14" s="142"/>
      <c r="DJ14" s="142"/>
      <c r="DK14" s="142"/>
      <c r="DL14" s="142"/>
      <c r="DM14" s="142"/>
      <c r="DN14" s="142"/>
      <c r="DO14" s="142"/>
      <c r="DP14" s="142"/>
      <c r="DQ14" s="142"/>
      <c r="DR14" s="142"/>
      <c r="DS14" s="142"/>
      <c r="DT14" s="142"/>
      <c r="DU14" s="142"/>
      <c r="DV14" s="142"/>
      <c r="DW14" s="142"/>
    </row>
    <row r="15" spans="1:140" ht="15" thickBot="1">
      <c r="C15" s="754" t="s">
        <v>4184</v>
      </c>
      <c r="D15" s="755"/>
      <c r="E15" s="755"/>
      <c r="F15" s="755"/>
      <c r="G15" s="755"/>
      <c r="H15" s="755"/>
      <c r="I15" s="755"/>
      <c r="J15" s="755"/>
      <c r="K15" s="755"/>
      <c r="L15" s="755"/>
      <c r="M15" s="755"/>
      <c r="N15" s="755"/>
      <c r="O15" s="755"/>
      <c r="P15" s="755"/>
      <c r="Q15" s="755"/>
      <c r="R15" s="755"/>
      <c r="S15" s="755"/>
      <c r="T15" s="755"/>
      <c r="U15" s="755"/>
      <c r="V15" s="755"/>
      <c r="W15" s="755"/>
      <c r="X15" s="755"/>
      <c r="Y15" s="755"/>
      <c r="Z15" s="755"/>
      <c r="AA15" s="755"/>
      <c r="AB15" s="756"/>
      <c r="AC15" s="134"/>
      <c r="AD15" s="158"/>
      <c r="AE15" s="754" t="s">
        <v>4185</v>
      </c>
      <c r="AF15" s="755"/>
      <c r="AG15" s="755"/>
      <c r="AH15" s="755"/>
      <c r="AI15" s="755"/>
      <c r="AJ15" s="755"/>
      <c r="AK15" s="755"/>
      <c r="AL15" s="755"/>
      <c r="AM15" s="755"/>
      <c r="AN15" s="755"/>
      <c r="AO15" s="755"/>
      <c r="AP15" s="755"/>
      <c r="AQ15" s="755"/>
      <c r="AR15" s="755"/>
      <c r="AS15" s="755"/>
      <c r="AT15" s="755"/>
      <c r="AU15" s="755"/>
      <c r="AV15" s="755"/>
      <c r="AW15" s="755"/>
      <c r="AX15" s="755"/>
      <c r="AY15" s="755"/>
      <c r="AZ15" s="755"/>
      <c r="BA15" s="755"/>
      <c r="BB15" s="755"/>
      <c r="BC15" s="755"/>
      <c r="BD15" s="756"/>
      <c r="BE15" s="134"/>
      <c r="BF15" s="160"/>
      <c r="BG15" s="754" t="s">
        <v>4274</v>
      </c>
      <c r="BH15" s="755"/>
      <c r="BI15" s="755"/>
      <c r="BJ15" s="755"/>
      <c r="BK15" s="755"/>
      <c r="BL15" s="755"/>
      <c r="BM15" s="755"/>
      <c r="BN15" s="755"/>
      <c r="BO15" s="755"/>
      <c r="BP15" s="755"/>
      <c r="BQ15" s="755"/>
      <c r="BR15" s="755"/>
      <c r="BS15" s="755"/>
      <c r="BT15" s="755"/>
      <c r="BU15" s="755"/>
      <c r="BV15" s="755"/>
      <c r="BW15" s="755"/>
      <c r="BX15" s="755"/>
      <c r="BY15" s="755"/>
      <c r="BZ15" s="755"/>
      <c r="CA15" s="755"/>
      <c r="CB15" s="755"/>
      <c r="CC15" s="755"/>
      <c r="CD15" s="755"/>
      <c r="CE15" s="755"/>
      <c r="CF15" s="755"/>
      <c r="CG15" s="755"/>
      <c r="CH15" s="755"/>
      <c r="CI15" s="755"/>
      <c r="CJ15" s="755"/>
      <c r="CK15" s="755"/>
      <c r="CL15" s="755"/>
      <c r="CM15" s="755"/>
      <c r="CN15" s="755"/>
      <c r="CO15" s="755"/>
      <c r="CP15" s="755"/>
      <c r="CQ15" s="755"/>
      <c r="CR15" s="755"/>
      <c r="CS15" s="755"/>
      <c r="CT15" s="755"/>
      <c r="CU15" s="755"/>
      <c r="CV15" s="755"/>
      <c r="CW15" s="755"/>
      <c r="CX15" s="755"/>
      <c r="CY15" s="755"/>
      <c r="CZ15" s="755"/>
      <c r="DA15" s="755"/>
      <c r="DB15" s="755"/>
      <c r="DC15" s="755"/>
      <c r="DD15" s="755"/>
      <c r="DE15" s="755"/>
      <c r="DF15" s="755"/>
      <c r="DG15" s="755"/>
      <c r="DH15" s="755"/>
      <c r="DI15" s="755"/>
      <c r="DJ15" s="755"/>
      <c r="DK15" s="755"/>
      <c r="DL15" s="755"/>
      <c r="DM15" s="755"/>
      <c r="DN15" s="755"/>
      <c r="DO15" s="755"/>
      <c r="DP15" s="755"/>
      <c r="DQ15" s="755"/>
      <c r="DR15" s="755"/>
      <c r="DS15" s="755"/>
      <c r="DT15" s="755"/>
      <c r="DU15" s="755"/>
      <c r="DV15" s="755"/>
      <c r="DW15" s="755"/>
      <c r="DX15" s="755"/>
      <c r="DY15" s="755"/>
      <c r="DZ15" s="755"/>
      <c r="EA15" s="755"/>
      <c r="EB15" s="755"/>
      <c r="EC15" s="755"/>
      <c r="ED15" s="755"/>
      <c r="EE15" s="755"/>
      <c r="EF15" s="755"/>
      <c r="EG15" s="755"/>
      <c r="EH15" s="755"/>
      <c r="EI15" s="755"/>
      <c r="EJ15" s="756"/>
    </row>
    <row r="16" spans="1:140" ht="15.75">
      <c r="C16" s="740" t="s">
        <v>6344</v>
      </c>
      <c r="D16" s="741"/>
      <c r="E16" s="741"/>
      <c r="F16" s="741"/>
      <c r="G16" s="741"/>
      <c r="H16" s="741"/>
      <c r="I16" s="741"/>
      <c r="J16" s="741"/>
      <c r="K16" s="741"/>
      <c r="L16" s="741"/>
      <c r="M16" s="741"/>
      <c r="N16" s="741"/>
      <c r="O16" s="135"/>
      <c r="P16" s="164"/>
      <c r="Q16" s="733" t="s">
        <v>6346</v>
      </c>
      <c r="R16" s="733"/>
      <c r="S16" s="733"/>
      <c r="T16" s="733"/>
      <c r="U16" s="733"/>
      <c r="V16" s="733"/>
      <c r="W16" s="733"/>
      <c r="X16" s="733"/>
      <c r="Y16" s="733"/>
      <c r="Z16" s="733"/>
      <c r="AA16" s="733"/>
      <c r="AB16" s="743"/>
      <c r="AC16" s="135"/>
      <c r="AD16" s="160"/>
      <c r="AE16" s="740" t="s">
        <v>4234</v>
      </c>
      <c r="AF16" s="741"/>
      <c r="AG16" s="741"/>
      <c r="AH16" s="741"/>
      <c r="AI16" s="741"/>
      <c r="AJ16" s="741"/>
      <c r="AK16" s="741"/>
      <c r="AL16" s="741"/>
      <c r="AM16" s="741"/>
      <c r="AN16" s="741"/>
      <c r="AO16" s="741"/>
      <c r="AP16" s="741"/>
      <c r="AQ16" s="135"/>
      <c r="AR16" s="164"/>
      <c r="AS16" s="733" t="s">
        <v>601</v>
      </c>
      <c r="AT16" s="733"/>
      <c r="AU16" s="733"/>
      <c r="AV16" s="733"/>
      <c r="AW16" s="733"/>
      <c r="AX16" s="733"/>
      <c r="AY16" s="733"/>
      <c r="AZ16" s="733"/>
      <c r="BA16" s="733"/>
      <c r="BB16" s="733"/>
      <c r="BC16" s="733"/>
      <c r="BD16" s="743"/>
      <c r="BE16" s="135"/>
      <c r="BF16" s="160"/>
      <c r="BG16" s="740" t="s">
        <v>4235</v>
      </c>
      <c r="BH16" s="741"/>
      <c r="BI16" s="741"/>
      <c r="BJ16" s="741"/>
      <c r="BK16" s="741"/>
      <c r="BL16" s="741"/>
      <c r="BM16" s="741"/>
      <c r="BN16" s="741"/>
      <c r="BO16" s="741"/>
      <c r="BP16" s="741"/>
      <c r="BQ16" s="741"/>
      <c r="BR16" s="741"/>
      <c r="BS16" s="135"/>
      <c r="BT16" s="160"/>
      <c r="BU16" s="741" t="s">
        <v>607</v>
      </c>
      <c r="BV16" s="741"/>
      <c r="BW16" s="741"/>
      <c r="BX16" s="741"/>
      <c r="BY16" s="741"/>
      <c r="BZ16" s="741"/>
      <c r="CA16" s="741"/>
      <c r="CB16" s="741"/>
      <c r="CC16" s="741"/>
      <c r="CD16" s="741"/>
      <c r="CE16" s="741"/>
      <c r="CF16" s="741"/>
      <c r="CG16" s="135"/>
      <c r="CH16" s="160"/>
      <c r="CI16" s="741" t="s">
        <v>651</v>
      </c>
      <c r="CJ16" s="741"/>
      <c r="CK16" s="741"/>
      <c r="CL16" s="741"/>
      <c r="CM16" s="741"/>
      <c r="CN16" s="741"/>
      <c r="CO16" s="741"/>
      <c r="CP16" s="741"/>
      <c r="CQ16" s="741"/>
      <c r="CR16" s="741"/>
      <c r="CS16" s="741"/>
      <c r="CT16" s="741"/>
      <c r="CU16" s="135"/>
      <c r="CV16" s="160"/>
      <c r="CW16" s="741" t="s">
        <v>683</v>
      </c>
      <c r="CX16" s="741"/>
      <c r="CY16" s="741"/>
      <c r="CZ16" s="741"/>
      <c r="DA16" s="741"/>
      <c r="DB16" s="741"/>
      <c r="DC16" s="741"/>
      <c r="DD16" s="741"/>
      <c r="DE16" s="741"/>
      <c r="DF16" s="741"/>
      <c r="DG16" s="741"/>
      <c r="DH16" s="741"/>
      <c r="DI16" s="135"/>
      <c r="DJ16" s="160"/>
      <c r="DK16" s="741" t="s">
        <v>755</v>
      </c>
      <c r="DL16" s="741"/>
      <c r="DM16" s="741"/>
      <c r="DN16" s="741"/>
      <c r="DO16" s="741"/>
      <c r="DP16" s="741"/>
      <c r="DQ16" s="741"/>
      <c r="DR16" s="741"/>
      <c r="DS16" s="741"/>
      <c r="DT16" s="741"/>
      <c r="DU16" s="741"/>
      <c r="DV16" s="741"/>
      <c r="DW16" s="135"/>
      <c r="DX16" s="160"/>
      <c r="DY16" s="741" t="s">
        <v>763</v>
      </c>
      <c r="DZ16" s="741"/>
      <c r="EA16" s="741"/>
      <c r="EB16" s="741"/>
      <c r="EC16" s="741"/>
      <c r="ED16" s="741"/>
      <c r="EE16" s="741"/>
      <c r="EF16" s="741"/>
      <c r="EG16" s="741"/>
      <c r="EH16" s="741"/>
      <c r="EI16" s="741"/>
      <c r="EJ16" s="742"/>
    </row>
    <row r="17" spans="1:140" ht="59.25" customHeight="1">
      <c r="C17" s="734" t="s">
        <v>4233</v>
      </c>
      <c r="D17" s="735"/>
      <c r="E17" s="735"/>
      <c r="F17" s="735"/>
      <c r="G17" s="735"/>
      <c r="H17" s="735"/>
      <c r="I17" s="735"/>
      <c r="J17" s="735"/>
      <c r="K17" s="735"/>
      <c r="L17" s="735"/>
      <c r="M17" s="735"/>
      <c r="N17" s="735"/>
      <c r="O17" s="142"/>
      <c r="P17" s="160"/>
      <c r="Q17" s="735" t="s">
        <v>4273</v>
      </c>
      <c r="R17" s="735"/>
      <c r="S17" s="735"/>
      <c r="T17" s="735"/>
      <c r="U17" s="735"/>
      <c r="V17" s="735"/>
      <c r="W17" s="735"/>
      <c r="X17" s="735"/>
      <c r="Y17" s="735"/>
      <c r="Z17" s="735"/>
      <c r="AA17" s="735"/>
      <c r="AB17" s="744"/>
      <c r="AC17" s="142"/>
      <c r="AD17" s="160"/>
      <c r="AE17" s="734" t="s">
        <v>4323</v>
      </c>
      <c r="AF17" s="735"/>
      <c r="AG17" s="735"/>
      <c r="AH17" s="735"/>
      <c r="AI17" s="735"/>
      <c r="AJ17" s="735"/>
      <c r="AK17" s="735"/>
      <c r="AL17" s="735"/>
      <c r="AM17" s="735"/>
      <c r="AN17" s="735"/>
      <c r="AO17" s="735"/>
      <c r="AP17" s="735"/>
      <c r="AQ17" s="142"/>
      <c r="AR17" s="160"/>
      <c r="AS17" s="735" t="s">
        <v>4262</v>
      </c>
      <c r="AT17" s="735"/>
      <c r="AU17" s="735"/>
      <c r="AV17" s="735"/>
      <c r="AW17" s="735"/>
      <c r="AX17" s="735"/>
      <c r="AY17" s="735"/>
      <c r="AZ17" s="735"/>
      <c r="BA17" s="735"/>
      <c r="BB17" s="735"/>
      <c r="BC17" s="735"/>
      <c r="BD17" s="744"/>
      <c r="BE17" s="142"/>
      <c r="BF17" s="160"/>
      <c r="BG17" s="734" t="s">
        <v>5886</v>
      </c>
      <c r="BH17" s="735"/>
      <c r="BI17" s="735"/>
      <c r="BJ17" s="735"/>
      <c r="BK17" s="735"/>
      <c r="BL17" s="735"/>
      <c r="BM17" s="735"/>
      <c r="BN17" s="735"/>
      <c r="BO17" s="735"/>
      <c r="BP17" s="735"/>
      <c r="BQ17" s="735"/>
      <c r="BR17" s="735"/>
      <c r="BS17" s="142"/>
      <c r="BT17" s="160"/>
      <c r="BU17" s="735" t="s">
        <v>4262</v>
      </c>
      <c r="BV17" s="735"/>
      <c r="BW17" s="735"/>
      <c r="BX17" s="735"/>
      <c r="BY17" s="735"/>
      <c r="BZ17" s="735"/>
      <c r="CA17" s="735"/>
      <c r="CB17" s="735"/>
      <c r="CC17" s="735"/>
      <c r="CD17" s="735"/>
      <c r="CE17" s="735"/>
      <c r="CF17" s="735"/>
      <c r="CG17" s="142"/>
      <c r="CH17" s="160"/>
      <c r="CI17" s="735" t="s">
        <v>4275</v>
      </c>
      <c r="CJ17" s="735"/>
      <c r="CK17" s="735"/>
      <c r="CL17" s="735"/>
      <c r="CM17" s="735"/>
      <c r="CN17" s="735"/>
      <c r="CO17" s="735"/>
      <c r="CP17" s="735"/>
      <c r="CQ17" s="735"/>
      <c r="CR17" s="735"/>
      <c r="CS17" s="735"/>
      <c r="CT17" s="735"/>
      <c r="CU17" s="142"/>
      <c r="CV17" s="160"/>
      <c r="CW17" s="735" t="s">
        <v>4263</v>
      </c>
      <c r="CX17" s="735"/>
      <c r="CY17" s="735"/>
      <c r="CZ17" s="735"/>
      <c r="DA17" s="735"/>
      <c r="DB17" s="735"/>
      <c r="DC17" s="735"/>
      <c r="DD17" s="735"/>
      <c r="DE17" s="735"/>
      <c r="DF17" s="735"/>
      <c r="DG17" s="735"/>
      <c r="DH17" s="735"/>
      <c r="DI17" s="142"/>
      <c r="DJ17" s="160"/>
      <c r="DK17" s="735" t="s">
        <v>4276</v>
      </c>
      <c r="DL17" s="735"/>
      <c r="DM17" s="735"/>
      <c r="DN17" s="735"/>
      <c r="DO17" s="735"/>
      <c r="DP17" s="735"/>
      <c r="DQ17" s="735"/>
      <c r="DR17" s="735"/>
      <c r="DS17" s="735"/>
      <c r="DT17" s="735"/>
      <c r="DU17" s="735"/>
      <c r="DV17" s="735"/>
      <c r="DW17" s="142"/>
      <c r="DX17" s="160"/>
      <c r="DY17" s="735" t="s">
        <v>4277</v>
      </c>
      <c r="DZ17" s="735"/>
      <c r="EA17" s="735"/>
      <c r="EB17" s="735"/>
      <c r="EC17" s="735"/>
      <c r="ED17" s="735"/>
      <c r="EE17" s="735"/>
      <c r="EF17" s="735"/>
      <c r="EG17" s="735"/>
      <c r="EH17" s="735"/>
      <c r="EI17" s="735"/>
      <c r="EJ17" s="744"/>
    </row>
    <row r="18" spans="1:140" ht="15" customHeight="1">
      <c r="C18" s="736"/>
      <c r="D18" s="717"/>
      <c r="E18" s="717"/>
      <c r="F18" s="717"/>
      <c r="G18" s="717"/>
      <c r="H18" s="717"/>
      <c r="I18" s="717"/>
      <c r="J18" s="717"/>
      <c r="K18" s="717"/>
      <c r="L18" s="717"/>
      <c r="M18" s="717"/>
      <c r="N18" s="717"/>
      <c r="O18" s="227"/>
      <c r="P18" s="160"/>
      <c r="Q18" s="717" t="s">
        <v>669</v>
      </c>
      <c r="R18" s="717"/>
      <c r="S18" s="717"/>
      <c r="T18" s="717"/>
      <c r="U18" s="717"/>
      <c r="V18" s="717"/>
      <c r="W18" s="717"/>
      <c r="X18" s="717"/>
      <c r="Y18" s="717"/>
      <c r="Z18" s="717"/>
      <c r="AA18" s="717"/>
      <c r="AB18" s="718"/>
      <c r="AC18" s="227"/>
      <c r="AD18" s="160"/>
      <c r="AE18" s="736"/>
      <c r="AF18" s="717"/>
      <c r="AG18" s="717"/>
      <c r="AH18" s="717"/>
      <c r="AI18" s="717"/>
      <c r="AJ18" s="717"/>
      <c r="AK18" s="717"/>
      <c r="AL18" s="717"/>
      <c r="AM18" s="717"/>
      <c r="AN18" s="717"/>
      <c r="AO18" s="717"/>
      <c r="AP18" s="717"/>
      <c r="AQ18" s="227"/>
      <c r="AR18" s="160"/>
      <c r="AS18" s="717" t="s">
        <v>604</v>
      </c>
      <c r="AT18" s="717"/>
      <c r="AU18" s="717"/>
      <c r="AV18" s="717"/>
      <c r="AW18" s="717"/>
      <c r="AX18" s="717"/>
      <c r="AY18" s="717"/>
      <c r="AZ18" s="717"/>
      <c r="BA18" s="717"/>
      <c r="BB18" s="717"/>
      <c r="BC18" s="717"/>
      <c r="BD18" s="718"/>
      <c r="BE18" s="227"/>
      <c r="BF18" s="160"/>
      <c r="BG18" s="736"/>
      <c r="BH18" s="717"/>
      <c r="BI18" s="717"/>
      <c r="BJ18" s="717"/>
      <c r="BK18" s="717"/>
      <c r="BL18" s="717"/>
      <c r="BM18" s="717"/>
      <c r="BN18" s="717"/>
      <c r="BO18" s="717"/>
      <c r="BP18" s="717"/>
      <c r="BQ18" s="717"/>
      <c r="BR18" s="717"/>
      <c r="BS18" s="227"/>
      <c r="BT18" s="160"/>
      <c r="BU18" s="717" t="s">
        <v>609</v>
      </c>
      <c r="BV18" s="717"/>
      <c r="BW18" s="717"/>
      <c r="BX18" s="717"/>
      <c r="BY18" s="717"/>
      <c r="BZ18" s="717"/>
      <c r="CA18" s="717"/>
      <c r="CB18" s="717"/>
      <c r="CC18" s="717"/>
      <c r="CD18" s="717"/>
      <c r="CE18" s="717"/>
      <c r="CF18" s="717"/>
      <c r="CG18" s="227"/>
      <c r="CH18" s="160"/>
      <c r="CI18" s="717" t="s">
        <v>653</v>
      </c>
      <c r="CJ18" s="717"/>
      <c r="CK18" s="717"/>
      <c r="CL18" s="717"/>
      <c r="CM18" s="717"/>
      <c r="CN18" s="717"/>
      <c r="CO18" s="717"/>
      <c r="CP18" s="717"/>
      <c r="CQ18" s="717"/>
      <c r="CR18" s="717"/>
      <c r="CS18" s="717"/>
      <c r="CT18" s="717"/>
      <c r="CU18" s="136"/>
      <c r="CV18" s="246"/>
      <c r="CW18" s="717" t="s">
        <v>685</v>
      </c>
      <c r="CX18" s="717"/>
      <c r="CY18" s="717"/>
      <c r="CZ18" s="717"/>
      <c r="DA18" s="717"/>
      <c r="DB18" s="717"/>
      <c r="DC18" s="717"/>
      <c r="DD18" s="717"/>
      <c r="DE18" s="717"/>
      <c r="DF18" s="717"/>
      <c r="DG18" s="717"/>
      <c r="DH18" s="717"/>
      <c r="DI18" s="227"/>
      <c r="DJ18" s="160"/>
      <c r="DK18" s="717" t="s">
        <v>757</v>
      </c>
      <c r="DL18" s="717"/>
      <c r="DM18" s="717"/>
      <c r="DN18" s="717"/>
      <c r="DO18" s="717"/>
      <c r="DP18" s="717"/>
      <c r="DQ18" s="717"/>
      <c r="DR18" s="717"/>
      <c r="DS18" s="717"/>
      <c r="DT18" s="717"/>
      <c r="DU18" s="717"/>
      <c r="DV18" s="717"/>
      <c r="DW18" s="136"/>
      <c r="DX18" s="246"/>
      <c r="DY18" s="717" t="s">
        <v>765</v>
      </c>
      <c r="DZ18" s="717"/>
      <c r="EA18" s="717"/>
      <c r="EB18" s="717"/>
      <c r="EC18" s="717"/>
      <c r="ED18" s="717"/>
      <c r="EE18" s="717"/>
      <c r="EF18" s="717"/>
      <c r="EG18" s="717"/>
      <c r="EH18" s="717"/>
      <c r="EI18" s="717"/>
      <c r="EJ18" s="718"/>
    </row>
    <row r="19" spans="1:140" ht="106.5" customHeight="1">
      <c r="C19" s="720"/>
      <c r="D19" s="711"/>
      <c r="E19" s="711"/>
      <c r="F19" s="711"/>
      <c r="G19" s="711"/>
      <c r="H19" s="711"/>
      <c r="I19" s="711"/>
      <c r="J19" s="711"/>
      <c r="K19" s="711"/>
      <c r="L19" s="711"/>
      <c r="M19" s="711"/>
      <c r="N19" s="721"/>
      <c r="O19" s="135"/>
      <c r="P19" s="160"/>
      <c r="Q19" s="710"/>
      <c r="R19" s="711"/>
      <c r="S19" s="711"/>
      <c r="T19" s="711"/>
      <c r="U19" s="711"/>
      <c r="V19" s="711"/>
      <c r="W19" s="711"/>
      <c r="X19" s="711"/>
      <c r="Y19" s="711"/>
      <c r="Z19" s="711"/>
      <c r="AA19" s="711"/>
      <c r="AB19" s="712"/>
      <c r="AC19" s="135"/>
      <c r="AD19" s="160"/>
      <c r="AE19" s="720"/>
      <c r="AF19" s="711"/>
      <c r="AG19" s="711"/>
      <c r="AH19" s="711"/>
      <c r="AI19" s="711"/>
      <c r="AJ19" s="711"/>
      <c r="AK19" s="711"/>
      <c r="AL19" s="711"/>
      <c r="AM19" s="711"/>
      <c r="AN19" s="711"/>
      <c r="AO19" s="711"/>
      <c r="AP19" s="721"/>
      <c r="AQ19" s="135"/>
      <c r="AR19" s="160"/>
      <c r="AS19" s="710"/>
      <c r="AT19" s="711"/>
      <c r="AU19" s="711"/>
      <c r="AV19" s="711"/>
      <c r="AW19" s="711"/>
      <c r="AX19" s="711"/>
      <c r="AY19" s="711"/>
      <c r="AZ19" s="711"/>
      <c r="BA19" s="711"/>
      <c r="BB19" s="711"/>
      <c r="BC19" s="711"/>
      <c r="BD19" s="712"/>
      <c r="BE19" s="135"/>
      <c r="BF19" s="160"/>
      <c r="BG19" s="720"/>
      <c r="BH19" s="711"/>
      <c r="BI19" s="711"/>
      <c r="BJ19" s="711"/>
      <c r="BK19" s="711"/>
      <c r="BL19" s="711"/>
      <c r="BM19" s="711"/>
      <c r="BN19" s="711"/>
      <c r="BO19" s="711"/>
      <c r="BP19" s="711"/>
      <c r="BQ19" s="711"/>
      <c r="BR19" s="721"/>
      <c r="BS19" s="135"/>
      <c r="BT19" s="160"/>
      <c r="BU19" s="710"/>
      <c r="BV19" s="711"/>
      <c r="BW19" s="711"/>
      <c r="BX19" s="711"/>
      <c r="BY19" s="711"/>
      <c r="BZ19" s="711"/>
      <c r="CA19" s="711"/>
      <c r="CB19" s="711"/>
      <c r="CC19" s="711"/>
      <c r="CD19" s="711"/>
      <c r="CE19" s="711"/>
      <c r="CF19" s="721"/>
      <c r="CG19" s="135"/>
      <c r="CH19" s="160"/>
      <c r="CI19" s="710"/>
      <c r="CJ19" s="711"/>
      <c r="CK19" s="711"/>
      <c r="CL19" s="711"/>
      <c r="CM19" s="711"/>
      <c r="CN19" s="711"/>
      <c r="CO19" s="711"/>
      <c r="CP19" s="711"/>
      <c r="CQ19" s="711"/>
      <c r="CR19" s="711"/>
      <c r="CS19" s="711"/>
      <c r="CT19" s="721"/>
      <c r="CU19" s="135"/>
      <c r="CV19" s="160"/>
      <c r="CW19" s="710"/>
      <c r="CX19" s="711"/>
      <c r="CY19" s="711"/>
      <c r="CZ19" s="711"/>
      <c r="DA19" s="711"/>
      <c r="DB19" s="711"/>
      <c r="DC19" s="711"/>
      <c r="DD19" s="711"/>
      <c r="DE19" s="711"/>
      <c r="DF19" s="711"/>
      <c r="DG19" s="711"/>
      <c r="DH19" s="721"/>
      <c r="DI19" s="135"/>
      <c r="DJ19" s="247"/>
      <c r="DK19" s="710"/>
      <c r="DL19" s="711"/>
      <c r="DM19" s="711"/>
      <c r="DN19" s="711"/>
      <c r="DO19" s="711"/>
      <c r="DP19" s="711"/>
      <c r="DQ19" s="711"/>
      <c r="DR19" s="711"/>
      <c r="DS19" s="711"/>
      <c r="DT19" s="711"/>
      <c r="DU19" s="711"/>
      <c r="DV19" s="721"/>
      <c r="DW19" s="135"/>
      <c r="DX19" s="160"/>
      <c r="DY19" s="710"/>
      <c r="DZ19" s="711"/>
      <c r="EA19" s="711"/>
      <c r="EB19" s="711"/>
      <c r="EC19" s="711"/>
      <c r="ED19" s="711"/>
      <c r="EE19" s="711"/>
      <c r="EF19" s="711"/>
      <c r="EG19" s="711"/>
      <c r="EH19" s="711"/>
      <c r="EI19" s="711"/>
      <c r="EJ19" s="712"/>
    </row>
    <row r="20" spans="1:140">
      <c r="A20" s="137" t="s">
        <v>3127</v>
      </c>
      <c r="C20" s="881">
        <f>VLOOKUP(A20,'Прайс-лист'!$B:$K,10,0)</f>
        <v>540</v>
      </c>
      <c r="D20" s="882"/>
      <c r="E20" s="882"/>
      <c r="F20" s="882"/>
      <c r="G20" s="882"/>
      <c r="H20" s="882"/>
      <c r="I20" s="882"/>
      <c r="J20" s="882"/>
      <c r="K20" s="945"/>
      <c r="L20" s="1104"/>
      <c r="M20" s="1105"/>
      <c r="N20" s="1110"/>
      <c r="O20" s="137" t="s">
        <v>682</v>
      </c>
      <c r="P20" s="160"/>
      <c r="Q20" s="719">
        <f>VLOOKUP(O20,'Прайс-лист'!$B:$K,10,0)</f>
        <v>1310</v>
      </c>
      <c r="R20" s="715"/>
      <c r="S20" s="715"/>
      <c r="T20" s="715"/>
      <c r="U20" s="715"/>
      <c r="V20" s="715"/>
      <c r="W20" s="715"/>
      <c r="X20" s="715"/>
      <c r="Y20" s="716"/>
      <c r="Z20" s="1101"/>
      <c r="AA20" s="1102"/>
      <c r="AB20" s="1103"/>
      <c r="AC20" s="137" t="s">
        <v>3129</v>
      </c>
      <c r="AD20" s="160"/>
      <c r="AE20" s="881">
        <f>VLOOKUP(AC20,'Прайс-лист'!$B:$K,10,0)</f>
        <v>500</v>
      </c>
      <c r="AF20" s="882"/>
      <c r="AG20" s="882"/>
      <c r="AH20" s="882"/>
      <c r="AI20" s="882"/>
      <c r="AJ20" s="882"/>
      <c r="AK20" s="882"/>
      <c r="AL20" s="882"/>
      <c r="AM20" s="945"/>
      <c r="AN20" s="1104"/>
      <c r="AO20" s="1105"/>
      <c r="AP20" s="1110"/>
      <c r="AQ20" s="137" t="s">
        <v>606</v>
      </c>
      <c r="AR20" s="160"/>
      <c r="AS20" s="719">
        <f>VLOOKUP(AQ20,'Прайс-лист'!$B:$K,10,0)</f>
        <v>440</v>
      </c>
      <c r="AT20" s="715"/>
      <c r="AU20" s="715"/>
      <c r="AV20" s="715"/>
      <c r="AW20" s="715"/>
      <c r="AX20" s="715"/>
      <c r="AY20" s="715"/>
      <c r="AZ20" s="715"/>
      <c r="BA20" s="716"/>
      <c r="BB20" s="1101"/>
      <c r="BC20" s="1102"/>
      <c r="BD20" s="1103"/>
      <c r="BE20" s="137" t="s">
        <v>3131</v>
      </c>
      <c r="BF20" s="160"/>
      <c r="BG20" s="881">
        <f>VLOOKUP(BE20,'Прайс-лист'!$B:$K,10,0)</f>
        <v>500</v>
      </c>
      <c r="BH20" s="882"/>
      <c r="BI20" s="882"/>
      <c r="BJ20" s="882"/>
      <c r="BK20" s="882"/>
      <c r="BL20" s="882"/>
      <c r="BM20" s="882"/>
      <c r="BN20" s="882"/>
      <c r="BO20" s="945"/>
      <c r="BP20" s="1104"/>
      <c r="BQ20" s="1105"/>
      <c r="BR20" s="1110"/>
      <c r="BS20" s="137" t="s">
        <v>610</v>
      </c>
      <c r="BT20" s="160"/>
      <c r="BU20" s="719">
        <f>VLOOKUP(BS20,'Прайс-лист'!$B:$K,10,0)</f>
        <v>500</v>
      </c>
      <c r="BV20" s="715"/>
      <c r="BW20" s="715"/>
      <c r="BX20" s="715"/>
      <c r="BY20" s="715"/>
      <c r="BZ20" s="715"/>
      <c r="CA20" s="715"/>
      <c r="CB20" s="715"/>
      <c r="CC20" s="716"/>
      <c r="CD20" s="1101"/>
      <c r="CE20" s="1102"/>
      <c r="CF20" s="1102"/>
      <c r="CG20" s="137" t="s">
        <v>654</v>
      </c>
      <c r="CH20" s="160"/>
      <c r="CI20" s="719">
        <f>VLOOKUP(CG20,'Прайс-лист'!$B:$K,10,0)</f>
        <v>810</v>
      </c>
      <c r="CJ20" s="715"/>
      <c r="CK20" s="715"/>
      <c r="CL20" s="715"/>
      <c r="CM20" s="715"/>
      <c r="CN20" s="715"/>
      <c r="CO20" s="715"/>
      <c r="CP20" s="715"/>
      <c r="CQ20" s="716"/>
      <c r="CR20" s="1101"/>
      <c r="CS20" s="1102"/>
      <c r="CT20" s="1102"/>
      <c r="CU20" s="137" t="s">
        <v>686</v>
      </c>
      <c r="CV20" s="160"/>
      <c r="CW20" s="719">
        <f>VLOOKUP(CU20,'Прайс-лист'!$B:$K,10,0)</f>
        <v>690</v>
      </c>
      <c r="CX20" s="715"/>
      <c r="CY20" s="715"/>
      <c r="CZ20" s="715"/>
      <c r="DA20" s="715"/>
      <c r="DB20" s="715"/>
      <c r="DC20" s="715"/>
      <c r="DD20" s="715"/>
      <c r="DE20" s="716"/>
      <c r="DF20" s="1101"/>
      <c r="DG20" s="1102"/>
      <c r="DH20" s="1102"/>
      <c r="DI20" s="137" t="s">
        <v>758</v>
      </c>
      <c r="DJ20" s="247"/>
      <c r="DK20" s="719">
        <f>VLOOKUP(DI20,'Прайс-лист'!$B:$K,10,0)</f>
        <v>650</v>
      </c>
      <c r="DL20" s="715"/>
      <c r="DM20" s="715"/>
      <c r="DN20" s="715"/>
      <c r="DO20" s="715"/>
      <c r="DP20" s="715"/>
      <c r="DQ20" s="715"/>
      <c r="DR20" s="715"/>
      <c r="DS20" s="716"/>
      <c r="DT20" s="1101"/>
      <c r="DU20" s="1102"/>
      <c r="DV20" s="1102"/>
      <c r="DW20" s="137" t="s">
        <v>766</v>
      </c>
      <c r="DX20" s="160"/>
      <c r="DY20" s="719">
        <f>VLOOKUP(DW20,'Прайс-лист'!$B:$K,10,0)</f>
        <v>1300</v>
      </c>
      <c r="DZ20" s="715"/>
      <c r="EA20" s="715"/>
      <c r="EB20" s="715"/>
      <c r="EC20" s="715"/>
      <c r="ED20" s="715"/>
      <c r="EE20" s="715"/>
      <c r="EF20" s="715"/>
      <c r="EG20" s="716"/>
      <c r="EH20" s="1101"/>
      <c r="EI20" s="1102"/>
      <c r="EJ20" s="1103"/>
    </row>
    <row r="21" spans="1:140" ht="15" thickBot="1">
      <c r="A21" s="138"/>
      <c r="C21" s="884"/>
      <c r="D21" s="885"/>
      <c r="E21" s="885"/>
      <c r="F21" s="885"/>
      <c r="G21" s="885"/>
      <c r="H21" s="885"/>
      <c r="I21" s="885"/>
      <c r="J21" s="885"/>
      <c r="K21" s="946"/>
      <c r="L21" s="1107"/>
      <c r="M21" s="1108"/>
      <c r="N21" s="1111"/>
      <c r="O21" s="139" t="s">
        <v>809</v>
      </c>
      <c r="P21" s="245"/>
      <c r="Q21" s="722">
        <f>VLOOKUP(O21,'Прайс-лист'!$B:$K,10,0)</f>
        <v>1310</v>
      </c>
      <c r="R21" s="723"/>
      <c r="S21" s="723"/>
      <c r="T21" s="723"/>
      <c r="U21" s="723"/>
      <c r="V21" s="723"/>
      <c r="W21" s="723"/>
      <c r="X21" s="723"/>
      <c r="Y21" s="724"/>
      <c r="Z21" s="1112"/>
      <c r="AA21" s="1113"/>
      <c r="AB21" s="1114"/>
      <c r="AC21" s="138"/>
      <c r="AD21" s="160"/>
      <c r="AE21" s="884"/>
      <c r="AF21" s="885"/>
      <c r="AG21" s="885"/>
      <c r="AH21" s="885"/>
      <c r="AI21" s="885"/>
      <c r="AJ21" s="885"/>
      <c r="AK21" s="885"/>
      <c r="AL21" s="885"/>
      <c r="AM21" s="946"/>
      <c r="AN21" s="1107"/>
      <c r="AO21" s="1108"/>
      <c r="AP21" s="1111"/>
      <c r="AQ21" s="139" t="s">
        <v>769</v>
      </c>
      <c r="AR21" s="245"/>
      <c r="AS21" s="722">
        <f>VLOOKUP(AQ21,'Прайс-лист'!$B:$K,10,0)</f>
        <v>440</v>
      </c>
      <c r="AT21" s="723"/>
      <c r="AU21" s="723"/>
      <c r="AV21" s="723"/>
      <c r="AW21" s="723"/>
      <c r="AX21" s="723"/>
      <c r="AY21" s="723"/>
      <c r="AZ21" s="723"/>
      <c r="BA21" s="724"/>
      <c r="BB21" s="1112"/>
      <c r="BC21" s="1113"/>
      <c r="BD21" s="1114"/>
      <c r="BE21" s="138"/>
      <c r="BF21" s="160"/>
      <c r="BG21" s="884"/>
      <c r="BH21" s="885"/>
      <c r="BI21" s="885"/>
      <c r="BJ21" s="885"/>
      <c r="BK21" s="885"/>
      <c r="BL21" s="885"/>
      <c r="BM21" s="885"/>
      <c r="BN21" s="885"/>
      <c r="BO21" s="946"/>
      <c r="BP21" s="1107"/>
      <c r="BQ21" s="1108"/>
      <c r="BR21" s="1111"/>
      <c r="BS21" s="139" t="s">
        <v>771</v>
      </c>
      <c r="BT21" s="245"/>
      <c r="BU21" s="722">
        <f>VLOOKUP(BS21,'Прайс-лист'!$B:$K,10,0)</f>
        <v>500</v>
      </c>
      <c r="BV21" s="723"/>
      <c r="BW21" s="723"/>
      <c r="BX21" s="723"/>
      <c r="BY21" s="723"/>
      <c r="BZ21" s="723"/>
      <c r="CA21" s="723"/>
      <c r="CB21" s="723"/>
      <c r="CC21" s="724"/>
      <c r="CD21" s="1112"/>
      <c r="CE21" s="1113"/>
      <c r="CF21" s="1113"/>
      <c r="CG21" s="139" t="s">
        <v>793</v>
      </c>
      <c r="CH21" s="245"/>
      <c r="CI21" s="722">
        <f>VLOOKUP(CG21,'Прайс-лист'!$B:$K,10,0)</f>
        <v>810</v>
      </c>
      <c r="CJ21" s="723"/>
      <c r="CK21" s="723"/>
      <c r="CL21" s="723"/>
      <c r="CM21" s="723"/>
      <c r="CN21" s="723"/>
      <c r="CO21" s="723"/>
      <c r="CP21" s="723"/>
      <c r="CQ21" s="724"/>
      <c r="CR21" s="1112"/>
      <c r="CS21" s="1113"/>
      <c r="CT21" s="1113"/>
      <c r="CU21" s="139" t="s">
        <v>811</v>
      </c>
      <c r="CV21" s="245"/>
      <c r="CW21" s="722">
        <f>VLOOKUP(CU21,'Прайс-лист'!$B:$K,10,0)</f>
        <v>690</v>
      </c>
      <c r="CX21" s="723"/>
      <c r="CY21" s="723"/>
      <c r="CZ21" s="723"/>
      <c r="DA21" s="723"/>
      <c r="DB21" s="723"/>
      <c r="DC21" s="723"/>
      <c r="DD21" s="723"/>
      <c r="DE21" s="724"/>
      <c r="DF21" s="1112"/>
      <c r="DG21" s="1113"/>
      <c r="DH21" s="1113"/>
      <c r="DI21" s="139" t="s">
        <v>857</v>
      </c>
      <c r="DJ21" s="248"/>
      <c r="DK21" s="722">
        <f>VLOOKUP(DI21,'Прайс-лист'!$B:$K,10,0)</f>
        <v>650</v>
      </c>
      <c r="DL21" s="723"/>
      <c r="DM21" s="723"/>
      <c r="DN21" s="723"/>
      <c r="DO21" s="723"/>
      <c r="DP21" s="723"/>
      <c r="DQ21" s="723"/>
      <c r="DR21" s="723"/>
      <c r="DS21" s="724"/>
      <c r="DT21" s="1112"/>
      <c r="DU21" s="1113"/>
      <c r="DV21" s="1113"/>
      <c r="DW21" s="139" t="s">
        <v>861</v>
      </c>
      <c r="DX21" s="245"/>
      <c r="DY21" s="722">
        <f>VLOOKUP(DW21,'Прайс-лист'!$B:$K,10,0)</f>
        <v>1300</v>
      </c>
      <c r="DZ21" s="723"/>
      <c r="EA21" s="723"/>
      <c r="EB21" s="723"/>
      <c r="EC21" s="723"/>
      <c r="ED21" s="723"/>
      <c r="EE21" s="723"/>
      <c r="EF21" s="723"/>
      <c r="EG21" s="724"/>
      <c r="EH21" s="1112"/>
      <c r="EI21" s="1113"/>
      <c r="EJ21" s="1114"/>
    </row>
    <row r="22" spans="1:140" ht="14.25" customHeight="1" thickBot="1">
      <c r="B22" s="221"/>
      <c r="C22" s="221"/>
      <c r="D22" s="221"/>
      <c r="E22" s="221"/>
      <c r="F22" s="221"/>
      <c r="G22" s="221"/>
      <c r="H22" s="221"/>
      <c r="I22" s="221"/>
      <c r="J22" s="221"/>
      <c r="K22" s="221"/>
      <c r="L22" s="221"/>
      <c r="M22" s="160"/>
      <c r="N22" s="158"/>
      <c r="O22" s="158"/>
      <c r="P22" s="158"/>
      <c r="Q22" s="158"/>
      <c r="R22" s="158"/>
      <c r="S22" s="158"/>
      <c r="T22" s="158"/>
      <c r="U22" s="158"/>
      <c r="V22" s="158"/>
      <c r="W22" s="158"/>
      <c r="X22" s="158"/>
      <c r="Y22" s="158"/>
      <c r="Z22" s="140"/>
      <c r="AA22" s="158"/>
      <c r="AB22" s="158"/>
      <c r="AC22" s="158"/>
      <c r="AD22" s="158"/>
      <c r="AE22" s="158"/>
      <c r="AF22" s="158"/>
      <c r="AG22" s="158"/>
      <c r="AH22" s="158"/>
      <c r="AI22" s="158"/>
      <c r="AJ22" s="158"/>
      <c r="AK22" s="158"/>
      <c r="AL22" s="158"/>
      <c r="AM22" s="140"/>
      <c r="AN22" s="158"/>
      <c r="AO22" s="158"/>
      <c r="AP22" s="158"/>
      <c r="AQ22" s="158"/>
      <c r="AR22" s="158"/>
      <c r="AS22" s="158"/>
      <c r="AT22" s="158"/>
      <c r="AU22" s="158"/>
      <c r="AV22" s="158"/>
      <c r="AW22" s="158"/>
      <c r="AX22" s="158"/>
      <c r="AY22" s="158"/>
      <c r="AZ22" s="160"/>
      <c r="BA22" s="160"/>
      <c r="BB22" s="160"/>
      <c r="BC22" s="160"/>
      <c r="BD22" s="158"/>
      <c r="BE22" s="158"/>
      <c r="BF22" s="158"/>
      <c r="BG22" s="158"/>
      <c r="BH22" s="158"/>
      <c r="BI22" s="158"/>
      <c r="BJ22" s="158"/>
      <c r="BK22" s="158"/>
      <c r="BL22" s="158"/>
      <c r="BM22" s="158"/>
      <c r="BN22" s="158"/>
      <c r="BO22" s="158"/>
      <c r="BP22" s="158"/>
      <c r="BQ22" s="158"/>
      <c r="BR22" s="158"/>
      <c r="BS22" s="158"/>
      <c r="BT22" s="164"/>
      <c r="BU22" s="142"/>
      <c r="BV22" s="142"/>
      <c r="BW22" s="142"/>
      <c r="BX22" s="142"/>
      <c r="BY22" s="142"/>
      <c r="BZ22" s="142"/>
      <c r="CA22" s="142"/>
      <c r="CB22" s="142"/>
      <c r="CC22" s="142"/>
      <c r="CD22" s="142"/>
      <c r="CE22" s="142"/>
      <c r="CF22" s="142"/>
      <c r="CG22" s="142"/>
      <c r="CH22" s="142"/>
      <c r="CI22" s="142"/>
      <c r="CJ22" s="142"/>
      <c r="CK22" s="142"/>
      <c r="CL22" s="142"/>
      <c r="CM22" s="142"/>
      <c r="CN22" s="142"/>
      <c r="CO22" s="142"/>
      <c r="CP22" s="142"/>
      <c r="CQ22" s="142"/>
      <c r="CR22" s="142"/>
      <c r="CS22" s="142"/>
      <c r="CT22" s="142"/>
      <c r="CU22" s="142"/>
      <c r="CV22" s="142"/>
      <c r="CW22" s="142"/>
      <c r="CX22" s="142"/>
      <c r="CY22" s="142"/>
      <c r="CZ22" s="142"/>
      <c r="DA22" s="142"/>
      <c r="DB22" s="142"/>
      <c r="DC22" s="142"/>
      <c r="DD22" s="142"/>
      <c r="DE22" s="142"/>
      <c r="DF22" s="142"/>
      <c r="DG22" s="142"/>
      <c r="DH22" s="142"/>
      <c r="DI22" s="142"/>
      <c r="DJ22" s="142"/>
      <c r="DK22" s="142"/>
      <c r="DL22" s="142"/>
      <c r="DM22" s="142"/>
      <c r="DN22" s="142"/>
      <c r="DO22" s="142"/>
      <c r="DP22" s="142"/>
      <c r="DQ22" s="142"/>
      <c r="DR22" s="142"/>
      <c r="DS22" s="142"/>
      <c r="DT22" s="142"/>
      <c r="DU22" s="142"/>
      <c r="DV22" s="142"/>
      <c r="DW22" s="142"/>
    </row>
    <row r="23" spans="1:140" ht="15" thickBot="1">
      <c r="C23" s="754" t="s">
        <v>4274</v>
      </c>
      <c r="D23" s="755"/>
      <c r="E23" s="755"/>
      <c r="F23" s="755"/>
      <c r="G23" s="755"/>
      <c r="H23" s="755"/>
      <c r="I23" s="755"/>
      <c r="J23" s="755"/>
      <c r="K23" s="755"/>
      <c r="L23" s="755"/>
      <c r="M23" s="755"/>
      <c r="N23" s="756"/>
      <c r="O23" s="158"/>
      <c r="P23" s="158"/>
      <c r="Q23" s="754" t="s">
        <v>4278</v>
      </c>
      <c r="R23" s="755"/>
      <c r="S23" s="755"/>
      <c r="T23" s="755"/>
      <c r="U23" s="755"/>
      <c r="V23" s="755"/>
      <c r="W23" s="755"/>
      <c r="X23" s="755"/>
      <c r="Y23" s="755"/>
      <c r="Z23" s="755"/>
      <c r="AA23" s="755"/>
      <c r="AB23" s="755"/>
      <c r="AC23" s="755"/>
      <c r="AD23" s="755"/>
      <c r="AE23" s="755"/>
      <c r="AF23" s="755"/>
      <c r="AG23" s="755"/>
      <c r="AH23" s="755"/>
      <c r="AI23" s="755"/>
      <c r="AJ23" s="755"/>
      <c r="AK23" s="755"/>
      <c r="AL23" s="755"/>
      <c r="AM23" s="755"/>
      <c r="AN23" s="755"/>
      <c r="AO23" s="755"/>
      <c r="AP23" s="755"/>
      <c r="AQ23" s="755"/>
      <c r="AR23" s="755"/>
      <c r="AS23" s="755"/>
      <c r="AT23" s="755"/>
      <c r="AU23" s="755"/>
      <c r="AV23" s="755"/>
      <c r="AW23" s="755"/>
      <c r="AX23" s="755"/>
      <c r="AY23" s="755"/>
      <c r="AZ23" s="755"/>
      <c r="BA23" s="755"/>
      <c r="BB23" s="755"/>
      <c r="BC23" s="755"/>
      <c r="BD23" s="756"/>
      <c r="BE23" s="134"/>
      <c r="BF23" s="160"/>
      <c r="BG23" s="754" t="s">
        <v>4186</v>
      </c>
      <c r="BH23" s="755"/>
      <c r="BI23" s="755"/>
      <c r="BJ23" s="755"/>
      <c r="BK23" s="755"/>
      <c r="BL23" s="755"/>
      <c r="BM23" s="755"/>
      <c r="BN23" s="755"/>
      <c r="BO23" s="755"/>
      <c r="BP23" s="755"/>
      <c r="BQ23" s="755"/>
      <c r="BR23" s="755"/>
      <c r="BS23" s="755"/>
      <c r="BT23" s="755"/>
      <c r="BU23" s="755"/>
      <c r="BV23" s="755"/>
      <c r="BW23" s="755"/>
      <c r="BX23" s="755"/>
      <c r="BY23" s="755"/>
      <c r="BZ23" s="755"/>
      <c r="CA23" s="755"/>
      <c r="CB23" s="755"/>
      <c r="CC23" s="755"/>
      <c r="CD23" s="755"/>
      <c r="CE23" s="755"/>
      <c r="CF23" s="755"/>
      <c r="CG23" s="755"/>
      <c r="CH23" s="755"/>
      <c r="CI23" s="755"/>
      <c r="CJ23" s="755"/>
      <c r="CK23" s="755"/>
      <c r="CL23" s="755"/>
      <c r="CM23" s="755"/>
      <c r="CN23" s="755"/>
      <c r="CO23" s="755"/>
      <c r="CP23" s="755"/>
      <c r="CQ23" s="755"/>
      <c r="CR23" s="755"/>
      <c r="CS23" s="755"/>
      <c r="CT23" s="756"/>
      <c r="CU23" s="142"/>
      <c r="CV23" s="142"/>
      <c r="CW23" s="754" t="s">
        <v>4279</v>
      </c>
      <c r="CX23" s="755"/>
      <c r="CY23" s="755"/>
      <c r="CZ23" s="755"/>
      <c r="DA23" s="755"/>
      <c r="DB23" s="755"/>
      <c r="DC23" s="755"/>
      <c r="DD23" s="755"/>
      <c r="DE23" s="755"/>
      <c r="DF23" s="755"/>
      <c r="DG23" s="755"/>
      <c r="DH23" s="755"/>
      <c r="DI23" s="755"/>
      <c r="DJ23" s="755"/>
      <c r="DK23" s="755"/>
      <c r="DL23" s="755"/>
      <c r="DM23" s="755"/>
      <c r="DN23" s="755"/>
      <c r="DO23" s="755"/>
      <c r="DP23" s="755"/>
      <c r="DQ23" s="755"/>
      <c r="DR23" s="755"/>
      <c r="DS23" s="755"/>
      <c r="DT23" s="755"/>
      <c r="DU23" s="755"/>
      <c r="DV23" s="756"/>
      <c r="DW23" s="142"/>
      <c r="DY23" s="754" t="s">
        <v>4280</v>
      </c>
      <c r="DZ23" s="755"/>
      <c r="EA23" s="755"/>
      <c r="EB23" s="755"/>
      <c r="EC23" s="755"/>
      <c r="ED23" s="755"/>
      <c r="EE23" s="755"/>
      <c r="EF23" s="755"/>
      <c r="EG23" s="755"/>
      <c r="EH23" s="755"/>
      <c r="EI23" s="755"/>
      <c r="EJ23" s="756"/>
    </row>
    <row r="24" spans="1:140" ht="15.75">
      <c r="C24" s="740" t="s">
        <v>5871</v>
      </c>
      <c r="D24" s="741"/>
      <c r="E24" s="741"/>
      <c r="F24" s="741"/>
      <c r="G24" s="741"/>
      <c r="H24" s="741"/>
      <c r="I24" s="741"/>
      <c r="J24" s="741"/>
      <c r="K24" s="741"/>
      <c r="L24" s="741"/>
      <c r="M24" s="741"/>
      <c r="N24" s="742"/>
      <c r="Q24" s="740" t="s">
        <v>4236</v>
      </c>
      <c r="R24" s="741"/>
      <c r="S24" s="741"/>
      <c r="T24" s="741"/>
      <c r="U24" s="741"/>
      <c r="V24" s="741"/>
      <c r="W24" s="741"/>
      <c r="X24" s="741"/>
      <c r="Y24" s="741"/>
      <c r="Z24" s="741"/>
      <c r="AA24" s="741"/>
      <c r="AB24" s="741"/>
      <c r="AC24" s="135"/>
      <c r="AD24" s="164"/>
      <c r="AE24" s="741" t="s">
        <v>687</v>
      </c>
      <c r="AF24" s="741"/>
      <c r="AG24" s="741"/>
      <c r="AH24" s="741"/>
      <c r="AI24" s="741"/>
      <c r="AJ24" s="741"/>
      <c r="AK24" s="741"/>
      <c r="AL24" s="741"/>
      <c r="AM24" s="741"/>
      <c r="AN24" s="741"/>
      <c r="AO24" s="741"/>
      <c r="AP24" s="741"/>
      <c r="AQ24" s="135"/>
      <c r="AR24" s="164"/>
      <c r="AS24" s="741" t="s">
        <v>5872</v>
      </c>
      <c r="AT24" s="741"/>
      <c r="AU24" s="741"/>
      <c r="AV24" s="741"/>
      <c r="AW24" s="741"/>
      <c r="AX24" s="741"/>
      <c r="AY24" s="741"/>
      <c r="AZ24" s="741"/>
      <c r="BA24" s="741"/>
      <c r="BB24" s="741"/>
      <c r="BC24" s="741"/>
      <c r="BD24" s="742"/>
      <c r="BE24" s="135"/>
      <c r="BF24" s="160"/>
      <c r="BG24" s="740" t="s">
        <v>6347</v>
      </c>
      <c r="BH24" s="741"/>
      <c r="BI24" s="741"/>
      <c r="BJ24" s="741"/>
      <c r="BK24" s="741"/>
      <c r="BL24" s="741"/>
      <c r="BM24" s="741"/>
      <c r="BN24" s="741"/>
      <c r="BO24" s="741"/>
      <c r="BP24" s="741"/>
      <c r="BQ24" s="741"/>
      <c r="BR24" s="741"/>
      <c r="BS24" s="135"/>
      <c r="BT24" s="164"/>
      <c r="BU24" s="741" t="s">
        <v>6348</v>
      </c>
      <c r="BV24" s="741"/>
      <c r="BW24" s="741"/>
      <c r="BX24" s="741"/>
      <c r="BY24" s="741"/>
      <c r="BZ24" s="741"/>
      <c r="CA24" s="741"/>
      <c r="CB24" s="741"/>
      <c r="CC24" s="741"/>
      <c r="CD24" s="741"/>
      <c r="CE24" s="741"/>
      <c r="CF24" s="741"/>
      <c r="CG24" s="135"/>
      <c r="CH24" s="164"/>
      <c r="CI24" s="741" t="s">
        <v>6363</v>
      </c>
      <c r="CJ24" s="741"/>
      <c r="CK24" s="741"/>
      <c r="CL24" s="741"/>
      <c r="CM24" s="741"/>
      <c r="CN24" s="741"/>
      <c r="CO24" s="741"/>
      <c r="CP24" s="741"/>
      <c r="CQ24" s="741"/>
      <c r="CR24" s="741"/>
      <c r="CS24" s="741"/>
      <c r="CT24" s="742"/>
      <c r="CU24" s="135"/>
      <c r="CV24" s="160"/>
      <c r="CW24" s="740" t="s">
        <v>4238</v>
      </c>
      <c r="CX24" s="741"/>
      <c r="CY24" s="741"/>
      <c r="CZ24" s="741"/>
      <c r="DA24" s="741"/>
      <c r="DB24" s="741"/>
      <c r="DC24" s="741"/>
      <c r="DD24" s="741"/>
      <c r="DE24" s="741"/>
      <c r="DF24" s="741"/>
      <c r="DG24" s="741"/>
      <c r="DH24" s="741"/>
      <c r="DI24" s="135"/>
      <c r="DJ24" s="164"/>
      <c r="DK24" s="741" t="s">
        <v>693</v>
      </c>
      <c r="DL24" s="741"/>
      <c r="DM24" s="741"/>
      <c r="DN24" s="741"/>
      <c r="DO24" s="741"/>
      <c r="DP24" s="741"/>
      <c r="DQ24" s="741"/>
      <c r="DR24" s="741"/>
      <c r="DS24" s="741"/>
      <c r="DT24" s="741"/>
      <c r="DU24" s="741"/>
      <c r="DV24" s="742"/>
      <c r="DW24" s="135"/>
      <c r="DX24" s="160"/>
      <c r="DY24" s="740" t="s">
        <v>6349</v>
      </c>
      <c r="DZ24" s="741"/>
      <c r="EA24" s="741"/>
      <c r="EB24" s="741"/>
      <c r="EC24" s="741"/>
      <c r="ED24" s="741"/>
      <c r="EE24" s="741"/>
      <c r="EF24" s="741"/>
      <c r="EG24" s="741"/>
      <c r="EH24" s="741"/>
      <c r="EI24" s="741"/>
      <c r="EJ24" s="742"/>
    </row>
    <row r="25" spans="1:140" ht="53.25" customHeight="1">
      <c r="C25" s="734" t="s">
        <v>5883</v>
      </c>
      <c r="D25" s="763"/>
      <c r="E25" s="763"/>
      <c r="F25" s="763"/>
      <c r="G25" s="763"/>
      <c r="H25" s="763"/>
      <c r="I25" s="763"/>
      <c r="J25" s="763"/>
      <c r="K25" s="763"/>
      <c r="L25" s="763"/>
      <c r="M25" s="763"/>
      <c r="N25" s="744"/>
      <c r="Q25" s="734" t="s">
        <v>5882</v>
      </c>
      <c r="R25" s="735"/>
      <c r="S25" s="735"/>
      <c r="T25" s="735"/>
      <c r="U25" s="735"/>
      <c r="V25" s="735"/>
      <c r="W25" s="735"/>
      <c r="X25" s="735"/>
      <c r="Y25" s="735"/>
      <c r="Z25" s="735"/>
      <c r="AA25" s="735"/>
      <c r="AB25" s="735"/>
      <c r="AC25" s="142"/>
      <c r="AD25" s="164"/>
      <c r="AE25" s="735" t="s">
        <v>4268</v>
      </c>
      <c r="AF25" s="735"/>
      <c r="AG25" s="735"/>
      <c r="AH25" s="735"/>
      <c r="AI25" s="735"/>
      <c r="AJ25" s="735"/>
      <c r="AK25" s="735"/>
      <c r="AL25" s="735"/>
      <c r="AM25" s="735"/>
      <c r="AN25" s="735"/>
      <c r="AO25" s="735"/>
      <c r="AP25" s="735"/>
      <c r="AQ25" s="142"/>
      <c r="AR25" s="164"/>
      <c r="AS25" s="735" t="s">
        <v>5884</v>
      </c>
      <c r="AT25" s="735"/>
      <c r="AU25" s="735"/>
      <c r="AV25" s="735"/>
      <c r="AW25" s="735"/>
      <c r="AX25" s="735"/>
      <c r="AY25" s="735"/>
      <c r="AZ25" s="735"/>
      <c r="BA25" s="735"/>
      <c r="BB25" s="735"/>
      <c r="BC25" s="735"/>
      <c r="BD25" s="744"/>
      <c r="BE25" s="142"/>
      <c r="BF25" s="160"/>
      <c r="BG25" s="734" t="s">
        <v>5899</v>
      </c>
      <c r="BH25" s="735"/>
      <c r="BI25" s="735"/>
      <c r="BJ25" s="735"/>
      <c r="BK25" s="735"/>
      <c r="BL25" s="735"/>
      <c r="BM25" s="735"/>
      <c r="BN25" s="735"/>
      <c r="BO25" s="735"/>
      <c r="BP25" s="735"/>
      <c r="BQ25" s="735"/>
      <c r="BR25" s="735"/>
      <c r="BS25" s="142"/>
      <c r="BT25" s="164"/>
      <c r="BU25" s="763" t="s">
        <v>4271</v>
      </c>
      <c r="BV25" s="763"/>
      <c r="BW25" s="763"/>
      <c r="BX25" s="763"/>
      <c r="BY25" s="763"/>
      <c r="BZ25" s="763"/>
      <c r="CA25" s="763"/>
      <c r="CB25" s="763"/>
      <c r="CC25" s="763"/>
      <c r="CD25" s="763"/>
      <c r="CE25" s="763"/>
      <c r="CF25" s="763"/>
      <c r="CG25" s="142"/>
      <c r="CH25" s="160"/>
      <c r="CI25" s="763" t="s">
        <v>5885</v>
      </c>
      <c r="CJ25" s="763"/>
      <c r="CK25" s="763"/>
      <c r="CL25" s="763"/>
      <c r="CM25" s="763"/>
      <c r="CN25" s="763"/>
      <c r="CO25" s="763"/>
      <c r="CP25" s="763"/>
      <c r="CQ25" s="763"/>
      <c r="CR25" s="763"/>
      <c r="CS25" s="763"/>
      <c r="CT25" s="744"/>
      <c r="CU25" s="142"/>
      <c r="CV25" s="160"/>
      <c r="CW25" s="734" t="s">
        <v>4237</v>
      </c>
      <c r="CX25" s="735"/>
      <c r="CY25" s="735"/>
      <c r="CZ25" s="735"/>
      <c r="DA25" s="735"/>
      <c r="DB25" s="735"/>
      <c r="DC25" s="735"/>
      <c r="DD25" s="735"/>
      <c r="DE25" s="735"/>
      <c r="DF25" s="735"/>
      <c r="DG25" s="735"/>
      <c r="DH25" s="735"/>
      <c r="DI25" s="142"/>
      <c r="DJ25" s="164"/>
      <c r="DK25" s="735" t="s">
        <v>4272</v>
      </c>
      <c r="DL25" s="735"/>
      <c r="DM25" s="735"/>
      <c r="DN25" s="735"/>
      <c r="DO25" s="735"/>
      <c r="DP25" s="735"/>
      <c r="DQ25" s="735"/>
      <c r="DR25" s="735"/>
      <c r="DS25" s="735"/>
      <c r="DT25" s="735"/>
      <c r="DU25" s="735"/>
      <c r="DV25" s="744"/>
      <c r="DW25" s="142"/>
      <c r="DX25" s="160"/>
      <c r="DY25" s="734" t="s">
        <v>4239</v>
      </c>
      <c r="DZ25" s="735"/>
      <c r="EA25" s="735"/>
      <c r="EB25" s="735"/>
      <c r="EC25" s="735"/>
      <c r="ED25" s="735"/>
      <c r="EE25" s="735"/>
      <c r="EF25" s="735"/>
      <c r="EG25" s="735"/>
      <c r="EH25" s="735"/>
      <c r="EI25" s="735"/>
      <c r="EJ25" s="735"/>
    </row>
    <row r="26" spans="1:140" ht="15" customHeight="1">
      <c r="C26" s="736" t="s">
        <v>5878</v>
      </c>
      <c r="D26" s="762"/>
      <c r="E26" s="762"/>
      <c r="F26" s="762"/>
      <c r="G26" s="762"/>
      <c r="H26" s="762"/>
      <c r="I26" s="762"/>
      <c r="J26" s="762"/>
      <c r="K26" s="762"/>
      <c r="L26" s="762"/>
      <c r="M26" s="762"/>
      <c r="N26" s="718"/>
      <c r="Q26" s="736"/>
      <c r="R26" s="717"/>
      <c r="S26" s="717"/>
      <c r="T26" s="717"/>
      <c r="U26" s="717"/>
      <c r="V26" s="717"/>
      <c r="W26" s="717"/>
      <c r="X26" s="717"/>
      <c r="Y26" s="717"/>
      <c r="Z26" s="717"/>
      <c r="AA26" s="717"/>
      <c r="AB26" s="717"/>
      <c r="AC26" s="403"/>
      <c r="AD26" s="164"/>
      <c r="AE26" s="717" t="s">
        <v>685</v>
      </c>
      <c r="AF26" s="717"/>
      <c r="AG26" s="717"/>
      <c r="AH26" s="717"/>
      <c r="AI26" s="717"/>
      <c r="AJ26" s="717"/>
      <c r="AK26" s="717"/>
      <c r="AL26" s="717"/>
      <c r="AM26" s="717"/>
      <c r="AN26" s="717"/>
      <c r="AO26" s="717"/>
      <c r="AP26" s="717"/>
      <c r="AQ26" s="403"/>
      <c r="AR26" s="164"/>
      <c r="AS26" s="717" t="s">
        <v>5878</v>
      </c>
      <c r="AT26" s="717"/>
      <c r="AU26" s="717"/>
      <c r="AV26" s="717"/>
      <c r="AW26" s="717"/>
      <c r="AX26" s="717"/>
      <c r="AY26" s="717"/>
      <c r="AZ26" s="717"/>
      <c r="BA26" s="717"/>
      <c r="BB26" s="717"/>
      <c r="BC26" s="717"/>
      <c r="BD26" s="718"/>
      <c r="BE26" s="403"/>
      <c r="BF26" s="160"/>
      <c r="BG26" s="736"/>
      <c r="BH26" s="717"/>
      <c r="BI26" s="717"/>
      <c r="BJ26" s="717"/>
      <c r="BK26" s="717"/>
      <c r="BL26" s="717"/>
      <c r="BM26" s="717"/>
      <c r="BN26" s="717"/>
      <c r="BO26" s="717"/>
      <c r="BP26" s="717"/>
      <c r="BQ26" s="717"/>
      <c r="BR26" s="717"/>
      <c r="BS26" s="403"/>
      <c r="BT26" s="164"/>
      <c r="BU26" s="762" t="s">
        <v>685</v>
      </c>
      <c r="BV26" s="762"/>
      <c r="BW26" s="762"/>
      <c r="BX26" s="762"/>
      <c r="BY26" s="762"/>
      <c r="BZ26" s="762"/>
      <c r="CA26" s="762"/>
      <c r="CB26" s="762"/>
      <c r="CC26" s="762"/>
      <c r="CD26" s="762"/>
      <c r="CE26" s="762"/>
      <c r="CF26" s="762"/>
      <c r="CG26" s="403"/>
      <c r="CH26" s="160"/>
      <c r="CI26" s="762" t="s">
        <v>5878</v>
      </c>
      <c r="CJ26" s="762"/>
      <c r="CK26" s="762"/>
      <c r="CL26" s="762"/>
      <c r="CM26" s="762"/>
      <c r="CN26" s="762"/>
      <c r="CO26" s="762"/>
      <c r="CP26" s="762"/>
      <c r="CQ26" s="762"/>
      <c r="CR26" s="762"/>
      <c r="CS26" s="762"/>
      <c r="CT26" s="718"/>
      <c r="CU26" s="403"/>
      <c r="CV26" s="160"/>
      <c r="CW26" s="736"/>
      <c r="CX26" s="717"/>
      <c r="CY26" s="717"/>
      <c r="CZ26" s="717"/>
      <c r="DA26" s="717"/>
      <c r="DB26" s="717"/>
      <c r="DC26" s="717"/>
      <c r="DD26" s="717"/>
      <c r="DE26" s="717"/>
      <c r="DF26" s="717"/>
      <c r="DG26" s="717"/>
      <c r="DH26" s="717"/>
      <c r="DI26" s="403"/>
      <c r="DJ26" s="164"/>
      <c r="DK26" s="717" t="s">
        <v>685</v>
      </c>
      <c r="DL26" s="717"/>
      <c r="DM26" s="717"/>
      <c r="DN26" s="717"/>
      <c r="DO26" s="717"/>
      <c r="DP26" s="717"/>
      <c r="DQ26" s="717"/>
      <c r="DR26" s="717"/>
      <c r="DS26" s="717"/>
      <c r="DT26" s="717"/>
      <c r="DU26" s="717"/>
      <c r="DV26" s="718"/>
      <c r="DW26" s="403"/>
      <c r="DX26" s="160"/>
      <c r="DY26" s="736"/>
      <c r="DZ26" s="717"/>
      <c r="EA26" s="717"/>
      <c r="EB26" s="717"/>
      <c r="EC26" s="717"/>
      <c r="ED26" s="717"/>
      <c r="EE26" s="717"/>
      <c r="EF26" s="717"/>
      <c r="EG26" s="717"/>
      <c r="EH26" s="717"/>
      <c r="EI26" s="717"/>
      <c r="EJ26" s="717"/>
    </row>
    <row r="27" spans="1:140" ht="106.5" customHeight="1">
      <c r="C27" s="720"/>
      <c r="D27" s="711"/>
      <c r="E27" s="711"/>
      <c r="F27" s="711"/>
      <c r="G27" s="711"/>
      <c r="H27" s="711"/>
      <c r="I27" s="711"/>
      <c r="J27" s="711"/>
      <c r="K27" s="711"/>
      <c r="L27" s="711"/>
      <c r="M27" s="711"/>
      <c r="N27" s="712"/>
      <c r="Q27" s="720"/>
      <c r="R27" s="711"/>
      <c r="S27" s="711"/>
      <c r="T27" s="711"/>
      <c r="U27" s="711"/>
      <c r="V27" s="711"/>
      <c r="W27" s="711"/>
      <c r="X27" s="711"/>
      <c r="Y27" s="711"/>
      <c r="Z27" s="711"/>
      <c r="AA27" s="711"/>
      <c r="AB27" s="721"/>
      <c r="AC27" s="135"/>
      <c r="AD27" s="164"/>
      <c r="AE27" s="710"/>
      <c r="AF27" s="711"/>
      <c r="AG27" s="711"/>
      <c r="AH27" s="711"/>
      <c r="AI27" s="711"/>
      <c r="AJ27" s="711"/>
      <c r="AK27" s="711"/>
      <c r="AL27" s="711"/>
      <c r="AM27" s="711"/>
      <c r="AN27" s="711"/>
      <c r="AO27" s="711"/>
      <c r="AP27" s="721"/>
      <c r="AQ27" s="135"/>
      <c r="AR27" s="164"/>
      <c r="AS27" s="710"/>
      <c r="AT27" s="711"/>
      <c r="AU27" s="711"/>
      <c r="AV27" s="711"/>
      <c r="AW27" s="711"/>
      <c r="AX27" s="711"/>
      <c r="AY27" s="711"/>
      <c r="AZ27" s="711"/>
      <c r="BA27" s="711"/>
      <c r="BB27" s="711"/>
      <c r="BC27" s="711"/>
      <c r="BD27" s="712"/>
      <c r="BE27" s="135"/>
      <c r="BF27" s="160"/>
      <c r="BG27" s="720"/>
      <c r="BH27" s="711"/>
      <c r="BI27" s="711"/>
      <c r="BJ27" s="711"/>
      <c r="BK27" s="711"/>
      <c r="BL27" s="711"/>
      <c r="BM27" s="711"/>
      <c r="BN27" s="711"/>
      <c r="BO27" s="711"/>
      <c r="BP27" s="711"/>
      <c r="BQ27" s="711"/>
      <c r="BR27" s="721"/>
      <c r="BS27" s="135"/>
      <c r="BT27" s="164"/>
      <c r="BU27" s="710"/>
      <c r="BV27" s="711"/>
      <c r="BW27" s="711"/>
      <c r="BX27" s="711"/>
      <c r="BY27" s="711"/>
      <c r="BZ27" s="711"/>
      <c r="CA27" s="711"/>
      <c r="CB27" s="711"/>
      <c r="CC27" s="711"/>
      <c r="CD27" s="711"/>
      <c r="CE27" s="711"/>
      <c r="CF27" s="721"/>
      <c r="CG27" s="135"/>
      <c r="CH27" s="160"/>
      <c r="CI27" s="710"/>
      <c r="CJ27" s="711"/>
      <c r="CK27" s="711"/>
      <c r="CL27" s="711"/>
      <c r="CM27" s="711"/>
      <c r="CN27" s="711"/>
      <c r="CO27" s="711"/>
      <c r="CP27" s="711"/>
      <c r="CQ27" s="711"/>
      <c r="CR27" s="711"/>
      <c r="CS27" s="711"/>
      <c r="CT27" s="712"/>
      <c r="CU27" s="135"/>
      <c r="CV27" s="160"/>
      <c r="CW27" s="720"/>
      <c r="CX27" s="711"/>
      <c r="CY27" s="711"/>
      <c r="CZ27" s="711"/>
      <c r="DA27" s="711"/>
      <c r="DB27" s="711"/>
      <c r="DC27" s="711"/>
      <c r="DD27" s="711"/>
      <c r="DE27" s="711"/>
      <c r="DF27" s="711"/>
      <c r="DG27" s="711"/>
      <c r="DH27" s="721"/>
      <c r="DI27" s="135"/>
      <c r="DJ27" s="164"/>
      <c r="DK27" s="710"/>
      <c r="DL27" s="711"/>
      <c r="DM27" s="711"/>
      <c r="DN27" s="711"/>
      <c r="DO27" s="711"/>
      <c r="DP27" s="711"/>
      <c r="DQ27" s="711"/>
      <c r="DR27" s="711"/>
      <c r="DS27" s="711"/>
      <c r="DT27" s="711"/>
      <c r="DU27" s="711"/>
      <c r="DV27" s="712"/>
      <c r="DW27" s="135"/>
      <c r="DX27" s="160"/>
      <c r="DY27" s="720"/>
      <c r="DZ27" s="711"/>
      <c r="EA27" s="711"/>
      <c r="EB27" s="711"/>
      <c r="EC27" s="711"/>
      <c r="ED27" s="711"/>
      <c r="EE27" s="711"/>
      <c r="EF27" s="711"/>
      <c r="EG27" s="711"/>
      <c r="EH27" s="711"/>
      <c r="EI27" s="711"/>
      <c r="EJ27" s="721"/>
    </row>
    <row r="28" spans="1:140">
      <c r="A28" s="137" t="s">
        <v>5857</v>
      </c>
      <c r="C28" s="714">
        <f>VLOOKUP(A28,'Прайс-лист'!$B:$K,10,0)</f>
        <v>1920</v>
      </c>
      <c r="D28" s="715"/>
      <c r="E28" s="715"/>
      <c r="F28" s="715"/>
      <c r="G28" s="715"/>
      <c r="H28" s="715"/>
      <c r="I28" s="715"/>
      <c r="J28" s="715"/>
      <c r="K28" s="716"/>
      <c r="L28" s="708"/>
      <c r="M28" s="761"/>
      <c r="N28" s="713"/>
      <c r="O28" s="137" t="s">
        <v>3133</v>
      </c>
      <c r="Q28" s="881">
        <f>VLOOKUP(O28,'Прайс-лист'!$B:$K,10,0)</f>
        <v>550</v>
      </c>
      <c r="R28" s="882"/>
      <c r="S28" s="882"/>
      <c r="T28" s="882"/>
      <c r="U28" s="882"/>
      <c r="V28" s="882"/>
      <c r="W28" s="882"/>
      <c r="X28" s="882"/>
      <c r="Y28" s="945"/>
      <c r="Z28" s="1104"/>
      <c r="AA28" s="1105"/>
      <c r="AB28" s="1110"/>
      <c r="AC28" s="137" t="s">
        <v>689</v>
      </c>
      <c r="AD28" s="160"/>
      <c r="AE28" s="719">
        <f>VLOOKUP(AC28,'Прайс-лист'!$B:$K,10,0)</f>
        <v>900</v>
      </c>
      <c r="AF28" s="715"/>
      <c r="AG28" s="715"/>
      <c r="AH28" s="715"/>
      <c r="AI28" s="715"/>
      <c r="AJ28" s="715"/>
      <c r="AK28" s="715"/>
      <c r="AL28" s="715"/>
      <c r="AM28" s="716"/>
      <c r="AN28" s="708"/>
      <c r="AO28" s="709"/>
      <c r="AP28" s="709"/>
      <c r="AQ28" s="137" t="s">
        <v>5859</v>
      </c>
      <c r="AR28" s="160"/>
      <c r="AS28" s="719">
        <f>VLOOKUP(AQ28,'Прайс-лист'!$B:$K,10,0)</f>
        <v>2120</v>
      </c>
      <c r="AT28" s="715"/>
      <c r="AU28" s="715"/>
      <c r="AV28" s="715"/>
      <c r="AW28" s="715"/>
      <c r="AX28" s="715"/>
      <c r="AY28" s="715"/>
      <c r="AZ28" s="715"/>
      <c r="BA28" s="716"/>
      <c r="BB28" s="708"/>
      <c r="BC28" s="709"/>
      <c r="BD28" s="713"/>
      <c r="BE28" s="137" t="s">
        <v>3135</v>
      </c>
      <c r="BF28" s="160"/>
      <c r="BG28" s="881">
        <f>VLOOKUP(BE28,'Прайс-лист'!$B:$K,10,0)</f>
        <v>580</v>
      </c>
      <c r="BH28" s="882"/>
      <c r="BI28" s="882"/>
      <c r="BJ28" s="882"/>
      <c r="BK28" s="882"/>
      <c r="BL28" s="882"/>
      <c r="BM28" s="882"/>
      <c r="BN28" s="882"/>
      <c r="BO28" s="945"/>
      <c r="BP28" s="1104"/>
      <c r="BQ28" s="1105"/>
      <c r="BR28" s="1110"/>
      <c r="BS28" s="137" t="s">
        <v>692</v>
      </c>
      <c r="BT28" s="160"/>
      <c r="BU28" s="719">
        <f>VLOOKUP(BS28,'Прайс-лист'!$B:$K,10,0)</f>
        <v>1110</v>
      </c>
      <c r="BV28" s="715"/>
      <c r="BW28" s="715"/>
      <c r="BX28" s="715"/>
      <c r="BY28" s="715"/>
      <c r="BZ28" s="715"/>
      <c r="CA28" s="715"/>
      <c r="CB28" s="715"/>
      <c r="CC28" s="716"/>
      <c r="CD28" s="708"/>
      <c r="CE28" s="761"/>
      <c r="CF28" s="761"/>
      <c r="CG28" s="137" t="s">
        <v>5861</v>
      </c>
      <c r="CH28" s="160"/>
      <c r="CI28" s="719">
        <f>VLOOKUP(CG28,'Прайс-лист'!$B:$K,10,0)</f>
        <v>2420</v>
      </c>
      <c r="CJ28" s="715"/>
      <c r="CK28" s="715"/>
      <c r="CL28" s="715"/>
      <c r="CM28" s="715"/>
      <c r="CN28" s="715"/>
      <c r="CO28" s="715"/>
      <c r="CP28" s="715"/>
      <c r="CQ28" s="716"/>
      <c r="CR28" s="708"/>
      <c r="CS28" s="761"/>
      <c r="CT28" s="713"/>
      <c r="CU28" s="137" t="s">
        <v>3137</v>
      </c>
      <c r="CV28" s="160"/>
      <c r="CW28" s="881">
        <f>VLOOKUP(CU28,'Прайс-лист'!$B:$K,10,0)</f>
        <v>630</v>
      </c>
      <c r="CX28" s="882"/>
      <c r="CY28" s="882"/>
      <c r="CZ28" s="882"/>
      <c r="DA28" s="882"/>
      <c r="DB28" s="882"/>
      <c r="DC28" s="882"/>
      <c r="DD28" s="882"/>
      <c r="DE28" s="945"/>
      <c r="DF28" s="1104"/>
      <c r="DG28" s="1105"/>
      <c r="DH28" s="1110"/>
      <c r="DI28" s="137" t="s">
        <v>695</v>
      </c>
      <c r="DJ28" s="160"/>
      <c r="DK28" s="719">
        <f>VLOOKUP(DI28,'Прайс-лист'!$B:$K,10,0)</f>
        <v>1140</v>
      </c>
      <c r="DL28" s="715"/>
      <c r="DM28" s="715"/>
      <c r="DN28" s="715"/>
      <c r="DO28" s="715"/>
      <c r="DP28" s="715"/>
      <c r="DQ28" s="715"/>
      <c r="DR28" s="715"/>
      <c r="DS28" s="716"/>
      <c r="DT28" s="708"/>
      <c r="DU28" s="709"/>
      <c r="DV28" s="713"/>
      <c r="DW28" s="137" t="s">
        <v>3139</v>
      </c>
      <c r="DX28" s="160"/>
      <c r="DY28" s="881">
        <f>VLOOKUP(DW28,'Прайс-лист'!$B:$K,10,0)</f>
        <v>650</v>
      </c>
      <c r="DZ28" s="882"/>
      <c r="EA28" s="882"/>
      <c r="EB28" s="882"/>
      <c r="EC28" s="882"/>
      <c r="ED28" s="882"/>
      <c r="EE28" s="882"/>
      <c r="EF28" s="882"/>
      <c r="EG28" s="945"/>
      <c r="EH28" s="1104"/>
      <c r="EI28" s="1105"/>
      <c r="EJ28" s="1110"/>
    </row>
    <row r="29" spans="1:140" ht="15" thickBot="1">
      <c r="A29" s="138" t="s">
        <v>5858</v>
      </c>
      <c r="C29" s="753">
        <f>VLOOKUP(A29,'Прайс-лист'!$B:$K,10,0)</f>
        <v>1920</v>
      </c>
      <c r="D29" s="723"/>
      <c r="E29" s="723"/>
      <c r="F29" s="723"/>
      <c r="G29" s="723"/>
      <c r="H29" s="723"/>
      <c r="I29" s="723"/>
      <c r="J29" s="723"/>
      <c r="K29" s="724"/>
      <c r="L29" s="725"/>
      <c r="M29" s="726"/>
      <c r="N29" s="727"/>
      <c r="O29" s="138"/>
      <c r="Q29" s="884"/>
      <c r="R29" s="885"/>
      <c r="S29" s="885"/>
      <c r="T29" s="885"/>
      <c r="U29" s="885"/>
      <c r="V29" s="885"/>
      <c r="W29" s="885"/>
      <c r="X29" s="885"/>
      <c r="Y29" s="946"/>
      <c r="Z29" s="1107"/>
      <c r="AA29" s="1108"/>
      <c r="AB29" s="1111"/>
      <c r="AC29" s="139" t="s">
        <v>813</v>
      </c>
      <c r="AD29" s="245"/>
      <c r="AE29" s="722">
        <f>VLOOKUP(AC29,'Прайс-лист'!$B:$K,10,0)</f>
        <v>900</v>
      </c>
      <c r="AF29" s="723"/>
      <c r="AG29" s="723"/>
      <c r="AH29" s="723"/>
      <c r="AI29" s="723"/>
      <c r="AJ29" s="723"/>
      <c r="AK29" s="723"/>
      <c r="AL29" s="723"/>
      <c r="AM29" s="724"/>
      <c r="AN29" s="725"/>
      <c r="AO29" s="726"/>
      <c r="AP29" s="726"/>
      <c r="AQ29" s="139" t="s">
        <v>5860</v>
      </c>
      <c r="AR29" s="245"/>
      <c r="AS29" s="722">
        <f>VLOOKUP(AQ29,'Прайс-лист'!$B:$K,10,0)</f>
        <v>2120</v>
      </c>
      <c r="AT29" s="723"/>
      <c r="AU29" s="723"/>
      <c r="AV29" s="723"/>
      <c r="AW29" s="723"/>
      <c r="AX29" s="723"/>
      <c r="AY29" s="723"/>
      <c r="AZ29" s="723"/>
      <c r="BA29" s="724"/>
      <c r="BB29" s="725"/>
      <c r="BC29" s="726"/>
      <c r="BD29" s="727"/>
      <c r="BE29" s="138"/>
      <c r="BF29" s="160"/>
      <c r="BG29" s="884"/>
      <c r="BH29" s="885"/>
      <c r="BI29" s="885"/>
      <c r="BJ29" s="885"/>
      <c r="BK29" s="885"/>
      <c r="BL29" s="885"/>
      <c r="BM29" s="885"/>
      <c r="BN29" s="885"/>
      <c r="BO29" s="946"/>
      <c r="BP29" s="1107"/>
      <c r="BQ29" s="1108"/>
      <c r="BR29" s="1111"/>
      <c r="BS29" s="139" t="s">
        <v>815</v>
      </c>
      <c r="BT29" s="245"/>
      <c r="BU29" s="722">
        <f>VLOOKUP(BS29,'Прайс-лист'!$B:$K,10,0)</f>
        <v>1110</v>
      </c>
      <c r="BV29" s="723"/>
      <c r="BW29" s="723"/>
      <c r="BX29" s="723"/>
      <c r="BY29" s="723"/>
      <c r="BZ29" s="723"/>
      <c r="CA29" s="723"/>
      <c r="CB29" s="723"/>
      <c r="CC29" s="724"/>
      <c r="CD29" s="725"/>
      <c r="CE29" s="726"/>
      <c r="CF29" s="726"/>
      <c r="CG29" s="139" t="s">
        <v>5862</v>
      </c>
      <c r="CH29" s="245"/>
      <c r="CI29" s="722">
        <f>VLOOKUP(CG29,'Прайс-лист'!$B:$K,10,0)</f>
        <v>2420</v>
      </c>
      <c r="CJ29" s="723"/>
      <c r="CK29" s="723"/>
      <c r="CL29" s="723"/>
      <c r="CM29" s="723"/>
      <c r="CN29" s="723"/>
      <c r="CO29" s="723"/>
      <c r="CP29" s="723"/>
      <c r="CQ29" s="724"/>
      <c r="CR29" s="725"/>
      <c r="CS29" s="726"/>
      <c r="CT29" s="727"/>
      <c r="CU29" s="138"/>
      <c r="CV29" s="160"/>
      <c r="CW29" s="884"/>
      <c r="CX29" s="885"/>
      <c r="CY29" s="885"/>
      <c r="CZ29" s="885"/>
      <c r="DA29" s="885"/>
      <c r="DB29" s="885"/>
      <c r="DC29" s="885"/>
      <c r="DD29" s="885"/>
      <c r="DE29" s="946"/>
      <c r="DF29" s="1107"/>
      <c r="DG29" s="1108"/>
      <c r="DH29" s="1111"/>
      <c r="DI29" s="139" t="s">
        <v>817</v>
      </c>
      <c r="DJ29" s="245"/>
      <c r="DK29" s="722">
        <f>VLOOKUP(DI29,'Прайс-лист'!$B:$K,10,0)</f>
        <v>1140</v>
      </c>
      <c r="DL29" s="723"/>
      <c r="DM29" s="723"/>
      <c r="DN29" s="723"/>
      <c r="DO29" s="723"/>
      <c r="DP29" s="723"/>
      <c r="DQ29" s="723"/>
      <c r="DR29" s="723"/>
      <c r="DS29" s="724"/>
      <c r="DT29" s="725"/>
      <c r="DU29" s="726"/>
      <c r="DV29" s="727"/>
      <c r="DW29" s="138"/>
      <c r="DX29" s="160"/>
      <c r="DY29" s="884"/>
      <c r="DZ29" s="885"/>
      <c r="EA29" s="885"/>
      <c r="EB29" s="885"/>
      <c r="EC29" s="885"/>
      <c r="ED29" s="885"/>
      <c r="EE29" s="885"/>
      <c r="EF29" s="885"/>
      <c r="EG29" s="946"/>
      <c r="EH29" s="1107"/>
      <c r="EI29" s="1108"/>
      <c r="EJ29" s="1111"/>
    </row>
    <row r="30" spans="1:140" ht="14.25" customHeight="1" thickBot="1">
      <c r="B30" s="402"/>
      <c r="C30" s="402"/>
      <c r="D30" s="402"/>
      <c r="E30" s="402"/>
      <c r="F30" s="402"/>
      <c r="G30" s="402"/>
      <c r="H30" s="402"/>
      <c r="I30" s="402"/>
      <c r="J30" s="402"/>
      <c r="K30" s="402"/>
      <c r="L30" s="402"/>
      <c r="M30" s="160"/>
      <c r="N30" s="158"/>
      <c r="O30" s="158"/>
      <c r="P30" s="158"/>
      <c r="Q30" s="158"/>
      <c r="R30" s="158"/>
      <c r="S30" s="158"/>
      <c r="T30" s="158"/>
      <c r="U30" s="158"/>
      <c r="V30" s="158"/>
      <c r="W30" s="158"/>
      <c r="X30" s="158"/>
      <c r="Y30" s="158"/>
      <c r="Z30" s="140"/>
      <c r="AA30" s="158"/>
      <c r="AB30" s="158"/>
      <c r="AC30" s="158"/>
      <c r="AD30" s="158"/>
      <c r="AE30" s="158"/>
      <c r="AF30" s="158"/>
      <c r="AG30" s="158"/>
      <c r="AH30" s="158"/>
      <c r="AI30" s="158"/>
      <c r="AJ30" s="158"/>
      <c r="AK30" s="158"/>
      <c r="AL30" s="158"/>
      <c r="AM30" s="140"/>
      <c r="AN30" s="158"/>
      <c r="AO30" s="158"/>
      <c r="AP30" s="158"/>
      <c r="AQ30" s="158"/>
      <c r="AR30" s="158"/>
      <c r="AS30" s="158"/>
      <c r="AT30" s="158"/>
      <c r="AU30" s="158"/>
      <c r="AV30" s="158"/>
      <c r="AW30" s="158"/>
      <c r="AX30" s="158"/>
      <c r="AY30" s="158"/>
      <c r="AZ30" s="160"/>
      <c r="BA30" s="160"/>
      <c r="BB30" s="160"/>
      <c r="BC30" s="160"/>
      <c r="BD30" s="158"/>
      <c r="BE30" s="158"/>
      <c r="BF30" s="158"/>
      <c r="BG30" s="158"/>
      <c r="BH30" s="158"/>
      <c r="BI30" s="158"/>
      <c r="BJ30" s="158"/>
      <c r="BK30" s="158"/>
      <c r="BL30" s="158"/>
      <c r="BM30" s="158"/>
      <c r="BN30" s="158"/>
      <c r="BO30" s="158"/>
      <c r="BP30" s="158"/>
      <c r="BQ30" s="158"/>
      <c r="BR30" s="158"/>
      <c r="BS30" s="158"/>
      <c r="BT30" s="164"/>
      <c r="BU30" s="142"/>
      <c r="BV30" s="142"/>
      <c r="BW30" s="142"/>
      <c r="BX30" s="142"/>
      <c r="BY30" s="142"/>
      <c r="BZ30" s="142"/>
      <c r="CA30" s="142"/>
      <c r="CB30" s="142"/>
      <c r="CC30" s="142"/>
      <c r="CD30" s="142"/>
      <c r="CE30" s="142"/>
      <c r="CF30" s="142"/>
      <c r="CG30" s="142"/>
      <c r="CH30" s="142"/>
      <c r="CI30" s="142"/>
      <c r="CJ30" s="142"/>
      <c r="CK30" s="142"/>
      <c r="CL30" s="142"/>
      <c r="CM30" s="142"/>
      <c r="CN30" s="142"/>
      <c r="CO30" s="142"/>
      <c r="CP30" s="142"/>
      <c r="CQ30" s="142"/>
      <c r="CR30" s="142"/>
      <c r="CS30" s="142"/>
      <c r="CT30" s="142"/>
      <c r="CU30" s="142"/>
      <c r="CV30" s="142"/>
      <c r="CW30" s="142"/>
      <c r="CX30" s="142"/>
      <c r="CY30" s="142"/>
      <c r="CZ30" s="142"/>
      <c r="DA30" s="142"/>
      <c r="DB30" s="142"/>
      <c r="DC30" s="142"/>
      <c r="DD30" s="142"/>
      <c r="DE30" s="142"/>
      <c r="DF30" s="142"/>
      <c r="DG30" s="142"/>
      <c r="DH30" s="142"/>
      <c r="DI30" s="142"/>
      <c r="DJ30" s="142"/>
      <c r="DK30" s="142"/>
      <c r="DL30" s="142"/>
      <c r="DM30" s="142"/>
      <c r="DN30" s="142"/>
      <c r="DO30" s="142"/>
      <c r="DP30" s="142"/>
      <c r="DQ30" s="142"/>
      <c r="DR30" s="142"/>
      <c r="DS30" s="142"/>
      <c r="DT30" s="142"/>
      <c r="DU30" s="142"/>
      <c r="DV30" s="142"/>
      <c r="DW30" s="142"/>
    </row>
    <row r="31" spans="1:140" ht="15.75" customHeight="1" thickBot="1">
      <c r="C31" s="754" t="s">
        <v>4280</v>
      </c>
      <c r="D31" s="755"/>
      <c r="E31" s="755"/>
      <c r="F31" s="755"/>
      <c r="G31" s="755"/>
      <c r="H31" s="755"/>
      <c r="I31" s="755"/>
      <c r="J31" s="755"/>
      <c r="K31" s="755"/>
      <c r="L31" s="755"/>
      <c r="M31" s="755"/>
      <c r="N31" s="756"/>
      <c r="O31" s="158"/>
      <c r="P31" s="158"/>
      <c r="Q31" s="754" t="s">
        <v>4188</v>
      </c>
      <c r="R31" s="755"/>
      <c r="S31" s="755"/>
      <c r="T31" s="755"/>
      <c r="U31" s="755"/>
      <c r="V31" s="755"/>
      <c r="W31" s="755"/>
      <c r="X31" s="755"/>
      <c r="Y31" s="755"/>
      <c r="Z31" s="755"/>
      <c r="AA31" s="755"/>
      <c r="AB31" s="755"/>
      <c r="AC31" s="755"/>
      <c r="AD31" s="755"/>
      <c r="AE31" s="755"/>
      <c r="AF31" s="755"/>
      <c r="AG31" s="755"/>
      <c r="AH31" s="755"/>
      <c r="AI31" s="755"/>
      <c r="AJ31" s="755"/>
      <c r="AK31" s="755"/>
      <c r="AL31" s="755"/>
      <c r="AM31" s="755"/>
      <c r="AN31" s="755"/>
      <c r="AO31" s="755"/>
      <c r="AP31" s="755"/>
      <c r="AQ31" s="755"/>
      <c r="AR31" s="755"/>
      <c r="AS31" s="755"/>
      <c r="AT31" s="755"/>
      <c r="AU31" s="755"/>
      <c r="AV31" s="755"/>
      <c r="AW31" s="755"/>
      <c r="AX31" s="755"/>
      <c r="AY31" s="755"/>
      <c r="AZ31" s="755"/>
      <c r="BA31" s="755"/>
      <c r="BB31" s="755"/>
      <c r="BC31" s="755"/>
      <c r="BD31" s="756"/>
      <c r="BE31" s="134"/>
      <c r="BF31" s="160"/>
      <c r="BG31" s="754" t="s">
        <v>4189</v>
      </c>
      <c r="BH31" s="755"/>
      <c r="BI31" s="755"/>
      <c r="BJ31" s="755"/>
      <c r="BK31" s="755"/>
      <c r="BL31" s="755"/>
      <c r="BM31" s="755"/>
      <c r="BN31" s="755"/>
      <c r="BO31" s="755"/>
      <c r="BP31" s="755"/>
      <c r="BQ31" s="755"/>
      <c r="BR31" s="755"/>
      <c r="BS31" s="755"/>
      <c r="BT31" s="755"/>
      <c r="BU31" s="755"/>
      <c r="BV31" s="755"/>
      <c r="BW31" s="755"/>
      <c r="BX31" s="755"/>
      <c r="BY31" s="755"/>
      <c r="BZ31" s="755"/>
      <c r="CA31" s="755"/>
      <c r="CB31" s="755"/>
      <c r="CC31" s="755"/>
      <c r="CD31" s="755"/>
      <c r="CE31" s="755"/>
      <c r="CF31" s="755"/>
      <c r="CG31" s="755"/>
      <c r="CH31" s="755"/>
      <c r="CI31" s="755"/>
      <c r="CJ31" s="755"/>
      <c r="CK31" s="755"/>
      <c r="CL31" s="755"/>
      <c r="CM31" s="755"/>
      <c r="CN31" s="755"/>
      <c r="CO31" s="755"/>
      <c r="CP31" s="755"/>
      <c r="CQ31" s="755"/>
      <c r="CR31" s="755"/>
      <c r="CS31" s="755"/>
      <c r="CT31" s="755"/>
      <c r="CU31" s="755"/>
      <c r="CV31" s="755"/>
      <c r="CW31" s="755"/>
      <c r="CX31" s="755"/>
      <c r="CY31" s="755"/>
      <c r="CZ31" s="755"/>
      <c r="DA31" s="755"/>
      <c r="DB31" s="755"/>
      <c r="DC31" s="755"/>
      <c r="DD31" s="755"/>
      <c r="DE31" s="755"/>
      <c r="DF31" s="755"/>
      <c r="DG31" s="755"/>
      <c r="DH31" s="756"/>
      <c r="DI31" s="134"/>
      <c r="DJ31" s="164"/>
      <c r="DK31" s="754" t="s">
        <v>4283</v>
      </c>
      <c r="DL31" s="755"/>
      <c r="DM31" s="755"/>
      <c r="DN31" s="755"/>
      <c r="DO31" s="755"/>
      <c r="DP31" s="755"/>
      <c r="DQ31" s="755"/>
      <c r="DR31" s="755"/>
      <c r="DS31" s="755"/>
      <c r="DT31" s="755"/>
      <c r="DU31" s="755"/>
      <c r="DV31" s="755"/>
      <c r="DW31" s="755"/>
      <c r="DX31" s="755"/>
      <c r="DY31" s="755"/>
      <c r="DZ31" s="755"/>
      <c r="EA31" s="755"/>
      <c r="EB31" s="755"/>
      <c r="EC31" s="755"/>
      <c r="ED31" s="755"/>
      <c r="EE31" s="755"/>
      <c r="EF31" s="755"/>
      <c r="EG31" s="755"/>
      <c r="EH31" s="755"/>
      <c r="EI31" s="755"/>
      <c r="EJ31" s="756"/>
    </row>
    <row r="32" spans="1:140" ht="15.75">
      <c r="A32" s="135"/>
      <c r="B32" s="164"/>
      <c r="C32" s="732" t="s">
        <v>6350</v>
      </c>
      <c r="D32" s="809"/>
      <c r="E32" s="809"/>
      <c r="F32" s="809"/>
      <c r="G32" s="809"/>
      <c r="H32" s="809"/>
      <c r="I32" s="809"/>
      <c r="J32" s="809"/>
      <c r="K32" s="809"/>
      <c r="L32" s="809"/>
      <c r="M32" s="809"/>
      <c r="N32" s="743"/>
      <c r="O32" s="158"/>
      <c r="P32" s="158"/>
      <c r="Q32" s="810" t="s">
        <v>4240</v>
      </c>
      <c r="R32" s="759"/>
      <c r="S32" s="759"/>
      <c r="T32" s="759"/>
      <c r="U32" s="759"/>
      <c r="V32" s="759"/>
      <c r="W32" s="759"/>
      <c r="X32" s="759"/>
      <c r="Y32" s="759"/>
      <c r="Z32" s="759"/>
      <c r="AA32" s="759"/>
      <c r="AB32" s="759"/>
      <c r="AC32" s="341"/>
      <c r="AD32" s="382"/>
      <c r="AE32" s="759" t="s">
        <v>607</v>
      </c>
      <c r="AF32" s="759"/>
      <c r="AG32" s="759"/>
      <c r="AH32" s="759"/>
      <c r="AI32" s="759"/>
      <c r="AJ32" s="759"/>
      <c r="AK32" s="759"/>
      <c r="AL32" s="759"/>
      <c r="AM32" s="759"/>
      <c r="AN32" s="759"/>
      <c r="AO32" s="759"/>
      <c r="AP32" s="759"/>
      <c r="AQ32" s="384"/>
      <c r="AR32" s="384"/>
      <c r="AS32" s="741" t="s">
        <v>651</v>
      </c>
      <c r="AT32" s="741"/>
      <c r="AU32" s="741"/>
      <c r="AV32" s="741"/>
      <c r="AW32" s="741"/>
      <c r="AX32" s="741"/>
      <c r="AY32" s="741"/>
      <c r="AZ32" s="741"/>
      <c r="BA32" s="741"/>
      <c r="BB32" s="741"/>
      <c r="BC32" s="741"/>
      <c r="BD32" s="742"/>
      <c r="BE32" s="135"/>
      <c r="BF32" s="158"/>
      <c r="BG32" s="810" t="s">
        <v>4242</v>
      </c>
      <c r="BH32" s="759"/>
      <c r="BI32" s="759"/>
      <c r="BJ32" s="759"/>
      <c r="BK32" s="759"/>
      <c r="BL32" s="759"/>
      <c r="BM32" s="759"/>
      <c r="BN32" s="759"/>
      <c r="BO32" s="759"/>
      <c r="BP32" s="759"/>
      <c r="BQ32" s="759"/>
      <c r="BR32" s="759"/>
      <c r="BS32" s="341"/>
      <c r="BT32" s="343"/>
      <c r="BU32" s="759" t="s">
        <v>611</v>
      </c>
      <c r="BV32" s="759"/>
      <c r="BW32" s="759"/>
      <c r="BX32" s="759"/>
      <c r="BY32" s="759"/>
      <c r="BZ32" s="759"/>
      <c r="CA32" s="759"/>
      <c r="CB32" s="759"/>
      <c r="CC32" s="759"/>
      <c r="CD32" s="759"/>
      <c r="CE32" s="759"/>
      <c r="CF32" s="759"/>
      <c r="CG32" s="341"/>
      <c r="CH32" s="343"/>
      <c r="CI32" s="759" t="s">
        <v>699</v>
      </c>
      <c r="CJ32" s="759"/>
      <c r="CK32" s="759"/>
      <c r="CL32" s="759"/>
      <c r="CM32" s="759"/>
      <c r="CN32" s="759"/>
      <c r="CO32" s="759"/>
      <c r="CP32" s="759"/>
      <c r="CQ32" s="759"/>
      <c r="CR32" s="759"/>
      <c r="CS32" s="759"/>
      <c r="CT32" s="759"/>
      <c r="CU32" s="341"/>
      <c r="CV32" s="343"/>
      <c r="CW32" s="811" t="s">
        <v>4281</v>
      </c>
      <c r="CX32" s="812"/>
      <c r="CY32" s="812"/>
      <c r="CZ32" s="812"/>
      <c r="DA32" s="812"/>
      <c r="DB32" s="812"/>
      <c r="DC32" s="812"/>
      <c r="DD32" s="812"/>
      <c r="DE32" s="812"/>
      <c r="DF32" s="812"/>
      <c r="DG32" s="812"/>
      <c r="DH32" s="813"/>
      <c r="DI32" s="135"/>
      <c r="DJ32" s="164"/>
      <c r="DK32" s="740" t="s">
        <v>4244</v>
      </c>
      <c r="DL32" s="741"/>
      <c r="DM32" s="741"/>
      <c r="DN32" s="741"/>
      <c r="DO32" s="741"/>
      <c r="DP32" s="741"/>
      <c r="DQ32" s="741"/>
      <c r="DR32" s="741"/>
      <c r="DS32" s="741"/>
      <c r="DT32" s="741"/>
      <c r="DU32" s="741"/>
      <c r="DV32" s="741"/>
      <c r="DW32" s="135"/>
      <c r="DX32" s="164"/>
      <c r="DY32" s="733" t="s">
        <v>702</v>
      </c>
      <c r="DZ32" s="733"/>
      <c r="EA32" s="733"/>
      <c r="EB32" s="733"/>
      <c r="EC32" s="733"/>
      <c r="ED32" s="733"/>
      <c r="EE32" s="733"/>
      <c r="EF32" s="733"/>
      <c r="EG32" s="733"/>
      <c r="EH32" s="733"/>
      <c r="EI32" s="733"/>
      <c r="EJ32" s="743"/>
    </row>
    <row r="33" spans="1:140" ht="68.25" customHeight="1">
      <c r="C33" s="734" t="s">
        <v>4273</v>
      </c>
      <c r="D33" s="763"/>
      <c r="E33" s="763"/>
      <c r="F33" s="763"/>
      <c r="G33" s="763"/>
      <c r="H33" s="763"/>
      <c r="I33" s="763"/>
      <c r="J33" s="763"/>
      <c r="K33" s="763"/>
      <c r="L33" s="763"/>
      <c r="M33" s="763"/>
      <c r="N33" s="744"/>
      <c r="P33" s="160"/>
      <c r="Q33" s="734" t="s">
        <v>4324</v>
      </c>
      <c r="R33" s="735"/>
      <c r="S33" s="735"/>
      <c r="T33" s="735"/>
      <c r="U33" s="735"/>
      <c r="V33" s="735"/>
      <c r="W33" s="735"/>
      <c r="X33" s="735"/>
      <c r="Y33" s="735"/>
      <c r="Z33" s="735"/>
      <c r="AA33" s="735"/>
      <c r="AB33" s="735"/>
      <c r="AC33" s="142"/>
      <c r="AD33" s="164"/>
      <c r="AE33" s="735" t="s">
        <v>4262</v>
      </c>
      <c r="AF33" s="735"/>
      <c r="AG33" s="735"/>
      <c r="AH33" s="735"/>
      <c r="AI33" s="735"/>
      <c r="AJ33" s="735"/>
      <c r="AK33" s="735"/>
      <c r="AL33" s="735"/>
      <c r="AM33" s="735"/>
      <c r="AN33" s="735"/>
      <c r="AO33" s="735"/>
      <c r="AP33" s="735"/>
      <c r="AQ33" s="142"/>
      <c r="AR33" s="164"/>
      <c r="AS33" s="735" t="s">
        <v>4275</v>
      </c>
      <c r="AT33" s="735"/>
      <c r="AU33" s="735"/>
      <c r="AV33" s="735"/>
      <c r="AW33" s="735"/>
      <c r="AX33" s="735"/>
      <c r="AY33" s="735"/>
      <c r="AZ33" s="735"/>
      <c r="BA33" s="735"/>
      <c r="BB33" s="735"/>
      <c r="BC33" s="735"/>
      <c r="BD33" s="744"/>
      <c r="BE33" s="142"/>
      <c r="BF33" s="164"/>
      <c r="BG33" s="734" t="s">
        <v>4241</v>
      </c>
      <c r="BH33" s="735"/>
      <c r="BI33" s="735"/>
      <c r="BJ33" s="735"/>
      <c r="BK33" s="735"/>
      <c r="BL33" s="735"/>
      <c r="BM33" s="735"/>
      <c r="BN33" s="735"/>
      <c r="BO33" s="735"/>
      <c r="BP33" s="735"/>
      <c r="BQ33" s="735"/>
      <c r="BR33" s="735"/>
      <c r="BS33" s="142"/>
      <c r="BT33" s="160"/>
      <c r="BU33" s="821" t="s">
        <v>4262</v>
      </c>
      <c r="BV33" s="821"/>
      <c r="BW33" s="821"/>
      <c r="BX33" s="821"/>
      <c r="BY33" s="821"/>
      <c r="BZ33" s="821"/>
      <c r="CA33" s="821"/>
      <c r="CB33" s="821"/>
      <c r="CC33" s="821"/>
      <c r="CD33" s="821"/>
      <c r="CE33" s="821"/>
      <c r="CF33" s="821"/>
      <c r="CG33" s="142"/>
      <c r="CH33" s="160"/>
      <c r="CI33" s="821" t="s">
        <v>4263</v>
      </c>
      <c r="CJ33" s="821"/>
      <c r="CK33" s="821"/>
      <c r="CL33" s="821"/>
      <c r="CM33" s="821"/>
      <c r="CN33" s="821"/>
      <c r="CO33" s="821"/>
      <c r="CP33" s="821"/>
      <c r="CQ33" s="821"/>
      <c r="CR33" s="821"/>
      <c r="CS33" s="821"/>
      <c r="CT33" s="821"/>
      <c r="CU33" s="142"/>
      <c r="CV33" s="160"/>
      <c r="CW33" s="912" t="s">
        <v>4282</v>
      </c>
      <c r="CX33" s="913"/>
      <c r="CY33" s="913"/>
      <c r="CZ33" s="913"/>
      <c r="DA33" s="913"/>
      <c r="DB33" s="913"/>
      <c r="DC33" s="913"/>
      <c r="DD33" s="913"/>
      <c r="DE33" s="913"/>
      <c r="DF33" s="913"/>
      <c r="DG33" s="913"/>
      <c r="DH33" s="816"/>
      <c r="DI33" s="142"/>
      <c r="DJ33" s="160"/>
      <c r="DK33" s="734" t="s">
        <v>4243</v>
      </c>
      <c r="DL33" s="763"/>
      <c r="DM33" s="763"/>
      <c r="DN33" s="763"/>
      <c r="DO33" s="763"/>
      <c r="DP33" s="763"/>
      <c r="DQ33" s="763"/>
      <c r="DR33" s="763"/>
      <c r="DS33" s="763"/>
      <c r="DT33" s="763"/>
      <c r="DU33" s="763"/>
      <c r="DV33" s="763"/>
      <c r="DW33" s="142"/>
      <c r="DX33" s="164"/>
      <c r="DY33" s="763" t="s">
        <v>4268</v>
      </c>
      <c r="DZ33" s="763"/>
      <c r="EA33" s="763"/>
      <c r="EB33" s="763"/>
      <c r="EC33" s="763"/>
      <c r="ED33" s="763"/>
      <c r="EE33" s="763"/>
      <c r="EF33" s="763"/>
      <c r="EG33" s="763"/>
      <c r="EH33" s="763"/>
      <c r="EI33" s="763"/>
      <c r="EJ33" s="744"/>
    </row>
    <row r="34" spans="1:140" ht="15" customHeight="1">
      <c r="C34" s="736" t="s">
        <v>685</v>
      </c>
      <c r="D34" s="762"/>
      <c r="E34" s="762"/>
      <c r="F34" s="762"/>
      <c r="G34" s="762"/>
      <c r="H34" s="762"/>
      <c r="I34" s="762"/>
      <c r="J34" s="762"/>
      <c r="K34" s="762"/>
      <c r="L34" s="762"/>
      <c r="M34" s="762"/>
      <c r="N34" s="718"/>
      <c r="P34" s="160"/>
      <c r="Q34" s="736"/>
      <c r="R34" s="717"/>
      <c r="S34" s="717"/>
      <c r="T34" s="717"/>
      <c r="U34" s="717"/>
      <c r="V34" s="717"/>
      <c r="W34" s="717"/>
      <c r="X34" s="717"/>
      <c r="Y34" s="717"/>
      <c r="Z34" s="717"/>
      <c r="AA34" s="717"/>
      <c r="AB34" s="717"/>
      <c r="AC34" s="403"/>
      <c r="AD34" s="164"/>
      <c r="AE34" s="717" t="s">
        <v>609</v>
      </c>
      <c r="AF34" s="717"/>
      <c r="AG34" s="717"/>
      <c r="AH34" s="717"/>
      <c r="AI34" s="717"/>
      <c r="AJ34" s="717"/>
      <c r="AK34" s="717"/>
      <c r="AL34" s="717"/>
      <c r="AM34" s="717"/>
      <c r="AN34" s="717"/>
      <c r="AO34" s="717"/>
      <c r="AP34" s="717"/>
      <c r="AQ34" s="403"/>
      <c r="AR34" s="164"/>
      <c r="AS34" s="717" t="s">
        <v>653</v>
      </c>
      <c r="AT34" s="717"/>
      <c r="AU34" s="717"/>
      <c r="AV34" s="717"/>
      <c r="AW34" s="717"/>
      <c r="AX34" s="717"/>
      <c r="AY34" s="717"/>
      <c r="AZ34" s="717"/>
      <c r="BA34" s="717"/>
      <c r="BB34" s="717"/>
      <c r="BC34" s="717"/>
      <c r="BD34" s="718"/>
      <c r="BE34" s="403"/>
      <c r="BF34" s="164"/>
      <c r="BG34" s="736"/>
      <c r="BH34" s="717"/>
      <c r="BI34" s="717"/>
      <c r="BJ34" s="717"/>
      <c r="BK34" s="717"/>
      <c r="BL34" s="717"/>
      <c r="BM34" s="717"/>
      <c r="BN34" s="717"/>
      <c r="BO34" s="717"/>
      <c r="BP34" s="717"/>
      <c r="BQ34" s="717"/>
      <c r="BR34" s="717"/>
      <c r="BS34" s="403"/>
      <c r="BT34" s="160"/>
      <c r="BU34" s="822" t="s">
        <v>613</v>
      </c>
      <c r="BV34" s="822"/>
      <c r="BW34" s="822"/>
      <c r="BX34" s="822"/>
      <c r="BY34" s="822"/>
      <c r="BZ34" s="822"/>
      <c r="CA34" s="822"/>
      <c r="CB34" s="822"/>
      <c r="CC34" s="822"/>
      <c r="CD34" s="822"/>
      <c r="CE34" s="822"/>
      <c r="CF34" s="822"/>
      <c r="CG34" s="403"/>
      <c r="CH34" s="160"/>
      <c r="CI34" s="822" t="s">
        <v>657</v>
      </c>
      <c r="CJ34" s="822"/>
      <c r="CK34" s="822"/>
      <c r="CL34" s="822"/>
      <c r="CM34" s="822"/>
      <c r="CN34" s="822"/>
      <c r="CO34" s="822"/>
      <c r="CP34" s="822"/>
      <c r="CQ34" s="822"/>
      <c r="CR34" s="822"/>
      <c r="CS34" s="822"/>
      <c r="CT34" s="822"/>
      <c r="CU34" s="403"/>
      <c r="CV34" s="160"/>
      <c r="CW34" s="914" t="s">
        <v>657</v>
      </c>
      <c r="CX34" s="915"/>
      <c r="CY34" s="915"/>
      <c r="CZ34" s="915"/>
      <c r="DA34" s="915"/>
      <c r="DB34" s="915"/>
      <c r="DC34" s="915"/>
      <c r="DD34" s="915"/>
      <c r="DE34" s="915"/>
      <c r="DF34" s="915"/>
      <c r="DG34" s="915"/>
      <c r="DH34" s="818"/>
      <c r="DI34" s="403"/>
      <c r="DJ34" s="160"/>
      <c r="DK34" s="736"/>
      <c r="DL34" s="762"/>
      <c r="DM34" s="762"/>
      <c r="DN34" s="762"/>
      <c r="DO34" s="762"/>
      <c r="DP34" s="762"/>
      <c r="DQ34" s="762"/>
      <c r="DR34" s="762"/>
      <c r="DS34" s="762"/>
      <c r="DT34" s="762"/>
      <c r="DU34" s="762"/>
      <c r="DV34" s="762"/>
      <c r="DW34" s="403"/>
      <c r="DX34" s="164"/>
      <c r="DY34" s="762" t="s">
        <v>657</v>
      </c>
      <c r="DZ34" s="762"/>
      <c r="EA34" s="762"/>
      <c r="EB34" s="762"/>
      <c r="EC34" s="762"/>
      <c r="ED34" s="762"/>
      <c r="EE34" s="762"/>
      <c r="EF34" s="762"/>
      <c r="EG34" s="762"/>
      <c r="EH34" s="762"/>
      <c r="EI34" s="762"/>
      <c r="EJ34" s="718"/>
    </row>
    <row r="35" spans="1:140" ht="106.5" customHeight="1">
      <c r="C35" s="720"/>
      <c r="D35" s="711"/>
      <c r="E35" s="711"/>
      <c r="F35" s="711"/>
      <c r="G35" s="711"/>
      <c r="H35" s="711"/>
      <c r="I35" s="711"/>
      <c r="J35" s="711"/>
      <c r="K35" s="711"/>
      <c r="L35" s="711"/>
      <c r="M35" s="711"/>
      <c r="N35" s="712"/>
      <c r="Q35" s="720"/>
      <c r="R35" s="711"/>
      <c r="S35" s="711"/>
      <c r="T35" s="711"/>
      <c r="U35" s="711"/>
      <c r="V35" s="711"/>
      <c r="W35" s="711"/>
      <c r="X35" s="711"/>
      <c r="Y35" s="711"/>
      <c r="Z35" s="711"/>
      <c r="AA35" s="711"/>
      <c r="AB35" s="721"/>
      <c r="AC35" s="135"/>
      <c r="AD35" s="164"/>
      <c r="AE35" s="710"/>
      <c r="AF35" s="711"/>
      <c r="AG35" s="711"/>
      <c r="AH35" s="711"/>
      <c r="AI35" s="711"/>
      <c r="AJ35" s="711"/>
      <c r="AK35" s="711"/>
      <c r="AL35" s="711"/>
      <c r="AM35" s="711"/>
      <c r="AN35" s="711"/>
      <c r="AO35" s="711"/>
      <c r="AP35" s="721"/>
      <c r="AQ35" s="135"/>
      <c r="AR35" s="164"/>
      <c r="AS35" s="710"/>
      <c r="AT35" s="711"/>
      <c r="AU35" s="711"/>
      <c r="AV35" s="711"/>
      <c r="AW35" s="711"/>
      <c r="AX35" s="711"/>
      <c r="AY35" s="711"/>
      <c r="AZ35" s="711"/>
      <c r="BA35" s="711"/>
      <c r="BB35" s="711"/>
      <c r="BC35" s="711"/>
      <c r="BD35" s="712"/>
      <c r="BE35" s="135"/>
      <c r="BF35" s="164"/>
      <c r="BG35" s="720"/>
      <c r="BH35" s="711"/>
      <c r="BI35" s="711"/>
      <c r="BJ35" s="711"/>
      <c r="BK35" s="711"/>
      <c r="BL35" s="711"/>
      <c r="BM35" s="711"/>
      <c r="BN35" s="711"/>
      <c r="BO35" s="711"/>
      <c r="BP35" s="711"/>
      <c r="BQ35" s="711"/>
      <c r="BR35" s="721"/>
      <c r="BS35" s="135"/>
      <c r="BT35" s="160"/>
      <c r="BU35" s="823"/>
      <c r="BV35" s="824"/>
      <c r="BW35" s="824"/>
      <c r="BX35" s="824"/>
      <c r="BY35" s="824"/>
      <c r="BZ35" s="824"/>
      <c r="CA35" s="824"/>
      <c r="CB35" s="824"/>
      <c r="CC35" s="824"/>
      <c r="CD35" s="824"/>
      <c r="CE35" s="824"/>
      <c r="CF35" s="825"/>
      <c r="CG35" s="135"/>
      <c r="CH35" s="160"/>
      <c r="CI35" s="823"/>
      <c r="CJ35" s="824"/>
      <c r="CK35" s="824"/>
      <c r="CL35" s="824"/>
      <c r="CM35" s="824"/>
      <c r="CN35" s="824"/>
      <c r="CO35" s="824"/>
      <c r="CP35" s="824"/>
      <c r="CQ35" s="824"/>
      <c r="CR35" s="824"/>
      <c r="CS35" s="824"/>
      <c r="CT35" s="825"/>
      <c r="CU35" s="135"/>
      <c r="CV35" s="160"/>
      <c r="CW35" s="823"/>
      <c r="CX35" s="824"/>
      <c r="CY35" s="824"/>
      <c r="CZ35" s="824"/>
      <c r="DA35" s="824"/>
      <c r="DB35" s="824"/>
      <c r="DC35" s="824"/>
      <c r="DD35" s="824"/>
      <c r="DE35" s="824"/>
      <c r="DF35" s="824"/>
      <c r="DG35" s="824"/>
      <c r="DH35" s="712"/>
      <c r="DI35" s="135"/>
      <c r="DJ35" s="160"/>
      <c r="DK35" s="720"/>
      <c r="DL35" s="711"/>
      <c r="DM35" s="711"/>
      <c r="DN35" s="711"/>
      <c r="DO35" s="711"/>
      <c r="DP35" s="711"/>
      <c r="DQ35" s="711"/>
      <c r="DR35" s="711"/>
      <c r="DS35" s="711"/>
      <c r="DT35" s="711"/>
      <c r="DU35" s="711"/>
      <c r="DV35" s="721"/>
      <c r="DW35" s="135"/>
      <c r="DX35" s="164"/>
      <c r="DY35" s="710"/>
      <c r="DZ35" s="711"/>
      <c r="EA35" s="711"/>
      <c r="EB35" s="711"/>
      <c r="EC35" s="711"/>
      <c r="ED35" s="711"/>
      <c r="EE35" s="711"/>
      <c r="EF35" s="711"/>
      <c r="EG35" s="711"/>
      <c r="EH35" s="711"/>
      <c r="EI35" s="711"/>
      <c r="EJ35" s="712"/>
    </row>
    <row r="36" spans="1:140">
      <c r="A36" s="137" t="s">
        <v>698</v>
      </c>
      <c r="C36" s="714">
        <f>VLOOKUP(A36,'Прайс-лист'!$B:$K,10,0)</f>
        <v>1350</v>
      </c>
      <c r="D36" s="715"/>
      <c r="E36" s="715"/>
      <c r="F36" s="715"/>
      <c r="G36" s="715"/>
      <c r="H36" s="715"/>
      <c r="I36" s="715"/>
      <c r="J36" s="715"/>
      <c r="K36" s="716"/>
      <c r="L36" s="708"/>
      <c r="M36" s="761"/>
      <c r="N36" s="713"/>
      <c r="O36" s="137" t="s">
        <v>3141</v>
      </c>
      <c r="Q36" s="714">
        <f>VLOOKUP(O36,'Прайс-лист'!$B:$K,10,0)</f>
        <v>690</v>
      </c>
      <c r="R36" s="715"/>
      <c r="S36" s="715"/>
      <c r="T36" s="715"/>
      <c r="U36" s="715"/>
      <c r="V36" s="715"/>
      <c r="W36" s="715"/>
      <c r="X36" s="715"/>
      <c r="Y36" s="716"/>
      <c r="Z36" s="708"/>
      <c r="AA36" s="709"/>
      <c r="AB36" s="709"/>
      <c r="AC36" s="137" t="s">
        <v>610</v>
      </c>
      <c r="AD36" s="160"/>
      <c r="AE36" s="719">
        <f>VLOOKUP(AC36,'Прайс-лист'!$B:$K,10,0)</f>
        <v>500</v>
      </c>
      <c r="AF36" s="715"/>
      <c r="AG36" s="715"/>
      <c r="AH36" s="715"/>
      <c r="AI36" s="715"/>
      <c r="AJ36" s="715"/>
      <c r="AK36" s="715"/>
      <c r="AL36" s="715"/>
      <c r="AM36" s="716"/>
      <c r="AN36" s="708"/>
      <c r="AO36" s="709"/>
      <c r="AP36" s="709"/>
      <c r="AQ36" s="137" t="s">
        <v>654</v>
      </c>
      <c r="AR36" s="160"/>
      <c r="AS36" s="719">
        <f>VLOOKUP(AQ36,'Прайс-лист'!$B:$K,10,0)</f>
        <v>810</v>
      </c>
      <c r="AT36" s="715"/>
      <c r="AU36" s="715"/>
      <c r="AV36" s="715"/>
      <c r="AW36" s="715"/>
      <c r="AX36" s="715"/>
      <c r="AY36" s="715"/>
      <c r="AZ36" s="715"/>
      <c r="BA36" s="716"/>
      <c r="BB36" s="708"/>
      <c r="BC36" s="709"/>
      <c r="BD36" s="713"/>
      <c r="BE36" s="137" t="s">
        <v>3143</v>
      </c>
      <c r="BF36" s="164"/>
      <c r="BG36" s="881">
        <f>VLOOKUP(BE36,'Прайс-лист'!$B:$K,10,0)</f>
        <v>620</v>
      </c>
      <c r="BH36" s="882"/>
      <c r="BI36" s="882"/>
      <c r="BJ36" s="882"/>
      <c r="BK36" s="882"/>
      <c r="BL36" s="882"/>
      <c r="BM36" s="882"/>
      <c r="BN36" s="882"/>
      <c r="BO36" s="945"/>
      <c r="BP36" s="1104"/>
      <c r="BQ36" s="1105"/>
      <c r="BR36" s="1110"/>
      <c r="BS36" s="137" t="s">
        <v>614</v>
      </c>
      <c r="BT36" s="160"/>
      <c r="BU36" s="819">
        <f>VLOOKUP(BS36,'Прайс-лист'!$B:$K,10,0)</f>
        <v>540</v>
      </c>
      <c r="BV36" s="820"/>
      <c r="BW36" s="820"/>
      <c r="BX36" s="820"/>
      <c r="BY36" s="820"/>
      <c r="BZ36" s="820"/>
      <c r="CA36" s="820"/>
      <c r="CB36" s="820"/>
      <c r="CC36" s="716"/>
      <c r="CD36" s="708"/>
      <c r="CE36" s="709"/>
      <c r="CF36" s="709"/>
      <c r="CG36" s="137" t="s">
        <v>701</v>
      </c>
      <c r="CH36" s="160"/>
      <c r="CI36" s="819">
        <f>VLOOKUP(CG36,'Прайс-лист'!$B:$K,10,0)</f>
        <v>750</v>
      </c>
      <c r="CJ36" s="820"/>
      <c r="CK36" s="820"/>
      <c r="CL36" s="820"/>
      <c r="CM36" s="820"/>
      <c r="CN36" s="820"/>
      <c r="CO36" s="820"/>
      <c r="CP36" s="820"/>
      <c r="CQ36" s="716"/>
      <c r="CR36" s="708"/>
      <c r="CS36" s="709"/>
      <c r="CT36" s="709"/>
      <c r="CU36" s="137" t="s">
        <v>658</v>
      </c>
      <c r="CV36" s="160"/>
      <c r="CW36" s="819">
        <f>VLOOKUP(CU36,'Прайс-лист'!$B:$K,10,0)</f>
        <v>640</v>
      </c>
      <c r="CX36" s="820"/>
      <c r="CY36" s="820"/>
      <c r="CZ36" s="820"/>
      <c r="DA36" s="820"/>
      <c r="DB36" s="820"/>
      <c r="DC36" s="820"/>
      <c r="DD36" s="820"/>
      <c r="DE36" s="716"/>
      <c r="DF36" s="708"/>
      <c r="DG36" s="709"/>
      <c r="DH36" s="713"/>
      <c r="DI36" s="137" t="s">
        <v>3145</v>
      </c>
      <c r="DJ36" s="160"/>
      <c r="DK36" s="881">
        <f>VLOOKUP(DI36,'Прайс-лист'!$B:$K,10,0)</f>
        <v>660</v>
      </c>
      <c r="DL36" s="882"/>
      <c r="DM36" s="882"/>
      <c r="DN36" s="882"/>
      <c r="DO36" s="882"/>
      <c r="DP36" s="882"/>
      <c r="DQ36" s="882"/>
      <c r="DR36" s="882"/>
      <c r="DS36" s="945"/>
      <c r="DT36" s="1104"/>
      <c r="DU36" s="1105"/>
      <c r="DV36" s="1110"/>
      <c r="DW36" s="137" t="s">
        <v>704</v>
      </c>
      <c r="DX36" s="160"/>
      <c r="DY36" s="719">
        <f>VLOOKUP(DW36,'Прайс-лист'!$B:$K,10,0)</f>
        <v>910</v>
      </c>
      <c r="DZ36" s="715"/>
      <c r="EA36" s="715"/>
      <c r="EB36" s="715"/>
      <c r="EC36" s="715"/>
      <c r="ED36" s="715"/>
      <c r="EE36" s="715"/>
      <c r="EF36" s="715"/>
      <c r="EG36" s="716"/>
      <c r="EH36" s="708"/>
      <c r="EI36" s="761"/>
      <c r="EJ36" s="713"/>
    </row>
    <row r="37" spans="1:140" ht="15" thickBot="1">
      <c r="A37" s="138" t="s">
        <v>819</v>
      </c>
      <c r="C37" s="753">
        <f>VLOOKUP(A37,'Прайс-лист'!$B:$K,10,0)</f>
        <v>1350</v>
      </c>
      <c r="D37" s="723"/>
      <c r="E37" s="723"/>
      <c r="F37" s="723"/>
      <c r="G37" s="723"/>
      <c r="H37" s="723"/>
      <c r="I37" s="723"/>
      <c r="J37" s="723"/>
      <c r="K37" s="724"/>
      <c r="L37" s="725"/>
      <c r="M37" s="726"/>
      <c r="N37" s="727"/>
      <c r="O37" s="138"/>
      <c r="Q37" s="753"/>
      <c r="R37" s="723"/>
      <c r="S37" s="723"/>
      <c r="T37" s="723"/>
      <c r="U37" s="723"/>
      <c r="V37" s="723"/>
      <c r="W37" s="723"/>
      <c r="X37" s="723"/>
      <c r="Y37" s="724"/>
      <c r="Z37" s="725"/>
      <c r="AA37" s="726"/>
      <c r="AB37" s="726"/>
      <c r="AC37" s="139" t="s">
        <v>771</v>
      </c>
      <c r="AD37" s="245"/>
      <c r="AE37" s="722">
        <f>VLOOKUP(AC37,'Прайс-лист'!$B:$K,10,0)</f>
        <v>500</v>
      </c>
      <c r="AF37" s="723"/>
      <c r="AG37" s="723"/>
      <c r="AH37" s="723"/>
      <c r="AI37" s="723"/>
      <c r="AJ37" s="723"/>
      <c r="AK37" s="723"/>
      <c r="AL37" s="723"/>
      <c r="AM37" s="724"/>
      <c r="AN37" s="725"/>
      <c r="AO37" s="726"/>
      <c r="AP37" s="726"/>
      <c r="AQ37" s="139" t="s">
        <v>793</v>
      </c>
      <c r="AR37" s="245"/>
      <c r="AS37" s="722">
        <f>VLOOKUP(AQ37,'Прайс-лист'!$B:$K,10,0)</f>
        <v>810</v>
      </c>
      <c r="AT37" s="723"/>
      <c r="AU37" s="723"/>
      <c r="AV37" s="723"/>
      <c r="AW37" s="723"/>
      <c r="AX37" s="723"/>
      <c r="AY37" s="723"/>
      <c r="AZ37" s="723"/>
      <c r="BA37" s="724"/>
      <c r="BB37" s="725"/>
      <c r="BC37" s="726"/>
      <c r="BD37" s="727"/>
      <c r="BE37" s="138"/>
      <c r="BF37" s="164"/>
      <c r="BG37" s="884"/>
      <c r="BH37" s="885"/>
      <c r="BI37" s="885"/>
      <c r="BJ37" s="885"/>
      <c r="BK37" s="885"/>
      <c r="BL37" s="885"/>
      <c r="BM37" s="885"/>
      <c r="BN37" s="885"/>
      <c r="BO37" s="946"/>
      <c r="BP37" s="1107"/>
      <c r="BQ37" s="1108"/>
      <c r="BR37" s="1111"/>
      <c r="BS37" s="138" t="s">
        <v>773</v>
      </c>
      <c r="BT37" s="245"/>
      <c r="BU37" s="722">
        <f>VLOOKUP(BS37,'Прайс-лист'!$B:$K,10,0)</f>
        <v>540</v>
      </c>
      <c r="BV37" s="723"/>
      <c r="BW37" s="723"/>
      <c r="BX37" s="723"/>
      <c r="BY37" s="723"/>
      <c r="BZ37" s="723"/>
      <c r="CA37" s="723"/>
      <c r="CB37" s="723"/>
      <c r="CC37" s="724"/>
      <c r="CD37" s="725"/>
      <c r="CE37" s="726"/>
      <c r="CF37" s="726"/>
      <c r="CG37" s="138" t="s">
        <v>821</v>
      </c>
      <c r="CH37" s="245"/>
      <c r="CI37" s="722">
        <f>VLOOKUP(CG37,'Прайс-лист'!$B:$K,10,0)</f>
        <v>750</v>
      </c>
      <c r="CJ37" s="723"/>
      <c r="CK37" s="723"/>
      <c r="CL37" s="723"/>
      <c r="CM37" s="723"/>
      <c r="CN37" s="723"/>
      <c r="CO37" s="723"/>
      <c r="CP37" s="723"/>
      <c r="CQ37" s="724"/>
      <c r="CR37" s="725"/>
      <c r="CS37" s="726"/>
      <c r="CT37" s="726"/>
      <c r="CU37" s="138" t="s">
        <v>795</v>
      </c>
      <c r="CV37" s="245"/>
      <c r="CW37" s="722">
        <f>VLOOKUP(CU37,'Прайс-лист'!$B:$K,10,0)</f>
        <v>640</v>
      </c>
      <c r="CX37" s="723"/>
      <c r="CY37" s="723"/>
      <c r="CZ37" s="723"/>
      <c r="DA37" s="723"/>
      <c r="DB37" s="723"/>
      <c r="DC37" s="723"/>
      <c r="DD37" s="723"/>
      <c r="DE37" s="724"/>
      <c r="DF37" s="725"/>
      <c r="DG37" s="726"/>
      <c r="DH37" s="727"/>
      <c r="DI37" s="138"/>
      <c r="DJ37" s="160"/>
      <c r="DK37" s="884"/>
      <c r="DL37" s="885"/>
      <c r="DM37" s="885"/>
      <c r="DN37" s="885"/>
      <c r="DO37" s="885"/>
      <c r="DP37" s="885"/>
      <c r="DQ37" s="885"/>
      <c r="DR37" s="885"/>
      <c r="DS37" s="946"/>
      <c r="DT37" s="1107"/>
      <c r="DU37" s="1108"/>
      <c r="DV37" s="1111"/>
      <c r="DW37" s="139" t="s">
        <v>823</v>
      </c>
      <c r="DX37" s="245"/>
      <c r="DY37" s="722">
        <f>VLOOKUP(DW37,'Прайс-лист'!$B:$K,10,0)</f>
        <v>910</v>
      </c>
      <c r="DZ37" s="723"/>
      <c r="EA37" s="723"/>
      <c r="EB37" s="723"/>
      <c r="EC37" s="723"/>
      <c r="ED37" s="723"/>
      <c r="EE37" s="723"/>
      <c r="EF37" s="723"/>
      <c r="EG37" s="724"/>
      <c r="EH37" s="725"/>
      <c r="EI37" s="726"/>
      <c r="EJ37" s="727"/>
    </row>
    <row r="38" spans="1:140" ht="14.25" customHeight="1" thickBot="1">
      <c r="B38" s="221"/>
      <c r="C38" s="221"/>
      <c r="D38" s="221"/>
      <c r="E38" s="221"/>
      <c r="F38" s="221"/>
      <c r="G38" s="221"/>
      <c r="H38" s="221"/>
      <c r="I38" s="221"/>
      <c r="J38" s="221"/>
      <c r="K38" s="221"/>
      <c r="L38" s="221"/>
      <c r="M38" s="160"/>
      <c r="N38" s="158"/>
      <c r="O38" s="158"/>
      <c r="P38" s="158"/>
      <c r="Q38" s="158"/>
      <c r="R38" s="158"/>
      <c r="S38" s="158"/>
      <c r="T38" s="158"/>
      <c r="U38" s="158"/>
      <c r="V38" s="158"/>
      <c r="W38" s="158"/>
      <c r="X38" s="158"/>
      <c r="Y38" s="158"/>
      <c r="Z38" s="140"/>
      <c r="AA38" s="158"/>
      <c r="AB38" s="158"/>
      <c r="AC38" s="158"/>
      <c r="AD38" s="158"/>
      <c r="AE38" s="158"/>
      <c r="AF38" s="158"/>
      <c r="AG38" s="158"/>
      <c r="AH38" s="158"/>
      <c r="AI38" s="158"/>
      <c r="AJ38" s="158"/>
      <c r="AK38" s="158"/>
      <c r="AL38" s="158"/>
      <c r="AM38" s="140"/>
      <c r="AN38" s="158"/>
      <c r="AO38" s="158"/>
      <c r="AP38" s="158"/>
      <c r="AQ38" s="158"/>
      <c r="AR38" s="158"/>
      <c r="AS38" s="158"/>
      <c r="AT38" s="158"/>
      <c r="AU38" s="158"/>
      <c r="AV38" s="158"/>
      <c r="AW38" s="158"/>
      <c r="AX38" s="158"/>
      <c r="AY38" s="158"/>
      <c r="AZ38" s="160"/>
      <c r="BA38" s="160"/>
      <c r="BB38" s="160"/>
      <c r="BC38" s="160"/>
      <c r="BD38" s="158"/>
      <c r="BE38" s="158"/>
      <c r="BF38" s="158"/>
      <c r="BG38" s="158"/>
      <c r="BH38" s="158"/>
      <c r="BI38" s="158"/>
      <c r="BJ38" s="158"/>
      <c r="BK38" s="158"/>
      <c r="BL38" s="158"/>
      <c r="BM38" s="158"/>
      <c r="BN38" s="158"/>
      <c r="BO38" s="158"/>
      <c r="BP38" s="158"/>
      <c r="BQ38" s="158"/>
      <c r="BR38" s="158"/>
      <c r="BS38" s="158"/>
      <c r="BT38" s="164"/>
      <c r="BU38" s="142"/>
      <c r="BV38" s="142"/>
      <c r="BW38" s="142"/>
      <c r="BX38" s="142"/>
      <c r="BY38" s="142"/>
      <c r="BZ38" s="142"/>
      <c r="CA38" s="142"/>
      <c r="CB38" s="142"/>
      <c r="CC38" s="142"/>
      <c r="CD38" s="142"/>
      <c r="CE38" s="142"/>
      <c r="CF38" s="142"/>
      <c r="CG38" s="142"/>
      <c r="CH38" s="142"/>
      <c r="CI38" s="142"/>
      <c r="CJ38" s="142"/>
      <c r="CK38" s="142"/>
      <c r="CL38" s="142"/>
      <c r="CM38" s="142"/>
      <c r="CN38" s="142"/>
      <c r="CO38" s="142"/>
      <c r="CP38" s="142"/>
      <c r="CQ38" s="142"/>
      <c r="CR38" s="142"/>
      <c r="CS38" s="142"/>
      <c r="CT38" s="142"/>
      <c r="CU38" s="142"/>
      <c r="CV38" s="142"/>
      <c r="CW38" s="142"/>
      <c r="CX38" s="142"/>
      <c r="CY38" s="142"/>
      <c r="CZ38" s="142"/>
      <c r="DA38" s="142"/>
      <c r="DB38" s="142"/>
      <c r="DC38" s="142"/>
      <c r="DD38" s="142"/>
      <c r="DE38" s="142"/>
      <c r="DF38" s="142"/>
      <c r="DG38" s="142"/>
      <c r="DH38" s="142"/>
      <c r="DI38" s="142"/>
      <c r="DJ38" s="142"/>
      <c r="DK38" s="142"/>
      <c r="DL38" s="142"/>
      <c r="DM38" s="142"/>
      <c r="DN38" s="142"/>
      <c r="DO38" s="142"/>
      <c r="DP38" s="142"/>
      <c r="DQ38" s="142"/>
      <c r="DR38" s="142"/>
      <c r="DS38" s="142"/>
      <c r="DT38" s="142"/>
      <c r="DU38" s="142"/>
      <c r="DV38" s="142"/>
      <c r="DW38" s="142"/>
    </row>
    <row r="39" spans="1:140" ht="15.75" customHeight="1" thickBot="1">
      <c r="C39" s="754" t="s">
        <v>4284</v>
      </c>
      <c r="D39" s="755"/>
      <c r="E39" s="755"/>
      <c r="F39" s="755"/>
      <c r="G39" s="755"/>
      <c r="H39" s="755"/>
      <c r="I39" s="755"/>
      <c r="J39" s="755"/>
      <c r="K39" s="755"/>
      <c r="L39" s="755"/>
      <c r="M39" s="755"/>
      <c r="N39" s="755"/>
      <c r="O39" s="755"/>
      <c r="P39" s="755"/>
      <c r="Q39" s="755"/>
      <c r="R39" s="755"/>
      <c r="S39" s="755"/>
      <c r="T39" s="755"/>
      <c r="U39" s="755"/>
      <c r="V39" s="755"/>
      <c r="W39" s="755"/>
      <c r="X39" s="755"/>
      <c r="Y39" s="755"/>
      <c r="Z39" s="755"/>
      <c r="AA39" s="755"/>
      <c r="AB39" s="756"/>
      <c r="AC39" s="158"/>
      <c r="AD39" s="158"/>
      <c r="AE39" s="754" t="s">
        <v>4285</v>
      </c>
      <c r="AF39" s="755"/>
      <c r="AG39" s="755"/>
      <c r="AH39" s="755"/>
      <c r="AI39" s="755"/>
      <c r="AJ39" s="755"/>
      <c r="AK39" s="755"/>
      <c r="AL39" s="755"/>
      <c r="AM39" s="755"/>
      <c r="AN39" s="755"/>
      <c r="AO39" s="755"/>
      <c r="AP39" s="755"/>
      <c r="AQ39" s="755"/>
      <c r="AR39" s="755"/>
      <c r="AS39" s="755"/>
      <c r="AT39" s="755"/>
      <c r="AU39" s="755"/>
      <c r="AV39" s="755"/>
      <c r="AW39" s="755"/>
      <c r="AX39" s="755"/>
      <c r="AY39" s="755"/>
      <c r="AZ39" s="755"/>
      <c r="BA39" s="755"/>
      <c r="BB39" s="755"/>
      <c r="BC39" s="755"/>
      <c r="BD39" s="756"/>
      <c r="BE39" s="134"/>
      <c r="BF39" s="158"/>
      <c r="BG39" s="754" t="s">
        <v>4286</v>
      </c>
      <c r="BH39" s="755"/>
      <c r="BI39" s="755"/>
      <c r="BJ39" s="755"/>
      <c r="BK39" s="755"/>
      <c r="BL39" s="755"/>
      <c r="BM39" s="755"/>
      <c r="BN39" s="755"/>
      <c r="BO39" s="755"/>
      <c r="BP39" s="755"/>
      <c r="BQ39" s="755"/>
      <c r="BR39" s="755"/>
      <c r="BS39" s="755"/>
      <c r="BT39" s="755"/>
      <c r="BU39" s="755"/>
      <c r="BV39" s="755"/>
      <c r="BW39" s="755"/>
      <c r="BX39" s="755"/>
      <c r="BY39" s="755"/>
      <c r="BZ39" s="755"/>
      <c r="CA39" s="755"/>
      <c r="CB39" s="755"/>
      <c r="CC39" s="755"/>
      <c r="CD39" s="755"/>
      <c r="CE39" s="755"/>
      <c r="CF39" s="756"/>
      <c r="CG39" s="142"/>
      <c r="CH39" s="142"/>
      <c r="CI39" s="754" t="s">
        <v>4287</v>
      </c>
      <c r="CJ39" s="755"/>
      <c r="CK39" s="755"/>
      <c r="CL39" s="755"/>
      <c r="CM39" s="755"/>
      <c r="CN39" s="755"/>
      <c r="CO39" s="755"/>
      <c r="CP39" s="755"/>
      <c r="CQ39" s="755"/>
      <c r="CR39" s="755"/>
      <c r="CS39" s="755"/>
      <c r="CT39" s="755"/>
      <c r="CU39" s="755"/>
      <c r="CV39" s="755"/>
      <c r="CW39" s="755"/>
      <c r="CX39" s="755"/>
      <c r="CY39" s="755"/>
      <c r="CZ39" s="755"/>
      <c r="DA39" s="755"/>
      <c r="DB39" s="755"/>
      <c r="DC39" s="755"/>
      <c r="DD39" s="755"/>
      <c r="DE39" s="755"/>
      <c r="DF39" s="755"/>
      <c r="DG39" s="755"/>
      <c r="DH39" s="756"/>
      <c r="DI39" s="142"/>
      <c r="DJ39" s="142"/>
      <c r="DK39" s="754" t="s">
        <v>4288</v>
      </c>
      <c r="DL39" s="755"/>
      <c r="DM39" s="755"/>
      <c r="DN39" s="755"/>
      <c r="DO39" s="755"/>
      <c r="DP39" s="755"/>
      <c r="DQ39" s="755"/>
      <c r="DR39" s="755"/>
      <c r="DS39" s="755"/>
      <c r="DT39" s="755"/>
      <c r="DU39" s="755"/>
      <c r="DV39" s="755"/>
      <c r="DW39" s="755"/>
      <c r="DX39" s="755"/>
      <c r="DY39" s="755"/>
      <c r="DZ39" s="755"/>
      <c r="EA39" s="755"/>
      <c r="EB39" s="755"/>
      <c r="EC39" s="755"/>
      <c r="ED39" s="755"/>
      <c r="EE39" s="755"/>
      <c r="EF39" s="755"/>
      <c r="EG39" s="755"/>
      <c r="EH39" s="755"/>
      <c r="EI39" s="755"/>
      <c r="EJ39" s="756"/>
    </row>
    <row r="40" spans="1:140" ht="15.75">
      <c r="A40" s="135"/>
      <c r="B40" s="160"/>
      <c r="C40" s="810" t="s">
        <v>6351</v>
      </c>
      <c r="D40" s="759"/>
      <c r="E40" s="759"/>
      <c r="F40" s="759"/>
      <c r="G40" s="759"/>
      <c r="H40" s="759"/>
      <c r="I40" s="759"/>
      <c r="J40" s="759"/>
      <c r="K40" s="759"/>
      <c r="L40" s="759"/>
      <c r="M40" s="759"/>
      <c r="N40" s="759"/>
      <c r="O40" s="341"/>
      <c r="P40" s="382"/>
      <c r="Q40" s="759" t="s">
        <v>6352</v>
      </c>
      <c r="R40" s="759"/>
      <c r="S40" s="759"/>
      <c r="T40" s="759"/>
      <c r="U40" s="759"/>
      <c r="V40" s="759"/>
      <c r="W40" s="759"/>
      <c r="X40" s="759"/>
      <c r="Y40" s="759"/>
      <c r="Z40" s="759"/>
      <c r="AA40" s="759"/>
      <c r="AB40" s="760"/>
      <c r="AC40" s="135"/>
      <c r="AE40" s="810" t="s">
        <v>4247</v>
      </c>
      <c r="AF40" s="759"/>
      <c r="AG40" s="759"/>
      <c r="AH40" s="759"/>
      <c r="AI40" s="759"/>
      <c r="AJ40" s="759"/>
      <c r="AK40" s="759"/>
      <c r="AL40" s="759"/>
      <c r="AM40" s="759"/>
      <c r="AN40" s="759"/>
      <c r="AO40" s="759"/>
      <c r="AP40" s="759"/>
      <c r="AQ40" s="341"/>
      <c r="AR40" s="382"/>
      <c r="AS40" s="759" t="s">
        <v>708</v>
      </c>
      <c r="AT40" s="759"/>
      <c r="AU40" s="759"/>
      <c r="AV40" s="759"/>
      <c r="AW40" s="759"/>
      <c r="AX40" s="759"/>
      <c r="AY40" s="759"/>
      <c r="AZ40" s="759"/>
      <c r="BA40" s="759"/>
      <c r="BB40" s="759"/>
      <c r="BC40" s="759"/>
      <c r="BD40" s="760"/>
      <c r="BE40" s="135"/>
      <c r="BF40" s="158"/>
      <c r="BG40" s="740" t="s">
        <v>6353</v>
      </c>
      <c r="BH40" s="741"/>
      <c r="BI40" s="741"/>
      <c r="BJ40" s="741"/>
      <c r="BK40" s="741"/>
      <c r="BL40" s="741"/>
      <c r="BM40" s="741"/>
      <c r="BN40" s="741"/>
      <c r="BO40" s="741"/>
      <c r="BP40" s="741"/>
      <c r="BQ40" s="741"/>
      <c r="BR40" s="741"/>
      <c r="BS40" s="135"/>
      <c r="BT40" s="164"/>
      <c r="BU40" s="741" t="s">
        <v>6354</v>
      </c>
      <c r="BV40" s="741"/>
      <c r="BW40" s="741"/>
      <c r="BX40" s="741"/>
      <c r="BY40" s="741"/>
      <c r="BZ40" s="741"/>
      <c r="CA40" s="741"/>
      <c r="CB40" s="741"/>
      <c r="CC40" s="741"/>
      <c r="CD40" s="741"/>
      <c r="CE40" s="741"/>
      <c r="CF40" s="742"/>
      <c r="CG40" s="135"/>
      <c r="CI40" s="740" t="s">
        <v>4249</v>
      </c>
      <c r="CJ40" s="741"/>
      <c r="CK40" s="741"/>
      <c r="CL40" s="741"/>
      <c r="CM40" s="741"/>
      <c r="CN40" s="741"/>
      <c r="CO40" s="741"/>
      <c r="CP40" s="741"/>
      <c r="CQ40" s="741"/>
      <c r="CR40" s="741"/>
      <c r="CS40" s="741"/>
      <c r="CT40" s="741"/>
      <c r="CU40" s="135"/>
      <c r="CV40" s="164"/>
      <c r="CW40" s="741" t="s">
        <v>611</v>
      </c>
      <c r="CX40" s="741"/>
      <c r="CY40" s="741"/>
      <c r="CZ40" s="741"/>
      <c r="DA40" s="741"/>
      <c r="DB40" s="741"/>
      <c r="DC40" s="741"/>
      <c r="DD40" s="741"/>
      <c r="DE40" s="741"/>
      <c r="DF40" s="741"/>
      <c r="DG40" s="741"/>
      <c r="DH40" s="742"/>
      <c r="DI40" s="135"/>
      <c r="DJ40" s="164"/>
      <c r="DK40" s="740" t="s">
        <v>4251</v>
      </c>
      <c r="DL40" s="741"/>
      <c r="DM40" s="741"/>
      <c r="DN40" s="741"/>
      <c r="DO40" s="741"/>
      <c r="DP40" s="741"/>
      <c r="DQ40" s="741"/>
      <c r="DR40" s="741"/>
      <c r="DS40" s="741"/>
      <c r="DT40" s="741"/>
      <c r="DU40" s="741"/>
      <c r="DV40" s="741"/>
      <c r="DW40" s="423"/>
      <c r="DX40" s="250"/>
      <c r="DY40" s="741" t="s">
        <v>615</v>
      </c>
      <c r="DZ40" s="741"/>
      <c r="EA40" s="741"/>
      <c r="EB40" s="741"/>
      <c r="EC40" s="741"/>
      <c r="ED40" s="741"/>
      <c r="EE40" s="741"/>
      <c r="EF40" s="741"/>
      <c r="EG40" s="741"/>
      <c r="EH40" s="741"/>
      <c r="EI40" s="741"/>
      <c r="EJ40" s="742"/>
    </row>
    <row r="41" spans="1:140" ht="48.75" customHeight="1">
      <c r="A41" s="142"/>
      <c r="B41" s="160"/>
      <c r="C41" s="734" t="s">
        <v>4245</v>
      </c>
      <c r="D41" s="763"/>
      <c r="E41" s="763"/>
      <c r="F41" s="763"/>
      <c r="G41" s="763"/>
      <c r="H41" s="763"/>
      <c r="I41" s="763"/>
      <c r="J41" s="763"/>
      <c r="K41" s="763"/>
      <c r="L41" s="763"/>
      <c r="M41" s="763"/>
      <c r="N41" s="763"/>
      <c r="O41" s="142"/>
      <c r="P41" s="164"/>
      <c r="Q41" s="763" t="s">
        <v>4271</v>
      </c>
      <c r="R41" s="763"/>
      <c r="S41" s="763"/>
      <c r="T41" s="763"/>
      <c r="U41" s="763"/>
      <c r="V41" s="763"/>
      <c r="W41" s="763"/>
      <c r="X41" s="763"/>
      <c r="Y41" s="763"/>
      <c r="Z41" s="763"/>
      <c r="AA41" s="763"/>
      <c r="AB41" s="744"/>
      <c r="AC41" s="142"/>
      <c r="AD41" s="160"/>
      <c r="AE41" s="734" t="s">
        <v>4246</v>
      </c>
      <c r="AF41" s="763"/>
      <c r="AG41" s="763"/>
      <c r="AH41" s="763"/>
      <c r="AI41" s="763"/>
      <c r="AJ41" s="763"/>
      <c r="AK41" s="763"/>
      <c r="AL41" s="763"/>
      <c r="AM41" s="763"/>
      <c r="AN41" s="763"/>
      <c r="AO41" s="763"/>
      <c r="AP41" s="763"/>
      <c r="AQ41" s="142"/>
      <c r="AR41" s="164"/>
      <c r="AS41" s="763" t="s">
        <v>4272</v>
      </c>
      <c r="AT41" s="763"/>
      <c r="AU41" s="763"/>
      <c r="AV41" s="763"/>
      <c r="AW41" s="763"/>
      <c r="AX41" s="763"/>
      <c r="AY41" s="763"/>
      <c r="AZ41" s="763"/>
      <c r="BA41" s="763"/>
      <c r="BB41" s="763"/>
      <c r="BC41" s="763"/>
      <c r="BD41" s="744"/>
      <c r="BE41" s="142"/>
      <c r="BF41" s="164"/>
      <c r="BG41" s="734" t="s">
        <v>4248</v>
      </c>
      <c r="BH41" s="735"/>
      <c r="BI41" s="735"/>
      <c r="BJ41" s="735"/>
      <c r="BK41" s="735"/>
      <c r="BL41" s="735"/>
      <c r="BM41" s="735"/>
      <c r="BN41" s="735"/>
      <c r="BO41" s="735"/>
      <c r="BP41" s="735"/>
      <c r="BQ41" s="735"/>
      <c r="BR41" s="735"/>
      <c r="BS41" s="142"/>
      <c r="BT41" s="164"/>
      <c r="BU41" s="763" t="s">
        <v>4273</v>
      </c>
      <c r="BV41" s="763"/>
      <c r="BW41" s="763"/>
      <c r="BX41" s="763"/>
      <c r="BY41" s="763"/>
      <c r="BZ41" s="763"/>
      <c r="CA41" s="763"/>
      <c r="CB41" s="763"/>
      <c r="CC41" s="763"/>
      <c r="CD41" s="763"/>
      <c r="CE41" s="763"/>
      <c r="CF41" s="744"/>
      <c r="CG41" s="142"/>
      <c r="CH41" s="160"/>
      <c r="CI41" s="734" t="s">
        <v>4325</v>
      </c>
      <c r="CJ41" s="735"/>
      <c r="CK41" s="735"/>
      <c r="CL41" s="735"/>
      <c r="CM41" s="735"/>
      <c r="CN41" s="735"/>
      <c r="CO41" s="735"/>
      <c r="CP41" s="735"/>
      <c r="CQ41" s="735"/>
      <c r="CR41" s="735"/>
      <c r="CS41" s="735"/>
      <c r="CT41" s="735"/>
      <c r="CU41" s="142"/>
      <c r="CV41" s="164"/>
      <c r="CW41" s="735" t="s">
        <v>4262</v>
      </c>
      <c r="CX41" s="735"/>
      <c r="CY41" s="735"/>
      <c r="CZ41" s="735"/>
      <c r="DA41" s="735"/>
      <c r="DB41" s="735"/>
      <c r="DC41" s="735"/>
      <c r="DD41" s="735"/>
      <c r="DE41" s="735"/>
      <c r="DF41" s="735"/>
      <c r="DG41" s="735"/>
      <c r="DH41" s="744"/>
      <c r="DI41" s="142"/>
      <c r="DJ41" s="160"/>
      <c r="DK41" s="734" t="s">
        <v>4250</v>
      </c>
      <c r="DL41" s="763"/>
      <c r="DM41" s="763"/>
      <c r="DN41" s="763"/>
      <c r="DO41" s="763"/>
      <c r="DP41" s="763"/>
      <c r="DQ41" s="763"/>
      <c r="DR41" s="763"/>
      <c r="DS41" s="763"/>
      <c r="DT41" s="763"/>
      <c r="DU41" s="763"/>
      <c r="DV41" s="763"/>
      <c r="DW41" s="142"/>
      <c r="DX41" s="164"/>
      <c r="DY41" s="763" t="s">
        <v>4262</v>
      </c>
      <c r="DZ41" s="763"/>
      <c r="EA41" s="763"/>
      <c r="EB41" s="763"/>
      <c r="EC41" s="763"/>
      <c r="ED41" s="763"/>
      <c r="EE41" s="763"/>
      <c r="EF41" s="763"/>
      <c r="EG41" s="763"/>
      <c r="EH41" s="763"/>
      <c r="EI41" s="763"/>
      <c r="EJ41" s="744"/>
    </row>
    <row r="42" spans="1:140" ht="15" customHeight="1">
      <c r="A42" s="403"/>
      <c r="B42" s="164"/>
      <c r="C42" s="736"/>
      <c r="D42" s="762"/>
      <c r="E42" s="762"/>
      <c r="F42" s="762"/>
      <c r="G42" s="762"/>
      <c r="H42" s="762"/>
      <c r="I42" s="762"/>
      <c r="J42" s="762"/>
      <c r="K42" s="762"/>
      <c r="L42" s="762"/>
      <c r="M42" s="762"/>
      <c r="N42" s="762"/>
      <c r="O42" s="403"/>
      <c r="P42" s="164"/>
      <c r="Q42" s="762" t="s">
        <v>657</v>
      </c>
      <c r="R42" s="762"/>
      <c r="S42" s="762"/>
      <c r="T42" s="762"/>
      <c r="U42" s="762"/>
      <c r="V42" s="762"/>
      <c r="W42" s="762"/>
      <c r="X42" s="762"/>
      <c r="Y42" s="762"/>
      <c r="Z42" s="762"/>
      <c r="AA42" s="762"/>
      <c r="AB42" s="718"/>
      <c r="AC42" s="403"/>
      <c r="AD42" s="164"/>
      <c r="AE42" s="736"/>
      <c r="AF42" s="762"/>
      <c r="AG42" s="762"/>
      <c r="AH42" s="762"/>
      <c r="AI42" s="762"/>
      <c r="AJ42" s="762"/>
      <c r="AK42" s="762"/>
      <c r="AL42" s="762"/>
      <c r="AM42" s="762"/>
      <c r="AN42" s="762"/>
      <c r="AO42" s="762"/>
      <c r="AP42" s="762"/>
      <c r="AQ42" s="403"/>
      <c r="AR42" s="164"/>
      <c r="AS42" s="762" t="s">
        <v>657</v>
      </c>
      <c r="AT42" s="762"/>
      <c r="AU42" s="762"/>
      <c r="AV42" s="762"/>
      <c r="AW42" s="762"/>
      <c r="AX42" s="762"/>
      <c r="AY42" s="762"/>
      <c r="AZ42" s="762"/>
      <c r="BA42" s="762"/>
      <c r="BB42" s="762"/>
      <c r="BC42" s="762"/>
      <c r="BD42" s="718"/>
      <c r="BE42" s="403"/>
      <c r="BF42" s="164"/>
      <c r="BG42" s="736"/>
      <c r="BH42" s="717"/>
      <c r="BI42" s="717"/>
      <c r="BJ42" s="717"/>
      <c r="BK42" s="717"/>
      <c r="BL42" s="717"/>
      <c r="BM42" s="717"/>
      <c r="BN42" s="717"/>
      <c r="BO42" s="717"/>
      <c r="BP42" s="717"/>
      <c r="BQ42" s="717"/>
      <c r="BR42" s="717"/>
      <c r="BS42" s="403"/>
      <c r="BT42" s="164"/>
      <c r="BU42" s="762" t="s">
        <v>657</v>
      </c>
      <c r="BV42" s="762"/>
      <c r="BW42" s="762"/>
      <c r="BX42" s="762"/>
      <c r="BY42" s="762"/>
      <c r="BZ42" s="762"/>
      <c r="CA42" s="762"/>
      <c r="CB42" s="762"/>
      <c r="CC42" s="762"/>
      <c r="CD42" s="762"/>
      <c r="CE42" s="762"/>
      <c r="CF42" s="718"/>
      <c r="CG42" s="403"/>
      <c r="CH42" s="160"/>
      <c r="CI42" s="736"/>
      <c r="CJ42" s="717"/>
      <c r="CK42" s="717"/>
      <c r="CL42" s="717"/>
      <c r="CM42" s="717"/>
      <c r="CN42" s="717"/>
      <c r="CO42" s="717"/>
      <c r="CP42" s="717"/>
      <c r="CQ42" s="717"/>
      <c r="CR42" s="717"/>
      <c r="CS42" s="717"/>
      <c r="CT42" s="717"/>
      <c r="CU42" s="403"/>
      <c r="CV42" s="164"/>
      <c r="CW42" s="717" t="s">
        <v>613</v>
      </c>
      <c r="CX42" s="717"/>
      <c r="CY42" s="717"/>
      <c r="CZ42" s="717"/>
      <c r="DA42" s="717"/>
      <c r="DB42" s="717"/>
      <c r="DC42" s="717"/>
      <c r="DD42" s="717"/>
      <c r="DE42" s="717"/>
      <c r="DF42" s="717"/>
      <c r="DG42" s="717"/>
      <c r="DH42" s="718"/>
      <c r="DI42" s="403"/>
      <c r="DJ42" s="160"/>
      <c r="DK42" s="736"/>
      <c r="DL42" s="762"/>
      <c r="DM42" s="762"/>
      <c r="DN42" s="762"/>
      <c r="DO42" s="762"/>
      <c r="DP42" s="762"/>
      <c r="DQ42" s="762"/>
      <c r="DR42" s="762"/>
      <c r="DS42" s="762"/>
      <c r="DT42" s="762"/>
      <c r="DU42" s="762"/>
      <c r="DV42" s="762"/>
      <c r="DW42" s="403"/>
      <c r="DX42" s="164"/>
      <c r="DY42" s="762" t="s">
        <v>617</v>
      </c>
      <c r="DZ42" s="762"/>
      <c r="EA42" s="762"/>
      <c r="EB42" s="762"/>
      <c r="EC42" s="762"/>
      <c r="ED42" s="762"/>
      <c r="EE42" s="762"/>
      <c r="EF42" s="762"/>
      <c r="EG42" s="762"/>
      <c r="EH42" s="762"/>
      <c r="EI42" s="762"/>
      <c r="EJ42" s="718"/>
    </row>
    <row r="43" spans="1:140" ht="106.5" customHeight="1">
      <c r="A43" s="135"/>
      <c r="B43" s="160"/>
      <c r="C43" s="720"/>
      <c r="D43" s="711"/>
      <c r="E43" s="711"/>
      <c r="F43" s="711"/>
      <c r="G43" s="711"/>
      <c r="H43" s="711"/>
      <c r="I43" s="711"/>
      <c r="J43" s="711"/>
      <c r="K43" s="711"/>
      <c r="L43" s="711"/>
      <c r="M43" s="711"/>
      <c r="N43" s="721"/>
      <c r="O43" s="135"/>
      <c r="P43" s="164"/>
      <c r="Q43" s="710"/>
      <c r="R43" s="711"/>
      <c r="S43" s="711"/>
      <c r="T43" s="711"/>
      <c r="U43" s="711"/>
      <c r="V43" s="711"/>
      <c r="W43" s="711"/>
      <c r="X43" s="711"/>
      <c r="Y43" s="711"/>
      <c r="Z43" s="711"/>
      <c r="AA43" s="711"/>
      <c r="AB43" s="712"/>
      <c r="AC43" s="135"/>
      <c r="AD43" s="160"/>
      <c r="AE43" s="720"/>
      <c r="AF43" s="711"/>
      <c r="AG43" s="711"/>
      <c r="AH43" s="711"/>
      <c r="AI43" s="711"/>
      <c r="AJ43" s="711"/>
      <c r="AK43" s="711"/>
      <c r="AL43" s="711"/>
      <c r="AM43" s="711"/>
      <c r="AN43" s="711"/>
      <c r="AO43" s="711"/>
      <c r="AP43" s="721"/>
      <c r="AQ43" s="135"/>
      <c r="AR43" s="164"/>
      <c r="AS43" s="710"/>
      <c r="AT43" s="711"/>
      <c r="AU43" s="711"/>
      <c r="AV43" s="711"/>
      <c r="AW43" s="711"/>
      <c r="AX43" s="711"/>
      <c r="AY43" s="711"/>
      <c r="AZ43" s="711"/>
      <c r="BA43" s="711"/>
      <c r="BB43" s="711"/>
      <c r="BC43" s="711"/>
      <c r="BD43" s="712"/>
      <c r="BE43" s="135"/>
      <c r="BF43" s="164"/>
      <c r="BG43" s="720"/>
      <c r="BH43" s="711"/>
      <c r="BI43" s="711"/>
      <c r="BJ43" s="711"/>
      <c r="BK43" s="711"/>
      <c r="BL43" s="711"/>
      <c r="BM43" s="711"/>
      <c r="BN43" s="711"/>
      <c r="BO43" s="711"/>
      <c r="BP43" s="711"/>
      <c r="BQ43" s="711"/>
      <c r="BR43" s="721"/>
      <c r="BS43" s="135"/>
      <c r="BT43" s="164"/>
      <c r="BU43" s="710"/>
      <c r="BV43" s="711"/>
      <c r="BW43" s="711"/>
      <c r="BX43" s="711"/>
      <c r="BY43" s="711"/>
      <c r="BZ43" s="711"/>
      <c r="CA43" s="711"/>
      <c r="CB43" s="711"/>
      <c r="CC43" s="711"/>
      <c r="CD43" s="711"/>
      <c r="CE43" s="711"/>
      <c r="CF43" s="712"/>
      <c r="CG43" s="135"/>
      <c r="CH43" s="160"/>
      <c r="CI43" s="720"/>
      <c r="CJ43" s="711"/>
      <c r="CK43" s="711"/>
      <c r="CL43" s="711"/>
      <c r="CM43" s="711"/>
      <c r="CN43" s="711"/>
      <c r="CO43" s="711"/>
      <c r="CP43" s="711"/>
      <c r="CQ43" s="711"/>
      <c r="CR43" s="711"/>
      <c r="CS43" s="711"/>
      <c r="CT43" s="721"/>
      <c r="CU43" s="135"/>
      <c r="CV43" s="164"/>
      <c r="CW43" s="710"/>
      <c r="CX43" s="711"/>
      <c r="CY43" s="711"/>
      <c r="CZ43" s="711"/>
      <c r="DA43" s="711"/>
      <c r="DB43" s="711"/>
      <c r="DC43" s="711"/>
      <c r="DD43" s="711"/>
      <c r="DE43" s="711"/>
      <c r="DF43" s="711"/>
      <c r="DG43" s="711"/>
      <c r="DH43" s="712"/>
      <c r="DI43" s="135"/>
      <c r="DJ43" s="160"/>
      <c r="DK43" s="720"/>
      <c r="DL43" s="711"/>
      <c r="DM43" s="711"/>
      <c r="DN43" s="711"/>
      <c r="DO43" s="711"/>
      <c r="DP43" s="711"/>
      <c r="DQ43" s="711"/>
      <c r="DR43" s="711"/>
      <c r="DS43" s="711"/>
      <c r="DT43" s="711"/>
      <c r="DU43" s="711"/>
      <c r="DV43" s="721"/>
      <c r="DW43" s="135"/>
      <c r="DX43" s="164"/>
      <c r="DY43" s="710"/>
      <c r="DZ43" s="711"/>
      <c r="EA43" s="711"/>
      <c r="EB43" s="711"/>
      <c r="EC43" s="711"/>
      <c r="ED43" s="711"/>
      <c r="EE43" s="711"/>
      <c r="EF43" s="711"/>
      <c r="EG43" s="711"/>
      <c r="EH43" s="711"/>
      <c r="EI43" s="711"/>
      <c r="EJ43" s="712"/>
    </row>
    <row r="44" spans="1:140">
      <c r="A44" s="137" t="s">
        <v>3147</v>
      </c>
      <c r="B44" s="160"/>
      <c r="C44" s="881">
        <f>VLOOKUP(A44,'Прайс-лист'!$B:$K,10,0)</f>
        <v>690</v>
      </c>
      <c r="D44" s="882"/>
      <c r="E44" s="882"/>
      <c r="F44" s="882"/>
      <c r="G44" s="882"/>
      <c r="H44" s="882"/>
      <c r="I44" s="882"/>
      <c r="J44" s="882"/>
      <c r="K44" s="945"/>
      <c r="L44" s="1104"/>
      <c r="M44" s="1105"/>
      <c r="N44" s="1110"/>
      <c r="O44" s="137" t="s">
        <v>707</v>
      </c>
      <c r="P44" s="160"/>
      <c r="Q44" s="719">
        <f>VLOOKUP(O44,'Прайс-лист'!$B:$K,10,0)</f>
        <v>1190</v>
      </c>
      <c r="R44" s="715"/>
      <c r="S44" s="715"/>
      <c r="T44" s="715"/>
      <c r="U44" s="715"/>
      <c r="V44" s="715"/>
      <c r="W44" s="715"/>
      <c r="X44" s="715"/>
      <c r="Y44" s="716"/>
      <c r="Z44" s="1101"/>
      <c r="AA44" s="1102"/>
      <c r="AB44" s="1103"/>
      <c r="AC44" s="137" t="s">
        <v>3149</v>
      </c>
      <c r="AD44" s="160"/>
      <c r="AE44" s="881">
        <f>VLOOKUP(AC44,'Прайс-лист'!$B:$K,10,0)</f>
        <v>740</v>
      </c>
      <c r="AF44" s="882"/>
      <c r="AG44" s="882"/>
      <c r="AH44" s="882"/>
      <c r="AI44" s="882"/>
      <c r="AJ44" s="882"/>
      <c r="AK44" s="882"/>
      <c r="AL44" s="882"/>
      <c r="AM44" s="945"/>
      <c r="AN44" s="1104"/>
      <c r="AO44" s="1105"/>
      <c r="AP44" s="1106"/>
      <c r="AQ44" s="137" t="s">
        <v>710</v>
      </c>
      <c r="AR44" s="164"/>
      <c r="AS44" s="719">
        <f>VLOOKUP(AQ44,'Прайс-лист'!$B:$K,10,0)</f>
        <v>1290</v>
      </c>
      <c r="AT44" s="715"/>
      <c r="AU44" s="715"/>
      <c r="AV44" s="715"/>
      <c r="AW44" s="715"/>
      <c r="AX44" s="715"/>
      <c r="AY44" s="715"/>
      <c r="AZ44" s="715"/>
      <c r="BA44" s="716"/>
      <c r="BB44" s="708"/>
      <c r="BC44" s="761"/>
      <c r="BD44" s="713"/>
      <c r="BE44" s="137" t="s">
        <v>3151</v>
      </c>
      <c r="BF44" s="164"/>
      <c r="BG44" s="881">
        <f>VLOOKUP(BE44,'Прайс-лист'!$B:$K,10,0)</f>
        <v>750</v>
      </c>
      <c r="BH44" s="882"/>
      <c r="BI44" s="882"/>
      <c r="BJ44" s="882"/>
      <c r="BK44" s="882"/>
      <c r="BL44" s="882"/>
      <c r="BM44" s="882"/>
      <c r="BN44" s="882"/>
      <c r="BO44" s="945"/>
      <c r="BP44" s="1104"/>
      <c r="BQ44" s="1105"/>
      <c r="BR44" s="1110"/>
      <c r="BS44" s="137" t="s">
        <v>713</v>
      </c>
      <c r="BT44" s="164"/>
      <c r="BU44" s="719">
        <f>VLOOKUP(BS44,'Прайс-лист'!$B:$K,10,0)</f>
        <v>1440</v>
      </c>
      <c r="BV44" s="715"/>
      <c r="BW44" s="715"/>
      <c r="BX44" s="715"/>
      <c r="BY44" s="715"/>
      <c r="BZ44" s="715"/>
      <c r="CA44" s="715"/>
      <c r="CB44" s="715"/>
      <c r="CC44" s="716"/>
      <c r="CD44" s="708"/>
      <c r="CE44" s="761"/>
      <c r="CF44" s="713"/>
      <c r="CG44" s="137" t="s">
        <v>3153</v>
      </c>
      <c r="CH44" s="160"/>
      <c r="CI44" s="881">
        <f>VLOOKUP(CG44,'Прайс-лист'!$B:$K,10,0)</f>
        <v>860</v>
      </c>
      <c r="CJ44" s="882"/>
      <c r="CK44" s="882"/>
      <c r="CL44" s="882"/>
      <c r="CM44" s="882"/>
      <c r="CN44" s="882"/>
      <c r="CO44" s="882"/>
      <c r="CP44" s="882"/>
      <c r="CQ44" s="945"/>
      <c r="CR44" s="1104"/>
      <c r="CS44" s="1105"/>
      <c r="CT44" s="1110"/>
      <c r="CU44" s="137" t="s">
        <v>614</v>
      </c>
      <c r="CV44" s="164"/>
      <c r="CW44" s="719">
        <f>VLOOKUP(CU44,'Прайс-лист'!$B:$K,10,0)</f>
        <v>540</v>
      </c>
      <c r="CX44" s="715"/>
      <c r="CY44" s="715"/>
      <c r="CZ44" s="715"/>
      <c r="DA44" s="715"/>
      <c r="DB44" s="715"/>
      <c r="DC44" s="715"/>
      <c r="DD44" s="715"/>
      <c r="DE44" s="716"/>
      <c r="DF44" s="708"/>
      <c r="DG44" s="709"/>
      <c r="DH44" s="713"/>
      <c r="DI44" s="137" t="s">
        <v>3155</v>
      </c>
      <c r="DJ44" s="160"/>
      <c r="DK44" s="881">
        <f>VLOOKUP(DI44,'Прайс-лист'!$B:$K,10,0)</f>
        <v>690</v>
      </c>
      <c r="DL44" s="882"/>
      <c r="DM44" s="882"/>
      <c r="DN44" s="882"/>
      <c r="DO44" s="882"/>
      <c r="DP44" s="882"/>
      <c r="DQ44" s="882"/>
      <c r="DR44" s="882"/>
      <c r="DS44" s="945"/>
      <c r="DT44" s="1104"/>
      <c r="DU44" s="1105"/>
      <c r="DV44" s="1110"/>
      <c r="DW44" s="137" t="s">
        <v>618</v>
      </c>
      <c r="DX44" s="160"/>
      <c r="DY44" s="719">
        <f>VLOOKUP(DW44,'Прайс-лист'!$B:$K,10,0)</f>
        <v>620</v>
      </c>
      <c r="DZ44" s="715"/>
      <c r="EA44" s="715"/>
      <c r="EB44" s="715"/>
      <c r="EC44" s="715"/>
      <c r="ED44" s="715"/>
      <c r="EE44" s="715"/>
      <c r="EF44" s="715"/>
      <c r="EG44" s="716"/>
      <c r="EH44" s="708"/>
      <c r="EI44" s="761"/>
      <c r="EJ44" s="713"/>
    </row>
    <row r="45" spans="1:140" ht="15" thickBot="1">
      <c r="A45" s="138"/>
      <c r="B45" s="160"/>
      <c r="C45" s="884"/>
      <c r="D45" s="885"/>
      <c r="E45" s="885"/>
      <c r="F45" s="885"/>
      <c r="G45" s="885"/>
      <c r="H45" s="885"/>
      <c r="I45" s="885"/>
      <c r="J45" s="885"/>
      <c r="K45" s="946"/>
      <c r="L45" s="1107"/>
      <c r="M45" s="1108"/>
      <c r="N45" s="1111"/>
      <c r="O45" s="139" t="s">
        <v>825</v>
      </c>
      <c r="P45" s="245"/>
      <c r="Q45" s="722">
        <f>VLOOKUP(O45,'Прайс-лист'!$B:$K,10,0)</f>
        <v>1190</v>
      </c>
      <c r="R45" s="723"/>
      <c r="S45" s="723"/>
      <c r="T45" s="723"/>
      <c r="U45" s="723"/>
      <c r="V45" s="723"/>
      <c r="W45" s="723"/>
      <c r="X45" s="723"/>
      <c r="Y45" s="724"/>
      <c r="Z45" s="1112"/>
      <c r="AA45" s="1113"/>
      <c r="AB45" s="1114"/>
      <c r="AC45" s="138"/>
      <c r="AD45" s="160"/>
      <c r="AE45" s="884"/>
      <c r="AF45" s="885"/>
      <c r="AG45" s="885"/>
      <c r="AH45" s="885"/>
      <c r="AI45" s="885"/>
      <c r="AJ45" s="885"/>
      <c r="AK45" s="885"/>
      <c r="AL45" s="885"/>
      <c r="AM45" s="946"/>
      <c r="AN45" s="1107"/>
      <c r="AO45" s="1108"/>
      <c r="AP45" s="1109"/>
      <c r="AQ45" s="139" t="s">
        <v>827</v>
      </c>
      <c r="AR45" s="244"/>
      <c r="AS45" s="722">
        <f>VLOOKUP(AQ45,'Прайс-лист'!$B:$K,10,0)</f>
        <v>1290</v>
      </c>
      <c r="AT45" s="723"/>
      <c r="AU45" s="723"/>
      <c r="AV45" s="723"/>
      <c r="AW45" s="723"/>
      <c r="AX45" s="723"/>
      <c r="AY45" s="723"/>
      <c r="AZ45" s="723"/>
      <c r="BA45" s="724"/>
      <c r="BB45" s="725"/>
      <c r="BC45" s="726"/>
      <c r="BD45" s="727"/>
      <c r="BE45" s="138"/>
      <c r="BF45" s="164"/>
      <c r="BG45" s="884"/>
      <c r="BH45" s="885"/>
      <c r="BI45" s="885"/>
      <c r="BJ45" s="885"/>
      <c r="BK45" s="885"/>
      <c r="BL45" s="885"/>
      <c r="BM45" s="885"/>
      <c r="BN45" s="885"/>
      <c r="BO45" s="946"/>
      <c r="BP45" s="1107"/>
      <c r="BQ45" s="1108"/>
      <c r="BR45" s="1111"/>
      <c r="BS45" s="139" t="s">
        <v>829</v>
      </c>
      <c r="BT45" s="244"/>
      <c r="BU45" s="722">
        <f>VLOOKUP(BS45,'Прайс-лист'!$B:$K,10,0)</f>
        <v>1440</v>
      </c>
      <c r="BV45" s="723"/>
      <c r="BW45" s="723"/>
      <c r="BX45" s="723"/>
      <c r="BY45" s="723"/>
      <c r="BZ45" s="723"/>
      <c r="CA45" s="723"/>
      <c r="CB45" s="723"/>
      <c r="CC45" s="724"/>
      <c r="CD45" s="725"/>
      <c r="CE45" s="726"/>
      <c r="CF45" s="727"/>
      <c r="CG45" s="138"/>
      <c r="CH45" s="245"/>
      <c r="CI45" s="884"/>
      <c r="CJ45" s="885"/>
      <c r="CK45" s="885"/>
      <c r="CL45" s="885"/>
      <c r="CM45" s="885"/>
      <c r="CN45" s="885"/>
      <c r="CO45" s="885"/>
      <c r="CP45" s="885"/>
      <c r="CQ45" s="946"/>
      <c r="CR45" s="1107"/>
      <c r="CS45" s="1108"/>
      <c r="CT45" s="1111"/>
      <c r="CU45" s="139" t="s">
        <v>773</v>
      </c>
      <c r="CV45" s="244"/>
      <c r="CW45" s="722">
        <f>VLOOKUP(CU45,'Прайс-лист'!$B:$K,10,0)</f>
        <v>540</v>
      </c>
      <c r="CX45" s="723"/>
      <c r="CY45" s="723"/>
      <c r="CZ45" s="723"/>
      <c r="DA45" s="723"/>
      <c r="DB45" s="723"/>
      <c r="DC45" s="723"/>
      <c r="DD45" s="723"/>
      <c r="DE45" s="724"/>
      <c r="DF45" s="725"/>
      <c r="DG45" s="726"/>
      <c r="DH45" s="727"/>
      <c r="DI45" s="138"/>
      <c r="DJ45" s="160"/>
      <c r="DK45" s="884"/>
      <c r="DL45" s="885"/>
      <c r="DM45" s="885"/>
      <c r="DN45" s="885"/>
      <c r="DO45" s="885"/>
      <c r="DP45" s="885"/>
      <c r="DQ45" s="885"/>
      <c r="DR45" s="885"/>
      <c r="DS45" s="946"/>
      <c r="DT45" s="1107"/>
      <c r="DU45" s="1108"/>
      <c r="DV45" s="1111"/>
      <c r="DW45" s="139" t="s">
        <v>775</v>
      </c>
      <c r="DX45" s="245"/>
      <c r="DY45" s="722">
        <f>VLOOKUP(DW45,'Прайс-лист'!$B:$K,10,0)</f>
        <v>620</v>
      </c>
      <c r="DZ45" s="723"/>
      <c r="EA45" s="723"/>
      <c r="EB45" s="723"/>
      <c r="EC45" s="723"/>
      <c r="ED45" s="723"/>
      <c r="EE45" s="723"/>
      <c r="EF45" s="723"/>
      <c r="EG45" s="724"/>
      <c r="EH45" s="725"/>
      <c r="EI45" s="726"/>
      <c r="EJ45" s="727"/>
    </row>
    <row r="46" spans="1:140" ht="10.5" customHeight="1" thickBot="1"/>
    <row r="47" spans="1:140" ht="21" thickBot="1">
      <c r="C47" s="750" t="s">
        <v>4367</v>
      </c>
      <c r="D47" s="751"/>
      <c r="E47" s="751"/>
      <c r="F47" s="751"/>
      <c r="G47" s="751"/>
      <c r="H47" s="751"/>
      <c r="I47" s="751"/>
      <c r="J47" s="751"/>
      <c r="K47" s="751"/>
      <c r="L47" s="751"/>
      <c r="M47" s="751"/>
      <c r="N47" s="751"/>
      <c r="O47" s="751"/>
      <c r="P47" s="751"/>
      <c r="Q47" s="751"/>
      <c r="R47" s="751"/>
      <c r="S47" s="751"/>
      <c r="T47" s="751"/>
      <c r="U47" s="751"/>
      <c r="V47" s="751"/>
      <c r="W47" s="751"/>
      <c r="X47" s="751"/>
      <c r="Y47" s="751"/>
      <c r="Z47" s="751"/>
      <c r="AA47" s="751"/>
      <c r="AB47" s="751"/>
      <c r="AC47" s="751"/>
      <c r="AD47" s="751"/>
      <c r="AE47" s="751"/>
      <c r="AF47" s="751"/>
      <c r="AG47" s="751"/>
      <c r="AH47" s="751"/>
      <c r="AI47" s="751"/>
      <c r="AJ47" s="751"/>
      <c r="AK47" s="751"/>
      <c r="AL47" s="751"/>
      <c r="AM47" s="751"/>
      <c r="AN47" s="751"/>
      <c r="AO47" s="751"/>
      <c r="AP47" s="751"/>
      <c r="AQ47" s="751"/>
      <c r="AR47" s="751"/>
      <c r="AS47" s="751"/>
      <c r="AT47" s="751"/>
      <c r="AU47" s="751"/>
      <c r="AV47" s="751"/>
      <c r="AW47" s="751"/>
      <c r="AX47" s="751"/>
      <c r="AY47" s="751"/>
      <c r="AZ47" s="751"/>
      <c r="BA47" s="751"/>
      <c r="BB47" s="751"/>
      <c r="BC47" s="751"/>
      <c r="BD47" s="751"/>
      <c r="BE47" s="751"/>
      <c r="BF47" s="751"/>
      <c r="BG47" s="751"/>
      <c r="BH47" s="751"/>
      <c r="BI47" s="751"/>
      <c r="BJ47" s="751"/>
      <c r="BK47" s="751"/>
      <c r="BL47" s="751"/>
      <c r="BM47" s="751"/>
      <c r="BN47" s="751"/>
      <c r="BO47" s="751"/>
      <c r="BP47" s="751"/>
      <c r="BQ47" s="751"/>
      <c r="BR47" s="751"/>
      <c r="BS47" s="751"/>
      <c r="BT47" s="751"/>
      <c r="BU47" s="751"/>
      <c r="BV47" s="751"/>
      <c r="BW47" s="751"/>
      <c r="BX47" s="751"/>
      <c r="BY47" s="751"/>
      <c r="BZ47" s="751"/>
      <c r="CA47" s="751"/>
      <c r="CB47" s="751"/>
      <c r="CC47" s="751"/>
      <c r="CD47" s="751"/>
      <c r="CE47" s="751"/>
      <c r="CF47" s="751"/>
      <c r="CG47" s="751"/>
      <c r="CH47" s="751"/>
      <c r="CI47" s="751"/>
      <c r="CJ47" s="751"/>
      <c r="CK47" s="751"/>
      <c r="CL47" s="751"/>
      <c r="CM47" s="751"/>
      <c r="CN47" s="751"/>
      <c r="CO47" s="751"/>
      <c r="CP47" s="751"/>
      <c r="CQ47" s="751"/>
      <c r="CR47" s="751"/>
      <c r="CS47" s="751"/>
      <c r="CT47" s="751"/>
      <c r="CU47" s="751"/>
      <c r="CV47" s="751"/>
      <c r="CW47" s="751"/>
      <c r="CX47" s="751"/>
      <c r="CY47" s="751"/>
      <c r="CZ47" s="751"/>
      <c r="DA47" s="751"/>
      <c r="DB47" s="751"/>
      <c r="DC47" s="751"/>
      <c r="DD47" s="751"/>
      <c r="DE47" s="751"/>
      <c r="DF47" s="751"/>
      <c r="DG47" s="751"/>
      <c r="DH47" s="751"/>
      <c r="DI47" s="751"/>
      <c r="DJ47" s="751"/>
      <c r="DK47" s="751"/>
      <c r="DL47" s="751"/>
      <c r="DM47" s="751"/>
      <c r="DN47" s="751"/>
      <c r="DO47" s="751"/>
      <c r="DP47" s="751"/>
      <c r="DQ47" s="751"/>
      <c r="DR47" s="751"/>
      <c r="DS47" s="751"/>
      <c r="DT47" s="751"/>
      <c r="DU47" s="751"/>
      <c r="DV47" s="751"/>
      <c r="DW47" s="751"/>
      <c r="DX47" s="751"/>
      <c r="DY47" s="751"/>
      <c r="DZ47" s="751"/>
      <c r="EA47" s="751"/>
      <c r="EB47" s="751"/>
      <c r="EC47" s="751"/>
      <c r="ED47" s="751"/>
      <c r="EE47" s="751"/>
      <c r="EF47" s="751"/>
      <c r="EG47" s="751"/>
      <c r="EH47" s="751"/>
      <c r="EI47" s="751"/>
      <c r="EJ47" s="752"/>
    </row>
    <row r="48" spans="1:140" ht="15.75" customHeight="1" thickBot="1">
      <c r="C48" s="754" t="s">
        <v>4288</v>
      </c>
      <c r="D48" s="755"/>
      <c r="E48" s="755"/>
      <c r="F48" s="755"/>
      <c r="G48" s="755"/>
      <c r="H48" s="755"/>
      <c r="I48" s="755"/>
      <c r="J48" s="755"/>
      <c r="K48" s="755"/>
      <c r="L48" s="755"/>
      <c r="M48" s="755"/>
      <c r="N48" s="755"/>
      <c r="O48" s="755"/>
      <c r="P48" s="755"/>
      <c r="Q48" s="755"/>
      <c r="R48" s="755"/>
      <c r="S48" s="755"/>
      <c r="T48" s="755"/>
      <c r="U48" s="755"/>
      <c r="V48" s="755"/>
      <c r="W48" s="755"/>
      <c r="X48" s="755"/>
      <c r="Y48" s="755"/>
      <c r="Z48" s="755"/>
      <c r="AA48" s="755"/>
      <c r="AB48" s="756"/>
      <c r="AC48" s="134"/>
      <c r="AE48" s="754" t="s">
        <v>4190</v>
      </c>
      <c r="AF48" s="755"/>
      <c r="AG48" s="755"/>
      <c r="AH48" s="755"/>
      <c r="AI48" s="755"/>
      <c r="AJ48" s="755"/>
      <c r="AK48" s="755"/>
      <c r="AL48" s="755"/>
      <c r="AM48" s="755"/>
      <c r="AN48" s="755"/>
      <c r="AO48" s="755"/>
      <c r="AP48" s="755"/>
      <c r="AQ48" s="755"/>
      <c r="AR48" s="755"/>
      <c r="AS48" s="755"/>
      <c r="AT48" s="755"/>
      <c r="AU48" s="755"/>
      <c r="AV48" s="755"/>
      <c r="AW48" s="755"/>
      <c r="AX48" s="755"/>
      <c r="AY48" s="755"/>
      <c r="AZ48" s="755"/>
      <c r="BA48" s="755"/>
      <c r="BB48" s="755"/>
      <c r="BC48" s="755"/>
      <c r="BD48" s="755"/>
      <c r="BE48" s="755"/>
      <c r="BF48" s="755"/>
      <c r="BG48" s="755"/>
      <c r="BH48" s="755"/>
      <c r="BI48" s="755"/>
      <c r="BJ48" s="755"/>
      <c r="BK48" s="755"/>
      <c r="BL48" s="755"/>
      <c r="BM48" s="755"/>
      <c r="BN48" s="755"/>
      <c r="BO48" s="755"/>
      <c r="BP48" s="755"/>
      <c r="BQ48" s="755"/>
      <c r="BR48" s="756"/>
      <c r="BS48" s="134"/>
      <c r="BT48" s="164"/>
      <c r="BU48" s="754" t="s">
        <v>4191</v>
      </c>
      <c r="BV48" s="755"/>
      <c r="BW48" s="755"/>
      <c r="BX48" s="755"/>
      <c r="BY48" s="755"/>
      <c r="BZ48" s="755"/>
      <c r="CA48" s="755"/>
      <c r="CB48" s="755"/>
      <c r="CC48" s="755"/>
      <c r="CD48" s="755"/>
      <c r="CE48" s="755"/>
      <c r="CF48" s="755"/>
      <c r="CG48" s="755"/>
      <c r="CH48" s="755"/>
      <c r="CI48" s="755"/>
      <c r="CJ48" s="755"/>
      <c r="CK48" s="755"/>
      <c r="CL48" s="755"/>
      <c r="CM48" s="755"/>
      <c r="CN48" s="755"/>
      <c r="CO48" s="755"/>
      <c r="CP48" s="755"/>
      <c r="CQ48" s="755"/>
      <c r="CR48" s="755"/>
      <c r="CS48" s="755"/>
      <c r="CT48" s="755"/>
      <c r="CU48" s="755"/>
      <c r="CV48" s="755"/>
      <c r="CW48" s="755"/>
      <c r="CX48" s="755"/>
      <c r="CY48" s="755"/>
      <c r="CZ48" s="755"/>
      <c r="DA48" s="755"/>
      <c r="DB48" s="755"/>
      <c r="DC48" s="755"/>
      <c r="DD48" s="755"/>
      <c r="DE48" s="755"/>
      <c r="DF48" s="755"/>
      <c r="DG48" s="755"/>
      <c r="DH48" s="756"/>
      <c r="DK48" s="754" t="s">
        <v>4290</v>
      </c>
      <c r="DL48" s="755"/>
      <c r="DM48" s="755"/>
      <c r="DN48" s="755"/>
      <c r="DO48" s="755"/>
      <c r="DP48" s="755"/>
      <c r="DQ48" s="755"/>
      <c r="DR48" s="755"/>
      <c r="DS48" s="755"/>
      <c r="DT48" s="755"/>
      <c r="DU48" s="755"/>
      <c r="DV48" s="755"/>
      <c r="DW48" s="755"/>
      <c r="DX48" s="755"/>
      <c r="DY48" s="755"/>
      <c r="DZ48" s="755"/>
      <c r="EA48" s="755"/>
      <c r="EB48" s="755"/>
      <c r="EC48" s="755"/>
      <c r="ED48" s="755"/>
      <c r="EE48" s="755"/>
      <c r="EF48" s="755"/>
      <c r="EG48" s="755"/>
      <c r="EH48" s="755"/>
      <c r="EI48" s="755"/>
      <c r="EJ48" s="756"/>
    </row>
    <row r="49" spans="1:140" ht="15.75">
      <c r="A49" s="135"/>
      <c r="B49" s="160"/>
      <c r="C49" s="810" t="s">
        <v>714</v>
      </c>
      <c r="D49" s="759"/>
      <c r="E49" s="759"/>
      <c r="F49" s="759"/>
      <c r="G49" s="759"/>
      <c r="H49" s="759"/>
      <c r="I49" s="759"/>
      <c r="J49" s="759"/>
      <c r="K49" s="759"/>
      <c r="L49" s="759"/>
      <c r="M49" s="759"/>
      <c r="N49" s="759"/>
      <c r="O49" s="341"/>
      <c r="P49" s="382"/>
      <c r="Q49" s="759" t="s">
        <v>4289</v>
      </c>
      <c r="R49" s="759"/>
      <c r="S49" s="759"/>
      <c r="T49" s="759"/>
      <c r="U49" s="759"/>
      <c r="V49" s="759"/>
      <c r="W49" s="759"/>
      <c r="X49" s="759"/>
      <c r="Y49" s="759"/>
      <c r="Z49" s="759"/>
      <c r="AA49" s="759"/>
      <c r="AB49" s="760"/>
      <c r="AE49" s="810" t="s">
        <v>5888</v>
      </c>
      <c r="AF49" s="759"/>
      <c r="AG49" s="759"/>
      <c r="AH49" s="759"/>
      <c r="AI49" s="759"/>
      <c r="AJ49" s="759"/>
      <c r="AK49" s="759"/>
      <c r="AL49" s="759"/>
      <c r="AM49" s="759"/>
      <c r="AN49" s="759"/>
      <c r="AO49" s="759"/>
      <c r="AP49" s="759"/>
      <c r="AQ49" s="384"/>
      <c r="AR49" s="384"/>
      <c r="AS49" s="759" t="s">
        <v>5877</v>
      </c>
      <c r="AT49" s="759"/>
      <c r="AU49" s="759"/>
      <c r="AV49" s="759"/>
      <c r="AW49" s="759"/>
      <c r="AX49" s="759"/>
      <c r="AY49" s="759"/>
      <c r="AZ49" s="759"/>
      <c r="BA49" s="759"/>
      <c r="BB49" s="759"/>
      <c r="BC49" s="759"/>
      <c r="BD49" s="759"/>
      <c r="BE49" s="341"/>
      <c r="BF49" s="382"/>
      <c r="BG49" s="759" t="s">
        <v>5875</v>
      </c>
      <c r="BH49" s="759"/>
      <c r="BI49" s="759"/>
      <c r="BJ49" s="759"/>
      <c r="BK49" s="759"/>
      <c r="BL49" s="759"/>
      <c r="BM49" s="759"/>
      <c r="BN49" s="759"/>
      <c r="BO49" s="759"/>
      <c r="BP49" s="759"/>
      <c r="BQ49" s="759"/>
      <c r="BR49" s="760"/>
      <c r="BS49" s="135"/>
      <c r="BT49" s="158"/>
      <c r="BU49" s="810" t="s">
        <v>6355</v>
      </c>
      <c r="BV49" s="759"/>
      <c r="BW49" s="759"/>
      <c r="BX49" s="759"/>
      <c r="BY49" s="759"/>
      <c r="BZ49" s="759"/>
      <c r="CA49" s="759"/>
      <c r="CB49" s="759"/>
      <c r="CC49" s="759"/>
      <c r="CD49" s="759"/>
      <c r="CE49" s="759"/>
      <c r="CF49" s="759"/>
      <c r="CG49" s="384"/>
      <c r="CH49" s="384"/>
      <c r="CI49" s="759" t="s">
        <v>6356</v>
      </c>
      <c r="CJ49" s="759"/>
      <c r="CK49" s="759"/>
      <c r="CL49" s="759"/>
      <c r="CM49" s="759"/>
      <c r="CN49" s="759"/>
      <c r="CO49" s="759"/>
      <c r="CP49" s="759"/>
      <c r="CQ49" s="759"/>
      <c r="CR49" s="759"/>
      <c r="CS49" s="759"/>
      <c r="CT49" s="759"/>
      <c r="CU49" s="341"/>
      <c r="CV49" s="382"/>
      <c r="CW49" s="759" t="s">
        <v>6365</v>
      </c>
      <c r="CX49" s="759"/>
      <c r="CY49" s="759"/>
      <c r="CZ49" s="759"/>
      <c r="DA49" s="759"/>
      <c r="DB49" s="759"/>
      <c r="DC49" s="759"/>
      <c r="DD49" s="759"/>
      <c r="DE49" s="759"/>
      <c r="DF49" s="759"/>
      <c r="DG49" s="759"/>
      <c r="DH49" s="760"/>
      <c r="DI49" s="135"/>
      <c r="DK49" s="740" t="s">
        <v>4253</v>
      </c>
      <c r="DL49" s="741"/>
      <c r="DM49" s="741"/>
      <c r="DN49" s="741"/>
      <c r="DO49" s="741"/>
      <c r="DP49" s="741"/>
      <c r="DQ49" s="741"/>
      <c r="DR49" s="741"/>
      <c r="DS49" s="741"/>
      <c r="DT49" s="741"/>
      <c r="DU49" s="741"/>
      <c r="DV49" s="741"/>
      <c r="DW49" s="135"/>
      <c r="DX49" s="164"/>
      <c r="DY49" s="733" t="s">
        <v>723</v>
      </c>
      <c r="DZ49" s="733"/>
      <c r="EA49" s="733"/>
      <c r="EB49" s="733"/>
      <c r="EC49" s="733"/>
      <c r="ED49" s="733"/>
      <c r="EE49" s="733"/>
      <c r="EF49" s="733"/>
      <c r="EG49" s="733"/>
      <c r="EH49" s="733"/>
      <c r="EI49" s="733"/>
      <c r="EJ49" s="743"/>
    </row>
    <row r="50" spans="1:140" ht="53.25" customHeight="1">
      <c r="A50" s="142"/>
      <c r="B50" s="160"/>
      <c r="C50" s="734" t="s">
        <v>4263</v>
      </c>
      <c r="D50" s="763"/>
      <c r="E50" s="763"/>
      <c r="F50" s="763"/>
      <c r="G50" s="763"/>
      <c r="H50" s="763"/>
      <c r="I50" s="763"/>
      <c r="J50" s="763"/>
      <c r="K50" s="763"/>
      <c r="L50" s="763"/>
      <c r="M50" s="763"/>
      <c r="N50" s="763"/>
      <c r="O50" s="142"/>
      <c r="P50" s="164"/>
      <c r="Q50" s="763" t="s">
        <v>4282</v>
      </c>
      <c r="R50" s="763"/>
      <c r="S50" s="763"/>
      <c r="T50" s="763"/>
      <c r="U50" s="763"/>
      <c r="V50" s="763"/>
      <c r="W50" s="763"/>
      <c r="X50" s="763"/>
      <c r="Y50" s="763"/>
      <c r="Z50" s="763"/>
      <c r="AA50" s="763"/>
      <c r="AB50" s="744"/>
      <c r="AC50" s="142"/>
      <c r="AD50" s="160"/>
      <c r="AE50" s="734" t="s">
        <v>5898</v>
      </c>
      <c r="AF50" s="763"/>
      <c r="AG50" s="763"/>
      <c r="AH50" s="763"/>
      <c r="AI50" s="763"/>
      <c r="AJ50" s="763"/>
      <c r="AK50" s="763"/>
      <c r="AL50" s="763"/>
      <c r="AM50" s="763"/>
      <c r="AN50" s="763"/>
      <c r="AO50" s="763"/>
      <c r="AP50" s="763"/>
      <c r="AQ50" s="247"/>
      <c r="AR50" s="247"/>
      <c r="AS50" s="763" t="s">
        <v>4268</v>
      </c>
      <c r="AT50" s="763"/>
      <c r="AU50" s="763"/>
      <c r="AV50" s="763"/>
      <c r="AW50" s="763"/>
      <c r="AX50" s="763"/>
      <c r="AY50" s="763"/>
      <c r="AZ50" s="763"/>
      <c r="BA50" s="763"/>
      <c r="BB50" s="763"/>
      <c r="BC50" s="763"/>
      <c r="BD50" s="763"/>
      <c r="BE50" s="142"/>
      <c r="BF50" s="164"/>
      <c r="BG50" s="763" t="s">
        <v>5884</v>
      </c>
      <c r="BH50" s="763"/>
      <c r="BI50" s="763"/>
      <c r="BJ50" s="763"/>
      <c r="BK50" s="763"/>
      <c r="BL50" s="763"/>
      <c r="BM50" s="763"/>
      <c r="BN50" s="763"/>
      <c r="BO50" s="763"/>
      <c r="BP50" s="763"/>
      <c r="BQ50" s="763"/>
      <c r="BR50" s="744"/>
      <c r="BS50" s="142"/>
      <c r="BT50" s="164"/>
      <c r="BU50" s="734" t="s">
        <v>5889</v>
      </c>
      <c r="BV50" s="763"/>
      <c r="BW50" s="763"/>
      <c r="BX50" s="763"/>
      <c r="BY50" s="763"/>
      <c r="BZ50" s="763"/>
      <c r="CA50" s="763"/>
      <c r="CB50" s="763"/>
      <c r="CC50" s="763"/>
      <c r="CD50" s="763"/>
      <c r="CE50" s="763"/>
      <c r="CF50" s="763"/>
      <c r="CG50" s="247"/>
      <c r="CH50" s="247"/>
      <c r="CI50" s="763" t="s">
        <v>4271</v>
      </c>
      <c r="CJ50" s="763"/>
      <c r="CK50" s="763"/>
      <c r="CL50" s="763"/>
      <c r="CM50" s="763"/>
      <c r="CN50" s="763"/>
      <c r="CO50" s="763"/>
      <c r="CP50" s="763"/>
      <c r="CQ50" s="763"/>
      <c r="CR50" s="763"/>
      <c r="CS50" s="763"/>
      <c r="CT50" s="763"/>
      <c r="CU50" s="142"/>
      <c r="CV50" s="164"/>
      <c r="CW50" s="763" t="s">
        <v>5885</v>
      </c>
      <c r="CX50" s="763"/>
      <c r="CY50" s="763"/>
      <c r="CZ50" s="763"/>
      <c r="DA50" s="763"/>
      <c r="DB50" s="763"/>
      <c r="DC50" s="763"/>
      <c r="DD50" s="763"/>
      <c r="DE50" s="763"/>
      <c r="DF50" s="763"/>
      <c r="DG50" s="763"/>
      <c r="DH50" s="744"/>
      <c r="DI50" s="142"/>
      <c r="DJ50" s="160"/>
      <c r="DK50" s="734" t="s">
        <v>4252</v>
      </c>
      <c r="DL50" s="735"/>
      <c r="DM50" s="735"/>
      <c r="DN50" s="735"/>
      <c r="DO50" s="735"/>
      <c r="DP50" s="735"/>
      <c r="DQ50" s="735"/>
      <c r="DR50" s="735"/>
      <c r="DS50" s="735"/>
      <c r="DT50" s="735"/>
      <c r="DU50" s="735"/>
      <c r="DV50" s="735"/>
      <c r="DW50" s="142"/>
      <c r="DX50" s="164"/>
      <c r="DY50" s="735" t="s">
        <v>4272</v>
      </c>
      <c r="DZ50" s="735"/>
      <c r="EA50" s="735"/>
      <c r="EB50" s="735"/>
      <c r="EC50" s="735"/>
      <c r="ED50" s="735"/>
      <c r="EE50" s="735"/>
      <c r="EF50" s="735"/>
      <c r="EG50" s="735"/>
      <c r="EH50" s="735"/>
      <c r="EI50" s="735"/>
      <c r="EJ50" s="744"/>
    </row>
    <row r="51" spans="1:140" ht="15" customHeight="1">
      <c r="A51" s="403"/>
      <c r="B51" s="164"/>
      <c r="C51" s="736" t="s">
        <v>661</v>
      </c>
      <c r="D51" s="762"/>
      <c r="E51" s="762"/>
      <c r="F51" s="762"/>
      <c r="G51" s="762"/>
      <c r="H51" s="762"/>
      <c r="I51" s="762"/>
      <c r="J51" s="762"/>
      <c r="K51" s="762"/>
      <c r="L51" s="762"/>
      <c r="M51" s="762"/>
      <c r="N51" s="762"/>
      <c r="O51" s="403"/>
      <c r="P51" s="164"/>
      <c r="Q51" s="762" t="s">
        <v>661</v>
      </c>
      <c r="R51" s="762"/>
      <c r="S51" s="762"/>
      <c r="T51" s="762"/>
      <c r="U51" s="762"/>
      <c r="V51" s="762"/>
      <c r="W51" s="762"/>
      <c r="X51" s="762"/>
      <c r="Y51" s="762"/>
      <c r="Z51" s="762"/>
      <c r="AA51" s="762"/>
      <c r="AB51" s="718"/>
      <c r="AC51" s="142"/>
      <c r="AD51" s="164"/>
      <c r="AE51" s="736"/>
      <c r="AF51" s="762"/>
      <c r="AG51" s="762"/>
      <c r="AH51" s="762"/>
      <c r="AI51" s="762"/>
      <c r="AJ51" s="762"/>
      <c r="AK51" s="762"/>
      <c r="AL51" s="762"/>
      <c r="AM51" s="762"/>
      <c r="AN51" s="762"/>
      <c r="AO51" s="762"/>
      <c r="AP51" s="762"/>
      <c r="AQ51" s="247"/>
      <c r="AR51" s="247"/>
      <c r="AS51" s="762" t="s">
        <v>661</v>
      </c>
      <c r="AT51" s="762"/>
      <c r="AU51" s="762"/>
      <c r="AV51" s="762"/>
      <c r="AW51" s="762"/>
      <c r="AX51" s="762"/>
      <c r="AY51" s="762"/>
      <c r="AZ51" s="762"/>
      <c r="BA51" s="762"/>
      <c r="BB51" s="762"/>
      <c r="BC51" s="762"/>
      <c r="BD51" s="762"/>
      <c r="BE51" s="403"/>
      <c r="BF51" s="164"/>
      <c r="BG51" s="762" t="s">
        <v>5879</v>
      </c>
      <c r="BH51" s="762"/>
      <c r="BI51" s="762"/>
      <c r="BJ51" s="762"/>
      <c r="BK51" s="762"/>
      <c r="BL51" s="762"/>
      <c r="BM51" s="762"/>
      <c r="BN51" s="762"/>
      <c r="BO51" s="762"/>
      <c r="BP51" s="762"/>
      <c r="BQ51" s="762"/>
      <c r="BR51" s="718"/>
      <c r="BS51" s="403"/>
      <c r="BT51" s="164"/>
      <c r="BU51" s="736"/>
      <c r="BV51" s="762"/>
      <c r="BW51" s="762"/>
      <c r="BX51" s="762"/>
      <c r="BY51" s="762"/>
      <c r="BZ51" s="762"/>
      <c r="CA51" s="762"/>
      <c r="CB51" s="762"/>
      <c r="CC51" s="762"/>
      <c r="CD51" s="762"/>
      <c r="CE51" s="762"/>
      <c r="CF51" s="762"/>
      <c r="CG51" s="247"/>
      <c r="CH51" s="247"/>
      <c r="CI51" s="762" t="s">
        <v>661</v>
      </c>
      <c r="CJ51" s="762"/>
      <c r="CK51" s="762"/>
      <c r="CL51" s="762"/>
      <c r="CM51" s="762"/>
      <c r="CN51" s="762"/>
      <c r="CO51" s="762"/>
      <c r="CP51" s="762"/>
      <c r="CQ51" s="762"/>
      <c r="CR51" s="762"/>
      <c r="CS51" s="762"/>
      <c r="CT51" s="762"/>
      <c r="CU51" s="403"/>
      <c r="CV51" s="164"/>
      <c r="CW51" s="762" t="s">
        <v>5879</v>
      </c>
      <c r="CX51" s="762"/>
      <c r="CY51" s="762"/>
      <c r="CZ51" s="762"/>
      <c r="DA51" s="762"/>
      <c r="DB51" s="762"/>
      <c r="DC51" s="762"/>
      <c r="DD51" s="762"/>
      <c r="DE51" s="762"/>
      <c r="DF51" s="762"/>
      <c r="DG51" s="762"/>
      <c r="DH51" s="718"/>
      <c r="DI51" s="403"/>
      <c r="DJ51" s="160"/>
      <c r="DK51" s="736"/>
      <c r="DL51" s="717"/>
      <c r="DM51" s="717"/>
      <c r="DN51" s="717"/>
      <c r="DO51" s="717"/>
      <c r="DP51" s="717"/>
      <c r="DQ51" s="717"/>
      <c r="DR51" s="717"/>
      <c r="DS51" s="717"/>
      <c r="DT51" s="717"/>
      <c r="DU51" s="717"/>
      <c r="DV51" s="717"/>
      <c r="DW51" s="403"/>
      <c r="DX51" s="164"/>
      <c r="DY51" s="717" t="s">
        <v>661</v>
      </c>
      <c r="DZ51" s="717"/>
      <c r="EA51" s="717"/>
      <c r="EB51" s="717"/>
      <c r="EC51" s="717"/>
      <c r="ED51" s="717"/>
      <c r="EE51" s="717"/>
      <c r="EF51" s="717"/>
      <c r="EG51" s="717"/>
      <c r="EH51" s="717"/>
      <c r="EI51" s="717"/>
      <c r="EJ51" s="718"/>
    </row>
    <row r="52" spans="1:140" ht="106.5" customHeight="1">
      <c r="A52" s="135"/>
      <c r="B52" s="160"/>
      <c r="C52" s="720"/>
      <c r="D52" s="711"/>
      <c r="E52" s="711"/>
      <c r="F52" s="711"/>
      <c r="G52" s="711"/>
      <c r="H52" s="711"/>
      <c r="I52" s="711"/>
      <c r="J52" s="711"/>
      <c r="K52" s="711"/>
      <c r="L52" s="711"/>
      <c r="M52" s="711"/>
      <c r="N52" s="721"/>
      <c r="O52" s="135"/>
      <c r="P52" s="164"/>
      <c r="Q52" s="710"/>
      <c r="R52" s="711"/>
      <c r="S52" s="711"/>
      <c r="T52" s="711"/>
      <c r="U52" s="711"/>
      <c r="V52" s="711"/>
      <c r="W52" s="711"/>
      <c r="X52" s="711"/>
      <c r="Y52" s="711"/>
      <c r="Z52" s="711"/>
      <c r="AA52" s="711"/>
      <c r="AB52" s="712"/>
      <c r="AC52" s="135"/>
      <c r="AD52" s="160"/>
      <c r="AE52" s="720"/>
      <c r="AF52" s="711"/>
      <c r="AG52" s="711"/>
      <c r="AH52" s="711"/>
      <c r="AI52" s="711"/>
      <c r="AJ52" s="711"/>
      <c r="AK52" s="711"/>
      <c r="AL52" s="711"/>
      <c r="AM52" s="711"/>
      <c r="AN52" s="711"/>
      <c r="AO52" s="711"/>
      <c r="AP52" s="721"/>
      <c r="AQ52" s="247"/>
      <c r="AR52" s="247"/>
      <c r="AS52" s="710"/>
      <c r="AT52" s="711"/>
      <c r="AU52" s="711"/>
      <c r="AV52" s="711"/>
      <c r="AW52" s="711"/>
      <c r="AX52" s="711"/>
      <c r="AY52" s="711"/>
      <c r="AZ52" s="711"/>
      <c r="BA52" s="711"/>
      <c r="BB52" s="711"/>
      <c r="BC52" s="711"/>
      <c r="BD52" s="721"/>
      <c r="BE52" s="135"/>
      <c r="BF52" s="164"/>
      <c r="BG52" s="710"/>
      <c r="BH52" s="711"/>
      <c r="BI52" s="711"/>
      <c r="BJ52" s="711"/>
      <c r="BK52" s="711"/>
      <c r="BL52" s="711"/>
      <c r="BM52" s="711"/>
      <c r="BN52" s="711"/>
      <c r="BO52" s="711"/>
      <c r="BP52" s="711"/>
      <c r="BQ52" s="711"/>
      <c r="BR52" s="712"/>
      <c r="BS52" s="135"/>
      <c r="BT52" s="164"/>
      <c r="BU52" s="720"/>
      <c r="BV52" s="711"/>
      <c r="BW52" s="711"/>
      <c r="BX52" s="711"/>
      <c r="BY52" s="711"/>
      <c r="BZ52" s="711"/>
      <c r="CA52" s="711"/>
      <c r="CB52" s="711"/>
      <c r="CC52" s="711"/>
      <c r="CD52" s="711"/>
      <c r="CE52" s="711"/>
      <c r="CF52" s="721"/>
      <c r="CG52" s="247"/>
      <c r="CH52" s="247"/>
      <c r="CI52" s="710"/>
      <c r="CJ52" s="711"/>
      <c r="CK52" s="711"/>
      <c r="CL52" s="711"/>
      <c r="CM52" s="711"/>
      <c r="CN52" s="711"/>
      <c r="CO52" s="711"/>
      <c r="CP52" s="711"/>
      <c r="CQ52" s="711"/>
      <c r="CR52" s="711"/>
      <c r="CS52" s="711"/>
      <c r="CT52" s="721"/>
      <c r="CU52" s="135"/>
      <c r="CV52" s="164"/>
      <c r="CW52" s="710"/>
      <c r="CX52" s="711"/>
      <c r="CY52" s="711"/>
      <c r="CZ52" s="711"/>
      <c r="DA52" s="711"/>
      <c r="DB52" s="711"/>
      <c r="DC52" s="711"/>
      <c r="DD52" s="711"/>
      <c r="DE52" s="711"/>
      <c r="DF52" s="711"/>
      <c r="DG52" s="711"/>
      <c r="DH52" s="712"/>
      <c r="DI52" s="135"/>
      <c r="DJ52" s="160"/>
      <c r="DK52" s="720"/>
      <c r="DL52" s="711"/>
      <c r="DM52" s="711"/>
      <c r="DN52" s="711"/>
      <c r="DO52" s="711"/>
      <c r="DP52" s="711"/>
      <c r="DQ52" s="711"/>
      <c r="DR52" s="711"/>
      <c r="DS52" s="711"/>
      <c r="DT52" s="711"/>
      <c r="DU52" s="711"/>
      <c r="DV52" s="721"/>
      <c r="DW52" s="135"/>
      <c r="DX52" s="164"/>
      <c r="DY52" s="710"/>
      <c r="DZ52" s="711"/>
      <c r="EA52" s="711"/>
      <c r="EB52" s="711"/>
      <c r="EC52" s="711"/>
      <c r="ED52" s="711"/>
      <c r="EE52" s="711"/>
      <c r="EF52" s="711"/>
      <c r="EG52" s="711"/>
      <c r="EH52" s="711"/>
      <c r="EI52" s="711"/>
      <c r="EJ52" s="712"/>
    </row>
    <row r="53" spans="1:140">
      <c r="A53" s="137" t="s">
        <v>716</v>
      </c>
      <c r="B53" s="160"/>
      <c r="C53" s="719">
        <f>VLOOKUP(A53,'Прайс-лист'!$B:$K,10,0)</f>
        <v>860</v>
      </c>
      <c r="D53" s="715"/>
      <c r="E53" s="715"/>
      <c r="F53" s="715"/>
      <c r="G53" s="715"/>
      <c r="H53" s="715"/>
      <c r="I53" s="715"/>
      <c r="J53" s="715"/>
      <c r="K53" s="716"/>
      <c r="L53" s="1101"/>
      <c r="M53" s="1102"/>
      <c r="N53" s="1102"/>
      <c r="O53" s="137" t="s">
        <v>662</v>
      </c>
      <c r="P53" s="247"/>
      <c r="Q53" s="719">
        <f>VLOOKUP(O53,'Прайс-лист'!$B:$K,10,0)</f>
        <v>720</v>
      </c>
      <c r="R53" s="715"/>
      <c r="S53" s="715"/>
      <c r="T53" s="715"/>
      <c r="U53" s="715"/>
      <c r="V53" s="715"/>
      <c r="W53" s="715"/>
      <c r="X53" s="715"/>
      <c r="Y53" s="716"/>
      <c r="Z53" s="1101"/>
      <c r="AA53" s="1102"/>
      <c r="AB53" s="1102"/>
      <c r="AC53" s="137" t="s">
        <v>5831</v>
      </c>
      <c r="AD53" s="160"/>
      <c r="AE53" s="881">
        <f>VLOOKUP(AC53,'Прайс-лист'!$B:$K,10,0)</f>
        <v>800</v>
      </c>
      <c r="AF53" s="882"/>
      <c r="AG53" s="882"/>
      <c r="AH53" s="882"/>
      <c r="AI53" s="882"/>
      <c r="AJ53" s="882"/>
      <c r="AK53" s="882"/>
      <c r="AL53" s="882"/>
      <c r="AM53" s="945"/>
      <c r="AN53" s="1104"/>
      <c r="AO53" s="1105"/>
      <c r="AP53" s="1110"/>
      <c r="AQ53" s="137" t="s">
        <v>5869</v>
      </c>
      <c r="AR53" s="247"/>
      <c r="AS53" s="719">
        <f>VLOOKUP(AQ53,'Прайс-лист'!$B:$K,10,0)</f>
        <v>1050</v>
      </c>
      <c r="AT53" s="715"/>
      <c r="AU53" s="715"/>
      <c r="AV53" s="715"/>
      <c r="AW53" s="715"/>
      <c r="AX53" s="715"/>
      <c r="AY53" s="715"/>
      <c r="AZ53" s="715"/>
      <c r="BA53" s="716"/>
      <c r="BB53" s="708"/>
      <c r="BC53" s="761"/>
      <c r="BD53" s="761"/>
      <c r="BE53" s="137" t="s">
        <v>5865</v>
      </c>
      <c r="BF53" s="164"/>
      <c r="BG53" s="719">
        <f>VLOOKUP(BE53,'Прайс-лист'!$B:$K,10,0)</f>
        <v>2460</v>
      </c>
      <c r="BH53" s="715"/>
      <c r="BI53" s="715"/>
      <c r="BJ53" s="715"/>
      <c r="BK53" s="715"/>
      <c r="BL53" s="715"/>
      <c r="BM53" s="715"/>
      <c r="BN53" s="715"/>
      <c r="BO53" s="716"/>
      <c r="BP53" s="708"/>
      <c r="BQ53" s="761"/>
      <c r="BR53" s="713"/>
      <c r="BS53" s="137" t="s">
        <v>3159</v>
      </c>
      <c r="BT53" s="164"/>
      <c r="BU53" s="881">
        <f>VLOOKUP(BS53,'Прайс-лист'!$B:$K,10,0)</f>
        <v>800</v>
      </c>
      <c r="BV53" s="882"/>
      <c r="BW53" s="882"/>
      <c r="BX53" s="882"/>
      <c r="BY53" s="882"/>
      <c r="BZ53" s="882"/>
      <c r="CA53" s="882"/>
      <c r="CB53" s="882"/>
      <c r="CC53" s="945"/>
      <c r="CD53" s="1104"/>
      <c r="CE53" s="1105"/>
      <c r="CF53" s="1110"/>
      <c r="CG53" s="137" t="s">
        <v>722</v>
      </c>
      <c r="CH53" s="247"/>
      <c r="CI53" s="719">
        <f>VLOOKUP(CG53,'Прайс-лист'!$B:$K,10,0)</f>
        <v>1260</v>
      </c>
      <c r="CJ53" s="715"/>
      <c r="CK53" s="715"/>
      <c r="CL53" s="715"/>
      <c r="CM53" s="715"/>
      <c r="CN53" s="715"/>
      <c r="CO53" s="715"/>
      <c r="CP53" s="715"/>
      <c r="CQ53" s="716"/>
      <c r="CR53" s="708"/>
      <c r="CS53" s="761"/>
      <c r="CT53" s="761"/>
      <c r="CU53" s="137" t="s">
        <v>5867</v>
      </c>
      <c r="CV53" s="164"/>
      <c r="CW53" s="719">
        <f>VLOOKUP(CU53,'Прайс-лист'!$B:$K,10,0)</f>
        <v>2750</v>
      </c>
      <c r="CX53" s="715"/>
      <c r="CY53" s="715"/>
      <c r="CZ53" s="715"/>
      <c r="DA53" s="715"/>
      <c r="DB53" s="715"/>
      <c r="DC53" s="715"/>
      <c r="DD53" s="715"/>
      <c r="DE53" s="716"/>
      <c r="DF53" s="708"/>
      <c r="DG53" s="761"/>
      <c r="DH53" s="713"/>
      <c r="DI53" s="137" t="s">
        <v>3161</v>
      </c>
      <c r="DJ53" s="160"/>
      <c r="DK53" s="881">
        <f>VLOOKUP(DI53,'Прайс-лист'!$B:$K,10,0)</f>
        <v>850</v>
      </c>
      <c r="DL53" s="882"/>
      <c r="DM53" s="882"/>
      <c r="DN53" s="882"/>
      <c r="DO53" s="882"/>
      <c r="DP53" s="882"/>
      <c r="DQ53" s="882"/>
      <c r="DR53" s="882"/>
      <c r="DS53" s="945"/>
      <c r="DT53" s="1104"/>
      <c r="DU53" s="1105"/>
      <c r="DV53" s="1110"/>
      <c r="DW53" s="137" t="s">
        <v>725</v>
      </c>
      <c r="DX53" s="164"/>
      <c r="DY53" s="719">
        <f>VLOOKUP(DW53,'Прайс-лист'!$B:$K,10,0)</f>
        <v>1370</v>
      </c>
      <c r="DZ53" s="715"/>
      <c r="EA53" s="715"/>
      <c r="EB53" s="715"/>
      <c r="EC53" s="715"/>
      <c r="ED53" s="715"/>
      <c r="EE53" s="715"/>
      <c r="EF53" s="715"/>
      <c r="EG53" s="716"/>
      <c r="EH53" s="708"/>
      <c r="EI53" s="709"/>
      <c r="EJ53" s="713"/>
    </row>
    <row r="54" spans="1:140" ht="15" thickBot="1">
      <c r="A54" s="139" t="s">
        <v>831</v>
      </c>
      <c r="B54" s="245"/>
      <c r="C54" s="722">
        <f>VLOOKUP(A54,'Прайс-лист'!$B:$K,10,0)</f>
        <v>860</v>
      </c>
      <c r="D54" s="723"/>
      <c r="E54" s="723"/>
      <c r="F54" s="723"/>
      <c r="G54" s="723"/>
      <c r="H54" s="723"/>
      <c r="I54" s="723"/>
      <c r="J54" s="723"/>
      <c r="K54" s="724"/>
      <c r="L54" s="1112"/>
      <c r="M54" s="1113"/>
      <c r="N54" s="1113"/>
      <c r="O54" s="139" t="s">
        <v>797</v>
      </c>
      <c r="P54" s="248"/>
      <c r="Q54" s="722">
        <f>VLOOKUP(O54,'Прайс-лист'!$B:$K,10,0)</f>
        <v>720</v>
      </c>
      <c r="R54" s="723"/>
      <c r="S54" s="723"/>
      <c r="T54" s="723"/>
      <c r="U54" s="723"/>
      <c r="V54" s="723"/>
      <c r="W54" s="723"/>
      <c r="X54" s="723"/>
      <c r="Y54" s="724"/>
      <c r="Z54" s="1112"/>
      <c r="AA54" s="1113"/>
      <c r="AB54" s="1113"/>
      <c r="AC54" s="138"/>
      <c r="AD54" s="160"/>
      <c r="AE54" s="884" t="e">
        <f>VLOOKUP(AC54,'Прайс-лист'!$B:$K,10,0)</f>
        <v>#N/A</v>
      </c>
      <c r="AF54" s="885"/>
      <c r="AG54" s="885"/>
      <c r="AH54" s="885"/>
      <c r="AI54" s="885"/>
      <c r="AJ54" s="885"/>
      <c r="AK54" s="885"/>
      <c r="AL54" s="885"/>
      <c r="AM54" s="946"/>
      <c r="AN54" s="1107"/>
      <c r="AO54" s="1108"/>
      <c r="AP54" s="1111"/>
      <c r="AQ54" s="139" t="s">
        <v>5870</v>
      </c>
      <c r="AR54" s="248"/>
      <c r="AS54" s="722">
        <f>VLOOKUP(AQ54,'Прайс-лист'!$B:$K,10,0)</f>
        <v>1050</v>
      </c>
      <c r="AT54" s="723"/>
      <c r="AU54" s="723"/>
      <c r="AV54" s="723"/>
      <c r="AW54" s="723"/>
      <c r="AX54" s="723"/>
      <c r="AY54" s="723"/>
      <c r="AZ54" s="723"/>
      <c r="BA54" s="724"/>
      <c r="BB54" s="725"/>
      <c r="BC54" s="726"/>
      <c r="BD54" s="726"/>
      <c r="BE54" s="139" t="s">
        <v>5866</v>
      </c>
      <c r="BF54" s="244"/>
      <c r="BG54" s="722">
        <f>VLOOKUP(BE54,'Прайс-лист'!$B:$K,10,0)</f>
        <v>2460</v>
      </c>
      <c r="BH54" s="723"/>
      <c r="BI54" s="723"/>
      <c r="BJ54" s="723"/>
      <c r="BK54" s="723"/>
      <c r="BL54" s="723"/>
      <c r="BM54" s="723"/>
      <c r="BN54" s="723"/>
      <c r="BO54" s="724"/>
      <c r="BP54" s="725"/>
      <c r="BQ54" s="726"/>
      <c r="BR54" s="727"/>
      <c r="BS54" s="138"/>
      <c r="BT54" s="164"/>
      <c r="BU54" s="884"/>
      <c r="BV54" s="885"/>
      <c r="BW54" s="885"/>
      <c r="BX54" s="885"/>
      <c r="BY54" s="885"/>
      <c r="BZ54" s="885"/>
      <c r="CA54" s="885"/>
      <c r="CB54" s="885"/>
      <c r="CC54" s="946"/>
      <c r="CD54" s="1107"/>
      <c r="CE54" s="1108"/>
      <c r="CF54" s="1111"/>
      <c r="CG54" s="139" t="s">
        <v>835</v>
      </c>
      <c r="CH54" s="248"/>
      <c r="CI54" s="722">
        <f>VLOOKUP(CG54,'Прайс-лист'!$B:$K,10,0)</f>
        <v>1260</v>
      </c>
      <c r="CJ54" s="723"/>
      <c r="CK54" s="723"/>
      <c r="CL54" s="723"/>
      <c r="CM54" s="723"/>
      <c r="CN54" s="723"/>
      <c r="CO54" s="723"/>
      <c r="CP54" s="723"/>
      <c r="CQ54" s="724"/>
      <c r="CR54" s="725"/>
      <c r="CS54" s="726"/>
      <c r="CT54" s="726"/>
      <c r="CU54" s="139" t="s">
        <v>5868</v>
      </c>
      <c r="CV54" s="244"/>
      <c r="CW54" s="722">
        <f>VLOOKUP(CU54,'Прайс-лист'!$B:$K,10,0)</f>
        <v>2750</v>
      </c>
      <c r="CX54" s="723"/>
      <c r="CY54" s="723"/>
      <c r="CZ54" s="723"/>
      <c r="DA54" s="723"/>
      <c r="DB54" s="723"/>
      <c r="DC54" s="723"/>
      <c r="DD54" s="723"/>
      <c r="DE54" s="724"/>
      <c r="DF54" s="725"/>
      <c r="DG54" s="726"/>
      <c r="DH54" s="727"/>
      <c r="DI54" s="138"/>
      <c r="DJ54" s="245"/>
      <c r="DK54" s="884"/>
      <c r="DL54" s="885"/>
      <c r="DM54" s="885"/>
      <c r="DN54" s="885"/>
      <c r="DO54" s="885"/>
      <c r="DP54" s="885"/>
      <c r="DQ54" s="885"/>
      <c r="DR54" s="885"/>
      <c r="DS54" s="946"/>
      <c r="DT54" s="1107"/>
      <c r="DU54" s="1108"/>
      <c r="DV54" s="1111"/>
      <c r="DW54" s="139" t="s">
        <v>837</v>
      </c>
      <c r="DX54" s="244"/>
      <c r="DY54" s="722">
        <f>VLOOKUP(DW54,'Прайс-лист'!$B:$K,10,0)</f>
        <v>1370</v>
      </c>
      <c r="DZ54" s="723"/>
      <c r="EA54" s="723"/>
      <c r="EB54" s="723"/>
      <c r="EC54" s="723"/>
      <c r="ED54" s="723"/>
      <c r="EE54" s="723"/>
      <c r="EF54" s="723"/>
      <c r="EG54" s="724"/>
      <c r="EH54" s="725"/>
      <c r="EI54" s="726"/>
      <c r="EJ54" s="727"/>
    </row>
    <row r="55" spans="1:140" ht="12" customHeight="1" thickBot="1"/>
    <row r="56" spans="1:140" ht="15.75" customHeight="1" thickBot="1">
      <c r="C56" s="754" t="s">
        <v>4291</v>
      </c>
      <c r="D56" s="755"/>
      <c r="E56" s="755"/>
      <c r="F56" s="755"/>
      <c r="G56" s="755"/>
      <c r="H56" s="755"/>
      <c r="I56" s="755"/>
      <c r="J56" s="755"/>
      <c r="K56" s="755"/>
      <c r="L56" s="755"/>
      <c r="M56" s="755"/>
      <c r="N56" s="755"/>
      <c r="O56" s="755"/>
      <c r="P56" s="755"/>
      <c r="Q56" s="755"/>
      <c r="R56" s="755"/>
      <c r="S56" s="755"/>
      <c r="T56" s="755"/>
      <c r="U56" s="755"/>
      <c r="V56" s="755"/>
      <c r="W56" s="755"/>
      <c r="X56" s="755"/>
      <c r="Y56" s="755"/>
      <c r="Z56" s="755"/>
      <c r="AA56" s="755"/>
      <c r="AB56" s="756"/>
      <c r="AC56" s="404"/>
      <c r="AD56" s="404"/>
      <c r="AE56" s="754" t="s">
        <v>4293</v>
      </c>
      <c r="AF56" s="755"/>
      <c r="AG56" s="755"/>
      <c r="AH56" s="755"/>
      <c r="AI56" s="755"/>
      <c r="AJ56" s="755"/>
      <c r="AK56" s="755"/>
      <c r="AL56" s="755"/>
      <c r="AM56" s="755"/>
      <c r="AN56" s="755"/>
      <c r="AO56" s="755"/>
      <c r="AP56" s="755"/>
      <c r="AQ56" s="755"/>
      <c r="AR56" s="755"/>
      <c r="AS56" s="755"/>
      <c r="AT56" s="755"/>
      <c r="AU56" s="755"/>
      <c r="AV56" s="755"/>
      <c r="AW56" s="755"/>
      <c r="AX56" s="755"/>
      <c r="AY56" s="755"/>
      <c r="AZ56" s="755"/>
      <c r="BA56" s="755"/>
      <c r="BB56" s="755"/>
      <c r="BC56" s="755"/>
      <c r="BD56" s="756"/>
      <c r="BE56" s="404"/>
      <c r="BF56" s="404"/>
      <c r="BG56" s="754" t="s">
        <v>4294</v>
      </c>
      <c r="BH56" s="755"/>
      <c r="BI56" s="755"/>
      <c r="BJ56" s="755"/>
      <c r="BK56" s="755"/>
      <c r="BL56" s="755"/>
      <c r="BM56" s="755"/>
      <c r="BN56" s="755"/>
      <c r="BO56" s="755"/>
      <c r="BP56" s="755"/>
      <c r="BQ56" s="755"/>
      <c r="BR56" s="755"/>
      <c r="BS56" s="755"/>
      <c r="BT56" s="755"/>
      <c r="BU56" s="755"/>
      <c r="BV56" s="755"/>
      <c r="BW56" s="755"/>
      <c r="BX56" s="755"/>
      <c r="BY56" s="755"/>
      <c r="BZ56" s="755"/>
      <c r="CA56" s="755"/>
      <c r="CB56" s="755"/>
      <c r="CC56" s="755"/>
      <c r="CD56" s="755"/>
      <c r="CE56" s="755"/>
      <c r="CF56" s="755"/>
      <c r="CG56" s="755"/>
      <c r="CH56" s="755"/>
      <c r="CI56" s="755"/>
      <c r="CJ56" s="755"/>
      <c r="CK56" s="755"/>
      <c r="CL56" s="755"/>
      <c r="CM56" s="755"/>
      <c r="CN56" s="755"/>
      <c r="CO56" s="755"/>
      <c r="CP56" s="755"/>
      <c r="CQ56" s="755"/>
      <c r="CR56" s="755"/>
      <c r="CS56" s="755"/>
      <c r="CT56" s="756"/>
      <c r="CU56" s="134"/>
      <c r="CW56" s="754" t="s">
        <v>4192</v>
      </c>
      <c r="CX56" s="755"/>
      <c r="CY56" s="755"/>
      <c r="CZ56" s="755"/>
      <c r="DA56" s="755"/>
      <c r="DB56" s="755"/>
      <c r="DC56" s="755"/>
      <c r="DD56" s="755"/>
      <c r="DE56" s="755"/>
      <c r="DF56" s="755"/>
      <c r="DG56" s="755"/>
      <c r="DH56" s="755"/>
      <c r="DI56" s="755"/>
      <c r="DJ56" s="755"/>
      <c r="DK56" s="755"/>
      <c r="DL56" s="755"/>
      <c r="DM56" s="755"/>
      <c r="DN56" s="755"/>
      <c r="DO56" s="755"/>
      <c r="DP56" s="755"/>
      <c r="DQ56" s="755"/>
      <c r="DR56" s="755"/>
      <c r="DS56" s="755"/>
      <c r="DT56" s="755"/>
      <c r="DU56" s="755"/>
      <c r="DV56" s="756"/>
      <c r="DW56" s="134"/>
      <c r="DY56" s="754" t="s">
        <v>4193</v>
      </c>
      <c r="DZ56" s="755"/>
      <c r="EA56" s="755"/>
      <c r="EB56" s="755"/>
      <c r="EC56" s="755"/>
      <c r="ED56" s="755"/>
      <c r="EE56" s="755"/>
      <c r="EF56" s="755"/>
      <c r="EG56" s="755"/>
      <c r="EH56" s="755"/>
      <c r="EI56" s="755"/>
      <c r="EJ56" s="756"/>
    </row>
    <row r="57" spans="1:140" ht="15.75">
      <c r="A57" s="135"/>
      <c r="B57" s="164"/>
      <c r="C57" s="740" t="s">
        <v>6357</v>
      </c>
      <c r="D57" s="741"/>
      <c r="E57" s="741"/>
      <c r="F57" s="741"/>
      <c r="G57" s="741"/>
      <c r="H57" s="741"/>
      <c r="I57" s="741"/>
      <c r="J57" s="741"/>
      <c r="K57" s="741"/>
      <c r="L57" s="741"/>
      <c r="M57" s="741"/>
      <c r="N57" s="741"/>
      <c r="O57" s="135"/>
      <c r="P57" s="164"/>
      <c r="Q57" s="733" t="s">
        <v>6358</v>
      </c>
      <c r="R57" s="733"/>
      <c r="S57" s="733"/>
      <c r="T57" s="733"/>
      <c r="U57" s="733"/>
      <c r="V57" s="733"/>
      <c r="W57" s="733"/>
      <c r="X57" s="733"/>
      <c r="Y57" s="733"/>
      <c r="Z57" s="733"/>
      <c r="AA57" s="733"/>
      <c r="AB57" s="743"/>
      <c r="AC57" s="135"/>
      <c r="AE57" s="740" t="s">
        <v>4255</v>
      </c>
      <c r="AF57" s="741"/>
      <c r="AG57" s="741"/>
      <c r="AH57" s="741"/>
      <c r="AI57" s="741"/>
      <c r="AJ57" s="741"/>
      <c r="AK57" s="741"/>
      <c r="AL57" s="741"/>
      <c r="AM57" s="741"/>
      <c r="AN57" s="741"/>
      <c r="AO57" s="741"/>
      <c r="AP57" s="741"/>
      <c r="AQ57" s="135"/>
      <c r="AR57" s="164"/>
      <c r="AS57" s="733" t="s">
        <v>615</v>
      </c>
      <c r="AT57" s="733"/>
      <c r="AU57" s="733"/>
      <c r="AV57" s="733"/>
      <c r="AW57" s="733"/>
      <c r="AX57" s="733"/>
      <c r="AY57" s="733"/>
      <c r="AZ57" s="733"/>
      <c r="BA57" s="733"/>
      <c r="BB57" s="733"/>
      <c r="BC57" s="733"/>
      <c r="BD57" s="743"/>
      <c r="BG57" s="740" t="s">
        <v>5890</v>
      </c>
      <c r="BH57" s="741"/>
      <c r="BI57" s="741"/>
      <c r="BJ57" s="741"/>
      <c r="BK57" s="741"/>
      <c r="BL57" s="741"/>
      <c r="BM57" s="741"/>
      <c r="BN57" s="741"/>
      <c r="BO57" s="741"/>
      <c r="BP57" s="741"/>
      <c r="BQ57" s="741"/>
      <c r="BR57" s="741"/>
      <c r="BS57" s="341"/>
      <c r="BT57" s="382"/>
      <c r="BU57" s="759" t="s">
        <v>5875</v>
      </c>
      <c r="BV57" s="759"/>
      <c r="BW57" s="759"/>
      <c r="BX57" s="759"/>
      <c r="BY57" s="759"/>
      <c r="BZ57" s="759"/>
      <c r="CA57" s="759"/>
      <c r="CB57" s="759"/>
      <c r="CC57" s="759"/>
      <c r="CD57" s="759"/>
      <c r="CE57" s="759"/>
      <c r="CF57" s="760"/>
      <c r="CG57" s="341"/>
      <c r="CH57" s="382"/>
      <c r="CI57" s="759" t="s">
        <v>6365</v>
      </c>
      <c r="CJ57" s="759"/>
      <c r="CK57" s="759"/>
      <c r="CL57" s="759"/>
      <c r="CM57" s="759"/>
      <c r="CN57" s="759"/>
      <c r="CO57" s="759"/>
      <c r="CP57" s="759"/>
      <c r="CQ57" s="759"/>
      <c r="CR57" s="759"/>
      <c r="CS57" s="759"/>
      <c r="CT57" s="760"/>
      <c r="CU57" s="135"/>
      <c r="CW57" s="740" t="s">
        <v>5892</v>
      </c>
      <c r="CX57" s="741"/>
      <c r="CY57" s="741"/>
      <c r="CZ57" s="741"/>
      <c r="DA57" s="741"/>
      <c r="DB57" s="741"/>
      <c r="DC57" s="741"/>
      <c r="DD57" s="741"/>
      <c r="DE57" s="741"/>
      <c r="DF57" s="741"/>
      <c r="DG57" s="741"/>
      <c r="DH57" s="741"/>
      <c r="DI57" s="135"/>
      <c r="DJ57" s="164"/>
      <c r="DK57" s="759" t="s">
        <v>5874</v>
      </c>
      <c r="DL57" s="759"/>
      <c r="DM57" s="759"/>
      <c r="DN57" s="759"/>
      <c r="DO57" s="759"/>
      <c r="DP57" s="759"/>
      <c r="DQ57" s="759"/>
      <c r="DR57" s="759"/>
      <c r="DS57" s="759"/>
      <c r="DT57" s="759"/>
      <c r="DU57" s="759"/>
      <c r="DV57" s="760"/>
      <c r="DW57" s="135"/>
      <c r="DY57" s="740" t="s">
        <v>4257</v>
      </c>
      <c r="DZ57" s="741"/>
      <c r="EA57" s="741"/>
      <c r="EB57" s="741"/>
      <c r="EC57" s="741"/>
      <c r="ED57" s="741"/>
      <c r="EE57" s="741"/>
      <c r="EF57" s="741"/>
      <c r="EG57" s="741"/>
      <c r="EH57" s="741"/>
      <c r="EI57" s="741"/>
      <c r="EJ57" s="742"/>
    </row>
    <row r="58" spans="1:140" ht="48.75" customHeight="1">
      <c r="A58" s="142"/>
      <c r="B58" s="160"/>
      <c r="C58" s="734" t="s">
        <v>4254</v>
      </c>
      <c r="D58" s="763"/>
      <c r="E58" s="763"/>
      <c r="F58" s="763"/>
      <c r="G58" s="763"/>
      <c r="H58" s="763"/>
      <c r="I58" s="763"/>
      <c r="J58" s="763"/>
      <c r="K58" s="763"/>
      <c r="L58" s="763"/>
      <c r="M58" s="763"/>
      <c r="N58" s="763"/>
      <c r="O58" s="142"/>
      <c r="P58" s="164"/>
      <c r="Q58" s="763" t="s">
        <v>4273</v>
      </c>
      <c r="R58" s="763"/>
      <c r="S58" s="763"/>
      <c r="T58" s="763"/>
      <c r="U58" s="763"/>
      <c r="V58" s="763"/>
      <c r="W58" s="763"/>
      <c r="X58" s="763"/>
      <c r="Y58" s="763"/>
      <c r="Z58" s="763"/>
      <c r="AA58" s="763"/>
      <c r="AB58" s="744"/>
      <c r="AC58" s="142"/>
      <c r="AD58" s="160"/>
      <c r="AE58" s="734" t="s">
        <v>4292</v>
      </c>
      <c r="AF58" s="763"/>
      <c r="AG58" s="763"/>
      <c r="AH58" s="763"/>
      <c r="AI58" s="763"/>
      <c r="AJ58" s="763"/>
      <c r="AK58" s="763"/>
      <c r="AL58" s="763"/>
      <c r="AM58" s="763"/>
      <c r="AN58" s="763"/>
      <c r="AO58" s="763"/>
      <c r="AP58" s="763"/>
      <c r="AQ58" s="142"/>
      <c r="AR58" s="164"/>
      <c r="AS58" s="763" t="s">
        <v>4262</v>
      </c>
      <c r="AT58" s="763"/>
      <c r="AU58" s="763"/>
      <c r="AV58" s="763"/>
      <c r="AW58" s="763"/>
      <c r="AX58" s="763"/>
      <c r="AY58" s="763"/>
      <c r="AZ58" s="763"/>
      <c r="BA58" s="763"/>
      <c r="BB58" s="763"/>
      <c r="BC58" s="763"/>
      <c r="BD58" s="744"/>
      <c r="BE58" s="142"/>
      <c r="BF58" s="160"/>
      <c r="BG58" s="734" t="s">
        <v>5891</v>
      </c>
      <c r="BH58" s="763"/>
      <c r="BI58" s="763"/>
      <c r="BJ58" s="763"/>
      <c r="BK58" s="763"/>
      <c r="BL58" s="763"/>
      <c r="BM58" s="763"/>
      <c r="BN58" s="763"/>
      <c r="BO58" s="763"/>
      <c r="BP58" s="763"/>
      <c r="BQ58" s="763"/>
      <c r="BR58" s="763"/>
      <c r="BS58" s="142"/>
      <c r="BT58" s="164"/>
      <c r="BU58" s="763" t="s">
        <v>5884</v>
      </c>
      <c r="BV58" s="763"/>
      <c r="BW58" s="763"/>
      <c r="BX58" s="763"/>
      <c r="BY58" s="763"/>
      <c r="BZ58" s="763"/>
      <c r="CA58" s="763"/>
      <c r="CB58" s="763"/>
      <c r="CC58" s="763"/>
      <c r="CD58" s="763"/>
      <c r="CE58" s="763"/>
      <c r="CF58" s="763"/>
      <c r="CG58" s="142"/>
      <c r="CH58" s="164"/>
      <c r="CI58" s="763" t="s">
        <v>5885</v>
      </c>
      <c r="CJ58" s="763"/>
      <c r="CK58" s="763"/>
      <c r="CL58" s="763"/>
      <c r="CM58" s="763"/>
      <c r="CN58" s="763"/>
      <c r="CO58" s="763"/>
      <c r="CP58" s="763"/>
      <c r="CQ58" s="763"/>
      <c r="CR58" s="763"/>
      <c r="CS58" s="763"/>
      <c r="CT58" s="744"/>
      <c r="CU58" s="135"/>
      <c r="CW58" s="734" t="s">
        <v>5893</v>
      </c>
      <c r="CX58" s="763"/>
      <c r="CY58" s="763"/>
      <c r="CZ58" s="763"/>
      <c r="DA58" s="763"/>
      <c r="DB58" s="763"/>
      <c r="DC58" s="763"/>
      <c r="DD58" s="763"/>
      <c r="DE58" s="763"/>
      <c r="DF58" s="763"/>
      <c r="DG58" s="763"/>
      <c r="DH58" s="763"/>
      <c r="DI58" s="142"/>
      <c r="DJ58" s="164"/>
      <c r="DK58" s="763" t="s">
        <v>5883</v>
      </c>
      <c r="DL58" s="763"/>
      <c r="DM58" s="763"/>
      <c r="DN58" s="763"/>
      <c r="DO58" s="763"/>
      <c r="DP58" s="763"/>
      <c r="DQ58" s="763"/>
      <c r="DR58" s="763"/>
      <c r="DS58" s="763"/>
      <c r="DT58" s="763"/>
      <c r="DU58" s="763"/>
      <c r="DV58" s="744"/>
      <c r="DW58" s="142"/>
      <c r="DX58" s="160"/>
      <c r="DY58" s="734" t="s">
        <v>4256</v>
      </c>
      <c r="DZ58" s="821"/>
      <c r="EA58" s="821"/>
      <c r="EB58" s="821"/>
      <c r="EC58" s="821"/>
      <c r="ED58" s="821"/>
      <c r="EE58" s="821"/>
      <c r="EF58" s="821"/>
      <c r="EG58" s="821"/>
      <c r="EH58" s="821"/>
      <c r="EI58" s="821"/>
      <c r="EJ58" s="744"/>
    </row>
    <row r="59" spans="1:140" ht="15" customHeight="1">
      <c r="A59" s="403"/>
      <c r="B59" s="160"/>
      <c r="C59" s="736"/>
      <c r="D59" s="762"/>
      <c r="E59" s="762"/>
      <c r="F59" s="762"/>
      <c r="G59" s="762"/>
      <c r="H59" s="762"/>
      <c r="I59" s="762"/>
      <c r="J59" s="762"/>
      <c r="K59" s="762"/>
      <c r="L59" s="762"/>
      <c r="M59" s="762"/>
      <c r="N59" s="762"/>
      <c r="O59" s="403"/>
      <c r="P59" s="164"/>
      <c r="Q59" s="762" t="s">
        <v>661</v>
      </c>
      <c r="R59" s="762"/>
      <c r="S59" s="762"/>
      <c r="T59" s="762"/>
      <c r="U59" s="762"/>
      <c r="V59" s="762"/>
      <c r="W59" s="762"/>
      <c r="X59" s="762"/>
      <c r="Y59" s="762"/>
      <c r="Z59" s="762"/>
      <c r="AA59" s="762"/>
      <c r="AB59" s="718"/>
      <c r="AC59" s="403"/>
      <c r="AD59" s="160"/>
      <c r="AE59" s="736"/>
      <c r="AF59" s="762"/>
      <c r="AG59" s="762"/>
      <c r="AH59" s="762"/>
      <c r="AI59" s="762"/>
      <c r="AJ59" s="762"/>
      <c r="AK59" s="762"/>
      <c r="AL59" s="762"/>
      <c r="AM59" s="762"/>
      <c r="AN59" s="762"/>
      <c r="AO59" s="762"/>
      <c r="AP59" s="762"/>
      <c r="AQ59" s="403"/>
      <c r="AR59" s="164"/>
      <c r="AS59" s="762" t="s">
        <v>617</v>
      </c>
      <c r="AT59" s="762"/>
      <c r="AU59" s="762"/>
      <c r="AV59" s="762"/>
      <c r="AW59" s="762"/>
      <c r="AX59" s="762"/>
      <c r="AY59" s="762"/>
      <c r="AZ59" s="762"/>
      <c r="BA59" s="762"/>
      <c r="BB59" s="762"/>
      <c r="BC59" s="762"/>
      <c r="BD59" s="718"/>
      <c r="BE59" s="403"/>
      <c r="BF59" s="160"/>
      <c r="BG59" s="736"/>
      <c r="BH59" s="762"/>
      <c r="BI59" s="762"/>
      <c r="BJ59" s="762"/>
      <c r="BK59" s="762"/>
      <c r="BL59" s="762"/>
      <c r="BM59" s="762"/>
      <c r="BN59" s="762"/>
      <c r="BO59" s="762"/>
      <c r="BP59" s="762"/>
      <c r="BQ59" s="762"/>
      <c r="BR59" s="762"/>
      <c r="BS59" s="403"/>
      <c r="BT59" s="164"/>
      <c r="BU59" s="762" t="s">
        <v>5879</v>
      </c>
      <c r="BV59" s="762"/>
      <c r="BW59" s="762"/>
      <c r="BX59" s="762"/>
      <c r="BY59" s="762"/>
      <c r="BZ59" s="762"/>
      <c r="CA59" s="762"/>
      <c r="CB59" s="762"/>
      <c r="CC59" s="762"/>
      <c r="CD59" s="762"/>
      <c r="CE59" s="762"/>
      <c r="CF59" s="762"/>
      <c r="CG59" s="403"/>
      <c r="CH59" s="164"/>
      <c r="CI59" s="762" t="s">
        <v>5879</v>
      </c>
      <c r="CJ59" s="762"/>
      <c r="CK59" s="762"/>
      <c r="CL59" s="762"/>
      <c r="CM59" s="762"/>
      <c r="CN59" s="762"/>
      <c r="CO59" s="762"/>
      <c r="CP59" s="762"/>
      <c r="CQ59" s="762"/>
      <c r="CR59" s="762"/>
      <c r="CS59" s="762"/>
      <c r="CT59" s="718"/>
      <c r="CU59" s="135"/>
      <c r="CW59" s="736"/>
      <c r="CX59" s="762"/>
      <c r="CY59" s="762"/>
      <c r="CZ59" s="762"/>
      <c r="DA59" s="762"/>
      <c r="DB59" s="762"/>
      <c r="DC59" s="762"/>
      <c r="DD59" s="762"/>
      <c r="DE59" s="762"/>
      <c r="DF59" s="762"/>
      <c r="DG59" s="762"/>
      <c r="DH59" s="762"/>
      <c r="DI59" s="403"/>
      <c r="DJ59" s="164"/>
      <c r="DK59" s="762" t="s">
        <v>5879</v>
      </c>
      <c r="DL59" s="762"/>
      <c r="DM59" s="762"/>
      <c r="DN59" s="762"/>
      <c r="DO59" s="762"/>
      <c r="DP59" s="762"/>
      <c r="DQ59" s="762"/>
      <c r="DR59" s="762"/>
      <c r="DS59" s="762"/>
      <c r="DT59" s="762"/>
      <c r="DU59" s="762"/>
      <c r="DV59" s="718"/>
      <c r="DW59" s="403"/>
      <c r="DX59" s="164"/>
      <c r="DY59" s="736"/>
      <c r="DZ59" s="822"/>
      <c r="EA59" s="822"/>
      <c r="EB59" s="822"/>
      <c r="EC59" s="822"/>
      <c r="ED59" s="822"/>
      <c r="EE59" s="822"/>
      <c r="EF59" s="822"/>
      <c r="EG59" s="822"/>
      <c r="EH59" s="822"/>
      <c r="EI59" s="822"/>
      <c r="EJ59" s="718"/>
    </row>
    <row r="60" spans="1:140" ht="106.5" customHeight="1">
      <c r="A60" s="135"/>
      <c r="B60" s="160"/>
      <c r="C60" s="720"/>
      <c r="D60" s="711"/>
      <c r="E60" s="711"/>
      <c r="F60" s="711"/>
      <c r="G60" s="711"/>
      <c r="H60" s="711"/>
      <c r="I60" s="711"/>
      <c r="J60" s="711"/>
      <c r="K60" s="711"/>
      <c r="L60" s="711"/>
      <c r="M60" s="711"/>
      <c r="N60" s="721"/>
      <c r="O60" s="135"/>
      <c r="P60" s="164"/>
      <c r="Q60" s="710"/>
      <c r="R60" s="711"/>
      <c r="S60" s="711"/>
      <c r="T60" s="711"/>
      <c r="U60" s="711"/>
      <c r="V60" s="711"/>
      <c r="W60" s="711"/>
      <c r="X60" s="711"/>
      <c r="Y60" s="711"/>
      <c r="Z60" s="711"/>
      <c r="AA60" s="711"/>
      <c r="AB60" s="712"/>
      <c r="AC60" s="135"/>
      <c r="AD60" s="160"/>
      <c r="AE60" s="720"/>
      <c r="AF60" s="711"/>
      <c r="AG60" s="711"/>
      <c r="AH60" s="711"/>
      <c r="AI60" s="711"/>
      <c r="AJ60" s="711"/>
      <c r="AK60" s="711"/>
      <c r="AL60" s="711"/>
      <c r="AM60" s="711"/>
      <c r="AN60" s="711"/>
      <c r="AO60" s="711"/>
      <c r="AP60" s="721"/>
      <c r="AQ60" s="135"/>
      <c r="AR60" s="164"/>
      <c r="AS60" s="710"/>
      <c r="AT60" s="711"/>
      <c r="AU60" s="711"/>
      <c r="AV60" s="711"/>
      <c r="AW60" s="711"/>
      <c r="AX60" s="711"/>
      <c r="AY60" s="711"/>
      <c r="AZ60" s="711"/>
      <c r="BA60" s="711"/>
      <c r="BB60" s="711"/>
      <c r="BC60" s="711"/>
      <c r="BD60" s="712"/>
      <c r="BE60" s="135"/>
      <c r="BF60" s="160"/>
      <c r="BG60" s="720"/>
      <c r="BH60" s="711"/>
      <c r="BI60" s="711"/>
      <c r="BJ60" s="711"/>
      <c r="BK60" s="711"/>
      <c r="BL60" s="711"/>
      <c r="BM60" s="711"/>
      <c r="BN60" s="711"/>
      <c r="BO60" s="711"/>
      <c r="BP60" s="711"/>
      <c r="BQ60" s="711"/>
      <c r="BR60" s="721"/>
      <c r="BS60" s="135"/>
      <c r="BT60" s="164"/>
      <c r="BU60" s="710"/>
      <c r="BV60" s="711"/>
      <c r="BW60" s="711"/>
      <c r="BX60" s="711"/>
      <c r="BY60" s="711"/>
      <c r="BZ60" s="711"/>
      <c r="CA60" s="711"/>
      <c r="CB60" s="711"/>
      <c r="CC60" s="711"/>
      <c r="CD60" s="711"/>
      <c r="CE60" s="711"/>
      <c r="CF60" s="721"/>
      <c r="CG60" s="135"/>
      <c r="CH60" s="164"/>
      <c r="CI60" s="710"/>
      <c r="CJ60" s="711"/>
      <c r="CK60" s="711"/>
      <c r="CL60" s="711"/>
      <c r="CM60" s="711"/>
      <c r="CN60" s="711"/>
      <c r="CO60" s="711"/>
      <c r="CP60" s="711"/>
      <c r="CQ60" s="711"/>
      <c r="CR60" s="711"/>
      <c r="CS60" s="711"/>
      <c r="CT60" s="712"/>
      <c r="CU60" s="135"/>
      <c r="CW60" s="720"/>
      <c r="CX60" s="711"/>
      <c r="CY60" s="711"/>
      <c r="CZ60" s="711"/>
      <c r="DA60" s="711"/>
      <c r="DB60" s="711"/>
      <c r="DC60" s="711"/>
      <c r="DD60" s="711"/>
      <c r="DE60" s="711"/>
      <c r="DF60" s="711"/>
      <c r="DG60" s="711"/>
      <c r="DH60" s="721"/>
      <c r="DI60" s="135"/>
      <c r="DJ60" s="164"/>
      <c r="DK60" s="710"/>
      <c r="DL60" s="711"/>
      <c r="DM60" s="711"/>
      <c r="DN60" s="711"/>
      <c r="DO60" s="711"/>
      <c r="DP60" s="711"/>
      <c r="DQ60" s="711"/>
      <c r="DR60" s="711"/>
      <c r="DS60" s="711"/>
      <c r="DT60" s="711"/>
      <c r="DU60" s="711"/>
      <c r="DV60" s="712"/>
      <c r="DW60" s="135"/>
      <c r="DX60" s="160"/>
      <c r="DY60" s="720"/>
      <c r="DZ60" s="824"/>
      <c r="EA60" s="824"/>
      <c r="EB60" s="824"/>
      <c r="EC60" s="824"/>
      <c r="ED60" s="824"/>
      <c r="EE60" s="824"/>
      <c r="EF60" s="824"/>
      <c r="EG60" s="824"/>
      <c r="EH60" s="824"/>
      <c r="EI60" s="824"/>
      <c r="EJ60" s="712"/>
    </row>
    <row r="61" spans="1:140">
      <c r="A61" s="137" t="s">
        <v>3163</v>
      </c>
      <c r="B61" s="160"/>
      <c r="C61" s="881">
        <f>VLOOKUP(A61,'Прайс-лист'!$B:$K,10,0)</f>
        <v>850</v>
      </c>
      <c r="D61" s="882"/>
      <c r="E61" s="882"/>
      <c r="F61" s="882"/>
      <c r="G61" s="882"/>
      <c r="H61" s="882"/>
      <c r="I61" s="882"/>
      <c r="J61" s="882"/>
      <c r="K61" s="945"/>
      <c r="L61" s="1104"/>
      <c r="M61" s="1105"/>
      <c r="N61" s="1110"/>
      <c r="O61" s="137" t="s">
        <v>728</v>
      </c>
      <c r="P61" s="160"/>
      <c r="Q61" s="719">
        <f>VLOOKUP(O61,'Прайс-лист'!$B:$K,10,0)</f>
        <v>1520</v>
      </c>
      <c r="R61" s="715"/>
      <c r="S61" s="715"/>
      <c r="T61" s="715"/>
      <c r="U61" s="715"/>
      <c r="V61" s="715"/>
      <c r="W61" s="715"/>
      <c r="X61" s="715"/>
      <c r="Y61" s="716"/>
      <c r="Z61" s="1101"/>
      <c r="AA61" s="1102"/>
      <c r="AB61" s="1103"/>
      <c r="AC61" s="137" t="s">
        <v>3165</v>
      </c>
      <c r="AD61" s="160"/>
      <c r="AE61" s="881">
        <f>VLOOKUP(AC61,'Прайс-лист'!$B:$K,10,0)</f>
        <v>970</v>
      </c>
      <c r="AF61" s="882"/>
      <c r="AG61" s="882"/>
      <c r="AH61" s="882"/>
      <c r="AI61" s="882"/>
      <c r="AJ61" s="882"/>
      <c r="AK61" s="882"/>
      <c r="AL61" s="882"/>
      <c r="AM61" s="945"/>
      <c r="AN61" s="1104"/>
      <c r="AO61" s="1105"/>
      <c r="AP61" s="1110"/>
      <c r="AQ61" s="137" t="s">
        <v>618</v>
      </c>
      <c r="AR61" s="160"/>
      <c r="AS61" s="719">
        <f>VLOOKUP(AQ61,'Прайс-лист'!$B:$K,10,0)</f>
        <v>620</v>
      </c>
      <c r="AT61" s="715"/>
      <c r="AU61" s="715"/>
      <c r="AV61" s="715"/>
      <c r="AW61" s="715"/>
      <c r="AX61" s="715"/>
      <c r="AY61" s="715"/>
      <c r="AZ61" s="715"/>
      <c r="BA61" s="716"/>
      <c r="BB61" s="1101"/>
      <c r="BC61" s="1102"/>
      <c r="BD61" s="1103"/>
      <c r="BE61" s="137" t="s">
        <v>5832</v>
      </c>
      <c r="BF61" s="160"/>
      <c r="BG61" s="881">
        <f>VLOOKUP(BE61,'Прайс-лист'!$B:$K,10,0)</f>
        <v>670</v>
      </c>
      <c r="BH61" s="882"/>
      <c r="BI61" s="882"/>
      <c r="BJ61" s="882"/>
      <c r="BK61" s="882"/>
      <c r="BL61" s="882"/>
      <c r="BM61" s="882"/>
      <c r="BN61" s="882"/>
      <c r="BO61" s="945"/>
      <c r="BP61" s="1104"/>
      <c r="BQ61" s="1105"/>
      <c r="BR61" s="1110"/>
      <c r="BS61" s="137" t="s">
        <v>5865</v>
      </c>
      <c r="BT61" s="164"/>
      <c r="BU61" s="719">
        <f>VLOOKUP(BS61,'Прайс-лист'!$B:$K,10,0)</f>
        <v>2460</v>
      </c>
      <c r="BV61" s="715"/>
      <c r="BW61" s="715"/>
      <c r="BX61" s="715"/>
      <c r="BY61" s="715"/>
      <c r="BZ61" s="715"/>
      <c r="CA61" s="715"/>
      <c r="CB61" s="715"/>
      <c r="CC61" s="716"/>
      <c r="CD61" s="708"/>
      <c r="CE61" s="761"/>
      <c r="CF61" s="761"/>
      <c r="CG61" s="137" t="s">
        <v>5867</v>
      </c>
      <c r="CH61" s="164"/>
      <c r="CI61" s="719">
        <f>VLOOKUP(CG61,'Прайс-лист'!$B:$K,10,0)</f>
        <v>2750</v>
      </c>
      <c r="CJ61" s="715"/>
      <c r="CK61" s="715"/>
      <c r="CL61" s="715"/>
      <c r="CM61" s="715"/>
      <c r="CN61" s="715"/>
      <c r="CO61" s="715"/>
      <c r="CP61" s="715"/>
      <c r="CQ61" s="716"/>
      <c r="CR61" s="708"/>
      <c r="CS61" s="761"/>
      <c r="CT61" s="713"/>
      <c r="CU61" s="137" t="s">
        <v>5833</v>
      </c>
      <c r="CV61" s="160"/>
      <c r="CW61" s="881">
        <f>VLOOKUP(CU61,'Прайс-лист'!$B:$K,10,0)</f>
        <v>1240</v>
      </c>
      <c r="CX61" s="882"/>
      <c r="CY61" s="882"/>
      <c r="CZ61" s="882"/>
      <c r="DA61" s="882"/>
      <c r="DB61" s="882"/>
      <c r="DC61" s="882"/>
      <c r="DD61" s="882"/>
      <c r="DE61" s="945"/>
      <c r="DF61" s="1104"/>
      <c r="DG61" s="1105"/>
      <c r="DH61" s="1110"/>
      <c r="DI61" s="349" t="s">
        <v>5863</v>
      </c>
      <c r="DJ61" s="385"/>
      <c r="DK61" s="719">
        <f>VLOOKUP(DI61,'Прайс-лист'!$B:$K,10,0)</f>
        <v>2190</v>
      </c>
      <c r="DL61" s="715"/>
      <c r="DM61" s="715"/>
      <c r="DN61" s="715"/>
      <c r="DO61" s="715"/>
      <c r="DP61" s="715"/>
      <c r="DQ61" s="715"/>
      <c r="DR61" s="715"/>
      <c r="DS61" s="716"/>
      <c r="DT61" s="708"/>
      <c r="DU61" s="761"/>
      <c r="DV61" s="713"/>
      <c r="DW61" s="137" t="s">
        <v>3167</v>
      </c>
      <c r="DX61" s="160"/>
      <c r="DY61" s="881">
        <f>VLOOKUP(DW61,'Прайс-лист'!$B:$K,10,0)</f>
        <v>880</v>
      </c>
      <c r="DZ61" s="882"/>
      <c r="EA61" s="882"/>
      <c r="EB61" s="882"/>
      <c r="EC61" s="882"/>
      <c r="ED61" s="882"/>
      <c r="EE61" s="882"/>
      <c r="EF61" s="882"/>
      <c r="EG61" s="945"/>
      <c r="EH61" s="1104"/>
      <c r="EI61" s="1105"/>
      <c r="EJ61" s="1106"/>
    </row>
    <row r="62" spans="1:140" ht="15" thickBot="1">
      <c r="A62" s="138"/>
      <c r="B62" s="160"/>
      <c r="C62" s="884"/>
      <c r="D62" s="885"/>
      <c r="E62" s="885"/>
      <c r="F62" s="885"/>
      <c r="G62" s="885"/>
      <c r="H62" s="885"/>
      <c r="I62" s="885"/>
      <c r="J62" s="885"/>
      <c r="K62" s="946"/>
      <c r="L62" s="1107"/>
      <c r="M62" s="1108"/>
      <c r="N62" s="1111"/>
      <c r="O62" s="139" t="s">
        <v>839</v>
      </c>
      <c r="P62" s="245"/>
      <c r="Q62" s="722">
        <f>VLOOKUP(O62,'Прайс-лист'!$B:$K,10,0)</f>
        <v>1520</v>
      </c>
      <c r="R62" s="723"/>
      <c r="S62" s="723"/>
      <c r="T62" s="723"/>
      <c r="U62" s="723"/>
      <c r="V62" s="723"/>
      <c r="W62" s="723"/>
      <c r="X62" s="723"/>
      <c r="Y62" s="724"/>
      <c r="Z62" s="1112"/>
      <c r="AA62" s="1113"/>
      <c r="AB62" s="1114"/>
      <c r="AC62" s="138"/>
      <c r="AD62" s="160"/>
      <c r="AE62" s="884"/>
      <c r="AF62" s="885"/>
      <c r="AG62" s="885"/>
      <c r="AH62" s="885"/>
      <c r="AI62" s="885"/>
      <c r="AJ62" s="885"/>
      <c r="AK62" s="885"/>
      <c r="AL62" s="885"/>
      <c r="AM62" s="946"/>
      <c r="AN62" s="1107"/>
      <c r="AO62" s="1108"/>
      <c r="AP62" s="1111"/>
      <c r="AQ62" s="139" t="s">
        <v>775</v>
      </c>
      <c r="AR62" s="245"/>
      <c r="AS62" s="722">
        <f>VLOOKUP(AQ62,'Прайс-лист'!$B:$K,10,0)</f>
        <v>620</v>
      </c>
      <c r="AT62" s="723"/>
      <c r="AU62" s="723"/>
      <c r="AV62" s="723"/>
      <c r="AW62" s="723"/>
      <c r="AX62" s="723"/>
      <c r="AY62" s="723"/>
      <c r="AZ62" s="723"/>
      <c r="BA62" s="724"/>
      <c r="BB62" s="1112"/>
      <c r="BC62" s="1113"/>
      <c r="BD62" s="1114"/>
      <c r="BE62" s="138"/>
      <c r="BF62" s="160"/>
      <c r="BG62" s="884"/>
      <c r="BH62" s="885"/>
      <c r="BI62" s="885"/>
      <c r="BJ62" s="885"/>
      <c r="BK62" s="885"/>
      <c r="BL62" s="885"/>
      <c r="BM62" s="885"/>
      <c r="BN62" s="885"/>
      <c r="BO62" s="946"/>
      <c r="BP62" s="1107"/>
      <c r="BQ62" s="1108"/>
      <c r="BR62" s="1111"/>
      <c r="BS62" s="139" t="s">
        <v>5866</v>
      </c>
      <c r="BT62" s="244"/>
      <c r="BU62" s="722">
        <f>VLOOKUP(BS62,'Прайс-лист'!$B:$K,10,0)</f>
        <v>2460</v>
      </c>
      <c r="BV62" s="723"/>
      <c r="BW62" s="723"/>
      <c r="BX62" s="723"/>
      <c r="BY62" s="723"/>
      <c r="BZ62" s="723"/>
      <c r="CA62" s="723"/>
      <c r="CB62" s="723"/>
      <c r="CC62" s="724"/>
      <c r="CD62" s="725"/>
      <c r="CE62" s="726"/>
      <c r="CF62" s="726"/>
      <c r="CG62" s="139" t="s">
        <v>5868</v>
      </c>
      <c r="CH62" s="244"/>
      <c r="CI62" s="722">
        <f>VLOOKUP(CG62,'Прайс-лист'!$B:$K,10,0)</f>
        <v>2750</v>
      </c>
      <c r="CJ62" s="723"/>
      <c r="CK62" s="723"/>
      <c r="CL62" s="723"/>
      <c r="CM62" s="723"/>
      <c r="CN62" s="723"/>
      <c r="CO62" s="723"/>
      <c r="CP62" s="723"/>
      <c r="CQ62" s="724"/>
      <c r="CR62" s="725"/>
      <c r="CS62" s="726"/>
      <c r="CT62" s="727"/>
      <c r="CU62" s="138"/>
      <c r="CV62" s="160"/>
      <c r="CW62" s="884"/>
      <c r="CX62" s="885"/>
      <c r="CY62" s="885"/>
      <c r="CZ62" s="885"/>
      <c r="DA62" s="885"/>
      <c r="DB62" s="885"/>
      <c r="DC62" s="885"/>
      <c r="DD62" s="885"/>
      <c r="DE62" s="946"/>
      <c r="DF62" s="1107"/>
      <c r="DG62" s="1108"/>
      <c r="DH62" s="1111"/>
      <c r="DI62" s="144" t="s">
        <v>5864</v>
      </c>
      <c r="DJ62" s="254"/>
      <c r="DK62" s="722">
        <f>VLOOKUP(DI62,'Прайс-лист'!$B:$K,10,0)</f>
        <v>2190</v>
      </c>
      <c r="DL62" s="723"/>
      <c r="DM62" s="723"/>
      <c r="DN62" s="723"/>
      <c r="DO62" s="723"/>
      <c r="DP62" s="723"/>
      <c r="DQ62" s="723"/>
      <c r="DR62" s="723"/>
      <c r="DS62" s="724"/>
      <c r="DT62" s="725"/>
      <c r="DU62" s="726"/>
      <c r="DV62" s="727"/>
      <c r="DW62" s="138"/>
      <c r="DX62" s="160"/>
      <c r="DY62" s="884"/>
      <c r="DZ62" s="885"/>
      <c r="EA62" s="885"/>
      <c r="EB62" s="885"/>
      <c r="EC62" s="885"/>
      <c r="ED62" s="885"/>
      <c r="EE62" s="885"/>
      <c r="EF62" s="885"/>
      <c r="EG62" s="946"/>
      <c r="EH62" s="1107"/>
      <c r="EI62" s="1108"/>
      <c r="EJ62" s="1109"/>
    </row>
    <row r="63" spans="1:140" ht="15" thickBot="1"/>
    <row r="64" spans="1:140" ht="15" thickBot="1">
      <c r="C64" s="754" t="s">
        <v>4193</v>
      </c>
      <c r="D64" s="755"/>
      <c r="E64" s="755"/>
      <c r="F64" s="755"/>
      <c r="G64" s="755"/>
      <c r="H64" s="755"/>
      <c r="I64" s="755"/>
      <c r="J64" s="755"/>
      <c r="K64" s="755"/>
      <c r="L64" s="755"/>
      <c r="M64" s="755"/>
      <c r="N64" s="755"/>
      <c r="O64" s="755"/>
      <c r="P64" s="755"/>
      <c r="Q64" s="755"/>
      <c r="R64" s="755"/>
      <c r="S64" s="755"/>
      <c r="T64" s="755"/>
      <c r="U64" s="755"/>
      <c r="V64" s="755"/>
      <c r="W64" s="755"/>
      <c r="X64" s="755"/>
      <c r="Y64" s="755"/>
      <c r="Z64" s="755"/>
      <c r="AA64" s="755"/>
      <c r="AB64" s="755"/>
      <c r="AC64" s="755"/>
      <c r="AD64" s="755"/>
      <c r="AE64" s="755"/>
      <c r="AF64" s="755"/>
      <c r="AG64" s="755"/>
      <c r="AH64" s="755"/>
      <c r="AI64" s="755"/>
      <c r="AJ64" s="755"/>
      <c r="AK64" s="755"/>
      <c r="AL64" s="755"/>
      <c r="AM64" s="755"/>
      <c r="AN64" s="755"/>
      <c r="AO64" s="755"/>
      <c r="AP64" s="756"/>
      <c r="AQ64" s="134"/>
      <c r="AS64" s="754" t="s">
        <v>4296</v>
      </c>
      <c r="AT64" s="755"/>
      <c r="AU64" s="755"/>
      <c r="AV64" s="755"/>
      <c r="AW64" s="755"/>
      <c r="AX64" s="755"/>
      <c r="AY64" s="755"/>
      <c r="AZ64" s="755"/>
      <c r="BA64" s="755"/>
      <c r="BB64" s="755"/>
      <c r="BC64" s="755"/>
      <c r="BD64" s="755"/>
      <c r="BE64" s="755"/>
      <c r="BF64" s="755"/>
      <c r="BG64" s="755"/>
      <c r="BH64" s="755"/>
      <c r="BI64" s="755"/>
      <c r="BJ64" s="755"/>
      <c r="BK64" s="755"/>
      <c r="BL64" s="755"/>
      <c r="BM64" s="755"/>
      <c r="BN64" s="755"/>
      <c r="BO64" s="755"/>
      <c r="BP64" s="755"/>
      <c r="BQ64" s="755"/>
      <c r="BR64" s="756"/>
      <c r="BS64" s="134"/>
      <c r="BT64" s="164"/>
      <c r="BU64" s="754" t="s">
        <v>4194</v>
      </c>
      <c r="BV64" s="755"/>
      <c r="BW64" s="755"/>
      <c r="BX64" s="755"/>
      <c r="BY64" s="755"/>
      <c r="BZ64" s="755"/>
      <c r="CA64" s="755"/>
      <c r="CB64" s="755"/>
      <c r="CC64" s="755"/>
      <c r="CD64" s="755"/>
      <c r="CE64" s="755"/>
      <c r="CF64" s="755"/>
      <c r="CG64" s="755"/>
      <c r="CH64" s="755"/>
      <c r="CI64" s="755"/>
      <c r="CJ64" s="755"/>
      <c r="CK64" s="755"/>
      <c r="CL64" s="755"/>
      <c r="CM64" s="755"/>
      <c r="CN64" s="755"/>
      <c r="CO64" s="755"/>
      <c r="CP64" s="755"/>
      <c r="CQ64" s="755"/>
      <c r="CR64" s="755"/>
      <c r="CS64" s="755"/>
      <c r="CT64" s="756"/>
      <c r="CU64" s="134"/>
      <c r="CW64" s="754" t="s">
        <v>4195</v>
      </c>
      <c r="CX64" s="755"/>
      <c r="CY64" s="755"/>
      <c r="CZ64" s="755"/>
      <c r="DA64" s="755"/>
      <c r="DB64" s="755"/>
      <c r="DC64" s="755"/>
      <c r="DD64" s="755"/>
      <c r="DE64" s="755"/>
      <c r="DF64" s="755"/>
      <c r="DG64" s="755"/>
      <c r="DH64" s="755"/>
      <c r="DI64" s="755"/>
      <c r="DJ64" s="755"/>
      <c r="DK64" s="755"/>
      <c r="DL64" s="755"/>
      <c r="DM64" s="755"/>
      <c r="DN64" s="755"/>
      <c r="DO64" s="755"/>
      <c r="DP64" s="755"/>
      <c r="DQ64" s="755"/>
      <c r="DR64" s="755"/>
      <c r="DS64" s="755"/>
      <c r="DT64" s="755"/>
      <c r="DU64" s="755"/>
      <c r="DV64" s="756"/>
      <c r="DW64" s="134"/>
      <c r="DY64" s="754" t="s">
        <v>4196</v>
      </c>
      <c r="DZ64" s="755"/>
      <c r="EA64" s="755"/>
      <c r="EB64" s="755"/>
      <c r="EC64" s="755"/>
      <c r="ED64" s="755"/>
      <c r="EE64" s="755"/>
      <c r="EF64" s="755"/>
      <c r="EG64" s="755"/>
      <c r="EH64" s="755"/>
      <c r="EI64" s="755"/>
      <c r="EJ64" s="756"/>
    </row>
    <row r="65" spans="1:140" ht="18">
      <c r="C65" s="935" t="s">
        <v>619</v>
      </c>
      <c r="D65" s="812"/>
      <c r="E65" s="812"/>
      <c r="F65" s="812"/>
      <c r="G65" s="812"/>
      <c r="H65" s="812"/>
      <c r="I65" s="812"/>
      <c r="J65" s="812"/>
      <c r="K65" s="812"/>
      <c r="L65" s="812"/>
      <c r="M65" s="812"/>
      <c r="N65" s="936"/>
      <c r="O65" s="135"/>
      <c r="P65" s="158"/>
      <c r="Q65" s="811" t="s">
        <v>729</v>
      </c>
      <c r="R65" s="812"/>
      <c r="S65" s="812"/>
      <c r="T65" s="812"/>
      <c r="U65" s="812"/>
      <c r="V65" s="812"/>
      <c r="W65" s="812"/>
      <c r="X65" s="812"/>
      <c r="Y65" s="812"/>
      <c r="Z65" s="812"/>
      <c r="AA65" s="812"/>
      <c r="AB65" s="936"/>
      <c r="AC65" s="135"/>
      <c r="AD65" s="160"/>
      <c r="AE65" s="811" t="s">
        <v>4295</v>
      </c>
      <c r="AF65" s="812"/>
      <c r="AG65" s="812"/>
      <c r="AH65" s="812"/>
      <c r="AI65" s="812"/>
      <c r="AJ65" s="812"/>
      <c r="AK65" s="812"/>
      <c r="AL65" s="812"/>
      <c r="AM65" s="812"/>
      <c r="AN65" s="812"/>
      <c r="AO65" s="812"/>
      <c r="AP65" s="813"/>
      <c r="AQ65" s="135"/>
      <c r="AS65" s="935" t="s">
        <v>4259</v>
      </c>
      <c r="AT65" s="812"/>
      <c r="AU65" s="812"/>
      <c r="AV65" s="812"/>
      <c r="AW65" s="812"/>
      <c r="AX65" s="812"/>
      <c r="AY65" s="812"/>
      <c r="AZ65" s="812"/>
      <c r="BA65" s="812"/>
      <c r="BB65" s="812"/>
      <c r="BC65" s="812"/>
      <c r="BD65" s="936"/>
      <c r="BE65" s="135"/>
      <c r="BF65" s="164"/>
      <c r="BG65" s="811" t="s">
        <v>732</v>
      </c>
      <c r="BH65" s="812"/>
      <c r="BI65" s="812"/>
      <c r="BJ65" s="812"/>
      <c r="BK65" s="812"/>
      <c r="BL65" s="812"/>
      <c r="BM65" s="812"/>
      <c r="BN65" s="812"/>
      <c r="BO65" s="812"/>
      <c r="BP65" s="812"/>
      <c r="BQ65" s="812"/>
      <c r="BR65" s="813"/>
      <c r="BS65" s="135"/>
      <c r="BT65" s="164"/>
      <c r="BU65" s="935" t="s">
        <v>6359</v>
      </c>
      <c r="BV65" s="812"/>
      <c r="BW65" s="812"/>
      <c r="BX65" s="812"/>
      <c r="BY65" s="812"/>
      <c r="BZ65" s="812"/>
      <c r="CA65" s="812"/>
      <c r="CB65" s="812"/>
      <c r="CC65" s="812"/>
      <c r="CD65" s="812"/>
      <c r="CE65" s="812"/>
      <c r="CF65" s="936"/>
      <c r="CG65" s="135"/>
      <c r="CH65" s="164"/>
      <c r="CI65" s="811" t="s">
        <v>6360</v>
      </c>
      <c r="CJ65" s="812"/>
      <c r="CK65" s="812"/>
      <c r="CL65" s="812"/>
      <c r="CM65" s="812"/>
      <c r="CN65" s="812"/>
      <c r="CO65" s="812"/>
      <c r="CP65" s="812"/>
      <c r="CQ65" s="812"/>
      <c r="CR65" s="812"/>
      <c r="CS65" s="812"/>
      <c r="CT65" s="813"/>
      <c r="CU65" s="135"/>
      <c r="CW65" s="935" t="s">
        <v>4298</v>
      </c>
      <c r="CX65" s="812"/>
      <c r="CY65" s="812"/>
      <c r="CZ65" s="812"/>
      <c r="DA65" s="812"/>
      <c r="DB65" s="812"/>
      <c r="DC65" s="812"/>
      <c r="DD65" s="812"/>
      <c r="DE65" s="812"/>
      <c r="DF65" s="812"/>
      <c r="DG65" s="812"/>
      <c r="DH65" s="936"/>
      <c r="DI65" s="135"/>
      <c r="DJ65" s="164"/>
      <c r="DK65" s="811" t="s">
        <v>738</v>
      </c>
      <c r="DL65" s="812"/>
      <c r="DM65" s="812"/>
      <c r="DN65" s="812"/>
      <c r="DO65" s="812"/>
      <c r="DP65" s="812"/>
      <c r="DQ65" s="812"/>
      <c r="DR65" s="812"/>
      <c r="DS65" s="812"/>
      <c r="DT65" s="812"/>
      <c r="DU65" s="812"/>
      <c r="DV65" s="813"/>
      <c r="DW65" s="135"/>
      <c r="DY65" s="935" t="s">
        <v>6361</v>
      </c>
      <c r="DZ65" s="812"/>
      <c r="EA65" s="812"/>
      <c r="EB65" s="812"/>
      <c r="EC65" s="812"/>
      <c r="ED65" s="812"/>
      <c r="EE65" s="812"/>
      <c r="EF65" s="812"/>
      <c r="EG65" s="812"/>
      <c r="EH65" s="812"/>
      <c r="EI65" s="812"/>
      <c r="EJ65" s="813"/>
    </row>
    <row r="66" spans="1:140" ht="48.75" customHeight="1">
      <c r="C66" s="734" t="s">
        <v>4262</v>
      </c>
      <c r="D66" s="735"/>
      <c r="E66" s="735"/>
      <c r="F66" s="735"/>
      <c r="G66" s="735"/>
      <c r="H66" s="735"/>
      <c r="I66" s="735"/>
      <c r="J66" s="735"/>
      <c r="K66" s="735"/>
      <c r="L66" s="735"/>
      <c r="M66" s="735"/>
      <c r="N66" s="735"/>
      <c r="O66" s="142"/>
      <c r="P66" s="164"/>
      <c r="Q66" s="735" t="s">
        <v>4263</v>
      </c>
      <c r="R66" s="735"/>
      <c r="S66" s="735"/>
      <c r="T66" s="735"/>
      <c r="U66" s="735"/>
      <c r="V66" s="735"/>
      <c r="W66" s="735"/>
      <c r="X66" s="735"/>
      <c r="Y66" s="735"/>
      <c r="Z66" s="735"/>
      <c r="AA66" s="735"/>
      <c r="AB66" s="735"/>
      <c r="AC66" s="142"/>
      <c r="AD66" s="160"/>
      <c r="AE66" s="735" t="s">
        <v>4282</v>
      </c>
      <c r="AF66" s="735"/>
      <c r="AG66" s="735"/>
      <c r="AH66" s="735"/>
      <c r="AI66" s="735"/>
      <c r="AJ66" s="735"/>
      <c r="AK66" s="735"/>
      <c r="AL66" s="735"/>
      <c r="AM66" s="735"/>
      <c r="AN66" s="735"/>
      <c r="AO66" s="735"/>
      <c r="AP66" s="744"/>
      <c r="AQ66" s="142"/>
      <c r="AR66" s="160"/>
      <c r="AS66" s="734" t="s">
        <v>4258</v>
      </c>
      <c r="AT66" s="735"/>
      <c r="AU66" s="735"/>
      <c r="AV66" s="735"/>
      <c r="AW66" s="735"/>
      <c r="AX66" s="735"/>
      <c r="AY66" s="735"/>
      <c r="AZ66" s="735"/>
      <c r="BA66" s="735"/>
      <c r="BB66" s="735"/>
      <c r="BC66" s="735"/>
      <c r="BD66" s="735"/>
      <c r="BE66" s="142"/>
      <c r="BF66" s="160"/>
      <c r="BG66" s="735" t="s">
        <v>4268</v>
      </c>
      <c r="BH66" s="735"/>
      <c r="BI66" s="735"/>
      <c r="BJ66" s="735"/>
      <c r="BK66" s="735"/>
      <c r="BL66" s="735"/>
      <c r="BM66" s="735"/>
      <c r="BN66" s="735"/>
      <c r="BO66" s="735"/>
      <c r="BP66" s="735"/>
      <c r="BQ66" s="735"/>
      <c r="BR66" s="744"/>
      <c r="BS66" s="142"/>
      <c r="BT66" s="160"/>
      <c r="BU66" s="734" t="s">
        <v>4260</v>
      </c>
      <c r="BV66" s="735"/>
      <c r="BW66" s="735"/>
      <c r="BX66" s="735"/>
      <c r="BY66" s="735"/>
      <c r="BZ66" s="735"/>
      <c r="CA66" s="735"/>
      <c r="CB66" s="735"/>
      <c r="CC66" s="735"/>
      <c r="CD66" s="735"/>
      <c r="CE66" s="735"/>
      <c r="CF66" s="735"/>
      <c r="CG66" s="142"/>
      <c r="CH66" s="160"/>
      <c r="CI66" s="735" t="s">
        <v>4271</v>
      </c>
      <c r="CJ66" s="735"/>
      <c r="CK66" s="735"/>
      <c r="CL66" s="735"/>
      <c r="CM66" s="735"/>
      <c r="CN66" s="735"/>
      <c r="CO66" s="735"/>
      <c r="CP66" s="735"/>
      <c r="CQ66" s="735"/>
      <c r="CR66" s="735"/>
      <c r="CS66" s="735"/>
      <c r="CT66" s="744"/>
      <c r="CU66" s="142"/>
      <c r="CV66" s="160"/>
      <c r="CW66" s="734" t="s">
        <v>4297</v>
      </c>
      <c r="CX66" s="735"/>
      <c r="CY66" s="735"/>
      <c r="CZ66" s="735"/>
      <c r="DA66" s="735"/>
      <c r="DB66" s="735"/>
      <c r="DC66" s="735"/>
      <c r="DD66" s="735"/>
      <c r="DE66" s="735"/>
      <c r="DF66" s="735"/>
      <c r="DG66" s="735"/>
      <c r="DH66" s="735"/>
      <c r="DI66" s="142"/>
      <c r="DJ66" s="160"/>
      <c r="DK66" s="735" t="s">
        <v>4272</v>
      </c>
      <c r="DL66" s="735"/>
      <c r="DM66" s="735"/>
      <c r="DN66" s="735"/>
      <c r="DO66" s="735"/>
      <c r="DP66" s="735"/>
      <c r="DQ66" s="735"/>
      <c r="DR66" s="735"/>
      <c r="DS66" s="735"/>
      <c r="DT66" s="735"/>
      <c r="DU66" s="735"/>
      <c r="DV66" s="744"/>
      <c r="DW66" s="142"/>
      <c r="DX66" s="160"/>
      <c r="DY66" s="734" t="s">
        <v>4299</v>
      </c>
      <c r="DZ66" s="735"/>
      <c r="EA66" s="735"/>
      <c r="EB66" s="735"/>
      <c r="EC66" s="735"/>
      <c r="ED66" s="735"/>
      <c r="EE66" s="735"/>
      <c r="EF66" s="735"/>
      <c r="EG66" s="735"/>
      <c r="EH66" s="735"/>
      <c r="EI66" s="735"/>
      <c r="EJ66" s="744"/>
    </row>
    <row r="67" spans="1:140" ht="15" customHeight="1">
      <c r="C67" s="736" t="s">
        <v>621</v>
      </c>
      <c r="D67" s="717"/>
      <c r="E67" s="717"/>
      <c r="F67" s="717"/>
      <c r="G67" s="717"/>
      <c r="H67" s="717"/>
      <c r="I67" s="717"/>
      <c r="J67" s="717"/>
      <c r="K67" s="717"/>
      <c r="L67" s="717"/>
      <c r="M67" s="717"/>
      <c r="N67" s="717"/>
      <c r="O67" s="227"/>
      <c r="P67" s="164"/>
      <c r="Q67" s="717" t="s">
        <v>665</v>
      </c>
      <c r="R67" s="717"/>
      <c r="S67" s="717"/>
      <c r="T67" s="717"/>
      <c r="U67" s="717"/>
      <c r="V67" s="717"/>
      <c r="W67" s="717"/>
      <c r="X67" s="717"/>
      <c r="Y67" s="717"/>
      <c r="Z67" s="717"/>
      <c r="AA67" s="717"/>
      <c r="AB67" s="717"/>
      <c r="AC67" s="227"/>
      <c r="AD67" s="160"/>
      <c r="AE67" s="717" t="s">
        <v>665</v>
      </c>
      <c r="AF67" s="717"/>
      <c r="AG67" s="717"/>
      <c r="AH67" s="717"/>
      <c r="AI67" s="717"/>
      <c r="AJ67" s="717"/>
      <c r="AK67" s="717"/>
      <c r="AL67" s="717"/>
      <c r="AM67" s="717"/>
      <c r="AN67" s="717"/>
      <c r="AO67" s="717"/>
      <c r="AP67" s="718"/>
      <c r="AQ67" s="227"/>
      <c r="AR67" s="160"/>
      <c r="AS67" s="736"/>
      <c r="AT67" s="717"/>
      <c r="AU67" s="717"/>
      <c r="AV67" s="717"/>
      <c r="AW67" s="717"/>
      <c r="AX67" s="717"/>
      <c r="AY67" s="717"/>
      <c r="AZ67" s="717"/>
      <c r="BA67" s="717"/>
      <c r="BB67" s="717"/>
      <c r="BC67" s="717"/>
      <c r="BD67" s="717"/>
      <c r="BE67" s="227"/>
      <c r="BF67" s="160"/>
      <c r="BG67" s="717" t="s">
        <v>665</v>
      </c>
      <c r="BH67" s="717"/>
      <c r="BI67" s="717"/>
      <c r="BJ67" s="717"/>
      <c r="BK67" s="717"/>
      <c r="BL67" s="717"/>
      <c r="BM67" s="717"/>
      <c r="BN67" s="717"/>
      <c r="BO67" s="717"/>
      <c r="BP67" s="717"/>
      <c r="BQ67" s="717"/>
      <c r="BR67" s="718"/>
      <c r="BS67" s="227"/>
      <c r="BT67" s="160"/>
      <c r="BU67" s="736"/>
      <c r="BV67" s="717"/>
      <c r="BW67" s="717"/>
      <c r="BX67" s="717"/>
      <c r="BY67" s="717"/>
      <c r="BZ67" s="717"/>
      <c r="CA67" s="717"/>
      <c r="CB67" s="717"/>
      <c r="CC67" s="717"/>
      <c r="CD67" s="717"/>
      <c r="CE67" s="717"/>
      <c r="CF67" s="717"/>
      <c r="CG67" s="227"/>
      <c r="CH67" s="160"/>
      <c r="CI67" s="717" t="s">
        <v>665</v>
      </c>
      <c r="CJ67" s="717"/>
      <c r="CK67" s="717"/>
      <c r="CL67" s="717"/>
      <c r="CM67" s="717"/>
      <c r="CN67" s="717"/>
      <c r="CO67" s="717"/>
      <c r="CP67" s="717"/>
      <c r="CQ67" s="717"/>
      <c r="CR67" s="717"/>
      <c r="CS67" s="717"/>
      <c r="CT67" s="718"/>
      <c r="CU67" s="227"/>
      <c r="CV67" s="160"/>
      <c r="CW67" s="736"/>
      <c r="CX67" s="717"/>
      <c r="CY67" s="717"/>
      <c r="CZ67" s="717"/>
      <c r="DA67" s="717"/>
      <c r="DB67" s="717"/>
      <c r="DC67" s="717"/>
      <c r="DD67" s="717"/>
      <c r="DE67" s="717"/>
      <c r="DF67" s="717"/>
      <c r="DG67" s="717"/>
      <c r="DH67" s="717"/>
      <c r="DI67" s="227"/>
      <c r="DJ67" s="160"/>
      <c r="DK67" s="717" t="s">
        <v>665</v>
      </c>
      <c r="DL67" s="717"/>
      <c r="DM67" s="717"/>
      <c r="DN67" s="717"/>
      <c r="DO67" s="717"/>
      <c r="DP67" s="717"/>
      <c r="DQ67" s="717"/>
      <c r="DR67" s="717"/>
      <c r="DS67" s="717"/>
      <c r="DT67" s="717"/>
      <c r="DU67" s="717"/>
      <c r="DV67" s="718"/>
      <c r="DW67" s="227"/>
      <c r="DX67" s="249"/>
      <c r="DY67" s="736"/>
      <c r="DZ67" s="717"/>
      <c r="EA67" s="717"/>
      <c r="EB67" s="717"/>
      <c r="EC67" s="717"/>
      <c r="ED67" s="717"/>
      <c r="EE67" s="717"/>
      <c r="EF67" s="717"/>
      <c r="EG67" s="717"/>
      <c r="EH67" s="717"/>
      <c r="EI67" s="717"/>
      <c r="EJ67" s="718"/>
    </row>
    <row r="68" spans="1:140" ht="106.5" customHeight="1">
      <c r="C68" s="720"/>
      <c r="D68" s="711"/>
      <c r="E68" s="711"/>
      <c r="F68" s="711"/>
      <c r="G68" s="711"/>
      <c r="H68" s="711"/>
      <c r="I68" s="711"/>
      <c r="J68" s="711"/>
      <c r="K68" s="711"/>
      <c r="L68" s="711"/>
      <c r="M68" s="711"/>
      <c r="N68" s="721"/>
      <c r="O68" s="135"/>
      <c r="P68" s="164"/>
      <c r="Q68" s="710"/>
      <c r="R68" s="711"/>
      <c r="S68" s="711"/>
      <c r="T68" s="711"/>
      <c r="U68" s="711"/>
      <c r="V68" s="711"/>
      <c r="W68" s="711"/>
      <c r="X68" s="711"/>
      <c r="Y68" s="711"/>
      <c r="Z68" s="711"/>
      <c r="AA68" s="711"/>
      <c r="AB68" s="721"/>
      <c r="AC68" s="135"/>
      <c r="AD68" s="160"/>
      <c r="AE68" s="710"/>
      <c r="AF68" s="711"/>
      <c r="AG68" s="711"/>
      <c r="AH68" s="711"/>
      <c r="AI68" s="711"/>
      <c r="AJ68" s="711"/>
      <c r="AK68" s="711"/>
      <c r="AL68" s="711"/>
      <c r="AM68" s="711"/>
      <c r="AN68" s="711"/>
      <c r="AO68" s="711"/>
      <c r="AP68" s="712"/>
      <c r="AQ68" s="135"/>
      <c r="AR68" s="160"/>
      <c r="AS68" s="720"/>
      <c r="AT68" s="711"/>
      <c r="AU68" s="711"/>
      <c r="AV68" s="711"/>
      <c r="AW68" s="711"/>
      <c r="AX68" s="711"/>
      <c r="AY68" s="711"/>
      <c r="AZ68" s="711"/>
      <c r="BA68" s="711"/>
      <c r="BB68" s="711"/>
      <c r="BC68" s="711"/>
      <c r="BD68" s="721"/>
      <c r="BE68" s="135"/>
      <c r="BF68" s="160"/>
      <c r="BG68" s="710"/>
      <c r="BH68" s="711"/>
      <c r="BI68" s="711"/>
      <c r="BJ68" s="711"/>
      <c r="BK68" s="711"/>
      <c r="BL68" s="711"/>
      <c r="BM68" s="711"/>
      <c r="BN68" s="711"/>
      <c r="BO68" s="711"/>
      <c r="BP68" s="711"/>
      <c r="BQ68" s="711"/>
      <c r="BR68" s="712"/>
      <c r="BS68" s="135"/>
      <c r="BT68" s="160"/>
      <c r="BU68" s="720"/>
      <c r="BV68" s="711"/>
      <c r="BW68" s="711"/>
      <c r="BX68" s="711"/>
      <c r="BY68" s="711"/>
      <c r="BZ68" s="711"/>
      <c r="CA68" s="711"/>
      <c r="CB68" s="711"/>
      <c r="CC68" s="711"/>
      <c r="CD68" s="711"/>
      <c r="CE68" s="711"/>
      <c r="CF68" s="721"/>
      <c r="CG68" s="135"/>
      <c r="CH68" s="160"/>
      <c r="CI68" s="710"/>
      <c r="CJ68" s="711"/>
      <c r="CK68" s="711"/>
      <c r="CL68" s="711"/>
      <c r="CM68" s="711"/>
      <c r="CN68" s="711"/>
      <c r="CO68" s="711"/>
      <c r="CP68" s="711"/>
      <c r="CQ68" s="711"/>
      <c r="CR68" s="711"/>
      <c r="CS68" s="711"/>
      <c r="CT68" s="712"/>
      <c r="CU68" s="135"/>
      <c r="CV68" s="160"/>
      <c r="CW68" s="720"/>
      <c r="CX68" s="711"/>
      <c r="CY68" s="711"/>
      <c r="CZ68" s="711"/>
      <c r="DA68" s="711"/>
      <c r="DB68" s="711"/>
      <c r="DC68" s="711"/>
      <c r="DD68" s="711"/>
      <c r="DE68" s="711"/>
      <c r="DF68" s="711"/>
      <c r="DG68" s="711"/>
      <c r="DH68" s="721"/>
      <c r="DI68" s="135"/>
      <c r="DJ68" s="160"/>
      <c r="DK68" s="710"/>
      <c r="DL68" s="711"/>
      <c r="DM68" s="711"/>
      <c r="DN68" s="711"/>
      <c r="DO68" s="711"/>
      <c r="DP68" s="711"/>
      <c r="DQ68" s="711"/>
      <c r="DR68" s="711"/>
      <c r="DS68" s="711"/>
      <c r="DT68" s="711"/>
      <c r="DU68" s="711"/>
      <c r="DV68" s="712"/>
      <c r="DW68" s="135"/>
      <c r="DX68" s="160"/>
      <c r="DY68" s="720"/>
      <c r="DZ68" s="711"/>
      <c r="EA68" s="711"/>
      <c r="EB68" s="711"/>
      <c r="EC68" s="711"/>
      <c r="ED68" s="711"/>
      <c r="EE68" s="711"/>
      <c r="EF68" s="711"/>
      <c r="EG68" s="711"/>
      <c r="EH68" s="711"/>
      <c r="EI68" s="711"/>
      <c r="EJ68" s="712"/>
    </row>
    <row r="69" spans="1:140">
      <c r="A69" s="137" t="s">
        <v>622</v>
      </c>
      <c r="C69" s="714">
        <f>VLOOKUP(A69,'Прайс-лист'!$B:$K,10,0)</f>
        <v>690</v>
      </c>
      <c r="D69" s="715"/>
      <c r="E69" s="715"/>
      <c r="F69" s="715"/>
      <c r="G69" s="715"/>
      <c r="H69" s="715"/>
      <c r="I69" s="715"/>
      <c r="J69" s="715"/>
      <c r="K69" s="716"/>
      <c r="L69" s="1101"/>
      <c r="M69" s="1102"/>
      <c r="N69" s="1102"/>
      <c r="O69" s="137" t="s">
        <v>731</v>
      </c>
      <c r="P69" s="164"/>
      <c r="Q69" s="719">
        <f>VLOOKUP(O69,'Прайс-лист'!$B:$K,10,0)</f>
        <v>970</v>
      </c>
      <c r="R69" s="715"/>
      <c r="S69" s="715"/>
      <c r="T69" s="715"/>
      <c r="U69" s="715"/>
      <c r="V69" s="715"/>
      <c r="W69" s="715"/>
      <c r="X69" s="715"/>
      <c r="Y69" s="716"/>
      <c r="Z69" s="1101"/>
      <c r="AA69" s="1102"/>
      <c r="AB69" s="1102"/>
      <c r="AC69" s="137" t="s">
        <v>666</v>
      </c>
      <c r="AD69" s="160"/>
      <c r="AE69" s="719">
        <f>VLOOKUP(AC69,'Прайс-лист'!$B:$K,10,0)</f>
        <v>770</v>
      </c>
      <c r="AF69" s="715"/>
      <c r="AG69" s="715"/>
      <c r="AH69" s="715"/>
      <c r="AI69" s="715"/>
      <c r="AJ69" s="715"/>
      <c r="AK69" s="715"/>
      <c r="AL69" s="715"/>
      <c r="AM69" s="716"/>
      <c r="AN69" s="1101"/>
      <c r="AO69" s="1102"/>
      <c r="AP69" s="1103"/>
      <c r="AQ69" s="137" t="s">
        <v>3169</v>
      </c>
      <c r="AR69" s="160"/>
      <c r="AS69" s="881">
        <f>VLOOKUP(AQ69,'Прайс-лист'!$B:$K,10,0)</f>
        <v>1060</v>
      </c>
      <c r="AT69" s="882"/>
      <c r="AU69" s="882"/>
      <c r="AV69" s="882"/>
      <c r="AW69" s="882"/>
      <c r="AX69" s="882"/>
      <c r="AY69" s="882"/>
      <c r="AZ69" s="882"/>
      <c r="BA69" s="945"/>
      <c r="BB69" s="1104"/>
      <c r="BC69" s="1105"/>
      <c r="BD69" s="1110"/>
      <c r="BE69" s="137" t="s">
        <v>734</v>
      </c>
      <c r="BF69" s="160"/>
      <c r="BG69" s="719">
        <f>VLOOKUP(BE69,'Прайс-лист'!$B:$K,10,0)</f>
        <v>1430</v>
      </c>
      <c r="BH69" s="715"/>
      <c r="BI69" s="715"/>
      <c r="BJ69" s="715"/>
      <c r="BK69" s="715"/>
      <c r="BL69" s="715"/>
      <c r="BM69" s="715"/>
      <c r="BN69" s="715"/>
      <c r="BO69" s="716"/>
      <c r="BP69" s="1101"/>
      <c r="BQ69" s="1102"/>
      <c r="BR69" s="1103"/>
      <c r="BS69" s="137" t="s">
        <v>3171</v>
      </c>
      <c r="BT69" s="160"/>
      <c r="BU69" s="881">
        <f>VLOOKUP(BS69,'Прайс-лист'!$B:$K,10,0)</f>
        <v>1020</v>
      </c>
      <c r="BV69" s="882"/>
      <c r="BW69" s="882"/>
      <c r="BX69" s="882"/>
      <c r="BY69" s="882"/>
      <c r="BZ69" s="882"/>
      <c r="CA69" s="882"/>
      <c r="CB69" s="882"/>
      <c r="CC69" s="945"/>
      <c r="CD69" s="1104"/>
      <c r="CE69" s="1105"/>
      <c r="CF69" s="1110"/>
      <c r="CG69" s="137" t="s">
        <v>737</v>
      </c>
      <c r="CH69" s="160"/>
      <c r="CI69" s="719">
        <f>VLOOKUP(CG69,'Прайс-лист'!$B:$K,10,0)</f>
        <v>1460</v>
      </c>
      <c r="CJ69" s="715"/>
      <c r="CK69" s="715"/>
      <c r="CL69" s="715"/>
      <c r="CM69" s="715"/>
      <c r="CN69" s="715"/>
      <c r="CO69" s="715"/>
      <c r="CP69" s="715"/>
      <c r="CQ69" s="716"/>
      <c r="CR69" s="1101"/>
      <c r="CS69" s="1102"/>
      <c r="CT69" s="1103"/>
      <c r="CU69" s="137" t="s">
        <v>3173</v>
      </c>
      <c r="CV69" s="160"/>
      <c r="CW69" s="881">
        <f>VLOOKUP(CU69,'Прайс-лист'!$B:$K,10,0)</f>
        <v>1080</v>
      </c>
      <c r="CX69" s="882"/>
      <c r="CY69" s="882"/>
      <c r="CZ69" s="882"/>
      <c r="DA69" s="882"/>
      <c r="DB69" s="882"/>
      <c r="DC69" s="882"/>
      <c r="DD69" s="882"/>
      <c r="DE69" s="945"/>
      <c r="DF69" s="1104"/>
      <c r="DG69" s="1105"/>
      <c r="DH69" s="1110"/>
      <c r="DI69" s="137" t="s">
        <v>740</v>
      </c>
      <c r="DJ69" s="160"/>
      <c r="DK69" s="719">
        <f>VLOOKUP(DI69,'Прайс-лист'!$B:$K,10,0)</f>
        <v>1580</v>
      </c>
      <c r="DL69" s="715"/>
      <c r="DM69" s="715"/>
      <c r="DN69" s="715"/>
      <c r="DO69" s="715"/>
      <c r="DP69" s="715"/>
      <c r="DQ69" s="715"/>
      <c r="DR69" s="715"/>
      <c r="DS69" s="716"/>
      <c r="DT69" s="1101"/>
      <c r="DU69" s="1102"/>
      <c r="DV69" s="1103"/>
      <c r="DW69" s="137" t="s">
        <v>3175</v>
      </c>
      <c r="DX69" s="160"/>
      <c r="DY69" s="881">
        <f>VLOOKUP(DW69,'Прайс-лист'!$B:$K,10,0)</f>
        <v>1060</v>
      </c>
      <c r="DZ69" s="882"/>
      <c r="EA69" s="882"/>
      <c r="EB69" s="882"/>
      <c r="EC69" s="882"/>
      <c r="ED69" s="882"/>
      <c r="EE69" s="882"/>
      <c r="EF69" s="882"/>
      <c r="EG69" s="945"/>
      <c r="EH69" s="1104"/>
      <c r="EI69" s="1105"/>
      <c r="EJ69" s="1106"/>
    </row>
    <row r="70" spans="1:140" ht="15" thickBot="1">
      <c r="A70" s="138" t="s">
        <v>777</v>
      </c>
      <c r="C70" s="753">
        <f>VLOOKUP(A70,'Прайс-лист'!$B:$K,10,0)</f>
        <v>690</v>
      </c>
      <c r="D70" s="723"/>
      <c r="E70" s="723"/>
      <c r="F70" s="723"/>
      <c r="G70" s="723"/>
      <c r="H70" s="723"/>
      <c r="I70" s="723"/>
      <c r="J70" s="723"/>
      <c r="K70" s="724"/>
      <c r="L70" s="1112"/>
      <c r="M70" s="1113"/>
      <c r="N70" s="1113"/>
      <c r="O70" s="139" t="s">
        <v>841</v>
      </c>
      <c r="P70" s="244"/>
      <c r="Q70" s="722">
        <f>VLOOKUP(O70,'Прайс-лист'!$B:$K,10,0)</f>
        <v>970</v>
      </c>
      <c r="R70" s="723"/>
      <c r="S70" s="723"/>
      <c r="T70" s="723"/>
      <c r="U70" s="723"/>
      <c r="V70" s="723"/>
      <c r="W70" s="723"/>
      <c r="X70" s="723"/>
      <c r="Y70" s="724"/>
      <c r="Z70" s="1112"/>
      <c r="AA70" s="1113"/>
      <c r="AB70" s="1113"/>
      <c r="AC70" s="139" t="s">
        <v>799</v>
      </c>
      <c r="AD70" s="245"/>
      <c r="AE70" s="722">
        <f>VLOOKUP(AC70,'Прайс-лист'!$B:$K,10,0)</f>
        <v>770</v>
      </c>
      <c r="AF70" s="723"/>
      <c r="AG70" s="723"/>
      <c r="AH70" s="723"/>
      <c r="AI70" s="723"/>
      <c r="AJ70" s="723"/>
      <c r="AK70" s="723"/>
      <c r="AL70" s="723"/>
      <c r="AM70" s="724"/>
      <c r="AN70" s="1112"/>
      <c r="AO70" s="1113"/>
      <c r="AP70" s="1114"/>
      <c r="AQ70" s="138"/>
      <c r="AR70" s="245"/>
      <c r="AS70" s="884"/>
      <c r="AT70" s="885"/>
      <c r="AU70" s="885"/>
      <c r="AV70" s="885"/>
      <c r="AW70" s="885"/>
      <c r="AX70" s="885"/>
      <c r="AY70" s="885"/>
      <c r="AZ70" s="885"/>
      <c r="BA70" s="946"/>
      <c r="BB70" s="1107"/>
      <c r="BC70" s="1108"/>
      <c r="BD70" s="1111"/>
      <c r="BE70" s="139" t="s">
        <v>843</v>
      </c>
      <c r="BF70" s="245"/>
      <c r="BG70" s="722">
        <f>VLOOKUP(BE70,'Прайс-лист'!$B:$K,10,0)</f>
        <v>1430</v>
      </c>
      <c r="BH70" s="723"/>
      <c r="BI70" s="723"/>
      <c r="BJ70" s="723"/>
      <c r="BK70" s="723"/>
      <c r="BL70" s="723"/>
      <c r="BM70" s="723"/>
      <c r="BN70" s="723"/>
      <c r="BO70" s="724"/>
      <c r="BP70" s="1112"/>
      <c r="BQ70" s="1113"/>
      <c r="BR70" s="1114"/>
      <c r="BS70" s="138"/>
      <c r="BT70" s="160"/>
      <c r="BU70" s="884"/>
      <c r="BV70" s="885"/>
      <c r="BW70" s="885"/>
      <c r="BX70" s="885"/>
      <c r="BY70" s="885"/>
      <c r="BZ70" s="885"/>
      <c r="CA70" s="885"/>
      <c r="CB70" s="885"/>
      <c r="CC70" s="946"/>
      <c r="CD70" s="1107"/>
      <c r="CE70" s="1108"/>
      <c r="CF70" s="1111"/>
      <c r="CG70" s="139" t="s">
        <v>845</v>
      </c>
      <c r="CH70" s="245"/>
      <c r="CI70" s="722">
        <f>VLOOKUP(CG70,'Прайс-лист'!$B:$K,10,0)</f>
        <v>1460</v>
      </c>
      <c r="CJ70" s="723"/>
      <c r="CK70" s="723"/>
      <c r="CL70" s="723"/>
      <c r="CM70" s="723"/>
      <c r="CN70" s="723"/>
      <c r="CO70" s="723"/>
      <c r="CP70" s="723"/>
      <c r="CQ70" s="724"/>
      <c r="CR70" s="1112"/>
      <c r="CS70" s="1113"/>
      <c r="CT70" s="1114"/>
      <c r="CU70" s="138"/>
      <c r="CV70" s="245"/>
      <c r="CW70" s="884"/>
      <c r="CX70" s="885"/>
      <c r="CY70" s="885"/>
      <c r="CZ70" s="885"/>
      <c r="DA70" s="885"/>
      <c r="DB70" s="885"/>
      <c r="DC70" s="885"/>
      <c r="DD70" s="885"/>
      <c r="DE70" s="946"/>
      <c r="DF70" s="1107"/>
      <c r="DG70" s="1108"/>
      <c r="DH70" s="1111"/>
      <c r="DI70" s="139" t="s">
        <v>847</v>
      </c>
      <c r="DJ70" s="245"/>
      <c r="DK70" s="722">
        <f>VLOOKUP(DI70,'Прайс-лист'!$B:$K,10,0)</f>
        <v>1580</v>
      </c>
      <c r="DL70" s="723"/>
      <c r="DM70" s="723"/>
      <c r="DN70" s="723"/>
      <c r="DO70" s="723"/>
      <c r="DP70" s="723"/>
      <c r="DQ70" s="723"/>
      <c r="DR70" s="723"/>
      <c r="DS70" s="724"/>
      <c r="DT70" s="1112"/>
      <c r="DU70" s="1113"/>
      <c r="DV70" s="1114"/>
      <c r="DW70" s="138"/>
      <c r="DX70" s="160"/>
      <c r="DY70" s="884"/>
      <c r="DZ70" s="885"/>
      <c r="EA70" s="885"/>
      <c r="EB70" s="885"/>
      <c r="EC70" s="885"/>
      <c r="ED70" s="885"/>
      <c r="EE70" s="885"/>
      <c r="EF70" s="885"/>
      <c r="EG70" s="946"/>
      <c r="EH70" s="1107"/>
      <c r="EI70" s="1108"/>
      <c r="EJ70" s="1109"/>
    </row>
    <row r="71" spans="1:140" ht="15" thickBot="1"/>
    <row r="72" spans="1:140" ht="15" thickBot="1">
      <c r="C72" s="754" t="s">
        <v>4196</v>
      </c>
      <c r="D72" s="755"/>
      <c r="E72" s="755"/>
      <c r="F72" s="755"/>
      <c r="G72" s="755"/>
      <c r="H72" s="755"/>
      <c r="I72" s="755"/>
      <c r="J72" s="755"/>
      <c r="K72" s="755"/>
      <c r="L72" s="755"/>
      <c r="M72" s="755"/>
      <c r="N72" s="756"/>
      <c r="O72" s="134"/>
      <c r="P72" s="158"/>
      <c r="Q72" s="754" t="s">
        <v>4197</v>
      </c>
      <c r="R72" s="755"/>
      <c r="S72" s="755"/>
      <c r="T72" s="755"/>
      <c r="U72" s="755"/>
      <c r="V72" s="755"/>
      <c r="W72" s="755"/>
      <c r="X72" s="755"/>
      <c r="Y72" s="755"/>
      <c r="Z72" s="755"/>
      <c r="AA72" s="755"/>
      <c r="AB72" s="755"/>
      <c r="AC72" s="755"/>
      <c r="AD72" s="755"/>
      <c r="AE72" s="755"/>
      <c r="AF72" s="755"/>
      <c r="AG72" s="755"/>
      <c r="AH72" s="755"/>
      <c r="AI72" s="755"/>
      <c r="AJ72" s="755"/>
      <c r="AK72" s="755"/>
      <c r="AL72" s="755"/>
      <c r="AM72" s="755"/>
      <c r="AN72" s="755"/>
      <c r="AO72" s="755"/>
      <c r="AP72" s="756"/>
      <c r="AQ72" s="134"/>
      <c r="AS72" s="754" t="s">
        <v>4198</v>
      </c>
      <c r="AT72" s="755"/>
      <c r="AU72" s="755"/>
      <c r="AV72" s="755"/>
      <c r="AW72" s="755"/>
      <c r="AX72" s="755"/>
      <c r="AY72" s="755"/>
      <c r="AZ72" s="755"/>
      <c r="BA72" s="755"/>
      <c r="BB72" s="755"/>
      <c r="BC72" s="755"/>
      <c r="BD72" s="755"/>
      <c r="BE72" s="755"/>
      <c r="BF72" s="755"/>
      <c r="BG72" s="755"/>
      <c r="BH72" s="755"/>
      <c r="BI72" s="755"/>
      <c r="BJ72" s="755"/>
      <c r="BK72" s="755"/>
      <c r="BL72" s="755"/>
      <c r="BM72" s="755"/>
      <c r="BN72" s="755"/>
      <c r="BO72" s="755"/>
      <c r="BP72" s="755"/>
      <c r="BQ72" s="755"/>
      <c r="BR72" s="756"/>
      <c r="BS72" s="134"/>
      <c r="BT72" s="164"/>
      <c r="BU72" s="754" t="s">
        <v>4199</v>
      </c>
      <c r="BV72" s="755"/>
      <c r="BW72" s="755"/>
      <c r="BX72" s="755"/>
      <c r="BY72" s="755"/>
      <c r="BZ72" s="755"/>
      <c r="CA72" s="755"/>
      <c r="CB72" s="755"/>
      <c r="CC72" s="755"/>
      <c r="CD72" s="755"/>
      <c r="CE72" s="755"/>
      <c r="CF72" s="755"/>
      <c r="CG72" s="755"/>
      <c r="CH72" s="755"/>
      <c r="CI72" s="755"/>
      <c r="CJ72" s="755"/>
      <c r="CK72" s="755"/>
      <c r="CL72" s="755"/>
      <c r="CM72" s="755"/>
      <c r="CN72" s="755"/>
      <c r="CO72" s="755"/>
      <c r="CP72" s="755"/>
      <c r="CQ72" s="755"/>
      <c r="CR72" s="755"/>
      <c r="CS72" s="755"/>
      <c r="CT72" s="756"/>
      <c r="CU72" s="134"/>
      <c r="CW72" s="754" t="s">
        <v>4200</v>
      </c>
      <c r="CX72" s="755"/>
      <c r="CY72" s="755"/>
      <c r="CZ72" s="755"/>
      <c r="DA72" s="755"/>
      <c r="DB72" s="755"/>
      <c r="DC72" s="755"/>
      <c r="DD72" s="755"/>
      <c r="DE72" s="755"/>
      <c r="DF72" s="755"/>
      <c r="DG72" s="755"/>
      <c r="DH72" s="755"/>
      <c r="DI72" s="755"/>
      <c r="DJ72" s="755"/>
      <c r="DK72" s="755"/>
      <c r="DL72" s="755"/>
      <c r="DM72" s="755"/>
      <c r="DN72" s="755"/>
      <c r="DO72" s="755"/>
      <c r="DP72" s="755"/>
      <c r="DQ72" s="755"/>
      <c r="DR72" s="755"/>
      <c r="DS72" s="755"/>
      <c r="DT72" s="755"/>
      <c r="DU72" s="755"/>
      <c r="DV72" s="756"/>
      <c r="DW72" s="134"/>
      <c r="DY72" s="754" t="s">
        <v>4327</v>
      </c>
      <c r="DZ72" s="755"/>
      <c r="EA72" s="755"/>
      <c r="EB72" s="755"/>
      <c r="EC72" s="755"/>
      <c r="ED72" s="755"/>
      <c r="EE72" s="755"/>
      <c r="EF72" s="755"/>
      <c r="EG72" s="755"/>
      <c r="EH72" s="755"/>
      <c r="EI72" s="755"/>
      <c r="EJ72" s="756"/>
    </row>
    <row r="73" spans="1:140" ht="15.75">
      <c r="C73" s="740" t="s">
        <v>6362</v>
      </c>
      <c r="D73" s="741"/>
      <c r="E73" s="741"/>
      <c r="F73" s="741"/>
      <c r="G73" s="741"/>
      <c r="H73" s="741"/>
      <c r="I73" s="741"/>
      <c r="J73" s="741"/>
      <c r="K73" s="741"/>
      <c r="L73" s="741"/>
      <c r="M73" s="741"/>
      <c r="N73" s="742"/>
      <c r="O73" s="135"/>
      <c r="P73" s="158"/>
      <c r="Q73" s="740" t="s">
        <v>4300</v>
      </c>
      <c r="R73" s="741"/>
      <c r="S73" s="741"/>
      <c r="T73" s="741"/>
      <c r="U73" s="741"/>
      <c r="V73" s="741"/>
      <c r="W73" s="741"/>
      <c r="X73" s="741"/>
      <c r="Y73" s="741"/>
      <c r="Z73" s="741"/>
      <c r="AA73" s="741"/>
      <c r="AB73" s="741"/>
      <c r="AC73" s="135"/>
      <c r="AD73" s="164"/>
      <c r="AE73" s="733" t="s">
        <v>619</v>
      </c>
      <c r="AF73" s="733"/>
      <c r="AG73" s="733"/>
      <c r="AH73" s="733"/>
      <c r="AI73" s="733"/>
      <c r="AJ73" s="733"/>
      <c r="AK73" s="733"/>
      <c r="AL73" s="733"/>
      <c r="AM73" s="733"/>
      <c r="AN73" s="733"/>
      <c r="AO73" s="733"/>
      <c r="AP73" s="743"/>
      <c r="AQ73" s="135"/>
      <c r="AS73" s="740" t="s">
        <v>4302</v>
      </c>
      <c r="AT73" s="741"/>
      <c r="AU73" s="741"/>
      <c r="AV73" s="741"/>
      <c r="AW73" s="741"/>
      <c r="AX73" s="741"/>
      <c r="AY73" s="741"/>
      <c r="AZ73" s="741"/>
      <c r="BA73" s="741"/>
      <c r="BB73" s="741"/>
      <c r="BC73" s="741"/>
      <c r="BD73" s="741"/>
      <c r="BE73" s="135"/>
      <c r="BF73" s="164"/>
      <c r="BG73" s="733" t="s">
        <v>759</v>
      </c>
      <c r="BH73" s="733"/>
      <c r="BI73" s="733"/>
      <c r="BJ73" s="733"/>
      <c r="BK73" s="733"/>
      <c r="BL73" s="733"/>
      <c r="BM73" s="733"/>
      <c r="BN73" s="733"/>
      <c r="BO73" s="733"/>
      <c r="BP73" s="733"/>
      <c r="BQ73" s="733"/>
      <c r="BR73" s="743"/>
      <c r="BS73" s="135"/>
      <c r="BT73" s="164"/>
      <c r="BU73" s="740" t="s">
        <v>4304</v>
      </c>
      <c r="BV73" s="741"/>
      <c r="BW73" s="741"/>
      <c r="BX73" s="741"/>
      <c r="BY73" s="741"/>
      <c r="BZ73" s="741"/>
      <c r="CA73" s="741"/>
      <c r="CB73" s="741"/>
      <c r="CC73" s="741"/>
      <c r="CD73" s="741"/>
      <c r="CE73" s="741"/>
      <c r="CF73" s="741"/>
      <c r="CG73" s="135"/>
      <c r="CH73" s="164"/>
      <c r="CI73" s="733" t="s">
        <v>748</v>
      </c>
      <c r="CJ73" s="733"/>
      <c r="CK73" s="733"/>
      <c r="CL73" s="733"/>
      <c r="CM73" s="733"/>
      <c r="CN73" s="733"/>
      <c r="CO73" s="733"/>
      <c r="CP73" s="733"/>
      <c r="CQ73" s="733"/>
      <c r="CR73" s="733"/>
      <c r="CS73" s="733"/>
      <c r="CT73" s="743"/>
      <c r="CU73" s="135"/>
      <c r="CW73" s="740" t="s">
        <v>4306</v>
      </c>
      <c r="CX73" s="741"/>
      <c r="CY73" s="741"/>
      <c r="CZ73" s="741"/>
      <c r="DA73" s="741"/>
      <c r="DB73" s="741"/>
      <c r="DC73" s="741"/>
      <c r="DD73" s="741"/>
      <c r="DE73" s="741"/>
      <c r="DF73" s="741"/>
      <c r="DG73" s="741"/>
      <c r="DH73" s="741"/>
      <c r="DI73" s="135"/>
      <c r="DJ73" s="164"/>
      <c r="DK73" s="733" t="s">
        <v>744</v>
      </c>
      <c r="DL73" s="733"/>
      <c r="DM73" s="733"/>
      <c r="DN73" s="733"/>
      <c r="DO73" s="733"/>
      <c r="DP73" s="733"/>
      <c r="DQ73" s="733"/>
      <c r="DR73" s="733"/>
      <c r="DS73" s="733"/>
      <c r="DT73" s="733"/>
      <c r="DU73" s="733"/>
      <c r="DV73" s="743"/>
      <c r="DW73" s="135"/>
      <c r="DY73" s="740" t="s">
        <v>643</v>
      </c>
      <c r="DZ73" s="741"/>
      <c r="EA73" s="741"/>
      <c r="EB73" s="741"/>
      <c r="EC73" s="741"/>
      <c r="ED73" s="741"/>
      <c r="EE73" s="741"/>
      <c r="EF73" s="741"/>
      <c r="EG73" s="741"/>
      <c r="EH73" s="741"/>
      <c r="EI73" s="741"/>
      <c r="EJ73" s="742"/>
    </row>
    <row r="74" spans="1:140" ht="48.75" customHeight="1">
      <c r="C74" s="734" t="s">
        <v>4273</v>
      </c>
      <c r="D74" s="735"/>
      <c r="E74" s="735"/>
      <c r="F74" s="735"/>
      <c r="G74" s="735"/>
      <c r="H74" s="735"/>
      <c r="I74" s="735"/>
      <c r="J74" s="735"/>
      <c r="K74" s="735"/>
      <c r="L74" s="735"/>
      <c r="M74" s="735"/>
      <c r="N74" s="744"/>
      <c r="O74" s="142"/>
      <c r="P74" s="164"/>
      <c r="Q74" s="734" t="s">
        <v>4317</v>
      </c>
      <c r="R74" s="735"/>
      <c r="S74" s="735"/>
      <c r="T74" s="735"/>
      <c r="U74" s="735"/>
      <c r="V74" s="735"/>
      <c r="W74" s="735"/>
      <c r="X74" s="735"/>
      <c r="Y74" s="735"/>
      <c r="Z74" s="735"/>
      <c r="AA74" s="735"/>
      <c r="AB74" s="735"/>
      <c r="AC74" s="142"/>
      <c r="AD74" s="160"/>
      <c r="AE74" s="735" t="s">
        <v>4262</v>
      </c>
      <c r="AF74" s="735"/>
      <c r="AG74" s="735"/>
      <c r="AH74" s="735"/>
      <c r="AI74" s="735"/>
      <c r="AJ74" s="735"/>
      <c r="AK74" s="735"/>
      <c r="AL74" s="735"/>
      <c r="AM74" s="735"/>
      <c r="AN74" s="735"/>
      <c r="AO74" s="735"/>
      <c r="AP74" s="744"/>
      <c r="AQ74" s="142"/>
      <c r="AR74" s="160"/>
      <c r="AS74" s="734" t="s">
        <v>4301</v>
      </c>
      <c r="AT74" s="735"/>
      <c r="AU74" s="735"/>
      <c r="AV74" s="735"/>
      <c r="AW74" s="735"/>
      <c r="AX74" s="735"/>
      <c r="AY74" s="735"/>
      <c r="AZ74" s="735"/>
      <c r="BA74" s="735"/>
      <c r="BB74" s="735"/>
      <c r="BC74" s="735"/>
      <c r="BD74" s="735"/>
      <c r="BE74" s="142"/>
      <c r="BF74" s="160"/>
      <c r="BG74" s="735" t="s">
        <v>4318</v>
      </c>
      <c r="BH74" s="735"/>
      <c r="BI74" s="735"/>
      <c r="BJ74" s="735"/>
      <c r="BK74" s="735"/>
      <c r="BL74" s="735"/>
      <c r="BM74" s="735"/>
      <c r="BN74" s="735"/>
      <c r="BO74" s="735"/>
      <c r="BP74" s="735"/>
      <c r="BQ74" s="735"/>
      <c r="BR74" s="744"/>
      <c r="BS74" s="142"/>
      <c r="BT74" s="160"/>
      <c r="BU74" s="734" t="s">
        <v>4303</v>
      </c>
      <c r="BV74" s="735"/>
      <c r="BW74" s="735"/>
      <c r="BX74" s="735"/>
      <c r="BY74" s="735"/>
      <c r="BZ74" s="735"/>
      <c r="CA74" s="735"/>
      <c r="CB74" s="735"/>
      <c r="CC74" s="735"/>
      <c r="CD74" s="735"/>
      <c r="CE74" s="735"/>
      <c r="CF74" s="735"/>
      <c r="CG74" s="142"/>
      <c r="CH74" s="160"/>
      <c r="CI74" s="735" t="s">
        <v>4319</v>
      </c>
      <c r="CJ74" s="735"/>
      <c r="CK74" s="735"/>
      <c r="CL74" s="735"/>
      <c r="CM74" s="735"/>
      <c r="CN74" s="735"/>
      <c r="CO74" s="735"/>
      <c r="CP74" s="735"/>
      <c r="CQ74" s="735"/>
      <c r="CR74" s="735"/>
      <c r="CS74" s="735"/>
      <c r="CT74" s="744"/>
      <c r="CU74" s="142"/>
      <c r="CV74" s="160"/>
      <c r="CW74" s="734" t="s">
        <v>4305</v>
      </c>
      <c r="CX74" s="735"/>
      <c r="CY74" s="735"/>
      <c r="CZ74" s="735"/>
      <c r="DA74" s="735"/>
      <c r="DB74" s="735"/>
      <c r="DC74" s="735"/>
      <c r="DD74" s="735"/>
      <c r="DE74" s="735"/>
      <c r="DF74" s="735"/>
      <c r="DG74" s="735"/>
      <c r="DH74" s="735"/>
      <c r="DI74" s="142"/>
      <c r="DJ74" s="160"/>
      <c r="DK74" s="735" t="s">
        <v>4404</v>
      </c>
      <c r="DL74" s="735"/>
      <c r="DM74" s="735"/>
      <c r="DN74" s="735"/>
      <c r="DO74" s="735"/>
      <c r="DP74" s="735"/>
      <c r="DQ74" s="735"/>
      <c r="DR74" s="735"/>
      <c r="DS74" s="735"/>
      <c r="DT74" s="735"/>
      <c r="DU74" s="735"/>
      <c r="DV74" s="744"/>
      <c r="DW74" s="142"/>
      <c r="DX74" s="160"/>
      <c r="DY74" s="734" t="s">
        <v>4396</v>
      </c>
      <c r="DZ74" s="735"/>
      <c r="EA74" s="735"/>
      <c r="EB74" s="735"/>
      <c r="EC74" s="735"/>
      <c r="ED74" s="735"/>
      <c r="EE74" s="735"/>
      <c r="EF74" s="735"/>
      <c r="EG74" s="735"/>
      <c r="EH74" s="735"/>
      <c r="EI74" s="735"/>
      <c r="EJ74" s="744"/>
    </row>
    <row r="75" spans="1:140" ht="15" customHeight="1">
      <c r="C75" s="736" t="s">
        <v>665</v>
      </c>
      <c r="D75" s="717"/>
      <c r="E75" s="717"/>
      <c r="F75" s="717"/>
      <c r="G75" s="717"/>
      <c r="H75" s="717"/>
      <c r="I75" s="717"/>
      <c r="J75" s="717"/>
      <c r="K75" s="717"/>
      <c r="L75" s="717"/>
      <c r="M75" s="717"/>
      <c r="N75" s="718"/>
      <c r="O75" s="227"/>
      <c r="P75" s="164"/>
      <c r="Q75" s="736"/>
      <c r="R75" s="717"/>
      <c r="S75" s="717"/>
      <c r="T75" s="717"/>
      <c r="U75" s="717"/>
      <c r="V75" s="717"/>
      <c r="W75" s="717"/>
      <c r="X75" s="717"/>
      <c r="Y75" s="717"/>
      <c r="Z75" s="717"/>
      <c r="AA75" s="717"/>
      <c r="AB75" s="717"/>
      <c r="AC75" s="227"/>
      <c r="AD75" s="160"/>
      <c r="AE75" s="717" t="s">
        <v>621</v>
      </c>
      <c r="AF75" s="717"/>
      <c r="AG75" s="717"/>
      <c r="AH75" s="717"/>
      <c r="AI75" s="717"/>
      <c r="AJ75" s="717"/>
      <c r="AK75" s="717"/>
      <c r="AL75" s="717"/>
      <c r="AM75" s="717"/>
      <c r="AN75" s="717"/>
      <c r="AO75" s="717"/>
      <c r="AP75" s="718"/>
      <c r="AQ75" s="227"/>
      <c r="AR75" s="160"/>
      <c r="AS75" s="736"/>
      <c r="AT75" s="717"/>
      <c r="AU75" s="717"/>
      <c r="AV75" s="717"/>
      <c r="AW75" s="717"/>
      <c r="AX75" s="717"/>
      <c r="AY75" s="717"/>
      <c r="AZ75" s="717"/>
      <c r="BA75" s="717"/>
      <c r="BB75" s="717"/>
      <c r="BC75" s="717"/>
      <c r="BD75" s="717"/>
      <c r="BE75" s="227"/>
      <c r="BF75" s="160"/>
      <c r="BG75" s="717" t="s">
        <v>761</v>
      </c>
      <c r="BH75" s="717"/>
      <c r="BI75" s="717"/>
      <c r="BJ75" s="717"/>
      <c r="BK75" s="717"/>
      <c r="BL75" s="717"/>
      <c r="BM75" s="717"/>
      <c r="BN75" s="717"/>
      <c r="BO75" s="717"/>
      <c r="BP75" s="717"/>
      <c r="BQ75" s="717"/>
      <c r="BR75" s="718"/>
      <c r="BS75" s="227"/>
      <c r="BT75" s="160"/>
      <c r="BU75" s="736"/>
      <c r="BV75" s="717"/>
      <c r="BW75" s="717"/>
      <c r="BX75" s="717"/>
      <c r="BY75" s="717"/>
      <c r="BZ75" s="717"/>
      <c r="CA75" s="717"/>
      <c r="CB75" s="717"/>
      <c r="CC75" s="717"/>
      <c r="CD75" s="717"/>
      <c r="CE75" s="717"/>
      <c r="CF75" s="717"/>
      <c r="CG75" s="227"/>
      <c r="CH75" s="160"/>
      <c r="CI75" s="717" t="s">
        <v>661</v>
      </c>
      <c r="CJ75" s="717"/>
      <c r="CK75" s="717"/>
      <c r="CL75" s="717"/>
      <c r="CM75" s="717"/>
      <c r="CN75" s="717"/>
      <c r="CO75" s="717"/>
      <c r="CP75" s="717"/>
      <c r="CQ75" s="717"/>
      <c r="CR75" s="717"/>
      <c r="CS75" s="717"/>
      <c r="CT75" s="718"/>
      <c r="CU75" s="227"/>
      <c r="CV75" s="160"/>
      <c r="CW75" s="736"/>
      <c r="CX75" s="717"/>
      <c r="CY75" s="717"/>
      <c r="CZ75" s="717"/>
      <c r="DA75" s="717"/>
      <c r="DB75" s="717"/>
      <c r="DC75" s="717"/>
      <c r="DD75" s="717"/>
      <c r="DE75" s="717"/>
      <c r="DF75" s="717"/>
      <c r="DG75" s="717"/>
      <c r="DH75" s="717"/>
      <c r="DI75" s="227"/>
      <c r="DJ75" s="160"/>
      <c r="DK75" s="717" t="s">
        <v>746</v>
      </c>
      <c r="DL75" s="717"/>
      <c r="DM75" s="717"/>
      <c r="DN75" s="717"/>
      <c r="DO75" s="717"/>
      <c r="DP75" s="717"/>
      <c r="DQ75" s="717"/>
      <c r="DR75" s="717"/>
      <c r="DS75" s="717"/>
      <c r="DT75" s="717"/>
      <c r="DU75" s="717"/>
      <c r="DV75" s="718"/>
      <c r="DW75" s="227"/>
      <c r="DX75" s="160"/>
      <c r="DY75" s="736" t="s">
        <v>645</v>
      </c>
      <c r="DZ75" s="717"/>
      <c r="EA75" s="717"/>
      <c r="EB75" s="717"/>
      <c r="EC75" s="717"/>
      <c r="ED75" s="717"/>
      <c r="EE75" s="717"/>
      <c r="EF75" s="717"/>
      <c r="EG75" s="717"/>
      <c r="EH75" s="717"/>
      <c r="EI75" s="717"/>
      <c r="EJ75" s="718"/>
    </row>
    <row r="76" spans="1:140" ht="106.5" customHeight="1">
      <c r="C76" s="720"/>
      <c r="D76" s="711"/>
      <c r="E76" s="711"/>
      <c r="F76" s="711"/>
      <c r="G76" s="711"/>
      <c r="H76" s="711"/>
      <c r="I76" s="711"/>
      <c r="J76" s="711"/>
      <c r="K76" s="711"/>
      <c r="L76" s="711"/>
      <c r="M76" s="711"/>
      <c r="N76" s="712"/>
      <c r="O76" s="135"/>
      <c r="P76" s="164"/>
      <c r="Q76" s="720"/>
      <c r="R76" s="711"/>
      <c r="S76" s="711"/>
      <c r="T76" s="711"/>
      <c r="U76" s="711"/>
      <c r="V76" s="711"/>
      <c r="W76" s="711"/>
      <c r="X76" s="711"/>
      <c r="Y76" s="711"/>
      <c r="Z76" s="711"/>
      <c r="AA76" s="711"/>
      <c r="AB76" s="721"/>
      <c r="AC76" s="135"/>
      <c r="AD76" s="160"/>
      <c r="AE76" s="710"/>
      <c r="AF76" s="711"/>
      <c r="AG76" s="711"/>
      <c r="AH76" s="711"/>
      <c r="AI76" s="711"/>
      <c r="AJ76" s="711"/>
      <c r="AK76" s="711"/>
      <c r="AL76" s="711"/>
      <c r="AM76" s="711"/>
      <c r="AN76" s="711"/>
      <c r="AO76" s="711"/>
      <c r="AP76" s="712"/>
      <c r="AQ76" s="135"/>
      <c r="AR76" s="160"/>
      <c r="AS76" s="720"/>
      <c r="AT76" s="711"/>
      <c r="AU76" s="711"/>
      <c r="AV76" s="711"/>
      <c r="AW76" s="711"/>
      <c r="AX76" s="711"/>
      <c r="AY76" s="711"/>
      <c r="AZ76" s="711"/>
      <c r="BA76" s="711"/>
      <c r="BB76" s="711"/>
      <c r="BC76" s="711"/>
      <c r="BD76" s="721"/>
      <c r="BE76" s="135"/>
      <c r="BF76" s="160"/>
      <c r="BG76" s="710"/>
      <c r="BH76" s="711"/>
      <c r="BI76" s="711"/>
      <c r="BJ76" s="711"/>
      <c r="BK76" s="711"/>
      <c r="BL76" s="711"/>
      <c r="BM76" s="711"/>
      <c r="BN76" s="711"/>
      <c r="BO76" s="711"/>
      <c r="BP76" s="711"/>
      <c r="BQ76" s="711"/>
      <c r="BR76" s="712"/>
      <c r="BS76" s="135"/>
      <c r="BT76" s="160"/>
      <c r="BU76" s="720"/>
      <c r="BV76" s="711"/>
      <c r="BW76" s="711"/>
      <c r="BX76" s="711"/>
      <c r="BY76" s="711"/>
      <c r="BZ76" s="711"/>
      <c r="CA76" s="711"/>
      <c r="CB76" s="711"/>
      <c r="CC76" s="711"/>
      <c r="CD76" s="711"/>
      <c r="CE76" s="711"/>
      <c r="CF76" s="721"/>
      <c r="CG76" s="135"/>
      <c r="CH76" s="160"/>
      <c r="CI76" s="710"/>
      <c r="CJ76" s="711"/>
      <c r="CK76" s="711"/>
      <c r="CL76" s="711"/>
      <c r="CM76" s="711"/>
      <c r="CN76" s="711"/>
      <c r="CO76" s="711"/>
      <c r="CP76" s="711"/>
      <c r="CQ76" s="711"/>
      <c r="CR76" s="711"/>
      <c r="CS76" s="711"/>
      <c r="CT76" s="712"/>
      <c r="CU76" s="135"/>
      <c r="CV76" s="160"/>
      <c r="CW76" s="720"/>
      <c r="CX76" s="711"/>
      <c r="CY76" s="711"/>
      <c r="CZ76" s="711"/>
      <c r="DA76" s="711"/>
      <c r="DB76" s="711"/>
      <c r="DC76" s="711"/>
      <c r="DD76" s="711"/>
      <c r="DE76" s="711"/>
      <c r="DF76" s="711"/>
      <c r="DG76" s="711"/>
      <c r="DH76" s="721"/>
      <c r="DI76" s="135"/>
      <c r="DJ76" s="160"/>
      <c r="DK76" s="710"/>
      <c r="DL76" s="711"/>
      <c r="DM76" s="711"/>
      <c r="DN76" s="711"/>
      <c r="DO76" s="711"/>
      <c r="DP76" s="711"/>
      <c r="DQ76" s="711"/>
      <c r="DR76" s="711"/>
      <c r="DS76" s="711"/>
      <c r="DT76" s="711"/>
      <c r="DU76" s="711"/>
      <c r="DV76" s="712"/>
      <c r="DW76" s="135"/>
      <c r="DX76" s="160"/>
      <c r="DY76" s="720"/>
      <c r="DZ76" s="711"/>
      <c r="EA76" s="711"/>
      <c r="EB76" s="711"/>
      <c r="EC76" s="711"/>
      <c r="ED76" s="711"/>
      <c r="EE76" s="711"/>
      <c r="EF76" s="711"/>
      <c r="EG76" s="711"/>
      <c r="EH76" s="711"/>
      <c r="EI76" s="711"/>
      <c r="EJ76" s="712"/>
    </row>
    <row r="77" spans="1:140">
      <c r="A77" s="137" t="s">
        <v>743</v>
      </c>
      <c r="C77" s="714">
        <f>VLOOKUP(A77,'Прайс-лист'!$B:$K,10,0)</f>
        <v>1750</v>
      </c>
      <c r="D77" s="715"/>
      <c r="E77" s="715"/>
      <c r="F77" s="715"/>
      <c r="G77" s="715"/>
      <c r="H77" s="715"/>
      <c r="I77" s="715"/>
      <c r="J77" s="715"/>
      <c r="K77" s="716"/>
      <c r="L77" s="1101"/>
      <c r="M77" s="1102"/>
      <c r="N77" s="1103"/>
      <c r="O77" s="137" t="s">
        <v>3177</v>
      </c>
      <c r="P77" s="164"/>
      <c r="Q77" s="881">
        <f>VLOOKUP(O77,'Прайс-лист'!$B:$K,10,0)</f>
        <v>1330</v>
      </c>
      <c r="R77" s="882"/>
      <c r="S77" s="882"/>
      <c r="T77" s="882"/>
      <c r="U77" s="882"/>
      <c r="V77" s="882"/>
      <c r="W77" s="882"/>
      <c r="X77" s="882"/>
      <c r="Y77" s="945"/>
      <c r="Z77" s="1104"/>
      <c r="AA77" s="1105"/>
      <c r="AB77" s="1110"/>
      <c r="AC77" s="137" t="s">
        <v>622</v>
      </c>
      <c r="AD77" s="160"/>
      <c r="AE77" s="719">
        <f>VLOOKUP(AC77,'Прайс-лист'!$B:$K,10,0)</f>
        <v>690</v>
      </c>
      <c r="AF77" s="715"/>
      <c r="AG77" s="715"/>
      <c r="AH77" s="715"/>
      <c r="AI77" s="715"/>
      <c r="AJ77" s="715"/>
      <c r="AK77" s="715"/>
      <c r="AL77" s="715"/>
      <c r="AM77" s="716"/>
      <c r="AN77" s="1101"/>
      <c r="AO77" s="1102"/>
      <c r="AP77" s="1103"/>
      <c r="AQ77" s="137" t="s">
        <v>3179</v>
      </c>
      <c r="AR77" s="160"/>
      <c r="AS77" s="881">
        <f>VLOOKUP(AQ77,'Прайс-лист'!$B:$K,10,0)</f>
        <v>560</v>
      </c>
      <c r="AT77" s="882"/>
      <c r="AU77" s="882"/>
      <c r="AV77" s="882"/>
      <c r="AW77" s="882"/>
      <c r="AX77" s="882"/>
      <c r="AY77" s="882"/>
      <c r="AZ77" s="882"/>
      <c r="BA77" s="945"/>
      <c r="BB77" s="1104"/>
      <c r="BC77" s="1105"/>
      <c r="BD77" s="1110"/>
      <c r="BE77" s="137" t="s">
        <v>762</v>
      </c>
      <c r="BF77" s="160"/>
      <c r="BG77" s="719">
        <f>VLOOKUP(BE77,'Прайс-лист'!$B:$K,10,0)</f>
        <v>1140</v>
      </c>
      <c r="BH77" s="715"/>
      <c r="BI77" s="715"/>
      <c r="BJ77" s="715"/>
      <c r="BK77" s="715"/>
      <c r="BL77" s="715"/>
      <c r="BM77" s="715"/>
      <c r="BN77" s="715"/>
      <c r="BO77" s="716"/>
      <c r="BP77" s="1101"/>
      <c r="BQ77" s="1102"/>
      <c r="BR77" s="1103"/>
      <c r="BS77" s="137" t="s">
        <v>3181</v>
      </c>
      <c r="BT77" s="160"/>
      <c r="BU77" s="881">
        <f>VLOOKUP(BS77,'Прайс-лист'!$B:$K,10,0)</f>
        <v>170</v>
      </c>
      <c r="BV77" s="882"/>
      <c r="BW77" s="882"/>
      <c r="BX77" s="882"/>
      <c r="BY77" s="882"/>
      <c r="BZ77" s="882"/>
      <c r="CA77" s="882"/>
      <c r="CB77" s="882"/>
      <c r="CC77" s="945"/>
      <c r="CD77" s="1104"/>
      <c r="CE77" s="1105"/>
      <c r="CF77" s="1110"/>
      <c r="CG77" s="137" t="s">
        <v>750</v>
      </c>
      <c r="CH77" s="160"/>
      <c r="CI77" s="719">
        <f>VLOOKUP(CG77,'Прайс-лист'!$B:$K,10,0)</f>
        <v>950</v>
      </c>
      <c r="CJ77" s="715"/>
      <c r="CK77" s="715"/>
      <c r="CL77" s="715"/>
      <c r="CM77" s="715"/>
      <c r="CN77" s="715"/>
      <c r="CO77" s="715"/>
      <c r="CP77" s="715"/>
      <c r="CQ77" s="716"/>
      <c r="CR77" s="1101"/>
      <c r="CS77" s="1102"/>
      <c r="CT77" s="1103"/>
      <c r="CU77" s="137" t="s">
        <v>3183</v>
      </c>
      <c r="CV77" s="160"/>
      <c r="CW77" s="881">
        <f>VLOOKUP(CU77,'Прайс-лист'!$B:$K,10,0)</f>
        <v>220</v>
      </c>
      <c r="CX77" s="882"/>
      <c r="CY77" s="882"/>
      <c r="CZ77" s="882"/>
      <c r="DA77" s="882"/>
      <c r="DB77" s="882"/>
      <c r="DC77" s="882"/>
      <c r="DD77" s="882"/>
      <c r="DE77" s="945"/>
      <c r="DF77" s="1104"/>
      <c r="DG77" s="1105"/>
      <c r="DH77" s="1110"/>
      <c r="DI77" s="137" t="s">
        <v>747</v>
      </c>
      <c r="DJ77" s="160"/>
      <c r="DK77" s="719">
        <f>VLOOKUP(DI77,'Прайс-лист'!$B:$K,10,0)</f>
        <v>1720</v>
      </c>
      <c r="DL77" s="715"/>
      <c r="DM77" s="715"/>
      <c r="DN77" s="715"/>
      <c r="DO77" s="715"/>
      <c r="DP77" s="715"/>
      <c r="DQ77" s="715"/>
      <c r="DR77" s="715"/>
      <c r="DS77" s="716"/>
      <c r="DT77" s="1101"/>
      <c r="DU77" s="1102"/>
      <c r="DV77" s="1103"/>
      <c r="DW77" s="137" t="s">
        <v>646</v>
      </c>
      <c r="DX77" s="160"/>
      <c r="DY77" s="714">
        <f>VLOOKUP(DW77,'Прайс-лист'!$B:$K,10,0)</f>
        <v>340</v>
      </c>
      <c r="DZ77" s="715"/>
      <c r="EA77" s="715"/>
      <c r="EB77" s="715"/>
      <c r="EC77" s="715"/>
      <c r="ED77" s="715"/>
      <c r="EE77" s="715"/>
      <c r="EF77" s="715"/>
      <c r="EG77" s="716"/>
      <c r="EH77" s="1101"/>
      <c r="EI77" s="1102"/>
      <c r="EJ77" s="1103"/>
    </row>
    <row r="78" spans="1:140" ht="15" thickBot="1">
      <c r="A78" s="138" t="s">
        <v>849</v>
      </c>
      <c r="C78" s="753">
        <f>VLOOKUP(A78,'Прайс-лист'!$B:$K,10,0)</f>
        <v>1750</v>
      </c>
      <c r="D78" s="723"/>
      <c r="E78" s="723"/>
      <c r="F78" s="723"/>
      <c r="G78" s="723"/>
      <c r="H78" s="723"/>
      <c r="I78" s="723"/>
      <c r="J78" s="723"/>
      <c r="K78" s="724"/>
      <c r="L78" s="1112"/>
      <c r="M78" s="1113"/>
      <c r="N78" s="1114"/>
      <c r="O78" s="138"/>
      <c r="P78" s="164"/>
      <c r="Q78" s="884"/>
      <c r="R78" s="885"/>
      <c r="S78" s="885"/>
      <c r="T78" s="885"/>
      <c r="U78" s="885"/>
      <c r="V78" s="885"/>
      <c r="W78" s="885"/>
      <c r="X78" s="885"/>
      <c r="Y78" s="946"/>
      <c r="Z78" s="1107"/>
      <c r="AA78" s="1108"/>
      <c r="AB78" s="1111"/>
      <c r="AC78" s="139" t="s">
        <v>777</v>
      </c>
      <c r="AD78" s="245"/>
      <c r="AE78" s="722">
        <f>VLOOKUP(AC78,'Прайс-лист'!$B:$K,10,0)</f>
        <v>690</v>
      </c>
      <c r="AF78" s="723"/>
      <c r="AG78" s="723"/>
      <c r="AH78" s="723"/>
      <c r="AI78" s="723"/>
      <c r="AJ78" s="723"/>
      <c r="AK78" s="723"/>
      <c r="AL78" s="723"/>
      <c r="AM78" s="724"/>
      <c r="AN78" s="1112"/>
      <c r="AO78" s="1113"/>
      <c r="AP78" s="1114"/>
      <c r="AQ78" s="138"/>
      <c r="AR78" s="245"/>
      <c r="AS78" s="884"/>
      <c r="AT78" s="885"/>
      <c r="AU78" s="885"/>
      <c r="AV78" s="885"/>
      <c r="AW78" s="885"/>
      <c r="AX78" s="885"/>
      <c r="AY78" s="885"/>
      <c r="AZ78" s="885"/>
      <c r="BA78" s="946"/>
      <c r="BB78" s="1107"/>
      <c r="BC78" s="1108"/>
      <c r="BD78" s="1111"/>
      <c r="BE78" s="139" t="s">
        <v>859</v>
      </c>
      <c r="BF78" s="245"/>
      <c r="BG78" s="722">
        <f>VLOOKUP(BE78,'Прайс-лист'!$B:$K,10,0)</f>
        <v>1140</v>
      </c>
      <c r="BH78" s="723"/>
      <c r="BI78" s="723"/>
      <c r="BJ78" s="723"/>
      <c r="BK78" s="723"/>
      <c r="BL78" s="723"/>
      <c r="BM78" s="723"/>
      <c r="BN78" s="723"/>
      <c r="BO78" s="724"/>
      <c r="BP78" s="1112"/>
      <c r="BQ78" s="1113"/>
      <c r="BR78" s="1114"/>
      <c r="BS78" s="138"/>
      <c r="BT78" s="160"/>
      <c r="BU78" s="884"/>
      <c r="BV78" s="885"/>
      <c r="BW78" s="885"/>
      <c r="BX78" s="885"/>
      <c r="BY78" s="885"/>
      <c r="BZ78" s="885"/>
      <c r="CA78" s="885"/>
      <c r="CB78" s="885"/>
      <c r="CC78" s="946"/>
      <c r="CD78" s="1107"/>
      <c r="CE78" s="1108"/>
      <c r="CF78" s="1111"/>
      <c r="CG78" s="139" t="s">
        <v>853</v>
      </c>
      <c r="CH78" s="245"/>
      <c r="CI78" s="722">
        <f>VLOOKUP(CG78,'Прайс-лист'!$B:$K,10,0)</f>
        <v>950</v>
      </c>
      <c r="CJ78" s="723"/>
      <c r="CK78" s="723"/>
      <c r="CL78" s="723"/>
      <c r="CM78" s="723"/>
      <c r="CN78" s="723"/>
      <c r="CO78" s="723"/>
      <c r="CP78" s="723"/>
      <c r="CQ78" s="724"/>
      <c r="CR78" s="1112"/>
      <c r="CS78" s="1113"/>
      <c r="CT78" s="1114"/>
      <c r="CU78" s="138"/>
      <c r="CV78" s="245"/>
      <c r="CW78" s="884"/>
      <c r="CX78" s="885"/>
      <c r="CY78" s="885"/>
      <c r="CZ78" s="885"/>
      <c r="DA78" s="885"/>
      <c r="DB78" s="885"/>
      <c r="DC78" s="885"/>
      <c r="DD78" s="885"/>
      <c r="DE78" s="946"/>
      <c r="DF78" s="1107"/>
      <c r="DG78" s="1108"/>
      <c r="DH78" s="1111"/>
      <c r="DI78" s="139" t="s">
        <v>851</v>
      </c>
      <c r="DJ78" s="245"/>
      <c r="DK78" s="722">
        <f>VLOOKUP(DI78,'Прайс-лист'!$B:$K,10,0)</f>
        <v>1720</v>
      </c>
      <c r="DL78" s="723"/>
      <c r="DM78" s="723"/>
      <c r="DN78" s="723"/>
      <c r="DO78" s="723"/>
      <c r="DP78" s="723"/>
      <c r="DQ78" s="723"/>
      <c r="DR78" s="723"/>
      <c r="DS78" s="724"/>
      <c r="DT78" s="1112"/>
      <c r="DU78" s="1113"/>
      <c r="DV78" s="1114"/>
      <c r="DW78" s="138" t="s">
        <v>789</v>
      </c>
      <c r="DX78" s="245"/>
      <c r="DY78" s="753">
        <f>VLOOKUP(DW78,'Прайс-лист'!$B:$K,10,0)</f>
        <v>340</v>
      </c>
      <c r="DZ78" s="723"/>
      <c r="EA78" s="723"/>
      <c r="EB78" s="723"/>
      <c r="EC78" s="723"/>
      <c r="ED78" s="723"/>
      <c r="EE78" s="723"/>
      <c r="EF78" s="723"/>
      <c r="EG78" s="724"/>
      <c r="EH78" s="1112"/>
      <c r="EI78" s="1113"/>
      <c r="EJ78" s="1114"/>
    </row>
    <row r="79" spans="1:140" ht="15" thickBot="1">
      <c r="DW79" s="142"/>
    </row>
    <row r="80" spans="1:140" ht="15" thickBot="1">
      <c r="C80" s="754" t="s">
        <v>4201</v>
      </c>
      <c r="D80" s="755"/>
      <c r="E80" s="755"/>
      <c r="F80" s="755"/>
      <c r="G80" s="755"/>
      <c r="H80" s="755"/>
      <c r="I80" s="755"/>
      <c r="J80" s="755"/>
      <c r="K80" s="755"/>
      <c r="L80" s="755"/>
      <c r="M80" s="755"/>
      <c r="N80" s="755"/>
      <c r="O80" s="755"/>
      <c r="P80" s="755"/>
      <c r="Q80" s="755"/>
      <c r="R80" s="755"/>
      <c r="S80" s="755"/>
      <c r="T80" s="755"/>
      <c r="U80" s="755"/>
      <c r="V80" s="755"/>
      <c r="W80" s="755"/>
      <c r="X80" s="755"/>
      <c r="Y80" s="755"/>
      <c r="Z80" s="755"/>
      <c r="AA80" s="755"/>
      <c r="AB80" s="755"/>
      <c r="AC80" s="755"/>
      <c r="AD80" s="755"/>
      <c r="AE80" s="755"/>
      <c r="AF80" s="755"/>
      <c r="AG80" s="755"/>
      <c r="AH80" s="755"/>
      <c r="AI80" s="755"/>
      <c r="AJ80" s="755"/>
      <c r="AK80" s="755"/>
      <c r="AL80" s="755"/>
      <c r="AM80" s="755"/>
      <c r="AN80" s="755"/>
      <c r="AO80" s="755"/>
      <c r="AP80" s="756"/>
      <c r="AQ80" s="134"/>
      <c r="AS80" s="754" t="s">
        <v>4394</v>
      </c>
      <c r="AT80" s="755"/>
      <c r="AU80" s="755"/>
      <c r="AV80" s="755"/>
      <c r="AW80" s="755"/>
      <c r="AX80" s="755"/>
      <c r="AY80" s="755"/>
      <c r="AZ80" s="755"/>
      <c r="BA80" s="755"/>
      <c r="BB80" s="755"/>
      <c r="BC80" s="755"/>
      <c r="BD80" s="755"/>
      <c r="BE80" s="755"/>
      <c r="BF80" s="755"/>
      <c r="BG80" s="755"/>
      <c r="BH80" s="755"/>
      <c r="BI80" s="755"/>
      <c r="BJ80" s="755"/>
      <c r="BK80" s="755"/>
      <c r="BL80" s="755"/>
      <c r="BM80" s="755"/>
      <c r="BN80" s="755"/>
      <c r="BO80" s="755"/>
      <c r="BP80" s="755"/>
      <c r="BQ80" s="755"/>
      <c r="BR80" s="755"/>
      <c r="BS80" s="755"/>
      <c r="BT80" s="755"/>
      <c r="BU80" s="755"/>
      <c r="BV80" s="755"/>
      <c r="BW80" s="755"/>
      <c r="BX80" s="755"/>
      <c r="BY80" s="755"/>
      <c r="BZ80" s="755"/>
      <c r="CA80" s="755"/>
      <c r="CB80" s="755"/>
      <c r="CC80" s="755"/>
      <c r="CD80" s="755"/>
      <c r="CE80" s="755"/>
      <c r="CF80" s="756"/>
      <c r="CG80" s="134"/>
      <c r="CI80" s="754" t="s">
        <v>4395</v>
      </c>
      <c r="CJ80" s="755"/>
      <c r="CK80" s="755"/>
      <c r="CL80" s="755"/>
      <c r="CM80" s="755"/>
      <c r="CN80" s="755"/>
      <c r="CO80" s="755"/>
      <c r="CP80" s="755"/>
      <c r="CQ80" s="755"/>
      <c r="CR80" s="755"/>
      <c r="CS80" s="755"/>
      <c r="CT80" s="755"/>
      <c r="CU80" s="755"/>
      <c r="CV80" s="755"/>
      <c r="CW80" s="755"/>
      <c r="CX80" s="755"/>
      <c r="CY80" s="755"/>
      <c r="CZ80" s="755"/>
      <c r="DA80" s="755"/>
      <c r="DB80" s="755"/>
      <c r="DC80" s="755"/>
      <c r="DD80" s="755"/>
      <c r="DE80" s="755"/>
      <c r="DF80" s="755"/>
      <c r="DG80" s="755"/>
      <c r="DH80" s="755"/>
      <c r="DI80" s="755"/>
      <c r="DJ80" s="755"/>
      <c r="DK80" s="755"/>
      <c r="DL80" s="755"/>
      <c r="DM80" s="755"/>
      <c r="DN80" s="755"/>
      <c r="DO80" s="755"/>
      <c r="DP80" s="755"/>
      <c r="DQ80" s="755"/>
      <c r="DR80" s="755"/>
      <c r="DS80" s="755"/>
      <c r="DT80" s="755"/>
      <c r="DU80" s="755"/>
      <c r="DV80" s="756"/>
      <c r="DW80" s="134"/>
      <c r="DY80" s="754" t="s">
        <v>4405</v>
      </c>
      <c r="DZ80" s="755"/>
      <c r="EA80" s="755"/>
      <c r="EB80" s="755"/>
      <c r="EC80" s="755"/>
      <c r="ED80" s="755"/>
      <c r="EE80" s="755"/>
      <c r="EF80" s="755"/>
      <c r="EG80" s="755"/>
      <c r="EH80" s="755"/>
      <c r="EI80" s="755"/>
      <c r="EJ80" s="756"/>
    </row>
    <row r="81" spans="1:140">
      <c r="C81" s="740" t="s">
        <v>4308</v>
      </c>
      <c r="D81" s="741"/>
      <c r="E81" s="741"/>
      <c r="F81" s="741"/>
      <c r="G81" s="741"/>
      <c r="H81" s="741"/>
      <c r="I81" s="741"/>
      <c r="J81" s="741"/>
      <c r="K81" s="741"/>
      <c r="L81" s="741"/>
      <c r="M81" s="741"/>
      <c r="N81" s="741"/>
      <c r="O81" s="135"/>
      <c r="P81" s="158"/>
      <c r="Q81" s="741" t="s">
        <v>4309</v>
      </c>
      <c r="R81" s="741"/>
      <c r="S81" s="741"/>
      <c r="T81" s="741"/>
      <c r="U81" s="741"/>
      <c r="V81" s="741"/>
      <c r="W81" s="741"/>
      <c r="X81" s="741"/>
      <c r="Y81" s="741"/>
      <c r="Z81" s="741"/>
      <c r="AA81" s="741"/>
      <c r="AB81" s="741"/>
      <c r="AC81" s="135"/>
      <c r="AD81" s="160"/>
      <c r="AE81" s="741" t="s">
        <v>627</v>
      </c>
      <c r="AF81" s="741"/>
      <c r="AG81" s="741"/>
      <c r="AH81" s="741"/>
      <c r="AI81" s="741"/>
      <c r="AJ81" s="741"/>
      <c r="AK81" s="741"/>
      <c r="AL81" s="741"/>
      <c r="AM81" s="741"/>
      <c r="AN81" s="741"/>
      <c r="AO81" s="741"/>
      <c r="AP81" s="742"/>
      <c r="AQ81" s="135"/>
      <c r="AS81" s="740" t="s">
        <v>4311</v>
      </c>
      <c r="AT81" s="741"/>
      <c r="AU81" s="741"/>
      <c r="AV81" s="741"/>
      <c r="AW81" s="741"/>
      <c r="AX81" s="741"/>
      <c r="AY81" s="741"/>
      <c r="AZ81" s="741"/>
      <c r="BA81" s="741"/>
      <c r="BB81" s="741"/>
      <c r="BC81" s="741"/>
      <c r="BD81" s="741"/>
      <c r="BE81" s="135"/>
      <c r="BF81" s="158"/>
      <c r="BG81" s="741" t="s">
        <v>4312</v>
      </c>
      <c r="BH81" s="741"/>
      <c r="BI81" s="741"/>
      <c r="BJ81" s="741"/>
      <c r="BK81" s="741"/>
      <c r="BL81" s="741"/>
      <c r="BM81" s="741"/>
      <c r="BN81" s="741"/>
      <c r="BO81" s="741"/>
      <c r="BP81" s="741"/>
      <c r="BQ81" s="741"/>
      <c r="BR81" s="741"/>
      <c r="BS81" s="135"/>
      <c r="BT81" s="160"/>
      <c r="BU81" s="741" t="s">
        <v>631</v>
      </c>
      <c r="BV81" s="741"/>
      <c r="BW81" s="741"/>
      <c r="BX81" s="741"/>
      <c r="BY81" s="741"/>
      <c r="BZ81" s="741"/>
      <c r="CA81" s="741"/>
      <c r="CB81" s="741"/>
      <c r="CC81" s="741"/>
      <c r="CD81" s="741"/>
      <c r="CE81" s="741"/>
      <c r="CF81" s="742"/>
      <c r="CG81" s="135"/>
      <c r="CH81" s="160"/>
      <c r="CI81" s="740" t="s">
        <v>4314</v>
      </c>
      <c r="CJ81" s="741"/>
      <c r="CK81" s="741"/>
      <c r="CL81" s="741"/>
      <c r="CM81" s="741"/>
      <c r="CN81" s="741"/>
      <c r="CO81" s="741"/>
      <c r="CP81" s="741"/>
      <c r="CQ81" s="741"/>
      <c r="CR81" s="741"/>
      <c r="CS81" s="741"/>
      <c r="CT81" s="741"/>
      <c r="CU81" s="135"/>
      <c r="CV81" s="158"/>
      <c r="CW81" s="741" t="s">
        <v>4316</v>
      </c>
      <c r="CX81" s="741"/>
      <c r="CY81" s="741"/>
      <c r="CZ81" s="741"/>
      <c r="DA81" s="741"/>
      <c r="DB81" s="741"/>
      <c r="DC81" s="741"/>
      <c r="DD81" s="741"/>
      <c r="DE81" s="741"/>
      <c r="DF81" s="741"/>
      <c r="DG81" s="741"/>
      <c r="DH81" s="741"/>
      <c r="DI81" s="135"/>
      <c r="DJ81" s="160"/>
      <c r="DK81" s="741" t="s">
        <v>635</v>
      </c>
      <c r="DL81" s="741"/>
      <c r="DM81" s="741"/>
      <c r="DN81" s="741"/>
      <c r="DO81" s="741"/>
      <c r="DP81" s="741"/>
      <c r="DQ81" s="741"/>
      <c r="DR81" s="741"/>
      <c r="DS81" s="741"/>
      <c r="DT81" s="741"/>
      <c r="DU81" s="741"/>
      <c r="DV81" s="742"/>
      <c r="DW81" s="135"/>
      <c r="DX81" s="160"/>
      <c r="DY81" s="740" t="s">
        <v>751</v>
      </c>
      <c r="DZ81" s="741"/>
      <c r="EA81" s="741"/>
      <c r="EB81" s="741"/>
      <c r="EC81" s="741"/>
      <c r="ED81" s="741"/>
      <c r="EE81" s="741"/>
      <c r="EF81" s="741"/>
      <c r="EG81" s="741"/>
      <c r="EH81" s="741"/>
      <c r="EI81" s="741"/>
      <c r="EJ81" s="742"/>
    </row>
    <row r="82" spans="1:140" ht="48.75" customHeight="1">
      <c r="C82" s="734" t="s">
        <v>4307</v>
      </c>
      <c r="D82" s="735"/>
      <c r="E82" s="735"/>
      <c r="F82" s="735"/>
      <c r="G82" s="735"/>
      <c r="H82" s="735"/>
      <c r="I82" s="735"/>
      <c r="J82" s="735"/>
      <c r="K82" s="735"/>
      <c r="L82" s="735"/>
      <c r="M82" s="735"/>
      <c r="N82" s="735"/>
      <c r="O82" s="142"/>
      <c r="P82" s="164"/>
      <c r="Q82" s="735" t="s">
        <v>4321</v>
      </c>
      <c r="R82" s="735"/>
      <c r="S82" s="735"/>
      <c r="T82" s="735"/>
      <c r="U82" s="735"/>
      <c r="V82" s="735"/>
      <c r="W82" s="735"/>
      <c r="X82" s="735"/>
      <c r="Y82" s="735"/>
      <c r="Z82" s="735"/>
      <c r="AA82" s="735"/>
      <c r="AB82" s="735"/>
      <c r="AC82" s="142"/>
      <c r="AD82" s="160"/>
      <c r="AE82" s="735" t="s">
        <v>4320</v>
      </c>
      <c r="AF82" s="735"/>
      <c r="AG82" s="735"/>
      <c r="AH82" s="735"/>
      <c r="AI82" s="735"/>
      <c r="AJ82" s="735"/>
      <c r="AK82" s="735"/>
      <c r="AL82" s="735"/>
      <c r="AM82" s="735"/>
      <c r="AN82" s="735"/>
      <c r="AO82" s="735"/>
      <c r="AP82" s="744"/>
      <c r="AQ82" s="142"/>
      <c r="AR82" s="160"/>
      <c r="AS82" s="734" t="s">
        <v>4310</v>
      </c>
      <c r="AT82" s="735"/>
      <c r="AU82" s="735"/>
      <c r="AV82" s="735"/>
      <c r="AW82" s="735"/>
      <c r="AX82" s="735"/>
      <c r="AY82" s="735"/>
      <c r="AZ82" s="735"/>
      <c r="BA82" s="735"/>
      <c r="BB82" s="735"/>
      <c r="BC82" s="735"/>
      <c r="BD82" s="735"/>
      <c r="BE82" s="142"/>
      <c r="BF82" s="164"/>
      <c r="BG82" s="735" t="s">
        <v>4326</v>
      </c>
      <c r="BH82" s="735"/>
      <c r="BI82" s="735"/>
      <c r="BJ82" s="735"/>
      <c r="BK82" s="735"/>
      <c r="BL82" s="735"/>
      <c r="BM82" s="735"/>
      <c r="BN82" s="735"/>
      <c r="BO82" s="735"/>
      <c r="BP82" s="735"/>
      <c r="BQ82" s="735"/>
      <c r="BR82" s="735"/>
      <c r="BS82" s="142"/>
      <c r="BT82" s="160"/>
      <c r="BU82" s="735" t="s">
        <v>4320</v>
      </c>
      <c r="BV82" s="735"/>
      <c r="BW82" s="735"/>
      <c r="BX82" s="735"/>
      <c r="BY82" s="735"/>
      <c r="BZ82" s="735"/>
      <c r="CA82" s="735"/>
      <c r="CB82" s="735"/>
      <c r="CC82" s="735"/>
      <c r="CD82" s="735"/>
      <c r="CE82" s="735"/>
      <c r="CF82" s="744"/>
      <c r="CG82" s="142"/>
      <c r="CH82" s="160"/>
      <c r="CI82" s="734" t="s">
        <v>4313</v>
      </c>
      <c r="CJ82" s="735"/>
      <c r="CK82" s="735"/>
      <c r="CL82" s="735"/>
      <c r="CM82" s="735"/>
      <c r="CN82" s="735"/>
      <c r="CO82" s="735"/>
      <c r="CP82" s="735"/>
      <c r="CQ82" s="735"/>
      <c r="CR82" s="735"/>
      <c r="CS82" s="735"/>
      <c r="CT82" s="735"/>
      <c r="CU82" s="142"/>
      <c r="CV82" s="164"/>
      <c r="CW82" s="735" t="s">
        <v>4315</v>
      </c>
      <c r="CX82" s="735"/>
      <c r="CY82" s="735"/>
      <c r="CZ82" s="735"/>
      <c r="DA82" s="735"/>
      <c r="DB82" s="735"/>
      <c r="DC82" s="735"/>
      <c r="DD82" s="735"/>
      <c r="DE82" s="735"/>
      <c r="DF82" s="735"/>
      <c r="DG82" s="735"/>
      <c r="DH82" s="735"/>
      <c r="DI82" s="142"/>
      <c r="DJ82" s="160"/>
      <c r="DK82" s="735" t="s">
        <v>4320</v>
      </c>
      <c r="DL82" s="735"/>
      <c r="DM82" s="735"/>
      <c r="DN82" s="735"/>
      <c r="DO82" s="735"/>
      <c r="DP82" s="735"/>
      <c r="DQ82" s="735"/>
      <c r="DR82" s="735"/>
      <c r="DS82" s="735"/>
      <c r="DT82" s="735"/>
      <c r="DU82" s="735"/>
      <c r="DV82" s="744"/>
      <c r="DW82" s="142"/>
      <c r="DX82" s="160"/>
      <c r="DY82" s="734" t="s">
        <v>4406</v>
      </c>
      <c r="DZ82" s="735"/>
      <c r="EA82" s="735"/>
      <c r="EB82" s="735"/>
      <c r="EC82" s="735"/>
      <c r="ED82" s="735"/>
      <c r="EE82" s="735"/>
      <c r="EF82" s="735"/>
      <c r="EG82" s="735"/>
      <c r="EH82" s="735"/>
      <c r="EI82" s="735"/>
      <c r="EJ82" s="744"/>
    </row>
    <row r="83" spans="1:140" ht="15" customHeight="1">
      <c r="C83" s="736"/>
      <c r="D83" s="717"/>
      <c r="E83" s="717"/>
      <c r="F83" s="717"/>
      <c r="G83" s="717"/>
      <c r="H83" s="717"/>
      <c r="I83" s="717"/>
      <c r="J83" s="717"/>
      <c r="K83" s="717"/>
      <c r="L83" s="717"/>
      <c r="M83" s="717"/>
      <c r="N83" s="717"/>
      <c r="O83" s="227"/>
      <c r="P83" s="164"/>
      <c r="Q83" s="717"/>
      <c r="R83" s="717"/>
      <c r="S83" s="717"/>
      <c r="T83" s="717"/>
      <c r="U83" s="717"/>
      <c r="V83" s="717"/>
      <c r="W83" s="717"/>
      <c r="X83" s="717"/>
      <c r="Y83" s="717"/>
      <c r="Z83" s="717"/>
      <c r="AA83" s="717"/>
      <c r="AB83" s="717"/>
      <c r="AC83" s="227"/>
      <c r="AD83" s="160"/>
      <c r="AE83" s="717" t="s">
        <v>629</v>
      </c>
      <c r="AF83" s="717"/>
      <c r="AG83" s="717"/>
      <c r="AH83" s="717"/>
      <c r="AI83" s="717"/>
      <c r="AJ83" s="717"/>
      <c r="AK83" s="717"/>
      <c r="AL83" s="717"/>
      <c r="AM83" s="717"/>
      <c r="AN83" s="717"/>
      <c r="AO83" s="717"/>
      <c r="AP83" s="718"/>
      <c r="AQ83" s="227"/>
      <c r="AR83" s="160"/>
      <c r="AS83" s="736"/>
      <c r="AT83" s="717"/>
      <c r="AU83" s="717"/>
      <c r="AV83" s="717"/>
      <c r="AW83" s="717"/>
      <c r="AX83" s="717"/>
      <c r="AY83" s="717"/>
      <c r="AZ83" s="717"/>
      <c r="BA83" s="717"/>
      <c r="BB83" s="717"/>
      <c r="BC83" s="717"/>
      <c r="BD83" s="717"/>
      <c r="BE83" s="227"/>
      <c r="BF83" s="164"/>
      <c r="BG83" s="717"/>
      <c r="BH83" s="717"/>
      <c r="BI83" s="717"/>
      <c r="BJ83" s="717"/>
      <c r="BK83" s="717"/>
      <c r="BL83" s="717"/>
      <c r="BM83" s="717"/>
      <c r="BN83" s="717"/>
      <c r="BO83" s="717"/>
      <c r="BP83" s="717"/>
      <c r="BQ83" s="717"/>
      <c r="BR83" s="717"/>
      <c r="BS83" s="227"/>
      <c r="BT83" s="160"/>
      <c r="BU83" s="717" t="s">
        <v>633</v>
      </c>
      <c r="BV83" s="717"/>
      <c r="BW83" s="717"/>
      <c r="BX83" s="717"/>
      <c r="BY83" s="717"/>
      <c r="BZ83" s="717"/>
      <c r="CA83" s="717"/>
      <c r="CB83" s="717"/>
      <c r="CC83" s="717"/>
      <c r="CD83" s="717"/>
      <c r="CE83" s="717"/>
      <c r="CF83" s="718"/>
      <c r="CG83" s="227"/>
      <c r="CH83" s="160"/>
      <c r="CI83" s="736"/>
      <c r="CJ83" s="717"/>
      <c r="CK83" s="717"/>
      <c r="CL83" s="717"/>
      <c r="CM83" s="717"/>
      <c r="CN83" s="717"/>
      <c r="CO83" s="717"/>
      <c r="CP83" s="717"/>
      <c r="CQ83" s="717"/>
      <c r="CR83" s="717"/>
      <c r="CS83" s="717"/>
      <c r="CT83" s="717"/>
      <c r="CU83" s="227"/>
      <c r="CV83" s="164"/>
      <c r="CW83" s="717"/>
      <c r="CX83" s="717"/>
      <c r="CY83" s="717"/>
      <c r="CZ83" s="717"/>
      <c r="DA83" s="717"/>
      <c r="DB83" s="717"/>
      <c r="DC83" s="717"/>
      <c r="DD83" s="717"/>
      <c r="DE83" s="717"/>
      <c r="DF83" s="717"/>
      <c r="DG83" s="717"/>
      <c r="DH83" s="717"/>
      <c r="DI83" s="227"/>
      <c r="DJ83" s="160"/>
      <c r="DK83" s="717" t="s">
        <v>637</v>
      </c>
      <c r="DL83" s="717"/>
      <c r="DM83" s="717"/>
      <c r="DN83" s="717"/>
      <c r="DO83" s="717"/>
      <c r="DP83" s="717"/>
      <c r="DQ83" s="717"/>
      <c r="DR83" s="717"/>
      <c r="DS83" s="717"/>
      <c r="DT83" s="717"/>
      <c r="DU83" s="717"/>
      <c r="DV83" s="718"/>
      <c r="DW83" s="227"/>
      <c r="DX83" s="160"/>
      <c r="DY83" s="736" t="s">
        <v>753</v>
      </c>
      <c r="DZ83" s="717"/>
      <c r="EA83" s="717"/>
      <c r="EB83" s="717"/>
      <c r="EC83" s="717"/>
      <c r="ED83" s="717"/>
      <c r="EE83" s="717"/>
      <c r="EF83" s="717"/>
      <c r="EG83" s="717"/>
      <c r="EH83" s="717"/>
      <c r="EI83" s="717"/>
      <c r="EJ83" s="718"/>
    </row>
    <row r="84" spans="1:140" ht="106.5" customHeight="1">
      <c r="C84" s="720"/>
      <c r="D84" s="711"/>
      <c r="E84" s="711"/>
      <c r="F84" s="711"/>
      <c r="G84" s="711"/>
      <c r="H84" s="711"/>
      <c r="I84" s="711"/>
      <c r="J84" s="711"/>
      <c r="K84" s="711"/>
      <c r="L84" s="711"/>
      <c r="M84" s="711"/>
      <c r="N84" s="721"/>
      <c r="O84" s="135"/>
      <c r="P84" s="164"/>
      <c r="Q84" s="733"/>
      <c r="R84" s="733"/>
      <c r="S84" s="733"/>
      <c r="T84" s="733"/>
      <c r="U84" s="733"/>
      <c r="V84" s="733"/>
      <c r="W84" s="733"/>
      <c r="X84" s="733"/>
      <c r="Y84" s="733"/>
      <c r="Z84" s="733"/>
      <c r="AA84" s="733"/>
      <c r="AB84" s="733"/>
      <c r="AC84" s="135"/>
      <c r="AD84" s="160"/>
      <c r="AE84" s="710"/>
      <c r="AF84" s="711"/>
      <c r="AG84" s="711"/>
      <c r="AH84" s="711"/>
      <c r="AI84" s="711"/>
      <c r="AJ84" s="711"/>
      <c r="AK84" s="711"/>
      <c r="AL84" s="711"/>
      <c r="AM84" s="711"/>
      <c r="AN84" s="711"/>
      <c r="AO84" s="711"/>
      <c r="AP84" s="712"/>
      <c r="AQ84" s="135"/>
      <c r="AR84" s="160"/>
      <c r="AS84" s="720"/>
      <c r="AT84" s="711"/>
      <c r="AU84" s="711"/>
      <c r="AV84" s="711"/>
      <c r="AW84" s="711"/>
      <c r="AX84" s="711"/>
      <c r="AY84" s="711"/>
      <c r="AZ84" s="711"/>
      <c r="BA84" s="711"/>
      <c r="BB84" s="711"/>
      <c r="BC84" s="711"/>
      <c r="BD84" s="721"/>
      <c r="BE84" s="135"/>
      <c r="BF84" s="164"/>
      <c r="BG84" s="733"/>
      <c r="BH84" s="733"/>
      <c r="BI84" s="733"/>
      <c r="BJ84" s="733"/>
      <c r="BK84" s="733"/>
      <c r="BL84" s="733"/>
      <c r="BM84" s="733"/>
      <c r="BN84" s="733"/>
      <c r="BO84" s="733"/>
      <c r="BP84" s="733"/>
      <c r="BQ84" s="733"/>
      <c r="BR84" s="733"/>
      <c r="BS84" s="135"/>
      <c r="BT84" s="160"/>
      <c r="BU84" s="710"/>
      <c r="BV84" s="711"/>
      <c r="BW84" s="711"/>
      <c r="BX84" s="711"/>
      <c r="BY84" s="711"/>
      <c r="BZ84" s="711"/>
      <c r="CA84" s="711"/>
      <c r="CB84" s="711"/>
      <c r="CC84" s="711"/>
      <c r="CD84" s="711"/>
      <c r="CE84" s="711"/>
      <c r="CF84" s="712"/>
      <c r="CG84" s="135"/>
      <c r="CH84" s="160"/>
      <c r="CI84" s="720"/>
      <c r="CJ84" s="711"/>
      <c r="CK84" s="711"/>
      <c r="CL84" s="711"/>
      <c r="CM84" s="711"/>
      <c r="CN84" s="711"/>
      <c r="CO84" s="711"/>
      <c r="CP84" s="711"/>
      <c r="CQ84" s="711"/>
      <c r="CR84" s="711"/>
      <c r="CS84" s="711"/>
      <c r="CT84" s="721"/>
      <c r="CU84" s="135"/>
      <c r="CV84" s="164"/>
      <c r="CW84" s="733"/>
      <c r="CX84" s="733"/>
      <c r="CY84" s="733"/>
      <c r="CZ84" s="733"/>
      <c r="DA84" s="733"/>
      <c r="DB84" s="733"/>
      <c r="DC84" s="733"/>
      <c r="DD84" s="733"/>
      <c r="DE84" s="733"/>
      <c r="DF84" s="733"/>
      <c r="DG84" s="733"/>
      <c r="DH84" s="733"/>
      <c r="DI84" s="135"/>
      <c r="DJ84" s="160"/>
      <c r="DK84" s="710"/>
      <c r="DL84" s="711"/>
      <c r="DM84" s="711"/>
      <c r="DN84" s="711"/>
      <c r="DO84" s="711"/>
      <c r="DP84" s="711"/>
      <c r="DQ84" s="711"/>
      <c r="DR84" s="711"/>
      <c r="DS84" s="711"/>
      <c r="DT84" s="711"/>
      <c r="DU84" s="711"/>
      <c r="DV84" s="712"/>
      <c r="DW84" s="135"/>
      <c r="DX84" s="160"/>
      <c r="DY84" s="720"/>
      <c r="DZ84" s="711"/>
      <c r="EA84" s="711"/>
      <c r="EB84" s="711"/>
      <c r="EC84" s="711"/>
      <c r="ED84" s="711"/>
      <c r="EE84" s="711"/>
      <c r="EF84" s="711"/>
      <c r="EG84" s="711"/>
      <c r="EH84" s="711"/>
      <c r="EI84" s="711"/>
      <c r="EJ84" s="712"/>
    </row>
    <row r="85" spans="1:140">
      <c r="A85" s="137" t="s">
        <v>3185</v>
      </c>
      <c r="C85" s="881">
        <f>VLOOKUP(A85,'Прайс-лист'!$B:$K,10,0)</f>
        <v>360</v>
      </c>
      <c r="D85" s="882"/>
      <c r="E85" s="882"/>
      <c r="F85" s="882"/>
      <c r="G85" s="882"/>
      <c r="H85" s="882"/>
      <c r="I85" s="882"/>
      <c r="J85" s="882"/>
      <c r="K85" s="945"/>
      <c r="L85" s="1104"/>
      <c r="M85" s="1105"/>
      <c r="N85" s="1110"/>
      <c r="O85" s="137" t="s">
        <v>3187</v>
      </c>
      <c r="P85" s="164"/>
      <c r="Q85" s="955">
        <f>VLOOKUP(O85,'Прайс-лист'!$B:$K,10,0)</f>
        <v>450</v>
      </c>
      <c r="R85" s="882"/>
      <c r="S85" s="882"/>
      <c r="T85" s="882"/>
      <c r="U85" s="882"/>
      <c r="V85" s="882"/>
      <c r="W85" s="882"/>
      <c r="X85" s="882"/>
      <c r="Y85" s="945"/>
      <c r="Z85" s="1104"/>
      <c r="AA85" s="1105"/>
      <c r="AB85" s="1110"/>
      <c r="AC85" s="137" t="s">
        <v>630</v>
      </c>
      <c r="AD85" s="160"/>
      <c r="AE85" s="719">
        <f>VLOOKUP(AC85,'Прайс-лист'!$B:$K,10,0)</f>
        <v>370</v>
      </c>
      <c r="AF85" s="715"/>
      <c r="AG85" s="715"/>
      <c r="AH85" s="715"/>
      <c r="AI85" s="715"/>
      <c r="AJ85" s="715"/>
      <c r="AK85" s="715"/>
      <c r="AL85" s="715"/>
      <c r="AM85" s="716"/>
      <c r="AN85" s="1101"/>
      <c r="AO85" s="1102"/>
      <c r="AP85" s="1103"/>
      <c r="AQ85" s="137" t="s">
        <v>3189</v>
      </c>
      <c r="AR85" s="160"/>
      <c r="AS85" s="881">
        <f>VLOOKUP(AQ85,'Прайс-лист'!$B:$K,10,0)</f>
        <v>420</v>
      </c>
      <c r="AT85" s="882"/>
      <c r="AU85" s="882"/>
      <c r="AV85" s="882"/>
      <c r="AW85" s="882"/>
      <c r="AX85" s="882"/>
      <c r="AY85" s="882"/>
      <c r="AZ85" s="882"/>
      <c r="BA85" s="945"/>
      <c r="BB85" s="1104"/>
      <c r="BC85" s="1105"/>
      <c r="BD85" s="1110"/>
      <c r="BE85" s="137" t="s">
        <v>3191</v>
      </c>
      <c r="BF85" s="164"/>
      <c r="BG85" s="955">
        <f>VLOOKUP(BE85,'Прайс-лист'!$B:$K,10,0)</f>
        <v>530</v>
      </c>
      <c r="BH85" s="882"/>
      <c r="BI85" s="882"/>
      <c r="BJ85" s="882"/>
      <c r="BK85" s="882"/>
      <c r="BL85" s="882"/>
      <c r="BM85" s="882"/>
      <c r="BN85" s="882"/>
      <c r="BO85" s="945"/>
      <c r="BP85" s="1104"/>
      <c r="BQ85" s="1105"/>
      <c r="BR85" s="1110"/>
      <c r="BS85" s="137" t="s">
        <v>634</v>
      </c>
      <c r="BT85" s="160"/>
      <c r="BU85" s="719">
        <f>VLOOKUP(BS85,'Прайс-лист'!$B:$K,10,0)</f>
        <v>450</v>
      </c>
      <c r="BV85" s="715"/>
      <c r="BW85" s="715"/>
      <c r="BX85" s="715"/>
      <c r="BY85" s="715"/>
      <c r="BZ85" s="715"/>
      <c r="CA85" s="715"/>
      <c r="CB85" s="715"/>
      <c r="CC85" s="716"/>
      <c r="CD85" s="1101"/>
      <c r="CE85" s="1102"/>
      <c r="CF85" s="1103"/>
      <c r="CG85" s="137" t="s">
        <v>3193</v>
      </c>
      <c r="CH85" s="160"/>
      <c r="CI85" s="881">
        <f>VLOOKUP(CG85,'Прайс-лист'!$B:$K,10,0)</f>
        <v>530</v>
      </c>
      <c r="CJ85" s="882"/>
      <c r="CK85" s="882"/>
      <c r="CL85" s="882"/>
      <c r="CM85" s="882"/>
      <c r="CN85" s="882"/>
      <c r="CO85" s="882"/>
      <c r="CP85" s="882"/>
      <c r="CQ85" s="945"/>
      <c r="CR85" s="1104"/>
      <c r="CS85" s="1105"/>
      <c r="CT85" s="1110"/>
      <c r="CU85" s="137" t="s">
        <v>3195</v>
      </c>
      <c r="CV85" s="164"/>
      <c r="CW85" s="955">
        <f>VLOOKUP(CU85,'Прайс-лист'!$B:$K,10,0)</f>
        <v>690</v>
      </c>
      <c r="CX85" s="882"/>
      <c r="CY85" s="882"/>
      <c r="CZ85" s="882"/>
      <c r="DA85" s="882"/>
      <c r="DB85" s="882"/>
      <c r="DC85" s="882"/>
      <c r="DD85" s="882"/>
      <c r="DE85" s="945"/>
      <c r="DF85" s="1104"/>
      <c r="DG85" s="1105"/>
      <c r="DH85" s="1110"/>
      <c r="DI85" s="137" t="s">
        <v>638</v>
      </c>
      <c r="DJ85" s="160"/>
      <c r="DK85" s="719">
        <f>VLOOKUP(DI85,'Прайс-лист'!$B:$K,10,0)</f>
        <v>510</v>
      </c>
      <c r="DL85" s="715"/>
      <c r="DM85" s="715"/>
      <c r="DN85" s="715"/>
      <c r="DO85" s="715"/>
      <c r="DP85" s="715"/>
      <c r="DQ85" s="715"/>
      <c r="DR85" s="715"/>
      <c r="DS85" s="716"/>
      <c r="DT85" s="1101"/>
      <c r="DU85" s="1102"/>
      <c r="DV85" s="1103"/>
      <c r="DW85" s="137" t="s">
        <v>754</v>
      </c>
      <c r="DX85" s="160"/>
      <c r="DY85" s="714">
        <f>VLOOKUP(DW85,'Прайс-лист'!$B:$K,10,0)</f>
        <v>560</v>
      </c>
      <c r="DZ85" s="715"/>
      <c r="EA85" s="715"/>
      <c r="EB85" s="715"/>
      <c r="EC85" s="715"/>
      <c r="ED85" s="715"/>
      <c r="EE85" s="715"/>
      <c r="EF85" s="715"/>
      <c r="EG85" s="716"/>
      <c r="EH85" s="1101"/>
      <c r="EI85" s="1102"/>
      <c r="EJ85" s="1103"/>
    </row>
    <row r="86" spans="1:140" ht="15" thickBot="1">
      <c r="A86" s="138"/>
      <c r="C86" s="884"/>
      <c r="D86" s="885"/>
      <c r="E86" s="885"/>
      <c r="F86" s="885"/>
      <c r="G86" s="885"/>
      <c r="H86" s="885"/>
      <c r="I86" s="885"/>
      <c r="J86" s="885"/>
      <c r="K86" s="946"/>
      <c r="L86" s="1107"/>
      <c r="M86" s="1108"/>
      <c r="N86" s="1111"/>
      <c r="O86" s="139"/>
      <c r="P86" s="244"/>
      <c r="Q86" s="956"/>
      <c r="R86" s="885"/>
      <c r="S86" s="885"/>
      <c r="T86" s="885"/>
      <c r="U86" s="885"/>
      <c r="V86" s="885"/>
      <c r="W86" s="885"/>
      <c r="X86" s="885"/>
      <c r="Y86" s="946"/>
      <c r="Z86" s="1107"/>
      <c r="AA86" s="1108"/>
      <c r="AB86" s="1111"/>
      <c r="AC86" s="139" t="s">
        <v>781</v>
      </c>
      <c r="AD86" s="245"/>
      <c r="AE86" s="722">
        <f>VLOOKUP(AC86,'Прайс-лист'!$B:$K,10,0)</f>
        <v>370</v>
      </c>
      <c r="AF86" s="723"/>
      <c r="AG86" s="723"/>
      <c r="AH86" s="723"/>
      <c r="AI86" s="723"/>
      <c r="AJ86" s="723"/>
      <c r="AK86" s="723"/>
      <c r="AL86" s="723"/>
      <c r="AM86" s="724"/>
      <c r="AN86" s="1112"/>
      <c r="AO86" s="1113"/>
      <c r="AP86" s="1114"/>
      <c r="AQ86" s="138"/>
      <c r="AR86" s="245"/>
      <c r="AS86" s="884"/>
      <c r="AT86" s="885"/>
      <c r="AU86" s="885"/>
      <c r="AV86" s="885"/>
      <c r="AW86" s="885"/>
      <c r="AX86" s="885"/>
      <c r="AY86" s="885"/>
      <c r="AZ86" s="885"/>
      <c r="BA86" s="946"/>
      <c r="BB86" s="1107"/>
      <c r="BC86" s="1108"/>
      <c r="BD86" s="1111"/>
      <c r="BE86" s="139"/>
      <c r="BF86" s="244"/>
      <c r="BG86" s="956"/>
      <c r="BH86" s="885"/>
      <c r="BI86" s="885"/>
      <c r="BJ86" s="885"/>
      <c r="BK86" s="885"/>
      <c r="BL86" s="885"/>
      <c r="BM86" s="885"/>
      <c r="BN86" s="885"/>
      <c r="BO86" s="946"/>
      <c r="BP86" s="1107"/>
      <c r="BQ86" s="1108"/>
      <c r="BR86" s="1111"/>
      <c r="BS86" s="139" t="s">
        <v>783</v>
      </c>
      <c r="BT86" s="245"/>
      <c r="BU86" s="722">
        <f>VLOOKUP(BS86,'Прайс-лист'!$B:$K,10,0)</f>
        <v>450</v>
      </c>
      <c r="BV86" s="723"/>
      <c r="BW86" s="723"/>
      <c r="BX86" s="723"/>
      <c r="BY86" s="723"/>
      <c r="BZ86" s="723"/>
      <c r="CA86" s="723"/>
      <c r="CB86" s="723"/>
      <c r="CC86" s="724"/>
      <c r="CD86" s="1112"/>
      <c r="CE86" s="1113"/>
      <c r="CF86" s="1114"/>
      <c r="CG86" s="138"/>
      <c r="CH86" s="245"/>
      <c r="CI86" s="884"/>
      <c r="CJ86" s="885"/>
      <c r="CK86" s="885"/>
      <c r="CL86" s="885"/>
      <c r="CM86" s="885"/>
      <c r="CN86" s="885"/>
      <c r="CO86" s="885"/>
      <c r="CP86" s="885"/>
      <c r="CQ86" s="946"/>
      <c r="CR86" s="1107"/>
      <c r="CS86" s="1108"/>
      <c r="CT86" s="1111"/>
      <c r="CU86" s="139"/>
      <c r="CV86" s="244"/>
      <c r="CW86" s="956"/>
      <c r="CX86" s="885"/>
      <c r="CY86" s="885"/>
      <c r="CZ86" s="885"/>
      <c r="DA86" s="885"/>
      <c r="DB86" s="885"/>
      <c r="DC86" s="885"/>
      <c r="DD86" s="885"/>
      <c r="DE86" s="946"/>
      <c r="DF86" s="1107"/>
      <c r="DG86" s="1108"/>
      <c r="DH86" s="1111"/>
      <c r="DI86" s="139" t="s">
        <v>785</v>
      </c>
      <c r="DJ86" s="245"/>
      <c r="DK86" s="722">
        <f>VLOOKUP(DI86,'Прайс-лист'!$B:$K,10,0)</f>
        <v>510</v>
      </c>
      <c r="DL86" s="723"/>
      <c r="DM86" s="723"/>
      <c r="DN86" s="723"/>
      <c r="DO86" s="723"/>
      <c r="DP86" s="723"/>
      <c r="DQ86" s="723"/>
      <c r="DR86" s="723"/>
      <c r="DS86" s="724"/>
      <c r="DT86" s="1112"/>
      <c r="DU86" s="1113"/>
      <c r="DV86" s="1114"/>
      <c r="DW86" s="138" t="s">
        <v>855</v>
      </c>
      <c r="DX86" s="245"/>
      <c r="DY86" s="753">
        <f>VLOOKUP(DW86,'Прайс-лист'!$B:$K,10,0)</f>
        <v>560</v>
      </c>
      <c r="DZ86" s="723"/>
      <c r="EA86" s="723"/>
      <c r="EB86" s="723"/>
      <c r="EC86" s="723"/>
      <c r="ED86" s="723"/>
      <c r="EE86" s="723"/>
      <c r="EF86" s="723"/>
      <c r="EG86" s="724"/>
      <c r="EH86" s="1112"/>
      <c r="EI86" s="1113"/>
      <c r="EJ86" s="1114"/>
    </row>
    <row r="87" spans="1:140" ht="15" thickBot="1">
      <c r="DW87" s="142"/>
    </row>
    <row r="88" spans="1:140" ht="15.75" customHeight="1" thickBot="1">
      <c r="C88" s="754" t="s">
        <v>5894</v>
      </c>
      <c r="D88" s="755"/>
      <c r="E88" s="755"/>
      <c r="F88" s="755"/>
      <c r="G88" s="755"/>
      <c r="H88" s="755"/>
      <c r="I88" s="755"/>
      <c r="J88" s="755"/>
      <c r="K88" s="755"/>
      <c r="L88" s="755"/>
      <c r="M88" s="755"/>
      <c r="N88" s="755"/>
      <c r="O88" s="755"/>
      <c r="P88" s="755"/>
      <c r="Q88" s="755"/>
      <c r="R88" s="755"/>
      <c r="S88" s="755"/>
      <c r="T88" s="755"/>
      <c r="U88" s="755"/>
      <c r="V88" s="755"/>
      <c r="W88" s="755"/>
      <c r="X88" s="755"/>
      <c r="Y88" s="755"/>
      <c r="Z88" s="755"/>
      <c r="AA88" s="755"/>
      <c r="AB88" s="755"/>
      <c r="AC88" s="755"/>
      <c r="AD88" s="755"/>
      <c r="AE88" s="755"/>
      <c r="AF88" s="755"/>
      <c r="AG88" s="755"/>
      <c r="AH88" s="755"/>
      <c r="AI88" s="755"/>
      <c r="AJ88" s="755"/>
      <c r="AK88" s="755"/>
      <c r="AL88" s="755"/>
      <c r="AM88" s="755"/>
      <c r="AN88" s="755"/>
      <c r="AO88" s="755"/>
      <c r="AP88" s="755"/>
      <c r="AQ88" s="755"/>
      <c r="AR88" s="755"/>
      <c r="AS88" s="755"/>
      <c r="AT88" s="755"/>
      <c r="AU88" s="755"/>
      <c r="AV88" s="755"/>
      <c r="AW88" s="755"/>
      <c r="AX88" s="755"/>
      <c r="AY88" s="755"/>
      <c r="AZ88" s="755"/>
      <c r="BA88" s="755"/>
      <c r="BB88" s="755"/>
      <c r="BC88" s="755"/>
      <c r="BD88" s="756"/>
      <c r="BE88" s="134"/>
      <c r="BG88" s="754" t="s">
        <v>5895</v>
      </c>
      <c r="BH88" s="755"/>
      <c r="BI88" s="755"/>
      <c r="BJ88" s="755"/>
      <c r="BK88" s="755"/>
      <c r="BL88" s="755"/>
      <c r="BM88" s="755"/>
      <c r="BN88" s="755"/>
      <c r="BO88" s="755"/>
      <c r="BP88" s="755"/>
      <c r="BQ88" s="755"/>
      <c r="BR88" s="756"/>
      <c r="BS88" s="134"/>
      <c r="DW88" s="134"/>
    </row>
    <row r="89" spans="1:140" ht="15.75">
      <c r="C89" s="830" t="s">
        <v>5901</v>
      </c>
      <c r="D89" s="831"/>
      <c r="E89" s="831"/>
      <c r="F89" s="831"/>
      <c r="G89" s="831"/>
      <c r="H89" s="831"/>
      <c r="I89" s="831"/>
      <c r="J89" s="831"/>
      <c r="K89" s="831"/>
      <c r="L89" s="831"/>
      <c r="M89" s="831"/>
      <c r="N89" s="831"/>
      <c r="Q89" s="827" t="s">
        <v>5871</v>
      </c>
      <c r="R89" s="827"/>
      <c r="S89" s="827"/>
      <c r="T89" s="827"/>
      <c r="U89" s="827"/>
      <c r="V89" s="827"/>
      <c r="W89" s="827"/>
      <c r="X89" s="827"/>
      <c r="Y89" s="827"/>
      <c r="Z89" s="827"/>
      <c r="AA89" s="827"/>
      <c r="AB89" s="827"/>
      <c r="AC89" s="135"/>
      <c r="AD89" s="164"/>
      <c r="AE89" s="827" t="s">
        <v>5872</v>
      </c>
      <c r="AF89" s="827"/>
      <c r="AG89" s="827"/>
      <c r="AH89" s="827"/>
      <c r="AI89" s="827"/>
      <c r="AJ89" s="827"/>
      <c r="AK89" s="827"/>
      <c r="AL89" s="827"/>
      <c r="AM89" s="827"/>
      <c r="AN89" s="827"/>
      <c r="AO89" s="827"/>
      <c r="AP89" s="827"/>
      <c r="AQ89" s="135"/>
      <c r="AR89" s="164"/>
      <c r="AS89" s="827" t="s">
        <v>6363</v>
      </c>
      <c r="AT89" s="827"/>
      <c r="AU89" s="827"/>
      <c r="AV89" s="827"/>
      <c r="AW89" s="827"/>
      <c r="AX89" s="827"/>
      <c r="AY89" s="827"/>
      <c r="AZ89" s="827"/>
      <c r="BA89" s="827"/>
      <c r="BB89" s="827"/>
      <c r="BC89" s="827"/>
      <c r="BD89" s="828"/>
      <c r="BE89" s="135"/>
      <c r="BF89" s="160"/>
      <c r="BG89" s="740" t="s">
        <v>623</v>
      </c>
      <c r="BH89" s="741"/>
      <c r="BI89" s="741"/>
      <c r="BJ89" s="741"/>
      <c r="BK89" s="741"/>
      <c r="BL89" s="741"/>
      <c r="BM89" s="741"/>
      <c r="BN89" s="741"/>
      <c r="BO89" s="741"/>
      <c r="BP89" s="741"/>
      <c r="BQ89" s="741"/>
      <c r="BR89" s="742"/>
      <c r="BS89" s="135"/>
      <c r="BT89" s="160"/>
      <c r="DW89" s="135"/>
    </row>
    <row r="90" spans="1:140" ht="67.5" customHeight="1">
      <c r="C90" s="734" t="s">
        <v>5897</v>
      </c>
      <c r="D90" s="763"/>
      <c r="E90" s="763"/>
      <c r="F90" s="763"/>
      <c r="G90" s="763"/>
      <c r="H90" s="763"/>
      <c r="I90" s="763"/>
      <c r="J90" s="763"/>
      <c r="K90" s="763"/>
      <c r="L90" s="763"/>
      <c r="M90" s="763"/>
      <c r="N90" s="763"/>
      <c r="O90" s="247"/>
      <c r="P90" s="247"/>
      <c r="Q90" s="763" t="s">
        <v>5883</v>
      </c>
      <c r="R90" s="763"/>
      <c r="S90" s="763"/>
      <c r="T90" s="763"/>
      <c r="U90" s="763"/>
      <c r="V90" s="763"/>
      <c r="W90" s="763"/>
      <c r="X90" s="763"/>
      <c r="Y90" s="763"/>
      <c r="Z90" s="763"/>
      <c r="AA90" s="763"/>
      <c r="AB90" s="763"/>
      <c r="AC90" s="142"/>
      <c r="AD90" s="164"/>
      <c r="AE90" s="763" t="s">
        <v>5884</v>
      </c>
      <c r="AF90" s="763"/>
      <c r="AG90" s="763"/>
      <c r="AH90" s="763"/>
      <c r="AI90" s="763"/>
      <c r="AJ90" s="763"/>
      <c r="AK90" s="763"/>
      <c r="AL90" s="763"/>
      <c r="AM90" s="763"/>
      <c r="AN90" s="763"/>
      <c r="AO90" s="763"/>
      <c r="AP90" s="763"/>
      <c r="AQ90" s="142"/>
      <c r="AR90" s="160"/>
      <c r="AS90" s="763" t="s">
        <v>5885</v>
      </c>
      <c r="AT90" s="763"/>
      <c r="AU90" s="763"/>
      <c r="AV90" s="763"/>
      <c r="AW90" s="763"/>
      <c r="AX90" s="763"/>
      <c r="AY90" s="763"/>
      <c r="AZ90" s="763"/>
      <c r="BA90" s="763"/>
      <c r="BB90" s="763"/>
      <c r="BC90" s="763"/>
      <c r="BD90" s="744"/>
      <c r="BE90" s="142"/>
      <c r="BF90" s="160"/>
      <c r="BG90" s="734" t="s">
        <v>4399</v>
      </c>
      <c r="BH90" s="821"/>
      <c r="BI90" s="821"/>
      <c r="BJ90" s="821"/>
      <c r="BK90" s="821"/>
      <c r="BL90" s="821"/>
      <c r="BM90" s="821"/>
      <c r="BN90" s="821"/>
      <c r="BO90" s="821"/>
      <c r="BP90" s="821"/>
      <c r="BQ90" s="821"/>
      <c r="BR90" s="744"/>
      <c r="BS90" s="142"/>
      <c r="BT90" s="160"/>
      <c r="DW90" s="134"/>
    </row>
    <row r="91" spans="1:140" ht="15" customHeight="1">
      <c r="C91" s="736"/>
      <c r="D91" s="762"/>
      <c r="E91" s="762"/>
      <c r="F91" s="762"/>
      <c r="G91" s="762"/>
      <c r="H91" s="762"/>
      <c r="I91" s="762"/>
      <c r="J91" s="762"/>
      <c r="K91" s="762"/>
      <c r="L91" s="762"/>
      <c r="M91" s="762"/>
      <c r="N91" s="762"/>
      <c r="O91" s="247"/>
      <c r="P91" s="247"/>
      <c r="Q91" s="762" t="s">
        <v>5878</v>
      </c>
      <c r="R91" s="762"/>
      <c r="S91" s="762"/>
      <c r="T91" s="762"/>
      <c r="U91" s="762"/>
      <c r="V91" s="762"/>
      <c r="W91" s="762"/>
      <c r="X91" s="762"/>
      <c r="Y91" s="762"/>
      <c r="Z91" s="762"/>
      <c r="AA91" s="762"/>
      <c r="AB91" s="762"/>
      <c r="AC91" s="403"/>
      <c r="AD91" s="164"/>
      <c r="AE91" s="762" t="s">
        <v>5878</v>
      </c>
      <c r="AF91" s="762"/>
      <c r="AG91" s="762"/>
      <c r="AH91" s="762"/>
      <c r="AI91" s="762"/>
      <c r="AJ91" s="762"/>
      <c r="AK91" s="762"/>
      <c r="AL91" s="762"/>
      <c r="AM91" s="762"/>
      <c r="AN91" s="762"/>
      <c r="AO91" s="762"/>
      <c r="AP91" s="762"/>
      <c r="AQ91" s="403"/>
      <c r="AR91" s="160"/>
      <c r="AS91" s="762" t="s">
        <v>5878</v>
      </c>
      <c r="AT91" s="762"/>
      <c r="AU91" s="762"/>
      <c r="AV91" s="762"/>
      <c r="AW91" s="762"/>
      <c r="AX91" s="762"/>
      <c r="AY91" s="762"/>
      <c r="AZ91" s="762"/>
      <c r="BA91" s="762"/>
      <c r="BB91" s="762"/>
      <c r="BC91" s="762"/>
      <c r="BD91" s="718"/>
      <c r="BE91" s="403"/>
      <c r="BF91" s="160"/>
      <c r="BG91" s="736" t="s">
        <v>625</v>
      </c>
      <c r="BH91" s="822"/>
      <c r="BI91" s="822"/>
      <c r="BJ91" s="822"/>
      <c r="BK91" s="822"/>
      <c r="BL91" s="822"/>
      <c r="BM91" s="822"/>
      <c r="BN91" s="822"/>
      <c r="BO91" s="822"/>
      <c r="BP91" s="822"/>
      <c r="BQ91" s="822"/>
      <c r="BR91" s="718"/>
      <c r="BS91" s="403"/>
      <c r="BT91" s="160"/>
      <c r="DW91" s="135"/>
    </row>
    <row r="92" spans="1:140" ht="106.5" customHeight="1">
      <c r="C92" s="720"/>
      <c r="D92" s="711"/>
      <c r="E92" s="711"/>
      <c r="F92" s="711"/>
      <c r="G92" s="711"/>
      <c r="H92" s="711"/>
      <c r="I92" s="711"/>
      <c r="J92" s="711"/>
      <c r="K92" s="711"/>
      <c r="L92" s="711"/>
      <c r="M92" s="711"/>
      <c r="N92" s="721"/>
      <c r="O92" s="247"/>
      <c r="P92" s="247"/>
      <c r="Q92" s="710"/>
      <c r="R92" s="711"/>
      <c r="S92" s="711"/>
      <c r="T92" s="711"/>
      <c r="U92" s="711"/>
      <c r="V92" s="711"/>
      <c r="W92" s="711"/>
      <c r="X92" s="711"/>
      <c r="Y92" s="711"/>
      <c r="Z92" s="711"/>
      <c r="AA92" s="711"/>
      <c r="AB92" s="721"/>
      <c r="AC92" s="135"/>
      <c r="AD92" s="164"/>
      <c r="AE92" s="710"/>
      <c r="AF92" s="711"/>
      <c r="AG92" s="711"/>
      <c r="AH92" s="711"/>
      <c r="AI92" s="711"/>
      <c r="AJ92" s="711"/>
      <c r="AK92" s="711"/>
      <c r="AL92" s="711"/>
      <c r="AM92" s="711"/>
      <c r="AN92" s="711"/>
      <c r="AO92" s="711"/>
      <c r="AP92" s="721"/>
      <c r="AQ92" s="135"/>
      <c r="AR92" s="160"/>
      <c r="AS92" s="710"/>
      <c r="AT92" s="711"/>
      <c r="AU92" s="711"/>
      <c r="AV92" s="711"/>
      <c r="AW92" s="711"/>
      <c r="AX92" s="711"/>
      <c r="AY92" s="711"/>
      <c r="AZ92" s="711"/>
      <c r="BA92" s="711"/>
      <c r="BB92" s="711"/>
      <c r="BC92" s="711"/>
      <c r="BD92" s="712"/>
      <c r="BE92" s="135"/>
      <c r="BF92" s="160"/>
      <c r="BG92" s="720"/>
      <c r="BH92" s="824"/>
      <c r="BI92" s="824"/>
      <c r="BJ92" s="824"/>
      <c r="BK92" s="824"/>
      <c r="BL92" s="824"/>
      <c r="BM92" s="824"/>
      <c r="BN92" s="824"/>
      <c r="BO92" s="824"/>
      <c r="BP92" s="824"/>
      <c r="BQ92" s="824"/>
      <c r="BR92" s="712"/>
      <c r="BS92" s="135"/>
      <c r="BT92" s="160"/>
      <c r="DW92" s="134"/>
    </row>
    <row r="93" spans="1:140">
      <c r="A93" s="137" t="s">
        <v>5834</v>
      </c>
      <c r="C93" s="881">
        <f>VLOOKUP(A93,'Прайс-лист'!$B:$K,10,0)</f>
        <v>860</v>
      </c>
      <c r="D93" s="882"/>
      <c r="E93" s="882"/>
      <c r="F93" s="882"/>
      <c r="G93" s="882"/>
      <c r="H93" s="882"/>
      <c r="I93" s="882"/>
      <c r="J93" s="882"/>
      <c r="K93" s="945"/>
      <c r="L93" s="1104"/>
      <c r="M93" s="1105"/>
      <c r="N93" s="1110"/>
      <c r="O93" s="137" t="s">
        <v>5857</v>
      </c>
      <c r="P93" s="247"/>
      <c r="Q93" s="719">
        <f>VLOOKUP(O93,'Прайс-лист'!$B:$K,10,0)</f>
        <v>1920</v>
      </c>
      <c r="R93" s="715"/>
      <c r="S93" s="715"/>
      <c r="T93" s="715"/>
      <c r="U93" s="715"/>
      <c r="V93" s="715"/>
      <c r="W93" s="715"/>
      <c r="X93" s="715"/>
      <c r="Y93" s="716"/>
      <c r="Z93" s="708"/>
      <c r="AA93" s="761"/>
      <c r="AB93" s="761"/>
      <c r="AC93" s="137" t="s">
        <v>5859</v>
      </c>
      <c r="AD93" s="160"/>
      <c r="AE93" s="719">
        <f>VLOOKUP(AC93,'Прайс-лист'!$B:$K,10,0)</f>
        <v>2120</v>
      </c>
      <c r="AF93" s="715"/>
      <c r="AG93" s="715"/>
      <c r="AH93" s="715"/>
      <c r="AI93" s="715"/>
      <c r="AJ93" s="715"/>
      <c r="AK93" s="715"/>
      <c r="AL93" s="715"/>
      <c r="AM93" s="716"/>
      <c r="AN93" s="708"/>
      <c r="AO93" s="761"/>
      <c r="AP93" s="761"/>
      <c r="AQ93" s="137" t="s">
        <v>5861</v>
      </c>
      <c r="AR93" s="160"/>
      <c r="AS93" s="719">
        <f>VLOOKUP(AQ93,'Прайс-лист'!$B:$K,10,0)</f>
        <v>2420</v>
      </c>
      <c r="AT93" s="715"/>
      <c r="AU93" s="715"/>
      <c r="AV93" s="715"/>
      <c r="AW93" s="715"/>
      <c r="AX93" s="715"/>
      <c r="AY93" s="715"/>
      <c r="AZ93" s="715"/>
      <c r="BA93" s="716"/>
      <c r="BB93" s="708"/>
      <c r="BC93" s="761"/>
      <c r="BD93" s="713"/>
      <c r="BE93" s="137" t="s">
        <v>626</v>
      </c>
      <c r="BF93" s="160"/>
      <c r="BG93" s="714">
        <f>VLOOKUP(BE93,'Прайс-лист'!$B:$K,10,0)</f>
        <v>290</v>
      </c>
      <c r="BH93" s="820"/>
      <c r="BI93" s="820"/>
      <c r="BJ93" s="820"/>
      <c r="BK93" s="820"/>
      <c r="BL93" s="820"/>
      <c r="BM93" s="820"/>
      <c r="BN93" s="820"/>
      <c r="BO93" s="716"/>
      <c r="BP93" s="708"/>
      <c r="BQ93" s="709"/>
      <c r="BR93" s="713"/>
      <c r="BT93" s="160"/>
      <c r="DW93" s="135"/>
    </row>
    <row r="94" spans="1:140" ht="15" thickBot="1">
      <c r="A94" s="138"/>
      <c r="C94" s="884" t="e">
        <f>VLOOKUP(A94,'Прайс-лист'!$B:$K,10,0)</f>
        <v>#N/A</v>
      </c>
      <c r="D94" s="885"/>
      <c r="E94" s="885"/>
      <c r="F94" s="885"/>
      <c r="G94" s="885"/>
      <c r="H94" s="885"/>
      <c r="I94" s="885"/>
      <c r="J94" s="885"/>
      <c r="K94" s="946"/>
      <c r="L94" s="1107"/>
      <c r="M94" s="1108"/>
      <c r="N94" s="1111"/>
      <c r="O94" s="139" t="s">
        <v>5858</v>
      </c>
      <c r="P94" s="248"/>
      <c r="Q94" s="722">
        <f>VLOOKUP(O94,'Прайс-лист'!$B:$K,10,0)</f>
        <v>1920</v>
      </c>
      <c r="R94" s="723"/>
      <c r="S94" s="723"/>
      <c r="T94" s="723"/>
      <c r="U94" s="723"/>
      <c r="V94" s="723"/>
      <c r="W94" s="723"/>
      <c r="X94" s="723"/>
      <c r="Y94" s="724"/>
      <c r="Z94" s="725"/>
      <c r="AA94" s="726"/>
      <c r="AB94" s="726"/>
      <c r="AC94" s="139" t="s">
        <v>5860</v>
      </c>
      <c r="AD94" s="245"/>
      <c r="AE94" s="722">
        <f>VLOOKUP(AC94,'Прайс-лист'!$B:$K,10,0)</f>
        <v>2120</v>
      </c>
      <c r="AF94" s="723"/>
      <c r="AG94" s="723"/>
      <c r="AH94" s="723"/>
      <c r="AI94" s="723"/>
      <c r="AJ94" s="723"/>
      <c r="AK94" s="723"/>
      <c r="AL94" s="723"/>
      <c r="AM94" s="724"/>
      <c r="AN94" s="725"/>
      <c r="AO94" s="726"/>
      <c r="AP94" s="726"/>
      <c r="AQ94" s="139" t="s">
        <v>5862</v>
      </c>
      <c r="AR94" s="245"/>
      <c r="AS94" s="722">
        <f>VLOOKUP(AQ94,'Прайс-лист'!$B:$K,10,0)</f>
        <v>2420</v>
      </c>
      <c r="AT94" s="723"/>
      <c r="AU94" s="723"/>
      <c r="AV94" s="723"/>
      <c r="AW94" s="723"/>
      <c r="AX94" s="723"/>
      <c r="AY94" s="723"/>
      <c r="AZ94" s="723"/>
      <c r="BA94" s="724"/>
      <c r="BB94" s="725"/>
      <c r="BC94" s="726"/>
      <c r="BD94" s="727"/>
      <c r="BE94" s="138" t="s">
        <v>779</v>
      </c>
      <c r="BF94" s="160"/>
      <c r="BG94" s="753">
        <f>VLOOKUP(BE94,'Прайс-лист'!$B:$K,10,0)</f>
        <v>290</v>
      </c>
      <c r="BH94" s="723"/>
      <c r="BI94" s="723"/>
      <c r="BJ94" s="723"/>
      <c r="BK94" s="723"/>
      <c r="BL94" s="723"/>
      <c r="BM94" s="723"/>
      <c r="BN94" s="723"/>
      <c r="BO94" s="724"/>
      <c r="BP94" s="725"/>
      <c r="BQ94" s="726"/>
      <c r="BR94" s="727"/>
      <c r="BT94" s="160"/>
      <c r="DW94" s="134"/>
    </row>
    <row r="95" spans="1:140">
      <c r="AQ95" s="142"/>
      <c r="AR95" s="160"/>
      <c r="BF95" s="160"/>
    </row>
    <row r="96" spans="1:140">
      <c r="AQ96" s="142"/>
      <c r="AR96" s="160"/>
      <c r="BF96" s="160"/>
    </row>
    <row r="97" spans="43:58">
      <c r="AQ97" s="142"/>
      <c r="AR97" s="160"/>
      <c r="BF97" s="160"/>
    </row>
    <row r="98" spans="43:58">
      <c r="AQ98" s="142"/>
      <c r="AR98" s="160"/>
    </row>
    <row r="99" spans="43:58">
      <c r="AQ99" s="142"/>
      <c r="AR99" s="160"/>
    </row>
    <row r="100" spans="43:58">
      <c r="AQ100" s="142"/>
    </row>
    <row r="101" spans="43:58">
      <c r="AQ101" s="142"/>
    </row>
    <row r="102" spans="43:58">
      <c r="AQ102" s="142"/>
    </row>
    <row r="103" spans="43:58">
      <c r="AQ103" s="142"/>
    </row>
  </sheetData>
  <sheetProtection algorithmName="SHA-512" hashValue="zgkceMXb7v131KunPukJxzhbpGe63f2MviyfVoUa9zHwvRHIEbu3i5r3ovb30kI5rImYW/I9SgJ6+PdNY1B22Q==" saltValue="h7vtFDHZUVdJnQoGzk4F6A==" spinCount="100000" sheet="1" objects="1" scenarios="1"/>
  <mergeCells count="828">
    <mergeCell ref="BP61:BR62"/>
    <mergeCell ref="BB62:BD62"/>
    <mergeCell ref="Q94:Y94"/>
    <mergeCell ref="Z94:AB94"/>
    <mergeCell ref="AS94:BA94"/>
    <mergeCell ref="BB94:BD94"/>
    <mergeCell ref="C88:BD88"/>
    <mergeCell ref="CS3:DB3"/>
    <mergeCell ref="DC3:DL3"/>
    <mergeCell ref="AS89:BD89"/>
    <mergeCell ref="AS90:BD90"/>
    <mergeCell ref="AS91:BD91"/>
    <mergeCell ref="AS92:BD92"/>
    <mergeCell ref="Q93:Y93"/>
    <mergeCell ref="Z93:AB93"/>
    <mergeCell ref="AS93:BA93"/>
    <mergeCell ref="BB93:BD93"/>
    <mergeCell ref="C56:AB56"/>
    <mergeCell ref="AE56:BD56"/>
    <mergeCell ref="BG56:CT56"/>
    <mergeCell ref="BU61:CC61"/>
    <mergeCell ref="CD61:CF61"/>
    <mergeCell ref="BU62:CC62"/>
    <mergeCell ref="CD62:CF62"/>
    <mergeCell ref="BG61:BO62"/>
    <mergeCell ref="DK48:EJ48"/>
    <mergeCell ref="AS53:BA53"/>
    <mergeCell ref="BB53:BD53"/>
    <mergeCell ref="DY53:EG53"/>
    <mergeCell ref="EH53:EJ53"/>
    <mergeCell ref="AS54:BA54"/>
    <mergeCell ref="BB54:BD54"/>
    <mergeCell ref="DY54:EG54"/>
    <mergeCell ref="EH54:EJ54"/>
    <mergeCell ref="DK53:DS54"/>
    <mergeCell ref="DT53:DV54"/>
    <mergeCell ref="DY52:EJ52"/>
    <mergeCell ref="DK51:DV51"/>
    <mergeCell ref="AS52:BD52"/>
    <mergeCell ref="BG52:BR52"/>
    <mergeCell ref="BU52:CF52"/>
    <mergeCell ref="CI52:CT52"/>
    <mergeCell ref="CW52:DH52"/>
    <mergeCell ref="DK52:DV52"/>
    <mergeCell ref="CI49:CT49"/>
    <mergeCell ref="CW49:DH49"/>
    <mergeCell ref="DK49:DV49"/>
    <mergeCell ref="DY49:EJ49"/>
    <mergeCell ref="CI50:CT50"/>
    <mergeCell ref="Q53:Y53"/>
    <mergeCell ref="Z53:AB53"/>
    <mergeCell ref="AE53:AM54"/>
    <mergeCell ref="AN53:AP54"/>
    <mergeCell ref="Q54:Y54"/>
    <mergeCell ref="Z54:AB54"/>
    <mergeCell ref="C48:AB48"/>
    <mergeCell ref="AE48:BR48"/>
    <mergeCell ref="BU48:DH48"/>
    <mergeCell ref="C53:K53"/>
    <mergeCell ref="L53:N53"/>
    <mergeCell ref="C54:K54"/>
    <mergeCell ref="L54:N54"/>
    <mergeCell ref="C51:N51"/>
    <mergeCell ref="Q51:AB51"/>
    <mergeCell ref="AE51:AP51"/>
    <mergeCell ref="AS51:BD51"/>
    <mergeCell ref="BG51:BR51"/>
    <mergeCell ref="BU51:CF51"/>
    <mergeCell ref="CI51:CT51"/>
    <mergeCell ref="CW51:DH51"/>
    <mergeCell ref="C52:N52"/>
    <mergeCell ref="Q52:AB52"/>
    <mergeCell ref="AE52:AP52"/>
    <mergeCell ref="DK39:EJ39"/>
    <mergeCell ref="BU44:CC44"/>
    <mergeCell ref="CD44:CF44"/>
    <mergeCell ref="CW44:DE44"/>
    <mergeCell ref="DF44:DH44"/>
    <mergeCell ref="DY44:EG44"/>
    <mergeCell ref="EH44:EJ44"/>
    <mergeCell ref="BU45:CC45"/>
    <mergeCell ref="CD45:CF45"/>
    <mergeCell ref="CW45:DE45"/>
    <mergeCell ref="DF45:DH45"/>
    <mergeCell ref="DY45:EG45"/>
    <mergeCell ref="EH45:EJ45"/>
    <mergeCell ref="CI44:CQ45"/>
    <mergeCell ref="CR44:CT45"/>
    <mergeCell ref="DK44:DS45"/>
    <mergeCell ref="DT44:DV45"/>
    <mergeCell ref="DK40:DV40"/>
    <mergeCell ref="DY42:EJ42"/>
    <mergeCell ref="BU43:CF43"/>
    <mergeCell ref="CI43:CT43"/>
    <mergeCell ref="CW43:DH43"/>
    <mergeCell ref="DK43:DV43"/>
    <mergeCell ref="DY43:EJ43"/>
    <mergeCell ref="C31:N31"/>
    <mergeCell ref="Q31:BD31"/>
    <mergeCell ref="BG31:DH31"/>
    <mergeCell ref="C44:K45"/>
    <mergeCell ref="L44:N45"/>
    <mergeCell ref="Q44:Y44"/>
    <mergeCell ref="Z44:AB44"/>
    <mergeCell ref="AE44:AM45"/>
    <mergeCell ref="AN44:AP45"/>
    <mergeCell ref="Q45:Y45"/>
    <mergeCell ref="Z45:AB45"/>
    <mergeCell ref="C39:AB39"/>
    <mergeCell ref="AE39:BD39"/>
    <mergeCell ref="BG39:CF39"/>
    <mergeCell ref="CI39:DH39"/>
    <mergeCell ref="BG44:BO45"/>
    <mergeCell ref="BP44:BR45"/>
    <mergeCell ref="BB45:BD45"/>
    <mergeCell ref="AS45:BA45"/>
    <mergeCell ref="C43:N43"/>
    <mergeCell ref="Q43:AB43"/>
    <mergeCell ref="AE43:AP43"/>
    <mergeCell ref="AS43:BD43"/>
    <mergeCell ref="BG43:BR43"/>
    <mergeCell ref="C36:K36"/>
    <mergeCell ref="L36:N36"/>
    <mergeCell ref="AE36:AM36"/>
    <mergeCell ref="AN36:AP36"/>
    <mergeCell ref="C37:K37"/>
    <mergeCell ref="L37:N37"/>
    <mergeCell ref="AE37:AM37"/>
    <mergeCell ref="AN37:AP37"/>
    <mergeCell ref="C42:N42"/>
    <mergeCell ref="Q42:AB42"/>
    <mergeCell ref="AE42:AP42"/>
    <mergeCell ref="AS42:BD42"/>
    <mergeCell ref="BG42:BR42"/>
    <mergeCell ref="C23:N23"/>
    <mergeCell ref="Q23:BD23"/>
    <mergeCell ref="BG23:CT23"/>
    <mergeCell ref="CW23:DV23"/>
    <mergeCell ref="DY23:EJ23"/>
    <mergeCell ref="C28:K28"/>
    <mergeCell ref="L28:N28"/>
    <mergeCell ref="AE28:AM28"/>
    <mergeCell ref="AN28:AP28"/>
    <mergeCell ref="CI28:CQ28"/>
    <mergeCell ref="CR28:CT28"/>
    <mergeCell ref="DK28:DS28"/>
    <mergeCell ref="DT28:DV28"/>
    <mergeCell ref="DY27:EJ27"/>
    <mergeCell ref="AS28:BA28"/>
    <mergeCell ref="BB28:BD28"/>
    <mergeCell ref="BG28:BO29"/>
    <mergeCell ref="BP28:BR29"/>
    <mergeCell ref="BU28:CC28"/>
    <mergeCell ref="DY28:EG29"/>
    <mergeCell ref="EH28:EJ29"/>
    <mergeCell ref="AE29:AM29"/>
    <mergeCell ref="AN29:AP29"/>
    <mergeCell ref="CI29:CQ29"/>
    <mergeCell ref="AS29:BA29"/>
    <mergeCell ref="C27:N27"/>
    <mergeCell ref="Q27:AB27"/>
    <mergeCell ref="AE27:AP27"/>
    <mergeCell ref="AS27:BD27"/>
    <mergeCell ref="BG27:BR27"/>
    <mergeCell ref="BU27:CF27"/>
    <mergeCell ref="CI27:CT27"/>
    <mergeCell ref="BB29:BD29"/>
    <mergeCell ref="BU29:CC29"/>
    <mergeCell ref="CD29:CF29"/>
    <mergeCell ref="C29:K29"/>
    <mergeCell ref="L29:N29"/>
    <mergeCell ref="CR29:CT29"/>
    <mergeCell ref="Q28:Y29"/>
    <mergeCell ref="Z28:AB29"/>
    <mergeCell ref="C26:N26"/>
    <mergeCell ref="Q26:AB26"/>
    <mergeCell ref="AE26:AP26"/>
    <mergeCell ref="AS26:BD26"/>
    <mergeCell ref="BG26:BR26"/>
    <mergeCell ref="BU26:CF26"/>
    <mergeCell ref="CI26:CT26"/>
    <mergeCell ref="CW26:DH26"/>
    <mergeCell ref="DK26:DV26"/>
    <mergeCell ref="AS24:BD24"/>
    <mergeCell ref="BG24:BR24"/>
    <mergeCell ref="BU24:CF24"/>
    <mergeCell ref="CI24:CT24"/>
    <mergeCell ref="CW24:DH24"/>
    <mergeCell ref="DK24:DV24"/>
    <mergeCell ref="CW27:DH27"/>
    <mergeCell ref="DK27:DV27"/>
    <mergeCell ref="CI25:CT25"/>
    <mergeCell ref="CW25:DH25"/>
    <mergeCell ref="DK25:DV25"/>
    <mergeCell ref="BU25:CF25"/>
    <mergeCell ref="C1:EJ1"/>
    <mergeCell ref="C47:EJ47"/>
    <mergeCell ref="C3:L3"/>
    <mergeCell ref="N3:X3"/>
    <mergeCell ref="Z3:AJ3"/>
    <mergeCell ref="CI3:CQ3"/>
    <mergeCell ref="DY61:EG62"/>
    <mergeCell ref="CI62:CQ62"/>
    <mergeCell ref="CR62:CT62"/>
    <mergeCell ref="N2:AJ2"/>
    <mergeCell ref="B6:EJ6"/>
    <mergeCell ref="CI61:CQ61"/>
    <mergeCell ref="DY59:EJ59"/>
    <mergeCell ref="C60:N60"/>
    <mergeCell ref="Q60:AB60"/>
    <mergeCell ref="AE60:AP60"/>
    <mergeCell ref="AS60:BD60"/>
    <mergeCell ref="BG60:BR60"/>
    <mergeCell ref="BU60:CF60"/>
    <mergeCell ref="CI60:CT60"/>
    <mergeCell ref="CW60:DH60"/>
    <mergeCell ref="DK60:DV60"/>
    <mergeCell ref="DY60:EJ60"/>
    <mergeCell ref="C24:N24"/>
    <mergeCell ref="C93:K94"/>
    <mergeCell ref="L93:N94"/>
    <mergeCell ref="BG94:BO94"/>
    <mergeCell ref="BP94:BR94"/>
    <mergeCell ref="DY78:EG78"/>
    <mergeCell ref="EH78:EJ78"/>
    <mergeCell ref="DY86:EG86"/>
    <mergeCell ref="EH86:EJ86"/>
    <mergeCell ref="AE94:AM94"/>
    <mergeCell ref="AN94:AP94"/>
    <mergeCell ref="BG93:BO93"/>
    <mergeCell ref="BP93:BR93"/>
    <mergeCell ref="AS83:BD83"/>
    <mergeCell ref="BG83:BR83"/>
    <mergeCell ref="BU83:CF83"/>
    <mergeCell ref="CI83:CT83"/>
    <mergeCell ref="CW83:DH83"/>
    <mergeCell ref="DK83:DV83"/>
    <mergeCell ref="C82:N82"/>
    <mergeCell ref="Q82:AB82"/>
    <mergeCell ref="AE82:AP82"/>
    <mergeCell ref="AS82:BD82"/>
    <mergeCell ref="BG82:BR82"/>
    <mergeCell ref="BU82:CF82"/>
    <mergeCell ref="DY77:EG77"/>
    <mergeCell ref="EH77:EJ77"/>
    <mergeCell ref="DY85:EG85"/>
    <mergeCell ref="EH85:EJ85"/>
    <mergeCell ref="AE93:AM93"/>
    <mergeCell ref="AN93:AP93"/>
    <mergeCell ref="C92:N92"/>
    <mergeCell ref="Q92:AB92"/>
    <mergeCell ref="AE92:AP92"/>
    <mergeCell ref="BG92:BR92"/>
    <mergeCell ref="AE86:AM86"/>
    <mergeCell ref="BU85:CC85"/>
    <mergeCell ref="BU86:CC86"/>
    <mergeCell ref="L85:N86"/>
    <mergeCell ref="Q85:Y86"/>
    <mergeCell ref="Z85:AB86"/>
    <mergeCell ref="AS85:BA86"/>
    <mergeCell ref="BB85:BD86"/>
    <mergeCell ref="BG85:BO86"/>
    <mergeCell ref="C83:N83"/>
    <mergeCell ref="Q83:AB83"/>
    <mergeCell ref="AE83:AP83"/>
    <mergeCell ref="CW82:DH82"/>
    <mergeCell ref="DK82:DV82"/>
    <mergeCell ref="DY76:EJ76"/>
    <mergeCell ref="DY84:EJ84"/>
    <mergeCell ref="C91:N91"/>
    <mergeCell ref="Q91:AB91"/>
    <mergeCell ref="AE91:AP91"/>
    <mergeCell ref="BG91:BR91"/>
    <mergeCell ref="DY83:EJ83"/>
    <mergeCell ref="CI85:CQ86"/>
    <mergeCell ref="CR85:CT86"/>
    <mergeCell ref="CW85:DE86"/>
    <mergeCell ref="DF85:DH86"/>
    <mergeCell ref="C90:N90"/>
    <mergeCell ref="Q90:AB90"/>
    <mergeCell ref="AE90:AP90"/>
    <mergeCell ref="BG90:BR90"/>
    <mergeCell ref="Q84:AB84"/>
    <mergeCell ref="AE84:AP84"/>
    <mergeCell ref="AS84:BD84"/>
    <mergeCell ref="BG84:BR84"/>
    <mergeCell ref="BU84:CF84"/>
    <mergeCell ref="DT85:DV85"/>
    <mergeCell ref="CD85:CF85"/>
    <mergeCell ref="DK85:DS85"/>
    <mergeCell ref="C85:K86"/>
    <mergeCell ref="DY72:EJ72"/>
    <mergeCell ref="DY80:EJ80"/>
    <mergeCell ref="C89:N89"/>
    <mergeCell ref="Q89:AB89"/>
    <mergeCell ref="AE89:AP89"/>
    <mergeCell ref="BG89:BR89"/>
    <mergeCell ref="DY73:EJ73"/>
    <mergeCell ref="CD86:CF86"/>
    <mergeCell ref="DK86:DS86"/>
    <mergeCell ref="AN86:AP86"/>
    <mergeCell ref="DY75:EJ75"/>
    <mergeCell ref="BP85:BR86"/>
    <mergeCell ref="DY81:EJ81"/>
    <mergeCell ref="DY74:EJ74"/>
    <mergeCell ref="DY82:EJ82"/>
    <mergeCell ref="DT86:DV86"/>
    <mergeCell ref="BG88:BR88"/>
    <mergeCell ref="CI84:CT84"/>
    <mergeCell ref="CW84:DH84"/>
    <mergeCell ref="DK84:DV84"/>
    <mergeCell ref="AE85:AM85"/>
    <mergeCell ref="AN85:AP85"/>
    <mergeCell ref="C84:N84"/>
    <mergeCell ref="CI82:CT82"/>
    <mergeCell ref="DK78:DS78"/>
    <mergeCell ref="DT78:DV78"/>
    <mergeCell ref="BG78:BO78"/>
    <mergeCell ref="BP78:BR78"/>
    <mergeCell ref="C80:AP80"/>
    <mergeCell ref="AS80:CF80"/>
    <mergeCell ref="CI80:DV80"/>
    <mergeCell ref="C81:N81"/>
    <mergeCell ref="Q81:AB81"/>
    <mergeCell ref="AE81:AP81"/>
    <mergeCell ref="AS81:BD81"/>
    <mergeCell ref="BG81:BR81"/>
    <mergeCell ref="BU81:CF81"/>
    <mergeCell ref="CI81:CT81"/>
    <mergeCell ref="CW81:DH81"/>
    <mergeCell ref="DK81:DV81"/>
    <mergeCell ref="BP77:BR77"/>
    <mergeCell ref="C78:K78"/>
    <mergeCell ref="L78:N78"/>
    <mergeCell ref="AE78:AM78"/>
    <mergeCell ref="AN78:AP78"/>
    <mergeCell ref="CI77:CQ77"/>
    <mergeCell ref="CR77:CT77"/>
    <mergeCell ref="C77:K77"/>
    <mergeCell ref="L77:N77"/>
    <mergeCell ref="AE77:AM77"/>
    <mergeCell ref="AN77:AP77"/>
    <mergeCell ref="CI78:CQ78"/>
    <mergeCell ref="CR78:CT78"/>
    <mergeCell ref="C76:N76"/>
    <mergeCell ref="Q76:AB76"/>
    <mergeCell ref="AE76:AP76"/>
    <mergeCell ref="AS76:BD76"/>
    <mergeCell ref="BG76:BR76"/>
    <mergeCell ref="BU76:CF76"/>
    <mergeCell ref="CI76:CT76"/>
    <mergeCell ref="CW76:DH76"/>
    <mergeCell ref="DK76:DV76"/>
    <mergeCell ref="C75:N75"/>
    <mergeCell ref="Q75:AB75"/>
    <mergeCell ref="AE75:AP75"/>
    <mergeCell ref="AS75:BD75"/>
    <mergeCell ref="BG75:BR75"/>
    <mergeCell ref="BU75:CF75"/>
    <mergeCell ref="CI75:CT75"/>
    <mergeCell ref="CW75:DH75"/>
    <mergeCell ref="DK75:DV75"/>
    <mergeCell ref="AN70:AP70"/>
    <mergeCell ref="C74:N74"/>
    <mergeCell ref="Q74:AB74"/>
    <mergeCell ref="AE74:AP74"/>
    <mergeCell ref="AS74:BD74"/>
    <mergeCell ref="BG74:BR74"/>
    <mergeCell ref="BU74:CF74"/>
    <mergeCell ref="CI74:CT74"/>
    <mergeCell ref="C73:N73"/>
    <mergeCell ref="Q73:AB73"/>
    <mergeCell ref="AE73:AP73"/>
    <mergeCell ref="AS73:BD73"/>
    <mergeCell ref="BG73:BR73"/>
    <mergeCell ref="BU73:CF73"/>
    <mergeCell ref="AN69:AP69"/>
    <mergeCell ref="AS69:BA70"/>
    <mergeCell ref="BB69:BD70"/>
    <mergeCell ref="BU69:CC70"/>
    <mergeCell ref="BG69:BO69"/>
    <mergeCell ref="BP69:BR69"/>
    <mergeCell ref="CW69:DE70"/>
    <mergeCell ref="DF69:DH70"/>
    <mergeCell ref="C72:N72"/>
    <mergeCell ref="Q72:AP72"/>
    <mergeCell ref="AS72:BR72"/>
    <mergeCell ref="BU72:CT72"/>
    <mergeCell ref="CW72:DV72"/>
    <mergeCell ref="CR70:CT70"/>
    <mergeCell ref="DK70:DS70"/>
    <mergeCell ref="DT70:DV70"/>
    <mergeCell ref="BG70:BO70"/>
    <mergeCell ref="BP70:BR70"/>
    <mergeCell ref="CI70:CQ70"/>
    <mergeCell ref="C70:K70"/>
    <mergeCell ref="L70:N70"/>
    <mergeCell ref="Q70:Y70"/>
    <mergeCell ref="Z70:AB70"/>
    <mergeCell ref="AE70:AM70"/>
    <mergeCell ref="C69:K69"/>
    <mergeCell ref="L69:N69"/>
    <mergeCell ref="Q69:Y69"/>
    <mergeCell ref="DY67:EJ67"/>
    <mergeCell ref="C68:N68"/>
    <mergeCell ref="Q68:AB68"/>
    <mergeCell ref="AE68:AP68"/>
    <mergeCell ref="AS68:BD68"/>
    <mergeCell ref="BG68:BR68"/>
    <mergeCell ref="BU68:CF68"/>
    <mergeCell ref="CI68:CT68"/>
    <mergeCell ref="CW68:DH68"/>
    <mergeCell ref="DK68:DV68"/>
    <mergeCell ref="DY68:EJ68"/>
    <mergeCell ref="C67:N67"/>
    <mergeCell ref="Q67:AB67"/>
    <mergeCell ref="AE67:AP67"/>
    <mergeCell ref="AS67:BD67"/>
    <mergeCell ref="BG67:BR67"/>
    <mergeCell ref="BU67:CF67"/>
    <mergeCell ref="CI67:CT67"/>
    <mergeCell ref="CW67:DH67"/>
    <mergeCell ref="DK67:DV67"/>
    <mergeCell ref="CD69:CF70"/>
    <mergeCell ref="DY65:EJ65"/>
    <mergeCell ref="C66:N66"/>
    <mergeCell ref="Q66:AB66"/>
    <mergeCell ref="AE66:AP66"/>
    <mergeCell ref="AS66:BD66"/>
    <mergeCell ref="BG66:BR66"/>
    <mergeCell ref="BU66:CF66"/>
    <mergeCell ref="CI66:CT66"/>
    <mergeCell ref="CW66:DH66"/>
    <mergeCell ref="DK66:DV66"/>
    <mergeCell ref="DY66:EJ66"/>
    <mergeCell ref="C65:N65"/>
    <mergeCell ref="Q65:AB65"/>
    <mergeCell ref="AE65:AP65"/>
    <mergeCell ref="AS65:BD65"/>
    <mergeCell ref="BG65:BR65"/>
    <mergeCell ref="BU65:CF65"/>
    <mergeCell ref="CI65:CT65"/>
    <mergeCell ref="CW65:DH65"/>
    <mergeCell ref="DK65:DV65"/>
    <mergeCell ref="C64:AP64"/>
    <mergeCell ref="AS64:BR64"/>
    <mergeCell ref="BU64:CT64"/>
    <mergeCell ref="CW64:DV64"/>
    <mergeCell ref="DY64:EJ64"/>
    <mergeCell ref="EH61:EJ62"/>
    <mergeCell ref="CR61:CT61"/>
    <mergeCell ref="DK61:DS61"/>
    <mergeCell ref="DT61:DV61"/>
    <mergeCell ref="DK62:DS62"/>
    <mergeCell ref="DT62:DV62"/>
    <mergeCell ref="CW61:DE62"/>
    <mergeCell ref="DF61:DH62"/>
    <mergeCell ref="C61:K62"/>
    <mergeCell ref="L61:N62"/>
    <mergeCell ref="Q61:Y61"/>
    <mergeCell ref="Z61:AB61"/>
    <mergeCell ref="AE61:AM62"/>
    <mergeCell ref="AN61:AP62"/>
    <mergeCell ref="AS61:BA61"/>
    <mergeCell ref="BB61:BD61"/>
    <mergeCell ref="Q62:Y62"/>
    <mergeCell ref="Z62:AB62"/>
    <mergeCell ref="AS62:BA62"/>
    <mergeCell ref="C59:N59"/>
    <mergeCell ref="Q59:AB59"/>
    <mergeCell ref="AE59:AP59"/>
    <mergeCell ref="AS59:BD59"/>
    <mergeCell ref="BG59:BR59"/>
    <mergeCell ref="BU59:CF59"/>
    <mergeCell ref="CI59:CT59"/>
    <mergeCell ref="CW59:DH59"/>
    <mergeCell ref="DK59:DV59"/>
    <mergeCell ref="CI57:CT57"/>
    <mergeCell ref="CW57:DH57"/>
    <mergeCell ref="DK57:DV57"/>
    <mergeCell ref="DY57:EJ57"/>
    <mergeCell ref="C58:N58"/>
    <mergeCell ref="Q58:AB58"/>
    <mergeCell ref="AE58:AP58"/>
    <mergeCell ref="AS58:BD58"/>
    <mergeCell ref="BG58:BR58"/>
    <mergeCell ref="BU58:CF58"/>
    <mergeCell ref="C57:N57"/>
    <mergeCell ref="Q57:AB57"/>
    <mergeCell ref="AE57:AP57"/>
    <mergeCell ref="AS57:BD57"/>
    <mergeCell ref="BG57:BR57"/>
    <mergeCell ref="BU57:CF57"/>
    <mergeCell ref="CI58:CT58"/>
    <mergeCell ref="CW58:DH58"/>
    <mergeCell ref="DK58:DV58"/>
    <mergeCell ref="DY58:EJ58"/>
    <mergeCell ref="BP54:BR54"/>
    <mergeCell ref="CI54:CQ54"/>
    <mergeCell ref="CR54:CT54"/>
    <mergeCell ref="BG53:BO53"/>
    <mergeCell ref="BP53:BR53"/>
    <mergeCell ref="CW56:DV56"/>
    <mergeCell ref="CI53:CQ53"/>
    <mergeCell ref="CR53:CT53"/>
    <mergeCell ref="CW53:DE53"/>
    <mergeCell ref="DF53:DH53"/>
    <mergeCell ref="BU53:CC54"/>
    <mergeCell ref="CD53:CF54"/>
    <mergeCell ref="C50:N50"/>
    <mergeCell ref="Q50:AB50"/>
    <mergeCell ref="AE50:AP50"/>
    <mergeCell ref="AS50:BD50"/>
    <mergeCell ref="BG50:BR50"/>
    <mergeCell ref="BU50:CF50"/>
    <mergeCell ref="C49:N49"/>
    <mergeCell ref="Q49:AB49"/>
    <mergeCell ref="AE49:AP49"/>
    <mergeCell ref="AS49:BD49"/>
    <mergeCell ref="BG49:BR49"/>
    <mergeCell ref="BU49:CF49"/>
    <mergeCell ref="BU42:CF42"/>
    <mergeCell ref="CI42:CT42"/>
    <mergeCell ref="CW42:DH42"/>
    <mergeCell ref="DK42:DV42"/>
    <mergeCell ref="DY40:EJ40"/>
    <mergeCell ref="C41:N41"/>
    <mergeCell ref="Q41:AB41"/>
    <mergeCell ref="AE41:AP41"/>
    <mergeCell ref="AS41:BD41"/>
    <mergeCell ref="BG41:BR41"/>
    <mergeCell ref="BU41:CF41"/>
    <mergeCell ref="CI41:CT41"/>
    <mergeCell ref="CW41:DH41"/>
    <mergeCell ref="DK41:DV41"/>
    <mergeCell ref="DY41:EJ41"/>
    <mergeCell ref="C40:N40"/>
    <mergeCell ref="Q40:AB40"/>
    <mergeCell ref="AE40:AP40"/>
    <mergeCell ref="AS40:BD40"/>
    <mergeCell ref="BG40:BR40"/>
    <mergeCell ref="BU40:CF40"/>
    <mergeCell ref="CI40:CT40"/>
    <mergeCell ref="CW40:DH40"/>
    <mergeCell ref="DY36:EG36"/>
    <mergeCell ref="EH36:EJ36"/>
    <mergeCell ref="Q37:Y37"/>
    <mergeCell ref="Z37:AB37"/>
    <mergeCell ref="AS37:BA37"/>
    <mergeCell ref="BB37:BD37"/>
    <mergeCell ref="CW36:DE36"/>
    <mergeCell ref="DF36:DH36"/>
    <mergeCell ref="AS36:BA36"/>
    <mergeCell ref="BB36:BD36"/>
    <mergeCell ref="BU36:CC36"/>
    <mergeCell ref="CD36:CF36"/>
    <mergeCell ref="CW37:DE37"/>
    <mergeCell ref="DF37:DH37"/>
    <mergeCell ref="DY37:EG37"/>
    <mergeCell ref="DK36:DS37"/>
    <mergeCell ref="DT36:DV37"/>
    <mergeCell ref="EH37:EJ37"/>
    <mergeCell ref="BU37:CC37"/>
    <mergeCell ref="CD37:CF37"/>
    <mergeCell ref="CR36:CT36"/>
    <mergeCell ref="CR37:CT37"/>
    <mergeCell ref="CI36:CQ36"/>
    <mergeCell ref="CI37:CQ37"/>
    <mergeCell ref="DY34:EJ34"/>
    <mergeCell ref="C35:N35"/>
    <mergeCell ref="Q35:AB35"/>
    <mergeCell ref="AE35:AP35"/>
    <mergeCell ref="AS35:BD35"/>
    <mergeCell ref="BG35:BR35"/>
    <mergeCell ref="BU35:CF35"/>
    <mergeCell ref="CI35:CT35"/>
    <mergeCell ref="CW35:DH35"/>
    <mergeCell ref="DK35:DV35"/>
    <mergeCell ref="DY35:EJ35"/>
    <mergeCell ref="C34:N34"/>
    <mergeCell ref="Q34:AB34"/>
    <mergeCell ref="AE34:AP34"/>
    <mergeCell ref="AS34:BD34"/>
    <mergeCell ref="BG34:BR34"/>
    <mergeCell ref="BU34:CF34"/>
    <mergeCell ref="CI34:CT34"/>
    <mergeCell ref="CW34:DH34"/>
    <mergeCell ref="DK34:DV34"/>
    <mergeCell ref="EH20:EJ20"/>
    <mergeCell ref="CR20:CT20"/>
    <mergeCell ref="CW20:DE20"/>
    <mergeCell ref="DF20:DH20"/>
    <mergeCell ref="CI32:CT32"/>
    <mergeCell ref="CW32:DH32"/>
    <mergeCell ref="DK32:DV32"/>
    <mergeCell ref="DY32:EJ32"/>
    <mergeCell ref="C33:N33"/>
    <mergeCell ref="Q33:AB33"/>
    <mergeCell ref="AE33:AP33"/>
    <mergeCell ref="AS33:BD33"/>
    <mergeCell ref="BG33:BR33"/>
    <mergeCell ref="BU33:CF33"/>
    <mergeCell ref="C32:N32"/>
    <mergeCell ref="Q32:AB32"/>
    <mergeCell ref="AE32:AP32"/>
    <mergeCell ref="AS32:BD32"/>
    <mergeCell ref="BG32:BR32"/>
    <mergeCell ref="BU32:CF32"/>
    <mergeCell ref="CI33:CT33"/>
    <mergeCell ref="CW33:DH33"/>
    <mergeCell ref="DK33:DV33"/>
    <mergeCell ref="DY33:EJ33"/>
    <mergeCell ref="DF21:DH21"/>
    <mergeCell ref="DK21:DS21"/>
    <mergeCell ref="DT21:DV21"/>
    <mergeCell ref="DY21:EG21"/>
    <mergeCell ref="EH21:EJ21"/>
    <mergeCell ref="DK31:EJ31"/>
    <mergeCell ref="BU21:CC21"/>
    <mergeCell ref="CD21:CF21"/>
    <mergeCell ref="CI21:CQ21"/>
    <mergeCell ref="CR21:CT21"/>
    <mergeCell ref="CW21:DE21"/>
    <mergeCell ref="DY24:EJ24"/>
    <mergeCell ref="DY25:EJ25"/>
    <mergeCell ref="DY26:EJ26"/>
    <mergeCell ref="CD28:CF28"/>
    <mergeCell ref="DK29:DS29"/>
    <mergeCell ref="DT29:DV29"/>
    <mergeCell ref="CW28:DE29"/>
    <mergeCell ref="DF28:DH29"/>
    <mergeCell ref="DY18:EJ18"/>
    <mergeCell ref="C17:N17"/>
    <mergeCell ref="Q17:AB17"/>
    <mergeCell ref="AE17:AP17"/>
    <mergeCell ref="AS17:BD17"/>
    <mergeCell ref="BG17:BR17"/>
    <mergeCell ref="BU17:CF17"/>
    <mergeCell ref="DK20:DS20"/>
    <mergeCell ref="DT20:DV20"/>
    <mergeCell ref="DY20:EG20"/>
    <mergeCell ref="BB20:BD20"/>
    <mergeCell ref="BU20:CC20"/>
    <mergeCell ref="CD20:CF20"/>
    <mergeCell ref="CI20:CQ20"/>
    <mergeCell ref="AE19:AP19"/>
    <mergeCell ref="AS19:BD19"/>
    <mergeCell ref="BG19:BR19"/>
    <mergeCell ref="BU19:CF19"/>
    <mergeCell ref="CI19:CT19"/>
    <mergeCell ref="CW19:DH19"/>
    <mergeCell ref="DK19:DV19"/>
    <mergeCell ref="C19:N19"/>
    <mergeCell ref="Q19:AB19"/>
    <mergeCell ref="DY19:EJ19"/>
    <mergeCell ref="C18:N18"/>
    <mergeCell ref="Q18:AB18"/>
    <mergeCell ref="AE18:AP18"/>
    <mergeCell ref="AS18:BD18"/>
    <mergeCell ref="BG18:BR18"/>
    <mergeCell ref="BU18:CF18"/>
    <mergeCell ref="CI18:CT18"/>
    <mergeCell ref="CW18:DH18"/>
    <mergeCell ref="DK18:DV18"/>
    <mergeCell ref="C15:AB15"/>
    <mergeCell ref="AE15:BD15"/>
    <mergeCell ref="BG15:EJ15"/>
    <mergeCell ref="C16:N16"/>
    <mergeCell ref="Q16:AB16"/>
    <mergeCell ref="AE16:AP16"/>
    <mergeCell ref="AS16:BD16"/>
    <mergeCell ref="BG16:BR16"/>
    <mergeCell ref="BU16:CF16"/>
    <mergeCell ref="CI16:CT16"/>
    <mergeCell ref="CW16:DH16"/>
    <mergeCell ref="DK16:DV16"/>
    <mergeCell ref="DY16:EJ16"/>
    <mergeCell ref="CW13:DE13"/>
    <mergeCell ref="DF13:DH13"/>
    <mergeCell ref="DY13:EG13"/>
    <mergeCell ref="EH13:EJ13"/>
    <mergeCell ref="BU13:CC13"/>
    <mergeCell ref="CD13:CF13"/>
    <mergeCell ref="CI17:CT17"/>
    <mergeCell ref="CW17:DH17"/>
    <mergeCell ref="DK17:DV17"/>
    <mergeCell ref="DY17:EJ17"/>
    <mergeCell ref="Q13:Y13"/>
    <mergeCell ref="Z13:AB13"/>
    <mergeCell ref="AE13:AM13"/>
    <mergeCell ref="AN13:AP13"/>
    <mergeCell ref="AS13:BA13"/>
    <mergeCell ref="BB13:BD13"/>
    <mergeCell ref="AS12:BA12"/>
    <mergeCell ref="BB12:BD12"/>
    <mergeCell ref="BU12:CC12"/>
    <mergeCell ref="C11:N11"/>
    <mergeCell ref="Q11:AB11"/>
    <mergeCell ref="AE11:AP11"/>
    <mergeCell ref="AS11:BD11"/>
    <mergeCell ref="BG11:BR11"/>
    <mergeCell ref="BU11:CF11"/>
    <mergeCell ref="CI11:CT11"/>
    <mergeCell ref="CW11:DH11"/>
    <mergeCell ref="DK11:DV11"/>
    <mergeCell ref="DK7:EJ7"/>
    <mergeCell ref="CI8:CT8"/>
    <mergeCell ref="CW8:DH8"/>
    <mergeCell ref="DK9:DV9"/>
    <mergeCell ref="DY9:EJ9"/>
    <mergeCell ref="DY10:EJ10"/>
    <mergeCell ref="CI5:CQ5"/>
    <mergeCell ref="DY11:EJ11"/>
    <mergeCell ref="Q12:Y12"/>
    <mergeCell ref="Z12:AB12"/>
    <mergeCell ref="AE12:AM12"/>
    <mergeCell ref="AN12:AP12"/>
    <mergeCell ref="DY12:EG12"/>
    <mergeCell ref="EH12:EJ12"/>
    <mergeCell ref="CW12:DE12"/>
    <mergeCell ref="DF12:DH12"/>
    <mergeCell ref="CD12:CF12"/>
    <mergeCell ref="C4:L4"/>
    <mergeCell ref="CI4:CQ4"/>
    <mergeCell ref="C10:N10"/>
    <mergeCell ref="Q10:AB10"/>
    <mergeCell ref="AE10:AP10"/>
    <mergeCell ref="AS10:BD10"/>
    <mergeCell ref="BG10:BR10"/>
    <mergeCell ref="BU10:CF10"/>
    <mergeCell ref="CI10:CT10"/>
    <mergeCell ref="AM2:CF4"/>
    <mergeCell ref="C12:K13"/>
    <mergeCell ref="L12:N13"/>
    <mergeCell ref="BG12:BO13"/>
    <mergeCell ref="BP12:BR13"/>
    <mergeCell ref="CI12:CQ13"/>
    <mergeCell ref="CR12:CT13"/>
    <mergeCell ref="DK12:DS13"/>
    <mergeCell ref="DT12:DV13"/>
    <mergeCell ref="N4:AJ4"/>
    <mergeCell ref="C8:N8"/>
    <mergeCell ref="Q8:AB8"/>
    <mergeCell ref="AE8:AP8"/>
    <mergeCell ref="AS8:BD8"/>
    <mergeCell ref="BG8:BR8"/>
    <mergeCell ref="BU8:CF8"/>
    <mergeCell ref="C7:BD7"/>
    <mergeCell ref="BG7:CF7"/>
    <mergeCell ref="CI7:DH7"/>
    <mergeCell ref="CI9:CT9"/>
    <mergeCell ref="CW9:DH9"/>
    <mergeCell ref="C9:N9"/>
    <mergeCell ref="Q9:AB9"/>
    <mergeCell ref="AE9:AP9"/>
    <mergeCell ref="AS9:BD9"/>
    <mergeCell ref="C20:K21"/>
    <mergeCell ref="L20:N21"/>
    <mergeCell ref="AE20:AM21"/>
    <mergeCell ref="AN20:AP21"/>
    <mergeCell ref="BG20:BO21"/>
    <mergeCell ref="BP20:BR21"/>
    <mergeCell ref="BG36:BO37"/>
    <mergeCell ref="BP36:BR37"/>
    <mergeCell ref="Q36:Y36"/>
    <mergeCell ref="Z36:AB36"/>
    <mergeCell ref="AS20:BA20"/>
    <mergeCell ref="C25:N25"/>
    <mergeCell ref="Q25:AB25"/>
    <mergeCell ref="AE25:AP25"/>
    <mergeCell ref="AS25:BD25"/>
    <mergeCell ref="BG25:BR25"/>
    <mergeCell ref="Q21:Y21"/>
    <mergeCell ref="Z21:AB21"/>
    <mergeCell ref="AS21:BA21"/>
    <mergeCell ref="BB21:BD21"/>
    <mergeCell ref="Q20:Y20"/>
    <mergeCell ref="Z20:AB20"/>
    <mergeCell ref="Q24:AB24"/>
    <mergeCell ref="AE24:AP24"/>
    <mergeCell ref="AS44:BA44"/>
    <mergeCell ref="BB44:BD44"/>
    <mergeCell ref="DY69:EG70"/>
    <mergeCell ref="EH69:EJ70"/>
    <mergeCell ref="Q77:Y78"/>
    <mergeCell ref="Z77:AB78"/>
    <mergeCell ref="AS77:BA78"/>
    <mergeCell ref="BB77:BD78"/>
    <mergeCell ref="BU77:CC78"/>
    <mergeCell ref="CD77:CF78"/>
    <mergeCell ref="CW77:DE78"/>
    <mergeCell ref="DF77:DH78"/>
    <mergeCell ref="Z69:AB69"/>
    <mergeCell ref="AE69:AM69"/>
    <mergeCell ref="DT69:DV69"/>
    <mergeCell ref="CI73:CT73"/>
    <mergeCell ref="CW73:DH73"/>
    <mergeCell ref="DK73:DV73"/>
    <mergeCell ref="CW74:DH74"/>
    <mergeCell ref="DK74:DV74"/>
    <mergeCell ref="DY56:EJ56"/>
    <mergeCell ref="CW54:DE54"/>
    <mergeCell ref="DF54:DH54"/>
    <mergeCell ref="BG54:BO54"/>
    <mergeCell ref="DK77:DS77"/>
    <mergeCell ref="DT77:DV77"/>
    <mergeCell ref="BG77:BO77"/>
    <mergeCell ref="CI69:CQ69"/>
    <mergeCell ref="CR69:CT69"/>
    <mergeCell ref="DK69:DS69"/>
    <mergeCell ref="CS2:DL2"/>
    <mergeCell ref="CS4:DL4"/>
    <mergeCell ref="CS5:DL5"/>
    <mergeCell ref="DN2:EH2"/>
    <mergeCell ref="DN5:EH5"/>
    <mergeCell ref="DN4:EH4"/>
    <mergeCell ref="DN3:DX3"/>
    <mergeCell ref="DY3:EH3"/>
    <mergeCell ref="CW50:DH50"/>
    <mergeCell ref="DK50:DV50"/>
    <mergeCell ref="DY50:EJ50"/>
    <mergeCell ref="DY51:EJ51"/>
    <mergeCell ref="BG9:BR9"/>
    <mergeCell ref="BU9:CF9"/>
    <mergeCell ref="DK8:DV8"/>
    <mergeCell ref="DY8:EJ8"/>
    <mergeCell ref="CW10:DH10"/>
    <mergeCell ref="DK10:DV10"/>
  </mergeCells>
  <conditionalFormatting sqref="L12:N13">
    <cfRule type="cellIs" dxfId="994" priority="190" operator="greaterThan">
      <formula>0</formula>
    </cfRule>
  </conditionalFormatting>
  <conditionalFormatting sqref="BP12:BR13">
    <cfRule type="cellIs" dxfId="993" priority="189" operator="greaterThan">
      <formula>0</formula>
    </cfRule>
  </conditionalFormatting>
  <conditionalFormatting sqref="CR12:CT13">
    <cfRule type="cellIs" dxfId="992" priority="188" operator="greaterThan">
      <formula>0</formula>
    </cfRule>
  </conditionalFormatting>
  <conditionalFormatting sqref="DT12:DV13">
    <cfRule type="cellIs" dxfId="991" priority="187" operator="greaterThan">
      <formula>0</formula>
    </cfRule>
  </conditionalFormatting>
  <conditionalFormatting sqref="L20:N21">
    <cfRule type="cellIs" dxfId="990" priority="186" operator="greaterThan">
      <formula>0</formula>
    </cfRule>
  </conditionalFormatting>
  <conditionalFormatting sqref="AN20:AP21">
    <cfRule type="cellIs" dxfId="989" priority="185" operator="greaterThan">
      <formula>0</formula>
    </cfRule>
  </conditionalFormatting>
  <conditionalFormatting sqref="BP20:BR21">
    <cfRule type="cellIs" dxfId="988" priority="184" operator="greaterThan">
      <formula>0</formula>
    </cfRule>
  </conditionalFormatting>
  <conditionalFormatting sqref="Z12:AB13">
    <cfRule type="cellIs" dxfId="987" priority="183" operator="greaterThan">
      <formula>0</formula>
    </cfRule>
  </conditionalFormatting>
  <conditionalFormatting sqref="AN12:AP13">
    <cfRule type="cellIs" dxfId="986" priority="182" operator="greaterThan">
      <formula>0</formula>
    </cfRule>
  </conditionalFormatting>
  <conditionalFormatting sqref="BB12:BD13">
    <cfRule type="cellIs" dxfId="985" priority="181" operator="greaterThan">
      <formula>0</formula>
    </cfRule>
  </conditionalFormatting>
  <conditionalFormatting sqref="CD12:CF13">
    <cfRule type="cellIs" dxfId="984" priority="180" operator="greaterThan">
      <formula>0</formula>
    </cfRule>
  </conditionalFormatting>
  <conditionalFormatting sqref="DF12:DH13">
    <cfRule type="cellIs" dxfId="983" priority="179" operator="greaterThan">
      <formula>0</formula>
    </cfRule>
  </conditionalFormatting>
  <conditionalFormatting sqref="EH12:EJ13">
    <cfRule type="cellIs" dxfId="982" priority="178" operator="greaterThan">
      <formula>0</formula>
    </cfRule>
  </conditionalFormatting>
  <conditionalFormatting sqref="Z20:AB21">
    <cfRule type="cellIs" dxfId="981" priority="177" operator="greaterThan">
      <formula>0</formula>
    </cfRule>
  </conditionalFormatting>
  <conditionalFormatting sqref="BB20:BD21">
    <cfRule type="cellIs" dxfId="980" priority="176" operator="greaterThan">
      <formula>0</formula>
    </cfRule>
  </conditionalFormatting>
  <conditionalFormatting sqref="CD20:CF21">
    <cfRule type="cellIs" dxfId="979" priority="175" operator="greaterThan">
      <formula>0</formula>
    </cfRule>
  </conditionalFormatting>
  <conditionalFormatting sqref="CR20:CT21">
    <cfRule type="cellIs" dxfId="978" priority="174" operator="greaterThan">
      <formula>0</formula>
    </cfRule>
  </conditionalFormatting>
  <conditionalFormatting sqref="DF20:DH21">
    <cfRule type="cellIs" dxfId="977" priority="173" operator="greaterThan">
      <formula>0</formula>
    </cfRule>
  </conditionalFormatting>
  <conditionalFormatting sqref="DT20:DV21">
    <cfRule type="cellIs" dxfId="976" priority="172" operator="greaterThan">
      <formula>0</formula>
    </cfRule>
  </conditionalFormatting>
  <conditionalFormatting sqref="EH20:EJ21">
    <cfRule type="cellIs" dxfId="975" priority="171" operator="greaterThan">
      <formula>0</formula>
    </cfRule>
  </conditionalFormatting>
  <conditionalFormatting sqref="DF69:DH70">
    <cfRule type="cellIs" dxfId="974" priority="123" operator="greaterThan">
      <formula>0</formula>
    </cfRule>
  </conditionalFormatting>
  <conditionalFormatting sqref="DT69:DV70">
    <cfRule type="cellIs" dxfId="973" priority="122" operator="greaterThan">
      <formula>0</formula>
    </cfRule>
  </conditionalFormatting>
  <conditionalFormatting sqref="EH69:EJ70">
    <cfRule type="cellIs" dxfId="972" priority="121" operator="greaterThan">
      <formula>0</formula>
    </cfRule>
  </conditionalFormatting>
  <conditionalFormatting sqref="L77:N78">
    <cfRule type="cellIs" dxfId="971" priority="120" operator="greaterThan">
      <formula>0</formula>
    </cfRule>
  </conditionalFormatting>
  <conditionalFormatting sqref="Z77:AB78">
    <cfRule type="cellIs" dxfId="970" priority="119" operator="greaterThan">
      <formula>0</formula>
    </cfRule>
  </conditionalFormatting>
  <conditionalFormatting sqref="Z69:AB70">
    <cfRule type="cellIs" dxfId="969" priority="129" operator="greaterThan">
      <formula>0</formula>
    </cfRule>
  </conditionalFormatting>
  <conditionalFormatting sqref="AN69:AP70">
    <cfRule type="cellIs" dxfId="968" priority="128" operator="greaterThan">
      <formula>0</formula>
    </cfRule>
  </conditionalFormatting>
  <conditionalFormatting sqref="L85:N86">
    <cfRule type="cellIs" dxfId="967" priority="110" operator="greaterThan">
      <formula>0</formula>
    </cfRule>
  </conditionalFormatting>
  <conditionalFormatting sqref="Z85:AB86">
    <cfRule type="cellIs" dxfId="966" priority="109" operator="greaterThan">
      <formula>0</formula>
    </cfRule>
  </conditionalFormatting>
  <conditionalFormatting sqref="AN77:AP78">
    <cfRule type="cellIs" dxfId="965" priority="118" operator="greaterThan">
      <formula>0</formula>
    </cfRule>
  </conditionalFormatting>
  <conditionalFormatting sqref="BB77:BD78">
    <cfRule type="cellIs" dxfId="964" priority="117" operator="greaterThan">
      <formula>0</formula>
    </cfRule>
  </conditionalFormatting>
  <conditionalFormatting sqref="BP77:BR78">
    <cfRule type="cellIs" dxfId="963" priority="116" operator="greaterThan">
      <formula>0</formula>
    </cfRule>
  </conditionalFormatting>
  <conditionalFormatting sqref="CD77:CF78">
    <cfRule type="cellIs" dxfId="962" priority="115" operator="greaterThan">
      <formula>0</formula>
    </cfRule>
  </conditionalFormatting>
  <conditionalFormatting sqref="CR77:CT78">
    <cfRule type="cellIs" dxfId="961" priority="114" operator="greaterThan">
      <formula>0</formula>
    </cfRule>
  </conditionalFormatting>
  <conditionalFormatting sqref="DF77:DH78">
    <cfRule type="cellIs" dxfId="960" priority="113" operator="greaterThan">
      <formula>0</formula>
    </cfRule>
  </conditionalFormatting>
  <conditionalFormatting sqref="DT77:DV78">
    <cfRule type="cellIs" dxfId="959" priority="112" operator="greaterThan">
      <formula>0</formula>
    </cfRule>
  </conditionalFormatting>
  <conditionalFormatting sqref="EH77:EJ78">
    <cfRule type="cellIs" dxfId="958" priority="111" operator="greaterThan">
      <formula>0</formula>
    </cfRule>
  </conditionalFormatting>
  <conditionalFormatting sqref="CD69:CF70">
    <cfRule type="cellIs" dxfId="957" priority="125" operator="greaterThan">
      <formula>0</formula>
    </cfRule>
  </conditionalFormatting>
  <conditionalFormatting sqref="CR69:CT70">
    <cfRule type="cellIs" dxfId="956" priority="124" operator="greaterThan">
      <formula>0</formula>
    </cfRule>
  </conditionalFormatting>
  <conditionalFormatting sqref="BB69:BD70">
    <cfRule type="cellIs" dxfId="955" priority="127" operator="greaterThan">
      <formula>0</formula>
    </cfRule>
  </conditionalFormatting>
  <conditionalFormatting sqref="BP69:BR70">
    <cfRule type="cellIs" dxfId="954" priority="126" operator="greaterThan">
      <formula>0</formula>
    </cfRule>
  </conditionalFormatting>
  <conditionalFormatting sqref="EH61:EJ62">
    <cfRule type="cellIs" dxfId="953" priority="131" operator="greaterThan">
      <formula>0</formula>
    </cfRule>
  </conditionalFormatting>
  <conditionalFormatting sqref="L69:N70">
    <cfRule type="cellIs" dxfId="952" priority="130" operator="greaterThan">
      <formula>0</formula>
    </cfRule>
  </conditionalFormatting>
  <conditionalFormatting sqref="AN85:AP86">
    <cfRule type="cellIs" dxfId="951" priority="108" operator="greaterThan">
      <formula>0</formula>
    </cfRule>
  </conditionalFormatting>
  <conditionalFormatting sqref="BB85:BD86">
    <cfRule type="cellIs" dxfId="950" priority="107" operator="greaterThan">
      <formula>0</formula>
    </cfRule>
  </conditionalFormatting>
  <conditionalFormatting sqref="BP85:BR86">
    <cfRule type="cellIs" dxfId="949" priority="106" operator="greaterThan">
      <formula>0</formula>
    </cfRule>
  </conditionalFormatting>
  <conditionalFormatting sqref="CD85:CF86">
    <cfRule type="cellIs" dxfId="948" priority="105" operator="greaterThan">
      <formula>0</formula>
    </cfRule>
  </conditionalFormatting>
  <conditionalFormatting sqref="CR85:CT86">
    <cfRule type="cellIs" dxfId="947" priority="104" operator="greaterThan">
      <formula>0</formula>
    </cfRule>
  </conditionalFormatting>
  <conditionalFormatting sqref="DF85:DH86">
    <cfRule type="cellIs" dxfId="946" priority="103" operator="greaterThan">
      <formula>0</formula>
    </cfRule>
  </conditionalFormatting>
  <conditionalFormatting sqref="DT85:DV86">
    <cfRule type="cellIs" dxfId="945" priority="102" operator="greaterThan">
      <formula>0</formula>
    </cfRule>
  </conditionalFormatting>
  <conditionalFormatting sqref="EH85:EJ86">
    <cfRule type="cellIs" dxfId="944" priority="101" operator="greaterThan">
      <formula>0</formula>
    </cfRule>
  </conditionalFormatting>
  <conditionalFormatting sqref="CD36:CF37">
    <cfRule type="cellIs" dxfId="943" priority="57" operator="greaterThan">
      <formula>0</formula>
    </cfRule>
  </conditionalFormatting>
  <conditionalFormatting sqref="CR36:CT37">
    <cfRule type="cellIs" dxfId="942" priority="56" operator="greaterThan">
      <formula>0</formula>
    </cfRule>
  </conditionalFormatting>
  <conditionalFormatting sqref="DF36:DH37">
    <cfRule type="cellIs" dxfId="941" priority="55" operator="greaterThan">
      <formula>0</formula>
    </cfRule>
  </conditionalFormatting>
  <conditionalFormatting sqref="EH36:EJ37">
    <cfRule type="cellIs" dxfId="940" priority="53" operator="greaterThan">
      <formula>0</formula>
    </cfRule>
  </conditionalFormatting>
  <conditionalFormatting sqref="BP36:BR37">
    <cfRule type="cellIs" dxfId="939" priority="52" operator="greaterThan">
      <formula>0</formula>
    </cfRule>
  </conditionalFormatting>
  <conditionalFormatting sqref="DT36:DV37">
    <cfRule type="cellIs" dxfId="938" priority="51" operator="greaterThan">
      <formula>0</formula>
    </cfRule>
  </conditionalFormatting>
  <conditionalFormatting sqref="L44:N45">
    <cfRule type="cellIs" dxfId="937" priority="50" operator="greaterThan">
      <formula>0</formula>
    </cfRule>
  </conditionalFormatting>
  <conditionalFormatting sqref="Z44:AB45">
    <cfRule type="cellIs" dxfId="936" priority="49" operator="greaterThan">
      <formula>0</formula>
    </cfRule>
  </conditionalFormatting>
  <conditionalFormatting sqref="AN44:AP45">
    <cfRule type="cellIs" dxfId="935" priority="48" operator="greaterThan">
      <formula>0</formula>
    </cfRule>
  </conditionalFormatting>
  <conditionalFormatting sqref="L28:N29">
    <cfRule type="cellIs" dxfId="934" priority="86" operator="greaterThan">
      <formula>0</formula>
    </cfRule>
  </conditionalFormatting>
  <conditionalFormatting sqref="BB28:BD29">
    <cfRule type="cellIs" dxfId="933" priority="85" operator="greaterThan">
      <formula>0</formula>
    </cfRule>
  </conditionalFormatting>
  <conditionalFormatting sqref="CR28:CT29">
    <cfRule type="cellIs" dxfId="932" priority="80" operator="greaterThan">
      <formula>0</formula>
    </cfRule>
  </conditionalFormatting>
  <conditionalFormatting sqref="AN28:AP29">
    <cfRule type="cellIs" dxfId="931" priority="82" operator="greaterThan">
      <formula>0</formula>
    </cfRule>
  </conditionalFormatting>
  <conditionalFormatting sqref="CD28:CF29">
    <cfRule type="cellIs" dxfId="930" priority="81" operator="greaterThan">
      <formula>0</formula>
    </cfRule>
  </conditionalFormatting>
  <conditionalFormatting sqref="DT28:DV29">
    <cfRule type="cellIs" dxfId="929" priority="78" operator="greaterThan">
      <formula>0</formula>
    </cfRule>
  </conditionalFormatting>
  <conditionalFormatting sqref="Z28:AB29">
    <cfRule type="cellIs" dxfId="928" priority="76" operator="greaterThan">
      <formula>0</formula>
    </cfRule>
  </conditionalFormatting>
  <conditionalFormatting sqref="BP28:BR29">
    <cfRule type="cellIs" dxfId="927" priority="75" operator="greaterThan">
      <formula>0</formula>
    </cfRule>
  </conditionalFormatting>
  <conditionalFormatting sqref="DF28:DH29">
    <cfRule type="cellIs" dxfId="926" priority="74" operator="greaterThan">
      <formula>0</formula>
    </cfRule>
  </conditionalFormatting>
  <conditionalFormatting sqref="EH28:EJ29">
    <cfRule type="cellIs" dxfId="925" priority="73" operator="greaterThan">
      <formula>0</formula>
    </cfRule>
  </conditionalFormatting>
  <conditionalFormatting sqref="L36:N37">
    <cfRule type="cellIs" dxfId="924" priority="62" operator="greaterThan">
      <formula>0</formula>
    </cfRule>
  </conditionalFormatting>
  <conditionalFormatting sqref="BB36:BD37">
    <cfRule type="cellIs" dxfId="923" priority="61" operator="greaterThan">
      <formula>0</formula>
    </cfRule>
  </conditionalFormatting>
  <conditionalFormatting sqref="AN36:AP37">
    <cfRule type="cellIs" dxfId="922" priority="59" operator="greaterThan">
      <formula>0</formula>
    </cfRule>
  </conditionalFormatting>
  <conditionalFormatting sqref="Z36:AB37">
    <cfRule type="cellIs" dxfId="921" priority="60" operator="greaterThan">
      <formula>0</formula>
    </cfRule>
  </conditionalFormatting>
  <conditionalFormatting sqref="BB44:BD45">
    <cfRule type="cellIs" dxfId="920" priority="41" operator="greaterThan">
      <formula>0</formula>
    </cfRule>
  </conditionalFormatting>
  <conditionalFormatting sqref="CD44:CF45">
    <cfRule type="cellIs" dxfId="919" priority="46" operator="greaterThan">
      <formula>0</formula>
    </cfRule>
  </conditionalFormatting>
  <conditionalFormatting sqref="DT61:DV62">
    <cfRule type="cellIs" dxfId="918" priority="16" operator="greaterThan">
      <formula>0</formula>
    </cfRule>
  </conditionalFormatting>
  <conditionalFormatting sqref="DF44:DH45">
    <cfRule type="cellIs" dxfId="917" priority="44" operator="greaterThan">
      <formula>0</formula>
    </cfRule>
  </conditionalFormatting>
  <conditionalFormatting sqref="BP93:BR94">
    <cfRule type="cellIs" dxfId="916" priority="5" operator="greaterThan">
      <formula>0</formula>
    </cfRule>
  </conditionalFormatting>
  <conditionalFormatting sqref="BB61:BD62">
    <cfRule type="cellIs" dxfId="915" priority="18" operator="greaterThan">
      <formula>0</formula>
    </cfRule>
  </conditionalFormatting>
  <conditionalFormatting sqref="BP44:BR45">
    <cfRule type="cellIs" dxfId="914" priority="40" operator="greaterThan">
      <formula>0</formula>
    </cfRule>
  </conditionalFormatting>
  <conditionalFormatting sqref="CR44:CT45">
    <cfRule type="cellIs" dxfId="913" priority="39" operator="greaterThan">
      <formula>0</formula>
    </cfRule>
  </conditionalFormatting>
  <conditionalFormatting sqref="CR61:CT62">
    <cfRule type="cellIs" dxfId="912" priority="14" operator="greaterThan">
      <formula>0</formula>
    </cfRule>
  </conditionalFormatting>
  <conditionalFormatting sqref="L53:N54">
    <cfRule type="cellIs" dxfId="911" priority="37" operator="greaterThan">
      <formula>0</formula>
    </cfRule>
  </conditionalFormatting>
  <conditionalFormatting sqref="Z53:AB54">
    <cfRule type="cellIs" dxfId="910" priority="36" operator="greaterThan">
      <formula>0</formula>
    </cfRule>
  </conditionalFormatting>
  <conditionalFormatting sqref="CD61:CF62">
    <cfRule type="cellIs" dxfId="909" priority="13" operator="greaterThan">
      <formula>0</formula>
    </cfRule>
  </conditionalFormatting>
  <conditionalFormatting sqref="EH44:EJ45">
    <cfRule type="cellIs" dxfId="908" priority="34" operator="greaterThan">
      <formula>0</formula>
    </cfRule>
  </conditionalFormatting>
  <conditionalFormatting sqref="DT44:DV45">
    <cfRule type="cellIs" dxfId="907" priority="33" operator="greaterThan">
      <formula>0</formula>
    </cfRule>
  </conditionalFormatting>
  <conditionalFormatting sqref="BP53:BR54">
    <cfRule type="cellIs" dxfId="906" priority="32" operator="greaterThan">
      <formula>0</formula>
    </cfRule>
  </conditionalFormatting>
  <conditionalFormatting sqref="CR53:CT54">
    <cfRule type="cellIs" dxfId="905" priority="27" operator="greaterThan">
      <formula>0</formula>
    </cfRule>
  </conditionalFormatting>
  <conditionalFormatting sqref="BB93:BD94">
    <cfRule type="cellIs" dxfId="904" priority="4" operator="greaterThan">
      <formula>0</formula>
    </cfRule>
  </conditionalFormatting>
  <conditionalFormatting sqref="EH53:EJ54">
    <cfRule type="cellIs" dxfId="903" priority="25" operator="greaterThan">
      <formula>0</formula>
    </cfRule>
  </conditionalFormatting>
  <conditionalFormatting sqref="BB53:BD54">
    <cfRule type="cellIs" dxfId="902" priority="30" operator="greaterThan">
      <formula>0</formula>
    </cfRule>
  </conditionalFormatting>
  <conditionalFormatting sqref="DF53:DH54">
    <cfRule type="cellIs" dxfId="901" priority="29" operator="greaterThan">
      <formula>0</formula>
    </cfRule>
  </conditionalFormatting>
  <conditionalFormatting sqref="AN53:AP54">
    <cfRule type="cellIs" dxfId="900" priority="24" operator="greaterThan">
      <formula>0</formula>
    </cfRule>
  </conditionalFormatting>
  <conditionalFormatting sqref="CD53:CF54">
    <cfRule type="cellIs" dxfId="899" priority="23" operator="greaterThan">
      <formula>0</formula>
    </cfRule>
  </conditionalFormatting>
  <conditionalFormatting sqref="DT53:DV54">
    <cfRule type="cellIs" dxfId="898" priority="22" operator="greaterThan">
      <formula>0</formula>
    </cfRule>
  </conditionalFormatting>
  <conditionalFormatting sqref="L61:N62">
    <cfRule type="cellIs" dxfId="897" priority="21" operator="greaterThan">
      <formula>0</formula>
    </cfRule>
  </conditionalFormatting>
  <conditionalFormatting sqref="Z61:AB62">
    <cfRule type="cellIs" dxfId="896" priority="20" operator="greaterThan">
      <formula>0</formula>
    </cfRule>
  </conditionalFormatting>
  <conditionalFormatting sqref="AN61:AP62">
    <cfRule type="cellIs" dxfId="895" priority="19" operator="greaterThan">
      <formula>0</formula>
    </cfRule>
  </conditionalFormatting>
  <conditionalFormatting sqref="Z93:AB94">
    <cfRule type="cellIs" dxfId="894" priority="3" operator="greaterThan">
      <formula>0</formula>
    </cfRule>
  </conditionalFormatting>
  <conditionalFormatting sqref="BP61:BR62">
    <cfRule type="cellIs" dxfId="893" priority="12" operator="greaterThan">
      <formula>0</formula>
    </cfRule>
  </conditionalFormatting>
  <conditionalFormatting sqref="DF61:DH62">
    <cfRule type="cellIs" dxfId="892" priority="11" operator="greaterThan">
      <formula>0</formula>
    </cfRule>
  </conditionalFormatting>
  <conditionalFormatting sqref="AN93:AP94">
    <cfRule type="cellIs" dxfId="891" priority="2" operator="greaterThan">
      <formula>0</formula>
    </cfRule>
  </conditionalFormatting>
  <conditionalFormatting sqref="L93:N94">
    <cfRule type="cellIs" dxfId="890" priority="1" operator="greaterThan">
      <formula>0</formula>
    </cfRule>
  </conditionalFormatting>
  <pageMargins left="0.23622047244094491" right="0.23622047244094491" top="0.74803149606299213" bottom="0.74803149606299213" header="0.31496062992125984" footer="0.31496062992125984"/>
  <pageSetup paperSize="9" scale="49" fitToHeight="0" orientation="portrait" r:id="rId1"/>
  <headerFooter>
    <oddFooter>&amp;R&amp;"Arial,обычный"&amp;24Стр.&amp;P</oddFooter>
  </headerFooter>
  <rowBreaks count="1" manualBreakCount="1">
    <brk id="46" max="16383" man="1"/>
  </rowBreaks>
  <drawing r:id="rId2"/>
</worksheet>
</file>

<file path=xl/worksheets/sheet16.xml><?xml version="1.0" encoding="utf-8"?>
<worksheet xmlns="http://schemas.openxmlformats.org/spreadsheetml/2006/main" xmlns:r="http://schemas.openxmlformats.org/officeDocument/2006/relationships">
  <sheetPr>
    <tabColor theme="5"/>
  </sheetPr>
  <dimension ref="A1:EJ103"/>
  <sheetViews>
    <sheetView topLeftCell="B1" zoomScale="80" zoomScaleNormal="80" workbookViewId="0">
      <pane ySplit="5" topLeftCell="A6" activePane="bottomLeft" state="frozen"/>
      <selection activeCell="DR102" sqref="DR102"/>
      <selection pane="bottomLeft"/>
    </sheetView>
  </sheetViews>
  <sheetFormatPr defaultRowHeight="14.25"/>
  <cols>
    <col min="1" max="1" width="12.85546875" style="163" hidden="1" customWidth="1"/>
    <col min="2" max="2" width="2" style="163" customWidth="1"/>
    <col min="3" max="14" width="1.42578125" style="163" customWidth="1"/>
    <col min="15" max="15" width="14.140625" style="163" hidden="1" customWidth="1"/>
    <col min="16" max="28" width="1.42578125" style="163" customWidth="1"/>
    <col min="29" max="29" width="13" style="163" hidden="1" customWidth="1"/>
    <col min="30" max="42" width="1.42578125" style="163" customWidth="1"/>
    <col min="43" max="43" width="14.140625" style="163" hidden="1" customWidth="1"/>
    <col min="44" max="56" width="1.42578125" style="163" customWidth="1"/>
    <col min="57" max="57" width="13.5703125" style="163" hidden="1" customWidth="1"/>
    <col min="58" max="58" width="1.85546875" style="163" customWidth="1"/>
    <col min="59" max="63" width="1.42578125" style="163" customWidth="1"/>
    <col min="64" max="64" width="3.28515625" style="163" customWidth="1"/>
    <col min="65" max="66" width="1.42578125" style="163" customWidth="1"/>
    <col min="67" max="67" width="2.7109375" style="163" customWidth="1"/>
    <col min="68" max="70" width="1.42578125" style="163" customWidth="1"/>
    <col min="71" max="71" width="14.140625" style="163" hidden="1" customWidth="1"/>
    <col min="72" max="84" width="1.42578125" style="163" customWidth="1"/>
    <col min="85" max="85" width="14.140625" style="163" hidden="1" customWidth="1"/>
    <col min="86" max="86" width="1.7109375" style="163" customWidth="1"/>
    <col min="87" max="97" width="1.42578125" style="163" customWidth="1"/>
    <col min="98" max="98" width="2.140625" style="163" customWidth="1"/>
    <col min="99" max="99" width="12.7109375" style="163" hidden="1" customWidth="1"/>
    <col min="100" max="112" width="1.42578125" style="163" customWidth="1"/>
    <col min="113" max="113" width="13.28515625" style="163" hidden="1" customWidth="1"/>
    <col min="114" max="114" width="1.85546875" style="163" customWidth="1"/>
    <col min="115" max="116" width="1.42578125" style="163" customWidth="1"/>
    <col min="117" max="117" width="2" style="163" customWidth="1"/>
    <col min="118" max="126" width="1.42578125" style="163" customWidth="1"/>
    <col min="127" max="127" width="12.7109375" style="163" hidden="1" customWidth="1"/>
    <col min="128" max="140" width="1.42578125" style="163" customWidth="1"/>
    <col min="141" max="16384" width="9.140625" style="163"/>
  </cols>
  <sheetData>
    <row r="1" spans="1:140" ht="21" thickBot="1">
      <c r="C1" s="750" t="s">
        <v>4366</v>
      </c>
      <c r="D1" s="751"/>
      <c r="E1" s="751"/>
      <c r="F1" s="751"/>
      <c r="G1" s="751"/>
      <c r="H1" s="751"/>
      <c r="I1" s="751"/>
      <c r="J1" s="751"/>
      <c r="K1" s="751"/>
      <c r="L1" s="751"/>
      <c r="M1" s="751"/>
      <c r="N1" s="751"/>
      <c r="O1" s="751"/>
      <c r="P1" s="751"/>
      <c r="Q1" s="751"/>
      <c r="R1" s="751"/>
      <c r="S1" s="751"/>
      <c r="T1" s="751"/>
      <c r="U1" s="751"/>
      <c r="V1" s="751"/>
      <c r="W1" s="751"/>
      <c r="X1" s="751"/>
      <c r="Y1" s="751"/>
      <c r="Z1" s="751"/>
      <c r="AA1" s="751"/>
      <c r="AB1" s="751"/>
      <c r="AC1" s="751"/>
      <c r="AD1" s="751"/>
      <c r="AE1" s="751"/>
      <c r="AF1" s="751"/>
      <c r="AG1" s="751"/>
      <c r="AH1" s="751"/>
      <c r="AI1" s="751"/>
      <c r="AJ1" s="751"/>
      <c r="AK1" s="751"/>
      <c r="AL1" s="751"/>
      <c r="AM1" s="751"/>
      <c r="AN1" s="751"/>
      <c r="AO1" s="751"/>
      <c r="AP1" s="751"/>
      <c r="AQ1" s="751"/>
      <c r="AR1" s="751"/>
      <c r="AS1" s="751"/>
      <c r="AT1" s="751"/>
      <c r="AU1" s="751"/>
      <c r="AV1" s="751"/>
      <c r="AW1" s="751"/>
      <c r="AX1" s="751"/>
      <c r="AY1" s="751"/>
      <c r="AZ1" s="751"/>
      <c r="BA1" s="751"/>
      <c r="BB1" s="751"/>
      <c r="BC1" s="751"/>
      <c r="BD1" s="751"/>
      <c r="BE1" s="751"/>
      <c r="BF1" s="751"/>
      <c r="BG1" s="751"/>
      <c r="BH1" s="751"/>
      <c r="BI1" s="751"/>
      <c r="BJ1" s="751"/>
      <c r="BK1" s="751"/>
      <c r="BL1" s="751"/>
      <c r="BM1" s="751"/>
      <c r="BN1" s="751"/>
      <c r="BO1" s="751"/>
      <c r="BP1" s="751"/>
      <c r="BQ1" s="751"/>
      <c r="BR1" s="751"/>
      <c r="BS1" s="751"/>
      <c r="BT1" s="751"/>
      <c r="BU1" s="751"/>
      <c r="BV1" s="751"/>
      <c r="BW1" s="751"/>
      <c r="BX1" s="751"/>
      <c r="BY1" s="751"/>
      <c r="BZ1" s="751"/>
      <c r="CA1" s="751"/>
      <c r="CB1" s="751"/>
      <c r="CC1" s="751"/>
      <c r="CD1" s="751"/>
      <c r="CE1" s="751"/>
      <c r="CF1" s="751"/>
      <c r="CG1" s="751"/>
      <c r="CH1" s="751"/>
      <c r="CI1" s="751"/>
      <c r="CJ1" s="751"/>
      <c r="CK1" s="751"/>
      <c r="CL1" s="751"/>
      <c r="CM1" s="751"/>
      <c r="CN1" s="751"/>
      <c r="CO1" s="751"/>
      <c r="CP1" s="751"/>
      <c r="CQ1" s="751"/>
      <c r="CR1" s="751"/>
      <c r="CS1" s="751"/>
      <c r="CT1" s="751"/>
      <c r="CU1" s="751"/>
      <c r="CV1" s="751"/>
      <c r="CW1" s="751"/>
      <c r="CX1" s="751"/>
      <c r="CY1" s="751"/>
      <c r="CZ1" s="751"/>
      <c r="DA1" s="751"/>
      <c r="DB1" s="751"/>
      <c r="DC1" s="751"/>
      <c r="DD1" s="751"/>
      <c r="DE1" s="751"/>
      <c r="DF1" s="751"/>
      <c r="DG1" s="751"/>
      <c r="DH1" s="751"/>
      <c r="DI1" s="751"/>
      <c r="DJ1" s="751"/>
      <c r="DK1" s="751"/>
      <c r="DL1" s="751"/>
      <c r="DM1" s="751"/>
      <c r="DN1" s="751"/>
      <c r="DO1" s="751"/>
      <c r="DP1" s="751"/>
      <c r="DQ1" s="751"/>
      <c r="DR1" s="751"/>
      <c r="DS1" s="751"/>
      <c r="DT1" s="751"/>
      <c r="DU1" s="751"/>
      <c r="DV1" s="751"/>
      <c r="DW1" s="751"/>
      <c r="DX1" s="751"/>
      <c r="DY1" s="751"/>
      <c r="DZ1" s="751"/>
      <c r="EA1" s="751"/>
      <c r="EB1" s="751"/>
      <c r="EC1" s="751"/>
      <c r="ED1" s="751"/>
      <c r="EE1" s="751"/>
      <c r="EF1" s="751"/>
      <c r="EG1" s="751"/>
      <c r="EH1" s="751"/>
      <c r="EI1" s="751"/>
      <c r="EJ1" s="752"/>
    </row>
    <row r="2" spans="1:140" ht="15" customHeight="1" thickBot="1">
      <c r="B2" s="221"/>
      <c r="C2" s="221"/>
      <c r="D2" s="221"/>
      <c r="E2" s="221"/>
      <c r="F2" s="221"/>
      <c r="G2" s="221"/>
      <c r="H2" s="221"/>
      <c r="I2" s="221"/>
      <c r="J2" s="221"/>
      <c r="K2" s="221"/>
      <c r="L2" s="221"/>
      <c r="M2" s="212"/>
      <c r="N2" s="917" t="s">
        <v>5003</v>
      </c>
      <c r="O2" s="918"/>
      <c r="P2" s="918"/>
      <c r="Q2" s="918"/>
      <c r="R2" s="918"/>
      <c r="S2" s="918"/>
      <c r="T2" s="918"/>
      <c r="U2" s="918"/>
      <c r="V2" s="918"/>
      <c r="W2" s="918"/>
      <c r="X2" s="918"/>
      <c r="Y2" s="918"/>
      <c r="Z2" s="918"/>
      <c r="AA2" s="918"/>
      <c r="AB2" s="918"/>
      <c r="AC2" s="918"/>
      <c r="AD2" s="918"/>
      <c r="AE2" s="918"/>
      <c r="AF2" s="918"/>
      <c r="AG2" s="918"/>
      <c r="AH2" s="918"/>
      <c r="AI2" s="918"/>
      <c r="AJ2" s="919"/>
      <c r="AK2" s="158"/>
      <c r="AL2" s="158"/>
      <c r="AM2" s="158"/>
      <c r="AN2" s="158"/>
      <c r="AO2" s="158"/>
      <c r="AP2" s="158"/>
      <c r="AQ2" s="158"/>
      <c r="AR2" s="158"/>
      <c r="AS2" s="158"/>
      <c r="AT2" s="158"/>
      <c r="AU2" s="158"/>
      <c r="AV2" s="158"/>
      <c r="AW2" s="158"/>
      <c r="AX2" s="158"/>
      <c r="AY2" s="158"/>
      <c r="AZ2" s="158"/>
      <c r="BA2" s="158"/>
      <c r="BB2" s="158"/>
      <c r="BC2" s="158"/>
      <c r="BD2" s="158"/>
      <c r="BE2" s="158"/>
      <c r="BF2" s="158"/>
      <c r="BG2" s="158"/>
      <c r="BH2" s="158"/>
      <c r="BI2" s="158"/>
      <c r="BJ2" s="158"/>
      <c r="BK2" s="158"/>
      <c r="BL2" s="158"/>
      <c r="BM2" s="158"/>
      <c r="BN2" s="158"/>
      <c r="BO2" s="158"/>
      <c r="BP2" s="158"/>
      <c r="BQ2" s="158"/>
      <c r="BR2" s="158"/>
      <c r="BS2" s="158"/>
      <c r="BT2" s="158"/>
      <c r="BU2" s="158"/>
      <c r="BV2" s="158"/>
      <c r="BW2" s="158"/>
      <c r="BX2" s="158"/>
      <c r="BY2" s="158"/>
      <c r="BZ2" s="158"/>
      <c r="CA2" s="158"/>
      <c r="CB2" s="158"/>
      <c r="CC2" s="158"/>
      <c r="CD2" s="158"/>
      <c r="CE2" s="158"/>
      <c r="CF2" s="158"/>
      <c r="CG2" s="158"/>
      <c r="CH2" s="142"/>
      <c r="CI2" s="142"/>
      <c r="CJ2" s="142"/>
      <c r="CK2" s="142"/>
      <c r="CL2" s="142"/>
      <c r="CM2" s="142"/>
      <c r="CN2" s="142"/>
      <c r="CO2" s="142"/>
      <c r="CP2" s="142"/>
      <c r="CQ2" s="142"/>
      <c r="CR2" s="142"/>
      <c r="CS2" s="745" t="s">
        <v>4999</v>
      </c>
      <c r="CT2" s="745"/>
      <c r="CU2" s="745"/>
      <c r="CV2" s="745"/>
      <c r="CW2" s="745"/>
      <c r="CX2" s="745"/>
      <c r="CY2" s="745"/>
      <c r="CZ2" s="745"/>
      <c r="DA2" s="745"/>
      <c r="DB2" s="745"/>
      <c r="DC2" s="745"/>
      <c r="DD2" s="745"/>
      <c r="DE2" s="745"/>
      <c r="DF2" s="745"/>
      <c r="DG2" s="745"/>
      <c r="DH2" s="745"/>
      <c r="DI2" s="745"/>
      <c r="DJ2" s="745"/>
      <c r="DK2" s="745"/>
      <c r="DL2" s="745"/>
      <c r="DN2" s="745" t="s">
        <v>5000</v>
      </c>
      <c r="DO2" s="745"/>
      <c r="DP2" s="745"/>
      <c r="DQ2" s="745"/>
      <c r="DR2" s="745"/>
      <c r="DS2" s="745"/>
      <c r="DT2" s="745"/>
      <c r="DU2" s="745"/>
      <c r="DV2" s="745"/>
      <c r="DW2" s="745"/>
      <c r="DX2" s="745"/>
      <c r="DY2" s="745"/>
      <c r="DZ2" s="745"/>
      <c r="EA2" s="745"/>
      <c r="EB2" s="745"/>
      <c r="EC2" s="745"/>
      <c r="ED2" s="745"/>
      <c r="EE2" s="745"/>
      <c r="EF2" s="745"/>
      <c r="EG2" s="745"/>
      <c r="EH2" s="745"/>
      <c r="EI2" s="158"/>
      <c r="EJ2" s="158"/>
    </row>
    <row r="3" spans="1:140" s="243" customFormat="1" ht="21" customHeight="1" thickBot="1">
      <c r="C3" s="838" t="s">
        <v>4266</v>
      </c>
      <c r="D3" s="839"/>
      <c r="E3" s="839"/>
      <c r="F3" s="839"/>
      <c r="G3" s="839"/>
      <c r="H3" s="839"/>
      <c r="I3" s="839"/>
      <c r="J3" s="839"/>
      <c r="K3" s="839"/>
      <c r="L3" s="840"/>
      <c r="M3" s="140"/>
      <c r="N3" s="841" t="s">
        <v>602</v>
      </c>
      <c r="O3" s="842"/>
      <c r="P3" s="842"/>
      <c r="Q3" s="842"/>
      <c r="R3" s="842"/>
      <c r="S3" s="842"/>
      <c r="T3" s="842"/>
      <c r="U3" s="842"/>
      <c r="V3" s="842"/>
      <c r="W3" s="842"/>
      <c r="X3" s="843"/>
      <c r="Y3" s="158"/>
      <c r="Z3" s="1031" t="s">
        <v>15</v>
      </c>
      <c r="AA3" s="1032"/>
      <c r="AB3" s="1032"/>
      <c r="AC3" s="1032"/>
      <c r="AD3" s="1032"/>
      <c r="AE3" s="1032"/>
      <c r="AF3" s="1032"/>
      <c r="AG3" s="1032"/>
      <c r="AH3" s="1032"/>
      <c r="AI3" s="1032"/>
      <c r="AJ3" s="1033"/>
      <c r="AK3" s="158"/>
      <c r="AL3" s="158"/>
      <c r="AM3" s="797" t="s">
        <v>6364</v>
      </c>
      <c r="AN3" s="798"/>
      <c r="AO3" s="798"/>
      <c r="AP3" s="798"/>
      <c r="AQ3" s="798"/>
      <c r="AR3" s="798"/>
      <c r="AS3" s="798"/>
      <c r="AT3" s="798"/>
      <c r="AU3" s="798"/>
      <c r="AV3" s="798"/>
      <c r="AW3" s="798"/>
      <c r="AX3" s="798"/>
      <c r="AY3" s="798"/>
      <c r="AZ3" s="798"/>
      <c r="BA3" s="798"/>
      <c r="BB3" s="798"/>
      <c r="BC3" s="798"/>
      <c r="BD3" s="798"/>
      <c r="BE3" s="798"/>
      <c r="BF3" s="798"/>
      <c r="BG3" s="798"/>
      <c r="BH3" s="798"/>
      <c r="BI3" s="798"/>
      <c r="BJ3" s="798"/>
      <c r="BK3" s="798"/>
      <c r="BL3" s="798"/>
      <c r="BM3" s="798"/>
      <c r="BN3" s="798"/>
      <c r="BO3" s="798"/>
      <c r="BP3" s="798"/>
      <c r="BQ3" s="798"/>
      <c r="BR3" s="798"/>
      <c r="BS3" s="798"/>
      <c r="BT3" s="798"/>
      <c r="BU3" s="798"/>
      <c r="BV3" s="798"/>
      <c r="BW3" s="798"/>
      <c r="BX3" s="798"/>
      <c r="BY3" s="798"/>
      <c r="BZ3" s="798"/>
      <c r="CA3" s="798"/>
      <c r="CB3" s="798"/>
      <c r="CC3" s="798"/>
      <c r="CD3" s="798"/>
      <c r="CE3" s="798"/>
      <c r="CF3" s="799"/>
      <c r="CG3" s="158"/>
      <c r="CH3" s="158"/>
      <c r="CI3" s="757" t="s">
        <v>4266</v>
      </c>
      <c r="CJ3" s="757"/>
      <c r="CK3" s="757"/>
      <c r="CL3" s="757"/>
      <c r="CM3" s="757"/>
      <c r="CN3" s="757"/>
      <c r="CO3" s="757"/>
      <c r="CP3" s="757"/>
      <c r="CQ3" s="757"/>
      <c r="CR3" s="158"/>
      <c r="CS3" s="909">
        <f>Z12+AN12+BB12+CD12+DF12+EH12+Z20+BB20+CD20+CR20+DF20+DT20+EH20+L36+AN36+BB36+CD36+CR36+Z44+DF36+BB44+CD44+DF44+EH44+L53+Z53+BP53+CR53+DF53+BB53+Z61+BB61+CD61+CR61+DT61+L69+Z69+AN69+BP69+CR69+DT69+L77+AN77+BP77+CR77+DT77+AN85+CD85+DT85+AN93+BP93+EH77+EH85+L28+AN28+BB28+CD28+CR28+DT28+EH36+EH53+Z93+BB93</f>
        <v>0</v>
      </c>
      <c r="CT3" s="909"/>
      <c r="CU3" s="909"/>
      <c r="CV3" s="909"/>
      <c r="CW3" s="909"/>
      <c r="CX3" s="909"/>
      <c r="CY3" s="909"/>
      <c r="CZ3" s="909"/>
      <c r="DA3" s="909"/>
      <c r="DB3" s="909"/>
      <c r="DC3" s="910">
        <f>Z13+AN13+BB13+CD13+DF13+EH13+Z21+BB21+CD21+CR21+DF21+DT21+EH21+L37+AN37+BB37+CD37+CR37+Z45+DF37+BB45+CD45+DF45+EH45+L54+Z54+BP54+CR54+DF54+BB54+Z62+BB62+CD62+CR62+DT62+L70+Z70+AN70+BP70+CR70+DT70+L78+AN78+BP78+CR78+DT78+AN86+CD86+DT86+AN94+BP94+EH78+EH86+L29+AN29+BB29+CD29+CR29+DT29+EH37+EH54+Z94+BB94</f>
        <v>0</v>
      </c>
      <c r="DD3" s="910"/>
      <c r="DE3" s="910"/>
      <c r="DF3" s="910"/>
      <c r="DG3" s="910"/>
      <c r="DH3" s="910"/>
      <c r="DI3" s="910"/>
      <c r="DJ3" s="910"/>
      <c r="DK3" s="910"/>
      <c r="DL3" s="910"/>
      <c r="DM3" s="142"/>
      <c r="DN3" s="895">
        <f>Q12*Z12+AE12*AN12+BU12*CD12+AS12*BB12+CW12*DF12+DY12*EH12+Q20*Z20+AS20*BB20+BU20*CD20+CI20*CR20+CW20*DF20+DK20*DT20+DY20*EH20+C36*L36+AS36*BB36+BU36*CD36+CW36*DF36+DY36*EH36+Q44*Z44+Q53*Z53+AS44*BB44+BU44*CD44+CW44*DF44+DY44*EH44+C53*L53+AS53*BB53+BG53*BP53+CI53*CR53+CW53*DF53+DY53*EH53+Q61*Z61+AS61*BB61+BU61*CD61+CI61*CR61+DK61*DT61+C69*L69+Q69*Z69+AE69*AN69+BG69*BP69+CI69*CR69+DK69*DT69+C77*L77+AE77*AN77+BG77*BP77+CI77*CR77+DK77*DT77+AE85*AN85+BU85*CD85+DK85*DT85+AE93*AN93+BG93*BP93+DY77*EH77+DY85*EH85+C28*L28+AE28*AN28+AS28*BB28+BU28*CD28+CI28*CR28+DK28*DT28+AE36*AN36+CI36*CR36+Q93*Z93+AS93*BB93</f>
        <v>0</v>
      </c>
      <c r="DO3" s="895"/>
      <c r="DP3" s="895"/>
      <c r="DQ3" s="895"/>
      <c r="DR3" s="895"/>
      <c r="DS3" s="895"/>
      <c r="DT3" s="895"/>
      <c r="DU3" s="895"/>
      <c r="DV3" s="895"/>
      <c r="DW3" s="895"/>
      <c r="DX3" s="895"/>
      <c r="DY3" s="896">
        <f>Q13*Z13+AE13*AN13+BU13*CD13+AS13*BB13+CW13*DF13+DY13*EH13+Q21*Z21+AS21*BB21+BU21*CD21+CI21*CR21+CW21*DF21+DK21*DT21+DY21*EH21+C37*L37+AS37*BB37+BU37*CD37+CW37*DF37+DY37*EH37+Q45*Z45+Q54*Z54+AS45*BB45+BU45*CD45+CW45*DF45+DY45*EH45+C54*L54+AS54*BB54+BG54*BP54+CI54*CR54+CW54*DF54+DY54*EH54+Q62*Z62+AS62*BB62+BU62*CD62+CI62*CR62+DK62*DT62+C70*L70+Q70*Z70+AE70*AN70+BG70*BP70+CI70*CR70+DK70*DT70+C78*L78+AE78*AN78+BG78*BP78+CI78*CR78+DK78*DT78+AE86*AN86+BU86*CD86+DK86*DT86+AE94*AN94+BG94*BP94+DY78*EH78+DY86*EH86+C29*L29+AE29*AN29+AS29*BB29+BU29*CD29+CI29*CR29+DK29*DT29+AE37*AN37+CI37*CR37+Q94*Z94+AS94*BB94</f>
        <v>0</v>
      </c>
      <c r="DZ3" s="897"/>
      <c r="EA3" s="897"/>
      <c r="EB3" s="897"/>
      <c r="EC3" s="897"/>
      <c r="ED3" s="897"/>
      <c r="EE3" s="897"/>
      <c r="EF3" s="897"/>
      <c r="EG3" s="897"/>
      <c r="EH3" s="898"/>
      <c r="EI3" s="158"/>
      <c r="EJ3" s="158"/>
    </row>
    <row r="4" spans="1:140" s="243" customFormat="1" ht="27.75" customHeight="1" thickBot="1">
      <c r="C4" s="917" t="s">
        <v>4183</v>
      </c>
      <c r="D4" s="918"/>
      <c r="E4" s="918"/>
      <c r="F4" s="918"/>
      <c r="G4" s="918"/>
      <c r="H4" s="918"/>
      <c r="I4" s="918"/>
      <c r="J4" s="918" t="s">
        <v>328</v>
      </c>
      <c r="K4" s="918"/>
      <c r="L4" s="919"/>
      <c r="M4" s="140"/>
      <c r="N4" s="926" t="s">
        <v>6341</v>
      </c>
      <c r="O4" s="927"/>
      <c r="P4" s="927"/>
      <c r="Q4" s="927"/>
      <c r="R4" s="927"/>
      <c r="S4" s="927"/>
      <c r="T4" s="927"/>
      <c r="U4" s="927"/>
      <c r="V4" s="927"/>
      <c r="W4" s="927"/>
      <c r="X4" s="927"/>
      <c r="Y4" s="927"/>
      <c r="Z4" s="927"/>
      <c r="AA4" s="927"/>
      <c r="AB4" s="927"/>
      <c r="AC4" s="927"/>
      <c r="AD4" s="927"/>
      <c r="AE4" s="927"/>
      <c r="AF4" s="927"/>
      <c r="AG4" s="927"/>
      <c r="AH4" s="927"/>
      <c r="AI4" s="927"/>
      <c r="AJ4" s="928"/>
      <c r="AK4" s="158"/>
      <c r="AL4" s="158"/>
      <c r="AM4" s="800"/>
      <c r="AN4" s="801"/>
      <c r="AO4" s="801"/>
      <c r="AP4" s="801"/>
      <c r="AQ4" s="801"/>
      <c r="AR4" s="801"/>
      <c r="AS4" s="801"/>
      <c r="AT4" s="801"/>
      <c r="AU4" s="801"/>
      <c r="AV4" s="801"/>
      <c r="AW4" s="801"/>
      <c r="AX4" s="801"/>
      <c r="AY4" s="801"/>
      <c r="AZ4" s="801"/>
      <c r="BA4" s="801"/>
      <c r="BB4" s="801"/>
      <c r="BC4" s="801"/>
      <c r="BD4" s="801"/>
      <c r="BE4" s="801"/>
      <c r="BF4" s="801"/>
      <c r="BG4" s="801"/>
      <c r="BH4" s="801"/>
      <c r="BI4" s="801"/>
      <c r="BJ4" s="801"/>
      <c r="BK4" s="801"/>
      <c r="BL4" s="801"/>
      <c r="BM4" s="801"/>
      <c r="BN4" s="801"/>
      <c r="BO4" s="801"/>
      <c r="BP4" s="801"/>
      <c r="BQ4" s="801"/>
      <c r="BR4" s="801"/>
      <c r="BS4" s="801"/>
      <c r="BT4" s="801"/>
      <c r="BU4" s="801"/>
      <c r="BV4" s="801"/>
      <c r="BW4" s="801"/>
      <c r="BX4" s="801"/>
      <c r="BY4" s="801"/>
      <c r="BZ4" s="801"/>
      <c r="CA4" s="801"/>
      <c r="CB4" s="801"/>
      <c r="CC4" s="801"/>
      <c r="CD4" s="801"/>
      <c r="CE4" s="801"/>
      <c r="CF4" s="802"/>
      <c r="CG4" s="158"/>
      <c r="CH4" s="158"/>
      <c r="CI4" s="757" t="s">
        <v>4183</v>
      </c>
      <c r="CJ4" s="757"/>
      <c r="CK4" s="757"/>
      <c r="CL4" s="757"/>
      <c r="CM4" s="757"/>
      <c r="CN4" s="757"/>
      <c r="CO4" s="757"/>
      <c r="CP4" s="757"/>
      <c r="CQ4" s="757"/>
      <c r="CR4" s="158"/>
      <c r="CS4" s="941">
        <f>L12+BP12+CR12+DT12+L20+AN20+BP20+Z36+Z28+BP36+BP28+DT36+L44+AN44+BP44+CR44+AN53+DT53+CD53+DT44+L61+AN61+BP61+DF61+EH61+BB69+CD69+DF69+EH69+Z77+BB77+CD77+DF77+L85+Z85+BB85+BP85+CR85+DF85+L93+DF28+EH28</f>
        <v>0</v>
      </c>
      <c r="CT4" s="941"/>
      <c r="CU4" s="941"/>
      <c r="CV4" s="941"/>
      <c r="CW4" s="941"/>
      <c r="CX4" s="941"/>
      <c r="CY4" s="941"/>
      <c r="CZ4" s="941"/>
      <c r="DA4" s="941"/>
      <c r="DB4" s="941"/>
      <c r="DC4" s="941"/>
      <c r="DD4" s="941"/>
      <c r="DE4" s="941"/>
      <c r="DF4" s="941"/>
      <c r="DG4" s="941"/>
      <c r="DH4" s="941"/>
      <c r="DI4" s="941"/>
      <c r="DJ4" s="941"/>
      <c r="DK4" s="941"/>
      <c r="DL4" s="941"/>
      <c r="DM4" s="142"/>
      <c r="DN4" s="942">
        <f>C12*L12+BG12*BP12+CI12*CR12+DK12*DT12+C20*L20+AE20*AN20+BG20*BP20+Q36*Z36+Q28*Z28+BG36*BP36+BG28*BP28+DK36*DT36+C44*L44+AE44*AN44+BG44*BP44+CI44*CR44+AE53*AN53+DK44*DT44+BU53*CD53+DK53*DT53+C61*L61+AE61*AN61+BG61*BP61+CW61*DF61+DY61*EH61+AS69*BB69+BU69*CD69+CW69*DF69+DY69*EH69+Q77*Z77+AS77*BB77+BU77*CD77+CW77*DF77+C85*L85+Q85*Z85+AS85*BB85+BG85*BP85+CI85*CR85+CW85*DF85+C93*L93+CW28*DF28+DY28*EH28</f>
        <v>0</v>
      </c>
      <c r="DO4" s="943"/>
      <c r="DP4" s="943"/>
      <c r="DQ4" s="943"/>
      <c r="DR4" s="943"/>
      <c r="DS4" s="943"/>
      <c r="DT4" s="943"/>
      <c r="DU4" s="943"/>
      <c r="DV4" s="943"/>
      <c r="DW4" s="943"/>
      <c r="DX4" s="943"/>
      <c r="DY4" s="943"/>
      <c r="DZ4" s="943"/>
      <c r="EA4" s="943"/>
      <c r="EB4" s="943"/>
      <c r="EC4" s="943"/>
      <c r="ED4" s="943"/>
      <c r="EE4" s="943"/>
      <c r="EF4" s="943"/>
      <c r="EG4" s="943"/>
      <c r="EH4" s="944"/>
      <c r="EI4" s="158"/>
      <c r="EJ4" s="158"/>
    </row>
    <row r="5" spans="1:140" ht="23.25" customHeight="1">
      <c r="B5" s="221"/>
      <c r="C5" s="221"/>
      <c r="D5" s="221"/>
      <c r="E5" s="221"/>
      <c r="F5" s="221"/>
      <c r="G5" s="221"/>
      <c r="H5" s="221"/>
      <c r="I5" s="221"/>
      <c r="J5" s="221"/>
      <c r="K5" s="221"/>
      <c r="L5" s="221"/>
      <c r="M5" s="160"/>
      <c r="N5" s="158"/>
      <c r="O5" s="158"/>
      <c r="P5" s="158"/>
      <c r="Q5" s="158"/>
      <c r="R5" s="158"/>
      <c r="S5" s="158"/>
      <c r="T5" s="158"/>
      <c r="U5" s="158"/>
      <c r="V5" s="158"/>
      <c r="W5" s="158"/>
      <c r="X5" s="158"/>
      <c r="Y5" s="158"/>
      <c r="Z5" s="140"/>
      <c r="AA5" s="158"/>
      <c r="AB5" s="158"/>
      <c r="AC5" s="158"/>
      <c r="AD5" s="158"/>
      <c r="AE5" s="158"/>
      <c r="AF5" s="158"/>
      <c r="AG5" s="158"/>
      <c r="AH5" s="158"/>
      <c r="AI5" s="158"/>
      <c r="AJ5" s="158"/>
      <c r="AK5" s="158"/>
      <c r="AL5" s="158"/>
      <c r="AM5" s="803"/>
      <c r="AN5" s="804"/>
      <c r="AO5" s="804"/>
      <c r="AP5" s="804"/>
      <c r="AQ5" s="804"/>
      <c r="AR5" s="804"/>
      <c r="AS5" s="804"/>
      <c r="AT5" s="804"/>
      <c r="AU5" s="804"/>
      <c r="AV5" s="804"/>
      <c r="AW5" s="804"/>
      <c r="AX5" s="804"/>
      <c r="AY5" s="804"/>
      <c r="AZ5" s="804"/>
      <c r="BA5" s="804"/>
      <c r="BB5" s="804"/>
      <c r="BC5" s="804"/>
      <c r="BD5" s="804"/>
      <c r="BE5" s="804"/>
      <c r="BF5" s="804"/>
      <c r="BG5" s="804"/>
      <c r="BH5" s="804"/>
      <c r="BI5" s="804"/>
      <c r="BJ5" s="804"/>
      <c r="BK5" s="804"/>
      <c r="BL5" s="804"/>
      <c r="BM5" s="804"/>
      <c r="BN5" s="804"/>
      <c r="BO5" s="804"/>
      <c r="BP5" s="804"/>
      <c r="BQ5" s="804"/>
      <c r="BR5" s="804"/>
      <c r="BS5" s="804"/>
      <c r="BT5" s="804"/>
      <c r="BU5" s="804"/>
      <c r="BV5" s="804"/>
      <c r="BW5" s="804"/>
      <c r="BX5" s="804"/>
      <c r="BY5" s="804"/>
      <c r="BZ5" s="804"/>
      <c r="CA5" s="804"/>
      <c r="CB5" s="804"/>
      <c r="CC5" s="804"/>
      <c r="CD5" s="804"/>
      <c r="CE5" s="804"/>
      <c r="CF5" s="805"/>
      <c r="CG5" s="142"/>
      <c r="CH5" s="142"/>
      <c r="CI5" s="757" t="s">
        <v>5001</v>
      </c>
      <c r="CJ5" s="757"/>
      <c r="CK5" s="757"/>
      <c r="CL5" s="757"/>
      <c r="CM5" s="757"/>
      <c r="CN5" s="757"/>
      <c r="CO5" s="757"/>
      <c r="CP5" s="757"/>
      <c r="CQ5" s="757"/>
      <c r="CR5" s="142"/>
      <c r="CS5" s="916">
        <f>CS3+CS4+DC3</f>
        <v>0</v>
      </c>
      <c r="CT5" s="916"/>
      <c r="CU5" s="916"/>
      <c r="CV5" s="916"/>
      <c r="CW5" s="916"/>
      <c r="CX5" s="916"/>
      <c r="CY5" s="916"/>
      <c r="CZ5" s="916"/>
      <c r="DA5" s="916"/>
      <c r="DB5" s="916"/>
      <c r="DC5" s="916"/>
      <c r="DD5" s="916"/>
      <c r="DE5" s="916"/>
      <c r="DF5" s="916"/>
      <c r="DG5" s="916"/>
      <c r="DH5" s="916"/>
      <c r="DI5" s="916"/>
      <c r="DJ5" s="916"/>
      <c r="DK5" s="916"/>
      <c r="DL5" s="916"/>
      <c r="DN5" s="764">
        <f>DY3+DN3+DN4</f>
        <v>0</v>
      </c>
      <c r="DO5" s="764"/>
      <c r="DP5" s="764"/>
      <c r="DQ5" s="764"/>
      <c r="DR5" s="764"/>
      <c r="DS5" s="764"/>
      <c r="DT5" s="764"/>
      <c r="DU5" s="764"/>
      <c r="DV5" s="764"/>
      <c r="DW5" s="764"/>
      <c r="DX5" s="764"/>
      <c r="DY5" s="764"/>
      <c r="DZ5" s="764"/>
      <c r="EA5" s="764"/>
      <c r="EB5" s="764"/>
      <c r="EC5" s="764"/>
      <c r="ED5" s="764"/>
      <c r="EE5" s="764"/>
      <c r="EF5" s="764"/>
      <c r="EG5" s="764"/>
      <c r="EH5" s="764"/>
      <c r="EI5" s="158"/>
      <c r="EJ5" s="158"/>
    </row>
    <row r="6" spans="1:140" ht="7.5" customHeight="1" thickBot="1">
      <c r="A6" s="766"/>
      <c r="B6" s="766"/>
      <c r="C6" s="766"/>
      <c r="D6" s="766"/>
      <c r="E6" s="766"/>
      <c r="F6" s="766"/>
      <c r="G6" s="766"/>
      <c r="H6" s="766"/>
      <c r="I6" s="766"/>
      <c r="J6" s="766"/>
      <c r="K6" s="766"/>
      <c r="L6" s="766"/>
      <c r="M6" s="766"/>
      <c r="N6" s="766"/>
      <c r="O6" s="766"/>
      <c r="P6" s="766"/>
      <c r="Q6" s="766"/>
      <c r="R6" s="766"/>
      <c r="S6" s="766"/>
      <c r="T6" s="766"/>
      <c r="U6" s="766"/>
      <c r="V6" s="766"/>
      <c r="W6" s="766"/>
      <c r="X6" s="766"/>
      <c r="Y6" s="766"/>
      <c r="Z6" s="766"/>
      <c r="AA6" s="766"/>
      <c r="AB6" s="766"/>
      <c r="AC6" s="766"/>
      <c r="AD6" s="766"/>
      <c r="AE6" s="766"/>
      <c r="AF6" s="766"/>
      <c r="AG6" s="766"/>
      <c r="AH6" s="766"/>
      <c r="AI6" s="766"/>
      <c r="AJ6" s="766"/>
      <c r="AK6" s="766"/>
      <c r="AL6" s="766"/>
      <c r="AM6" s="766"/>
      <c r="AN6" s="766"/>
      <c r="AO6" s="766"/>
      <c r="AP6" s="766"/>
      <c r="AQ6" s="766"/>
      <c r="AR6" s="766"/>
      <c r="AS6" s="766"/>
      <c r="AT6" s="766"/>
      <c r="AU6" s="766"/>
      <c r="AV6" s="766"/>
      <c r="AW6" s="766"/>
      <c r="AX6" s="766"/>
      <c r="AY6" s="766"/>
      <c r="AZ6" s="766"/>
      <c r="BA6" s="766"/>
      <c r="BB6" s="766"/>
      <c r="BC6" s="766"/>
      <c r="BD6" s="766"/>
      <c r="BE6" s="766"/>
      <c r="BF6" s="766"/>
      <c r="BG6" s="766"/>
      <c r="BH6" s="766"/>
      <c r="BI6" s="766"/>
      <c r="BJ6" s="766"/>
      <c r="BK6" s="766"/>
      <c r="BL6" s="766"/>
      <c r="BM6" s="766"/>
      <c r="BN6" s="766"/>
      <c r="BO6" s="766"/>
      <c r="BP6" s="766"/>
      <c r="BQ6" s="766"/>
      <c r="BR6" s="766"/>
      <c r="BS6" s="766"/>
      <c r="BT6" s="766"/>
      <c r="BU6" s="766"/>
      <c r="BV6" s="766"/>
      <c r="BW6" s="766"/>
      <c r="BX6" s="766"/>
      <c r="BY6" s="766"/>
      <c r="BZ6" s="766"/>
      <c r="CA6" s="766"/>
      <c r="CB6" s="766"/>
      <c r="CC6" s="766"/>
      <c r="CD6" s="766"/>
      <c r="CE6" s="766"/>
      <c r="CF6" s="766"/>
      <c r="CG6" s="766"/>
      <c r="CH6" s="766"/>
      <c r="CI6" s="766"/>
      <c r="CJ6" s="766"/>
      <c r="CK6" s="766"/>
      <c r="CL6" s="766"/>
      <c r="CM6" s="766"/>
      <c r="CN6" s="766"/>
      <c r="CO6" s="766"/>
      <c r="CP6" s="766"/>
      <c r="CQ6" s="766"/>
      <c r="CR6" s="766"/>
      <c r="CS6" s="766"/>
      <c r="CT6" s="766"/>
      <c r="CU6" s="766"/>
      <c r="CV6" s="766"/>
      <c r="CW6" s="766"/>
      <c r="CX6" s="766"/>
      <c r="CY6" s="766"/>
      <c r="CZ6" s="766"/>
      <c r="DA6" s="766"/>
      <c r="DB6" s="766"/>
      <c r="DC6" s="766"/>
      <c r="DD6" s="766"/>
      <c r="DE6" s="766"/>
      <c r="DF6" s="766"/>
      <c r="DG6" s="766"/>
      <c r="DH6" s="766"/>
      <c r="DI6" s="766"/>
      <c r="DJ6" s="766"/>
      <c r="DK6" s="766"/>
      <c r="DL6" s="766"/>
      <c r="DM6" s="766"/>
      <c r="DN6" s="766"/>
      <c r="DO6" s="766"/>
      <c r="DP6" s="766"/>
      <c r="DQ6" s="766"/>
      <c r="DR6" s="766"/>
      <c r="DS6" s="766"/>
      <c r="DT6" s="766"/>
      <c r="DU6" s="766"/>
      <c r="DV6" s="766"/>
      <c r="DW6" s="766"/>
      <c r="DX6" s="766"/>
      <c r="DY6" s="766"/>
      <c r="DZ6" s="766"/>
      <c r="EA6" s="766"/>
      <c r="EB6" s="766"/>
      <c r="EC6" s="766"/>
      <c r="ED6" s="766"/>
      <c r="EE6" s="766"/>
      <c r="EF6" s="766"/>
      <c r="EG6" s="766"/>
      <c r="EH6" s="766"/>
      <c r="EI6" s="766"/>
      <c r="EJ6" s="766"/>
    </row>
    <row r="7" spans="1:140" ht="15" thickBot="1">
      <c r="C7" s="784" t="s">
        <v>4261</v>
      </c>
      <c r="D7" s="785"/>
      <c r="E7" s="785"/>
      <c r="F7" s="785"/>
      <c r="G7" s="785"/>
      <c r="H7" s="785"/>
      <c r="I7" s="785"/>
      <c r="J7" s="785"/>
      <c r="K7" s="785"/>
      <c r="L7" s="785"/>
      <c r="M7" s="785"/>
      <c r="N7" s="785"/>
      <c r="O7" s="785"/>
      <c r="P7" s="785"/>
      <c r="Q7" s="785"/>
      <c r="R7" s="785"/>
      <c r="S7" s="785"/>
      <c r="T7" s="785"/>
      <c r="U7" s="785"/>
      <c r="V7" s="785"/>
      <c r="W7" s="785"/>
      <c r="X7" s="785"/>
      <c r="Y7" s="785"/>
      <c r="Z7" s="785"/>
      <c r="AA7" s="785"/>
      <c r="AB7" s="785"/>
      <c r="AC7" s="785"/>
      <c r="AD7" s="785"/>
      <c r="AE7" s="785"/>
      <c r="AF7" s="785"/>
      <c r="AG7" s="785"/>
      <c r="AH7" s="785"/>
      <c r="AI7" s="785"/>
      <c r="AJ7" s="785"/>
      <c r="AK7" s="785"/>
      <c r="AL7" s="785"/>
      <c r="AM7" s="785"/>
      <c r="AN7" s="785"/>
      <c r="AO7" s="785"/>
      <c r="AP7" s="785"/>
      <c r="AQ7" s="785"/>
      <c r="AR7" s="785"/>
      <c r="AS7" s="785"/>
      <c r="AT7" s="785"/>
      <c r="AU7" s="785"/>
      <c r="AV7" s="785"/>
      <c r="AW7" s="785"/>
      <c r="AX7" s="785"/>
      <c r="AY7" s="785"/>
      <c r="AZ7" s="785"/>
      <c r="BA7" s="785"/>
      <c r="BB7" s="785"/>
      <c r="BC7" s="785"/>
      <c r="BD7" s="786"/>
      <c r="BE7" s="134"/>
      <c r="BF7" s="160"/>
      <c r="BG7" s="754" t="s">
        <v>4267</v>
      </c>
      <c r="BH7" s="755"/>
      <c r="BI7" s="755"/>
      <c r="BJ7" s="755"/>
      <c r="BK7" s="755"/>
      <c r="BL7" s="755"/>
      <c r="BM7" s="755"/>
      <c r="BN7" s="755"/>
      <c r="BO7" s="755"/>
      <c r="BP7" s="755"/>
      <c r="BQ7" s="755"/>
      <c r="BR7" s="755"/>
      <c r="BS7" s="755"/>
      <c r="BT7" s="755"/>
      <c r="BU7" s="755"/>
      <c r="BV7" s="755"/>
      <c r="BW7" s="755"/>
      <c r="BX7" s="755"/>
      <c r="BY7" s="755"/>
      <c r="BZ7" s="755"/>
      <c r="CA7" s="755"/>
      <c r="CB7" s="755"/>
      <c r="CC7" s="755"/>
      <c r="CD7" s="755"/>
      <c r="CE7" s="755"/>
      <c r="CF7" s="756"/>
      <c r="CG7" s="134"/>
      <c r="CH7" s="160"/>
      <c r="CI7" s="754" t="s">
        <v>4269</v>
      </c>
      <c r="CJ7" s="755"/>
      <c r="CK7" s="755"/>
      <c r="CL7" s="755"/>
      <c r="CM7" s="755"/>
      <c r="CN7" s="755"/>
      <c r="CO7" s="755"/>
      <c r="CP7" s="755"/>
      <c r="CQ7" s="755"/>
      <c r="CR7" s="755"/>
      <c r="CS7" s="755"/>
      <c r="CT7" s="755"/>
      <c r="CU7" s="755"/>
      <c r="CV7" s="755"/>
      <c r="CW7" s="755"/>
      <c r="CX7" s="755"/>
      <c r="CY7" s="755"/>
      <c r="CZ7" s="755"/>
      <c r="DA7" s="755"/>
      <c r="DB7" s="755"/>
      <c r="DC7" s="755"/>
      <c r="DD7" s="755"/>
      <c r="DE7" s="755"/>
      <c r="DF7" s="755"/>
      <c r="DG7" s="755"/>
      <c r="DH7" s="756"/>
      <c r="DI7" s="134"/>
      <c r="DJ7" s="160"/>
      <c r="DK7" s="754" t="s">
        <v>4270</v>
      </c>
      <c r="DL7" s="755"/>
      <c r="DM7" s="755"/>
      <c r="DN7" s="755"/>
      <c r="DO7" s="755"/>
      <c r="DP7" s="755"/>
      <c r="DQ7" s="755"/>
      <c r="DR7" s="755"/>
      <c r="DS7" s="755"/>
      <c r="DT7" s="755"/>
      <c r="DU7" s="755"/>
      <c r="DV7" s="755"/>
      <c r="DW7" s="755"/>
      <c r="DX7" s="755"/>
      <c r="DY7" s="755"/>
      <c r="DZ7" s="755"/>
      <c r="EA7" s="755"/>
      <c r="EB7" s="755"/>
      <c r="EC7" s="755"/>
      <c r="ED7" s="755"/>
      <c r="EE7" s="755"/>
      <c r="EF7" s="755"/>
      <c r="EG7" s="755"/>
      <c r="EH7" s="755"/>
      <c r="EI7" s="755"/>
      <c r="EJ7" s="756"/>
    </row>
    <row r="8" spans="1:140" ht="15.75">
      <c r="C8" s="740" t="s">
        <v>4226</v>
      </c>
      <c r="D8" s="741"/>
      <c r="E8" s="741"/>
      <c r="F8" s="741"/>
      <c r="G8" s="741"/>
      <c r="H8" s="741"/>
      <c r="I8" s="741"/>
      <c r="J8" s="741"/>
      <c r="K8" s="741"/>
      <c r="L8" s="741"/>
      <c r="M8" s="741"/>
      <c r="N8" s="741"/>
      <c r="O8" s="135"/>
      <c r="P8" s="164"/>
      <c r="Q8" s="741" t="s">
        <v>601</v>
      </c>
      <c r="R8" s="741"/>
      <c r="S8" s="741"/>
      <c r="T8" s="741"/>
      <c r="U8" s="741"/>
      <c r="V8" s="741"/>
      <c r="W8" s="741"/>
      <c r="X8" s="741"/>
      <c r="Y8" s="741"/>
      <c r="Z8" s="741"/>
      <c r="AA8" s="741"/>
      <c r="AB8" s="741"/>
      <c r="AC8" s="135"/>
      <c r="AD8" s="160"/>
      <c r="AE8" s="741" t="s">
        <v>667</v>
      </c>
      <c r="AF8" s="741"/>
      <c r="AG8" s="741"/>
      <c r="AH8" s="741"/>
      <c r="AI8" s="741"/>
      <c r="AJ8" s="741"/>
      <c r="AK8" s="741"/>
      <c r="AL8" s="741"/>
      <c r="AM8" s="741"/>
      <c r="AN8" s="741"/>
      <c r="AO8" s="741"/>
      <c r="AP8" s="741"/>
      <c r="AQ8" s="135"/>
      <c r="AR8" s="160"/>
      <c r="AS8" s="741" t="s">
        <v>4264</v>
      </c>
      <c r="AT8" s="741"/>
      <c r="AU8" s="741"/>
      <c r="AV8" s="741"/>
      <c r="AW8" s="741"/>
      <c r="AX8" s="741"/>
      <c r="AY8" s="741"/>
      <c r="AZ8" s="741"/>
      <c r="BA8" s="741"/>
      <c r="BB8" s="741"/>
      <c r="BC8" s="741"/>
      <c r="BD8" s="742"/>
      <c r="BE8" s="135"/>
      <c r="BF8" s="160"/>
      <c r="BG8" s="740" t="s">
        <v>4228</v>
      </c>
      <c r="BH8" s="741"/>
      <c r="BI8" s="741"/>
      <c r="BJ8" s="741"/>
      <c r="BK8" s="741"/>
      <c r="BL8" s="741"/>
      <c r="BM8" s="741"/>
      <c r="BN8" s="741"/>
      <c r="BO8" s="741"/>
      <c r="BP8" s="741"/>
      <c r="BQ8" s="741"/>
      <c r="BR8" s="741"/>
      <c r="BS8" s="135"/>
      <c r="BT8" s="160"/>
      <c r="BU8" s="741" t="s">
        <v>671</v>
      </c>
      <c r="BV8" s="741"/>
      <c r="BW8" s="741"/>
      <c r="BX8" s="741"/>
      <c r="BY8" s="741"/>
      <c r="BZ8" s="741"/>
      <c r="CA8" s="741"/>
      <c r="CB8" s="741"/>
      <c r="CC8" s="741"/>
      <c r="CD8" s="741"/>
      <c r="CE8" s="741"/>
      <c r="CF8" s="742"/>
      <c r="CG8" s="135"/>
      <c r="CH8" s="160"/>
      <c r="CI8" s="732" t="s">
        <v>6343</v>
      </c>
      <c r="CJ8" s="733"/>
      <c r="CK8" s="733"/>
      <c r="CL8" s="733"/>
      <c r="CM8" s="733"/>
      <c r="CN8" s="733"/>
      <c r="CO8" s="733"/>
      <c r="CP8" s="733"/>
      <c r="CQ8" s="733"/>
      <c r="CR8" s="733"/>
      <c r="CS8" s="733"/>
      <c r="CT8" s="733"/>
      <c r="CU8" s="135"/>
      <c r="CV8" s="160"/>
      <c r="CW8" s="733" t="s">
        <v>6345</v>
      </c>
      <c r="CX8" s="733"/>
      <c r="CY8" s="733"/>
      <c r="CZ8" s="733"/>
      <c r="DA8" s="733"/>
      <c r="DB8" s="733"/>
      <c r="DC8" s="733"/>
      <c r="DD8" s="733"/>
      <c r="DE8" s="733"/>
      <c r="DF8" s="733"/>
      <c r="DG8" s="733"/>
      <c r="DH8" s="743"/>
      <c r="DI8" s="135"/>
      <c r="DJ8" s="160"/>
      <c r="DK8" s="732" t="s">
        <v>4232</v>
      </c>
      <c r="DL8" s="733"/>
      <c r="DM8" s="733"/>
      <c r="DN8" s="733"/>
      <c r="DO8" s="733"/>
      <c r="DP8" s="733"/>
      <c r="DQ8" s="733"/>
      <c r="DR8" s="733"/>
      <c r="DS8" s="733"/>
      <c r="DT8" s="733"/>
      <c r="DU8" s="733"/>
      <c r="DV8" s="733"/>
      <c r="DW8" s="135"/>
      <c r="DX8" s="160"/>
      <c r="DY8" s="733" t="s">
        <v>677</v>
      </c>
      <c r="DZ8" s="733"/>
      <c r="EA8" s="733"/>
      <c r="EB8" s="733"/>
      <c r="EC8" s="733"/>
      <c r="ED8" s="733"/>
      <c r="EE8" s="733"/>
      <c r="EF8" s="733"/>
      <c r="EG8" s="733"/>
      <c r="EH8" s="733"/>
      <c r="EI8" s="733"/>
      <c r="EJ8" s="743"/>
    </row>
    <row r="9" spans="1:140" ht="54" customHeight="1">
      <c r="C9" s="734" t="s">
        <v>4227</v>
      </c>
      <c r="D9" s="735"/>
      <c r="E9" s="735"/>
      <c r="F9" s="735"/>
      <c r="G9" s="735"/>
      <c r="H9" s="735"/>
      <c r="I9" s="735"/>
      <c r="J9" s="735"/>
      <c r="K9" s="735"/>
      <c r="L9" s="735"/>
      <c r="M9" s="735"/>
      <c r="N9" s="735"/>
      <c r="O9" s="142"/>
      <c r="P9" s="164"/>
      <c r="Q9" s="735" t="s">
        <v>4262</v>
      </c>
      <c r="R9" s="735"/>
      <c r="S9" s="735"/>
      <c r="T9" s="735"/>
      <c r="U9" s="735"/>
      <c r="V9" s="735"/>
      <c r="W9" s="735"/>
      <c r="X9" s="735"/>
      <c r="Y9" s="735"/>
      <c r="Z9" s="735"/>
      <c r="AA9" s="735"/>
      <c r="AB9" s="735"/>
      <c r="AC9" s="142"/>
      <c r="AD9" s="160"/>
      <c r="AE9" s="735" t="s">
        <v>4263</v>
      </c>
      <c r="AF9" s="735"/>
      <c r="AG9" s="735"/>
      <c r="AH9" s="735"/>
      <c r="AI9" s="735"/>
      <c r="AJ9" s="735"/>
      <c r="AK9" s="735"/>
      <c r="AL9" s="735"/>
      <c r="AM9" s="735"/>
      <c r="AN9" s="735"/>
      <c r="AO9" s="735"/>
      <c r="AP9" s="735"/>
      <c r="AQ9" s="142"/>
      <c r="AR9" s="160"/>
      <c r="AS9" s="735" t="s">
        <v>4265</v>
      </c>
      <c r="AT9" s="735"/>
      <c r="AU9" s="735"/>
      <c r="AV9" s="735"/>
      <c r="AW9" s="735"/>
      <c r="AX9" s="735"/>
      <c r="AY9" s="735"/>
      <c r="AZ9" s="735"/>
      <c r="BA9" s="735"/>
      <c r="BB9" s="735"/>
      <c r="BC9" s="735"/>
      <c r="BD9" s="744"/>
      <c r="BE9" s="142"/>
      <c r="BF9" s="160"/>
      <c r="BG9" s="734" t="s">
        <v>4229</v>
      </c>
      <c r="BH9" s="735"/>
      <c r="BI9" s="735"/>
      <c r="BJ9" s="735"/>
      <c r="BK9" s="735"/>
      <c r="BL9" s="735"/>
      <c r="BM9" s="735"/>
      <c r="BN9" s="735"/>
      <c r="BO9" s="735"/>
      <c r="BP9" s="735"/>
      <c r="BQ9" s="735"/>
      <c r="BR9" s="735"/>
      <c r="BS9" s="142"/>
      <c r="BT9" s="160"/>
      <c r="BU9" s="735" t="s">
        <v>4268</v>
      </c>
      <c r="BV9" s="735"/>
      <c r="BW9" s="735"/>
      <c r="BX9" s="735"/>
      <c r="BY9" s="735"/>
      <c r="BZ9" s="735"/>
      <c r="CA9" s="735"/>
      <c r="CB9" s="735"/>
      <c r="CC9" s="735"/>
      <c r="CD9" s="735"/>
      <c r="CE9" s="735"/>
      <c r="CF9" s="744"/>
      <c r="CG9" s="142"/>
      <c r="CH9" s="160"/>
      <c r="CI9" s="734" t="s">
        <v>4230</v>
      </c>
      <c r="CJ9" s="735"/>
      <c r="CK9" s="735"/>
      <c r="CL9" s="735"/>
      <c r="CM9" s="735"/>
      <c r="CN9" s="735"/>
      <c r="CO9" s="735"/>
      <c r="CP9" s="735"/>
      <c r="CQ9" s="735"/>
      <c r="CR9" s="735"/>
      <c r="CS9" s="735"/>
      <c r="CT9" s="735"/>
      <c r="CU9" s="142"/>
      <c r="CV9" s="160"/>
      <c r="CW9" s="735" t="s">
        <v>4271</v>
      </c>
      <c r="CX9" s="735"/>
      <c r="CY9" s="735"/>
      <c r="CZ9" s="735"/>
      <c r="DA9" s="735"/>
      <c r="DB9" s="735"/>
      <c r="DC9" s="735"/>
      <c r="DD9" s="735"/>
      <c r="DE9" s="735"/>
      <c r="DF9" s="735"/>
      <c r="DG9" s="735"/>
      <c r="DH9" s="744"/>
      <c r="DI9" s="142"/>
      <c r="DJ9" s="160"/>
      <c r="DK9" s="734" t="s">
        <v>4231</v>
      </c>
      <c r="DL9" s="735"/>
      <c r="DM9" s="735"/>
      <c r="DN9" s="735"/>
      <c r="DO9" s="735"/>
      <c r="DP9" s="735"/>
      <c r="DQ9" s="735"/>
      <c r="DR9" s="735"/>
      <c r="DS9" s="735"/>
      <c r="DT9" s="735"/>
      <c r="DU9" s="735"/>
      <c r="DV9" s="735"/>
      <c r="DW9" s="142"/>
      <c r="DX9" s="160"/>
      <c r="DY9" s="735" t="s">
        <v>4272</v>
      </c>
      <c r="DZ9" s="735"/>
      <c r="EA9" s="735"/>
      <c r="EB9" s="735"/>
      <c r="EC9" s="735"/>
      <c r="ED9" s="735"/>
      <c r="EE9" s="735"/>
      <c r="EF9" s="735"/>
      <c r="EG9" s="735"/>
      <c r="EH9" s="735"/>
      <c r="EI9" s="735"/>
      <c r="EJ9" s="744"/>
    </row>
    <row r="10" spans="1:140" ht="15" customHeight="1">
      <c r="C10" s="736"/>
      <c r="D10" s="717"/>
      <c r="E10" s="717"/>
      <c r="F10" s="717"/>
      <c r="G10" s="717"/>
      <c r="H10" s="717"/>
      <c r="I10" s="717"/>
      <c r="J10" s="717"/>
      <c r="K10" s="717"/>
      <c r="L10" s="717"/>
      <c r="M10" s="717"/>
      <c r="N10" s="717"/>
      <c r="O10" s="227"/>
      <c r="P10" s="164"/>
      <c r="Q10" s="717" t="s">
        <v>604</v>
      </c>
      <c r="R10" s="717"/>
      <c r="S10" s="717"/>
      <c r="T10" s="717"/>
      <c r="U10" s="717"/>
      <c r="V10" s="717"/>
      <c r="W10" s="717"/>
      <c r="X10" s="717"/>
      <c r="Y10" s="717"/>
      <c r="Z10" s="717"/>
      <c r="AA10" s="717"/>
      <c r="AB10" s="717"/>
      <c r="AC10" s="227"/>
      <c r="AD10" s="160"/>
      <c r="AE10" s="717" t="s">
        <v>669</v>
      </c>
      <c r="AF10" s="717"/>
      <c r="AG10" s="717"/>
      <c r="AH10" s="717"/>
      <c r="AI10" s="717"/>
      <c r="AJ10" s="717"/>
      <c r="AK10" s="717"/>
      <c r="AL10" s="717"/>
      <c r="AM10" s="717"/>
      <c r="AN10" s="717"/>
      <c r="AO10" s="717"/>
      <c r="AP10" s="717"/>
      <c r="AQ10" s="227"/>
      <c r="AR10" s="160"/>
      <c r="AS10" s="717" t="s">
        <v>649</v>
      </c>
      <c r="AT10" s="717"/>
      <c r="AU10" s="717"/>
      <c r="AV10" s="717"/>
      <c r="AW10" s="717"/>
      <c r="AX10" s="717"/>
      <c r="AY10" s="717"/>
      <c r="AZ10" s="717"/>
      <c r="BA10" s="717"/>
      <c r="BB10" s="717"/>
      <c r="BC10" s="717"/>
      <c r="BD10" s="718"/>
      <c r="BE10" s="227"/>
      <c r="BF10" s="160"/>
      <c r="BG10" s="736"/>
      <c r="BH10" s="717"/>
      <c r="BI10" s="717"/>
      <c r="BJ10" s="717"/>
      <c r="BK10" s="717"/>
      <c r="BL10" s="717"/>
      <c r="BM10" s="717"/>
      <c r="BN10" s="717"/>
      <c r="BO10" s="717"/>
      <c r="BP10" s="717"/>
      <c r="BQ10" s="717"/>
      <c r="BR10" s="717"/>
      <c r="BS10" s="227"/>
      <c r="BT10" s="160"/>
      <c r="BU10" s="717" t="s">
        <v>669</v>
      </c>
      <c r="BV10" s="717"/>
      <c r="BW10" s="717"/>
      <c r="BX10" s="717"/>
      <c r="BY10" s="717"/>
      <c r="BZ10" s="717"/>
      <c r="CA10" s="717"/>
      <c r="CB10" s="717"/>
      <c r="CC10" s="717"/>
      <c r="CD10" s="717"/>
      <c r="CE10" s="717"/>
      <c r="CF10" s="718"/>
      <c r="CG10" s="227"/>
      <c r="CH10" s="160"/>
      <c r="CI10" s="736"/>
      <c r="CJ10" s="717"/>
      <c r="CK10" s="717"/>
      <c r="CL10" s="717"/>
      <c r="CM10" s="717"/>
      <c r="CN10" s="717"/>
      <c r="CO10" s="717"/>
      <c r="CP10" s="717"/>
      <c r="CQ10" s="717"/>
      <c r="CR10" s="717"/>
      <c r="CS10" s="717"/>
      <c r="CT10" s="717"/>
      <c r="CU10" s="227"/>
      <c r="CV10" s="160"/>
      <c r="CW10" s="717" t="s">
        <v>669</v>
      </c>
      <c r="CX10" s="717"/>
      <c r="CY10" s="717"/>
      <c r="CZ10" s="717"/>
      <c r="DA10" s="717"/>
      <c r="DB10" s="717"/>
      <c r="DC10" s="717"/>
      <c r="DD10" s="717"/>
      <c r="DE10" s="717"/>
      <c r="DF10" s="717"/>
      <c r="DG10" s="717"/>
      <c r="DH10" s="718"/>
      <c r="DI10" s="227"/>
      <c r="DJ10" s="160"/>
      <c r="DK10" s="736"/>
      <c r="DL10" s="717"/>
      <c r="DM10" s="717"/>
      <c r="DN10" s="717"/>
      <c r="DO10" s="717"/>
      <c r="DP10" s="717"/>
      <c r="DQ10" s="717"/>
      <c r="DR10" s="717"/>
      <c r="DS10" s="717"/>
      <c r="DT10" s="717"/>
      <c r="DU10" s="717"/>
      <c r="DV10" s="717"/>
      <c r="DW10" s="227"/>
      <c r="DX10" s="160"/>
      <c r="DY10" s="717" t="s">
        <v>669</v>
      </c>
      <c r="DZ10" s="717"/>
      <c r="EA10" s="717"/>
      <c r="EB10" s="717"/>
      <c r="EC10" s="717"/>
      <c r="ED10" s="717"/>
      <c r="EE10" s="717"/>
      <c r="EF10" s="717"/>
      <c r="EG10" s="717"/>
      <c r="EH10" s="717"/>
      <c r="EI10" s="717"/>
      <c r="EJ10" s="718"/>
    </row>
    <row r="11" spans="1:140" ht="106.5" customHeight="1">
      <c r="C11" s="720"/>
      <c r="D11" s="711"/>
      <c r="E11" s="711"/>
      <c r="F11" s="711"/>
      <c r="G11" s="711"/>
      <c r="H11" s="711"/>
      <c r="I11" s="711"/>
      <c r="J11" s="711"/>
      <c r="K11" s="711"/>
      <c r="L11" s="711"/>
      <c r="M11" s="711"/>
      <c r="N11" s="721"/>
      <c r="O11" s="135"/>
      <c r="P11" s="164"/>
      <c r="Q11" s="710"/>
      <c r="R11" s="711"/>
      <c r="S11" s="711"/>
      <c r="T11" s="711"/>
      <c r="U11" s="711"/>
      <c r="V11" s="711"/>
      <c r="W11" s="711"/>
      <c r="X11" s="711"/>
      <c r="Y11" s="711"/>
      <c r="Z11" s="711"/>
      <c r="AA11" s="711"/>
      <c r="AB11" s="721"/>
      <c r="AC11" s="135"/>
      <c r="AD11" s="160"/>
      <c r="AE11" s="710"/>
      <c r="AF11" s="711"/>
      <c r="AG11" s="711"/>
      <c r="AH11" s="711"/>
      <c r="AI11" s="711"/>
      <c r="AJ11" s="711"/>
      <c r="AK11" s="711"/>
      <c r="AL11" s="711"/>
      <c r="AM11" s="711"/>
      <c r="AN11" s="711"/>
      <c r="AO11" s="711"/>
      <c r="AP11" s="721"/>
      <c r="AQ11" s="135"/>
      <c r="AR11" s="160"/>
      <c r="AS11" s="710"/>
      <c r="AT11" s="711"/>
      <c r="AU11" s="711"/>
      <c r="AV11" s="711"/>
      <c r="AW11" s="711"/>
      <c r="AX11" s="711"/>
      <c r="AY11" s="711"/>
      <c r="AZ11" s="711"/>
      <c r="BA11" s="711"/>
      <c r="BB11" s="711"/>
      <c r="BC11" s="711"/>
      <c r="BD11" s="712"/>
      <c r="BE11" s="135"/>
      <c r="BF11" s="160"/>
      <c r="BG11" s="720"/>
      <c r="BH11" s="711"/>
      <c r="BI11" s="711"/>
      <c r="BJ11" s="711"/>
      <c r="BK11" s="711"/>
      <c r="BL11" s="711"/>
      <c r="BM11" s="711"/>
      <c r="BN11" s="711"/>
      <c r="BO11" s="711"/>
      <c r="BP11" s="711"/>
      <c r="BQ11" s="711"/>
      <c r="BR11" s="721"/>
      <c r="BS11" s="135"/>
      <c r="BT11" s="160"/>
      <c r="BU11" s="710"/>
      <c r="BV11" s="711"/>
      <c r="BW11" s="711"/>
      <c r="BX11" s="711"/>
      <c r="BY11" s="711"/>
      <c r="BZ11" s="711"/>
      <c r="CA11" s="711"/>
      <c r="CB11" s="711"/>
      <c r="CC11" s="711"/>
      <c r="CD11" s="711"/>
      <c r="CE11" s="711"/>
      <c r="CF11" s="712"/>
      <c r="CG11" s="135"/>
      <c r="CH11" s="160"/>
      <c r="CI11" s="720"/>
      <c r="CJ11" s="711"/>
      <c r="CK11" s="711"/>
      <c r="CL11" s="711"/>
      <c r="CM11" s="711"/>
      <c r="CN11" s="711"/>
      <c r="CO11" s="711"/>
      <c r="CP11" s="711"/>
      <c r="CQ11" s="711"/>
      <c r="CR11" s="711"/>
      <c r="CS11" s="711"/>
      <c r="CT11" s="721"/>
      <c r="CU11" s="135"/>
      <c r="CV11" s="160"/>
      <c r="CW11" s="710"/>
      <c r="CX11" s="711"/>
      <c r="CY11" s="711"/>
      <c r="CZ11" s="711"/>
      <c r="DA11" s="711"/>
      <c r="DB11" s="711"/>
      <c r="DC11" s="711"/>
      <c r="DD11" s="711"/>
      <c r="DE11" s="711"/>
      <c r="DF11" s="711"/>
      <c r="DG11" s="711"/>
      <c r="DH11" s="712"/>
      <c r="DI11" s="135"/>
      <c r="DK11" s="720"/>
      <c r="DL11" s="711"/>
      <c r="DM11" s="711"/>
      <c r="DN11" s="711"/>
      <c r="DO11" s="711"/>
      <c r="DP11" s="711"/>
      <c r="DQ11" s="711"/>
      <c r="DR11" s="711"/>
      <c r="DS11" s="711"/>
      <c r="DT11" s="711"/>
      <c r="DU11" s="711"/>
      <c r="DV11" s="721"/>
      <c r="DW11" s="135"/>
      <c r="DX11" s="160"/>
      <c r="DY11" s="710"/>
      <c r="DZ11" s="711"/>
      <c r="EA11" s="711"/>
      <c r="EB11" s="711"/>
      <c r="EC11" s="711"/>
      <c r="ED11" s="711"/>
      <c r="EE11" s="711"/>
      <c r="EF11" s="711"/>
      <c r="EG11" s="711"/>
      <c r="EH11" s="711"/>
      <c r="EI11" s="711"/>
      <c r="EJ11" s="712"/>
    </row>
    <row r="12" spans="1:140">
      <c r="A12" s="137" t="s">
        <v>3203</v>
      </c>
      <c r="C12" s="881">
        <f>VLOOKUP(A12,'Прайс-лист'!$B:$K,10,0)</f>
        <v>390</v>
      </c>
      <c r="D12" s="882"/>
      <c r="E12" s="882"/>
      <c r="F12" s="882"/>
      <c r="G12" s="882"/>
      <c r="H12" s="882"/>
      <c r="I12" s="882"/>
      <c r="J12" s="882"/>
      <c r="K12" s="945"/>
      <c r="L12" s="1104"/>
      <c r="M12" s="1105"/>
      <c r="N12" s="1110"/>
      <c r="O12" s="137" t="s">
        <v>606</v>
      </c>
      <c r="P12" s="164"/>
      <c r="Q12" s="719">
        <f>VLOOKUP(O12,'Прайс-лист'!$B:$K,10,0)</f>
        <v>440</v>
      </c>
      <c r="R12" s="715"/>
      <c r="S12" s="715"/>
      <c r="T12" s="715"/>
      <c r="U12" s="715"/>
      <c r="V12" s="715"/>
      <c r="W12" s="715"/>
      <c r="X12" s="715"/>
      <c r="Y12" s="716"/>
      <c r="Z12" s="1101"/>
      <c r="AA12" s="1102"/>
      <c r="AB12" s="1102"/>
      <c r="AC12" s="137" t="s">
        <v>670</v>
      </c>
      <c r="AD12" s="160"/>
      <c r="AE12" s="719">
        <f>VLOOKUP(AC12,'Прайс-лист'!$B:$K,10,0)</f>
        <v>640</v>
      </c>
      <c r="AF12" s="715"/>
      <c r="AG12" s="715"/>
      <c r="AH12" s="715"/>
      <c r="AI12" s="715"/>
      <c r="AJ12" s="715"/>
      <c r="AK12" s="715"/>
      <c r="AL12" s="715"/>
      <c r="AM12" s="716"/>
      <c r="AN12" s="1101"/>
      <c r="AO12" s="1102"/>
      <c r="AP12" s="1102"/>
      <c r="AQ12" s="137" t="s">
        <v>650</v>
      </c>
      <c r="AR12" s="160"/>
      <c r="AS12" s="719">
        <f>VLOOKUP(AQ12,'Прайс-лист'!$B:$K,10,0)</f>
        <v>320</v>
      </c>
      <c r="AT12" s="715"/>
      <c r="AU12" s="715"/>
      <c r="AV12" s="715"/>
      <c r="AW12" s="715"/>
      <c r="AX12" s="715"/>
      <c r="AY12" s="715"/>
      <c r="AZ12" s="715"/>
      <c r="BA12" s="716"/>
      <c r="BB12" s="1101"/>
      <c r="BC12" s="1102"/>
      <c r="BD12" s="1103"/>
      <c r="BE12" s="137" t="s">
        <v>3205</v>
      </c>
      <c r="BF12" s="160"/>
      <c r="BG12" s="881">
        <f>VLOOKUP(BE12,'Прайс-лист'!$B:$K,10,0)</f>
        <v>430</v>
      </c>
      <c r="BH12" s="882"/>
      <c r="BI12" s="882"/>
      <c r="BJ12" s="882"/>
      <c r="BK12" s="882"/>
      <c r="BL12" s="882"/>
      <c r="BM12" s="882"/>
      <c r="BN12" s="882"/>
      <c r="BO12" s="945"/>
      <c r="BP12" s="1104"/>
      <c r="BQ12" s="1105"/>
      <c r="BR12" s="1110"/>
      <c r="BS12" s="137" t="s">
        <v>673</v>
      </c>
      <c r="BT12" s="160"/>
      <c r="BU12" s="719">
        <f>VLOOKUP(BS12,'Прайс-лист'!$B:$K,10,0)</f>
        <v>780</v>
      </c>
      <c r="BV12" s="715"/>
      <c r="BW12" s="715"/>
      <c r="BX12" s="715"/>
      <c r="BY12" s="715"/>
      <c r="BZ12" s="715"/>
      <c r="CA12" s="715"/>
      <c r="CB12" s="715"/>
      <c r="CC12" s="716"/>
      <c r="CD12" s="1101"/>
      <c r="CE12" s="1102"/>
      <c r="CF12" s="1103"/>
      <c r="CG12" s="137" t="s">
        <v>3207</v>
      </c>
      <c r="CH12" s="160"/>
      <c r="CI12" s="881">
        <f>VLOOKUP(CG12,'Прайс-лист'!$B:$K,10,0)</f>
        <v>450</v>
      </c>
      <c r="CJ12" s="882"/>
      <c r="CK12" s="882"/>
      <c r="CL12" s="882"/>
      <c r="CM12" s="882"/>
      <c r="CN12" s="882"/>
      <c r="CO12" s="882"/>
      <c r="CP12" s="882"/>
      <c r="CQ12" s="945"/>
      <c r="CR12" s="1104"/>
      <c r="CS12" s="1105"/>
      <c r="CT12" s="1110"/>
      <c r="CU12" s="137" t="s">
        <v>676</v>
      </c>
      <c r="CV12" s="160"/>
      <c r="CW12" s="719">
        <f>VLOOKUP(CU12,'Прайс-лист'!$B:$K,10,0)</f>
        <v>1040</v>
      </c>
      <c r="CX12" s="715"/>
      <c r="CY12" s="715"/>
      <c r="CZ12" s="715"/>
      <c r="DA12" s="715"/>
      <c r="DB12" s="715"/>
      <c r="DC12" s="715"/>
      <c r="DD12" s="715"/>
      <c r="DE12" s="716"/>
      <c r="DF12" s="1101"/>
      <c r="DG12" s="1102"/>
      <c r="DH12" s="1103"/>
      <c r="DI12" s="137" t="s">
        <v>3209</v>
      </c>
      <c r="DK12" s="881">
        <f>VLOOKUP(DI12,'Прайс-лист'!$B:$K,10,0)</f>
        <v>500</v>
      </c>
      <c r="DL12" s="882"/>
      <c r="DM12" s="882"/>
      <c r="DN12" s="882"/>
      <c r="DO12" s="882"/>
      <c r="DP12" s="882"/>
      <c r="DQ12" s="882"/>
      <c r="DR12" s="882"/>
      <c r="DS12" s="945"/>
      <c r="DT12" s="1104"/>
      <c r="DU12" s="1105"/>
      <c r="DV12" s="1110"/>
      <c r="DW12" s="137" t="s">
        <v>679</v>
      </c>
      <c r="DX12" s="160"/>
      <c r="DY12" s="719">
        <f>VLOOKUP(DW12,'Прайс-лист'!$B:$K,10,0)</f>
        <v>1100</v>
      </c>
      <c r="DZ12" s="715"/>
      <c r="EA12" s="715"/>
      <c r="EB12" s="715"/>
      <c r="EC12" s="715"/>
      <c r="ED12" s="715"/>
      <c r="EE12" s="715"/>
      <c r="EF12" s="715"/>
      <c r="EG12" s="716"/>
      <c r="EH12" s="1101"/>
      <c r="EI12" s="1102"/>
      <c r="EJ12" s="1103"/>
    </row>
    <row r="13" spans="1:140" ht="15" thickBot="1">
      <c r="A13" s="138"/>
      <c r="C13" s="884"/>
      <c r="D13" s="885"/>
      <c r="E13" s="885"/>
      <c r="F13" s="885"/>
      <c r="G13" s="885"/>
      <c r="H13" s="885"/>
      <c r="I13" s="885"/>
      <c r="J13" s="885"/>
      <c r="K13" s="946"/>
      <c r="L13" s="1107"/>
      <c r="M13" s="1108"/>
      <c r="N13" s="1111"/>
      <c r="O13" s="139" t="s">
        <v>769</v>
      </c>
      <c r="P13" s="244"/>
      <c r="Q13" s="722">
        <f>VLOOKUP(O13,'Прайс-лист'!$B:$K,10,0)</f>
        <v>440</v>
      </c>
      <c r="R13" s="723"/>
      <c r="S13" s="723"/>
      <c r="T13" s="723"/>
      <c r="U13" s="723"/>
      <c r="V13" s="723"/>
      <c r="W13" s="723"/>
      <c r="X13" s="723"/>
      <c r="Y13" s="724"/>
      <c r="Z13" s="1112"/>
      <c r="AA13" s="1113"/>
      <c r="AB13" s="1113"/>
      <c r="AC13" s="139" t="s">
        <v>801</v>
      </c>
      <c r="AD13" s="245"/>
      <c r="AE13" s="722">
        <f>VLOOKUP(AC13,'Прайс-лист'!$B:$K,10,0)</f>
        <v>640</v>
      </c>
      <c r="AF13" s="723"/>
      <c r="AG13" s="723"/>
      <c r="AH13" s="723"/>
      <c r="AI13" s="723"/>
      <c r="AJ13" s="723"/>
      <c r="AK13" s="723"/>
      <c r="AL13" s="723"/>
      <c r="AM13" s="724"/>
      <c r="AN13" s="1112"/>
      <c r="AO13" s="1113"/>
      <c r="AP13" s="1113"/>
      <c r="AQ13" s="139" t="s">
        <v>791</v>
      </c>
      <c r="AR13" s="245"/>
      <c r="AS13" s="722">
        <f>VLOOKUP(AQ13,'Прайс-лист'!$B:$K,10,0)</f>
        <v>320</v>
      </c>
      <c r="AT13" s="723"/>
      <c r="AU13" s="723"/>
      <c r="AV13" s="723"/>
      <c r="AW13" s="723"/>
      <c r="AX13" s="723"/>
      <c r="AY13" s="723"/>
      <c r="AZ13" s="723"/>
      <c r="BA13" s="724"/>
      <c r="BB13" s="1112"/>
      <c r="BC13" s="1113"/>
      <c r="BD13" s="1114"/>
      <c r="BE13" s="138"/>
      <c r="BF13" s="160"/>
      <c r="BG13" s="884"/>
      <c r="BH13" s="885"/>
      <c r="BI13" s="885"/>
      <c r="BJ13" s="885"/>
      <c r="BK13" s="885"/>
      <c r="BL13" s="885"/>
      <c r="BM13" s="885"/>
      <c r="BN13" s="885"/>
      <c r="BO13" s="946"/>
      <c r="BP13" s="1107"/>
      <c r="BQ13" s="1108"/>
      <c r="BR13" s="1111"/>
      <c r="BS13" s="139" t="s">
        <v>803</v>
      </c>
      <c r="BT13" s="245"/>
      <c r="BU13" s="722">
        <f>VLOOKUP(BS13,'Прайс-лист'!$B:$K,10,0)</f>
        <v>780</v>
      </c>
      <c r="BV13" s="723"/>
      <c r="BW13" s="723"/>
      <c r="BX13" s="723"/>
      <c r="BY13" s="723"/>
      <c r="BZ13" s="723"/>
      <c r="CA13" s="723"/>
      <c r="CB13" s="723"/>
      <c r="CC13" s="724"/>
      <c r="CD13" s="1112"/>
      <c r="CE13" s="1113"/>
      <c r="CF13" s="1114"/>
      <c r="CG13" s="138"/>
      <c r="CH13" s="160"/>
      <c r="CI13" s="884"/>
      <c r="CJ13" s="885"/>
      <c r="CK13" s="885"/>
      <c r="CL13" s="885"/>
      <c r="CM13" s="885"/>
      <c r="CN13" s="885"/>
      <c r="CO13" s="885"/>
      <c r="CP13" s="885"/>
      <c r="CQ13" s="946"/>
      <c r="CR13" s="1107"/>
      <c r="CS13" s="1108"/>
      <c r="CT13" s="1111"/>
      <c r="CU13" s="139" t="s">
        <v>805</v>
      </c>
      <c r="CV13" s="245"/>
      <c r="CW13" s="722">
        <f>VLOOKUP(CU13,'Прайс-лист'!$B:$K,10,0)</f>
        <v>1040</v>
      </c>
      <c r="CX13" s="723"/>
      <c r="CY13" s="723"/>
      <c r="CZ13" s="723"/>
      <c r="DA13" s="723"/>
      <c r="DB13" s="723"/>
      <c r="DC13" s="723"/>
      <c r="DD13" s="723"/>
      <c r="DE13" s="724"/>
      <c r="DF13" s="1112"/>
      <c r="DG13" s="1113"/>
      <c r="DH13" s="1114"/>
      <c r="DI13" s="138"/>
      <c r="DK13" s="884"/>
      <c r="DL13" s="885"/>
      <c r="DM13" s="885"/>
      <c r="DN13" s="885"/>
      <c r="DO13" s="885"/>
      <c r="DP13" s="885"/>
      <c r="DQ13" s="885"/>
      <c r="DR13" s="885"/>
      <c r="DS13" s="946"/>
      <c r="DT13" s="1107"/>
      <c r="DU13" s="1108"/>
      <c r="DV13" s="1111"/>
      <c r="DW13" s="139" t="s">
        <v>807</v>
      </c>
      <c r="DX13" s="245"/>
      <c r="DY13" s="722">
        <f>VLOOKUP(DW13,'Прайс-лист'!$B:$K,10,0)</f>
        <v>1100</v>
      </c>
      <c r="DZ13" s="723"/>
      <c r="EA13" s="723"/>
      <c r="EB13" s="723"/>
      <c r="EC13" s="723"/>
      <c r="ED13" s="723"/>
      <c r="EE13" s="723"/>
      <c r="EF13" s="723"/>
      <c r="EG13" s="724"/>
      <c r="EH13" s="1112"/>
      <c r="EI13" s="1113"/>
      <c r="EJ13" s="1114"/>
    </row>
    <row r="14" spans="1:140" ht="14.25" customHeight="1" thickBot="1">
      <c r="B14" s="221"/>
      <c r="C14" s="221"/>
      <c r="D14" s="221"/>
      <c r="E14" s="221"/>
      <c r="F14" s="221"/>
      <c r="G14" s="221"/>
      <c r="H14" s="221"/>
      <c r="I14" s="221"/>
      <c r="J14" s="221"/>
      <c r="K14" s="221"/>
      <c r="L14" s="221"/>
      <c r="M14" s="160"/>
      <c r="N14" s="158"/>
      <c r="O14" s="158"/>
      <c r="P14" s="158"/>
      <c r="Q14" s="158"/>
      <c r="R14" s="158"/>
      <c r="S14" s="158"/>
      <c r="T14" s="158"/>
      <c r="U14" s="158"/>
      <c r="V14" s="158"/>
      <c r="W14" s="158"/>
      <c r="X14" s="158"/>
      <c r="Y14" s="158"/>
      <c r="Z14" s="140"/>
      <c r="AA14" s="158"/>
      <c r="AB14" s="158"/>
      <c r="AC14" s="158"/>
      <c r="AD14" s="158"/>
      <c r="AE14" s="158"/>
      <c r="AF14" s="158"/>
      <c r="AG14" s="158"/>
      <c r="AH14" s="158"/>
      <c r="AI14" s="158"/>
      <c r="AJ14" s="158"/>
      <c r="AK14" s="158"/>
      <c r="AL14" s="158"/>
      <c r="AM14" s="140"/>
      <c r="AN14" s="158"/>
      <c r="AO14" s="158"/>
      <c r="AP14" s="158"/>
      <c r="AQ14" s="158"/>
      <c r="AR14" s="158"/>
      <c r="AS14" s="158"/>
      <c r="AT14" s="158"/>
      <c r="AU14" s="158"/>
      <c r="AV14" s="158"/>
      <c r="AW14" s="158"/>
      <c r="AX14" s="158"/>
      <c r="AY14" s="158"/>
      <c r="AZ14" s="160"/>
      <c r="BA14" s="160"/>
      <c r="BB14" s="160"/>
      <c r="BC14" s="160"/>
      <c r="BD14" s="158"/>
      <c r="BE14" s="158"/>
      <c r="BF14" s="158"/>
      <c r="BG14" s="158"/>
      <c r="BH14" s="158"/>
      <c r="BI14" s="158"/>
      <c r="BJ14" s="158"/>
      <c r="BK14" s="158"/>
      <c r="BL14" s="158"/>
      <c r="BM14" s="158"/>
      <c r="BN14" s="158"/>
      <c r="BO14" s="158"/>
      <c r="BP14" s="158"/>
      <c r="BQ14" s="158"/>
      <c r="BR14" s="158"/>
      <c r="BS14" s="158"/>
      <c r="BT14" s="164"/>
      <c r="BU14" s="142"/>
      <c r="BV14" s="142"/>
      <c r="BW14" s="142"/>
      <c r="BX14" s="142"/>
      <c r="BY14" s="142"/>
      <c r="BZ14" s="142"/>
      <c r="CA14" s="142"/>
      <c r="CB14" s="142"/>
      <c r="CC14" s="142"/>
      <c r="CD14" s="142"/>
      <c r="CE14" s="142"/>
      <c r="CF14" s="142"/>
      <c r="CG14" s="142"/>
      <c r="CH14" s="142"/>
      <c r="CI14" s="142"/>
      <c r="CJ14" s="142"/>
      <c r="CK14" s="142"/>
      <c r="CL14" s="142"/>
      <c r="CM14" s="142"/>
      <c r="CN14" s="142"/>
      <c r="CO14" s="142"/>
      <c r="CP14" s="142"/>
      <c r="CQ14" s="142"/>
      <c r="CR14" s="142"/>
      <c r="CS14" s="142"/>
      <c r="CT14" s="142"/>
      <c r="CU14" s="142"/>
      <c r="CV14" s="142"/>
      <c r="CW14" s="142"/>
      <c r="CX14" s="142"/>
      <c r="CY14" s="142"/>
      <c r="CZ14" s="142"/>
      <c r="DA14" s="142"/>
      <c r="DB14" s="142"/>
      <c r="DC14" s="142"/>
      <c r="DD14" s="142"/>
      <c r="DE14" s="142"/>
      <c r="DF14" s="142"/>
      <c r="DG14" s="142"/>
      <c r="DH14" s="142"/>
      <c r="DI14" s="142"/>
      <c r="DJ14" s="142"/>
      <c r="DK14" s="142"/>
      <c r="DL14" s="142"/>
      <c r="DM14" s="142"/>
      <c r="DN14" s="142"/>
      <c r="DO14" s="142"/>
      <c r="DP14" s="142"/>
      <c r="DQ14" s="142"/>
      <c r="DR14" s="142"/>
      <c r="DS14" s="142"/>
      <c r="DT14" s="142"/>
      <c r="DU14" s="142"/>
      <c r="DV14" s="142"/>
      <c r="DW14" s="142"/>
    </row>
    <row r="15" spans="1:140" ht="15" thickBot="1">
      <c r="C15" s="754" t="s">
        <v>4184</v>
      </c>
      <c r="D15" s="755"/>
      <c r="E15" s="755"/>
      <c r="F15" s="755"/>
      <c r="G15" s="755"/>
      <c r="H15" s="755"/>
      <c r="I15" s="755"/>
      <c r="J15" s="755"/>
      <c r="K15" s="755"/>
      <c r="L15" s="755"/>
      <c r="M15" s="755"/>
      <c r="N15" s="755"/>
      <c r="O15" s="755"/>
      <c r="P15" s="755"/>
      <c r="Q15" s="755"/>
      <c r="R15" s="755"/>
      <c r="S15" s="755"/>
      <c r="T15" s="755"/>
      <c r="U15" s="755"/>
      <c r="V15" s="755"/>
      <c r="W15" s="755"/>
      <c r="X15" s="755"/>
      <c r="Y15" s="755"/>
      <c r="Z15" s="755"/>
      <c r="AA15" s="755"/>
      <c r="AB15" s="756"/>
      <c r="AC15" s="134"/>
      <c r="AD15" s="158"/>
      <c r="AE15" s="754" t="s">
        <v>4185</v>
      </c>
      <c r="AF15" s="755"/>
      <c r="AG15" s="755"/>
      <c r="AH15" s="755"/>
      <c r="AI15" s="755"/>
      <c r="AJ15" s="755"/>
      <c r="AK15" s="755"/>
      <c r="AL15" s="755"/>
      <c r="AM15" s="755"/>
      <c r="AN15" s="755"/>
      <c r="AO15" s="755"/>
      <c r="AP15" s="755"/>
      <c r="AQ15" s="755"/>
      <c r="AR15" s="755"/>
      <c r="AS15" s="755"/>
      <c r="AT15" s="755"/>
      <c r="AU15" s="755"/>
      <c r="AV15" s="755"/>
      <c r="AW15" s="755"/>
      <c r="AX15" s="755"/>
      <c r="AY15" s="755"/>
      <c r="AZ15" s="755"/>
      <c r="BA15" s="755"/>
      <c r="BB15" s="755"/>
      <c r="BC15" s="755"/>
      <c r="BD15" s="756"/>
      <c r="BE15" s="134"/>
      <c r="BF15" s="160"/>
      <c r="BG15" s="754" t="s">
        <v>4274</v>
      </c>
      <c r="BH15" s="755"/>
      <c r="BI15" s="755"/>
      <c r="BJ15" s="755"/>
      <c r="BK15" s="755"/>
      <c r="BL15" s="755"/>
      <c r="BM15" s="755"/>
      <c r="BN15" s="755"/>
      <c r="BO15" s="755"/>
      <c r="BP15" s="755"/>
      <c r="BQ15" s="755"/>
      <c r="BR15" s="755"/>
      <c r="BS15" s="755"/>
      <c r="BT15" s="755"/>
      <c r="BU15" s="755"/>
      <c r="BV15" s="755"/>
      <c r="BW15" s="755"/>
      <c r="BX15" s="755"/>
      <c r="BY15" s="755"/>
      <c r="BZ15" s="755"/>
      <c r="CA15" s="755"/>
      <c r="CB15" s="755"/>
      <c r="CC15" s="755"/>
      <c r="CD15" s="755"/>
      <c r="CE15" s="755"/>
      <c r="CF15" s="755"/>
      <c r="CG15" s="755"/>
      <c r="CH15" s="755"/>
      <c r="CI15" s="755"/>
      <c r="CJ15" s="755"/>
      <c r="CK15" s="755"/>
      <c r="CL15" s="755"/>
      <c r="CM15" s="755"/>
      <c r="CN15" s="755"/>
      <c r="CO15" s="755"/>
      <c r="CP15" s="755"/>
      <c r="CQ15" s="755"/>
      <c r="CR15" s="755"/>
      <c r="CS15" s="755"/>
      <c r="CT15" s="755"/>
      <c r="CU15" s="755"/>
      <c r="CV15" s="755"/>
      <c r="CW15" s="755"/>
      <c r="CX15" s="755"/>
      <c r="CY15" s="755"/>
      <c r="CZ15" s="755"/>
      <c r="DA15" s="755"/>
      <c r="DB15" s="755"/>
      <c r="DC15" s="755"/>
      <c r="DD15" s="755"/>
      <c r="DE15" s="755"/>
      <c r="DF15" s="755"/>
      <c r="DG15" s="755"/>
      <c r="DH15" s="755"/>
      <c r="DI15" s="755"/>
      <c r="DJ15" s="755"/>
      <c r="DK15" s="755"/>
      <c r="DL15" s="755"/>
      <c r="DM15" s="755"/>
      <c r="DN15" s="755"/>
      <c r="DO15" s="755"/>
      <c r="DP15" s="755"/>
      <c r="DQ15" s="755"/>
      <c r="DR15" s="755"/>
      <c r="DS15" s="755"/>
      <c r="DT15" s="755"/>
      <c r="DU15" s="755"/>
      <c r="DV15" s="755"/>
      <c r="DW15" s="755"/>
      <c r="DX15" s="755"/>
      <c r="DY15" s="755"/>
      <c r="DZ15" s="755"/>
      <c r="EA15" s="755"/>
      <c r="EB15" s="755"/>
      <c r="EC15" s="755"/>
      <c r="ED15" s="755"/>
      <c r="EE15" s="755"/>
      <c r="EF15" s="755"/>
      <c r="EG15" s="755"/>
      <c r="EH15" s="755"/>
      <c r="EI15" s="755"/>
      <c r="EJ15" s="756"/>
    </row>
    <row r="16" spans="1:140" ht="15.75">
      <c r="C16" s="740" t="s">
        <v>6344</v>
      </c>
      <c r="D16" s="741"/>
      <c r="E16" s="741"/>
      <c r="F16" s="741"/>
      <c r="G16" s="741"/>
      <c r="H16" s="741"/>
      <c r="I16" s="741"/>
      <c r="J16" s="741"/>
      <c r="K16" s="741"/>
      <c r="L16" s="741"/>
      <c r="M16" s="741"/>
      <c r="N16" s="741"/>
      <c r="O16" s="135"/>
      <c r="P16" s="164"/>
      <c r="Q16" s="733" t="s">
        <v>6346</v>
      </c>
      <c r="R16" s="733"/>
      <c r="S16" s="733"/>
      <c r="T16" s="733"/>
      <c r="U16" s="733"/>
      <c r="V16" s="733"/>
      <c r="W16" s="733"/>
      <c r="X16" s="733"/>
      <c r="Y16" s="733"/>
      <c r="Z16" s="733"/>
      <c r="AA16" s="733"/>
      <c r="AB16" s="743"/>
      <c r="AC16" s="135"/>
      <c r="AD16" s="160"/>
      <c r="AE16" s="740" t="s">
        <v>4234</v>
      </c>
      <c r="AF16" s="741"/>
      <c r="AG16" s="741"/>
      <c r="AH16" s="741"/>
      <c r="AI16" s="741"/>
      <c r="AJ16" s="741"/>
      <c r="AK16" s="741"/>
      <c r="AL16" s="741"/>
      <c r="AM16" s="741"/>
      <c r="AN16" s="741"/>
      <c r="AO16" s="741"/>
      <c r="AP16" s="741"/>
      <c r="AQ16" s="135"/>
      <c r="AR16" s="164"/>
      <c r="AS16" s="733" t="s">
        <v>601</v>
      </c>
      <c r="AT16" s="733"/>
      <c r="AU16" s="733"/>
      <c r="AV16" s="733"/>
      <c r="AW16" s="733"/>
      <c r="AX16" s="733"/>
      <c r="AY16" s="733"/>
      <c r="AZ16" s="733"/>
      <c r="BA16" s="733"/>
      <c r="BB16" s="733"/>
      <c r="BC16" s="733"/>
      <c r="BD16" s="743"/>
      <c r="BE16" s="135"/>
      <c r="BF16" s="160"/>
      <c r="BG16" s="740" t="s">
        <v>4235</v>
      </c>
      <c r="BH16" s="741"/>
      <c r="BI16" s="741"/>
      <c r="BJ16" s="741"/>
      <c r="BK16" s="741"/>
      <c r="BL16" s="741"/>
      <c r="BM16" s="741"/>
      <c r="BN16" s="741"/>
      <c r="BO16" s="741"/>
      <c r="BP16" s="741"/>
      <c r="BQ16" s="741"/>
      <c r="BR16" s="741"/>
      <c r="BS16" s="135"/>
      <c r="BT16" s="160"/>
      <c r="BU16" s="741" t="s">
        <v>607</v>
      </c>
      <c r="BV16" s="741"/>
      <c r="BW16" s="741"/>
      <c r="BX16" s="741"/>
      <c r="BY16" s="741"/>
      <c r="BZ16" s="741"/>
      <c r="CA16" s="741"/>
      <c r="CB16" s="741"/>
      <c r="CC16" s="741"/>
      <c r="CD16" s="741"/>
      <c r="CE16" s="741"/>
      <c r="CF16" s="741"/>
      <c r="CG16" s="135"/>
      <c r="CH16" s="160"/>
      <c r="CI16" s="741" t="s">
        <v>651</v>
      </c>
      <c r="CJ16" s="741"/>
      <c r="CK16" s="741"/>
      <c r="CL16" s="741"/>
      <c r="CM16" s="741"/>
      <c r="CN16" s="741"/>
      <c r="CO16" s="741"/>
      <c r="CP16" s="741"/>
      <c r="CQ16" s="741"/>
      <c r="CR16" s="741"/>
      <c r="CS16" s="741"/>
      <c r="CT16" s="741"/>
      <c r="CU16" s="135"/>
      <c r="CV16" s="160"/>
      <c r="CW16" s="741" t="s">
        <v>683</v>
      </c>
      <c r="CX16" s="741"/>
      <c r="CY16" s="741"/>
      <c r="CZ16" s="741"/>
      <c r="DA16" s="741"/>
      <c r="DB16" s="741"/>
      <c r="DC16" s="741"/>
      <c r="DD16" s="741"/>
      <c r="DE16" s="741"/>
      <c r="DF16" s="741"/>
      <c r="DG16" s="741"/>
      <c r="DH16" s="741"/>
      <c r="DI16" s="135"/>
      <c r="DJ16" s="160"/>
      <c r="DK16" s="741" t="s">
        <v>755</v>
      </c>
      <c r="DL16" s="741"/>
      <c r="DM16" s="741"/>
      <c r="DN16" s="741"/>
      <c r="DO16" s="741"/>
      <c r="DP16" s="741"/>
      <c r="DQ16" s="741"/>
      <c r="DR16" s="741"/>
      <c r="DS16" s="741"/>
      <c r="DT16" s="741"/>
      <c r="DU16" s="741"/>
      <c r="DV16" s="741"/>
      <c r="DW16" s="135"/>
      <c r="DX16" s="160"/>
      <c r="DY16" s="741" t="s">
        <v>763</v>
      </c>
      <c r="DZ16" s="741"/>
      <c r="EA16" s="741"/>
      <c r="EB16" s="741"/>
      <c r="EC16" s="741"/>
      <c r="ED16" s="741"/>
      <c r="EE16" s="741"/>
      <c r="EF16" s="741"/>
      <c r="EG16" s="741"/>
      <c r="EH16" s="741"/>
      <c r="EI16" s="741"/>
      <c r="EJ16" s="742"/>
    </row>
    <row r="17" spans="1:140" ht="58.5" customHeight="1">
      <c r="C17" s="734" t="s">
        <v>4233</v>
      </c>
      <c r="D17" s="735"/>
      <c r="E17" s="735"/>
      <c r="F17" s="735"/>
      <c r="G17" s="735"/>
      <c r="H17" s="735"/>
      <c r="I17" s="735"/>
      <c r="J17" s="735"/>
      <c r="K17" s="735"/>
      <c r="L17" s="735"/>
      <c r="M17" s="735"/>
      <c r="N17" s="735"/>
      <c r="O17" s="142"/>
      <c r="P17" s="160"/>
      <c r="Q17" s="735" t="s">
        <v>4273</v>
      </c>
      <c r="R17" s="735"/>
      <c r="S17" s="735"/>
      <c r="T17" s="735"/>
      <c r="U17" s="735"/>
      <c r="V17" s="735"/>
      <c r="W17" s="735"/>
      <c r="X17" s="735"/>
      <c r="Y17" s="735"/>
      <c r="Z17" s="735"/>
      <c r="AA17" s="735"/>
      <c r="AB17" s="744"/>
      <c r="AC17" s="142"/>
      <c r="AD17" s="160"/>
      <c r="AE17" s="734" t="s">
        <v>4323</v>
      </c>
      <c r="AF17" s="735"/>
      <c r="AG17" s="735"/>
      <c r="AH17" s="735"/>
      <c r="AI17" s="735"/>
      <c r="AJ17" s="735"/>
      <c r="AK17" s="735"/>
      <c r="AL17" s="735"/>
      <c r="AM17" s="735"/>
      <c r="AN17" s="735"/>
      <c r="AO17" s="735"/>
      <c r="AP17" s="735"/>
      <c r="AQ17" s="142"/>
      <c r="AR17" s="160"/>
      <c r="AS17" s="735" t="s">
        <v>4262</v>
      </c>
      <c r="AT17" s="735"/>
      <c r="AU17" s="735"/>
      <c r="AV17" s="735"/>
      <c r="AW17" s="735"/>
      <c r="AX17" s="735"/>
      <c r="AY17" s="735"/>
      <c r="AZ17" s="735"/>
      <c r="BA17" s="735"/>
      <c r="BB17" s="735"/>
      <c r="BC17" s="735"/>
      <c r="BD17" s="744"/>
      <c r="BE17" s="142"/>
      <c r="BF17" s="160"/>
      <c r="BG17" s="734" t="s">
        <v>5886</v>
      </c>
      <c r="BH17" s="735"/>
      <c r="BI17" s="735"/>
      <c r="BJ17" s="735"/>
      <c r="BK17" s="735"/>
      <c r="BL17" s="735"/>
      <c r="BM17" s="735"/>
      <c r="BN17" s="735"/>
      <c r="BO17" s="735"/>
      <c r="BP17" s="735"/>
      <c r="BQ17" s="735"/>
      <c r="BR17" s="735"/>
      <c r="BS17" s="142"/>
      <c r="BT17" s="160"/>
      <c r="BU17" s="735" t="s">
        <v>4262</v>
      </c>
      <c r="BV17" s="735"/>
      <c r="BW17" s="735"/>
      <c r="BX17" s="735"/>
      <c r="BY17" s="735"/>
      <c r="BZ17" s="735"/>
      <c r="CA17" s="735"/>
      <c r="CB17" s="735"/>
      <c r="CC17" s="735"/>
      <c r="CD17" s="735"/>
      <c r="CE17" s="735"/>
      <c r="CF17" s="735"/>
      <c r="CG17" s="142"/>
      <c r="CH17" s="160"/>
      <c r="CI17" s="735" t="s">
        <v>4275</v>
      </c>
      <c r="CJ17" s="735"/>
      <c r="CK17" s="735"/>
      <c r="CL17" s="735"/>
      <c r="CM17" s="735"/>
      <c r="CN17" s="735"/>
      <c r="CO17" s="735"/>
      <c r="CP17" s="735"/>
      <c r="CQ17" s="735"/>
      <c r="CR17" s="735"/>
      <c r="CS17" s="735"/>
      <c r="CT17" s="735"/>
      <c r="CU17" s="142"/>
      <c r="CV17" s="160"/>
      <c r="CW17" s="735" t="s">
        <v>4263</v>
      </c>
      <c r="CX17" s="735"/>
      <c r="CY17" s="735"/>
      <c r="CZ17" s="735"/>
      <c r="DA17" s="735"/>
      <c r="DB17" s="735"/>
      <c r="DC17" s="735"/>
      <c r="DD17" s="735"/>
      <c r="DE17" s="735"/>
      <c r="DF17" s="735"/>
      <c r="DG17" s="735"/>
      <c r="DH17" s="735"/>
      <c r="DI17" s="142"/>
      <c r="DJ17" s="160"/>
      <c r="DK17" s="735" t="s">
        <v>4276</v>
      </c>
      <c r="DL17" s="735"/>
      <c r="DM17" s="735"/>
      <c r="DN17" s="735"/>
      <c r="DO17" s="735"/>
      <c r="DP17" s="735"/>
      <c r="DQ17" s="735"/>
      <c r="DR17" s="735"/>
      <c r="DS17" s="735"/>
      <c r="DT17" s="735"/>
      <c r="DU17" s="735"/>
      <c r="DV17" s="735"/>
      <c r="DW17" s="142"/>
      <c r="DX17" s="160"/>
      <c r="DY17" s="735" t="s">
        <v>4277</v>
      </c>
      <c r="DZ17" s="735"/>
      <c r="EA17" s="735"/>
      <c r="EB17" s="735"/>
      <c r="EC17" s="735"/>
      <c r="ED17" s="735"/>
      <c r="EE17" s="735"/>
      <c r="EF17" s="735"/>
      <c r="EG17" s="735"/>
      <c r="EH17" s="735"/>
      <c r="EI17" s="735"/>
      <c r="EJ17" s="744"/>
    </row>
    <row r="18" spans="1:140" ht="15" customHeight="1">
      <c r="C18" s="736"/>
      <c r="D18" s="717"/>
      <c r="E18" s="717"/>
      <c r="F18" s="717"/>
      <c r="G18" s="717"/>
      <c r="H18" s="717"/>
      <c r="I18" s="717"/>
      <c r="J18" s="717"/>
      <c r="K18" s="717"/>
      <c r="L18" s="717"/>
      <c r="M18" s="717"/>
      <c r="N18" s="717"/>
      <c r="O18" s="227"/>
      <c r="P18" s="160"/>
      <c r="Q18" s="717" t="s">
        <v>669</v>
      </c>
      <c r="R18" s="717"/>
      <c r="S18" s="717"/>
      <c r="T18" s="717"/>
      <c r="U18" s="717"/>
      <c r="V18" s="717"/>
      <c r="W18" s="717"/>
      <c r="X18" s="717"/>
      <c r="Y18" s="717"/>
      <c r="Z18" s="717"/>
      <c r="AA18" s="717"/>
      <c r="AB18" s="718"/>
      <c r="AC18" s="227"/>
      <c r="AD18" s="160"/>
      <c r="AE18" s="736"/>
      <c r="AF18" s="717"/>
      <c r="AG18" s="717"/>
      <c r="AH18" s="717"/>
      <c r="AI18" s="717"/>
      <c r="AJ18" s="717"/>
      <c r="AK18" s="717"/>
      <c r="AL18" s="717"/>
      <c r="AM18" s="717"/>
      <c r="AN18" s="717"/>
      <c r="AO18" s="717"/>
      <c r="AP18" s="717"/>
      <c r="AQ18" s="227"/>
      <c r="AR18" s="160"/>
      <c r="AS18" s="717" t="s">
        <v>604</v>
      </c>
      <c r="AT18" s="717"/>
      <c r="AU18" s="717"/>
      <c r="AV18" s="717"/>
      <c r="AW18" s="717"/>
      <c r="AX18" s="717"/>
      <c r="AY18" s="717"/>
      <c r="AZ18" s="717"/>
      <c r="BA18" s="717"/>
      <c r="BB18" s="717"/>
      <c r="BC18" s="717"/>
      <c r="BD18" s="718"/>
      <c r="BE18" s="227"/>
      <c r="BF18" s="160"/>
      <c r="BG18" s="736"/>
      <c r="BH18" s="717"/>
      <c r="BI18" s="717"/>
      <c r="BJ18" s="717"/>
      <c r="BK18" s="717"/>
      <c r="BL18" s="717"/>
      <c r="BM18" s="717"/>
      <c r="BN18" s="717"/>
      <c r="BO18" s="717"/>
      <c r="BP18" s="717"/>
      <c r="BQ18" s="717"/>
      <c r="BR18" s="717"/>
      <c r="BS18" s="227"/>
      <c r="BT18" s="160"/>
      <c r="BU18" s="717" t="s">
        <v>609</v>
      </c>
      <c r="BV18" s="717"/>
      <c r="BW18" s="717"/>
      <c r="BX18" s="717"/>
      <c r="BY18" s="717"/>
      <c r="BZ18" s="717"/>
      <c r="CA18" s="717"/>
      <c r="CB18" s="717"/>
      <c r="CC18" s="717"/>
      <c r="CD18" s="717"/>
      <c r="CE18" s="717"/>
      <c r="CF18" s="717"/>
      <c r="CG18" s="227"/>
      <c r="CH18" s="160"/>
      <c r="CI18" s="717" t="s">
        <v>653</v>
      </c>
      <c r="CJ18" s="717"/>
      <c r="CK18" s="717"/>
      <c r="CL18" s="717"/>
      <c r="CM18" s="717"/>
      <c r="CN18" s="717"/>
      <c r="CO18" s="717"/>
      <c r="CP18" s="717"/>
      <c r="CQ18" s="717"/>
      <c r="CR18" s="717"/>
      <c r="CS18" s="717"/>
      <c r="CT18" s="717"/>
      <c r="CU18" s="136"/>
      <c r="CV18" s="246"/>
      <c r="CW18" s="717" t="s">
        <v>685</v>
      </c>
      <c r="CX18" s="717"/>
      <c r="CY18" s="717"/>
      <c r="CZ18" s="717"/>
      <c r="DA18" s="717"/>
      <c r="DB18" s="717"/>
      <c r="DC18" s="717"/>
      <c r="DD18" s="717"/>
      <c r="DE18" s="717"/>
      <c r="DF18" s="717"/>
      <c r="DG18" s="717"/>
      <c r="DH18" s="717"/>
      <c r="DI18" s="227"/>
      <c r="DJ18" s="160"/>
      <c r="DK18" s="717" t="s">
        <v>757</v>
      </c>
      <c r="DL18" s="717"/>
      <c r="DM18" s="717"/>
      <c r="DN18" s="717"/>
      <c r="DO18" s="717"/>
      <c r="DP18" s="717"/>
      <c r="DQ18" s="717"/>
      <c r="DR18" s="717"/>
      <c r="DS18" s="717"/>
      <c r="DT18" s="717"/>
      <c r="DU18" s="717"/>
      <c r="DV18" s="717"/>
      <c r="DW18" s="136"/>
      <c r="DX18" s="246"/>
      <c r="DY18" s="717" t="s">
        <v>765</v>
      </c>
      <c r="DZ18" s="717"/>
      <c r="EA18" s="717"/>
      <c r="EB18" s="717"/>
      <c r="EC18" s="717"/>
      <c r="ED18" s="717"/>
      <c r="EE18" s="717"/>
      <c r="EF18" s="717"/>
      <c r="EG18" s="717"/>
      <c r="EH18" s="717"/>
      <c r="EI18" s="717"/>
      <c r="EJ18" s="718"/>
    </row>
    <row r="19" spans="1:140" ht="106.5" customHeight="1">
      <c r="C19" s="720"/>
      <c r="D19" s="711"/>
      <c r="E19" s="711"/>
      <c r="F19" s="711"/>
      <c r="G19" s="711"/>
      <c r="H19" s="711"/>
      <c r="I19" s="711"/>
      <c r="J19" s="711"/>
      <c r="K19" s="711"/>
      <c r="L19" s="711"/>
      <c r="M19" s="711"/>
      <c r="N19" s="721"/>
      <c r="O19" s="135"/>
      <c r="P19" s="160"/>
      <c r="Q19" s="710"/>
      <c r="R19" s="711"/>
      <c r="S19" s="711"/>
      <c r="T19" s="711"/>
      <c r="U19" s="711"/>
      <c r="V19" s="711"/>
      <c r="W19" s="711"/>
      <c r="X19" s="711"/>
      <c r="Y19" s="711"/>
      <c r="Z19" s="711"/>
      <c r="AA19" s="711"/>
      <c r="AB19" s="712"/>
      <c r="AC19" s="135"/>
      <c r="AD19" s="160"/>
      <c r="AE19" s="720"/>
      <c r="AF19" s="711"/>
      <c r="AG19" s="711"/>
      <c r="AH19" s="711"/>
      <c r="AI19" s="711"/>
      <c r="AJ19" s="711"/>
      <c r="AK19" s="711"/>
      <c r="AL19" s="711"/>
      <c r="AM19" s="711"/>
      <c r="AN19" s="711"/>
      <c r="AO19" s="711"/>
      <c r="AP19" s="721"/>
      <c r="AQ19" s="135"/>
      <c r="AR19" s="160"/>
      <c r="AS19" s="710"/>
      <c r="AT19" s="711"/>
      <c r="AU19" s="711"/>
      <c r="AV19" s="711"/>
      <c r="AW19" s="711"/>
      <c r="AX19" s="711"/>
      <c r="AY19" s="711"/>
      <c r="AZ19" s="711"/>
      <c r="BA19" s="711"/>
      <c r="BB19" s="711"/>
      <c r="BC19" s="711"/>
      <c r="BD19" s="712"/>
      <c r="BE19" s="135"/>
      <c r="BF19" s="160"/>
      <c r="BG19" s="720"/>
      <c r="BH19" s="711"/>
      <c r="BI19" s="711"/>
      <c r="BJ19" s="711"/>
      <c r="BK19" s="711"/>
      <c r="BL19" s="711"/>
      <c r="BM19" s="711"/>
      <c r="BN19" s="711"/>
      <c r="BO19" s="711"/>
      <c r="BP19" s="711"/>
      <c r="BQ19" s="711"/>
      <c r="BR19" s="721"/>
      <c r="BS19" s="135"/>
      <c r="BT19" s="160"/>
      <c r="BU19" s="710"/>
      <c r="BV19" s="711"/>
      <c r="BW19" s="711"/>
      <c r="BX19" s="711"/>
      <c r="BY19" s="711"/>
      <c r="BZ19" s="711"/>
      <c r="CA19" s="711"/>
      <c r="CB19" s="711"/>
      <c r="CC19" s="711"/>
      <c r="CD19" s="711"/>
      <c r="CE19" s="711"/>
      <c r="CF19" s="721"/>
      <c r="CG19" s="135"/>
      <c r="CH19" s="160"/>
      <c r="CI19" s="710"/>
      <c r="CJ19" s="711"/>
      <c r="CK19" s="711"/>
      <c r="CL19" s="711"/>
      <c r="CM19" s="711"/>
      <c r="CN19" s="711"/>
      <c r="CO19" s="711"/>
      <c r="CP19" s="711"/>
      <c r="CQ19" s="711"/>
      <c r="CR19" s="711"/>
      <c r="CS19" s="711"/>
      <c r="CT19" s="721"/>
      <c r="CU19" s="135"/>
      <c r="CV19" s="160"/>
      <c r="CW19" s="710"/>
      <c r="CX19" s="711"/>
      <c r="CY19" s="711"/>
      <c r="CZ19" s="711"/>
      <c r="DA19" s="711"/>
      <c r="DB19" s="711"/>
      <c r="DC19" s="711"/>
      <c r="DD19" s="711"/>
      <c r="DE19" s="711"/>
      <c r="DF19" s="711"/>
      <c r="DG19" s="711"/>
      <c r="DH19" s="721"/>
      <c r="DI19" s="135"/>
      <c r="DJ19" s="247"/>
      <c r="DK19" s="710"/>
      <c r="DL19" s="711"/>
      <c r="DM19" s="711"/>
      <c r="DN19" s="711"/>
      <c r="DO19" s="711"/>
      <c r="DP19" s="711"/>
      <c r="DQ19" s="711"/>
      <c r="DR19" s="711"/>
      <c r="DS19" s="711"/>
      <c r="DT19" s="711"/>
      <c r="DU19" s="711"/>
      <c r="DV19" s="721"/>
      <c r="DW19" s="135"/>
      <c r="DX19" s="160"/>
      <c r="DY19" s="710"/>
      <c r="DZ19" s="711"/>
      <c r="EA19" s="711"/>
      <c r="EB19" s="711"/>
      <c r="EC19" s="711"/>
      <c r="ED19" s="711"/>
      <c r="EE19" s="711"/>
      <c r="EF19" s="711"/>
      <c r="EG19" s="711"/>
      <c r="EH19" s="711"/>
      <c r="EI19" s="711"/>
      <c r="EJ19" s="712"/>
    </row>
    <row r="20" spans="1:140">
      <c r="A20" s="137" t="s">
        <v>3211</v>
      </c>
      <c r="C20" s="881">
        <f>VLOOKUP(A20,'Прайс-лист'!$B:$K,10,0)</f>
        <v>510</v>
      </c>
      <c r="D20" s="882"/>
      <c r="E20" s="882"/>
      <c r="F20" s="882"/>
      <c r="G20" s="882"/>
      <c r="H20" s="882"/>
      <c r="I20" s="882"/>
      <c r="J20" s="882"/>
      <c r="K20" s="945"/>
      <c r="L20" s="1104"/>
      <c r="M20" s="1105"/>
      <c r="N20" s="1110"/>
      <c r="O20" s="137" t="s">
        <v>682</v>
      </c>
      <c r="P20" s="160"/>
      <c r="Q20" s="719">
        <f>VLOOKUP(O20,'Прайс-лист'!$B:$K,10,0)</f>
        <v>1310</v>
      </c>
      <c r="R20" s="715"/>
      <c r="S20" s="715"/>
      <c r="T20" s="715"/>
      <c r="U20" s="715"/>
      <c r="V20" s="715"/>
      <c r="W20" s="715"/>
      <c r="X20" s="715"/>
      <c r="Y20" s="716"/>
      <c r="Z20" s="1101"/>
      <c r="AA20" s="1102"/>
      <c r="AB20" s="1103"/>
      <c r="AC20" s="137" t="s">
        <v>3213</v>
      </c>
      <c r="AD20" s="160"/>
      <c r="AE20" s="881">
        <f>VLOOKUP(AC20,'Прайс-лист'!$B:$K,10,0)</f>
        <v>500</v>
      </c>
      <c r="AF20" s="882"/>
      <c r="AG20" s="882"/>
      <c r="AH20" s="882"/>
      <c r="AI20" s="882"/>
      <c r="AJ20" s="882"/>
      <c r="AK20" s="882"/>
      <c r="AL20" s="882"/>
      <c r="AM20" s="945"/>
      <c r="AN20" s="1104"/>
      <c r="AO20" s="1105"/>
      <c r="AP20" s="1110"/>
      <c r="AQ20" s="137" t="s">
        <v>606</v>
      </c>
      <c r="AR20" s="160"/>
      <c r="AS20" s="719">
        <f>VLOOKUP(AQ20,'Прайс-лист'!$B:$K,10,0)</f>
        <v>440</v>
      </c>
      <c r="AT20" s="715"/>
      <c r="AU20" s="715"/>
      <c r="AV20" s="715"/>
      <c r="AW20" s="715"/>
      <c r="AX20" s="715"/>
      <c r="AY20" s="715"/>
      <c r="AZ20" s="715"/>
      <c r="BA20" s="716"/>
      <c r="BB20" s="1101"/>
      <c r="BC20" s="1102"/>
      <c r="BD20" s="1103"/>
      <c r="BE20" s="137" t="s">
        <v>3216</v>
      </c>
      <c r="BF20" s="160"/>
      <c r="BG20" s="881">
        <f>VLOOKUP(BE20,'Прайс-лист'!$B:$K,10,0)</f>
        <v>510</v>
      </c>
      <c r="BH20" s="882"/>
      <c r="BI20" s="882"/>
      <c r="BJ20" s="882"/>
      <c r="BK20" s="882"/>
      <c r="BL20" s="882"/>
      <c r="BM20" s="882"/>
      <c r="BN20" s="882"/>
      <c r="BO20" s="945"/>
      <c r="BP20" s="1104"/>
      <c r="BQ20" s="1105"/>
      <c r="BR20" s="1110"/>
      <c r="BS20" s="137" t="s">
        <v>610</v>
      </c>
      <c r="BT20" s="160"/>
      <c r="BU20" s="719">
        <f>VLOOKUP(BS20,'Прайс-лист'!$B:$K,10,0)</f>
        <v>500</v>
      </c>
      <c r="BV20" s="715"/>
      <c r="BW20" s="715"/>
      <c r="BX20" s="715"/>
      <c r="BY20" s="715"/>
      <c r="BZ20" s="715"/>
      <c r="CA20" s="715"/>
      <c r="CB20" s="715"/>
      <c r="CC20" s="716"/>
      <c r="CD20" s="1101"/>
      <c r="CE20" s="1102"/>
      <c r="CF20" s="1102"/>
      <c r="CG20" s="137" t="s">
        <v>654</v>
      </c>
      <c r="CH20" s="160"/>
      <c r="CI20" s="719">
        <f>VLOOKUP(CG20,'Прайс-лист'!$B:$K,10,0)</f>
        <v>810</v>
      </c>
      <c r="CJ20" s="715"/>
      <c r="CK20" s="715"/>
      <c r="CL20" s="715"/>
      <c r="CM20" s="715"/>
      <c r="CN20" s="715"/>
      <c r="CO20" s="715"/>
      <c r="CP20" s="715"/>
      <c r="CQ20" s="716"/>
      <c r="CR20" s="1101"/>
      <c r="CS20" s="1102"/>
      <c r="CT20" s="1102"/>
      <c r="CU20" s="137" t="s">
        <v>686</v>
      </c>
      <c r="CV20" s="160"/>
      <c r="CW20" s="719">
        <f>VLOOKUP(CU20,'Прайс-лист'!$B:$K,10,0)</f>
        <v>690</v>
      </c>
      <c r="CX20" s="715"/>
      <c r="CY20" s="715"/>
      <c r="CZ20" s="715"/>
      <c r="DA20" s="715"/>
      <c r="DB20" s="715"/>
      <c r="DC20" s="715"/>
      <c r="DD20" s="715"/>
      <c r="DE20" s="716"/>
      <c r="DF20" s="1101"/>
      <c r="DG20" s="1102"/>
      <c r="DH20" s="1102"/>
      <c r="DI20" s="137" t="s">
        <v>758</v>
      </c>
      <c r="DJ20" s="247"/>
      <c r="DK20" s="719">
        <f>VLOOKUP(DI20,'Прайс-лист'!$B:$K,10,0)</f>
        <v>650</v>
      </c>
      <c r="DL20" s="715"/>
      <c r="DM20" s="715"/>
      <c r="DN20" s="715"/>
      <c r="DO20" s="715"/>
      <c r="DP20" s="715"/>
      <c r="DQ20" s="715"/>
      <c r="DR20" s="715"/>
      <c r="DS20" s="716"/>
      <c r="DT20" s="1101"/>
      <c r="DU20" s="1102"/>
      <c r="DV20" s="1102"/>
      <c r="DW20" s="137" t="s">
        <v>766</v>
      </c>
      <c r="DX20" s="160"/>
      <c r="DY20" s="719">
        <f>VLOOKUP(DW20,'Прайс-лист'!$B:$K,10,0)</f>
        <v>1300</v>
      </c>
      <c r="DZ20" s="715"/>
      <c r="EA20" s="715"/>
      <c r="EB20" s="715"/>
      <c r="EC20" s="715"/>
      <c r="ED20" s="715"/>
      <c r="EE20" s="715"/>
      <c r="EF20" s="715"/>
      <c r="EG20" s="716"/>
      <c r="EH20" s="1101"/>
      <c r="EI20" s="1102"/>
      <c r="EJ20" s="1103"/>
    </row>
    <row r="21" spans="1:140" ht="15" thickBot="1">
      <c r="A21" s="138"/>
      <c r="C21" s="884"/>
      <c r="D21" s="885"/>
      <c r="E21" s="885"/>
      <c r="F21" s="885"/>
      <c r="G21" s="885"/>
      <c r="H21" s="885"/>
      <c r="I21" s="885"/>
      <c r="J21" s="885"/>
      <c r="K21" s="946"/>
      <c r="L21" s="1107"/>
      <c r="M21" s="1108"/>
      <c r="N21" s="1111"/>
      <c r="O21" s="139" t="s">
        <v>809</v>
      </c>
      <c r="P21" s="245"/>
      <c r="Q21" s="722">
        <f>VLOOKUP(O21,'Прайс-лист'!$B:$K,10,0)</f>
        <v>1310</v>
      </c>
      <c r="R21" s="723"/>
      <c r="S21" s="723"/>
      <c r="T21" s="723"/>
      <c r="U21" s="723"/>
      <c r="V21" s="723"/>
      <c r="W21" s="723"/>
      <c r="X21" s="723"/>
      <c r="Y21" s="724"/>
      <c r="Z21" s="1112"/>
      <c r="AA21" s="1113"/>
      <c r="AB21" s="1114"/>
      <c r="AC21" s="138"/>
      <c r="AD21" s="160"/>
      <c r="AE21" s="884"/>
      <c r="AF21" s="885"/>
      <c r="AG21" s="885"/>
      <c r="AH21" s="885"/>
      <c r="AI21" s="885"/>
      <c r="AJ21" s="885"/>
      <c r="AK21" s="885"/>
      <c r="AL21" s="885"/>
      <c r="AM21" s="946"/>
      <c r="AN21" s="1107"/>
      <c r="AO21" s="1108"/>
      <c r="AP21" s="1111"/>
      <c r="AQ21" s="139" t="s">
        <v>769</v>
      </c>
      <c r="AR21" s="245"/>
      <c r="AS21" s="722">
        <f>VLOOKUP(AQ21,'Прайс-лист'!$B:$K,10,0)</f>
        <v>440</v>
      </c>
      <c r="AT21" s="723"/>
      <c r="AU21" s="723"/>
      <c r="AV21" s="723"/>
      <c r="AW21" s="723"/>
      <c r="AX21" s="723"/>
      <c r="AY21" s="723"/>
      <c r="AZ21" s="723"/>
      <c r="BA21" s="724"/>
      <c r="BB21" s="1112"/>
      <c r="BC21" s="1113"/>
      <c r="BD21" s="1114"/>
      <c r="BE21" s="138"/>
      <c r="BF21" s="160"/>
      <c r="BG21" s="884"/>
      <c r="BH21" s="885"/>
      <c r="BI21" s="885"/>
      <c r="BJ21" s="885"/>
      <c r="BK21" s="885"/>
      <c r="BL21" s="885"/>
      <c r="BM21" s="885"/>
      <c r="BN21" s="885"/>
      <c r="BO21" s="946"/>
      <c r="BP21" s="1107"/>
      <c r="BQ21" s="1108"/>
      <c r="BR21" s="1111"/>
      <c r="BS21" s="139" t="s">
        <v>771</v>
      </c>
      <c r="BT21" s="245"/>
      <c r="BU21" s="722">
        <f>VLOOKUP(BS21,'Прайс-лист'!$B:$K,10,0)</f>
        <v>500</v>
      </c>
      <c r="BV21" s="723"/>
      <c r="BW21" s="723"/>
      <c r="BX21" s="723"/>
      <c r="BY21" s="723"/>
      <c r="BZ21" s="723"/>
      <c r="CA21" s="723"/>
      <c r="CB21" s="723"/>
      <c r="CC21" s="724"/>
      <c r="CD21" s="1112"/>
      <c r="CE21" s="1113"/>
      <c r="CF21" s="1113"/>
      <c r="CG21" s="139" t="s">
        <v>793</v>
      </c>
      <c r="CH21" s="245"/>
      <c r="CI21" s="722">
        <f>VLOOKUP(CG21,'Прайс-лист'!$B:$K,10,0)</f>
        <v>810</v>
      </c>
      <c r="CJ21" s="723"/>
      <c r="CK21" s="723"/>
      <c r="CL21" s="723"/>
      <c r="CM21" s="723"/>
      <c r="CN21" s="723"/>
      <c r="CO21" s="723"/>
      <c r="CP21" s="723"/>
      <c r="CQ21" s="724"/>
      <c r="CR21" s="1112"/>
      <c r="CS21" s="1113"/>
      <c r="CT21" s="1113"/>
      <c r="CU21" s="139" t="s">
        <v>811</v>
      </c>
      <c r="CV21" s="245"/>
      <c r="CW21" s="722">
        <f>VLOOKUP(CU21,'Прайс-лист'!$B:$K,10,0)</f>
        <v>690</v>
      </c>
      <c r="CX21" s="723"/>
      <c r="CY21" s="723"/>
      <c r="CZ21" s="723"/>
      <c r="DA21" s="723"/>
      <c r="DB21" s="723"/>
      <c r="DC21" s="723"/>
      <c r="DD21" s="723"/>
      <c r="DE21" s="724"/>
      <c r="DF21" s="1112"/>
      <c r="DG21" s="1113"/>
      <c r="DH21" s="1113"/>
      <c r="DI21" s="139" t="s">
        <v>857</v>
      </c>
      <c r="DJ21" s="248"/>
      <c r="DK21" s="722">
        <f>VLOOKUP(DI21,'Прайс-лист'!$B:$K,10,0)</f>
        <v>650</v>
      </c>
      <c r="DL21" s="723"/>
      <c r="DM21" s="723"/>
      <c r="DN21" s="723"/>
      <c r="DO21" s="723"/>
      <c r="DP21" s="723"/>
      <c r="DQ21" s="723"/>
      <c r="DR21" s="723"/>
      <c r="DS21" s="724"/>
      <c r="DT21" s="1112"/>
      <c r="DU21" s="1113"/>
      <c r="DV21" s="1113"/>
      <c r="DW21" s="139" t="s">
        <v>861</v>
      </c>
      <c r="DX21" s="245"/>
      <c r="DY21" s="722">
        <f>VLOOKUP(DW21,'Прайс-лист'!$B:$K,10,0)</f>
        <v>1300</v>
      </c>
      <c r="DZ21" s="723"/>
      <c r="EA21" s="723"/>
      <c r="EB21" s="723"/>
      <c r="EC21" s="723"/>
      <c r="ED21" s="723"/>
      <c r="EE21" s="723"/>
      <c r="EF21" s="723"/>
      <c r="EG21" s="724"/>
      <c r="EH21" s="1112"/>
      <c r="EI21" s="1113"/>
      <c r="EJ21" s="1114"/>
    </row>
    <row r="22" spans="1:140" ht="14.25" customHeight="1" thickBot="1">
      <c r="B22" s="221"/>
      <c r="C22" s="221"/>
      <c r="D22" s="221"/>
      <c r="E22" s="221"/>
      <c r="F22" s="221"/>
      <c r="G22" s="221"/>
      <c r="H22" s="221"/>
      <c r="I22" s="221"/>
      <c r="J22" s="221"/>
      <c r="K22" s="221"/>
      <c r="L22" s="221"/>
      <c r="M22" s="160"/>
      <c r="N22" s="158"/>
      <c r="O22" s="158"/>
      <c r="P22" s="158"/>
      <c r="Q22" s="158"/>
      <c r="R22" s="158"/>
      <c r="S22" s="158"/>
      <c r="T22" s="158"/>
      <c r="U22" s="158"/>
      <c r="V22" s="158"/>
      <c r="W22" s="158"/>
      <c r="X22" s="158"/>
      <c r="Y22" s="158"/>
      <c r="Z22" s="140"/>
      <c r="AA22" s="158"/>
      <c r="AB22" s="158"/>
      <c r="AC22" s="158"/>
      <c r="AD22" s="158"/>
      <c r="AE22" s="158"/>
      <c r="AF22" s="158"/>
      <c r="AG22" s="158"/>
      <c r="AH22" s="158"/>
      <c r="AI22" s="158"/>
      <c r="AJ22" s="158"/>
      <c r="AK22" s="158"/>
      <c r="AL22" s="158"/>
      <c r="AM22" s="140"/>
      <c r="AN22" s="158"/>
      <c r="AO22" s="158"/>
      <c r="AP22" s="158"/>
      <c r="AQ22" s="158"/>
      <c r="AR22" s="158"/>
      <c r="AS22" s="158"/>
      <c r="AT22" s="158"/>
      <c r="AU22" s="158"/>
      <c r="AV22" s="158"/>
      <c r="AW22" s="158"/>
      <c r="AX22" s="158"/>
      <c r="AY22" s="158"/>
      <c r="AZ22" s="160"/>
      <c r="BA22" s="160"/>
      <c r="BB22" s="160"/>
      <c r="BC22" s="160"/>
      <c r="BD22" s="158"/>
      <c r="BE22" s="158"/>
      <c r="BF22" s="158"/>
      <c r="BG22" s="158"/>
      <c r="BH22" s="158"/>
      <c r="BI22" s="158"/>
      <c r="BJ22" s="158"/>
      <c r="BK22" s="158"/>
      <c r="BL22" s="158"/>
      <c r="BM22" s="158"/>
      <c r="BN22" s="158"/>
      <c r="BO22" s="158"/>
      <c r="BP22" s="158"/>
      <c r="BQ22" s="158"/>
      <c r="BR22" s="158"/>
      <c r="BS22" s="158"/>
      <c r="BT22" s="164"/>
      <c r="BU22" s="142"/>
      <c r="BV22" s="142"/>
      <c r="BW22" s="142"/>
      <c r="BX22" s="142"/>
      <c r="BY22" s="142"/>
      <c r="BZ22" s="142"/>
      <c r="CA22" s="142"/>
      <c r="CB22" s="142"/>
      <c r="CC22" s="142"/>
      <c r="CD22" s="142"/>
      <c r="CE22" s="142"/>
      <c r="CF22" s="142"/>
      <c r="CG22" s="142"/>
      <c r="CH22" s="142"/>
      <c r="CI22" s="142"/>
      <c r="CJ22" s="142"/>
      <c r="CK22" s="142"/>
      <c r="CL22" s="142"/>
      <c r="CM22" s="142"/>
      <c r="CN22" s="142"/>
      <c r="CO22" s="142"/>
      <c r="CP22" s="142"/>
      <c r="CQ22" s="142"/>
      <c r="CR22" s="142"/>
      <c r="CS22" s="142"/>
      <c r="CT22" s="142"/>
      <c r="CU22" s="142"/>
      <c r="CV22" s="142"/>
      <c r="CW22" s="142"/>
      <c r="CX22" s="142"/>
      <c r="CY22" s="142"/>
      <c r="CZ22" s="142"/>
      <c r="DA22" s="142"/>
      <c r="DB22" s="142"/>
      <c r="DC22" s="142"/>
      <c r="DD22" s="142"/>
      <c r="DE22" s="142"/>
      <c r="DF22" s="142"/>
      <c r="DG22" s="142"/>
      <c r="DH22" s="142"/>
      <c r="DI22" s="142"/>
      <c r="DJ22" s="142"/>
      <c r="DK22" s="142"/>
      <c r="DL22" s="142"/>
      <c r="DM22" s="142"/>
      <c r="DN22" s="142"/>
      <c r="DO22" s="142"/>
      <c r="DP22" s="142"/>
      <c r="DQ22" s="142"/>
      <c r="DR22" s="142"/>
      <c r="DS22" s="142"/>
      <c r="DT22" s="142"/>
      <c r="DU22" s="142"/>
      <c r="DV22" s="142"/>
      <c r="DW22" s="142"/>
    </row>
    <row r="23" spans="1:140" ht="15.75" customHeight="1" thickBot="1">
      <c r="C23" s="754" t="s">
        <v>4274</v>
      </c>
      <c r="D23" s="755"/>
      <c r="E23" s="755"/>
      <c r="F23" s="755"/>
      <c r="G23" s="755"/>
      <c r="H23" s="755"/>
      <c r="I23" s="755"/>
      <c r="J23" s="755"/>
      <c r="K23" s="755"/>
      <c r="L23" s="755"/>
      <c r="M23" s="755"/>
      <c r="N23" s="756"/>
      <c r="O23" s="158"/>
      <c r="P23" s="158"/>
      <c r="Q23" s="754" t="s">
        <v>4278</v>
      </c>
      <c r="R23" s="755"/>
      <c r="S23" s="755"/>
      <c r="T23" s="755"/>
      <c r="U23" s="755"/>
      <c r="V23" s="755"/>
      <c r="W23" s="755"/>
      <c r="X23" s="755"/>
      <c r="Y23" s="755"/>
      <c r="Z23" s="755"/>
      <c r="AA23" s="755"/>
      <c r="AB23" s="755"/>
      <c r="AC23" s="755"/>
      <c r="AD23" s="755"/>
      <c r="AE23" s="755"/>
      <c r="AF23" s="755"/>
      <c r="AG23" s="755"/>
      <c r="AH23" s="755"/>
      <c r="AI23" s="755"/>
      <c r="AJ23" s="755"/>
      <c r="AK23" s="755"/>
      <c r="AL23" s="755"/>
      <c r="AM23" s="755"/>
      <c r="AN23" s="755"/>
      <c r="AO23" s="755"/>
      <c r="AP23" s="755"/>
      <c r="AQ23" s="755"/>
      <c r="AR23" s="755"/>
      <c r="AS23" s="755"/>
      <c r="AT23" s="755"/>
      <c r="AU23" s="755"/>
      <c r="AV23" s="755"/>
      <c r="AW23" s="755"/>
      <c r="AX23" s="755"/>
      <c r="AY23" s="755"/>
      <c r="AZ23" s="755"/>
      <c r="BA23" s="755"/>
      <c r="BB23" s="755"/>
      <c r="BC23" s="755"/>
      <c r="BD23" s="756"/>
      <c r="BE23" s="134"/>
      <c r="BF23" s="160"/>
      <c r="BG23" s="754" t="s">
        <v>4186</v>
      </c>
      <c r="BH23" s="755"/>
      <c r="BI23" s="755"/>
      <c r="BJ23" s="755"/>
      <c r="BK23" s="755"/>
      <c r="BL23" s="755"/>
      <c r="BM23" s="755"/>
      <c r="BN23" s="755"/>
      <c r="BO23" s="755"/>
      <c r="BP23" s="755"/>
      <c r="BQ23" s="755"/>
      <c r="BR23" s="755"/>
      <c r="BS23" s="755"/>
      <c r="BT23" s="755"/>
      <c r="BU23" s="755"/>
      <c r="BV23" s="755"/>
      <c r="BW23" s="755"/>
      <c r="BX23" s="755"/>
      <c r="BY23" s="755"/>
      <c r="BZ23" s="755"/>
      <c r="CA23" s="755"/>
      <c r="CB23" s="755"/>
      <c r="CC23" s="755"/>
      <c r="CD23" s="755"/>
      <c r="CE23" s="755"/>
      <c r="CF23" s="755"/>
      <c r="CG23" s="755"/>
      <c r="CH23" s="755"/>
      <c r="CI23" s="755"/>
      <c r="CJ23" s="755"/>
      <c r="CK23" s="755"/>
      <c r="CL23" s="755"/>
      <c r="CM23" s="755"/>
      <c r="CN23" s="755"/>
      <c r="CO23" s="755"/>
      <c r="CP23" s="755"/>
      <c r="CQ23" s="755"/>
      <c r="CR23" s="755"/>
      <c r="CS23" s="755"/>
      <c r="CT23" s="756"/>
      <c r="CU23" s="142"/>
      <c r="CV23" s="142"/>
      <c r="CW23" s="754" t="s">
        <v>4279</v>
      </c>
      <c r="CX23" s="755"/>
      <c r="CY23" s="755"/>
      <c r="CZ23" s="755"/>
      <c r="DA23" s="755"/>
      <c r="DB23" s="755"/>
      <c r="DC23" s="755"/>
      <c r="DD23" s="755"/>
      <c r="DE23" s="755"/>
      <c r="DF23" s="755"/>
      <c r="DG23" s="755"/>
      <c r="DH23" s="755"/>
      <c r="DI23" s="755"/>
      <c r="DJ23" s="755"/>
      <c r="DK23" s="755"/>
      <c r="DL23" s="755"/>
      <c r="DM23" s="755"/>
      <c r="DN23" s="755"/>
      <c r="DO23" s="755"/>
      <c r="DP23" s="755"/>
      <c r="DQ23" s="755"/>
      <c r="DR23" s="755"/>
      <c r="DS23" s="755"/>
      <c r="DT23" s="755"/>
      <c r="DU23" s="755"/>
      <c r="DV23" s="756"/>
      <c r="DW23" s="142"/>
      <c r="DY23" s="754" t="s">
        <v>4280</v>
      </c>
      <c r="DZ23" s="755"/>
      <c r="EA23" s="755"/>
      <c r="EB23" s="755"/>
      <c r="EC23" s="755"/>
      <c r="ED23" s="755"/>
      <c r="EE23" s="755"/>
      <c r="EF23" s="755"/>
      <c r="EG23" s="755"/>
      <c r="EH23" s="755"/>
      <c r="EI23" s="755"/>
      <c r="EJ23" s="756"/>
    </row>
    <row r="24" spans="1:140" ht="15.75">
      <c r="C24" s="740" t="s">
        <v>5871</v>
      </c>
      <c r="D24" s="741"/>
      <c r="E24" s="741"/>
      <c r="F24" s="741"/>
      <c r="G24" s="741"/>
      <c r="H24" s="741"/>
      <c r="I24" s="741"/>
      <c r="J24" s="741"/>
      <c r="K24" s="741"/>
      <c r="L24" s="741"/>
      <c r="M24" s="741"/>
      <c r="N24" s="742"/>
      <c r="Q24" s="740" t="s">
        <v>4236</v>
      </c>
      <c r="R24" s="741"/>
      <c r="S24" s="741"/>
      <c r="T24" s="741"/>
      <c r="U24" s="741"/>
      <c r="V24" s="741"/>
      <c r="W24" s="741"/>
      <c r="X24" s="741"/>
      <c r="Y24" s="741"/>
      <c r="Z24" s="741"/>
      <c r="AA24" s="741"/>
      <c r="AB24" s="741"/>
      <c r="AC24" s="135"/>
      <c r="AD24" s="164"/>
      <c r="AE24" s="741" t="s">
        <v>687</v>
      </c>
      <c r="AF24" s="741"/>
      <c r="AG24" s="741"/>
      <c r="AH24" s="741"/>
      <c r="AI24" s="741"/>
      <c r="AJ24" s="741"/>
      <c r="AK24" s="741"/>
      <c r="AL24" s="741"/>
      <c r="AM24" s="741"/>
      <c r="AN24" s="741"/>
      <c r="AO24" s="741"/>
      <c r="AP24" s="741"/>
      <c r="AQ24" s="135"/>
      <c r="AR24" s="164"/>
      <c r="AS24" s="741" t="s">
        <v>5872</v>
      </c>
      <c r="AT24" s="741"/>
      <c r="AU24" s="741"/>
      <c r="AV24" s="741"/>
      <c r="AW24" s="741"/>
      <c r="AX24" s="741"/>
      <c r="AY24" s="741"/>
      <c r="AZ24" s="741"/>
      <c r="BA24" s="741"/>
      <c r="BB24" s="741"/>
      <c r="BC24" s="741"/>
      <c r="BD24" s="742"/>
      <c r="BE24" s="135"/>
      <c r="BF24" s="160"/>
      <c r="BG24" s="740" t="s">
        <v>6347</v>
      </c>
      <c r="BH24" s="741"/>
      <c r="BI24" s="741"/>
      <c r="BJ24" s="741"/>
      <c r="BK24" s="741"/>
      <c r="BL24" s="741"/>
      <c r="BM24" s="741"/>
      <c r="BN24" s="741"/>
      <c r="BO24" s="741"/>
      <c r="BP24" s="741"/>
      <c r="BQ24" s="741"/>
      <c r="BR24" s="741"/>
      <c r="BS24" s="135"/>
      <c r="BT24" s="164"/>
      <c r="BU24" s="741" t="s">
        <v>6348</v>
      </c>
      <c r="BV24" s="741"/>
      <c r="BW24" s="741"/>
      <c r="BX24" s="741"/>
      <c r="BY24" s="741"/>
      <c r="BZ24" s="741"/>
      <c r="CA24" s="741"/>
      <c r="CB24" s="741"/>
      <c r="CC24" s="741"/>
      <c r="CD24" s="741"/>
      <c r="CE24" s="741"/>
      <c r="CF24" s="741"/>
      <c r="CG24" s="135"/>
      <c r="CH24" s="164"/>
      <c r="CI24" s="741" t="s">
        <v>6363</v>
      </c>
      <c r="CJ24" s="741"/>
      <c r="CK24" s="741"/>
      <c r="CL24" s="741"/>
      <c r="CM24" s="741"/>
      <c r="CN24" s="741"/>
      <c r="CO24" s="741"/>
      <c r="CP24" s="741"/>
      <c r="CQ24" s="741"/>
      <c r="CR24" s="741"/>
      <c r="CS24" s="741"/>
      <c r="CT24" s="742"/>
      <c r="CU24" s="135"/>
      <c r="CV24" s="160"/>
      <c r="CW24" s="740" t="s">
        <v>4238</v>
      </c>
      <c r="CX24" s="741"/>
      <c r="CY24" s="741"/>
      <c r="CZ24" s="741"/>
      <c r="DA24" s="741"/>
      <c r="DB24" s="741"/>
      <c r="DC24" s="741"/>
      <c r="DD24" s="741"/>
      <c r="DE24" s="741"/>
      <c r="DF24" s="741"/>
      <c r="DG24" s="741"/>
      <c r="DH24" s="741"/>
      <c r="DI24" s="135"/>
      <c r="DJ24" s="164"/>
      <c r="DK24" s="741" t="s">
        <v>693</v>
      </c>
      <c r="DL24" s="741"/>
      <c r="DM24" s="741"/>
      <c r="DN24" s="741"/>
      <c r="DO24" s="741"/>
      <c r="DP24" s="741"/>
      <c r="DQ24" s="741"/>
      <c r="DR24" s="741"/>
      <c r="DS24" s="741"/>
      <c r="DT24" s="741"/>
      <c r="DU24" s="741"/>
      <c r="DV24" s="742"/>
      <c r="DW24" s="135"/>
      <c r="DX24" s="160"/>
      <c r="DY24" s="740" t="s">
        <v>6349</v>
      </c>
      <c r="DZ24" s="741"/>
      <c r="EA24" s="741"/>
      <c r="EB24" s="741"/>
      <c r="EC24" s="741"/>
      <c r="ED24" s="741"/>
      <c r="EE24" s="741"/>
      <c r="EF24" s="741"/>
      <c r="EG24" s="741"/>
      <c r="EH24" s="741"/>
      <c r="EI24" s="741"/>
      <c r="EJ24" s="742"/>
    </row>
    <row r="25" spans="1:140" ht="48.75" customHeight="1">
      <c r="C25" s="734" t="s">
        <v>5883</v>
      </c>
      <c r="D25" s="763"/>
      <c r="E25" s="763"/>
      <c r="F25" s="763"/>
      <c r="G25" s="763"/>
      <c r="H25" s="763"/>
      <c r="I25" s="763"/>
      <c r="J25" s="763"/>
      <c r="K25" s="763"/>
      <c r="L25" s="763"/>
      <c r="M25" s="763"/>
      <c r="N25" s="744"/>
      <c r="Q25" s="734" t="s">
        <v>5882</v>
      </c>
      <c r="R25" s="735"/>
      <c r="S25" s="735"/>
      <c r="T25" s="735"/>
      <c r="U25" s="735"/>
      <c r="V25" s="735"/>
      <c r="W25" s="735"/>
      <c r="X25" s="735"/>
      <c r="Y25" s="735"/>
      <c r="Z25" s="735"/>
      <c r="AA25" s="735"/>
      <c r="AB25" s="735"/>
      <c r="AC25" s="142"/>
      <c r="AD25" s="164"/>
      <c r="AE25" s="735" t="s">
        <v>4268</v>
      </c>
      <c r="AF25" s="735"/>
      <c r="AG25" s="735"/>
      <c r="AH25" s="735"/>
      <c r="AI25" s="735"/>
      <c r="AJ25" s="735"/>
      <c r="AK25" s="735"/>
      <c r="AL25" s="735"/>
      <c r="AM25" s="735"/>
      <c r="AN25" s="735"/>
      <c r="AO25" s="735"/>
      <c r="AP25" s="735"/>
      <c r="AQ25" s="142"/>
      <c r="AR25" s="164"/>
      <c r="AS25" s="735" t="s">
        <v>5884</v>
      </c>
      <c r="AT25" s="735"/>
      <c r="AU25" s="735"/>
      <c r="AV25" s="735"/>
      <c r="AW25" s="735"/>
      <c r="AX25" s="735"/>
      <c r="AY25" s="735"/>
      <c r="AZ25" s="735"/>
      <c r="BA25" s="735"/>
      <c r="BB25" s="735"/>
      <c r="BC25" s="735"/>
      <c r="BD25" s="744"/>
      <c r="BE25" s="142"/>
      <c r="BF25" s="160"/>
      <c r="BG25" s="879" t="s">
        <v>5887</v>
      </c>
      <c r="BH25" s="815"/>
      <c r="BI25" s="815"/>
      <c r="BJ25" s="815"/>
      <c r="BK25" s="815"/>
      <c r="BL25" s="815"/>
      <c r="BM25" s="815"/>
      <c r="BN25" s="815"/>
      <c r="BO25" s="815"/>
      <c r="BP25" s="815"/>
      <c r="BQ25" s="815"/>
      <c r="BR25" s="880"/>
      <c r="BS25" s="142"/>
      <c r="BT25" s="164"/>
      <c r="BU25" s="763" t="s">
        <v>4271</v>
      </c>
      <c r="BV25" s="763"/>
      <c r="BW25" s="763"/>
      <c r="BX25" s="763"/>
      <c r="BY25" s="763"/>
      <c r="BZ25" s="763"/>
      <c r="CA25" s="763"/>
      <c r="CB25" s="763"/>
      <c r="CC25" s="763"/>
      <c r="CD25" s="763"/>
      <c r="CE25" s="763"/>
      <c r="CF25" s="763"/>
      <c r="CG25" s="142"/>
      <c r="CH25" s="160"/>
      <c r="CI25" s="763" t="s">
        <v>5885</v>
      </c>
      <c r="CJ25" s="763"/>
      <c r="CK25" s="763"/>
      <c r="CL25" s="763"/>
      <c r="CM25" s="763"/>
      <c r="CN25" s="763"/>
      <c r="CO25" s="763"/>
      <c r="CP25" s="763"/>
      <c r="CQ25" s="763"/>
      <c r="CR25" s="763"/>
      <c r="CS25" s="763"/>
      <c r="CT25" s="744"/>
      <c r="CU25" s="142"/>
      <c r="CV25" s="142"/>
      <c r="CW25" s="734" t="s">
        <v>4237</v>
      </c>
      <c r="CX25" s="735"/>
      <c r="CY25" s="735"/>
      <c r="CZ25" s="735"/>
      <c r="DA25" s="735"/>
      <c r="DB25" s="735"/>
      <c r="DC25" s="735"/>
      <c r="DD25" s="735"/>
      <c r="DE25" s="735"/>
      <c r="DF25" s="735"/>
      <c r="DG25" s="735"/>
      <c r="DH25" s="735"/>
      <c r="DI25" s="142"/>
      <c r="DJ25" s="164"/>
      <c r="DK25" s="735" t="s">
        <v>4272</v>
      </c>
      <c r="DL25" s="735"/>
      <c r="DM25" s="735"/>
      <c r="DN25" s="735"/>
      <c r="DO25" s="735"/>
      <c r="DP25" s="735"/>
      <c r="DQ25" s="735"/>
      <c r="DR25" s="735"/>
      <c r="DS25" s="735"/>
      <c r="DT25" s="735"/>
      <c r="DU25" s="735"/>
      <c r="DV25" s="744"/>
      <c r="DW25" s="142"/>
      <c r="DY25" s="734" t="s">
        <v>4239</v>
      </c>
      <c r="DZ25" s="763"/>
      <c r="EA25" s="763"/>
      <c r="EB25" s="763"/>
      <c r="EC25" s="763"/>
      <c r="ED25" s="763"/>
      <c r="EE25" s="763"/>
      <c r="EF25" s="763"/>
      <c r="EG25" s="763"/>
      <c r="EH25" s="763"/>
      <c r="EI25" s="763"/>
      <c r="EJ25" s="744"/>
    </row>
    <row r="26" spans="1:140" ht="15" customHeight="1">
      <c r="C26" s="736" t="s">
        <v>5878</v>
      </c>
      <c r="D26" s="762"/>
      <c r="E26" s="762"/>
      <c r="F26" s="762"/>
      <c r="G26" s="762"/>
      <c r="H26" s="762"/>
      <c r="I26" s="762"/>
      <c r="J26" s="762"/>
      <c r="K26" s="762"/>
      <c r="L26" s="762"/>
      <c r="M26" s="762"/>
      <c r="N26" s="718"/>
      <c r="Q26" s="736"/>
      <c r="R26" s="717"/>
      <c r="S26" s="717"/>
      <c r="T26" s="717"/>
      <c r="U26" s="717"/>
      <c r="V26" s="717"/>
      <c r="W26" s="717"/>
      <c r="X26" s="717"/>
      <c r="Y26" s="717"/>
      <c r="Z26" s="717"/>
      <c r="AA26" s="717"/>
      <c r="AB26" s="717"/>
      <c r="AC26" s="403"/>
      <c r="AD26" s="164"/>
      <c r="AE26" s="717" t="s">
        <v>685</v>
      </c>
      <c r="AF26" s="717"/>
      <c r="AG26" s="717"/>
      <c r="AH26" s="717"/>
      <c r="AI26" s="717"/>
      <c r="AJ26" s="717"/>
      <c r="AK26" s="717"/>
      <c r="AL26" s="717"/>
      <c r="AM26" s="717"/>
      <c r="AN26" s="717"/>
      <c r="AO26" s="717"/>
      <c r="AP26" s="717"/>
      <c r="AQ26" s="403"/>
      <c r="AR26" s="164"/>
      <c r="AS26" s="717" t="s">
        <v>5878</v>
      </c>
      <c r="AT26" s="717"/>
      <c r="AU26" s="717"/>
      <c r="AV26" s="717"/>
      <c r="AW26" s="717"/>
      <c r="AX26" s="717"/>
      <c r="AY26" s="717"/>
      <c r="AZ26" s="717"/>
      <c r="BA26" s="717"/>
      <c r="BB26" s="717"/>
      <c r="BC26" s="717"/>
      <c r="BD26" s="718"/>
      <c r="BE26" s="403"/>
      <c r="BF26" s="160"/>
      <c r="BG26" s="806"/>
      <c r="BH26" s="807"/>
      <c r="BI26" s="807"/>
      <c r="BJ26" s="807"/>
      <c r="BK26" s="807"/>
      <c r="BL26" s="807"/>
      <c r="BM26" s="807"/>
      <c r="BN26" s="807"/>
      <c r="BO26" s="807"/>
      <c r="BP26" s="807"/>
      <c r="BQ26" s="807"/>
      <c r="BR26" s="808"/>
      <c r="BS26" s="403"/>
      <c r="BT26" s="164"/>
      <c r="BU26" s="762" t="s">
        <v>685</v>
      </c>
      <c r="BV26" s="762"/>
      <c r="BW26" s="762"/>
      <c r="BX26" s="762"/>
      <c r="BY26" s="762"/>
      <c r="BZ26" s="762"/>
      <c r="CA26" s="762"/>
      <c r="CB26" s="762"/>
      <c r="CC26" s="762"/>
      <c r="CD26" s="762"/>
      <c r="CE26" s="762"/>
      <c r="CF26" s="762"/>
      <c r="CG26" s="403"/>
      <c r="CH26" s="160"/>
      <c r="CI26" s="762" t="s">
        <v>5878</v>
      </c>
      <c r="CJ26" s="762"/>
      <c r="CK26" s="762"/>
      <c r="CL26" s="762"/>
      <c r="CM26" s="762"/>
      <c r="CN26" s="762"/>
      <c r="CO26" s="762"/>
      <c r="CP26" s="762"/>
      <c r="CQ26" s="762"/>
      <c r="CR26" s="762"/>
      <c r="CS26" s="762"/>
      <c r="CT26" s="718"/>
      <c r="CU26" s="142"/>
      <c r="CV26" s="142"/>
      <c r="CW26" s="736"/>
      <c r="CX26" s="717"/>
      <c r="CY26" s="717"/>
      <c r="CZ26" s="717"/>
      <c r="DA26" s="717"/>
      <c r="DB26" s="717"/>
      <c r="DC26" s="717"/>
      <c r="DD26" s="717"/>
      <c r="DE26" s="717"/>
      <c r="DF26" s="717"/>
      <c r="DG26" s="717"/>
      <c r="DH26" s="717"/>
      <c r="DI26" s="403"/>
      <c r="DJ26" s="164"/>
      <c r="DK26" s="717" t="s">
        <v>685</v>
      </c>
      <c r="DL26" s="717"/>
      <c r="DM26" s="717"/>
      <c r="DN26" s="717"/>
      <c r="DO26" s="717"/>
      <c r="DP26" s="717"/>
      <c r="DQ26" s="717"/>
      <c r="DR26" s="717"/>
      <c r="DS26" s="717"/>
      <c r="DT26" s="717"/>
      <c r="DU26" s="717"/>
      <c r="DV26" s="718"/>
      <c r="DW26" s="142"/>
      <c r="DY26" s="736"/>
      <c r="DZ26" s="762"/>
      <c r="EA26" s="762"/>
      <c r="EB26" s="762"/>
      <c r="EC26" s="762"/>
      <c r="ED26" s="762"/>
      <c r="EE26" s="762"/>
      <c r="EF26" s="762"/>
      <c r="EG26" s="762"/>
      <c r="EH26" s="762"/>
      <c r="EI26" s="762"/>
      <c r="EJ26" s="718"/>
    </row>
    <row r="27" spans="1:140" ht="106.5" customHeight="1">
      <c r="C27" s="720"/>
      <c r="D27" s="711"/>
      <c r="E27" s="711"/>
      <c r="F27" s="711"/>
      <c r="G27" s="711"/>
      <c r="H27" s="711"/>
      <c r="I27" s="711"/>
      <c r="J27" s="711"/>
      <c r="K27" s="711"/>
      <c r="L27" s="711"/>
      <c r="M27" s="711"/>
      <c r="N27" s="712"/>
      <c r="Q27" s="720"/>
      <c r="R27" s="711"/>
      <c r="S27" s="711"/>
      <c r="T27" s="711"/>
      <c r="U27" s="711"/>
      <c r="V27" s="711"/>
      <c r="W27" s="711"/>
      <c r="X27" s="711"/>
      <c r="Y27" s="711"/>
      <c r="Z27" s="711"/>
      <c r="AA27" s="711"/>
      <c r="AB27" s="721"/>
      <c r="AC27" s="135"/>
      <c r="AD27" s="164"/>
      <c r="AE27" s="710"/>
      <c r="AF27" s="711"/>
      <c r="AG27" s="711"/>
      <c r="AH27" s="711"/>
      <c r="AI27" s="711"/>
      <c r="AJ27" s="711"/>
      <c r="AK27" s="711"/>
      <c r="AL27" s="711"/>
      <c r="AM27" s="711"/>
      <c r="AN27" s="711"/>
      <c r="AO27" s="711"/>
      <c r="AP27" s="721"/>
      <c r="AQ27" s="135"/>
      <c r="AR27" s="164"/>
      <c r="AS27" s="710"/>
      <c r="AT27" s="711"/>
      <c r="AU27" s="711"/>
      <c r="AV27" s="711"/>
      <c r="AW27" s="711"/>
      <c r="AX27" s="711"/>
      <c r="AY27" s="711"/>
      <c r="AZ27" s="711"/>
      <c r="BA27" s="711"/>
      <c r="BB27" s="711"/>
      <c r="BC27" s="711"/>
      <c r="BD27" s="712"/>
      <c r="BE27" s="135"/>
      <c r="BF27" s="160"/>
      <c r="BG27" s="720"/>
      <c r="BH27" s="711"/>
      <c r="BI27" s="711"/>
      <c r="BJ27" s="711"/>
      <c r="BK27" s="711"/>
      <c r="BL27" s="711"/>
      <c r="BM27" s="711"/>
      <c r="BN27" s="711"/>
      <c r="BO27" s="711"/>
      <c r="BP27" s="711"/>
      <c r="BQ27" s="711"/>
      <c r="BR27" s="721"/>
      <c r="BS27" s="135"/>
      <c r="BT27" s="164"/>
      <c r="BU27" s="710"/>
      <c r="BV27" s="711"/>
      <c r="BW27" s="711"/>
      <c r="BX27" s="711"/>
      <c r="BY27" s="711"/>
      <c r="BZ27" s="711"/>
      <c r="CA27" s="711"/>
      <c r="CB27" s="711"/>
      <c r="CC27" s="711"/>
      <c r="CD27" s="711"/>
      <c r="CE27" s="711"/>
      <c r="CF27" s="721"/>
      <c r="CG27" s="135"/>
      <c r="CH27" s="160"/>
      <c r="CI27" s="710"/>
      <c r="CJ27" s="711"/>
      <c r="CK27" s="711"/>
      <c r="CL27" s="711"/>
      <c r="CM27" s="711"/>
      <c r="CN27" s="711"/>
      <c r="CO27" s="711"/>
      <c r="CP27" s="711"/>
      <c r="CQ27" s="711"/>
      <c r="CR27" s="711"/>
      <c r="CS27" s="711"/>
      <c r="CT27" s="712"/>
      <c r="CU27" s="142"/>
      <c r="CV27" s="142"/>
      <c r="CW27" s="720"/>
      <c r="CX27" s="711"/>
      <c r="CY27" s="711"/>
      <c r="CZ27" s="711"/>
      <c r="DA27" s="711"/>
      <c r="DB27" s="711"/>
      <c r="DC27" s="711"/>
      <c r="DD27" s="711"/>
      <c r="DE27" s="711"/>
      <c r="DF27" s="711"/>
      <c r="DG27" s="711"/>
      <c r="DH27" s="721"/>
      <c r="DI27" s="135"/>
      <c r="DJ27" s="164"/>
      <c r="DK27" s="710"/>
      <c r="DL27" s="711"/>
      <c r="DM27" s="711"/>
      <c r="DN27" s="711"/>
      <c r="DO27" s="711"/>
      <c r="DP27" s="711"/>
      <c r="DQ27" s="711"/>
      <c r="DR27" s="711"/>
      <c r="DS27" s="711"/>
      <c r="DT27" s="711"/>
      <c r="DU27" s="711"/>
      <c r="DV27" s="712"/>
      <c r="DW27" s="142"/>
      <c r="DY27" s="720"/>
      <c r="DZ27" s="711"/>
      <c r="EA27" s="711"/>
      <c r="EB27" s="711"/>
      <c r="EC27" s="711"/>
      <c r="ED27" s="711"/>
      <c r="EE27" s="711"/>
      <c r="EF27" s="711"/>
      <c r="EG27" s="711"/>
      <c r="EH27" s="711"/>
      <c r="EI27" s="711"/>
      <c r="EJ27" s="712"/>
    </row>
    <row r="28" spans="1:140">
      <c r="A28" s="137" t="s">
        <v>5857</v>
      </c>
      <c r="C28" s="714">
        <f>VLOOKUP(A28,'Прайс-лист'!$B:$K,10,0)</f>
        <v>1920</v>
      </c>
      <c r="D28" s="715"/>
      <c r="E28" s="715"/>
      <c r="F28" s="715"/>
      <c r="G28" s="715"/>
      <c r="H28" s="715"/>
      <c r="I28" s="715"/>
      <c r="J28" s="715"/>
      <c r="K28" s="716"/>
      <c r="L28" s="708"/>
      <c r="M28" s="761"/>
      <c r="N28" s="713"/>
      <c r="O28" s="137" t="s">
        <v>3218</v>
      </c>
      <c r="Q28" s="881">
        <f>VLOOKUP(O28,'Прайс-лист'!$B:$K,10,0)</f>
        <v>550</v>
      </c>
      <c r="R28" s="882"/>
      <c r="S28" s="882"/>
      <c r="T28" s="882"/>
      <c r="U28" s="882"/>
      <c r="V28" s="882"/>
      <c r="W28" s="882"/>
      <c r="X28" s="882"/>
      <c r="Y28" s="945"/>
      <c r="Z28" s="1104"/>
      <c r="AA28" s="1105"/>
      <c r="AB28" s="1110"/>
      <c r="AC28" s="137" t="s">
        <v>689</v>
      </c>
      <c r="AD28" s="160"/>
      <c r="AE28" s="719">
        <f>VLOOKUP(AC28,'Прайс-лист'!$B:$K,10,0)</f>
        <v>900</v>
      </c>
      <c r="AF28" s="715"/>
      <c r="AG28" s="715"/>
      <c r="AH28" s="715"/>
      <c r="AI28" s="715"/>
      <c r="AJ28" s="715"/>
      <c r="AK28" s="715"/>
      <c r="AL28" s="715"/>
      <c r="AM28" s="716"/>
      <c r="AN28" s="708"/>
      <c r="AO28" s="709"/>
      <c r="AP28" s="709"/>
      <c r="AQ28" s="137" t="s">
        <v>5859</v>
      </c>
      <c r="AR28" s="160"/>
      <c r="AS28" s="719">
        <f>VLOOKUP(AQ28,'Прайс-лист'!$B:$K,10,0)</f>
        <v>2120</v>
      </c>
      <c r="AT28" s="715"/>
      <c r="AU28" s="715"/>
      <c r="AV28" s="715"/>
      <c r="AW28" s="715"/>
      <c r="AX28" s="715"/>
      <c r="AY28" s="715"/>
      <c r="AZ28" s="715"/>
      <c r="BA28" s="716"/>
      <c r="BB28" s="708"/>
      <c r="BC28" s="709"/>
      <c r="BD28" s="713"/>
      <c r="BE28" s="137" t="s">
        <v>3220</v>
      </c>
      <c r="BF28" s="160"/>
      <c r="BG28" s="881">
        <f>VLOOKUP(BE28,'Прайс-лист'!$B:$K,10,0)</f>
        <v>580</v>
      </c>
      <c r="BH28" s="882"/>
      <c r="BI28" s="882"/>
      <c r="BJ28" s="882"/>
      <c r="BK28" s="882"/>
      <c r="BL28" s="882"/>
      <c r="BM28" s="882"/>
      <c r="BN28" s="882"/>
      <c r="BO28" s="945"/>
      <c r="BP28" s="1104"/>
      <c r="BQ28" s="1105"/>
      <c r="BR28" s="1110"/>
      <c r="BS28" s="137" t="s">
        <v>692</v>
      </c>
      <c r="BT28" s="160"/>
      <c r="BU28" s="719">
        <f>VLOOKUP(BS28,'Прайс-лист'!$B:$K,10,0)</f>
        <v>1110</v>
      </c>
      <c r="BV28" s="715"/>
      <c r="BW28" s="715"/>
      <c r="BX28" s="715"/>
      <c r="BY28" s="715"/>
      <c r="BZ28" s="715"/>
      <c r="CA28" s="715"/>
      <c r="CB28" s="715"/>
      <c r="CC28" s="716"/>
      <c r="CD28" s="708"/>
      <c r="CE28" s="761"/>
      <c r="CF28" s="761"/>
      <c r="CG28" s="137" t="s">
        <v>5861</v>
      </c>
      <c r="CH28" s="160"/>
      <c r="CI28" s="719">
        <f>VLOOKUP(CG28,'Прайс-лист'!$B:$K,10,0)</f>
        <v>2420</v>
      </c>
      <c r="CJ28" s="715"/>
      <c r="CK28" s="715"/>
      <c r="CL28" s="715"/>
      <c r="CM28" s="715"/>
      <c r="CN28" s="715"/>
      <c r="CO28" s="715"/>
      <c r="CP28" s="715"/>
      <c r="CQ28" s="716"/>
      <c r="CR28" s="708"/>
      <c r="CS28" s="761"/>
      <c r="CT28" s="713"/>
      <c r="CU28" s="137" t="s">
        <v>3222</v>
      </c>
      <c r="CV28" s="160"/>
      <c r="CW28" s="881">
        <f>VLOOKUP(CU28,'Прайс-лист'!$B:$K,10,0)</f>
        <v>620</v>
      </c>
      <c r="CX28" s="882"/>
      <c r="CY28" s="882"/>
      <c r="CZ28" s="882"/>
      <c r="DA28" s="882"/>
      <c r="DB28" s="882"/>
      <c r="DC28" s="882"/>
      <c r="DD28" s="882"/>
      <c r="DE28" s="945"/>
      <c r="DF28" s="1104"/>
      <c r="DG28" s="1105"/>
      <c r="DH28" s="1110"/>
      <c r="DI28" s="137" t="s">
        <v>695</v>
      </c>
      <c r="DJ28" s="160"/>
      <c r="DK28" s="719">
        <f>VLOOKUP(DI28,'Прайс-лист'!$B:$K,10,0)</f>
        <v>1140</v>
      </c>
      <c r="DL28" s="715"/>
      <c r="DM28" s="715"/>
      <c r="DN28" s="715"/>
      <c r="DO28" s="715"/>
      <c r="DP28" s="715"/>
      <c r="DQ28" s="715"/>
      <c r="DR28" s="715"/>
      <c r="DS28" s="716"/>
      <c r="DT28" s="708"/>
      <c r="DU28" s="709"/>
      <c r="DV28" s="713"/>
      <c r="DW28" s="137" t="s">
        <v>3224</v>
      </c>
      <c r="DX28" s="160"/>
      <c r="DY28" s="881">
        <f>VLOOKUP(DW28,'Прайс-лист'!$B:$K,10,0)</f>
        <v>620</v>
      </c>
      <c r="DZ28" s="882"/>
      <c r="EA28" s="882"/>
      <c r="EB28" s="882"/>
      <c r="EC28" s="882"/>
      <c r="ED28" s="882"/>
      <c r="EE28" s="882"/>
      <c r="EF28" s="882"/>
      <c r="EG28" s="945"/>
      <c r="EH28" s="1104"/>
      <c r="EI28" s="1105"/>
      <c r="EJ28" s="1106"/>
    </row>
    <row r="29" spans="1:140" ht="15" thickBot="1">
      <c r="A29" s="138" t="s">
        <v>5858</v>
      </c>
      <c r="C29" s="753">
        <f>VLOOKUP(A29,'Прайс-лист'!$B:$K,10,0)</f>
        <v>1920</v>
      </c>
      <c r="D29" s="723"/>
      <c r="E29" s="723"/>
      <c r="F29" s="723"/>
      <c r="G29" s="723"/>
      <c r="H29" s="723"/>
      <c r="I29" s="723"/>
      <c r="J29" s="723"/>
      <c r="K29" s="724"/>
      <c r="L29" s="725"/>
      <c r="M29" s="726"/>
      <c r="N29" s="727"/>
      <c r="O29" s="138"/>
      <c r="Q29" s="884"/>
      <c r="R29" s="885"/>
      <c r="S29" s="885"/>
      <c r="T29" s="885"/>
      <c r="U29" s="885"/>
      <c r="V29" s="885"/>
      <c r="W29" s="885"/>
      <c r="X29" s="885"/>
      <c r="Y29" s="946"/>
      <c r="Z29" s="1107"/>
      <c r="AA29" s="1108"/>
      <c r="AB29" s="1111"/>
      <c r="AC29" s="139" t="s">
        <v>813</v>
      </c>
      <c r="AD29" s="245"/>
      <c r="AE29" s="722">
        <f>VLOOKUP(AC29,'Прайс-лист'!$B:$K,10,0)</f>
        <v>900</v>
      </c>
      <c r="AF29" s="723"/>
      <c r="AG29" s="723"/>
      <c r="AH29" s="723"/>
      <c r="AI29" s="723"/>
      <c r="AJ29" s="723"/>
      <c r="AK29" s="723"/>
      <c r="AL29" s="723"/>
      <c r="AM29" s="724"/>
      <c r="AN29" s="725"/>
      <c r="AO29" s="726"/>
      <c r="AP29" s="726"/>
      <c r="AQ29" s="139" t="s">
        <v>5860</v>
      </c>
      <c r="AR29" s="245"/>
      <c r="AS29" s="722">
        <f>VLOOKUP(AQ29,'Прайс-лист'!$B:$K,10,0)</f>
        <v>2120</v>
      </c>
      <c r="AT29" s="723"/>
      <c r="AU29" s="723"/>
      <c r="AV29" s="723"/>
      <c r="AW29" s="723"/>
      <c r="AX29" s="723"/>
      <c r="AY29" s="723"/>
      <c r="AZ29" s="723"/>
      <c r="BA29" s="724"/>
      <c r="BB29" s="725"/>
      <c r="BC29" s="726"/>
      <c r="BD29" s="727"/>
      <c r="BE29" s="138"/>
      <c r="BF29" s="160"/>
      <c r="BG29" s="884"/>
      <c r="BH29" s="885"/>
      <c r="BI29" s="885"/>
      <c r="BJ29" s="885"/>
      <c r="BK29" s="885"/>
      <c r="BL29" s="885"/>
      <c r="BM29" s="885"/>
      <c r="BN29" s="885"/>
      <c r="BO29" s="946"/>
      <c r="BP29" s="1107"/>
      <c r="BQ29" s="1108"/>
      <c r="BR29" s="1111"/>
      <c r="BS29" s="139" t="s">
        <v>815</v>
      </c>
      <c r="BT29" s="245"/>
      <c r="BU29" s="722">
        <f>VLOOKUP(BS29,'Прайс-лист'!$B:$K,10,0)</f>
        <v>1110</v>
      </c>
      <c r="BV29" s="723"/>
      <c r="BW29" s="723"/>
      <c r="BX29" s="723"/>
      <c r="BY29" s="723"/>
      <c r="BZ29" s="723"/>
      <c r="CA29" s="723"/>
      <c r="CB29" s="723"/>
      <c r="CC29" s="724"/>
      <c r="CD29" s="725"/>
      <c r="CE29" s="726"/>
      <c r="CF29" s="726"/>
      <c r="CG29" s="139" t="s">
        <v>5862</v>
      </c>
      <c r="CH29" s="245"/>
      <c r="CI29" s="722">
        <f>VLOOKUP(CG29,'Прайс-лист'!$B:$K,10,0)</f>
        <v>2420</v>
      </c>
      <c r="CJ29" s="723"/>
      <c r="CK29" s="723"/>
      <c r="CL29" s="723"/>
      <c r="CM29" s="723"/>
      <c r="CN29" s="723"/>
      <c r="CO29" s="723"/>
      <c r="CP29" s="723"/>
      <c r="CQ29" s="724"/>
      <c r="CR29" s="725"/>
      <c r="CS29" s="726"/>
      <c r="CT29" s="727"/>
      <c r="CU29" s="138"/>
      <c r="CV29" s="160"/>
      <c r="CW29" s="884"/>
      <c r="CX29" s="885"/>
      <c r="CY29" s="885"/>
      <c r="CZ29" s="885"/>
      <c r="DA29" s="885"/>
      <c r="DB29" s="885"/>
      <c r="DC29" s="885"/>
      <c r="DD29" s="885"/>
      <c r="DE29" s="946"/>
      <c r="DF29" s="1107"/>
      <c r="DG29" s="1108"/>
      <c r="DH29" s="1111"/>
      <c r="DI29" s="139" t="s">
        <v>817</v>
      </c>
      <c r="DJ29" s="245"/>
      <c r="DK29" s="722">
        <f>VLOOKUP(DI29,'Прайс-лист'!$B:$K,10,0)</f>
        <v>1140</v>
      </c>
      <c r="DL29" s="723"/>
      <c r="DM29" s="723"/>
      <c r="DN29" s="723"/>
      <c r="DO29" s="723"/>
      <c r="DP29" s="723"/>
      <c r="DQ29" s="723"/>
      <c r="DR29" s="723"/>
      <c r="DS29" s="724"/>
      <c r="DT29" s="725"/>
      <c r="DU29" s="726"/>
      <c r="DV29" s="727"/>
      <c r="DW29" s="138"/>
      <c r="DX29" s="160"/>
      <c r="DY29" s="884"/>
      <c r="DZ29" s="885"/>
      <c r="EA29" s="885"/>
      <c r="EB29" s="885"/>
      <c r="EC29" s="885"/>
      <c r="ED29" s="885"/>
      <c r="EE29" s="885"/>
      <c r="EF29" s="885"/>
      <c r="EG29" s="946"/>
      <c r="EH29" s="1107"/>
      <c r="EI29" s="1108"/>
      <c r="EJ29" s="1109"/>
    </row>
    <row r="30" spans="1:140" ht="14.25" customHeight="1" thickBot="1">
      <c r="B30" s="402"/>
      <c r="C30" s="402"/>
      <c r="D30" s="402"/>
      <c r="E30" s="402"/>
      <c r="F30" s="402"/>
      <c r="G30" s="402"/>
      <c r="H30" s="402"/>
      <c r="I30" s="402"/>
      <c r="J30" s="402"/>
      <c r="K30" s="402"/>
      <c r="L30" s="402"/>
      <c r="M30" s="160"/>
      <c r="N30" s="158"/>
      <c r="O30" s="158"/>
      <c r="P30" s="158"/>
      <c r="Q30" s="158"/>
      <c r="R30" s="158"/>
      <c r="S30" s="158"/>
      <c r="T30" s="158"/>
      <c r="U30" s="158"/>
      <c r="V30" s="158"/>
      <c r="W30" s="158"/>
      <c r="X30" s="158"/>
      <c r="Y30" s="158"/>
      <c r="Z30" s="140"/>
      <c r="AA30" s="158"/>
      <c r="AB30" s="158"/>
      <c r="AC30" s="158"/>
      <c r="AD30" s="158"/>
      <c r="AE30" s="158"/>
      <c r="AF30" s="158"/>
      <c r="AG30" s="158"/>
      <c r="AH30" s="158"/>
      <c r="AI30" s="158"/>
      <c r="AJ30" s="158"/>
      <c r="AK30" s="158"/>
      <c r="AL30" s="158"/>
      <c r="AM30" s="140"/>
      <c r="AN30" s="158"/>
      <c r="AO30" s="158"/>
      <c r="AP30" s="158"/>
      <c r="AQ30" s="158"/>
      <c r="AR30" s="158"/>
      <c r="AS30" s="158"/>
      <c r="AT30" s="158"/>
      <c r="AU30" s="158"/>
      <c r="AV30" s="158"/>
      <c r="AW30" s="158"/>
      <c r="AX30" s="158"/>
      <c r="AY30" s="158"/>
      <c r="AZ30" s="160"/>
      <c r="BA30" s="160"/>
      <c r="BB30" s="160"/>
      <c r="BC30" s="160"/>
      <c r="BD30" s="158"/>
      <c r="BE30" s="158"/>
      <c r="BF30" s="158"/>
      <c r="BG30" s="158"/>
      <c r="BH30" s="158"/>
      <c r="BI30" s="158"/>
      <c r="BJ30" s="158"/>
      <c r="BK30" s="158"/>
      <c r="BL30" s="158"/>
      <c r="BM30" s="158"/>
      <c r="BN30" s="158"/>
      <c r="BO30" s="158"/>
      <c r="BP30" s="158"/>
      <c r="BQ30" s="158"/>
      <c r="BR30" s="158"/>
      <c r="BS30" s="158"/>
      <c r="BT30" s="164"/>
      <c r="BU30" s="142"/>
      <c r="BV30" s="142"/>
      <c r="BW30" s="142"/>
      <c r="BX30" s="142"/>
      <c r="BY30" s="142"/>
      <c r="BZ30" s="142"/>
      <c r="CA30" s="142"/>
      <c r="CB30" s="142"/>
      <c r="CC30" s="142"/>
      <c r="CD30" s="142"/>
      <c r="CE30" s="142"/>
      <c r="CF30" s="142"/>
      <c r="CG30" s="142"/>
      <c r="CH30" s="142"/>
      <c r="CI30" s="142"/>
      <c r="CJ30" s="142"/>
      <c r="CK30" s="142"/>
      <c r="CL30" s="142"/>
      <c r="CM30" s="142"/>
      <c r="CN30" s="142"/>
      <c r="CO30" s="142"/>
      <c r="CP30" s="142"/>
      <c r="CQ30" s="142"/>
      <c r="CR30" s="142"/>
      <c r="CS30" s="142"/>
      <c r="CT30" s="142"/>
      <c r="CU30" s="142"/>
      <c r="CV30" s="142"/>
      <c r="CW30" s="142"/>
      <c r="CX30" s="142"/>
      <c r="CY30" s="142"/>
      <c r="CZ30" s="142"/>
      <c r="DA30" s="142"/>
      <c r="DB30" s="142"/>
      <c r="DC30" s="142"/>
      <c r="DD30" s="142"/>
      <c r="DE30" s="142"/>
      <c r="DF30" s="142"/>
      <c r="DG30" s="142"/>
      <c r="DH30" s="142"/>
      <c r="DI30" s="142"/>
      <c r="DJ30" s="142"/>
      <c r="DK30" s="142"/>
      <c r="DL30" s="142"/>
      <c r="DM30" s="142"/>
      <c r="DN30" s="142"/>
      <c r="DO30" s="142"/>
      <c r="DP30" s="142"/>
      <c r="DQ30" s="142"/>
      <c r="DR30" s="142"/>
      <c r="DS30" s="142"/>
      <c r="DT30" s="142"/>
      <c r="DU30" s="142"/>
      <c r="DV30" s="142"/>
      <c r="DW30" s="142"/>
    </row>
    <row r="31" spans="1:140" ht="15.75" customHeight="1" thickBot="1">
      <c r="C31" s="754" t="s">
        <v>4280</v>
      </c>
      <c r="D31" s="755"/>
      <c r="E31" s="755"/>
      <c r="F31" s="755"/>
      <c r="G31" s="755"/>
      <c r="H31" s="755"/>
      <c r="I31" s="755"/>
      <c r="J31" s="755"/>
      <c r="K31" s="755"/>
      <c r="L31" s="755"/>
      <c r="M31" s="755"/>
      <c r="N31" s="756"/>
      <c r="O31" s="158"/>
      <c r="P31" s="158"/>
      <c r="Q31" s="754" t="s">
        <v>4188</v>
      </c>
      <c r="R31" s="755"/>
      <c r="S31" s="755"/>
      <c r="T31" s="755"/>
      <c r="U31" s="755"/>
      <c r="V31" s="755"/>
      <c r="W31" s="755"/>
      <c r="X31" s="755"/>
      <c r="Y31" s="755"/>
      <c r="Z31" s="755"/>
      <c r="AA31" s="755"/>
      <c r="AB31" s="755"/>
      <c r="AC31" s="755"/>
      <c r="AD31" s="755"/>
      <c r="AE31" s="755"/>
      <c r="AF31" s="755"/>
      <c r="AG31" s="755"/>
      <c r="AH31" s="755"/>
      <c r="AI31" s="755"/>
      <c r="AJ31" s="755"/>
      <c r="AK31" s="755"/>
      <c r="AL31" s="755"/>
      <c r="AM31" s="755"/>
      <c r="AN31" s="755"/>
      <c r="AO31" s="755"/>
      <c r="AP31" s="755"/>
      <c r="AQ31" s="755"/>
      <c r="AR31" s="755"/>
      <c r="AS31" s="755"/>
      <c r="AT31" s="755"/>
      <c r="AU31" s="755"/>
      <c r="AV31" s="755"/>
      <c r="AW31" s="755"/>
      <c r="AX31" s="755"/>
      <c r="AY31" s="755"/>
      <c r="AZ31" s="755"/>
      <c r="BA31" s="755"/>
      <c r="BB31" s="755"/>
      <c r="BC31" s="755"/>
      <c r="BD31" s="756"/>
      <c r="BE31" s="134"/>
      <c r="BF31" s="160"/>
      <c r="BG31" s="754" t="s">
        <v>4189</v>
      </c>
      <c r="BH31" s="755"/>
      <c r="BI31" s="755"/>
      <c r="BJ31" s="755"/>
      <c r="BK31" s="755"/>
      <c r="BL31" s="755"/>
      <c r="BM31" s="755"/>
      <c r="BN31" s="755"/>
      <c r="BO31" s="755"/>
      <c r="BP31" s="755"/>
      <c r="BQ31" s="755"/>
      <c r="BR31" s="755"/>
      <c r="BS31" s="755"/>
      <c r="BT31" s="755"/>
      <c r="BU31" s="755"/>
      <c r="BV31" s="755"/>
      <c r="BW31" s="755"/>
      <c r="BX31" s="755"/>
      <c r="BY31" s="755"/>
      <c r="BZ31" s="755"/>
      <c r="CA31" s="755"/>
      <c r="CB31" s="755"/>
      <c r="CC31" s="755"/>
      <c r="CD31" s="755"/>
      <c r="CE31" s="755"/>
      <c r="CF31" s="755"/>
      <c r="CG31" s="755"/>
      <c r="CH31" s="755"/>
      <c r="CI31" s="755"/>
      <c r="CJ31" s="755"/>
      <c r="CK31" s="755"/>
      <c r="CL31" s="755"/>
      <c r="CM31" s="755"/>
      <c r="CN31" s="755"/>
      <c r="CO31" s="755"/>
      <c r="CP31" s="755"/>
      <c r="CQ31" s="755"/>
      <c r="CR31" s="755"/>
      <c r="CS31" s="755"/>
      <c r="CT31" s="755"/>
      <c r="CU31" s="755"/>
      <c r="CV31" s="755"/>
      <c r="CW31" s="755"/>
      <c r="CX31" s="755"/>
      <c r="CY31" s="755"/>
      <c r="CZ31" s="755"/>
      <c r="DA31" s="755"/>
      <c r="DB31" s="755"/>
      <c r="DC31" s="755"/>
      <c r="DD31" s="755"/>
      <c r="DE31" s="755"/>
      <c r="DF31" s="755"/>
      <c r="DG31" s="755"/>
      <c r="DH31" s="756"/>
      <c r="DI31" s="134"/>
      <c r="DJ31" s="164"/>
      <c r="DK31" s="754" t="s">
        <v>4283</v>
      </c>
      <c r="DL31" s="755"/>
      <c r="DM31" s="755"/>
      <c r="DN31" s="755"/>
      <c r="DO31" s="755"/>
      <c r="DP31" s="755"/>
      <c r="DQ31" s="755"/>
      <c r="DR31" s="755"/>
      <c r="DS31" s="755"/>
      <c r="DT31" s="755"/>
      <c r="DU31" s="755"/>
      <c r="DV31" s="755"/>
      <c r="DW31" s="755"/>
      <c r="DX31" s="755"/>
      <c r="DY31" s="755"/>
      <c r="DZ31" s="755"/>
      <c r="EA31" s="755"/>
      <c r="EB31" s="755"/>
      <c r="EC31" s="755"/>
      <c r="ED31" s="755"/>
      <c r="EE31" s="755"/>
      <c r="EF31" s="755"/>
      <c r="EG31" s="755"/>
      <c r="EH31" s="755"/>
      <c r="EI31" s="755"/>
      <c r="EJ31" s="756"/>
    </row>
    <row r="32" spans="1:140" ht="15.75">
      <c r="A32" s="135"/>
      <c r="B32" s="164"/>
      <c r="C32" s="732" t="s">
        <v>6350</v>
      </c>
      <c r="D32" s="809"/>
      <c r="E32" s="809"/>
      <c r="F32" s="809"/>
      <c r="G32" s="809"/>
      <c r="H32" s="809"/>
      <c r="I32" s="809"/>
      <c r="J32" s="809"/>
      <c r="K32" s="809"/>
      <c r="L32" s="809"/>
      <c r="M32" s="809"/>
      <c r="N32" s="743"/>
      <c r="O32" s="158"/>
      <c r="P32" s="158"/>
      <c r="Q32" s="810" t="s">
        <v>4240</v>
      </c>
      <c r="R32" s="759"/>
      <c r="S32" s="759"/>
      <c r="T32" s="759"/>
      <c r="U32" s="759"/>
      <c r="V32" s="759"/>
      <c r="W32" s="759"/>
      <c r="X32" s="759"/>
      <c r="Y32" s="759"/>
      <c r="Z32" s="759"/>
      <c r="AA32" s="759"/>
      <c r="AB32" s="759"/>
      <c r="AC32" s="341"/>
      <c r="AD32" s="382"/>
      <c r="AE32" s="759" t="s">
        <v>607</v>
      </c>
      <c r="AF32" s="759"/>
      <c r="AG32" s="759"/>
      <c r="AH32" s="759"/>
      <c r="AI32" s="759"/>
      <c r="AJ32" s="759"/>
      <c r="AK32" s="759"/>
      <c r="AL32" s="759"/>
      <c r="AM32" s="759"/>
      <c r="AN32" s="759"/>
      <c r="AO32" s="759"/>
      <c r="AP32" s="759"/>
      <c r="AQ32" s="384"/>
      <c r="AR32" s="384"/>
      <c r="AS32" s="741" t="s">
        <v>651</v>
      </c>
      <c r="AT32" s="741"/>
      <c r="AU32" s="741"/>
      <c r="AV32" s="741"/>
      <c r="AW32" s="741"/>
      <c r="AX32" s="741"/>
      <c r="AY32" s="741"/>
      <c r="AZ32" s="741"/>
      <c r="BA32" s="741"/>
      <c r="BB32" s="741"/>
      <c r="BC32" s="741"/>
      <c r="BD32" s="742"/>
      <c r="BE32" s="135"/>
      <c r="BF32" s="158"/>
      <c r="BG32" s="810" t="s">
        <v>4242</v>
      </c>
      <c r="BH32" s="759"/>
      <c r="BI32" s="759"/>
      <c r="BJ32" s="759"/>
      <c r="BK32" s="759"/>
      <c r="BL32" s="759"/>
      <c r="BM32" s="759"/>
      <c r="BN32" s="759"/>
      <c r="BO32" s="759"/>
      <c r="BP32" s="759"/>
      <c r="BQ32" s="759"/>
      <c r="BR32" s="759"/>
      <c r="BS32" s="341"/>
      <c r="BT32" s="343"/>
      <c r="BU32" s="759" t="s">
        <v>611</v>
      </c>
      <c r="BV32" s="759"/>
      <c r="BW32" s="759"/>
      <c r="BX32" s="759"/>
      <c r="BY32" s="759"/>
      <c r="BZ32" s="759"/>
      <c r="CA32" s="759"/>
      <c r="CB32" s="759"/>
      <c r="CC32" s="759"/>
      <c r="CD32" s="759"/>
      <c r="CE32" s="759"/>
      <c r="CF32" s="759"/>
      <c r="CG32" s="341"/>
      <c r="CH32" s="343"/>
      <c r="CI32" s="759" t="s">
        <v>699</v>
      </c>
      <c r="CJ32" s="759"/>
      <c r="CK32" s="759"/>
      <c r="CL32" s="759"/>
      <c r="CM32" s="759"/>
      <c r="CN32" s="759"/>
      <c r="CO32" s="759"/>
      <c r="CP32" s="759"/>
      <c r="CQ32" s="759"/>
      <c r="CR32" s="759"/>
      <c r="CS32" s="759"/>
      <c r="CT32" s="759"/>
      <c r="CU32" s="341"/>
      <c r="CV32" s="343"/>
      <c r="CW32" s="811" t="s">
        <v>4281</v>
      </c>
      <c r="CX32" s="812"/>
      <c r="CY32" s="812"/>
      <c r="CZ32" s="812"/>
      <c r="DA32" s="812"/>
      <c r="DB32" s="812"/>
      <c r="DC32" s="812"/>
      <c r="DD32" s="812"/>
      <c r="DE32" s="812"/>
      <c r="DF32" s="812"/>
      <c r="DG32" s="812"/>
      <c r="DH32" s="813"/>
      <c r="DI32" s="135"/>
      <c r="DJ32" s="164"/>
      <c r="DK32" s="740" t="s">
        <v>4244</v>
      </c>
      <c r="DL32" s="741"/>
      <c r="DM32" s="741"/>
      <c r="DN32" s="741"/>
      <c r="DO32" s="741"/>
      <c r="DP32" s="741"/>
      <c r="DQ32" s="741"/>
      <c r="DR32" s="741"/>
      <c r="DS32" s="741"/>
      <c r="DT32" s="741"/>
      <c r="DU32" s="741"/>
      <c r="DV32" s="741"/>
      <c r="DW32" s="135"/>
      <c r="DX32" s="164"/>
      <c r="DY32" s="733" t="s">
        <v>702</v>
      </c>
      <c r="DZ32" s="733"/>
      <c r="EA32" s="733"/>
      <c r="EB32" s="733"/>
      <c r="EC32" s="733"/>
      <c r="ED32" s="733"/>
      <c r="EE32" s="733"/>
      <c r="EF32" s="733"/>
      <c r="EG32" s="733"/>
      <c r="EH32" s="733"/>
      <c r="EI32" s="733"/>
      <c r="EJ32" s="743"/>
    </row>
    <row r="33" spans="1:140" ht="63.75" customHeight="1">
      <c r="C33" s="734" t="s">
        <v>4273</v>
      </c>
      <c r="D33" s="763"/>
      <c r="E33" s="763"/>
      <c r="F33" s="763"/>
      <c r="G33" s="763"/>
      <c r="H33" s="763"/>
      <c r="I33" s="763"/>
      <c r="J33" s="763"/>
      <c r="K33" s="763"/>
      <c r="L33" s="763"/>
      <c r="M33" s="763"/>
      <c r="N33" s="744"/>
      <c r="P33" s="160"/>
      <c r="Q33" s="734" t="s">
        <v>4324</v>
      </c>
      <c r="R33" s="735"/>
      <c r="S33" s="735"/>
      <c r="T33" s="735"/>
      <c r="U33" s="735"/>
      <c r="V33" s="735"/>
      <c r="W33" s="735"/>
      <c r="X33" s="735"/>
      <c r="Y33" s="735"/>
      <c r="Z33" s="735"/>
      <c r="AA33" s="735"/>
      <c r="AB33" s="735"/>
      <c r="AC33" s="142"/>
      <c r="AD33" s="164"/>
      <c r="AE33" s="735" t="s">
        <v>4262</v>
      </c>
      <c r="AF33" s="735"/>
      <c r="AG33" s="735"/>
      <c r="AH33" s="735"/>
      <c r="AI33" s="735"/>
      <c r="AJ33" s="735"/>
      <c r="AK33" s="735"/>
      <c r="AL33" s="735"/>
      <c r="AM33" s="735"/>
      <c r="AN33" s="735"/>
      <c r="AO33" s="735"/>
      <c r="AP33" s="735"/>
      <c r="AQ33" s="142"/>
      <c r="AR33" s="164"/>
      <c r="AS33" s="735" t="s">
        <v>4275</v>
      </c>
      <c r="AT33" s="735"/>
      <c r="AU33" s="735"/>
      <c r="AV33" s="735"/>
      <c r="AW33" s="735"/>
      <c r="AX33" s="735"/>
      <c r="AY33" s="735"/>
      <c r="AZ33" s="735"/>
      <c r="BA33" s="735"/>
      <c r="BB33" s="735"/>
      <c r="BC33" s="735"/>
      <c r="BD33" s="744"/>
      <c r="BE33" s="142"/>
      <c r="BF33" s="164"/>
      <c r="BG33" s="734" t="s">
        <v>4241</v>
      </c>
      <c r="BH33" s="821"/>
      <c r="BI33" s="821"/>
      <c r="BJ33" s="821"/>
      <c r="BK33" s="821"/>
      <c r="BL33" s="821"/>
      <c r="BM33" s="821"/>
      <c r="BN33" s="821"/>
      <c r="BO33" s="821"/>
      <c r="BP33" s="821"/>
      <c r="BQ33" s="821"/>
      <c r="BR33" s="821"/>
      <c r="BS33" s="142"/>
      <c r="BT33" s="160"/>
      <c r="BU33" s="821" t="s">
        <v>4262</v>
      </c>
      <c r="BV33" s="821"/>
      <c r="BW33" s="821"/>
      <c r="BX33" s="821"/>
      <c r="BY33" s="821"/>
      <c r="BZ33" s="821"/>
      <c r="CA33" s="821"/>
      <c r="CB33" s="821"/>
      <c r="CC33" s="821"/>
      <c r="CD33" s="821"/>
      <c r="CE33" s="821"/>
      <c r="CF33" s="821"/>
      <c r="CG33" s="142"/>
      <c r="CH33" s="160"/>
      <c r="CI33" s="821" t="s">
        <v>4263</v>
      </c>
      <c r="CJ33" s="821"/>
      <c r="CK33" s="821"/>
      <c r="CL33" s="821"/>
      <c r="CM33" s="821"/>
      <c r="CN33" s="821"/>
      <c r="CO33" s="821"/>
      <c r="CP33" s="821"/>
      <c r="CQ33" s="821"/>
      <c r="CR33" s="821"/>
      <c r="CS33" s="821"/>
      <c r="CT33" s="821"/>
      <c r="CU33" s="142"/>
      <c r="CV33" s="160"/>
      <c r="CW33" s="912" t="s">
        <v>4282</v>
      </c>
      <c r="CX33" s="913"/>
      <c r="CY33" s="913"/>
      <c r="CZ33" s="913"/>
      <c r="DA33" s="913"/>
      <c r="DB33" s="913"/>
      <c r="DC33" s="913"/>
      <c r="DD33" s="913"/>
      <c r="DE33" s="913"/>
      <c r="DF33" s="913"/>
      <c r="DG33" s="913"/>
      <c r="DH33" s="816"/>
      <c r="DI33" s="142"/>
      <c r="DJ33" s="160"/>
      <c r="DK33" s="734" t="s">
        <v>4243</v>
      </c>
      <c r="DL33" s="735"/>
      <c r="DM33" s="735"/>
      <c r="DN33" s="735"/>
      <c r="DO33" s="735"/>
      <c r="DP33" s="735"/>
      <c r="DQ33" s="735"/>
      <c r="DR33" s="735"/>
      <c r="DS33" s="735"/>
      <c r="DT33" s="735"/>
      <c r="DU33" s="735"/>
      <c r="DV33" s="735"/>
      <c r="DW33" s="142"/>
      <c r="DX33" s="164"/>
      <c r="DY33" s="735" t="s">
        <v>4268</v>
      </c>
      <c r="DZ33" s="735"/>
      <c r="EA33" s="735"/>
      <c r="EB33" s="735"/>
      <c r="EC33" s="735"/>
      <c r="ED33" s="735"/>
      <c r="EE33" s="735"/>
      <c r="EF33" s="735"/>
      <c r="EG33" s="735"/>
      <c r="EH33" s="735"/>
      <c r="EI33" s="735"/>
      <c r="EJ33" s="744"/>
    </row>
    <row r="34" spans="1:140" ht="15" customHeight="1">
      <c r="C34" s="736" t="s">
        <v>685</v>
      </c>
      <c r="D34" s="762"/>
      <c r="E34" s="762"/>
      <c r="F34" s="762"/>
      <c r="G34" s="762"/>
      <c r="H34" s="762"/>
      <c r="I34" s="762"/>
      <c r="J34" s="762"/>
      <c r="K34" s="762"/>
      <c r="L34" s="762"/>
      <c r="M34" s="762"/>
      <c r="N34" s="718"/>
      <c r="P34" s="160"/>
      <c r="Q34" s="736"/>
      <c r="R34" s="717"/>
      <c r="S34" s="717"/>
      <c r="T34" s="717"/>
      <c r="U34" s="717"/>
      <c r="V34" s="717"/>
      <c r="W34" s="717"/>
      <c r="X34" s="717"/>
      <c r="Y34" s="717"/>
      <c r="Z34" s="717"/>
      <c r="AA34" s="717"/>
      <c r="AB34" s="717"/>
      <c r="AC34" s="403"/>
      <c r="AD34" s="164"/>
      <c r="AE34" s="717" t="s">
        <v>609</v>
      </c>
      <c r="AF34" s="717"/>
      <c r="AG34" s="717"/>
      <c r="AH34" s="717"/>
      <c r="AI34" s="717"/>
      <c r="AJ34" s="717"/>
      <c r="AK34" s="717"/>
      <c r="AL34" s="717"/>
      <c r="AM34" s="717"/>
      <c r="AN34" s="717"/>
      <c r="AO34" s="717"/>
      <c r="AP34" s="717"/>
      <c r="AQ34" s="403"/>
      <c r="AR34" s="164"/>
      <c r="AS34" s="717" t="s">
        <v>653</v>
      </c>
      <c r="AT34" s="717"/>
      <c r="AU34" s="717"/>
      <c r="AV34" s="717"/>
      <c r="AW34" s="717"/>
      <c r="AX34" s="717"/>
      <c r="AY34" s="717"/>
      <c r="AZ34" s="717"/>
      <c r="BA34" s="717"/>
      <c r="BB34" s="717"/>
      <c r="BC34" s="717"/>
      <c r="BD34" s="718"/>
      <c r="BE34" s="403"/>
      <c r="BF34" s="164"/>
      <c r="BG34" s="736"/>
      <c r="BH34" s="822"/>
      <c r="BI34" s="822"/>
      <c r="BJ34" s="822"/>
      <c r="BK34" s="822"/>
      <c r="BL34" s="822"/>
      <c r="BM34" s="822"/>
      <c r="BN34" s="822"/>
      <c r="BO34" s="822"/>
      <c r="BP34" s="822"/>
      <c r="BQ34" s="822"/>
      <c r="BR34" s="822"/>
      <c r="BS34" s="403"/>
      <c r="BT34" s="160"/>
      <c r="BU34" s="822" t="s">
        <v>613</v>
      </c>
      <c r="BV34" s="822"/>
      <c r="BW34" s="822"/>
      <c r="BX34" s="822"/>
      <c r="BY34" s="822"/>
      <c r="BZ34" s="822"/>
      <c r="CA34" s="822"/>
      <c r="CB34" s="822"/>
      <c r="CC34" s="822"/>
      <c r="CD34" s="822"/>
      <c r="CE34" s="822"/>
      <c r="CF34" s="822"/>
      <c r="CG34" s="403"/>
      <c r="CH34" s="160"/>
      <c r="CI34" s="822" t="s">
        <v>657</v>
      </c>
      <c r="CJ34" s="822"/>
      <c r="CK34" s="822"/>
      <c r="CL34" s="822"/>
      <c r="CM34" s="822"/>
      <c r="CN34" s="822"/>
      <c r="CO34" s="822"/>
      <c r="CP34" s="822"/>
      <c r="CQ34" s="822"/>
      <c r="CR34" s="822"/>
      <c r="CS34" s="822"/>
      <c r="CT34" s="822"/>
      <c r="CU34" s="403"/>
      <c r="CV34" s="160"/>
      <c r="CW34" s="914" t="s">
        <v>657</v>
      </c>
      <c r="CX34" s="915"/>
      <c r="CY34" s="915"/>
      <c r="CZ34" s="915"/>
      <c r="DA34" s="915"/>
      <c r="DB34" s="915"/>
      <c r="DC34" s="915"/>
      <c r="DD34" s="915"/>
      <c r="DE34" s="915"/>
      <c r="DF34" s="915"/>
      <c r="DG34" s="915"/>
      <c r="DH34" s="818"/>
      <c r="DI34" s="403"/>
      <c r="DJ34" s="160"/>
      <c r="DK34" s="736"/>
      <c r="DL34" s="717"/>
      <c r="DM34" s="717"/>
      <c r="DN34" s="717"/>
      <c r="DO34" s="717"/>
      <c r="DP34" s="717"/>
      <c r="DQ34" s="717"/>
      <c r="DR34" s="717"/>
      <c r="DS34" s="717"/>
      <c r="DT34" s="717"/>
      <c r="DU34" s="717"/>
      <c r="DV34" s="717"/>
      <c r="DW34" s="403"/>
      <c r="DX34" s="164"/>
      <c r="DY34" s="717" t="s">
        <v>657</v>
      </c>
      <c r="DZ34" s="717"/>
      <c r="EA34" s="717"/>
      <c r="EB34" s="717"/>
      <c r="EC34" s="717"/>
      <c r="ED34" s="717"/>
      <c r="EE34" s="717"/>
      <c r="EF34" s="717"/>
      <c r="EG34" s="717"/>
      <c r="EH34" s="717"/>
      <c r="EI34" s="717"/>
      <c r="EJ34" s="718"/>
    </row>
    <row r="35" spans="1:140" ht="106.5" customHeight="1">
      <c r="C35" s="720"/>
      <c r="D35" s="711"/>
      <c r="E35" s="711"/>
      <c r="F35" s="711"/>
      <c r="G35" s="711"/>
      <c r="H35" s="711"/>
      <c r="I35" s="711"/>
      <c r="J35" s="711"/>
      <c r="K35" s="711"/>
      <c r="L35" s="711"/>
      <c r="M35" s="711"/>
      <c r="N35" s="712"/>
      <c r="Q35" s="720"/>
      <c r="R35" s="711"/>
      <c r="S35" s="711"/>
      <c r="T35" s="711"/>
      <c r="U35" s="711"/>
      <c r="V35" s="711"/>
      <c r="W35" s="711"/>
      <c r="X35" s="711"/>
      <c r="Y35" s="711"/>
      <c r="Z35" s="711"/>
      <c r="AA35" s="711"/>
      <c r="AB35" s="721"/>
      <c r="AC35" s="135"/>
      <c r="AD35" s="164"/>
      <c r="AE35" s="710"/>
      <c r="AF35" s="711"/>
      <c r="AG35" s="711"/>
      <c r="AH35" s="711"/>
      <c r="AI35" s="711"/>
      <c r="AJ35" s="711"/>
      <c r="AK35" s="711"/>
      <c r="AL35" s="711"/>
      <c r="AM35" s="711"/>
      <c r="AN35" s="711"/>
      <c r="AO35" s="711"/>
      <c r="AP35" s="721"/>
      <c r="AQ35" s="135"/>
      <c r="AR35" s="164"/>
      <c r="AS35" s="710"/>
      <c r="AT35" s="711"/>
      <c r="AU35" s="711"/>
      <c r="AV35" s="711"/>
      <c r="AW35" s="711"/>
      <c r="AX35" s="711"/>
      <c r="AY35" s="711"/>
      <c r="AZ35" s="711"/>
      <c r="BA35" s="711"/>
      <c r="BB35" s="711"/>
      <c r="BC35" s="711"/>
      <c r="BD35" s="712"/>
      <c r="BE35" s="135"/>
      <c r="BF35" s="164"/>
      <c r="BG35" s="720"/>
      <c r="BH35" s="824"/>
      <c r="BI35" s="824"/>
      <c r="BJ35" s="824"/>
      <c r="BK35" s="824"/>
      <c r="BL35" s="824"/>
      <c r="BM35" s="824"/>
      <c r="BN35" s="824"/>
      <c r="BO35" s="824"/>
      <c r="BP35" s="824"/>
      <c r="BQ35" s="824"/>
      <c r="BR35" s="825"/>
      <c r="BS35" s="135"/>
      <c r="BT35" s="160"/>
      <c r="BU35" s="823"/>
      <c r="BV35" s="824"/>
      <c r="BW35" s="824"/>
      <c r="BX35" s="824"/>
      <c r="BY35" s="824"/>
      <c r="BZ35" s="824"/>
      <c r="CA35" s="824"/>
      <c r="CB35" s="824"/>
      <c r="CC35" s="824"/>
      <c r="CD35" s="824"/>
      <c r="CE35" s="824"/>
      <c r="CF35" s="825"/>
      <c r="CG35" s="135"/>
      <c r="CH35" s="160"/>
      <c r="CI35" s="823"/>
      <c r="CJ35" s="824"/>
      <c r="CK35" s="824"/>
      <c r="CL35" s="824"/>
      <c r="CM35" s="824"/>
      <c r="CN35" s="824"/>
      <c r="CO35" s="824"/>
      <c r="CP35" s="824"/>
      <c r="CQ35" s="824"/>
      <c r="CR35" s="824"/>
      <c r="CS35" s="824"/>
      <c r="CT35" s="825"/>
      <c r="CU35" s="135"/>
      <c r="CV35" s="160"/>
      <c r="CW35" s="823"/>
      <c r="CX35" s="824"/>
      <c r="CY35" s="824"/>
      <c r="CZ35" s="824"/>
      <c r="DA35" s="824"/>
      <c r="DB35" s="824"/>
      <c r="DC35" s="824"/>
      <c r="DD35" s="824"/>
      <c r="DE35" s="824"/>
      <c r="DF35" s="824"/>
      <c r="DG35" s="824"/>
      <c r="DH35" s="712"/>
      <c r="DI35" s="135"/>
      <c r="DJ35" s="160"/>
      <c r="DK35" s="720"/>
      <c r="DL35" s="711"/>
      <c r="DM35" s="711"/>
      <c r="DN35" s="711"/>
      <c r="DO35" s="711"/>
      <c r="DP35" s="711"/>
      <c r="DQ35" s="711"/>
      <c r="DR35" s="711"/>
      <c r="DS35" s="711"/>
      <c r="DT35" s="711"/>
      <c r="DU35" s="711"/>
      <c r="DV35" s="721"/>
      <c r="DW35" s="135"/>
      <c r="DX35" s="164"/>
      <c r="DY35" s="710"/>
      <c r="DZ35" s="711"/>
      <c r="EA35" s="711"/>
      <c r="EB35" s="711"/>
      <c r="EC35" s="711"/>
      <c r="ED35" s="711"/>
      <c r="EE35" s="711"/>
      <c r="EF35" s="711"/>
      <c r="EG35" s="711"/>
      <c r="EH35" s="711"/>
      <c r="EI35" s="711"/>
      <c r="EJ35" s="712"/>
    </row>
    <row r="36" spans="1:140">
      <c r="A36" s="137" t="s">
        <v>698</v>
      </c>
      <c r="B36" s="160"/>
      <c r="C36" s="714">
        <f>VLOOKUP(A36,'Прайс-лист'!$B:$K,10,0)</f>
        <v>1350</v>
      </c>
      <c r="D36" s="715"/>
      <c r="E36" s="715"/>
      <c r="F36" s="715"/>
      <c r="G36" s="715"/>
      <c r="H36" s="715"/>
      <c r="I36" s="715"/>
      <c r="J36" s="715"/>
      <c r="K36" s="716"/>
      <c r="L36" s="1101"/>
      <c r="M36" s="1127"/>
      <c r="N36" s="1103"/>
      <c r="O36" s="137" t="s">
        <v>3226</v>
      </c>
      <c r="Q36" s="881">
        <f>VLOOKUP(O36,'Прайс-лист'!$B:$K,10,0)</f>
        <v>690</v>
      </c>
      <c r="R36" s="882"/>
      <c r="S36" s="882"/>
      <c r="T36" s="882"/>
      <c r="U36" s="882"/>
      <c r="V36" s="882"/>
      <c r="W36" s="882"/>
      <c r="X36" s="882"/>
      <c r="Y36" s="945"/>
      <c r="Z36" s="1104"/>
      <c r="AA36" s="1105"/>
      <c r="AB36" s="1110"/>
      <c r="AC36" s="137" t="s">
        <v>610</v>
      </c>
      <c r="AD36" s="160"/>
      <c r="AE36" s="719">
        <f>VLOOKUP(AC36,'Прайс-лист'!$B:$K,10,0)</f>
        <v>500</v>
      </c>
      <c r="AF36" s="715"/>
      <c r="AG36" s="715"/>
      <c r="AH36" s="715"/>
      <c r="AI36" s="715"/>
      <c r="AJ36" s="715"/>
      <c r="AK36" s="715"/>
      <c r="AL36" s="715"/>
      <c r="AM36" s="716"/>
      <c r="AN36" s="708"/>
      <c r="AO36" s="709"/>
      <c r="AP36" s="709"/>
      <c r="AQ36" s="137" t="s">
        <v>654</v>
      </c>
      <c r="AR36" s="160"/>
      <c r="AS36" s="719">
        <f>VLOOKUP(AQ36,'Прайс-лист'!$B:$K,10,0)</f>
        <v>810</v>
      </c>
      <c r="AT36" s="715"/>
      <c r="AU36" s="715"/>
      <c r="AV36" s="715"/>
      <c r="AW36" s="715"/>
      <c r="AX36" s="715"/>
      <c r="AY36" s="715"/>
      <c r="AZ36" s="715"/>
      <c r="BA36" s="716"/>
      <c r="BB36" s="708"/>
      <c r="BC36" s="709"/>
      <c r="BD36" s="713"/>
      <c r="BE36" s="137" t="s">
        <v>3228</v>
      </c>
      <c r="BF36" s="164"/>
      <c r="BG36" s="881">
        <f>VLOOKUP(BE36,'Прайс-лист'!$B:$K,10,0)</f>
        <v>630</v>
      </c>
      <c r="BH36" s="882"/>
      <c r="BI36" s="882"/>
      <c r="BJ36" s="882"/>
      <c r="BK36" s="882"/>
      <c r="BL36" s="882"/>
      <c r="BM36" s="882"/>
      <c r="BN36" s="882"/>
      <c r="BO36" s="945"/>
      <c r="BP36" s="1104"/>
      <c r="BQ36" s="1105"/>
      <c r="BR36" s="1110"/>
      <c r="BS36" s="137" t="s">
        <v>614</v>
      </c>
      <c r="BT36" s="160"/>
      <c r="BU36" s="819">
        <f>VLOOKUP(BS36,'Прайс-лист'!$B:$K,10,0)</f>
        <v>540</v>
      </c>
      <c r="BV36" s="820"/>
      <c r="BW36" s="820"/>
      <c r="BX36" s="820"/>
      <c r="BY36" s="820"/>
      <c r="BZ36" s="820"/>
      <c r="CA36" s="820"/>
      <c r="CB36" s="820"/>
      <c r="CC36" s="716"/>
      <c r="CD36" s="708"/>
      <c r="CE36" s="709"/>
      <c r="CF36" s="709"/>
      <c r="CG36" s="137" t="s">
        <v>701</v>
      </c>
      <c r="CH36" s="160"/>
      <c r="CI36" s="819">
        <f>VLOOKUP(CG36,'Прайс-лист'!$B:$K,10,0)</f>
        <v>750</v>
      </c>
      <c r="CJ36" s="820"/>
      <c r="CK36" s="820"/>
      <c r="CL36" s="820"/>
      <c r="CM36" s="820"/>
      <c r="CN36" s="820"/>
      <c r="CO36" s="820"/>
      <c r="CP36" s="820"/>
      <c r="CQ36" s="716"/>
      <c r="CR36" s="708"/>
      <c r="CS36" s="709"/>
      <c r="CT36" s="709"/>
      <c r="CU36" s="137" t="s">
        <v>658</v>
      </c>
      <c r="CV36" s="160"/>
      <c r="CW36" s="819">
        <f>VLOOKUP(CU36,'Прайс-лист'!$B:$K,10,0)</f>
        <v>640</v>
      </c>
      <c r="CX36" s="820"/>
      <c r="CY36" s="820"/>
      <c r="CZ36" s="820"/>
      <c r="DA36" s="820"/>
      <c r="DB36" s="820"/>
      <c r="DC36" s="820"/>
      <c r="DD36" s="820"/>
      <c r="DE36" s="716"/>
      <c r="DF36" s="708"/>
      <c r="DG36" s="709"/>
      <c r="DH36" s="713"/>
      <c r="DI36" s="137" t="s">
        <v>3231</v>
      </c>
      <c r="DJ36" s="160"/>
      <c r="DK36" s="881">
        <f>VLOOKUP(DI36,'Прайс-лист'!$B:$K,10,0)</f>
        <v>670</v>
      </c>
      <c r="DL36" s="882"/>
      <c r="DM36" s="882"/>
      <c r="DN36" s="882"/>
      <c r="DO36" s="882"/>
      <c r="DP36" s="882"/>
      <c r="DQ36" s="882"/>
      <c r="DR36" s="882"/>
      <c r="DS36" s="945"/>
      <c r="DT36" s="1104"/>
      <c r="DU36" s="1105"/>
      <c r="DV36" s="1110"/>
      <c r="DW36" s="137" t="s">
        <v>704</v>
      </c>
      <c r="DX36" s="160"/>
      <c r="DY36" s="819">
        <f>VLOOKUP(DW36,'Прайс-лист'!$B:$K,10,0)</f>
        <v>910</v>
      </c>
      <c r="DZ36" s="820"/>
      <c r="EA36" s="820"/>
      <c r="EB36" s="820"/>
      <c r="EC36" s="820"/>
      <c r="ED36" s="820"/>
      <c r="EE36" s="820"/>
      <c r="EF36" s="820"/>
      <c r="EG36" s="716"/>
      <c r="EH36" s="708"/>
      <c r="EI36" s="709"/>
      <c r="EJ36" s="713"/>
    </row>
    <row r="37" spans="1:140" ht="15" thickBot="1">
      <c r="A37" s="139" t="s">
        <v>819</v>
      </c>
      <c r="B37" s="245"/>
      <c r="C37" s="753">
        <f>VLOOKUP(A37,'Прайс-лист'!$B:$K,10,0)</f>
        <v>1350</v>
      </c>
      <c r="D37" s="723"/>
      <c r="E37" s="723"/>
      <c r="F37" s="723"/>
      <c r="G37" s="723"/>
      <c r="H37" s="723"/>
      <c r="I37" s="723"/>
      <c r="J37" s="723"/>
      <c r="K37" s="724"/>
      <c r="L37" s="1112"/>
      <c r="M37" s="1113"/>
      <c r="N37" s="1114"/>
      <c r="O37" s="138"/>
      <c r="Q37" s="884"/>
      <c r="R37" s="885"/>
      <c r="S37" s="885"/>
      <c r="T37" s="885"/>
      <c r="U37" s="885"/>
      <c r="V37" s="885"/>
      <c r="W37" s="885"/>
      <c r="X37" s="885"/>
      <c r="Y37" s="946"/>
      <c r="Z37" s="1107"/>
      <c r="AA37" s="1108"/>
      <c r="AB37" s="1111"/>
      <c r="AC37" s="139" t="s">
        <v>771</v>
      </c>
      <c r="AD37" s="245"/>
      <c r="AE37" s="722">
        <f>VLOOKUP(AC37,'Прайс-лист'!$B:$K,10,0)</f>
        <v>500</v>
      </c>
      <c r="AF37" s="723"/>
      <c r="AG37" s="723"/>
      <c r="AH37" s="723"/>
      <c r="AI37" s="723"/>
      <c r="AJ37" s="723"/>
      <c r="AK37" s="723"/>
      <c r="AL37" s="723"/>
      <c r="AM37" s="724"/>
      <c r="AN37" s="725"/>
      <c r="AO37" s="726"/>
      <c r="AP37" s="726"/>
      <c r="AQ37" s="139" t="s">
        <v>793</v>
      </c>
      <c r="AR37" s="245"/>
      <c r="AS37" s="722">
        <f>VLOOKUP(AQ37,'Прайс-лист'!$B:$K,10,0)</f>
        <v>810</v>
      </c>
      <c r="AT37" s="723"/>
      <c r="AU37" s="723"/>
      <c r="AV37" s="723"/>
      <c r="AW37" s="723"/>
      <c r="AX37" s="723"/>
      <c r="AY37" s="723"/>
      <c r="AZ37" s="723"/>
      <c r="BA37" s="724"/>
      <c r="BB37" s="725"/>
      <c r="BC37" s="726"/>
      <c r="BD37" s="727"/>
      <c r="BE37" s="138"/>
      <c r="BF37" s="164"/>
      <c r="BG37" s="884"/>
      <c r="BH37" s="885"/>
      <c r="BI37" s="885"/>
      <c r="BJ37" s="885"/>
      <c r="BK37" s="885"/>
      <c r="BL37" s="885"/>
      <c r="BM37" s="885"/>
      <c r="BN37" s="885"/>
      <c r="BO37" s="946"/>
      <c r="BP37" s="1107"/>
      <c r="BQ37" s="1108"/>
      <c r="BR37" s="1111"/>
      <c r="BS37" s="138" t="s">
        <v>773</v>
      </c>
      <c r="BT37" s="245"/>
      <c r="BU37" s="722">
        <f>VLOOKUP(BS37,'Прайс-лист'!$B:$K,10,0)</f>
        <v>540</v>
      </c>
      <c r="BV37" s="723"/>
      <c r="BW37" s="723"/>
      <c r="BX37" s="723"/>
      <c r="BY37" s="723"/>
      <c r="BZ37" s="723"/>
      <c r="CA37" s="723"/>
      <c r="CB37" s="723"/>
      <c r="CC37" s="724"/>
      <c r="CD37" s="725"/>
      <c r="CE37" s="726"/>
      <c r="CF37" s="726"/>
      <c r="CG37" s="138" t="s">
        <v>821</v>
      </c>
      <c r="CH37" s="245"/>
      <c r="CI37" s="722">
        <f>VLOOKUP(CG37,'Прайс-лист'!$B:$K,10,0)</f>
        <v>750</v>
      </c>
      <c r="CJ37" s="723"/>
      <c r="CK37" s="723"/>
      <c r="CL37" s="723"/>
      <c r="CM37" s="723"/>
      <c r="CN37" s="723"/>
      <c r="CO37" s="723"/>
      <c r="CP37" s="723"/>
      <c r="CQ37" s="724"/>
      <c r="CR37" s="725"/>
      <c r="CS37" s="726"/>
      <c r="CT37" s="726"/>
      <c r="CU37" s="138" t="s">
        <v>795</v>
      </c>
      <c r="CV37" s="245"/>
      <c r="CW37" s="722">
        <f>VLOOKUP(CU37,'Прайс-лист'!$B:$K,10,0)</f>
        <v>640</v>
      </c>
      <c r="CX37" s="723"/>
      <c r="CY37" s="723"/>
      <c r="CZ37" s="723"/>
      <c r="DA37" s="723"/>
      <c r="DB37" s="723"/>
      <c r="DC37" s="723"/>
      <c r="DD37" s="723"/>
      <c r="DE37" s="724"/>
      <c r="DF37" s="725"/>
      <c r="DG37" s="726"/>
      <c r="DH37" s="727"/>
      <c r="DI37" s="138"/>
      <c r="DJ37" s="160"/>
      <c r="DK37" s="884"/>
      <c r="DL37" s="885"/>
      <c r="DM37" s="885"/>
      <c r="DN37" s="885"/>
      <c r="DO37" s="885"/>
      <c r="DP37" s="885"/>
      <c r="DQ37" s="885"/>
      <c r="DR37" s="885"/>
      <c r="DS37" s="946"/>
      <c r="DT37" s="1107"/>
      <c r="DU37" s="1108"/>
      <c r="DV37" s="1111"/>
      <c r="DW37" s="138" t="s">
        <v>823</v>
      </c>
      <c r="DX37" s="245"/>
      <c r="DY37" s="722">
        <f>VLOOKUP(DW37,'Прайс-лист'!$B:$K,10,0)</f>
        <v>910</v>
      </c>
      <c r="DZ37" s="723"/>
      <c r="EA37" s="723"/>
      <c r="EB37" s="723"/>
      <c r="EC37" s="723"/>
      <c r="ED37" s="723"/>
      <c r="EE37" s="723"/>
      <c r="EF37" s="723"/>
      <c r="EG37" s="724"/>
      <c r="EH37" s="725"/>
      <c r="EI37" s="726"/>
      <c r="EJ37" s="727"/>
    </row>
    <row r="38" spans="1:140" ht="14.25" customHeight="1" thickBot="1">
      <c r="B38" s="221"/>
      <c r="C38" s="221"/>
      <c r="D38" s="221"/>
      <c r="E38" s="221"/>
      <c r="F38" s="221"/>
      <c r="G38" s="221"/>
      <c r="H38" s="221"/>
      <c r="I38" s="221"/>
      <c r="J38" s="221"/>
      <c r="K38" s="221"/>
      <c r="L38" s="221"/>
      <c r="M38" s="160"/>
      <c r="N38" s="158"/>
      <c r="O38" s="158"/>
      <c r="P38" s="158"/>
      <c r="Q38" s="158"/>
      <c r="R38" s="158"/>
      <c r="S38" s="158"/>
      <c r="T38" s="158"/>
      <c r="U38" s="158"/>
      <c r="V38" s="158"/>
      <c r="W38" s="158"/>
      <c r="X38" s="158"/>
      <c r="Y38" s="158"/>
      <c r="Z38" s="140"/>
      <c r="AA38" s="158"/>
      <c r="AB38" s="158"/>
      <c r="AC38" s="158"/>
      <c r="AD38" s="158"/>
      <c r="AE38" s="158"/>
      <c r="AF38" s="158"/>
      <c r="AG38" s="158"/>
      <c r="AH38" s="158"/>
      <c r="AI38" s="158"/>
      <c r="AJ38" s="158"/>
      <c r="AK38" s="158"/>
      <c r="AL38" s="158"/>
      <c r="AM38" s="140"/>
      <c r="AN38" s="158"/>
      <c r="AO38" s="158"/>
      <c r="AP38" s="158"/>
      <c r="AQ38" s="158"/>
      <c r="AR38" s="158"/>
      <c r="AS38" s="158"/>
      <c r="AT38" s="158"/>
      <c r="AU38" s="158"/>
      <c r="AV38" s="158"/>
      <c r="AW38" s="158"/>
      <c r="AX38" s="158"/>
      <c r="AY38" s="158"/>
      <c r="AZ38" s="160"/>
      <c r="BA38" s="160"/>
      <c r="BB38" s="160"/>
      <c r="BC38" s="160"/>
      <c r="BD38" s="158"/>
      <c r="BE38" s="158"/>
      <c r="BF38" s="158"/>
      <c r="BG38" s="158"/>
      <c r="BH38" s="158"/>
      <c r="BI38" s="158"/>
      <c r="BJ38" s="158"/>
      <c r="BK38" s="158"/>
      <c r="BL38" s="158"/>
      <c r="BM38" s="158"/>
      <c r="BN38" s="158"/>
      <c r="BO38" s="158"/>
      <c r="BP38" s="158"/>
      <c r="BQ38" s="158"/>
      <c r="BR38" s="158"/>
      <c r="BS38" s="158"/>
      <c r="BT38" s="164"/>
      <c r="BU38" s="142"/>
      <c r="BV38" s="142"/>
      <c r="BW38" s="142"/>
      <c r="BX38" s="142"/>
      <c r="BY38" s="142"/>
      <c r="BZ38" s="142"/>
      <c r="CA38" s="142"/>
      <c r="CB38" s="142"/>
      <c r="CC38" s="142"/>
      <c r="CD38" s="142"/>
      <c r="CE38" s="142"/>
      <c r="CF38" s="142"/>
      <c r="CG38" s="142"/>
      <c r="CH38" s="142"/>
      <c r="CI38" s="142"/>
      <c r="CJ38" s="142"/>
      <c r="CK38" s="142"/>
      <c r="CL38" s="142"/>
      <c r="CM38" s="142"/>
      <c r="CN38" s="142"/>
      <c r="CO38" s="142"/>
      <c r="CP38" s="142"/>
      <c r="CQ38" s="142"/>
      <c r="CR38" s="142"/>
      <c r="CS38" s="142"/>
      <c r="CT38" s="142"/>
      <c r="CU38" s="142"/>
      <c r="CV38" s="142"/>
      <c r="CW38" s="142"/>
      <c r="CX38" s="142"/>
      <c r="CY38" s="142"/>
      <c r="CZ38" s="142"/>
      <c r="DA38" s="142"/>
      <c r="DB38" s="142"/>
      <c r="DC38" s="142"/>
      <c r="DD38" s="142"/>
      <c r="DE38" s="142"/>
      <c r="DF38" s="142"/>
      <c r="DG38" s="142"/>
      <c r="DH38" s="142"/>
      <c r="DI38" s="142"/>
      <c r="DJ38" s="142"/>
      <c r="DK38" s="142"/>
      <c r="DL38" s="142"/>
      <c r="DM38" s="142"/>
      <c r="DN38" s="142"/>
      <c r="DO38" s="142"/>
      <c r="DP38" s="142"/>
      <c r="DQ38" s="142"/>
      <c r="DR38" s="142"/>
      <c r="DS38" s="142"/>
      <c r="DT38" s="142"/>
      <c r="DU38" s="142"/>
      <c r="DV38" s="142"/>
      <c r="DW38" s="142"/>
    </row>
    <row r="39" spans="1:140" ht="15.75" customHeight="1" thickBot="1">
      <c r="C39" s="754" t="s">
        <v>4284</v>
      </c>
      <c r="D39" s="755"/>
      <c r="E39" s="755"/>
      <c r="F39" s="755"/>
      <c r="G39" s="755"/>
      <c r="H39" s="755"/>
      <c r="I39" s="755"/>
      <c r="J39" s="755"/>
      <c r="K39" s="755"/>
      <c r="L39" s="755"/>
      <c r="M39" s="755"/>
      <c r="N39" s="755"/>
      <c r="O39" s="755"/>
      <c r="P39" s="755"/>
      <c r="Q39" s="755"/>
      <c r="R39" s="755"/>
      <c r="S39" s="755"/>
      <c r="T39" s="755"/>
      <c r="U39" s="755"/>
      <c r="V39" s="755"/>
      <c r="W39" s="755"/>
      <c r="X39" s="755"/>
      <c r="Y39" s="755"/>
      <c r="Z39" s="755"/>
      <c r="AA39" s="755"/>
      <c r="AB39" s="756"/>
      <c r="AC39" s="158"/>
      <c r="AD39" s="158"/>
      <c r="AE39" s="754" t="s">
        <v>4285</v>
      </c>
      <c r="AF39" s="755"/>
      <c r="AG39" s="755"/>
      <c r="AH39" s="755"/>
      <c r="AI39" s="755"/>
      <c r="AJ39" s="755"/>
      <c r="AK39" s="755"/>
      <c r="AL39" s="755"/>
      <c r="AM39" s="755"/>
      <c r="AN39" s="755"/>
      <c r="AO39" s="755"/>
      <c r="AP39" s="755"/>
      <c r="AQ39" s="755"/>
      <c r="AR39" s="755"/>
      <c r="AS39" s="755"/>
      <c r="AT39" s="755"/>
      <c r="AU39" s="755"/>
      <c r="AV39" s="755"/>
      <c r="AW39" s="755"/>
      <c r="AX39" s="755"/>
      <c r="AY39" s="755"/>
      <c r="AZ39" s="755"/>
      <c r="BA39" s="755"/>
      <c r="BB39" s="755"/>
      <c r="BC39" s="755"/>
      <c r="BD39" s="756"/>
      <c r="BE39" s="134"/>
      <c r="BF39" s="158"/>
      <c r="BG39" s="754" t="s">
        <v>4286</v>
      </c>
      <c r="BH39" s="755"/>
      <c r="BI39" s="755"/>
      <c r="BJ39" s="755"/>
      <c r="BK39" s="755"/>
      <c r="BL39" s="755"/>
      <c r="BM39" s="755"/>
      <c r="BN39" s="755"/>
      <c r="BO39" s="755"/>
      <c r="BP39" s="755"/>
      <c r="BQ39" s="755"/>
      <c r="BR39" s="755"/>
      <c r="BS39" s="755"/>
      <c r="BT39" s="755"/>
      <c r="BU39" s="755"/>
      <c r="BV39" s="755"/>
      <c r="BW39" s="755"/>
      <c r="BX39" s="755"/>
      <c r="BY39" s="755"/>
      <c r="BZ39" s="755"/>
      <c r="CA39" s="755"/>
      <c r="CB39" s="755"/>
      <c r="CC39" s="755"/>
      <c r="CD39" s="755"/>
      <c r="CE39" s="755"/>
      <c r="CF39" s="756"/>
      <c r="CG39" s="142"/>
      <c r="CH39" s="142"/>
      <c r="CI39" s="754" t="s">
        <v>4287</v>
      </c>
      <c r="CJ39" s="755"/>
      <c r="CK39" s="755"/>
      <c r="CL39" s="755"/>
      <c r="CM39" s="755"/>
      <c r="CN39" s="755"/>
      <c r="CO39" s="755"/>
      <c r="CP39" s="755"/>
      <c r="CQ39" s="755"/>
      <c r="CR39" s="755"/>
      <c r="CS39" s="755"/>
      <c r="CT39" s="755"/>
      <c r="CU39" s="755"/>
      <c r="CV39" s="755"/>
      <c r="CW39" s="755"/>
      <c r="CX39" s="755"/>
      <c r="CY39" s="755"/>
      <c r="CZ39" s="755"/>
      <c r="DA39" s="755"/>
      <c r="DB39" s="755"/>
      <c r="DC39" s="755"/>
      <c r="DD39" s="755"/>
      <c r="DE39" s="755"/>
      <c r="DF39" s="755"/>
      <c r="DG39" s="755"/>
      <c r="DH39" s="756"/>
      <c r="DI39" s="142"/>
      <c r="DJ39" s="142"/>
      <c r="DK39" s="754" t="s">
        <v>4288</v>
      </c>
      <c r="DL39" s="755"/>
      <c r="DM39" s="755"/>
      <c r="DN39" s="755"/>
      <c r="DO39" s="755"/>
      <c r="DP39" s="755"/>
      <c r="DQ39" s="755"/>
      <c r="DR39" s="755"/>
      <c r="DS39" s="755"/>
      <c r="DT39" s="755"/>
      <c r="DU39" s="755"/>
      <c r="DV39" s="755"/>
      <c r="DW39" s="755"/>
      <c r="DX39" s="755"/>
      <c r="DY39" s="755"/>
      <c r="DZ39" s="755"/>
      <c r="EA39" s="755"/>
      <c r="EB39" s="755"/>
      <c r="EC39" s="755"/>
      <c r="ED39" s="755"/>
      <c r="EE39" s="755"/>
      <c r="EF39" s="755"/>
      <c r="EG39" s="755"/>
      <c r="EH39" s="755"/>
      <c r="EI39" s="755"/>
      <c r="EJ39" s="756"/>
    </row>
    <row r="40" spans="1:140" ht="15.75">
      <c r="A40" s="135"/>
      <c r="B40" s="160"/>
      <c r="C40" s="810" t="s">
        <v>6351</v>
      </c>
      <c r="D40" s="759"/>
      <c r="E40" s="759"/>
      <c r="F40" s="759"/>
      <c r="G40" s="759"/>
      <c r="H40" s="759"/>
      <c r="I40" s="759"/>
      <c r="J40" s="759"/>
      <c r="K40" s="759"/>
      <c r="L40" s="759"/>
      <c r="M40" s="759"/>
      <c r="N40" s="759"/>
      <c r="O40" s="341"/>
      <c r="P40" s="382"/>
      <c r="Q40" s="759" t="s">
        <v>6352</v>
      </c>
      <c r="R40" s="759"/>
      <c r="S40" s="759"/>
      <c r="T40" s="759"/>
      <c r="U40" s="759"/>
      <c r="V40" s="759"/>
      <c r="W40" s="759"/>
      <c r="X40" s="759"/>
      <c r="Y40" s="759"/>
      <c r="Z40" s="759"/>
      <c r="AA40" s="759"/>
      <c r="AB40" s="760"/>
      <c r="AC40" s="135"/>
      <c r="AE40" s="810" t="s">
        <v>4247</v>
      </c>
      <c r="AF40" s="759"/>
      <c r="AG40" s="759"/>
      <c r="AH40" s="759"/>
      <c r="AI40" s="759"/>
      <c r="AJ40" s="759"/>
      <c r="AK40" s="759"/>
      <c r="AL40" s="759"/>
      <c r="AM40" s="759"/>
      <c r="AN40" s="759"/>
      <c r="AO40" s="759"/>
      <c r="AP40" s="759"/>
      <c r="AQ40" s="341"/>
      <c r="AR40" s="382"/>
      <c r="AS40" s="759" t="s">
        <v>708</v>
      </c>
      <c r="AT40" s="759"/>
      <c r="AU40" s="759"/>
      <c r="AV40" s="759"/>
      <c r="AW40" s="759"/>
      <c r="AX40" s="759"/>
      <c r="AY40" s="759"/>
      <c r="AZ40" s="759"/>
      <c r="BA40" s="759"/>
      <c r="BB40" s="759"/>
      <c r="BC40" s="759"/>
      <c r="BD40" s="760"/>
      <c r="BE40" s="135"/>
      <c r="BF40" s="158"/>
      <c r="BG40" s="740" t="s">
        <v>6353</v>
      </c>
      <c r="BH40" s="741"/>
      <c r="BI40" s="741"/>
      <c r="BJ40" s="741"/>
      <c r="BK40" s="741"/>
      <c r="BL40" s="741"/>
      <c r="BM40" s="741"/>
      <c r="BN40" s="741"/>
      <c r="BO40" s="741"/>
      <c r="BP40" s="741"/>
      <c r="BQ40" s="741"/>
      <c r="BR40" s="741"/>
      <c r="BS40" s="135"/>
      <c r="BT40" s="164"/>
      <c r="BU40" s="741" t="s">
        <v>6354</v>
      </c>
      <c r="BV40" s="741"/>
      <c r="BW40" s="741"/>
      <c r="BX40" s="741"/>
      <c r="BY40" s="741"/>
      <c r="BZ40" s="741"/>
      <c r="CA40" s="741"/>
      <c r="CB40" s="741"/>
      <c r="CC40" s="741"/>
      <c r="CD40" s="741"/>
      <c r="CE40" s="741"/>
      <c r="CF40" s="742"/>
      <c r="CG40" s="135"/>
      <c r="CI40" s="740" t="s">
        <v>4249</v>
      </c>
      <c r="CJ40" s="741"/>
      <c r="CK40" s="741"/>
      <c r="CL40" s="741"/>
      <c r="CM40" s="741"/>
      <c r="CN40" s="741"/>
      <c r="CO40" s="741"/>
      <c r="CP40" s="741"/>
      <c r="CQ40" s="741"/>
      <c r="CR40" s="741"/>
      <c r="CS40" s="741"/>
      <c r="CT40" s="741"/>
      <c r="CU40" s="135"/>
      <c r="CV40" s="164"/>
      <c r="CW40" s="741" t="s">
        <v>611</v>
      </c>
      <c r="CX40" s="741"/>
      <c r="CY40" s="741"/>
      <c r="CZ40" s="741"/>
      <c r="DA40" s="741"/>
      <c r="DB40" s="741"/>
      <c r="DC40" s="741"/>
      <c r="DD40" s="741"/>
      <c r="DE40" s="741"/>
      <c r="DF40" s="741"/>
      <c r="DG40" s="741"/>
      <c r="DH40" s="742"/>
      <c r="DI40" s="135"/>
      <c r="DJ40" s="164"/>
      <c r="DK40" s="740" t="s">
        <v>4251</v>
      </c>
      <c r="DL40" s="741"/>
      <c r="DM40" s="741"/>
      <c r="DN40" s="741"/>
      <c r="DO40" s="741"/>
      <c r="DP40" s="741"/>
      <c r="DQ40" s="741"/>
      <c r="DR40" s="741"/>
      <c r="DS40" s="741"/>
      <c r="DT40" s="741"/>
      <c r="DU40" s="741"/>
      <c r="DV40" s="741"/>
      <c r="DW40" s="423"/>
      <c r="DX40" s="250"/>
      <c r="DY40" s="741" t="s">
        <v>615</v>
      </c>
      <c r="DZ40" s="741"/>
      <c r="EA40" s="741"/>
      <c r="EB40" s="741"/>
      <c r="EC40" s="741"/>
      <c r="ED40" s="741"/>
      <c r="EE40" s="741"/>
      <c r="EF40" s="741"/>
      <c r="EG40" s="741"/>
      <c r="EH40" s="741"/>
      <c r="EI40" s="741"/>
      <c r="EJ40" s="742"/>
    </row>
    <row r="41" spans="1:140" ht="52.5" customHeight="1">
      <c r="A41" s="142"/>
      <c r="B41" s="160"/>
      <c r="C41" s="734" t="s">
        <v>4245</v>
      </c>
      <c r="D41" s="763"/>
      <c r="E41" s="763"/>
      <c r="F41" s="763"/>
      <c r="G41" s="763"/>
      <c r="H41" s="763"/>
      <c r="I41" s="763"/>
      <c r="J41" s="763"/>
      <c r="K41" s="763"/>
      <c r="L41" s="763"/>
      <c r="M41" s="763"/>
      <c r="N41" s="763"/>
      <c r="O41" s="142"/>
      <c r="P41" s="164"/>
      <c r="Q41" s="763" t="s">
        <v>4271</v>
      </c>
      <c r="R41" s="763"/>
      <c r="S41" s="763"/>
      <c r="T41" s="763"/>
      <c r="U41" s="763"/>
      <c r="V41" s="763"/>
      <c r="W41" s="763"/>
      <c r="X41" s="763"/>
      <c r="Y41" s="763"/>
      <c r="Z41" s="763"/>
      <c r="AA41" s="763"/>
      <c r="AB41" s="744"/>
      <c r="AC41" s="142"/>
      <c r="AD41" s="160"/>
      <c r="AE41" s="734" t="s">
        <v>4246</v>
      </c>
      <c r="AF41" s="763"/>
      <c r="AG41" s="763"/>
      <c r="AH41" s="763"/>
      <c r="AI41" s="763"/>
      <c r="AJ41" s="763"/>
      <c r="AK41" s="763"/>
      <c r="AL41" s="763"/>
      <c r="AM41" s="763"/>
      <c r="AN41" s="763"/>
      <c r="AO41" s="763"/>
      <c r="AP41" s="763"/>
      <c r="AQ41" s="142"/>
      <c r="AR41" s="164"/>
      <c r="AS41" s="763" t="s">
        <v>4272</v>
      </c>
      <c r="AT41" s="763"/>
      <c r="AU41" s="763"/>
      <c r="AV41" s="763"/>
      <c r="AW41" s="763"/>
      <c r="AX41" s="763"/>
      <c r="AY41" s="763"/>
      <c r="AZ41" s="763"/>
      <c r="BA41" s="763"/>
      <c r="BB41" s="763"/>
      <c r="BC41" s="763"/>
      <c r="BD41" s="744"/>
      <c r="BE41" s="142"/>
      <c r="BF41" s="164"/>
      <c r="BG41" s="734" t="s">
        <v>4248</v>
      </c>
      <c r="BH41" s="763"/>
      <c r="BI41" s="763"/>
      <c r="BJ41" s="763"/>
      <c r="BK41" s="763"/>
      <c r="BL41" s="763"/>
      <c r="BM41" s="763"/>
      <c r="BN41" s="763"/>
      <c r="BO41" s="763"/>
      <c r="BP41" s="763"/>
      <c r="BQ41" s="763"/>
      <c r="BR41" s="763"/>
      <c r="BS41" s="142"/>
      <c r="BT41" s="164"/>
      <c r="BU41" s="763" t="s">
        <v>4273</v>
      </c>
      <c r="BV41" s="763"/>
      <c r="BW41" s="763"/>
      <c r="BX41" s="763"/>
      <c r="BY41" s="763"/>
      <c r="BZ41" s="763"/>
      <c r="CA41" s="763"/>
      <c r="CB41" s="763"/>
      <c r="CC41" s="763"/>
      <c r="CD41" s="763"/>
      <c r="CE41" s="763"/>
      <c r="CF41" s="744"/>
      <c r="CG41" s="142"/>
      <c r="CI41" s="734" t="s">
        <v>4325</v>
      </c>
      <c r="CJ41" s="735"/>
      <c r="CK41" s="735"/>
      <c r="CL41" s="735"/>
      <c r="CM41" s="735"/>
      <c r="CN41" s="735"/>
      <c r="CO41" s="735"/>
      <c r="CP41" s="735"/>
      <c r="CQ41" s="735"/>
      <c r="CR41" s="735"/>
      <c r="CS41" s="735"/>
      <c r="CT41" s="735"/>
      <c r="CU41" s="142"/>
      <c r="CV41" s="164"/>
      <c r="CW41" s="735" t="s">
        <v>4262</v>
      </c>
      <c r="CX41" s="735"/>
      <c r="CY41" s="735"/>
      <c r="CZ41" s="735"/>
      <c r="DA41" s="735"/>
      <c r="DB41" s="735"/>
      <c r="DC41" s="735"/>
      <c r="DD41" s="735"/>
      <c r="DE41" s="735"/>
      <c r="DF41" s="735"/>
      <c r="DG41" s="735"/>
      <c r="DH41" s="744"/>
      <c r="DI41" s="142"/>
      <c r="DJ41" s="160"/>
      <c r="DK41" s="734" t="s">
        <v>4250</v>
      </c>
      <c r="DL41" s="763"/>
      <c r="DM41" s="763"/>
      <c r="DN41" s="763"/>
      <c r="DO41" s="763"/>
      <c r="DP41" s="763"/>
      <c r="DQ41" s="763"/>
      <c r="DR41" s="763"/>
      <c r="DS41" s="763"/>
      <c r="DT41" s="763"/>
      <c r="DU41" s="763"/>
      <c r="DV41" s="763"/>
      <c r="DW41" s="400"/>
      <c r="DX41" s="383"/>
      <c r="DY41" s="763" t="s">
        <v>4262</v>
      </c>
      <c r="DZ41" s="763"/>
      <c r="EA41" s="763"/>
      <c r="EB41" s="763"/>
      <c r="EC41" s="763"/>
      <c r="ED41" s="763"/>
      <c r="EE41" s="763"/>
      <c r="EF41" s="763"/>
      <c r="EG41" s="763"/>
      <c r="EH41" s="763"/>
      <c r="EI41" s="763"/>
      <c r="EJ41" s="744"/>
    </row>
    <row r="42" spans="1:140" ht="15" customHeight="1">
      <c r="A42" s="403"/>
      <c r="B42" s="164"/>
      <c r="C42" s="736"/>
      <c r="D42" s="762"/>
      <c r="E42" s="762"/>
      <c r="F42" s="762"/>
      <c r="G42" s="762"/>
      <c r="H42" s="762"/>
      <c r="I42" s="762"/>
      <c r="J42" s="762"/>
      <c r="K42" s="762"/>
      <c r="L42" s="762"/>
      <c r="M42" s="762"/>
      <c r="N42" s="762"/>
      <c r="O42" s="403"/>
      <c r="P42" s="164"/>
      <c r="Q42" s="762" t="s">
        <v>657</v>
      </c>
      <c r="R42" s="762"/>
      <c r="S42" s="762"/>
      <c r="T42" s="762"/>
      <c r="U42" s="762"/>
      <c r="V42" s="762"/>
      <c r="W42" s="762"/>
      <c r="X42" s="762"/>
      <c r="Y42" s="762"/>
      <c r="Z42" s="762"/>
      <c r="AA42" s="762"/>
      <c r="AB42" s="718"/>
      <c r="AC42" s="403"/>
      <c r="AD42" s="164"/>
      <c r="AE42" s="736"/>
      <c r="AF42" s="762"/>
      <c r="AG42" s="762"/>
      <c r="AH42" s="762"/>
      <c r="AI42" s="762"/>
      <c r="AJ42" s="762"/>
      <c r="AK42" s="762"/>
      <c r="AL42" s="762"/>
      <c r="AM42" s="762"/>
      <c r="AN42" s="762"/>
      <c r="AO42" s="762"/>
      <c r="AP42" s="762"/>
      <c r="AQ42" s="403"/>
      <c r="AR42" s="164"/>
      <c r="AS42" s="762" t="s">
        <v>657</v>
      </c>
      <c r="AT42" s="762"/>
      <c r="AU42" s="762"/>
      <c r="AV42" s="762"/>
      <c r="AW42" s="762"/>
      <c r="AX42" s="762"/>
      <c r="AY42" s="762"/>
      <c r="AZ42" s="762"/>
      <c r="BA42" s="762"/>
      <c r="BB42" s="762"/>
      <c r="BC42" s="762"/>
      <c r="BD42" s="718"/>
      <c r="BE42" s="403"/>
      <c r="BF42" s="164"/>
      <c r="BG42" s="736"/>
      <c r="BH42" s="762"/>
      <c r="BI42" s="762"/>
      <c r="BJ42" s="762"/>
      <c r="BK42" s="762"/>
      <c r="BL42" s="762"/>
      <c r="BM42" s="762"/>
      <c r="BN42" s="762"/>
      <c r="BO42" s="762"/>
      <c r="BP42" s="762"/>
      <c r="BQ42" s="762"/>
      <c r="BR42" s="762"/>
      <c r="BS42" s="403"/>
      <c r="BT42" s="164"/>
      <c r="BU42" s="762" t="s">
        <v>657</v>
      </c>
      <c r="BV42" s="762"/>
      <c r="BW42" s="762"/>
      <c r="BX42" s="762"/>
      <c r="BY42" s="762"/>
      <c r="BZ42" s="762"/>
      <c r="CA42" s="762"/>
      <c r="CB42" s="762"/>
      <c r="CC42" s="762"/>
      <c r="CD42" s="762"/>
      <c r="CE42" s="762"/>
      <c r="CF42" s="718"/>
      <c r="CG42" s="403"/>
      <c r="CI42" s="736"/>
      <c r="CJ42" s="717"/>
      <c r="CK42" s="717"/>
      <c r="CL42" s="717"/>
      <c r="CM42" s="717"/>
      <c r="CN42" s="717"/>
      <c r="CO42" s="717"/>
      <c r="CP42" s="717"/>
      <c r="CQ42" s="717"/>
      <c r="CR42" s="717"/>
      <c r="CS42" s="717"/>
      <c r="CT42" s="717"/>
      <c r="CU42" s="403"/>
      <c r="CV42" s="164"/>
      <c r="CW42" s="717" t="s">
        <v>613</v>
      </c>
      <c r="CX42" s="717"/>
      <c r="CY42" s="717"/>
      <c r="CZ42" s="717"/>
      <c r="DA42" s="717"/>
      <c r="DB42" s="717"/>
      <c r="DC42" s="717"/>
      <c r="DD42" s="717"/>
      <c r="DE42" s="717"/>
      <c r="DF42" s="717"/>
      <c r="DG42" s="717"/>
      <c r="DH42" s="718"/>
      <c r="DI42" s="403"/>
      <c r="DJ42" s="160"/>
      <c r="DK42" s="736"/>
      <c r="DL42" s="762"/>
      <c r="DM42" s="762"/>
      <c r="DN42" s="762"/>
      <c r="DO42" s="762"/>
      <c r="DP42" s="762"/>
      <c r="DQ42" s="762"/>
      <c r="DR42" s="762"/>
      <c r="DS42" s="762"/>
      <c r="DT42" s="762"/>
      <c r="DU42" s="762"/>
      <c r="DV42" s="762"/>
      <c r="DW42" s="399"/>
      <c r="DX42" s="383"/>
      <c r="DY42" s="762" t="s">
        <v>617</v>
      </c>
      <c r="DZ42" s="762"/>
      <c r="EA42" s="762"/>
      <c r="EB42" s="762"/>
      <c r="EC42" s="762"/>
      <c r="ED42" s="762"/>
      <c r="EE42" s="762"/>
      <c r="EF42" s="762"/>
      <c r="EG42" s="762"/>
      <c r="EH42" s="762"/>
      <c r="EI42" s="762"/>
      <c r="EJ42" s="718"/>
    </row>
    <row r="43" spans="1:140" ht="106.5" customHeight="1">
      <c r="A43" s="135"/>
      <c r="B43" s="160"/>
      <c r="C43" s="720"/>
      <c r="D43" s="711"/>
      <c r="E43" s="711"/>
      <c r="F43" s="711"/>
      <c r="G43" s="711"/>
      <c r="H43" s="711"/>
      <c r="I43" s="711"/>
      <c r="J43" s="711"/>
      <c r="K43" s="711"/>
      <c r="L43" s="711"/>
      <c r="M43" s="711"/>
      <c r="N43" s="721"/>
      <c r="O43" s="135"/>
      <c r="P43" s="164"/>
      <c r="Q43" s="710"/>
      <c r="R43" s="711"/>
      <c r="S43" s="711"/>
      <c r="T43" s="711"/>
      <c r="U43" s="711"/>
      <c r="V43" s="711"/>
      <c r="W43" s="711"/>
      <c r="X43" s="711"/>
      <c r="Y43" s="711"/>
      <c r="Z43" s="711"/>
      <c r="AA43" s="711"/>
      <c r="AB43" s="712"/>
      <c r="AC43" s="135"/>
      <c r="AD43" s="160"/>
      <c r="AE43" s="720"/>
      <c r="AF43" s="711"/>
      <c r="AG43" s="711"/>
      <c r="AH43" s="711"/>
      <c r="AI43" s="711"/>
      <c r="AJ43" s="711"/>
      <c r="AK43" s="711"/>
      <c r="AL43" s="711"/>
      <c r="AM43" s="711"/>
      <c r="AN43" s="711"/>
      <c r="AO43" s="711"/>
      <c r="AP43" s="721"/>
      <c r="AQ43" s="135"/>
      <c r="AR43" s="164"/>
      <c r="AS43" s="710"/>
      <c r="AT43" s="711"/>
      <c r="AU43" s="711"/>
      <c r="AV43" s="711"/>
      <c r="AW43" s="711"/>
      <c r="AX43" s="711"/>
      <c r="AY43" s="711"/>
      <c r="AZ43" s="711"/>
      <c r="BA43" s="711"/>
      <c r="BB43" s="711"/>
      <c r="BC43" s="711"/>
      <c r="BD43" s="712"/>
      <c r="BE43" s="135"/>
      <c r="BF43" s="164"/>
      <c r="BG43" s="720"/>
      <c r="BH43" s="711"/>
      <c r="BI43" s="711"/>
      <c r="BJ43" s="711"/>
      <c r="BK43" s="711"/>
      <c r="BL43" s="711"/>
      <c r="BM43" s="711"/>
      <c r="BN43" s="711"/>
      <c r="BO43" s="711"/>
      <c r="BP43" s="711"/>
      <c r="BQ43" s="711"/>
      <c r="BR43" s="721"/>
      <c r="BS43" s="135"/>
      <c r="BT43" s="164"/>
      <c r="BU43" s="710"/>
      <c r="BV43" s="711"/>
      <c r="BW43" s="711"/>
      <c r="BX43" s="711"/>
      <c r="BY43" s="711"/>
      <c r="BZ43" s="711"/>
      <c r="CA43" s="711"/>
      <c r="CB43" s="711"/>
      <c r="CC43" s="711"/>
      <c r="CD43" s="711"/>
      <c r="CE43" s="711"/>
      <c r="CF43" s="712"/>
      <c r="CG43" s="135"/>
      <c r="CI43" s="720"/>
      <c r="CJ43" s="711"/>
      <c r="CK43" s="711"/>
      <c r="CL43" s="711"/>
      <c r="CM43" s="711"/>
      <c r="CN43" s="711"/>
      <c r="CO43" s="711"/>
      <c r="CP43" s="711"/>
      <c r="CQ43" s="711"/>
      <c r="CR43" s="711"/>
      <c r="CS43" s="711"/>
      <c r="CT43" s="721"/>
      <c r="CU43" s="135"/>
      <c r="CV43" s="164"/>
      <c r="CW43" s="710"/>
      <c r="CX43" s="711"/>
      <c r="CY43" s="711"/>
      <c r="CZ43" s="711"/>
      <c r="DA43" s="711"/>
      <c r="DB43" s="711"/>
      <c r="DC43" s="711"/>
      <c r="DD43" s="711"/>
      <c r="DE43" s="711"/>
      <c r="DF43" s="711"/>
      <c r="DG43" s="711"/>
      <c r="DH43" s="712"/>
      <c r="DI43" s="135"/>
      <c r="DJ43" s="160"/>
      <c r="DK43" s="720"/>
      <c r="DL43" s="711"/>
      <c r="DM43" s="711"/>
      <c r="DN43" s="711"/>
      <c r="DO43" s="711"/>
      <c r="DP43" s="711"/>
      <c r="DQ43" s="711"/>
      <c r="DR43" s="711"/>
      <c r="DS43" s="711"/>
      <c r="DT43" s="711"/>
      <c r="DU43" s="711"/>
      <c r="DV43" s="721"/>
      <c r="DW43" s="401"/>
      <c r="DX43" s="383"/>
      <c r="DY43" s="710"/>
      <c r="DZ43" s="711"/>
      <c r="EA43" s="711"/>
      <c r="EB43" s="711"/>
      <c r="EC43" s="711"/>
      <c r="ED43" s="711"/>
      <c r="EE43" s="711"/>
      <c r="EF43" s="711"/>
      <c r="EG43" s="711"/>
      <c r="EH43" s="711"/>
      <c r="EI43" s="711"/>
      <c r="EJ43" s="712"/>
    </row>
    <row r="44" spans="1:140">
      <c r="A44" s="137" t="s">
        <v>3233</v>
      </c>
      <c r="B44" s="160"/>
      <c r="C44" s="881">
        <f>VLOOKUP(A44,'Прайс-лист'!$B:$K,10,0)</f>
        <v>690</v>
      </c>
      <c r="D44" s="882"/>
      <c r="E44" s="882"/>
      <c r="F44" s="882"/>
      <c r="G44" s="882"/>
      <c r="H44" s="882"/>
      <c r="I44" s="882"/>
      <c r="J44" s="882"/>
      <c r="K44" s="945"/>
      <c r="L44" s="1104"/>
      <c r="M44" s="1105"/>
      <c r="N44" s="1110"/>
      <c r="O44" s="137" t="s">
        <v>707</v>
      </c>
      <c r="P44" s="160"/>
      <c r="Q44" s="719">
        <f>VLOOKUP(O44,'Прайс-лист'!$B:$K,10,0)</f>
        <v>1190</v>
      </c>
      <c r="R44" s="715"/>
      <c r="S44" s="715"/>
      <c r="T44" s="715"/>
      <c r="U44" s="715"/>
      <c r="V44" s="715"/>
      <c r="W44" s="715"/>
      <c r="X44" s="715"/>
      <c r="Y44" s="716"/>
      <c r="Z44" s="1101"/>
      <c r="AA44" s="1102"/>
      <c r="AB44" s="1103"/>
      <c r="AC44" s="137" t="s">
        <v>3235</v>
      </c>
      <c r="AD44" s="160"/>
      <c r="AE44" s="881">
        <f>VLOOKUP(AC44,'Прайс-лист'!$B:$K,10,0)</f>
        <v>740</v>
      </c>
      <c r="AF44" s="882"/>
      <c r="AG44" s="882"/>
      <c r="AH44" s="882"/>
      <c r="AI44" s="882"/>
      <c r="AJ44" s="882"/>
      <c r="AK44" s="882"/>
      <c r="AL44" s="882"/>
      <c r="AM44" s="945"/>
      <c r="AN44" s="1104"/>
      <c r="AO44" s="1105"/>
      <c r="AP44" s="1106"/>
      <c r="AQ44" s="137" t="s">
        <v>710</v>
      </c>
      <c r="AR44" s="164"/>
      <c r="AS44" s="719">
        <f>VLOOKUP(AQ44,'Прайс-лист'!$B:$K,10,0)</f>
        <v>1290</v>
      </c>
      <c r="AT44" s="715"/>
      <c r="AU44" s="715"/>
      <c r="AV44" s="715"/>
      <c r="AW44" s="715"/>
      <c r="AX44" s="715"/>
      <c r="AY44" s="715"/>
      <c r="AZ44" s="715"/>
      <c r="BA44" s="716"/>
      <c r="BB44" s="708"/>
      <c r="BC44" s="761"/>
      <c r="BD44" s="713"/>
      <c r="BE44" s="137" t="s">
        <v>3237</v>
      </c>
      <c r="BF44" s="164"/>
      <c r="BG44" s="881">
        <f>VLOOKUP(BE44,'Прайс-лист'!$B:$K,10,0)</f>
        <v>730</v>
      </c>
      <c r="BH44" s="882"/>
      <c r="BI44" s="882"/>
      <c r="BJ44" s="882"/>
      <c r="BK44" s="882"/>
      <c r="BL44" s="882"/>
      <c r="BM44" s="882"/>
      <c r="BN44" s="882"/>
      <c r="BO44" s="945"/>
      <c r="BP44" s="1104"/>
      <c r="BQ44" s="1105"/>
      <c r="BR44" s="1110"/>
      <c r="BS44" s="137" t="s">
        <v>713</v>
      </c>
      <c r="BT44" s="164"/>
      <c r="BU44" s="719">
        <f>VLOOKUP(BS44,'Прайс-лист'!$B:$K,10,0)</f>
        <v>1440</v>
      </c>
      <c r="BV44" s="715"/>
      <c r="BW44" s="715"/>
      <c r="BX44" s="715"/>
      <c r="BY44" s="715"/>
      <c r="BZ44" s="715"/>
      <c r="CA44" s="715"/>
      <c r="CB44" s="715"/>
      <c r="CC44" s="716"/>
      <c r="CD44" s="708"/>
      <c r="CE44" s="761"/>
      <c r="CF44" s="713"/>
      <c r="CG44" s="137" t="s">
        <v>3239</v>
      </c>
      <c r="CH44" s="160"/>
      <c r="CI44" s="881">
        <f>VLOOKUP(CG44,'Прайс-лист'!$B:$K,10,0)</f>
        <v>870</v>
      </c>
      <c r="CJ44" s="882"/>
      <c r="CK44" s="882"/>
      <c r="CL44" s="882"/>
      <c r="CM44" s="882"/>
      <c r="CN44" s="882"/>
      <c r="CO44" s="882"/>
      <c r="CP44" s="882"/>
      <c r="CQ44" s="945"/>
      <c r="CR44" s="1104"/>
      <c r="CS44" s="1105"/>
      <c r="CT44" s="1110"/>
      <c r="CU44" s="137" t="s">
        <v>614</v>
      </c>
      <c r="CV44" s="164"/>
      <c r="CW44" s="719">
        <f>VLOOKUP(CU44,'Прайс-лист'!$B:$K,10,0)</f>
        <v>540</v>
      </c>
      <c r="CX44" s="715"/>
      <c r="CY44" s="715"/>
      <c r="CZ44" s="715"/>
      <c r="DA44" s="715"/>
      <c r="DB44" s="715"/>
      <c r="DC44" s="715"/>
      <c r="DD44" s="715"/>
      <c r="DE44" s="716"/>
      <c r="DF44" s="708"/>
      <c r="DG44" s="709"/>
      <c r="DH44" s="713"/>
      <c r="DI44" s="137" t="s">
        <v>3242</v>
      </c>
      <c r="DJ44" s="160"/>
      <c r="DK44" s="881">
        <f>VLOOKUP(DI44,'Прайс-лист'!$B:$K,10,0)</f>
        <v>690</v>
      </c>
      <c r="DL44" s="882"/>
      <c r="DM44" s="882"/>
      <c r="DN44" s="882"/>
      <c r="DO44" s="882"/>
      <c r="DP44" s="882"/>
      <c r="DQ44" s="882"/>
      <c r="DR44" s="882"/>
      <c r="DS44" s="945"/>
      <c r="DT44" s="1104"/>
      <c r="DU44" s="1105"/>
      <c r="DV44" s="1110"/>
      <c r="DW44" s="349" t="s">
        <v>618</v>
      </c>
      <c r="DX44" s="383"/>
      <c r="DY44" s="719">
        <f>VLOOKUP(DW44,'Прайс-лист'!$B:$K,10,0)</f>
        <v>620</v>
      </c>
      <c r="DZ44" s="715"/>
      <c r="EA44" s="715"/>
      <c r="EB44" s="715"/>
      <c r="EC44" s="715"/>
      <c r="ED44" s="715"/>
      <c r="EE44" s="715"/>
      <c r="EF44" s="715"/>
      <c r="EG44" s="716"/>
      <c r="EH44" s="708"/>
      <c r="EI44" s="761"/>
      <c r="EJ44" s="713"/>
    </row>
    <row r="45" spans="1:140" ht="15" thickBot="1">
      <c r="A45" s="138"/>
      <c r="B45" s="160"/>
      <c r="C45" s="884"/>
      <c r="D45" s="885"/>
      <c r="E45" s="885"/>
      <c r="F45" s="885"/>
      <c r="G45" s="885"/>
      <c r="H45" s="885"/>
      <c r="I45" s="885"/>
      <c r="J45" s="885"/>
      <c r="K45" s="946"/>
      <c r="L45" s="1107"/>
      <c r="M45" s="1108"/>
      <c r="N45" s="1111"/>
      <c r="O45" s="139" t="s">
        <v>825</v>
      </c>
      <c r="P45" s="245"/>
      <c r="Q45" s="722">
        <f>VLOOKUP(O45,'Прайс-лист'!$B:$K,10,0)</f>
        <v>1190</v>
      </c>
      <c r="R45" s="723"/>
      <c r="S45" s="723"/>
      <c r="T45" s="723"/>
      <c r="U45" s="723"/>
      <c r="V45" s="723"/>
      <c r="W45" s="723"/>
      <c r="X45" s="723"/>
      <c r="Y45" s="724"/>
      <c r="Z45" s="1112"/>
      <c r="AA45" s="1113"/>
      <c r="AB45" s="1114"/>
      <c r="AC45" s="138"/>
      <c r="AD45" s="160"/>
      <c r="AE45" s="884"/>
      <c r="AF45" s="885"/>
      <c r="AG45" s="885"/>
      <c r="AH45" s="885"/>
      <c r="AI45" s="885"/>
      <c r="AJ45" s="885"/>
      <c r="AK45" s="885"/>
      <c r="AL45" s="885"/>
      <c r="AM45" s="946"/>
      <c r="AN45" s="1107"/>
      <c r="AO45" s="1108"/>
      <c r="AP45" s="1109"/>
      <c r="AQ45" s="139" t="s">
        <v>827</v>
      </c>
      <c r="AR45" s="244"/>
      <c r="AS45" s="722">
        <f>VLOOKUP(AQ45,'Прайс-лист'!$B:$K,10,0)</f>
        <v>1290</v>
      </c>
      <c r="AT45" s="723"/>
      <c r="AU45" s="723"/>
      <c r="AV45" s="723"/>
      <c r="AW45" s="723"/>
      <c r="AX45" s="723"/>
      <c r="AY45" s="723"/>
      <c r="AZ45" s="723"/>
      <c r="BA45" s="724"/>
      <c r="BB45" s="725"/>
      <c r="BC45" s="726"/>
      <c r="BD45" s="727"/>
      <c r="BE45" s="138"/>
      <c r="BF45" s="164"/>
      <c r="BG45" s="884"/>
      <c r="BH45" s="885"/>
      <c r="BI45" s="885"/>
      <c r="BJ45" s="885"/>
      <c r="BK45" s="885"/>
      <c r="BL45" s="885"/>
      <c r="BM45" s="885"/>
      <c r="BN45" s="885"/>
      <c r="BO45" s="946"/>
      <c r="BP45" s="1107"/>
      <c r="BQ45" s="1108"/>
      <c r="BR45" s="1111"/>
      <c r="BS45" s="139" t="s">
        <v>829</v>
      </c>
      <c r="BT45" s="244"/>
      <c r="BU45" s="722">
        <f>VLOOKUP(BS45,'Прайс-лист'!$B:$K,10,0)</f>
        <v>1440</v>
      </c>
      <c r="BV45" s="723"/>
      <c r="BW45" s="723"/>
      <c r="BX45" s="723"/>
      <c r="BY45" s="723"/>
      <c r="BZ45" s="723"/>
      <c r="CA45" s="723"/>
      <c r="CB45" s="723"/>
      <c r="CC45" s="724"/>
      <c r="CD45" s="725"/>
      <c r="CE45" s="726"/>
      <c r="CF45" s="727"/>
      <c r="CG45" s="138"/>
      <c r="CH45" s="245"/>
      <c r="CI45" s="884"/>
      <c r="CJ45" s="885"/>
      <c r="CK45" s="885"/>
      <c r="CL45" s="885"/>
      <c r="CM45" s="885"/>
      <c r="CN45" s="885"/>
      <c r="CO45" s="885"/>
      <c r="CP45" s="885"/>
      <c r="CQ45" s="946"/>
      <c r="CR45" s="1107"/>
      <c r="CS45" s="1108"/>
      <c r="CT45" s="1111"/>
      <c r="CU45" s="139" t="s">
        <v>773</v>
      </c>
      <c r="CV45" s="244"/>
      <c r="CW45" s="722">
        <f>VLOOKUP(CU45,'Прайс-лист'!$B:$K,10,0)</f>
        <v>540</v>
      </c>
      <c r="CX45" s="723"/>
      <c r="CY45" s="723"/>
      <c r="CZ45" s="723"/>
      <c r="DA45" s="723"/>
      <c r="DB45" s="723"/>
      <c r="DC45" s="723"/>
      <c r="DD45" s="723"/>
      <c r="DE45" s="724"/>
      <c r="DF45" s="725"/>
      <c r="DG45" s="726"/>
      <c r="DH45" s="727"/>
      <c r="DI45" s="138"/>
      <c r="DJ45" s="160"/>
      <c r="DK45" s="884"/>
      <c r="DL45" s="885"/>
      <c r="DM45" s="885"/>
      <c r="DN45" s="885"/>
      <c r="DO45" s="885"/>
      <c r="DP45" s="885"/>
      <c r="DQ45" s="885"/>
      <c r="DR45" s="885"/>
      <c r="DS45" s="946"/>
      <c r="DT45" s="1107"/>
      <c r="DU45" s="1108"/>
      <c r="DV45" s="1111"/>
      <c r="DW45" s="144" t="s">
        <v>775</v>
      </c>
      <c r="DX45" s="253"/>
      <c r="DY45" s="722">
        <f>VLOOKUP(DW45,'Прайс-лист'!$B:$K,10,0)</f>
        <v>620</v>
      </c>
      <c r="DZ45" s="723"/>
      <c r="EA45" s="723"/>
      <c r="EB45" s="723"/>
      <c r="EC45" s="723"/>
      <c r="ED45" s="723"/>
      <c r="EE45" s="723"/>
      <c r="EF45" s="723"/>
      <c r="EG45" s="724"/>
      <c r="EH45" s="725"/>
      <c r="EI45" s="726"/>
      <c r="EJ45" s="727"/>
    </row>
    <row r="46" spans="1:140" ht="10.5" customHeight="1" thickBot="1"/>
    <row r="47" spans="1:140" ht="21" thickBot="1">
      <c r="C47" s="750" t="s">
        <v>4366</v>
      </c>
      <c r="D47" s="751"/>
      <c r="E47" s="751"/>
      <c r="F47" s="751"/>
      <c r="G47" s="751"/>
      <c r="H47" s="751"/>
      <c r="I47" s="751"/>
      <c r="J47" s="751"/>
      <c r="K47" s="751"/>
      <c r="L47" s="751"/>
      <c r="M47" s="751"/>
      <c r="N47" s="751"/>
      <c r="O47" s="751"/>
      <c r="P47" s="751"/>
      <c r="Q47" s="751"/>
      <c r="R47" s="751"/>
      <c r="S47" s="751"/>
      <c r="T47" s="751"/>
      <c r="U47" s="751"/>
      <c r="V47" s="751"/>
      <c r="W47" s="751"/>
      <c r="X47" s="751"/>
      <c r="Y47" s="751"/>
      <c r="Z47" s="751"/>
      <c r="AA47" s="751"/>
      <c r="AB47" s="751"/>
      <c r="AC47" s="751"/>
      <c r="AD47" s="751"/>
      <c r="AE47" s="751"/>
      <c r="AF47" s="751"/>
      <c r="AG47" s="751"/>
      <c r="AH47" s="751"/>
      <c r="AI47" s="751"/>
      <c r="AJ47" s="751"/>
      <c r="AK47" s="751"/>
      <c r="AL47" s="751"/>
      <c r="AM47" s="751"/>
      <c r="AN47" s="751"/>
      <c r="AO47" s="751"/>
      <c r="AP47" s="751"/>
      <c r="AQ47" s="751"/>
      <c r="AR47" s="751"/>
      <c r="AS47" s="751"/>
      <c r="AT47" s="751"/>
      <c r="AU47" s="751"/>
      <c r="AV47" s="751"/>
      <c r="AW47" s="751"/>
      <c r="AX47" s="751"/>
      <c r="AY47" s="751"/>
      <c r="AZ47" s="751"/>
      <c r="BA47" s="751"/>
      <c r="BB47" s="751"/>
      <c r="BC47" s="751"/>
      <c r="BD47" s="751"/>
      <c r="BE47" s="751"/>
      <c r="BF47" s="751"/>
      <c r="BG47" s="751"/>
      <c r="BH47" s="751"/>
      <c r="BI47" s="751"/>
      <c r="BJ47" s="751"/>
      <c r="BK47" s="751"/>
      <c r="BL47" s="751"/>
      <c r="BM47" s="751"/>
      <c r="BN47" s="751"/>
      <c r="BO47" s="751"/>
      <c r="BP47" s="751"/>
      <c r="BQ47" s="751"/>
      <c r="BR47" s="751"/>
      <c r="BS47" s="751"/>
      <c r="BT47" s="751"/>
      <c r="BU47" s="751"/>
      <c r="BV47" s="751"/>
      <c r="BW47" s="751"/>
      <c r="BX47" s="751"/>
      <c r="BY47" s="751"/>
      <c r="BZ47" s="751"/>
      <c r="CA47" s="751"/>
      <c r="CB47" s="751"/>
      <c r="CC47" s="751"/>
      <c r="CD47" s="751"/>
      <c r="CE47" s="751"/>
      <c r="CF47" s="751"/>
      <c r="CG47" s="751"/>
      <c r="CH47" s="751"/>
      <c r="CI47" s="751"/>
      <c r="CJ47" s="751"/>
      <c r="CK47" s="751"/>
      <c r="CL47" s="751"/>
      <c r="CM47" s="751"/>
      <c r="CN47" s="751"/>
      <c r="CO47" s="751"/>
      <c r="CP47" s="751"/>
      <c r="CQ47" s="751"/>
      <c r="CR47" s="751"/>
      <c r="CS47" s="751"/>
      <c r="CT47" s="751"/>
      <c r="CU47" s="751"/>
      <c r="CV47" s="751"/>
      <c r="CW47" s="751"/>
      <c r="CX47" s="751"/>
      <c r="CY47" s="751"/>
      <c r="CZ47" s="751"/>
      <c r="DA47" s="751"/>
      <c r="DB47" s="751"/>
      <c r="DC47" s="751"/>
      <c r="DD47" s="751"/>
      <c r="DE47" s="751"/>
      <c r="DF47" s="751"/>
      <c r="DG47" s="751"/>
      <c r="DH47" s="751"/>
      <c r="DI47" s="751"/>
      <c r="DJ47" s="751"/>
      <c r="DK47" s="751"/>
      <c r="DL47" s="751"/>
      <c r="DM47" s="751"/>
      <c r="DN47" s="751"/>
      <c r="DO47" s="751"/>
      <c r="DP47" s="751"/>
      <c r="DQ47" s="751"/>
      <c r="DR47" s="751"/>
      <c r="DS47" s="751"/>
      <c r="DT47" s="751"/>
      <c r="DU47" s="751"/>
      <c r="DV47" s="751"/>
      <c r="DW47" s="751"/>
      <c r="DX47" s="751"/>
      <c r="DY47" s="751"/>
      <c r="DZ47" s="751"/>
      <c r="EA47" s="751"/>
      <c r="EB47" s="751"/>
      <c r="EC47" s="751"/>
      <c r="ED47" s="751"/>
      <c r="EE47" s="751"/>
      <c r="EF47" s="751"/>
      <c r="EG47" s="751"/>
      <c r="EH47" s="751"/>
      <c r="EI47" s="751"/>
      <c r="EJ47" s="752"/>
    </row>
    <row r="48" spans="1:140" ht="15.75" customHeight="1" thickBot="1">
      <c r="C48" s="754" t="s">
        <v>4288</v>
      </c>
      <c r="D48" s="755"/>
      <c r="E48" s="755"/>
      <c r="F48" s="755"/>
      <c r="G48" s="755"/>
      <c r="H48" s="755"/>
      <c r="I48" s="755"/>
      <c r="J48" s="755"/>
      <c r="K48" s="755"/>
      <c r="L48" s="755"/>
      <c r="M48" s="755"/>
      <c r="N48" s="755"/>
      <c r="O48" s="755"/>
      <c r="P48" s="755"/>
      <c r="Q48" s="755"/>
      <c r="R48" s="755"/>
      <c r="S48" s="755"/>
      <c r="T48" s="755"/>
      <c r="U48" s="755"/>
      <c r="V48" s="755"/>
      <c r="W48" s="755"/>
      <c r="X48" s="755"/>
      <c r="Y48" s="755"/>
      <c r="Z48" s="755"/>
      <c r="AA48" s="755"/>
      <c r="AB48" s="756"/>
      <c r="AC48" s="134"/>
      <c r="AE48" s="754" t="s">
        <v>4190</v>
      </c>
      <c r="AF48" s="755"/>
      <c r="AG48" s="755"/>
      <c r="AH48" s="755"/>
      <c r="AI48" s="755"/>
      <c r="AJ48" s="755"/>
      <c r="AK48" s="755"/>
      <c r="AL48" s="755"/>
      <c r="AM48" s="755"/>
      <c r="AN48" s="755"/>
      <c r="AO48" s="755"/>
      <c r="AP48" s="755"/>
      <c r="AQ48" s="755"/>
      <c r="AR48" s="755"/>
      <c r="AS48" s="755"/>
      <c r="AT48" s="755"/>
      <c r="AU48" s="755"/>
      <c r="AV48" s="755"/>
      <c r="AW48" s="755"/>
      <c r="AX48" s="755"/>
      <c r="AY48" s="755"/>
      <c r="AZ48" s="755"/>
      <c r="BA48" s="755"/>
      <c r="BB48" s="755"/>
      <c r="BC48" s="755"/>
      <c r="BD48" s="755"/>
      <c r="BE48" s="755"/>
      <c r="BF48" s="755"/>
      <c r="BG48" s="755"/>
      <c r="BH48" s="755"/>
      <c r="BI48" s="755"/>
      <c r="BJ48" s="755"/>
      <c r="BK48" s="755"/>
      <c r="BL48" s="755"/>
      <c r="BM48" s="755"/>
      <c r="BN48" s="755"/>
      <c r="BO48" s="755"/>
      <c r="BP48" s="755"/>
      <c r="BQ48" s="755"/>
      <c r="BR48" s="756"/>
      <c r="BS48" s="134"/>
      <c r="BT48" s="164"/>
      <c r="BU48" s="754" t="s">
        <v>4191</v>
      </c>
      <c r="BV48" s="755"/>
      <c r="BW48" s="755"/>
      <c r="BX48" s="755"/>
      <c r="BY48" s="755"/>
      <c r="BZ48" s="755"/>
      <c r="CA48" s="755"/>
      <c r="CB48" s="755"/>
      <c r="CC48" s="755"/>
      <c r="CD48" s="755"/>
      <c r="CE48" s="755"/>
      <c r="CF48" s="755"/>
      <c r="CG48" s="755"/>
      <c r="CH48" s="755"/>
      <c r="CI48" s="755"/>
      <c r="CJ48" s="755"/>
      <c r="CK48" s="755"/>
      <c r="CL48" s="755"/>
      <c r="CM48" s="755"/>
      <c r="CN48" s="755"/>
      <c r="CO48" s="755"/>
      <c r="CP48" s="755"/>
      <c r="CQ48" s="755"/>
      <c r="CR48" s="755"/>
      <c r="CS48" s="755"/>
      <c r="CT48" s="755"/>
      <c r="CU48" s="755"/>
      <c r="CV48" s="755"/>
      <c r="CW48" s="755"/>
      <c r="CX48" s="755"/>
      <c r="CY48" s="755"/>
      <c r="CZ48" s="755"/>
      <c r="DA48" s="755"/>
      <c r="DB48" s="755"/>
      <c r="DC48" s="755"/>
      <c r="DD48" s="755"/>
      <c r="DE48" s="755"/>
      <c r="DF48" s="755"/>
      <c r="DG48" s="755"/>
      <c r="DH48" s="756"/>
      <c r="DK48" s="754" t="s">
        <v>4290</v>
      </c>
      <c r="DL48" s="755"/>
      <c r="DM48" s="755"/>
      <c r="DN48" s="755"/>
      <c r="DO48" s="755"/>
      <c r="DP48" s="755"/>
      <c r="DQ48" s="755"/>
      <c r="DR48" s="755"/>
      <c r="DS48" s="755"/>
      <c r="DT48" s="755"/>
      <c r="DU48" s="755"/>
      <c r="DV48" s="755"/>
      <c r="DW48" s="755"/>
      <c r="DX48" s="755"/>
      <c r="DY48" s="755"/>
      <c r="DZ48" s="755"/>
      <c r="EA48" s="755"/>
      <c r="EB48" s="755"/>
      <c r="EC48" s="755"/>
      <c r="ED48" s="755"/>
      <c r="EE48" s="755"/>
      <c r="EF48" s="755"/>
      <c r="EG48" s="755"/>
      <c r="EH48" s="755"/>
      <c r="EI48" s="755"/>
      <c r="EJ48" s="756"/>
    </row>
    <row r="49" spans="1:140" ht="15.75">
      <c r="A49" s="135"/>
      <c r="B49" s="160"/>
      <c r="C49" s="810" t="s">
        <v>714</v>
      </c>
      <c r="D49" s="759"/>
      <c r="E49" s="759"/>
      <c r="F49" s="759"/>
      <c r="G49" s="759"/>
      <c r="H49" s="759"/>
      <c r="I49" s="759"/>
      <c r="J49" s="759"/>
      <c r="K49" s="759"/>
      <c r="L49" s="759"/>
      <c r="M49" s="759"/>
      <c r="N49" s="759"/>
      <c r="O49" s="341"/>
      <c r="P49" s="382"/>
      <c r="Q49" s="759" t="s">
        <v>4289</v>
      </c>
      <c r="R49" s="759"/>
      <c r="S49" s="759"/>
      <c r="T49" s="759"/>
      <c r="U49" s="759"/>
      <c r="V49" s="759"/>
      <c r="W49" s="759"/>
      <c r="X49" s="759"/>
      <c r="Y49" s="759"/>
      <c r="Z49" s="759"/>
      <c r="AA49" s="759"/>
      <c r="AB49" s="760"/>
      <c r="AE49" s="810" t="s">
        <v>5888</v>
      </c>
      <c r="AF49" s="759"/>
      <c r="AG49" s="759"/>
      <c r="AH49" s="759"/>
      <c r="AI49" s="759"/>
      <c r="AJ49" s="759"/>
      <c r="AK49" s="759"/>
      <c r="AL49" s="759"/>
      <c r="AM49" s="759"/>
      <c r="AN49" s="759"/>
      <c r="AO49" s="759"/>
      <c r="AP49" s="759"/>
      <c r="AQ49" s="384"/>
      <c r="AR49" s="384"/>
      <c r="AS49" s="759" t="s">
        <v>5877</v>
      </c>
      <c r="AT49" s="759"/>
      <c r="AU49" s="759"/>
      <c r="AV49" s="759"/>
      <c r="AW49" s="759"/>
      <c r="AX49" s="759"/>
      <c r="AY49" s="759"/>
      <c r="AZ49" s="759"/>
      <c r="BA49" s="759"/>
      <c r="BB49" s="759"/>
      <c r="BC49" s="759"/>
      <c r="BD49" s="759"/>
      <c r="BE49" s="341"/>
      <c r="BF49" s="382"/>
      <c r="BG49" s="759" t="s">
        <v>5875</v>
      </c>
      <c r="BH49" s="759"/>
      <c r="BI49" s="759"/>
      <c r="BJ49" s="759"/>
      <c r="BK49" s="759"/>
      <c r="BL49" s="759"/>
      <c r="BM49" s="759"/>
      <c r="BN49" s="759"/>
      <c r="BO49" s="759"/>
      <c r="BP49" s="759"/>
      <c r="BQ49" s="759"/>
      <c r="BR49" s="760"/>
      <c r="BS49" s="135"/>
      <c r="BT49" s="158"/>
      <c r="BU49" s="810" t="s">
        <v>6355</v>
      </c>
      <c r="BV49" s="759"/>
      <c r="BW49" s="759"/>
      <c r="BX49" s="759"/>
      <c r="BY49" s="759"/>
      <c r="BZ49" s="759"/>
      <c r="CA49" s="759"/>
      <c r="CB49" s="759"/>
      <c r="CC49" s="759"/>
      <c r="CD49" s="759"/>
      <c r="CE49" s="759"/>
      <c r="CF49" s="759"/>
      <c r="CG49" s="384"/>
      <c r="CH49" s="384"/>
      <c r="CI49" s="759" t="s">
        <v>6356</v>
      </c>
      <c r="CJ49" s="759"/>
      <c r="CK49" s="759"/>
      <c r="CL49" s="759"/>
      <c r="CM49" s="759"/>
      <c r="CN49" s="759"/>
      <c r="CO49" s="759"/>
      <c r="CP49" s="759"/>
      <c r="CQ49" s="759"/>
      <c r="CR49" s="759"/>
      <c r="CS49" s="759"/>
      <c r="CT49" s="759"/>
      <c r="CU49" s="341"/>
      <c r="CV49" s="382"/>
      <c r="CW49" s="759" t="s">
        <v>6365</v>
      </c>
      <c r="CX49" s="759"/>
      <c r="CY49" s="759"/>
      <c r="CZ49" s="759"/>
      <c r="DA49" s="759"/>
      <c r="DB49" s="759"/>
      <c r="DC49" s="759"/>
      <c r="DD49" s="759"/>
      <c r="DE49" s="759"/>
      <c r="DF49" s="759"/>
      <c r="DG49" s="759"/>
      <c r="DH49" s="760"/>
      <c r="DI49" s="135"/>
      <c r="DK49" s="740" t="s">
        <v>4253</v>
      </c>
      <c r="DL49" s="741"/>
      <c r="DM49" s="741"/>
      <c r="DN49" s="741"/>
      <c r="DO49" s="741"/>
      <c r="DP49" s="741"/>
      <c r="DQ49" s="741"/>
      <c r="DR49" s="741"/>
      <c r="DS49" s="741"/>
      <c r="DT49" s="741"/>
      <c r="DU49" s="741"/>
      <c r="DV49" s="741"/>
      <c r="DW49" s="135"/>
      <c r="DX49" s="164"/>
      <c r="DY49" s="733" t="s">
        <v>723</v>
      </c>
      <c r="DZ49" s="733"/>
      <c r="EA49" s="733"/>
      <c r="EB49" s="733"/>
      <c r="EC49" s="733"/>
      <c r="ED49" s="733"/>
      <c r="EE49" s="733"/>
      <c r="EF49" s="733"/>
      <c r="EG49" s="733"/>
      <c r="EH49" s="733"/>
      <c r="EI49" s="733"/>
      <c r="EJ49" s="743"/>
    </row>
    <row r="50" spans="1:140" ht="53.25" customHeight="1">
      <c r="A50" s="142"/>
      <c r="B50" s="160"/>
      <c r="C50" s="734" t="s">
        <v>4263</v>
      </c>
      <c r="D50" s="763"/>
      <c r="E50" s="763"/>
      <c r="F50" s="763"/>
      <c r="G50" s="763"/>
      <c r="H50" s="763"/>
      <c r="I50" s="763"/>
      <c r="J50" s="763"/>
      <c r="K50" s="763"/>
      <c r="L50" s="763"/>
      <c r="M50" s="763"/>
      <c r="N50" s="763"/>
      <c r="O50" s="142"/>
      <c r="P50" s="164"/>
      <c r="Q50" s="763" t="s">
        <v>4282</v>
      </c>
      <c r="R50" s="763"/>
      <c r="S50" s="763"/>
      <c r="T50" s="763"/>
      <c r="U50" s="763"/>
      <c r="V50" s="763"/>
      <c r="W50" s="763"/>
      <c r="X50" s="763"/>
      <c r="Y50" s="763"/>
      <c r="Z50" s="763"/>
      <c r="AA50" s="763"/>
      <c r="AB50" s="744"/>
      <c r="AC50" s="142"/>
      <c r="AD50" s="160"/>
      <c r="AE50" s="734" t="s">
        <v>5898</v>
      </c>
      <c r="AF50" s="763"/>
      <c r="AG50" s="763"/>
      <c r="AH50" s="763"/>
      <c r="AI50" s="763"/>
      <c r="AJ50" s="763"/>
      <c r="AK50" s="763"/>
      <c r="AL50" s="763"/>
      <c r="AM50" s="763"/>
      <c r="AN50" s="763"/>
      <c r="AO50" s="763"/>
      <c r="AP50" s="763"/>
      <c r="AQ50" s="247"/>
      <c r="AR50" s="247"/>
      <c r="AS50" s="763" t="s">
        <v>4268</v>
      </c>
      <c r="AT50" s="763"/>
      <c r="AU50" s="763"/>
      <c r="AV50" s="763"/>
      <c r="AW50" s="763"/>
      <c r="AX50" s="763"/>
      <c r="AY50" s="763"/>
      <c r="AZ50" s="763"/>
      <c r="BA50" s="763"/>
      <c r="BB50" s="763"/>
      <c r="BC50" s="763"/>
      <c r="BD50" s="763"/>
      <c r="BE50" s="142"/>
      <c r="BF50" s="164"/>
      <c r="BG50" s="763" t="s">
        <v>5884</v>
      </c>
      <c r="BH50" s="763"/>
      <c r="BI50" s="763"/>
      <c r="BJ50" s="763"/>
      <c r="BK50" s="763"/>
      <c r="BL50" s="763"/>
      <c r="BM50" s="763"/>
      <c r="BN50" s="763"/>
      <c r="BO50" s="763"/>
      <c r="BP50" s="763"/>
      <c r="BQ50" s="763"/>
      <c r="BR50" s="744"/>
      <c r="BS50" s="142"/>
      <c r="BT50" s="164"/>
      <c r="BU50" s="734" t="s">
        <v>5889</v>
      </c>
      <c r="BV50" s="763"/>
      <c r="BW50" s="763"/>
      <c r="BX50" s="763"/>
      <c r="BY50" s="763"/>
      <c r="BZ50" s="763"/>
      <c r="CA50" s="763"/>
      <c r="CB50" s="763"/>
      <c r="CC50" s="763"/>
      <c r="CD50" s="763"/>
      <c r="CE50" s="763"/>
      <c r="CF50" s="763"/>
      <c r="CG50" s="247"/>
      <c r="CH50" s="247"/>
      <c r="CI50" s="763" t="s">
        <v>4271</v>
      </c>
      <c r="CJ50" s="763"/>
      <c r="CK50" s="763"/>
      <c r="CL50" s="763"/>
      <c r="CM50" s="763"/>
      <c r="CN50" s="763"/>
      <c r="CO50" s="763"/>
      <c r="CP50" s="763"/>
      <c r="CQ50" s="763"/>
      <c r="CR50" s="763"/>
      <c r="CS50" s="763"/>
      <c r="CT50" s="763"/>
      <c r="CU50" s="142"/>
      <c r="CV50" s="164"/>
      <c r="CW50" s="763" t="s">
        <v>5885</v>
      </c>
      <c r="CX50" s="763"/>
      <c r="CY50" s="763"/>
      <c r="CZ50" s="763"/>
      <c r="DA50" s="763"/>
      <c r="DB50" s="763"/>
      <c r="DC50" s="763"/>
      <c r="DD50" s="763"/>
      <c r="DE50" s="763"/>
      <c r="DF50" s="763"/>
      <c r="DG50" s="763"/>
      <c r="DH50" s="744"/>
      <c r="DI50" s="142"/>
      <c r="DJ50" s="160"/>
      <c r="DK50" s="734" t="s">
        <v>4252</v>
      </c>
      <c r="DL50" s="735"/>
      <c r="DM50" s="735"/>
      <c r="DN50" s="735"/>
      <c r="DO50" s="735"/>
      <c r="DP50" s="735"/>
      <c r="DQ50" s="735"/>
      <c r="DR50" s="735"/>
      <c r="DS50" s="735"/>
      <c r="DT50" s="735"/>
      <c r="DU50" s="735"/>
      <c r="DV50" s="735"/>
      <c r="DW50" s="142"/>
      <c r="DX50" s="164"/>
      <c r="DY50" s="735" t="s">
        <v>4272</v>
      </c>
      <c r="DZ50" s="735"/>
      <c r="EA50" s="735"/>
      <c r="EB50" s="735"/>
      <c r="EC50" s="735"/>
      <c r="ED50" s="735"/>
      <c r="EE50" s="735"/>
      <c r="EF50" s="735"/>
      <c r="EG50" s="735"/>
      <c r="EH50" s="735"/>
      <c r="EI50" s="735"/>
      <c r="EJ50" s="744"/>
    </row>
    <row r="51" spans="1:140" ht="15" customHeight="1">
      <c r="A51" s="403"/>
      <c r="B51" s="164"/>
      <c r="C51" s="736" t="s">
        <v>661</v>
      </c>
      <c r="D51" s="762"/>
      <c r="E51" s="762"/>
      <c r="F51" s="762"/>
      <c r="G51" s="762"/>
      <c r="H51" s="762"/>
      <c r="I51" s="762"/>
      <c r="J51" s="762"/>
      <c r="K51" s="762"/>
      <c r="L51" s="762"/>
      <c r="M51" s="762"/>
      <c r="N51" s="762"/>
      <c r="O51" s="403"/>
      <c r="P51" s="164"/>
      <c r="Q51" s="762" t="s">
        <v>661</v>
      </c>
      <c r="R51" s="762"/>
      <c r="S51" s="762"/>
      <c r="T51" s="762"/>
      <c r="U51" s="762"/>
      <c r="V51" s="762"/>
      <c r="W51" s="762"/>
      <c r="X51" s="762"/>
      <c r="Y51" s="762"/>
      <c r="Z51" s="762"/>
      <c r="AA51" s="762"/>
      <c r="AB51" s="718"/>
      <c r="AC51" s="142"/>
      <c r="AD51" s="164"/>
      <c r="AE51" s="736"/>
      <c r="AF51" s="762"/>
      <c r="AG51" s="762"/>
      <c r="AH51" s="762"/>
      <c r="AI51" s="762"/>
      <c r="AJ51" s="762"/>
      <c r="AK51" s="762"/>
      <c r="AL51" s="762"/>
      <c r="AM51" s="762"/>
      <c r="AN51" s="762"/>
      <c r="AO51" s="762"/>
      <c r="AP51" s="762"/>
      <c r="AQ51" s="247"/>
      <c r="AR51" s="247"/>
      <c r="AS51" s="762" t="s">
        <v>661</v>
      </c>
      <c r="AT51" s="762"/>
      <c r="AU51" s="762"/>
      <c r="AV51" s="762"/>
      <c r="AW51" s="762"/>
      <c r="AX51" s="762"/>
      <c r="AY51" s="762"/>
      <c r="AZ51" s="762"/>
      <c r="BA51" s="762"/>
      <c r="BB51" s="762"/>
      <c r="BC51" s="762"/>
      <c r="BD51" s="762"/>
      <c r="BE51" s="403"/>
      <c r="BF51" s="164"/>
      <c r="BG51" s="762" t="s">
        <v>5879</v>
      </c>
      <c r="BH51" s="762"/>
      <c r="BI51" s="762"/>
      <c r="BJ51" s="762"/>
      <c r="BK51" s="762"/>
      <c r="BL51" s="762"/>
      <c r="BM51" s="762"/>
      <c r="BN51" s="762"/>
      <c r="BO51" s="762"/>
      <c r="BP51" s="762"/>
      <c r="BQ51" s="762"/>
      <c r="BR51" s="718"/>
      <c r="BS51" s="403"/>
      <c r="BT51" s="164"/>
      <c r="BU51" s="736"/>
      <c r="BV51" s="762"/>
      <c r="BW51" s="762"/>
      <c r="BX51" s="762"/>
      <c r="BY51" s="762"/>
      <c r="BZ51" s="762"/>
      <c r="CA51" s="762"/>
      <c r="CB51" s="762"/>
      <c r="CC51" s="762"/>
      <c r="CD51" s="762"/>
      <c r="CE51" s="762"/>
      <c r="CF51" s="762"/>
      <c r="CG51" s="247"/>
      <c r="CH51" s="247"/>
      <c r="CI51" s="762" t="s">
        <v>661</v>
      </c>
      <c r="CJ51" s="762"/>
      <c r="CK51" s="762"/>
      <c r="CL51" s="762"/>
      <c r="CM51" s="762"/>
      <c r="CN51" s="762"/>
      <c r="CO51" s="762"/>
      <c r="CP51" s="762"/>
      <c r="CQ51" s="762"/>
      <c r="CR51" s="762"/>
      <c r="CS51" s="762"/>
      <c r="CT51" s="762"/>
      <c r="CU51" s="403"/>
      <c r="CV51" s="164"/>
      <c r="CW51" s="762" t="s">
        <v>5879</v>
      </c>
      <c r="CX51" s="762"/>
      <c r="CY51" s="762"/>
      <c r="CZ51" s="762"/>
      <c r="DA51" s="762"/>
      <c r="DB51" s="762"/>
      <c r="DC51" s="762"/>
      <c r="DD51" s="762"/>
      <c r="DE51" s="762"/>
      <c r="DF51" s="762"/>
      <c r="DG51" s="762"/>
      <c r="DH51" s="718"/>
      <c r="DI51" s="403"/>
      <c r="DJ51" s="160"/>
      <c r="DK51" s="736"/>
      <c r="DL51" s="717"/>
      <c r="DM51" s="717"/>
      <c r="DN51" s="717"/>
      <c r="DO51" s="717"/>
      <c r="DP51" s="717"/>
      <c r="DQ51" s="717"/>
      <c r="DR51" s="717"/>
      <c r="DS51" s="717"/>
      <c r="DT51" s="717"/>
      <c r="DU51" s="717"/>
      <c r="DV51" s="717"/>
      <c r="DW51" s="403"/>
      <c r="DX51" s="164"/>
      <c r="DY51" s="717" t="s">
        <v>661</v>
      </c>
      <c r="DZ51" s="717"/>
      <c r="EA51" s="717"/>
      <c r="EB51" s="717"/>
      <c r="EC51" s="717"/>
      <c r="ED51" s="717"/>
      <c r="EE51" s="717"/>
      <c r="EF51" s="717"/>
      <c r="EG51" s="717"/>
      <c r="EH51" s="717"/>
      <c r="EI51" s="717"/>
      <c r="EJ51" s="718"/>
    </row>
    <row r="52" spans="1:140" ht="106.5" customHeight="1">
      <c r="A52" s="135"/>
      <c r="B52" s="160"/>
      <c r="C52" s="720"/>
      <c r="D52" s="711"/>
      <c r="E52" s="711"/>
      <c r="F52" s="711"/>
      <c r="G52" s="711"/>
      <c r="H52" s="711"/>
      <c r="I52" s="711"/>
      <c r="J52" s="711"/>
      <c r="K52" s="711"/>
      <c r="L52" s="711"/>
      <c r="M52" s="711"/>
      <c r="N52" s="721"/>
      <c r="O52" s="135"/>
      <c r="P52" s="164"/>
      <c r="Q52" s="710"/>
      <c r="R52" s="711"/>
      <c r="S52" s="711"/>
      <c r="T52" s="711"/>
      <c r="U52" s="711"/>
      <c r="V52" s="711"/>
      <c r="W52" s="711"/>
      <c r="X52" s="711"/>
      <c r="Y52" s="711"/>
      <c r="Z52" s="711"/>
      <c r="AA52" s="711"/>
      <c r="AB52" s="712"/>
      <c r="AC52" s="135"/>
      <c r="AD52" s="160"/>
      <c r="AE52" s="720"/>
      <c r="AF52" s="711"/>
      <c r="AG52" s="711"/>
      <c r="AH52" s="711"/>
      <c r="AI52" s="711"/>
      <c r="AJ52" s="711"/>
      <c r="AK52" s="711"/>
      <c r="AL52" s="711"/>
      <c r="AM52" s="711"/>
      <c r="AN52" s="711"/>
      <c r="AO52" s="711"/>
      <c r="AP52" s="721"/>
      <c r="AQ52" s="247"/>
      <c r="AR52" s="247"/>
      <c r="AS52" s="710"/>
      <c r="AT52" s="711"/>
      <c r="AU52" s="711"/>
      <c r="AV52" s="711"/>
      <c r="AW52" s="711"/>
      <c r="AX52" s="711"/>
      <c r="AY52" s="711"/>
      <c r="AZ52" s="711"/>
      <c r="BA52" s="711"/>
      <c r="BB52" s="711"/>
      <c r="BC52" s="711"/>
      <c r="BD52" s="721"/>
      <c r="BE52" s="135"/>
      <c r="BF52" s="164"/>
      <c r="BG52" s="710"/>
      <c r="BH52" s="711"/>
      <c r="BI52" s="711"/>
      <c r="BJ52" s="711"/>
      <c r="BK52" s="711"/>
      <c r="BL52" s="711"/>
      <c r="BM52" s="711"/>
      <c r="BN52" s="711"/>
      <c r="BO52" s="711"/>
      <c r="BP52" s="711"/>
      <c r="BQ52" s="711"/>
      <c r="BR52" s="712"/>
      <c r="BS52" s="135"/>
      <c r="BT52" s="164"/>
      <c r="BU52" s="720"/>
      <c r="BV52" s="711"/>
      <c r="BW52" s="711"/>
      <c r="BX52" s="711"/>
      <c r="BY52" s="711"/>
      <c r="BZ52" s="711"/>
      <c r="CA52" s="711"/>
      <c r="CB52" s="711"/>
      <c r="CC52" s="711"/>
      <c r="CD52" s="711"/>
      <c r="CE52" s="711"/>
      <c r="CF52" s="721"/>
      <c r="CG52" s="247"/>
      <c r="CH52" s="247"/>
      <c r="CI52" s="710"/>
      <c r="CJ52" s="711"/>
      <c r="CK52" s="711"/>
      <c r="CL52" s="711"/>
      <c r="CM52" s="711"/>
      <c r="CN52" s="711"/>
      <c r="CO52" s="711"/>
      <c r="CP52" s="711"/>
      <c r="CQ52" s="711"/>
      <c r="CR52" s="711"/>
      <c r="CS52" s="711"/>
      <c r="CT52" s="721"/>
      <c r="CU52" s="135"/>
      <c r="CV52" s="164"/>
      <c r="CW52" s="710"/>
      <c r="CX52" s="711"/>
      <c r="CY52" s="711"/>
      <c r="CZ52" s="711"/>
      <c r="DA52" s="711"/>
      <c r="DB52" s="711"/>
      <c r="DC52" s="711"/>
      <c r="DD52" s="711"/>
      <c r="DE52" s="711"/>
      <c r="DF52" s="711"/>
      <c r="DG52" s="711"/>
      <c r="DH52" s="712"/>
      <c r="DI52" s="135"/>
      <c r="DJ52" s="160"/>
      <c r="DK52" s="720"/>
      <c r="DL52" s="711"/>
      <c r="DM52" s="711"/>
      <c r="DN52" s="711"/>
      <c r="DO52" s="711"/>
      <c r="DP52" s="711"/>
      <c r="DQ52" s="711"/>
      <c r="DR52" s="711"/>
      <c r="DS52" s="711"/>
      <c r="DT52" s="711"/>
      <c r="DU52" s="711"/>
      <c r="DV52" s="721"/>
      <c r="DW52" s="135"/>
      <c r="DX52" s="164"/>
      <c r="DY52" s="710"/>
      <c r="DZ52" s="711"/>
      <c r="EA52" s="711"/>
      <c r="EB52" s="711"/>
      <c r="EC52" s="711"/>
      <c r="ED52" s="711"/>
      <c r="EE52" s="711"/>
      <c r="EF52" s="711"/>
      <c r="EG52" s="711"/>
      <c r="EH52" s="711"/>
      <c r="EI52" s="711"/>
      <c r="EJ52" s="712"/>
    </row>
    <row r="53" spans="1:140">
      <c r="A53" s="137" t="s">
        <v>716</v>
      </c>
      <c r="B53" s="160"/>
      <c r="C53" s="719">
        <f>VLOOKUP(A53,'Прайс-лист'!$B:$K,10,0)</f>
        <v>860</v>
      </c>
      <c r="D53" s="715"/>
      <c r="E53" s="715"/>
      <c r="F53" s="715"/>
      <c r="G53" s="715"/>
      <c r="H53" s="715"/>
      <c r="I53" s="715"/>
      <c r="J53" s="715"/>
      <c r="K53" s="716"/>
      <c r="L53" s="1101"/>
      <c r="M53" s="1102"/>
      <c r="N53" s="1102"/>
      <c r="O53" s="137" t="s">
        <v>662</v>
      </c>
      <c r="P53" s="247"/>
      <c r="Q53" s="719">
        <f>VLOOKUP(O53,'Прайс-лист'!$B:$K,10,0)</f>
        <v>720</v>
      </c>
      <c r="R53" s="715"/>
      <c r="S53" s="715"/>
      <c r="T53" s="715"/>
      <c r="U53" s="715"/>
      <c r="V53" s="715"/>
      <c r="W53" s="715"/>
      <c r="X53" s="715"/>
      <c r="Y53" s="716"/>
      <c r="Z53" s="1101"/>
      <c r="AA53" s="1102"/>
      <c r="AB53" s="1102"/>
      <c r="AC53" s="137" t="s">
        <v>5839</v>
      </c>
      <c r="AD53" s="164"/>
      <c r="AE53" s="881">
        <f>VLOOKUP(AC53,'Прайс-лист'!$B:$K,10,0)</f>
        <v>780</v>
      </c>
      <c r="AF53" s="882"/>
      <c r="AG53" s="882"/>
      <c r="AH53" s="882"/>
      <c r="AI53" s="882"/>
      <c r="AJ53" s="882"/>
      <c r="AK53" s="882"/>
      <c r="AL53" s="882"/>
      <c r="AM53" s="945"/>
      <c r="AN53" s="1104"/>
      <c r="AO53" s="1105"/>
      <c r="AP53" s="1110"/>
      <c r="AQ53" s="137" t="s">
        <v>5869</v>
      </c>
      <c r="AR53" s="247"/>
      <c r="AS53" s="719">
        <f>VLOOKUP(AQ53,'Прайс-лист'!$B:$K,10,0)</f>
        <v>1050</v>
      </c>
      <c r="AT53" s="715"/>
      <c r="AU53" s="715"/>
      <c r="AV53" s="715"/>
      <c r="AW53" s="715"/>
      <c r="AX53" s="715"/>
      <c r="AY53" s="715"/>
      <c r="AZ53" s="715"/>
      <c r="BA53" s="716"/>
      <c r="BB53" s="708"/>
      <c r="BC53" s="761"/>
      <c r="BD53" s="761"/>
      <c r="BE53" s="137" t="s">
        <v>5865</v>
      </c>
      <c r="BF53" s="164"/>
      <c r="BG53" s="719">
        <f>VLOOKUP(BE53,'Прайс-лист'!$B:$K,10,0)</f>
        <v>2460</v>
      </c>
      <c r="BH53" s="715"/>
      <c r="BI53" s="715"/>
      <c r="BJ53" s="715"/>
      <c r="BK53" s="715"/>
      <c r="BL53" s="715"/>
      <c r="BM53" s="715"/>
      <c r="BN53" s="715"/>
      <c r="BO53" s="716"/>
      <c r="BP53" s="708"/>
      <c r="BQ53" s="761"/>
      <c r="BR53" s="713"/>
      <c r="BS53" s="137" t="s">
        <v>3246</v>
      </c>
      <c r="BT53" s="164"/>
      <c r="BU53" s="881">
        <f>VLOOKUP(BS53,'Прайс-лист'!$B:$K,10,0)</f>
        <v>810</v>
      </c>
      <c r="BV53" s="882"/>
      <c r="BW53" s="882"/>
      <c r="BX53" s="882"/>
      <c r="BY53" s="882"/>
      <c r="BZ53" s="882"/>
      <c r="CA53" s="882"/>
      <c r="CB53" s="882"/>
      <c r="CC53" s="945"/>
      <c r="CD53" s="1104"/>
      <c r="CE53" s="1105"/>
      <c r="CF53" s="1110"/>
      <c r="CG53" s="137" t="s">
        <v>722</v>
      </c>
      <c r="CH53" s="247"/>
      <c r="CI53" s="719">
        <f>VLOOKUP(CG53,'Прайс-лист'!$B:$K,10,0)</f>
        <v>1260</v>
      </c>
      <c r="CJ53" s="715"/>
      <c r="CK53" s="715"/>
      <c r="CL53" s="715"/>
      <c r="CM53" s="715"/>
      <c r="CN53" s="715"/>
      <c r="CO53" s="715"/>
      <c r="CP53" s="715"/>
      <c r="CQ53" s="716"/>
      <c r="CR53" s="708"/>
      <c r="CS53" s="761"/>
      <c r="CT53" s="761"/>
      <c r="CU53" s="137" t="s">
        <v>5867</v>
      </c>
      <c r="CV53" s="164"/>
      <c r="CW53" s="719">
        <f>VLOOKUP(CU53,'Прайс-лист'!$B:$K,10,0)</f>
        <v>2750</v>
      </c>
      <c r="CX53" s="715"/>
      <c r="CY53" s="715"/>
      <c r="CZ53" s="715"/>
      <c r="DA53" s="715"/>
      <c r="DB53" s="715"/>
      <c r="DC53" s="715"/>
      <c r="DD53" s="715"/>
      <c r="DE53" s="716"/>
      <c r="DF53" s="708"/>
      <c r="DG53" s="761"/>
      <c r="DH53" s="713"/>
      <c r="DI53" s="137" t="s">
        <v>3248</v>
      </c>
      <c r="DJ53" s="160"/>
      <c r="DK53" s="881">
        <f>VLOOKUP(DI53,'Прайс-лист'!$B:$K,10,0)</f>
        <v>860</v>
      </c>
      <c r="DL53" s="882"/>
      <c r="DM53" s="882"/>
      <c r="DN53" s="882"/>
      <c r="DO53" s="882"/>
      <c r="DP53" s="882"/>
      <c r="DQ53" s="882"/>
      <c r="DR53" s="882"/>
      <c r="DS53" s="945"/>
      <c r="DT53" s="1104"/>
      <c r="DU53" s="1105"/>
      <c r="DV53" s="1110"/>
      <c r="DW53" s="137" t="s">
        <v>725</v>
      </c>
      <c r="DX53" s="164"/>
      <c r="DY53" s="719">
        <f>VLOOKUP(DW53,'Прайс-лист'!$B:$K,10,0)</f>
        <v>1370</v>
      </c>
      <c r="DZ53" s="715"/>
      <c r="EA53" s="715"/>
      <c r="EB53" s="715"/>
      <c r="EC53" s="715"/>
      <c r="ED53" s="715"/>
      <c r="EE53" s="715"/>
      <c r="EF53" s="715"/>
      <c r="EG53" s="716"/>
      <c r="EH53" s="708"/>
      <c r="EI53" s="709"/>
      <c r="EJ53" s="713"/>
    </row>
    <row r="54" spans="1:140" ht="15" thickBot="1">
      <c r="A54" s="139" t="s">
        <v>831</v>
      </c>
      <c r="B54" s="245"/>
      <c r="C54" s="722">
        <f>VLOOKUP(A54,'Прайс-лист'!$B:$K,10,0)</f>
        <v>860</v>
      </c>
      <c r="D54" s="723"/>
      <c r="E54" s="723"/>
      <c r="F54" s="723"/>
      <c r="G54" s="723"/>
      <c r="H54" s="723"/>
      <c r="I54" s="723"/>
      <c r="J54" s="723"/>
      <c r="K54" s="724"/>
      <c r="L54" s="1112"/>
      <c r="M54" s="1113"/>
      <c r="N54" s="1113"/>
      <c r="O54" s="139" t="s">
        <v>797</v>
      </c>
      <c r="P54" s="248"/>
      <c r="Q54" s="722">
        <f>VLOOKUP(O54,'Прайс-лист'!$B:$K,10,0)</f>
        <v>720</v>
      </c>
      <c r="R54" s="723"/>
      <c r="S54" s="723"/>
      <c r="T54" s="723"/>
      <c r="U54" s="723"/>
      <c r="V54" s="723"/>
      <c r="W54" s="723"/>
      <c r="X54" s="723"/>
      <c r="Y54" s="724"/>
      <c r="Z54" s="1112"/>
      <c r="AA54" s="1113"/>
      <c r="AB54" s="1113"/>
      <c r="AC54" s="138"/>
      <c r="AD54" s="164"/>
      <c r="AE54" s="884" t="e">
        <f>VLOOKUP(AC54,'Прайс-лист'!$B:$K,10,0)</f>
        <v>#N/A</v>
      </c>
      <c r="AF54" s="885"/>
      <c r="AG54" s="885"/>
      <c r="AH54" s="885"/>
      <c r="AI54" s="885"/>
      <c r="AJ54" s="885"/>
      <c r="AK54" s="885"/>
      <c r="AL54" s="885"/>
      <c r="AM54" s="946"/>
      <c r="AN54" s="1107"/>
      <c r="AO54" s="1108"/>
      <c r="AP54" s="1111"/>
      <c r="AQ54" s="139" t="s">
        <v>5870</v>
      </c>
      <c r="AR54" s="248"/>
      <c r="AS54" s="722">
        <f>VLOOKUP(AQ54,'Прайс-лист'!$B:$K,10,0)</f>
        <v>1050</v>
      </c>
      <c r="AT54" s="723"/>
      <c r="AU54" s="723"/>
      <c r="AV54" s="723"/>
      <c r="AW54" s="723"/>
      <c r="AX54" s="723"/>
      <c r="AY54" s="723"/>
      <c r="AZ54" s="723"/>
      <c r="BA54" s="724"/>
      <c r="BB54" s="725"/>
      <c r="BC54" s="726"/>
      <c r="BD54" s="726"/>
      <c r="BE54" s="139" t="s">
        <v>5866</v>
      </c>
      <c r="BF54" s="244"/>
      <c r="BG54" s="722">
        <f>VLOOKUP(BE54,'Прайс-лист'!$B:$K,10,0)</f>
        <v>2460</v>
      </c>
      <c r="BH54" s="723"/>
      <c r="BI54" s="723"/>
      <c r="BJ54" s="723"/>
      <c r="BK54" s="723"/>
      <c r="BL54" s="723"/>
      <c r="BM54" s="723"/>
      <c r="BN54" s="723"/>
      <c r="BO54" s="724"/>
      <c r="BP54" s="725"/>
      <c r="BQ54" s="726"/>
      <c r="BR54" s="727"/>
      <c r="BS54" s="138"/>
      <c r="BT54" s="164"/>
      <c r="BU54" s="884"/>
      <c r="BV54" s="885"/>
      <c r="BW54" s="885"/>
      <c r="BX54" s="885"/>
      <c r="BY54" s="885"/>
      <c r="BZ54" s="885"/>
      <c r="CA54" s="885"/>
      <c r="CB54" s="885"/>
      <c r="CC54" s="946"/>
      <c r="CD54" s="1107"/>
      <c r="CE54" s="1108"/>
      <c r="CF54" s="1111"/>
      <c r="CG54" s="139" t="s">
        <v>835</v>
      </c>
      <c r="CH54" s="248"/>
      <c r="CI54" s="722">
        <f>VLOOKUP(CG54,'Прайс-лист'!$B:$K,10,0)</f>
        <v>1260</v>
      </c>
      <c r="CJ54" s="723"/>
      <c r="CK54" s="723"/>
      <c r="CL54" s="723"/>
      <c r="CM54" s="723"/>
      <c r="CN54" s="723"/>
      <c r="CO54" s="723"/>
      <c r="CP54" s="723"/>
      <c r="CQ54" s="724"/>
      <c r="CR54" s="725"/>
      <c r="CS54" s="726"/>
      <c r="CT54" s="726"/>
      <c r="CU54" s="139" t="s">
        <v>5868</v>
      </c>
      <c r="CV54" s="244"/>
      <c r="CW54" s="722">
        <f>VLOOKUP(CU54,'Прайс-лист'!$B:$K,10,0)</f>
        <v>2750</v>
      </c>
      <c r="CX54" s="723"/>
      <c r="CY54" s="723"/>
      <c r="CZ54" s="723"/>
      <c r="DA54" s="723"/>
      <c r="DB54" s="723"/>
      <c r="DC54" s="723"/>
      <c r="DD54" s="723"/>
      <c r="DE54" s="724"/>
      <c r="DF54" s="725"/>
      <c r="DG54" s="726"/>
      <c r="DH54" s="727"/>
      <c r="DI54" s="138"/>
      <c r="DJ54" s="160"/>
      <c r="DK54" s="884"/>
      <c r="DL54" s="885"/>
      <c r="DM54" s="885"/>
      <c r="DN54" s="885"/>
      <c r="DO54" s="885"/>
      <c r="DP54" s="885"/>
      <c r="DQ54" s="885"/>
      <c r="DR54" s="885"/>
      <c r="DS54" s="946"/>
      <c r="DT54" s="1107"/>
      <c r="DU54" s="1108"/>
      <c r="DV54" s="1111"/>
      <c r="DW54" s="139" t="s">
        <v>837</v>
      </c>
      <c r="DX54" s="244"/>
      <c r="DY54" s="722">
        <f>VLOOKUP(DW54,'Прайс-лист'!$B:$K,10,0)</f>
        <v>1370</v>
      </c>
      <c r="DZ54" s="723"/>
      <c r="EA54" s="723"/>
      <c r="EB54" s="723"/>
      <c r="EC54" s="723"/>
      <c r="ED54" s="723"/>
      <c r="EE54" s="723"/>
      <c r="EF54" s="723"/>
      <c r="EG54" s="724"/>
      <c r="EH54" s="725"/>
      <c r="EI54" s="726"/>
      <c r="EJ54" s="727"/>
    </row>
    <row r="55" spans="1:140" ht="12" customHeight="1" thickBot="1">
      <c r="DJ55" s="160"/>
    </row>
    <row r="56" spans="1:140" ht="15.75" customHeight="1" thickBot="1">
      <c r="C56" s="754" t="s">
        <v>4291</v>
      </c>
      <c r="D56" s="755"/>
      <c r="E56" s="755"/>
      <c r="F56" s="755"/>
      <c r="G56" s="755"/>
      <c r="H56" s="755"/>
      <c r="I56" s="755"/>
      <c r="J56" s="755"/>
      <c r="K56" s="755"/>
      <c r="L56" s="755"/>
      <c r="M56" s="755"/>
      <c r="N56" s="755"/>
      <c r="O56" s="755"/>
      <c r="P56" s="755"/>
      <c r="Q56" s="755"/>
      <c r="R56" s="755"/>
      <c r="S56" s="755"/>
      <c r="T56" s="755"/>
      <c r="U56" s="755"/>
      <c r="V56" s="755"/>
      <c r="W56" s="755"/>
      <c r="X56" s="755"/>
      <c r="Y56" s="755"/>
      <c r="Z56" s="755"/>
      <c r="AA56" s="755"/>
      <c r="AB56" s="756"/>
      <c r="AC56" s="404"/>
      <c r="AD56" s="404"/>
      <c r="AE56" s="754" t="s">
        <v>4293</v>
      </c>
      <c r="AF56" s="755"/>
      <c r="AG56" s="755"/>
      <c r="AH56" s="755"/>
      <c r="AI56" s="755"/>
      <c r="AJ56" s="755"/>
      <c r="AK56" s="755"/>
      <c r="AL56" s="755"/>
      <c r="AM56" s="755"/>
      <c r="AN56" s="755"/>
      <c r="AO56" s="755"/>
      <c r="AP56" s="755"/>
      <c r="AQ56" s="755"/>
      <c r="AR56" s="755"/>
      <c r="AS56" s="755"/>
      <c r="AT56" s="755"/>
      <c r="AU56" s="755"/>
      <c r="AV56" s="755"/>
      <c r="AW56" s="755"/>
      <c r="AX56" s="755"/>
      <c r="AY56" s="755"/>
      <c r="AZ56" s="755"/>
      <c r="BA56" s="755"/>
      <c r="BB56" s="755"/>
      <c r="BC56" s="755"/>
      <c r="BD56" s="756"/>
      <c r="BE56" s="404"/>
      <c r="BF56" s="404"/>
      <c r="BG56" s="754" t="s">
        <v>4294</v>
      </c>
      <c r="BH56" s="755"/>
      <c r="BI56" s="755"/>
      <c r="BJ56" s="755"/>
      <c r="BK56" s="755"/>
      <c r="BL56" s="755"/>
      <c r="BM56" s="755"/>
      <c r="BN56" s="755"/>
      <c r="BO56" s="755"/>
      <c r="BP56" s="755"/>
      <c r="BQ56" s="755"/>
      <c r="BR56" s="755"/>
      <c r="BS56" s="755"/>
      <c r="BT56" s="755"/>
      <c r="BU56" s="755"/>
      <c r="BV56" s="755"/>
      <c r="BW56" s="755"/>
      <c r="BX56" s="755"/>
      <c r="BY56" s="755"/>
      <c r="BZ56" s="755"/>
      <c r="CA56" s="755"/>
      <c r="CB56" s="755"/>
      <c r="CC56" s="755"/>
      <c r="CD56" s="755"/>
      <c r="CE56" s="755"/>
      <c r="CF56" s="755"/>
      <c r="CG56" s="755"/>
      <c r="CH56" s="755"/>
      <c r="CI56" s="755"/>
      <c r="CJ56" s="755"/>
      <c r="CK56" s="755"/>
      <c r="CL56" s="755"/>
      <c r="CM56" s="755"/>
      <c r="CN56" s="755"/>
      <c r="CO56" s="755"/>
      <c r="CP56" s="755"/>
      <c r="CQ56" s="755"/>
      <c r="CR56" s="755"/>
      <c r="CS56" s="755"/>
      <c r="CT56" s="756"/>
      <c r="CU56" s="134"/>
      <c r="CW56" s="754" t="s">
        <v>4192</v>
      </c>
      <c r="CX56" s="755"/>
      <c r="CY56" s="755"/>
      <c r="CZ56" s="755"/>
      <c r="DA56" s="755"/>
      <c r="DB56" s="755"/>
      <c r="DC56" s="755"/>
      <c r="DD56" s="755"/>
      <c r="DE56" s="755"/>
      <c r="DF56" s="755"/>
      <c r="DG56" s="755"/>
      <c r="DH56" s="755"/>
      <c r="DI56" s="755"/>
      <c r="DJ56" s="755"/>
      <c r="DK56" s="755"/>
      <c r="DL56" s="755"/>
      <c r="DM56" s="755"/>
      <c r="DN56" s="755"/>
      <c r="DO56" s="755"/>
      <c r="DP56" s="755"/>
      <c r="DQ56" s="755"/>
      <c r="DR56" s="755"/>
      <c r="DS56" s="755"/>
      <c r="DT56" s="755"/>
      <c r="DU56" s="755"/>
      <c r="DV56" s="756"/>
      <c r="DW56" s="134"/>
      <c r="DY56" s="754" t="s">
        <v>4193</v>
      </c>
      <c r="DZ56" s="755"/>
      <c r="EA56" s="755"/>
      <c r="EB56" s="755"/>
      <c r="EC56" s="755"/>
      <c r="ED56" s="755"/>
      <c r="EE56" s="755"/>
      <c r="EF56" s="755"/>
      <c r="EG56" s="755"/>
      <c r="EH56" s="755"/>
      <c r="EI56" s="755"/>
      <c r="EJ56" s="756"/>
    </row>
    <row r="57" spans="1:140" ht="15.75">
      <c r="A57" s="135"/>
      <c r="B57" s="164"/>
      <c r="C57" s="740" t="s">
        <v>6357</v>
      </c>
      <c r="D57" s="741"/>
      <c r="E57" s="741"/>
      <c r="F57" s="741"/>
      <c r="G57" s="741"/>
      <c r="H57" s="741"/>
      <c r="I57" s="741"/>
      <c r="J57" s="741"/>
      <c r="K57" s="741"/>
      <c r="L57" s="741"/>
      <c r="M57" s="741"/>
      <c r="N57" s="741"/>
      <c r="O57" s="135"/>
      <c r="P57" s="164"/>
      <c r="Q57" s="733" t="s">
        <v>6358</v>
      </c>
      <c r="R57" s="733"/>
      <c r="S57" s="733"/>
      <c r="T57" s="733"/>
      <c r="U57" s="733"/>
      <c r="V57" s="733"/>
      <c r="W57" s="733"/>
      <c r="X57" s="733"/>
      <c r="Y57" s="733"/>
      <c r="Z57" s="733"/>
      <c r="AA57" s="733"/>
      <c r="AB57" s="743"/>
      <c r="AC57" s="135"/>
      <c r="AE57" s="740" t="s">
        <v>4255</v>
      </c>
      <c r="AF57" s="741"/>
      <c r="AG57" s="741"/>
      <c r="AH57" s="741"/>
      <c r="AI57" s="741"/>
      <c r="AJ57" s="741"/>
      <c r="AK57" s="741"/>
      <c r="AL57" s="741"/>
      <c r="AM57" s="741"/>
      <c r="AN57" s="741"/>
      <c r="AO57" s="741"/>
      <c r="AP57" s="741"/>
      <c r="AQ57" s="135"/>
      <c r="AR57" s="164"/>
      <c r="AS57" s="733" t="s">
        <v>615</v>
      </c>
      <c r="AT57" s="733"/>
      <c r="AU57" s="733"/>
      <c r="AV57" s="733"/>
      <c r="AW57" s="733"/>
      <c r="AX57" s="733"/>
      <c r="AY57" s="733"/>
      <c r="AZ57" s="733"/>
      <c r="BA57" s="733"/>
      <c r="BB57" s="733"/>
      <c r="BC57" s="733"/>
      <c r="BD57" s="743"/>
      <c r="BG57" s="740" t="s">
        <v>5890</v>
      </c>
      <c r="BH57" s="741"/>
      <c r="BI57" s="741"/>
      <c r="BJ57" s="741"/>
      <c r="BK57" s="741"/>
      <c r="BL57" s="741"/>
      <c r="BM57" s="741"/>
      <c r="BN57" s="741"/>
      <c r="BO57" s="741"/>
      <c r="BP57" s="741"/>
      <c r="BQ57" s="741"/>
      <c r="BR57" s="741"/>
      <c r="BS57" s="341"/>
      <c r="BT57" s="382"/>
      <c r="BU57" s="759" t="s">
        <v>5875</v>
      </c>
      <c r="BV57" s="759"/>
      <c r="BW57" s="759"/>
      <c r="BX57" s="759"/>
      <c r="BY57" s="759"/>
      <c r="BZ57" s="759"/>
      <c r="CA57" s="759"/>
      <c r="CB57" s="759"/>
      <c r="CC57" s="759"/>
      <c r="CD57" s="759"/>
      <c r="CE57" s="759"/>
      <c r="CF57" s="760"/>
      <c r="CG57" s="341"/>
      <c r="CH57" s="382"/>
      <c r="CI57" s="759" t="s">
        <v>6365</v>
      </c>
      <c r="CJ57" s="759"/>
      <c r="CK57" s="759"/>
      <c r="CL57" s="759"/>
      <c r="CM57" s="759"/>
      <c r="CN57" s="759"/>
      <c r="CO57" s="759"/>
      <c r="CP57" s="759"/>
      <c r="CQ57" s="759"/>
      <c r="CR57" s="759"/>
      <c r="CS57" s="759"/>
      <c r="CT57" s="760"/>
      <c r="CU57" s="135"/>
      <c r="CW57" s="740" t="s">
        <v>5892</v>
      </c>
      <c r="CX57" s="741"/>
      <c r="CY57" s="741"/>
      <c r="CZ57" s="741"/>
      <c r="DA57" s="741"/>
      <c r="DB57" s="741"/>
      <c r="DC57" s="741"/>
      <c r="DD57" s="741"/>
      <c r="DE57" s="741"/>
      <c r="DF57" s="741"/>
      <c r="DG57" s="741"/>
      <c r="DH57" s="741"/>
      <c r="DI57" s="135"/>
      <c r="DJ57" s="164"/>
      <c r="DK57" s="759" t="s">
        <v>5874</v>
      </c>
      <c r="DL57" s="759"/>
      <c r="DM57" s="759"/>
      <c r="DN57" s="759"/>
      <c r="DO57" s="759"/>
      <c r="DP57" s="759"/>
      <c r="DQ57" s="759"/>
      <c r="DR57" s="759"/>
      <c r="DS57" s="759"/>
      <c r="DT57" s="759"/>
      <c r="DU57" s="759"/>
      <c r="DV57" s="760"/>
      <c r="DW57" s="135"/>
      <c r="DY57" s="740" t="s">
        <v>4257</v>
      </c>
      <c r="DZ57" s="741"/>
      <c r="EA57" s="741"/>
      <c r="EB57" s="741"/>
      <c r="EC57" s="741"/>
      <c r="ED57" s="741"/>
      <c r="EE57" s="741"/>
      <c r="EF57" s="741"/>
      <c r="EG57" s="741"/>
      <c r="EH57" s="741"/>
      <c r="EI57" s="741"/>
      <c r="EJ57" s="742"/>
    </row>
    <row r="58" spans="1:140" ht="48.75" customHeight="1">
      <c r="A58" s="142"/>
      <c r="B58" s="160"/>
      <c r="C58" s="734" t="s">
        <v>4254</v>
      </c>
      <c r="D58" s="763"/>
      <c r="E58" s="763"/>
      <c r="F58" s="763"/>
      <c r="G58" s="763"/>
      <c r="H58" s="763"/>
      <c r="I58" s="763"/>
      <c r="J58" s="763"/>
      <c r="K58" s="763"/>
      <c r="L58" s="763"/>
      <c r="M58" s="763"/>
      <c r="N58" s="763"/>
      <c r="O58" s="142"/>
      <c r="P58" s="164"/>
      <c r="Q58" s="763" t="s">
        <v>4273</v>
      </c>
      <c r="R58" s="763"/>
      <c r="S58" s="763"/>
      <c r="T58" s="763"/>
      <c r="U58" s="763"/>
      <c r="V58" s="763"/>
      <c r="W58" s="763"/>
      <c r="X58" s="763"/>
      <c r="Y58" s="763"/>
      <c r="Z58" s="763"/>
      <c r="AA58" s="763"/>
      <c r="AB58" s="744"/>
      <c r="AC58" s="142"/>
      <c r="AD58" s="160"/>
      <c r="AE58" s="734" t="s">
        <v>4292</v>
      </c>
      <c r="AF58" s="763"/>
      <c r="AG58" s="763"/>
      <c r="AH58" s="763"/>
      <c r="AI58" s="763"/>
      <c r="AJ58" s="763"/>
      <c r="AK58" s="763"/>
      <c r="AL58" s="763"/>
      <c r="AM58" s="763"/>
      <c r="AN58" s="763"/>
      <c r="AO58" s="763"/>
      <c r="AP58" s="763"/>
      <c r="AQ58" s="142"/>
      <c r="AR58" s="164"/>
      <c r="AS58" s="763" t="s">
        <v>4262</v>
      </c>
      <c r="AT58" s="763"/>
      <c r="AU58" s="763"/>
      <c r="AV58" s="763"/>
      <c r="AW58" s="763"/>
      <c r="AX58" s="763"/>
      <c r="AY58" s="763"/>
      <c r="AZ58" s="763"/>
      <c r="BA58" s="763"/>
      <c r="BB58" s="763"/>
      <c r="BC58" s="763"/>
      <c r="BD58" s="744"/>
      <c r="BE58" s="142"/>
      <c r="BF58" s="160"/>
      <c r="BG58" s="734" t="s">
        <v>5891</v>
      </c>
      <c r="BH58" s="763"/>
      <c r="BI58" s="763"/>
      <c r="BJ58" s="763"/>
      <c r="BK58" s="763"/>
      <c r="BL58" s="763"/>
      <c r="BM58" s="763"/>
      <c r="BN58" s="763"/>
      <c r="BO58" s="763"/>
      <c r="BP58" s="763"/>
      <c r="BQ58" s="763"/>
      <c r="BR58" s="763"/>
      <c r="BS58" s="142"/>
      <c r="BT58" s="164"/>
      <c r="BU58" s="763" t="s">
        <v>5884</v>
      </c>
      <c r="BV58" s="763"/>
      <c r="BW58" s="763"/>
      <c r="BX58" s="763"/>
      <c r="BY58" s="763"/>
      <c r="BZ58" s="763"/>
      <c r="CA58" s="763"/>
      <c r="CB58" s="763"/>
      <c r="CC58" s="763"/>
      <c r="CD58" s="763"/>
      <c r="CE58" s="763"/>
      <c r="CF58" s="763"/>
      <c r="CG58" s="142"/>
      <c r="CH58" s="164"/>
      <c r="CI58" s="763" t="s">
        <v>5885</v>
      </c>
      <c r="CJ58" s="763"/>
      <c r="CK58" s="763"/>
      <c r="CL58" s="763"/>
      <c r="CM58" s="763"/>
      <c r="CN58" s="763"/>
      <c r="CO58" s="763"/>
      <c r="CP58" s="763"/>
      <c r="CQ58" s="763"/>
      <c r="CR58" s="763"/>
      <c r="CS58" s="763"/>
      <c r="CT58" s="744"/>
      <c r="CU58" s="135"/>
      <c r="CW58" s="734" t="s">
        <v>5893</v>
      </c>
      <c r="CX58" s="763"/>
      <c r="CY58" s="763"/>
      <c r="CZ58" s="763"/>
      <c r="DA58" s="763"/>
      <c r="DB58" s="763"/>
      <c r="DC58" s="763"/>
      <c r="DD58" s="763"/>
      <c r="DE58" s="763"/>
      <c r="DF58" s="763"/>
      <c r="DG58" s="763"/>
      <c r="DH58" s="763"/>
      <c r="DI58" s="142"/>
      <c r="DJ58" s="164"/>
      <c r="DK58" s="763" t="s">
        <v>5883</v>
      </c>
      <c r="DL58" s="763"/>
      <c r="DM58" s="763"/>
      <c r="DN58" s="763"/>
      <c r="DO58" s="763"/>
      <c r="DP58" s="763"/>
      <c r="DQ58" s="763"/>
      <c r="DR58" s="763"/>
      <c r="DS58" s="763"/>
      <c r="DT58" s="763"/>
      <c r="DU58" s="763"/>
      <c r="DV58" s="744"/>
      <c r="DW58" s="142"/>
      <c r="DX58" s="160"/>
      <c r="DY58" s="734" t="s">
        <v>4256</v>
      </c>
      <c r="DZ58" s="821"/>
      <c r="EA58" s="821"/>
      <c r="EB58" s="821"/>
      <c r="EC58" s="821"/>
      <c r="ED58" s="821"/>
      <c r="EE58" s="821"/>
      <c r="EF58" s="821"/>
      <c r="EG58" s="821"/>
      <c r="EH58" s="821"/>
      <c r="EI58" s="821"/>
      <c r="EJ58" s="744"/>
    </row>
    <row r="59" spans="1:140" ht="15" customHeight="1">
      <c r="A59" s="403"/>
      <c r="B59" s="160"/>
      <c r="C59" s="736"/>
      <c r="D59" s="762"/>
      <c r="E59" s="762"/>
      <c r="F59" s="762"/>
      <c r="G59" s="762"/>
      <c r="H59" s="762"/>
      <c r="I59" s="762"/>
      <c r="J59" s="762"/>
      <c r="K59" s="762"/>
      <c r="L59" s="762"/>
      <c r="M59" s="762"/>
      <c r="N59" s="762"/>
      <c r="O59" s="403"/>
      <c r="P59" s="164"/>
      <c r="Q59" s="762" t="s">
        <v>661</v>
      </c>
      <c r="R59" s="762"/>
      <c r="S59" s="762"/>
      <c r="T59" s="762"/>
      <c r="U59" s="762"/>
      <c r="V59" s="762"/>
      <c r="W59" s="762"/>
      <c r="X59" s="762"/>
      <c r="Y59" s="762"/>
      <c r="Z59" s="762"/>
      <c r="AA59" s="762"/>
      <c r="AB59" s="718"/>
      <c r="AC59" s="403"/>
      <c r="AD59" s="160"/>
      <c r="AE59" s="736"/>
      <c r="AF59" s="762"/>
      <c r="AG59" s="762"/>
      <c r="AH59" s="762"/>
      <c r="AI59" s="762"/>
      <c r="AJ59" s="762"/>
      <c r="AK59" s="762"/>
      <c r="AL59" s="762"/>
      <c r="AM59" s="762"/>
      <c r="AN59" s="762"/>
      <c r="AO59" s="762"/>
      <c r="AP59" s="762"/>
      <c r="AQ59" s="403"/>
      <c r="AR59" s="164"/>
      <c r="AS59" s="762" t="s">
        <v>617</v>
      </c>
      <c r="AT59" s="762"/>
      <c r="AU59" s="762"/>
      <c r="AV59" s="762"/>
      <c r="AW59" s="762"/>
      <c r="AX59" s="762"/>
      <c r="AY59" s="762"/>
      <c r="AZ59" s="762"/>
      <c r="BA59" s="762"/>
      <c r="BB59" s="762"/>
      <c r="BC59" s="762"/>
      <c r="BD59" s="718"/>
      <c r="BE59" s="403"/>
      <c r="BF59" s="160"/>
      <c r="BG59" s="736"/>
      <c r="BH59" s="762"/>
      <c r="BI59" s="762"/>
      <c r="BJ59" s="762"/>
      <c r="BK59" s="762"/>
      <c r="BL59" s="762"/>
      <c r="BM59" s="762"/>
      <c r="BN59" s="762"/>
      <c r="BO59" s="762"/>
      <c r="BP59" s="762"/>
      <c r="BQ59" s="762"/>
      <c r="BR59" s="762"/>
      <c r="BS59" s="403"/>
      <c r="BT59" s="164"/>
      <c r="BU59" s="762" t="s">
        <v>5879</v>
      </c>
      <c r="BV59" s="762"/>
      <c r="BW59" s="762"/>
      <c r="BX59" s="762"/>
      <c r="BY59" s="762"/>
      <c r="BZ59" s="762"/>
      <c r="CA59" s="762"/>
      <c r="CB59" s="762"/>
      <c r="CC59" s="762"/>
      <c r="CD59" s="762"/>
      <c r="CE59" s="762"/>
      <c r="CF59" s="762"/>
      <c r="CG59" s="403"/>
      <c r="CH59" s="164"/>
      <c r="CI59" s="762" t="s">
        <v>5879</v>
      </c>
      <c r="CJ59" s="762"/>
      <c r="CK59" s="762"/>
      <c r="CL59" s="762"/>
      <c r="CM59" s="762"/>
      <c r="CN59" s="762"/>
      <c r="CO59" s="762"/>
      <c r="CP59" s="762"/>
      <c r="CQ59" s="762"/>
      <c r="CR59" s="762"/>
      <c r="CS59" s="762"/>
      <c r="CT59" s="718"/>
      <c r="CU59" s="135"/>
      <c r="CW59" s="736"/>
      <c r="CX59" s="762"/>
      <c r="CY59" s="762"/>
      <c r="CZ59" s="762"/>
      <c r="DA59" s="762"/>
      <c r="DB59" s="762"/>
      <c r="DC59" s="762"/>
      <c r="DD59" s="762"/>
      <c r="DE59" s="762"/>
      <c r="DF59" s="762"/>
      <c r="DG59" s="762"/>
      <c r="DH59" s="762"/>
      <c r="DI59" s="403"/>
      <c r="DJ59" s="164"/>
      <c r="DK59" s="762" t="s">
        <v>5879</v>
      </c>
      <c r="DL59" s="762"/>
      <c r="DM59" s="762"/>
      <c r="DN59" s="762"/>
      <c r="DO59" s="762"/>
      <c r="DP59" s="762"/>
      <c r="DQ59" s="762"/>
      <c r="DR59" s="762"/>
      <c r="DS59" s="762"/>
      <c r="DT59" s="762"/>
      <c r="DU59" s="762"/>
      <c r="DV59" s="718"/>
      <c r="DW59" s="403"/>
      <c r="DX59" s="164"/>
      <c r="DY59" s="736"/>
      <c r="DZ59" s="822"/>
      <c r="EA59" s="822"/>
      <c r="EB59" s="822"/>
      <c r="EC59" s="822"/>
      <c r="ED59" s="822"/>
      <c r="EE59" s="822"/>
      <c r="EF59" s="822"/>
      <c r="EG59" s="822"/>
      <c r="EH59" s="822"/>
      <c r="EI59" s="822"/>
      <c r="EJ59" s="718"/>
    </row>
    <row r="60" spans="1:140" ht="106.5" customHeight="1">
      <c r="A60" s="135"/>
      <c r="B60" s="160"/>
      <c r="C60" s="720"/>
      <c r="D60" s="711"/>
      <c r="E60" s="711"/>
      <c r="F60" s="711"/>
      <c r="G60" s="711"/>
      <c r="H60" s="711"/>
      <c r="I60" s="711"/>
      <c r="J60" s="711"/>
      <c r="K60" s="711"/>
      <c r="L60" s="711"/>
      <c r="M60" s="711"/>
      <c r="N60" s="721"/>
      <c r="O60" s="135"/>
      <c r="P60" s="164"/>
      <c r="Q60" s="710"/>
      <c r="R60" s="711"/>
      <c r="S60" s="711"/>
      <c r="T60" s="711"/>
      <c r="U60" s="711"/>
      <c r="V60" s="711"/>
      <c r="W60" s="711"/>
      <c r="X60" s="711"/>
      <c r="Y60" s="711"/>
      <c r="Z60" s="711"/>
      <c r="AA60" s="711"/>
      <c r="AB60" s="712"/>
      <c r="AC60" s="135"/>
      <c r="AD60" s="160"/>
      <c r="AE60" s="720"/>
      <c r="AF60" s="711"/>
      <c r="AG60" s="711"/>
      <c r="AH60" s="711"/>
      <c r="AI60" s="711"/>
      <c r="AJ60" s="711"/>
      <c r="AK60" s="711"/>
      <c r="AL60" s="711"/>
      <c r="AM60" s="711"/>
      <c r="AN60" s="711"/>
      <c r="AO60" s="711"/>
      <c r="AP60" s="721"/>
      <c r="AQ60" s="135"/>
      <c r="AR60" s="164"/>
      <c r="AS60" s="710"/>
      <c r="AT60" s="711"/>
      <c r="AU60" s="711"/>
      <c r="AV60" s="711"/>
      <c r="AW60" s="711"/>
      <c r="AX60" s="711"/>
      <c r="AY60" s="711"/>
      <c r="AZ60" s="711"/>
      <c r="BA60" s="711"/>
      <c r="BB60" s="711"/>
      <c r="BC60" s="711"/>
      <c r="BD60" s="712"/>
      <c r="BE60" s="135"/>
      <c r="BF60" s="160"/>
      <c r="BG60" s="720"/>
      <c r="BH60" s="711"/>
      <c r="BI60" s="711"/>
      <c r="BJ60" s="711"/>
      <c r="BK60" s="711"/>
      <c r="BL60" s="711"/>
      <c r="BM60" s="711"/>
      <c r="BN60" s="711"/>
      <c r="BO60" s="711"/>
      <c r="BP60" s="711"/>
      <c r="BQ60" s="711"/>
      <c r="BR60" s="721"/>
      <c r="BS60" s="135"/>
      <c r="BT60" s="164"/>
      <c r="BU60" s="710"/>
      <c r="BV60" s="711"/>
      <c r="BW60" s="711"/>
      <c r="BX60" s="711"/>
      <c r="BY60" s="711"/>
      <c r="BZ60" s="711"/>
      <c r="CA60" s="711"/>
      <c r="CB60" s="711"/>
      <c r="CC60" s="711"/>
      <c r="CD60" s="711"/>
      <c r="CE60" s="711"/>
      <c r="CF60" s="721"/>
      <c r="CG60" s="135"/>
      <c r="CH60" s="164"/>
      <c r="CI60" s="710"/>
      <c r="CJ60" s="711"/>
      <c r="CK60" s="711"/>
      <c r="CL60" s="711"/>
      <c r="CM60" s="711"/>
      <c r="CN60" s="711"/>
      <c r="CO60" s="711"/>
      <c r="CP60" s="711"/>
      <c r="CQ60" s="711"/>
      <c r="CR60" s="711"/>
      <c r="CS60" s="711"/>
      <c r="CT60" s="712"/>
      <c r="CU60" s="135"/>
      <c r="CW60" s="720"/>
      <c r="CX60" s="711"/>
      <c r="CY60" s="711"/>
      <c r="CZ60" s="711"/>
      <c r="DA60" s="711"/>
      <c r="DB60" s="711"/>
      <c r="DC60" s="711"/>
      <c r="DD60" s="711"/>
      <c r="DE60" s="711"/>
      <c r="DF60" s="711"/>
      <c r="DG60" s="711"/>
      <c r="DH60" s="721"/>
      <c r="DI60" s="135"/>
      <c r="DJ60" s="164"/>
      <c r="DK60" s="710"/>
      <c r="DL60" s="711"/>
      <c r="DM60" s="711"/>
      <c r="DN60" s="711"/>
      <c r="DO60" s="711"/>
      <c r="DP60" s="711"/>
      <c r="DQ60" s="711"/>
      <c r="DR60" s="711"/>
      <c r="DS60" s="711"/>
      <c r="DT60" s="711"/>
      <c r="DU60" s="711"/>
      <c r="DV60" s="712"/>
      <c r="DW60" s="135"/>
      <c r="DX60" s="160"/>
      <c r="DY60" s="720"/>
      <c r="DZ60" s="824"/>
      <c r="EA60" s="824"/>
      <c r="EB60" s="824"/>
      <c r="EC60" s="824"/>
      <c r="ED60" s="824"/>
      <c r="EE60" s="824"/>
      <c r="EF60" s="824"/>
      <c r="EG60" s="824"/>
      <c r="EH60" s="824"/>
      <c r="EI60" s="824"/>
      <c r="EJ60" s="712"/>
    </row>
    <row r="61" spans="1:140">
      <c r="A61" s="137" t="s">
        <v>3250</v>
      </c>
      <c r="B61" s="160"/>
      <c r="C61" s="881">
        <f>VLOOKUP(A61,'Прайс-лист'!$B:$K,10,0)</f>
        <v>840</v>
      </c>
      <c r="D61" s="882"/>
      <c r="E61" s="882"/>
      <c r="F61" s="882"/>
      <c r="G61" s="882"/>
      <c r="H61" s="882"/>
      <c r="I61" s="882"/>
      <c r="J61" s="882"/>
      <c r="K61" s="945"/>
      <c r="L61" s="1104"/>
      <c r="M61" s="1105"/>
      <c r="N61" s="1110"/>
      <c r="O61" s="137" t="s">
        <v>728</v>
      </c>
      <c r="P61" s="160"/>
      <c r="Q61" s="719">
        <f>VLOOKUP(O61,'Прайс-лист'!$B:$K,10,0)</f>
        <v>1520</v>
      </c>
      <c r="R61" s="715"/>
      <c r="S61" s="715"/>
      <c r="T61" s="715"/>
      <c r="U61" s="715"/>
      <c r="V61" s="715"/>
      <c r="W61" s="715"/>
      <c r="X61" s="715"/>
      <c r="Y61" s="716"/>
      <c r="Z61" s="1101"/>
      <c r="AA61" s="1102"/>
      <c r="AB61" s="1103"/>
      <c r="AC61" s="137" t="s">
        <v>3252</v>
      </c>
      <c r="AD61" s="160"/>
      <c r="AE61" s="881">
        <f>VLOOKUP(AC61,'Прайс-лист'!$B:$K,10,0)</f>
        <v>980</v>
      </c>
      <c r="AF61" s="882"/>
      <c r="AG61" s="882"/>
      <c r="AH61" s="882"/>
      <c r="AI61" s="882"/>
      <c r="AJ61" s="882"/>
      <c r="AK61" s="882"/>
      <c r="AL61" s="882"/>
      <c r="AM61" s="945"/>
      <c r="AN61" s="1104"/>
      <c r="AO61" s="1105"/>
      <c r="AP61" s="1110"/>
      <c r="AQ61" s="137" t="s">
        <v>618</v>
      </c>
      <c r="AR61" s="160"/>
      <c r="AS61" s="719">
        <f>VLOOKUP(AQ61,'Прайс-лист'!$B:$K,10,0)</f>
        <v>620</v>
      </c>
      <c r="AT61" s="715"/>
      <c r="AU61" s="715"/>
      <c r="AV61" s="715"/>
      <c r="AW61" s="715"/>
      <c r="AX61" s="715"/>
      <c r="AY61" s="715"/>
      <c r="AZ61" s="715"/>
      <c r="BA61" s="716"/>
      <c r="BB61" s="1101"/>
      <c r="BC61" s="1102"/>
      <c r="BD61" s="1103"/>
      <c r="BE61" s="137" t="s">
        <v>5840</v>
      </c>
      <c r="BF61" s="164"/>
      <c r="BG61" s="881">
        <f>VLOOKUP(BE61,'Прайс-лист'!$B:$K,10,0)</f>
        <v>750</v>
      </c>
      <c r="BH61" s="882"/>
      <c r="BI61" s="882"/>
      <c r="BJ61" s="882"/>
      <c r="BK61" s="882"/>
      <c r="BL61" s="882"/>
      <c r="BM61" s="882"/>
      <c r="BN61" s="882"/>
      <c r="BO61" s="945"/>
      <c r="BP61" s="1104"/>
      <c r="BQ61" s="1105"/>
      <c r="BR61" s="1110"/>
      <c r="BS61" s="137" t="s">
        <v>5865</v>
      </c>
      <c r="BT61" s="164"/>
      <c r="BU61" s="719">
        <f>VLOOKUP(BS61,'Прайс-лист'!$B:$K,10,0)</f>
        <v>2460</v>
      </c>
      <c r="BV61" s="715"/>
      <c r="BW61" s="715"/>
      <c r="BX61" s="715"/>
      <c r="BY61" s="715"/>
      <c r="BZ61" s="715"/>
      <c r="CA61" s="715"/>
      <c r="CB61" s="715"/>
      <c r="CC61" s="716"/>
      <c r="CD61" s="708"/>
      <c r="CE61" s="761"/>
      <c r="CF61" s="761"/>
      <c r="CG61" s="137" t="s">
        <v>5867</v>
      </c>
      <c r="CH61" s="164"/>
      <c r="CI61" s="719">
        <f>VLOOKUP(CG61,'Прайс-лист'!$B:$K,10,0)</f>
        <v>2750</v>
      </c>
      <c r="CJ61" s="715"/>
      <c r="CK61" s="715"/>
      <c r="CL61" s="715"/>
      <c r="CM61" s="715"/>
      <c r="CN61" s="715"/>
      <c r="CO61" s="715"/>
      <c r="CP61" s="715"/>
      <c r="CQ61" s="716"/>
      <c r="CR61" s="708"/>
      <c r="CS61" s="761"/>
      <c r="CT61" s="713"/>
      <c r="CU61" s="137" t="s">
        <v>5841</v>
      </c>
      <c r="CV61" s="164"/>
      <c r="CW61" s="881">
        <f>VLOOKUP(CU61,'Прайс-лист'!$B:$K,10,0)</f>
        <v>1460</v>
      </c>
      <c r="CX61" s="882"/>
      <c r="CY61" s="882"/>
      <c r="CZ61" s="882"/>
      <c r="DA61" s="882"/>
      <c r="DB61" s="882"/>
      <c r="DC61" s="882"/>
      <c r="DD61" s="882"/>
      <c r="DE61" s="945"/>
      <c r="DF61" s="1104"/>
      <c r="DG61" s="1105"/>
      <c r="DH61" s="1110"/>
      <c r="DI61" s="349" t="s">
        <v>5863</v>
      </c>
      <c r="DJ61" s="385"/>
      <c r="DK61" s="719">
        <f>VLOOKUP(DI61,'Прайс-лист'!$B:$K,10,0)</f>
        <v>2190</v>
      </c>
      <c r="DL61" s="715"/>
      <c r="DM61" s="715"/>
      <c r="DN61" s="715"/>
      <c r="DO61" s="715"/>
      <c r="DP61" s="715"/>
      <c r="DQ61" s="715"/>
      <c r="DR61" s="715"/>
      <c r="DS61" s="716"/>
      <c r="DT61" s="708"/>
      <c r="DU61" s="761"/>
      <c r="DV61" s="713"/>
      <c r="DW61" s="137" t="s">
        <v>3255</v>
      </c>
      <c r="DX61" s="160"/>
      <c r="DY61" s="881">
        <f>VLOOKUP(DW61,'Прайс-лист'!$B:$K,10,0)</f>
        <v>850</v>
      </c>
      <c r="DZ61" s="882"/>
      <c r="EA61" s="882"/>
      <c r="EB61" s="882"/>
      <c r="EC61" s="882"/>
      <c r="ED61" s="882"/>
      <c r="EE61" s="882"/>
      <c r="EF61" s="882"/>
      <c r="EG61" s="945"/>
      <c r="EH61" s="1104"/>
      <c r="EI61" s="1105"/>
      <c r="EJ61" s="1106"/>
    </row>
    <row r="62" spans="1:140" ht="15" thickBot="1">
      <c r="A62" s="138"/>
      <c r="B62" s="160"/>
      <c r="C62" s="884"/>
      <c r="D62" s="885"/>
      <c r="E62" s="885"/>
      <c r="F62" s="885"/>
      <c r="G62" s="885"/>
      <c r="H62" s="885"/>
      <c r="I62" s="885"/>
      <c r="J62" s="885"/>
      <c r="K62" s="946"/>
      <c r="L62" s="1107"/>
      <c r="M62" s="1108"/>
      <c r="N62" s="1111"/>
      <c r="O62" s="139" t="s">
        <v>839</v>
      </c>
      <c r="P62" s="245"/>
      <c r="Q62" s="722">
        <f>VLOOKUP(O62,'Прайс-лист'!$B:$K,10,0)</f>
        <v>1520</v>
      </c>
      <c r="R62" s="723"/>
      <c r="S62" s="723"/>
      <c r="T62" s="723"/>
      <c r="U62" s="723"/>
      <c r="V62" s="723"/>
      <c r="W62" s="723"/>
      <c r="X62" s="723"/>
      <c r="Y62" s="724"/>
      <c r="Z62" s="1112"/>
      <c r="AA62" s="1113"/>
      <c r="AB62" s="1114"/>
      <c r="AC62" s="138"/>
      <c r="AD62" s="160"/>
      <c r="AE62" s="884"/>
      <c r="AF62" s="885"/>
      <c r="AG62" s="885"/>
      <c r="AH62" s="885"/>
      <c r="AI62" s="885"/>
      <c r="AJ62" s="885"/>
      <c r="AK62" s="885"/>
      <c r="AL62" s="885"/>
      <c r="AM62" s="946"/>
      <c r="AN62" s="1107"/>
      <c r="AO62" s="1108"/>
      <c r="AP62" s="1111"/>
      <c r="AQ62" s="139" t="s">
        <v>775</v>
      </c>
      <c r="AR62" s="245"/>
      <c r="AS62" s="722">
        <f>VLOOKUP(AQ62,'Прайс-лист'!$B:$K,10,0)</f>
        <v>620</v>
      </c>
      <c r="AT62" s="723"/>
      <c r="AU62" s="723"/>
      <c r="AV62" s="723"/>
      <c r="AW62" s="723"/>
      <c r="AX62" s="723"/>
      <c r="AY62" s="723"/>
      <c r="AZ62" s="723"/>
      <c r="BA62" s="724"/>
      <c r="BB62" s="1112"/>
      <c r="BC62" s="1113"/>
      <c r="BD62" s="1114"/>
      <c r="BE62" s="138"/>
      <c r="BF62" s="164"/>
      <c r="BG62" s="884" t="e">
        <f>VLOOKUP(BE62,'Прайс-лист'!$B:$K,10,0)</f>
        <v>#N/A</v>
      </c>
      <c r="BH62" s="885"/>
      <c r="BI62" s="885"/>
      <c r="BJ62" s="885"/>
      <c r="BK62" s="885"/>
      <c r="BL62" s="885"/>
      <c r="BM62" s="885"/>
      <c r="BN62" s="885"/>
      <c r="BO62" s="946"/>
      <c r="BP62" s="1107"/>
      <c r="BQ62" s="1108"/>
      <c r="BR62" s="1111"/>
      <c r="BS62" s="139" t="s">
        <v>5866</v>
      </c>
      <c r="BT62" s="244"/>
      <c r="BU62" s="722">
        <f>VLOOKUP(BS62,'Прайс-лист'!$B:$K,10,0)</f>
        <v>2460</v>
      </c>
      <c r="BV62" s="723"/>
      <c r="BW62" s="723"/>
      <c r="BX62" s="723"/>
      <c r="BY62" s="723"/>
      <c r="BZ62" s="723"/>
      <c r="CA62" s="723"/>
      <c r="CB62" s="723"/>
      <c r="CC62" s="724"/>
      <c r="CD62" s="725"/>
      <c r="CE62" s="726"/>
      <c r="CF62" s="726"/>
      <c r="CG62" s="139" t="s">
        <v>5868</v>
      </c>
      <c r="CH62" s="244"/>
      <c r="CI62" s="722">
        <f>VLOOKUP(CG62,'Прайс-лист'!$B:$K,10,0)</f>
        <v>2750</v>
      </c>
      <c r="CJ62" s="723"/>
      <c r="CK62" s="723"/>
      <c r="CL62" s="723"/>
      <c r="CM62" s="723"/>
      <c r="CN62" s="723"/>
      <c r="CO62" s="723"/>
      <c r="CP62" s="723"/>
      <c r="CQ62" s="724"/>
      <c r="CR62" s="725"/>
      <c r="CS62" s="726"/>
      <c r="CT62" s="727"/>
      <c r="CU62" s="138"/>
      <c r="CV62" s="164"/>
      <c r="CW62" s="884" t="e">
        <f>VLOOKUP(CU62,'Прайс-лист'!$B:$K,10,0)</f>
        <v>#N/A</v>
      </c>
      <c r="CX62" s="885"/>
      <c r="CY62" s="885"/>
      <c r="CZ62" s="885"/>
      <c r="DA62" s="885"/>
      <c r="DB62" s="885"/>
      <c r="DC62" s="885"/>
      <c r="DD62" s="885"/>
      <c r="DE62" s="946"/>
      <c r="DF62" s="1107"/>
      <c r="DG62" s="1108"/>
      <c r="DH62" s="1111"/>
      <c r="DI62" s="144" t="s">
        <v>5864</v>
      </c>
      <c r="DJ62" s="254"/>
      <c r="DK62" s="722">
        <f>VLOOKUP(DI62,'Прайс-лист'!$B:$K,10,0)</f>
        <v>2190</v>
      </c>
      <c r="DL62" s="723"/>
      <c r="DM62" s="723"/>
      <c r="DN62" s="723"/>
      <c r="DO62" s="723"/>
      <c r="DP62" s="723"/>
      <c r="DQ62" s="723"/>
      <c r="DR62" s="723"/>
      <c r="DS62" s="724"/>
      <c r="DT62" s="725"/>
      <c r="DU62" s="726"/>
      <c r="DV62" s="727"/>
      <c r="DW62" s="138"/>
      <c r="DX62" s="160"/>
      <c r="DY62" s="884"/>
      <c r="DZ62" s="885"/>
      <c r="EA62" s="885"/>
      <c r="EB62" s="885"/>
      <c r="EC62" s="885"/>
      <c r="ED62" s="885"/>
      <c r="EE62" s="885"/>
      <c r="EF62" s="885"/>
      <c r="EG62" s="946"/>
      <c r="EH62" s="1107"/>
      <c r="EI62" s="1108"/>
      <c r="EJ62" s="1109"/>
    </row>
    <row r="63" spans="1:140" ht="15" thickBot="1">
      <c r="BF63" s="160"/>
    </row>
    <row r="64" spans="1:140" ht="15" thickBot="1">
      <c r="C64" s="754" t="s">
        <v>4193</v>
      </c>
      <c r="D64" s="755"/>
      <c r="E64" s="755"/>
      <c r="F64" s="755"/>
      <c r="G64" s="755"/>
      <c r="H64" s="755"/>
      <c r="I64" s="755"/>
      <c r="J64" s="755"/>
      <c r="K64" s="755"/>
      <c r="L64" s="755"/>
      <c r="M64" s="755"/>
      <c r="N64" s="755"/>
      <c r="O64" s="755"/>
      <c r="P64" s="755"/>
      <c r="Q64" s="755"/>
      <c r="R64" s="755"/>
      <c r="S64" s="755"/>
      <c r="T64" s="755"/>
      <c r="U64" s="755"/>
      <c r="V64" s="755"/>
      <c r="W64" s="755"/>
      <c r="X64" s="755"/>
      <c r="Y64" s="755"/>
      <c r="Z64" s="755"/>
      <c r="AA64" s="755"/>
      <c r="AB64" s="755"/>
      <c r="AC64" s="755"/>
      <c r="AD64" s="755"/>
      <c r="AE64" s="755"/>
      <c r="AF64" s="755"/>
      <c r="AG64" s="755"/>
      <c r="AH64" s="755"/>
      <c r="AI64" s="755"/>
      <c r="AJ64" s="755"/>
      <c r="AK64" s="755"/>
      <c r="AL64" s="755"/>
      <c r="AM64" s="755"/>
      <c r="AN64" s="755"/>
      <c r="AO64" s="755"/>
      <c r="AP64" s="756"/>
      <c r="AQ64" s="134"/>
      <c r="AS64" s="754" t="s">
        <v>4296</v>
      </c>
      <c r="AT64" s="755"/>
      <c r="AU64" s="755"/>
      <c r="AV64" s="755"/>
      <c r="AW64" s="755"/>
      <c r="AX64" s="755"/>
      <c r="AY64" s="755"/>
      <c r="AZ64" s="755"/>
      <c r="BA64" s="755"/>
      <c r="BB64" s="755"/>
      <c r="BC64" s="755"/>
      <c r="BD64" s="755"/>
      <c r="BE64" s="755"/>
      <c r="BF64" s="755"/>
      <c r="BG64" s="755"/>
      <c r="BH64" s="755"/>
      <c r="BI64" s="755"/>
      <c r="BJ64" s="755"/>
      <c r="BK64" s="755"/>
      <c r="BL64" s="755"/>
      <c r="BM64" s="755"/>
      <c r="BN64" s="755"/>
      <c r="BO64" s="755"/>
      <c r="BP64" s="755"/>
      <c r="BQ64" s="755"/>
      <c r="BR64" s="756"/>
      <c r="BS64" s="134"/>
      <c r="BT64" s="164"/>
      <c r="BU64" s="754" t="s">
        <v>4194</v>
      </c>
      <c r="BV64" s="755"/>
      <c r="BW64" s="755"/>
      <c r="BX64" s="755"/>
      <c r="BY64" s="755"/>
      <c r="BZ64" s="755"/>
      <c r="CA64" s="755"/>
      <c r="CB64" s="755"/>
      <c r="CC64" s="755"/>
      <c r="CD64" s="755"/>
      <c r="CE64" s="755"/>
      <c r="CF64" s="755"/>
      <c r="CG64" s="755"/>
      <c r="CH64" s="755"/>
      <c r="CI64" s="755"/>
      <c r="CJ64" s="755"/>
      <c r="CK64" s="755"/>
      <c r="CL64" s="755"/>
      <c r="CM64" s="755"/>
      <c r="CN64" s="755"/>
      <c r="CO64" s="755"/>
      <c r="CP64" s="755"/>
      <c r="CQ64" s="755"/>
      <c r="CR64" s="755"/>
      <c r="CS64" s="755"/>
      <c r="CT64" s="756"/>
      <c r="CU64" s="134"/>
      <c r="CW64" s="754" t="s">
        <v>4195</v>
      </c>
      <c r="CX64" s="755"/>
      <c r="CY64" s="755"/>
      <c r="CZ64" s="755"/>
      <c r="DA64" s="755"/>
      <c r="DB64" s="755"/>
      <c r="DC64" s="755"/>
      <c r="DD64" s="755"/>
      <c r="DE64" s="755"/>
      <c r="DF64" s="755"/>
      <c r="DG64" s="755"/>
      <c r="DH64" s="755"/>
      <c r="DI64" s="755"/>
      <c r="DJ64" s="755"/>
      <c r="DK64" s="755"/>
      <c r="DL64" s="755"/>
      <c r="DM64" s="755"/>
      <c r="DN64" s="755"/>
      <c r="DO64" s="755"/>
      <c r="DP64" s="755"/>
      <c r="DQ64" s="755"/>
      <c r="DR64" s="755"/>
      <c r="DS64" s="755"/>
      <c r="DT64" s="755"/>
      <c r="DU64" s="755"/>
      <c r="DV64" s="756"/>
      <c r="DW64" s="134"/>
      <c r="DY64" s="754" t="s">
        <v>4196</v>
      </c>
      <c r="DZ64" s="755"/>
      <c r="EA64" s="755"/>
      <c r="EB64" s="755"/>
      <c r="EC64" s="755"/>
      <c r="ED64" s="755"/>
      <c r="EE64" s="755"/>
      <c r="EF64" s="755"/>
      <c r="EG64" s="755"/>
      <c r="EH64" s="755"/>
      <c r="EI64" s="755"/>
      <c r="EJ64" s="756"/>
    </row>
    <row r="65" spans="1:140" ht="18">
      <c r="C65" s="935" t="s">
        <v>619</v>
      </c>
      <c r="D65" s="812"/>
      <c r="E65" s="812"/>
      <c r="F65" s="812"/>
      <c r="G65" s="812"/>
      <c r="H65" s="812"/>
      <c r="I65" s="812"/>
      <c r="J65" s="812"/>
      <c r="K65" s="812"/>
      <c r="L65" s="812"/>
      <c r="M65" s="812"/>
      <c r="N65" s="936"/>
      <c r="O65" s="135"/>
      <c r="P65" s="158"/>
      <c r="Q65" s="811" t="s">
        <v>729</v>
      </c>
      <c r="R65" s="812"/>
      <c r="S65" s="812"/>
      <c r="T65" s="812"/>
      <c r="U65" s="812"/>
      <c r="V65" s="812"/>
      <c r="W65" s="812"/>
      <c r="X65" s="812"/>
      <c r="Y65" s="812"/>
      <c r="Z65" s="812"/>
      <c r="AA65" s="812"/>
      <c r="AB65" s="936"/>
      <c r="AC65" s="135"/>
      <c r="AD65" s="160"/>
      <c r="AE65" s="811" t="s">
        <v>4295</v>
      </c>
      <c r="AF65" s="812"/>
      <c r="AG65" s="812"/>
      <c r="AH65" s="812"/>
      <c r="AI65" s="812"/>
      <c r="AJ65" s="812"/>
      <c r="AK65" s="812"/>
      <c r="AL65" s="812"/>
      <c r="AM65" s="812"/>
      <c r="AN65" s="812"/>
      <c r="AO65" s="812"/>
      <c r="AP65" s="813"/>
      <c r="AQ65" s="135"/>
      <c r="AS65" s="935" t="s">
        <v>4259</v>
      </c>
      <c r="AT65" s="812"/>
      <c r="AU65" s="812"/>
      <c r="AV65" s="812"/>
      <c r="AW65" s="812"/>
      <c r="AX65" s="812"/>
      <c r="AY65" s="812"/>
      <c r="AZ65" s="812"/>
      <c r="BA65" s="812"/>
      <c r="BB65" s="812"/>
      <c r="BC65" s="812"/>
      <c r="BD65" s="936"/>
      <c r="BE65" s="135"/>
      <c r="BF65" s="164"/>
      <c r="BG65" s="811" t="s">
        <v>732</v>
      </c>
      <c r="BH65" s="812"/>
      <c r="BI65" s="812"/>
      <c r="BJ65" s="812"/>
      <c r="BK65" s="812"/>
      <c r="BL65" s="812"/>
      <c r="BM65" s="812"/>
      <c r="BN65" s="812"/>
      <c r="BO65" s="812"/>
      <c r="BP65" s="812"/>
      <c r="BQ65" s="812"/>
      <c r="BR65" s="813"/>
      <c r="BS65" s="135"/>
      <c r="BT65" s="164"/>
      <c r="BU65" s="935" t="s">
        <v>6359</v>
      </c>
      <c r="BV65" s="812"/>
      <c r="BW65" s="812"/>
      <c r="BX65" s="812"/>
      <c r="BY65" s="812"/>
      <c r="BZ65" s="812"/>
      <c r="CA65" s="812"/>
      <c r="CB65" s="812"/>
      <c r="CC65" s="812"/>
      <c r="CD65" s="812"/>
      <c r="CE65" s="812"/>
      <c r="CF65" s="936"/>
      <c r="CG65" s="135"/>
      <c r="CH65" s="164"/>
      <c r="CI65" s="811" t="s">
        <v>6360</v>
      </c>
      <c r="CJ65" s="812"/>
      <c r="CK65" s="812"/>
      <c r="CL65" s="812"/>
      <c r="CM65" s="812"/>
      <c r="CN65" s="812"/>
      <c r="CO65" s="812"/>
      <c r="CP65" s="812"/>
      <c r="CQ65" s="812"/>
      <c r="CR65" s="812"/>
      <c r="CS65" s="812"/>
      <c r="CT65" s="813"/>
      <c r="CU65" s="135"/>
      <c r="CW65" s="935" t="s">
        <v>4298</v>
      </c>
      <c r="CX65" s="812"/>
      <c r="CY65" s="812"/>
      <c r="CZ65" s="812"/>
      <c r="DA65" s="812"/>
      <c r="DB65" s="812"/>
      <c r="DC65" s="812"/>
      <c r="DD65" s="812"/>
      <c r="DE65" s="812"/>
      <c r="DF65" s="812"/>
      <c r="DG65" s="812"/>
      <c r="DH65" s="936"/>
      <c r="DI65" s="135"/>
      <c r="DJ65" s="164"/>
      <c r="DK65" s="811" t="s">
        <v>738</v>
      </c>
      <c r="DL65" s="812"/>
      <c r="DM65" s="812"/>
      <c r="DN65" s="812"/>
      <c r="DO65" s="812"/>
      <c r="DP65" s="812"/>
      <c r="DQ65" s="812"/>
      <c r="DR65" s="812"/>
      <c r="DS65" s="812"/>
      <c r="DT65" s="812"/>
      <c r="DU65" s="812"/>
      <c r="DV65" s="813"/>
      <c r="DW65" s="135"/>
      <c r="DY65" s="935" t="s">
        <v>6361</v>
      </c>
      <c r="DZ65" s="812"/>
      <c r="EA65" s="812"/>
      <c r="EB65" s="812"/>
      <c r="EC65" s="812"/>
      <c r="ED65" s="812"/>
      <c r="EE65" s="812"/>
      <c r="EF65" s="812"/>
      <c r="EG65" s="812"/>
      <c r="EH65" s="812"/>
      <c r="EI65" s="812"/>
      <c r="EJ65" s="813"/>
    </row>
    <row r="66" spans="1:140" ht="48.75" customHeight="1">
      <c r="C66" s="734" t="s">
        <v>4262</v>
      </c>
      <c r="D66" s="735"/>
      <c r="E66" s="735"/>
      <c r="F66" s="735"/>
      <c r="G66" s="735"/>
      <c r="H66" s="735"/>
      <c r="I66" s="735"/>
      <c r="J66" s="735"/>
      <c r="K66" s="735"/>
      <c r="L66" s="735"/>
      <c r="M66" s="735"/>
      <c r="N66" s="735"/>
      <c r="O66" s="142"/>
      <c r="P66" s="164"/>
      <c r="Q66" s="735" t="s">
        <v>4263</v>
      </c>
      <c r="R66" s="735"/>
      <c r="S66" s="735"/>
      <c r="T66" s="735"/>
      <c r="U66" s="735"/>
      <c r="V66" s="735"/>
      <c r="W66" s="735"/>
      <c r="X66" s="735"/>
      <c r="Y66" s="735"/>
      <c r="Z66" s="735"/>
      <c r="AA66" s="735"/>
      <c r="AB66" s="735"/>
      <c r="AC66" s="142"/>
      <c r="AD66" s="160"/>
      <c r="AE66" s="735" t="s">
        <v>4282</v>
      </c>
      <c r="AF66" s="735"/>
      <c r="AG66" s="735"/>
      <c r="AH66" s="735"/>
      <c r="AI66" s="735"/>
      <c r="AJ66" s="735"/>
      <c r="AK66" s="735"/>
      <c r="AL66" s="735"/>
      <c r="AM66" s="735"/>
      <c r="AN66" s="735"/>
      <c r="AO66" s="735"/>
      <c r="AP66" s="744"/>
      <c r="AQ66" s="142"/>
      <c r="AR66" s="160"/>
      <c r="AS66" s="734" t="s">
        <v>4258</v>
      </c>
      <c r="AT66" s="735"/>
      <c r="AU66" s="735"/>
      <c r="AV66" s="735"/>
      <c r="AW66" s="735"/>
      <c r="AX66" s="735"/>
      <c r="AY66" s="735"/>
      <c r="AZ66" s="735"/>
      <c r="BA66" s="735"/>
      <c r="BB66" s="735"/>
      <c r="BC66" s="735"/>
      <c r="BD66" s="735"/>
      <c r="BE66" s="142"/>
      <c r="BF66" s="160"/>
      <c r="BG66" s="735" t="s">
        <v>4268</v>
      </c>
      <c r="BH66" s="735"/>
      <c r="BI66" s="735"/>
      <c r="BJ66" s="735"/>
      <c r="BK66" s="735"/>
      <c r="BL66" s="735"/>
      <c r="BM66" s="735"/>
      <c r="BN66" s="735"/>
      <c r="BO66" s="735"/>
      <c r="BP66" s="735"/>
      <c r="BQ66" s="735"/>
      <c r="BR66" s="744"/>
      <c r="BS66" s="142"/>
      <c r="BT66" s="160"/>
      <c r="BU66" s="734" t="s">
        <v>4260</v>
      </c>
      <c r="BV66" s="735"/>
      <c r="BW66" s="735"/>
      <c r="BX66" s="735"/>
      <c r="BY66" s="735"/>
      <c r="BZ66" s="735"/>
      <c r="CA66" s="735"/>
      <c r="CB66" s="735"/>
      <c r="CC66" s="735"/>
      <c r="CD66" s="735"/>
      <c r="CE66" s="735"/>
      <c r="CF66" s="735"/>
      <c r="CG66" s="142"/>
      <c r="CH66" s="160"/>
      <c r="CI66" s="735" t="s">
        <v>4271</v>
      </c>
      <c r="CJ66" s="735"/>
      <c r="CK66" s="735"/>
      <c r="CL66" s="735"/>
      <c r="CM66" s="735"/>
      <c r="CN66" s="735"/>
      <c r="CO66" s="735"/>
      <c r="CP66" s="735"/>
      <c r="CQ66" s="735"/>
      <c r="CR66" s="735"/>
      <c r="CS66" s="735"/>
      <c r="CT66" s="744"/>
      <c r="CU66" s="142"/>
      <c r="CV66" s="160"/>
      <c r="CW66" s="734" t="s">
        <v>4297</v>
      </c>
      <c r="CX66" s="735"/>
      <c r="CY66" s="735"/>
      <c r="CZ66" s="735"/>
      <c r="DA66" s="735"/>
      <c r="DB66" s="735"/>
      <c r="DC66" s="735"/>
      <c r="DD66" s="735"/>
      <c r="DE66" s="735"/>
      <c r="DF66" s="735"/>
      <c r="DG66" s="735"/>
      <c r="DH66" s="735"/>
      <c r="DI66" s="142"/>
      <c r="DJ66" s="160"/>
      <c r="DK66" s="735" t="s">
        <v>4272</v>
      </c>
      <c r="DL66" s="735"/>
      <c r="DM66" s="735"/>
      <c r="DN66" s="735"/>
      <c r="DO66" s="735"/>
      <c r="DP66" s="735"/>
      <c r="DQ66" s="735"/>
      <c r="DR66" s="735"/>
      <c r="DS66" s="735"/>
      <c r="DT66" s="735"/>
      <c r="DU66" s="735"/>
      <c r="DV66" s="744"/>
      <c r="DW66" s="142"/>
      <c r="DX66" s="160"/>
      <c r="DY66" s="734" t="s">
        <v>4299</v>
      </c>
      <c r="DZ66" s="735"/>
      <c r="EA66" s="735"/>
      <c r="EB66" s="735"/>
      <c r="EC66" s="735"/>
      <c r="ED66" s="735"/>
      <c r="EE66" s="735"/>
      <c r="EF66" s="735"/>
      <c r="EG66" s="735"/>
      <c r="EH66" s="735"/>
      <c r="EI66" s="735"/>
      <c r="EJ66" s="744"/>
    </row>
    <row r="67" spans="1:140" ht="15" customHeight="1">
      <c r="C67" s="736" t="s">
        <v>621</v>
      </c>
      <c r="D67" s="717"/>
      <c r="E67" s="717"/>
      <c r="F67" s="717"/>
      <c r="G67" s="717"/>
      <c r="H67" s="717"/>
      <c r="I67" s="717"/>
      <c r="J67" s="717"/>
      <c r="K67" s="717"/>
      <c r="L67" s="717"/>
      <c r="M67" s="717"/>
      <c r="N67" s="717"/>
      <c r="O67" s="227"/>
      <c r="P67" s="164"/>
      <c r="Q67" s="717" t="s">
        <v>665</v>
      </c>
      <c r="R67" s="717"/>
      <c r="S67" s="717"/>
      <c r="T67" s="717"/>
      <c r="U67" s="717"/>
      <c r="V67" s="717"/>
      <c r="W67" s="717"/>
      <c r="X67" s="717"/>
      <c r="Y67" s="717"/>
      <c r="Z67" s="717"/>
      <c r="AA67" s="717"/>
      <c r="AB67" s="717"/>
      <c r="AC67" s="227"/>
      <c r="AD67" s="160"/>
      <c r="AE67" s="717" t="s">
        <v>665</v>
      </c>
      <c r="AF67" s="717"/>
      <c r="AG67" s="717"/>
      <c r="AH67" s="717"/>
      <c r="AI67" s="717"/>
      <c r="AJ67" s="717"/>
      <c r="AK67" s="717"/>
      <c r="AL67" s="717"/>
      <c r="AM67" s="717"/>
      <c r="AN67" s="717"/>
      <c r="AO67" s="717"/>
      <c r="AP67" s="718"/>
      <c r="AQ67" s="227"/>
      <c r="AR67" s="160"/>
      <c r="AS67" s="736"/>
      <c r="AT67" s="717"/>
      <c r="AU67" s="717"/>
      <c r="AV67" s="717"/>
      <c r="AW67" s="717"/>
      <c r="AX67" s="717"/>
      <c r="AY67" s="717"/>
      <c r="AZ67" s="717"/>
      <c r="BA67" s="717"/>
      <c r="BB67" s="717"/>
      <c r="BC67" s="717"/>
      <c r="BD67" s="717"/>
      <c r="BE67" s="227"/>
      <c r="BF67" s="160"/>
      <c r="BG67" s="717" t="s">
        <v>665</v>
      </c>
      <c r="BH67" s="717"/>
      <c r="BI67" s="717"/>
      <c r="BJ67" s="717"/>
      <c r="BK67" s="717"/>
      <c r="BL67" s="717"/>
      <c r="BM67" s="717"/>
      <c r="BN67" s="717"/>
      <c r="BO67" s="717"/>
      <c r="BP67" s="717"/>
      <c r="BQ67" s="717"/>
      <c r="BR67" s="718"/>
      <c r="BS67" s="227"/>
      <c r="BT67" s="160"/>
      <c r="BU67" s="736"/>
      <c r="BV67" s="717"/>
      <c r="BW67" s="717"/>
      <c r="BX67" s="717"/>
      <c r="BY67" s="717"/>
      <c r="BZ67" s="717"/>
      <c r="CA67" s="717"/>
      <c r="CB67" s="717"/>
      <c r="CC67" s="717"/>
      <c r="CD67" s="717"/>
      <c r="CE67" s="717"/>
      <c r="CF67" s="717"/>
      <c r="CG67" s="227"/>
      <c r="CH67" s="160"/>
      <c r="CI67" s="717" t="s">
        <v>665</v>
      </c>
      <c r="CJ67" s="717"/>
      <c r="CK67" s="717"/>
      <c r="CL67" s="717"/>
      <c r="CM67" s="717"/>
      <c r="CN67" s="717"/>
      <c r="CO67" s="717"/>
      <c r="CP67" s="717"/>
      <c r="CQ67" s="717"/>
      <c r="CR67" s="717"/>
      <c r="CS67" s="717"/>
      <c r="CT67" s="718"/>
      <c r="CU67" s="227"/>
      <c r="CV67" s="160"/>
      <c r="CW67" s="736"/>
      <c r="CX67" s="717"/>
      <c r="CY67" s="717"/>
      <c r="CZ67" s="717"/>
      <c r="DA67" s="717"/>
      <c r="DB67" s="717"/>
      <c r="DC67" s="717"/>
      <c r="DD67" s="717"/>
      <c r="DE67" s="717"/>
      <c r="DF67" s="717"/>
      <c r="DG67" s="717"/>
      <c r="DH67" s="717"/>
      <c r="DI67" s="227"/>
      <c r="DJ67" s="160"/>
      <c r="DK67" s="717" t="s">
        <v>665</v>
      </c>
      <c r="DL67" s="717"/>
      <c r="DM67" s="717"/>
      <c r="DN67" s="717"/>
      <c r="DO67" s="717"/>
      <c r="DP67" s="717"/>
      <c r="DQ67" s="717"/>
      <c r="DR67" s="717"/>
      <c r="DS67" s="717"/>
      <c r="DT67" s="717"/>
      <c r="DU67" s="717"/>
      <c r="DV67" s="718"/>
      <c r="DW67" s="227"/>
      <c r="DX67" s="249"/>
      <c r="DY67" s="736"/>
      <c r="DZ67" s="717"/>
      <c r="EA67" s="717"/>
      <c r="EB67" s="717"/>
      <c r="EC67" s="717"/>
      <c r="ED67" s="717"/>
      <c r="EE67" s="717"/>
      <c r="EF67" s="717"/>
      <c r="EG67" s="717"/>
      <c r="EH67" s="717"/>
      <c r="EI67" s="717"/>
      <c r="EJ67" s="718"/>
    </row>
    <row r="68" spans="1:140" ht="106.5" customHeight="1">
      <c r="C68" s="720"/>
      <c r="D68" s="711"/>
      <c r="E68" s="711"/>
      <c r="F68" s="711"/>
      <c r="G68" s="711"/>
      <c r="H68" s="711"/>
      <c r="I68" s="711"/>
      <c r="J68" s="711"/>
      <c r="K68" s="711"/>
      <c r="L68" s="711"/>
      <c r="M68" s="711"/>
      <c r="N68" s="721"/>
      <c r="O68" s="135"/>
      <c r="P68" s="164"/>
      <c r="Q68" s="710"/>
      <c r="R68" s="711"/>
      <c r="S68" s="711"/>
      <c r="T68" s="711"/>
      <c r="U68" s="711"/>
      <c r="V68" s="711"/>
      <c r="W68" s="711"/>
      <c r="X68" s="711"/>
      <c r="Y68" s="711"/>
      <c r="Z68" s="711"/>
      <c r="AA68" s="711"/>
      <c r="AB68" s="721"/>
      <c r="AC68" s="135"/>
      <c r="AD68" s="160"/>
      <c r="AE68" s="710"/>
      <c r="AF68" s="711"/>
      <c r="AG68" s="711"/>
      <c r="AH68" s="711"/>
      <c r="AI68" s="711"/>
      <c r="AJ68" s="711"/>
      <c r="AK68" s="711"/>
      <c r="AL68" s="711"/>
      <c r="AM68" s="711"/>
      <c r="AN68" s="711"/>
      <c r="AO68" s="711"/>
      <c r="AP68" s="712"/>
      <c r="AQ68" s="135"/>
      <c r="AR68" s="160"/>
      <c r="AS68" s="720"/>
      <c r="AT68" s="711"/>
      <c r="AU68" s="711"/>
      <c r="AV68" s="711"/>
      <c r="AW68" s="711"/>
      <c r="AX68" s="711"/>
      <c r="AY68" s="711"/>
      <c r="AZ68" s="711"/>
      <c r="BA68" s="711"/>
      <c r="BB68" s="711"/>
      <c r="BC68" s="711"/>
      <c r="BD68" s="721"/>
      <c r="BE68" s="135"/>
      <c r="BF68" s="160"/>
      <c r="BG68" s="710"/>
      <c r="BH68" s="711"/>
      <c r="BI68" s="711"/>
      <c r="BJ68" s="711"/>
      <c r="BK68" s="711"/>
      <c r="BL68" s="711"/>
      <c r="BM68" s="711"/>
      <c r="BN68" s="711"/>
      <c r="BO68" s="711"/>
      <c r="BP68" s="711"/>
      <c r="BQ68" s="711"/>
      <c r="BR68" s="712"/>
      <c r="BS68" s="135"/>
      <c r="BT68" s="160"/>
      <c r="BU68" s="720"/>
      <c r="BV68" s="711"/>
      <c r="BW68" s="711"/>
      <c r="BX68" s="711"/>
      <c r="BY68" s="711"/>
      <c r="BZ68" s="711"/>
      <c r="CA68" s="711"/>
      <c r="CB68" s="711"/>
      <c r="CC68" s="711"/>
      <c r="CD68" s="711"/>
      <c r="CE68" s="711"/>
      <c r="CF68" s="721"/>
      <c r="CG68" s="135"/>
      <c r="CH68" s="160"/>
      <c r="CI68" s="710"/>
      <c r="CJ68" s="711"/>
      <c r="CK68" s="711"/>
      <c r="CL68" s="711"/>
      <c r="CM68" s="711"/>
      <c r="CN68" s="711"/>
      <c r="CO68" s="711"/>
      <c r="CP68" s="711"/>
      <c r="CQ68" s="711"/>
      <c r="CR68" s="711"/>
      <c r="CS68" s="711"/>
      <c r="CT68" s="712"/>
      <c r="CU68" s="135"/>
      <c r="CV68" s="160"/>
      <c r="CW68" s="720"/>
      <c r="CX68" s="711"/>
      <c r="CY68" s="711"/>
      <c r="CZ68" s="711"/>
      <c r="DA68" s="711"/>
      <c r="DB68" s="711"/>
      <c r="DC68" s="711"/>
      <c r="DD68" s="711"/>
      <c r="DE68" s="711"/>
      <c r="DF68" s="711"/>
      <c r="DG68" s="711"/>
      <c r="DH68" s="721"/>
      <c r="DI68" s="135"/>
      <c r="DJ68" s="160"/>
      <c r="DK68" s="710"/>
      <c r="DL68" s="711"/>
      <c r="DM68" s="711"/>
      <c r="DN68" s="711"/>
      <c r="DO68" s="711"/>
      <c r="DP68" s="711"/>
      <c r="DQ68" s="711"/>
      <c r="DR68" s="711"/>
      <c r="DS68" s="711"/>
      <c r="DT68" s="711"/>
      <c r="DU68" s="711"/>
      <c r="DV68" s="712"/>
      <c r="DW68" s="135"/>
      <c r="DX68" s="160"/>
      <c r="DY68" s="720"/>
      <c r="DZ68" s="711"/>
      <c r="EA68" s="711"/>
      <c r="EB68" s="711"/>
      <c r="EC68" s="711"/>
      <c r="ED68" s="711"/>
      <c r="EE68" s="711"/>
      <c r="EF68" s="711"/>
      <c r="EG68" s="711"/>
      <c r="EH68" s="711"/>
      <c r="EI68" s="711"/>
      <c r="EJ68" s="712"/>
    </row>
    <row r="69" spans="1:140">
      <c r="A69" s="137" t="s">
        <v>622</v>
      </c>
      <c r="C69" s="714">
        <f>VLOOKUP(A69,'Прайс-лист'!$B:$K,10,0)</f>
        <v>690</v>
      </c>
      <c r="D69" s="715"/>
      <c r="E69" s="715"/>
      <c r="F69" s="715"/>
      <c r="G69" s="715"/>
      <c r="H69" s="715"/>
      <c r="I69" s="715"/>
      <c r="J69" s="715"/>
      <c r="K69" s="716"/>
      <c r="L69" s="1101"/>
      <c r="M69" s="1102"/>
      <c r="N69" s="1102"/>
      <c r="O69" s="137" t="s">
        <v>731</v>
      </c>
      <c r="P69" s="164"/>
      <c r="Q69" s="719">
        <f>VLOOKUP(O69,'Прайс-лист'!$B:$K,10,0)</f>
        <v>970</v>
      </c>
      <c r="R69" s="715"/>
      <c r="S69" s="715"/>
      <c r="T69" s="715"/>
      <c r="U69" s="715"/>
      <c r="V69" s="715"/>
      <c r="W69" s="715"/>
      <c r="X69" s="715"/>
      <c r="Y69" s="716"/>
      <c r="Z69" s="1101"/>
      <c r="AA69" s="1102"/>
      <c r="AB69" s="1102"/>
      <c r="AC69" s="137" t="s">
        <v>666</v>
      </c>
      <c r="AD69" s="160"/>
      <c r="AE69" s="719">
        <f>VLOOKUP(AC69,'Прайс-лист'!$B:$K,10,0)</f>
        <v>770</v>
      </c>
      <c r="AF69" s="715"/>
      <c r="AG69" s="715"/>
      <c r="AH69" s="715"/>
      <c r="AI69" s="715"/>
      <c r="AJ69" s="715"/>
      <c r="AK69" s="715"/>
      <c r="AL69" s="715"/>
      <c r="AM69" s="716"/>
      <c r="AN69" s="1101"/>
      <c r="AO69" s="1102"/>
      <c r="AP69" s="1103"/>
      <c r="AQ69" s="137" t="s">
        <v>3257</v>
      </c>
      <c r="AR69" s="160"/>
      <c r="AS69" s="881">
        <f>VLOOKUP(AQ69,'Прайс-лист'!$B:$K,10,0)</f>
        <v>1070</v>
      </c>
      <c r="AT69" s="882"/>
      <c r="AU69" s="882"/>
      <c r="AV69" s="882"/>
      <c r="AW69" s="882"/>
      <c r="AX69" s="882"/>
      <c r="AY69" s="882"/>
      <c r="AZ69" s="882"/>
      <c r="BA69" s="945"/>
      <c r="BB69" s="1104"/>
      <c r="BC69" s="1105"/>
      <c r="BD69" s="1110"/>
      <c r="BE69" s="137" t="s">
        <v>734</v>
      </c>
      <c r="BF69" s="160"/>
      <c r="BG69" s="719">
        <f>VLOOKUP(BE69,'Прайс-лист'!$B:$K,10,0)</f>
        <v>1430</v>
      </c>
      <c r="BH69" s="715"/>
      <c r="BI69" s="715"/>
      <c r="BJ69" s="715"/>
      <c r="BK69" s="715"/>
      <c r="BL69" s="715"/>
      <c r="BM69" s="715"/>
      <c r="BN69" s="715"/>
      <c r="BO69" s="716"/>
      <c r="BP69" s="1101"/>
      <c r="BQ69" s="1102"/>
      <c r="BR69" s="1103"/>
      <c r="BS69" s="137" t="s">
        <v>3259</v>
      </c>
      <c r="BT69" s="160"/>
      <c r="BU69" s="881">
        <f>VLOOKUP(BS69,'Прайс-лист'!$B:$K,10,0)</f>
        <v>1060</v>
      </c>
      <c r="BV69" s="882"/>
      <c r="BW69" s="882"/>
      <c r="BX69" s="882"/>
      <c r="BY69" s="882"/>
      <c r="BZ69" s="882"/>
      <c r="CA69" s="882"/>
      <c r="CB69" s="882"/>
      <c r="CC69" s="945"/>
      <c r="CD69" s="1104"/>
      <c r="CE69" s="1105"/>
      <c r="CF69" s="1110"/>
      <c r="CG69" s="137" t="s">
        <v>737</v>
      </c>
      <c r="CH69" s="160"/>
      <c r="CI69" s="719">
        <f>VLOOKUP(CG69,'Прайс-лист'!$B:$K,10,0)</f>
        <v>1460</v>
      </c>
      <c r="CJ69" s="715"/>
      <c r="CK69" s="715"/>
      <c r="CL69" s="715"/>
      <c r="CM69" s="715"/>
      <c r="CN69" s="715"/>
      <c r="CO69" s="715"/>
      <c r="CP69" s="715"/>
      <c r="CQ69" s="716"/>
      <c r="CR69" s="1101"/>
      <c r="CS69" s="1102"/>
      <c r="CT69" s="1103"/>
      <c r="CU69" s="137" t="s">
        <v>3261</v>
      </c>
      <c r="CV69" s="160"/>
      <c r="CW69" s="881">
        <f>VLOOKUP(CU69,'Прайс-лист'!$B:$K,10,0)</f>
        <v>1100</v>
      </c>
      <c r="CX69" s="882"/>
      <c r="CY69" s="882"/>
      <c r="CZ69" s="882"/>
      <c r="DA69" s="882"/>
      <c r="DB69" s="882"/>
      <c r="DC69" s="882"/>
      <c r="DD69" s="882"/>
      <c r="DE69" s="945"/>
      <c r="DF69" s="1104"/>
      <c r="DG69" s="1105"/>
      <c r="DH69" s="1110"/>
      <c r="DI69" s="137" t="s">
        <v>740</v>
      </c>
      <c r="DJ69" s="160"/>
      <c r="DK69" s="719">
        <f>VLOOKUP(DI69,'Прайс-лист'!$B:$K,10,0)</f>
        <v>1580</v>
      </c>
      <c r="DL69" s="715"/>
      <c r="DM69" s="715"/>
      <c r="DN69" s="715"/>
      <c r="DO69" s="715"/>
      <c r="DP69" s="715"/>
      <c r="DQ69" s="715"/>
      <c r="DR69" s="715"/>
      <c r="DS69" s="716"/>
      <c r="DT69" s="1101"/>
      <c r="DU69" s="1102"/>
      <c r="DV69" s="1103"/>
      <c r="DW69" s="137" t="s">
        <v>3263</v>
      </c>
      <c r="DX69" s="160"/>
      <c r="DY69" s="881">
        <f>VLOOKUP(DW69,'Прайс-лист'!$B:$K,10,0)</f>
        <v>1070</v>
      </c>
      <c r="DZ69" s="882"/>
      <c r="EA69" s="882"/>
      <c r="EB69" s="882"/>
      <c r="EC69" s="882"/>
      <c r="ED69" s="882"/>
      <c r="EE69" s="882"/>
      <c r="EF69" s="882"/>
      <c r="EG69" s="945"/>
      <c r="EH69" s="1104"/>
      <c r="EI69" s="1105"/>
      <c r="EJ69" s="1106"/>
    </row>
    <row r="70" spans="1:140" ht="15" thickBot="1">
      <c r="A70" s="138" t="s">
        <v>777</v>
      </c>
      <c r="C70" s="753">
        <f>VLOOKUP(A70,'Прайс-лист'!$B:$K,10,0)</f>
        <v>690</v>
      </c>
      <c r="D70" s="723"/>
      <c r="E70" s="723"/>
      <c r="F70" s="723"/>
      <c r="G70" s="723"/>
      <c r="H70" s="723"/>
      <c r="I70" s="723"/>
      <c r="J70" s="723"/>
      <c r="K70" s="724"/>
      <c r="L70" s="1112"/>
      <c r="M70" s="1113"/>
      <c r="N70" s="1113"/>
      <c r="O70" s="139" t="s">
        <v>841</v>
      </c>
      <c r="P70" s="244"/>
      <c r="Q70" s="722">
        <f>VLOOKUP(O70,'Прайс-лист'!$B:$K,10,0)</f>
        <v>970</v>
      </c>
      <c r="R70" s="723"/>
      <c r="S70" s="723"/>
      <c r="T70" s="723"/>
      <c r="U70" s="723"/>
      <c r="V70" s="723"/>
      <c r="W70" s="723"/>
      <c r="X70" s="723"/>
      <c r="Y70" s="724"/>
      <c r="Z70" s="1112"/>
      <c r="AA70" s="1113"/>
      <c r="AB70" s="1113"/>
      <c r="AC70" s="139" t="s">
        <v>799</v>
      </c>
      <c r="AD70" s="245"/>
      <c r="AE70" s="722">
        <f>VLOOKUP(AC70,'Прайс-лист'!$B:$K,10,0)</f>
        <v>770</v>
      </c>
      <c r="AF70" s="723"/>
      <c r="AG70" s="723"/>
      <c r="AH70" s="723"/>
      <c r="AI70" s="723"/>
      <c r="AJ70" s="723"/>
      <c r="AK70" s="723"/>
      <c r="AL70" s="723"/>
      <c r="AM70" s="724"/>
      <c r="AN70" s="1112"/>
      <c r="AO70" s="1113"/>
      <c r="AP70" s="1114"/>
      <c r="AQ70" s="138"/>
      <c r="AR70" s="245"/>
      <c r="AS70" s="884"/>
      <c r="AT70" s="885"/>
      <c r="AU70" s="885"/>
      <c r="AV70" s="885"/>
      <c r="AW70" s="885"/>
      <c r="AX70" s="885"/>
      <c r="AY70" s="885"/>
      <c r="AZ70" s="885"/>
      <c r="BA70" s="946"/>
      <c r="BB70" s="1107"/>
      <c r="BC70" s="1108"/>
      <c r="BD70" s="1111"/>
      <c r="BE70" s="139" t="s">
        <v>843</v>
      </c>
      <c r="BF70" s="245"/>
      <c r="BG70" s="722">
        <f>VLOOKUP(BE70,'Прайс-лист'!$B:$K,10,0)</f>
        <v>1430</v>
      </c>
      <c r="BH70" s="723"/>
      <c r="BI70" s="723"/>
      <c r="BJ70" s="723"/>
      <c r="BK70" s="723"/>
      <c r="BL70" s="723"/>
      <c r="BM70" s="723"/>
      <c r="BN70" s="723"/>
      <c r="BO70" s="724"/>
      <c r="BP70" s="1112"/>
      <c r="BQ70" s="1113"/>
      <c r="BR70" s="1114"/>
      <c r="BS70" s="138"/>
      <c r="BT70" s="160"/>
      <c r="BU70" s="884"/>
      <c r="BV70" s="885"/>
      <c r="BW70" s="885"/>
      <c r="BX70" s="885"/>
      <c r="BY70" s="885"/>
      <c r="BZ70" s="885"/>
      <c r="CA70" s="885"/>
      <c r="CB70" s="885"/>
      <c r="CC70" s="946"/>
      <c r="CD70" s="1107"/>
      <c r="CE70" s="1108"/>
      <c r="CF70" s="1111"/>
      <c r="CG70" s="139" t="s">
        <v>845</v>
      </c>
      <c r="CH70" s="245"/>
      <c r="CI70" s="722">
        <f>VLOOKUP(CG70,'Прайс-лист'!$B:$K,10,0)</f>
        <v>1460</v>
      </c>
      <c r="CJ70" s="723"/>
      <c r="CK70" s="723"/>
      <c r="CL70" s="723"/>
      <c r="CM70" s="723"/>
      <c r="CN70" s="723"/>
      <c r="CO70" s="723"/>
      <c r="CP70" s="723"/>
      <c r="CQ70" s="724"/>
      <c r="CR70" s="1112"/>
      <c r="CS70" s="1113"/>
      <c r="CT70" s="1114"/>
      <c r="CU70" s="138"/>
      <c r="CV70" s="245"/>
      <c r="CW70" s="884"/>
      <c r="CX70" s="885"/>
      <c r="CY70" s="885"/>
      <c r="CZ70" s="885"/>
      <c r="DA70" s="885"/>
      <c r="DB70" s="885"/>
      <c r="DC70" s="885"/>
      <c r="DD70" s="885"/>
      <c r="DE70" s="946"/>
      <c r="DF70" s="1107"/>
      <c r="DG70" s="1108"/>
      <c r="DH70" s="1111"/>
      <c r="DI70" s="139" t="s">
        <v>847</v>
      </c>
      <c r="DJ70" s="245"/>
      <c r="DK70" s="722">
        <f>VLOOKUP(DI70,'Прайс-лист'!$B:$K,10,0)</f>
        <v>1580</v>
      </c>
      <c r="DL70" s="723"/>
      <c r="DM70" s="723"/>
      <c r="DN70" s="723"/>
      <c r="DO70" s="723"/>
      <c r="DP70" s="723"/>
      <c r="DQ70" s="723"/>
      <c r="DR70" s="723"/>
      <c r="DS70" s="724"/>
      <c r="DT70" s="1112"/>
      <c r="DU70" s="1113"/>
      <c r="DV70" s="1114"/>
      <c r="DW70" s="138"/>
      <c r="DX70" s="160"/>
      <c r="DY70" s="884"/>
      <c r="DZ70" s="885"/>
      <c r="EA70" s="885"/>
      <c r="EB70" s="885"/>
      <c r="EC70" s="885"/>
      <c r="ED70" s="885"/>
      <c r="EE70" s="885"/>
      <c r="EF70" s="885"/>
      <c r="EG70" s="946"/>
      <c r="EH70" s="1107"/>
      <c r="EI70" s="1108"/>
      <c r="EJ70" s="1109"/>
    </row>
    <row r="71" spans="1:140" ht="15" thickBot="1"/>
    <row r="72" spans="1:140" ht="15" thickBot="1">
      <c r="C72" s="754" t="s">
        <v>4196</v>
      </c>
      <c r="D72" s="755"/>
      <c r="E72" s="755"/>
      <c r="F72" s="755"/>
      <c r="G72" s="755"/>
      <c r="H72" s="755"/>
      <c r="I72" s="755"/>
      <c r="J72" s="755"/>
      <c r="K72" s="755"/>
      <c r="L72" s="755"/>
      <c r="M72" s="755"/>
      <c r="N72" s="756"/>
      <c r="O72" s="134"/>
      <c r="P72" s="158"/>
      <c r="Q72" s="754" t="s">
        <v>4197</v>
      </c>
      <c r="R72" s="755"/>
      <c r="S72" s="755"/>
      <c r="T72" s="755"/>
      <c r="U72" s="755"/>
      <c r="V72" s="755"/>
      <c r="W72" s="755"/>
      <c r="X72" s="755"/>
      <c r="Y72" s="755"/>
      <c r="Z72" s="755"/>
      <c r="AA72" s="755"/>
      <c r="AB72" s="755"/>
      <c r="AC72" s="755"/>
      <c r="AD72" s="755"/>
      <c r="AE72" s="755"/>
      <c r="AF72" s="755"/>
      <c r="AG72" s="755"/>
      <c r="AH72" s="755"/>
      <c r="AI72" s="755"/>
      <c r="AJ72" s="755"/>
      <c r="AK72" s="755"/>
      <c r="AL72" s="755"/>
      <c r="AM72" s="755"/>
      <c r="AN72" s="755"/>
      <c r="AO72" s="755"/>
      <c r="AP72" s="756"/>
      <c r="AQ72" s="134"/>
      <c r="AS72" s="754" t="s">
        <v>4198</v>
      </c>
      <c r="AT72" s="755"/>
      <c r="AU72" s="755"/>
      <c r="AV72" s="755"/>
      <c r="AW72" s="755"/>
      <c r="AX72" s="755"/>
      <c r="AY72" s="755"/>
      <c r="AZ72" s="755"/>
      <c r="BA72" s="755"/>
      <c r="BB72" s="755"/>
      <c r="BC72" s="755"/>
      <c r="BD72" s="755"/>
      <c r="BE72" s="755"/>
      <c r="BF72" s="755"/>
      <c r="BG72" s="755"/>
      <c r="BH72" s="755"/>
      <c r="BI72" s="755"/>
      <c r="BJ72" s="755"/>
      <c r="BK72" s="755"/>
      <c r="BL72" s="755"/>
      <c r="BM72" s="755"/>
      <c r="BN72" s="755"/>
      <c r="BO72" s="755"/>
      <c r="BP72" s="755"/>
      <c r="BQ72" s="755"/>
      <c r="BR72" s="756"/>
      <c r="BS72" s="134"/>
      <c r="BT72" s="164"/>
      <c r="BU72" s="754" t="s">
        <v>4199</v>
      </c>
      <c r="BV72" s="755"/>
      <c r="BW72" s="755"/>
      <c r="BX72" s="755"/>
      <c r="BY72" s="755"/>
      <c r="BZ72" s="755"/>
      <c r="CA72" s="755"/>
      <c r="CB72" s="755"/>
      <c r="CC72" s="755"/>
      <c r="CD72" s="755"/>
      <c r="CE72" s="755"/>
      <c r="CF72" s="755"/>
      <c r="CG72" s="755"/>
      <c r="CH72" s="755"/>
      <c r="CI72" s="755"/>
      <c r="CJ72" s="755"/>
      <c r="CK72" s="755"/>
      <c r="CL72" s="755"/>
      <c r="CM72" s="755"/>
      <c r="CN72" s="755"/>
      <c r="CO72" s="755"/>
      <c r="CP72" s="755"/>
      <c r="CQ72" s="755"/>
      <c r="CR72" s="755"/>
      <c r="CS72" s="755"/>
      <c r="CT72" s="756"/>
      <c r="CU72" s="134"/>
      <c r="CW72" s="754" t="s">
        <v>4200</v>
      </c>
      <c r="CX72" s="755"/>
      <c r="CY72" s="755"/>
      <c r="CZ72" s="755"/>
      <c r="DA72" s="755"/>
      <c r="DB72" s="755"/>
      <c r="DC72" s="755"/>
      <c r="DD72" s="755"/>
      <c r="DE72" s="755"/>
      <c r="DF72" s="755"/>
      <c r="DG72" s="755"/>
      <c r="DH72" s="755"/>
      <c r="DI72" s="755"/>
      <c r="DJ72" s="755"/>
      <c r="DK72" s="755"/>
      <c r="DL72" s="755"/>
      <c r="DM72" s="755"/>
      <c r="DN72" s="755"/>
      <c r="DO72" s="755"/>
      <c r="DP72" s="755"/>
      <c r="DQ72" s="755"/>
      <c r="DR72" s="755"/>
      <c r="DS72" s="755"/>
      <c r="DT72" s="755"/>
      <c r="DU72" s="755"/>
      <c r="DV72" s="756"/>
      <c r="DW72" s="134"/>
      <c r="DY72" s="754" t="s">
        <v>4327</v>
      </c>
      <c r="DZ72" s="755"/>
      <c r="EA72" s="755"/>
      <c r="EB72" s="755"/>
      <c r="EC72" s="755"/>
      <c r="ED72" s="755"/>
      <c r="EE72" s="755"/>
      <c r="EF72" s="755"/>
      <c r="EG72" s="755"/>
      <c r="EH72" s="755"/>
      <c r="EI72" s="755"/>
      <c r="EJ72" s="756"/>
    </row>
    <row r="73" spans="1:140" ht="15.75">
      <c r="C73" s="740" t="s">
        <v>6362</v>
      </c>
      <c r="D73" s="741"/>
      <c r="E73" s="741"/>
      <c r="F73" s="741"/>
      <c r="G73" s="741"/>
      <c r="H73" s="741"/>
      <c r="I73" s="741"/>
      <c r="J73" s="741"/>
      <c r="K73" s="741"/>
      <c r="L73" s="741"/>
      <c r="M73" s="741"/>
      <c r="N73" s="742"/>
      <c r="O73" s="135"/>
      <c r="P73" s="158"/>
      <c r="Q73" s="740" t="s">
        <v>4300</v>
      </c>
      <c r="R73" s="741"/>
      <c r="S73" s="741"/>
      <c r="T73" s="741"/>
      <c r="U73" s="741"/>
      <c r="V73" s="741"/>
      <c r="W73" s="741"/>
      <c r="X73" s="741"/>
      <c r="Y73" s="741"/>
      <c r="Z73" s="741"/>
      <c r="AA73" s="741"/>
      <c r="AB73" s="741"/>
      <c r="AC73" s="135"/>
      <c r="AD73" s="164"/>
      <c r="AE73" s="733" t="s">
        <v>619</v>
      </c>
      <c r="AF73" s="733"/>
      <c r="AG73" s="733"/>
      <c r="AH73" s="733"/>
      <c r="AI73" s="733"/>
      <c r="AJ73" s="733"/>
      <c r="AK73" s="733"/>
      <c r="AL73" s="733"/>
      <c r="AM73" s="733"/>
      <c r="AN73" s="733"/>
      <c r="AO73" s="733"/>
      <c r="AP73" s="743"/>
      <c r="AQ73" s="135"/>
      <c r="AS73" s="740" t="s">
        <v>4302</v>
      </c>
      <c r="AT73" s="741"/>
      <c r="AU73" s="741"/>
      <c r="AV73" s="741"/>
      <c r="AW73" s="741"/>
      <c r="AX73" s="741"/>
      <c r="AY73" s="741"/>
      <c r="AZ73" s="741"/>
      <c r="BA73" s="741"/>
      <c r="BB73" s="741"/>
      <c r="BC73" s="741"/>
      <c r="BD73" s="741"/>
      <c r="BE73" s="135"/>
      <c r="BF73" s="164"/>
      <c r="BG73" s="733" t="s">
        <v>759</v>
      </c>
      <c r="BH73" s="733"/>
      <c r="BI73" s="733"/>
      <c r="BJ73" s="733"/>
      <c r="BK73" s="733"/>
      <c r="BL73" s="733"/>
      <c r="BM73" s="733"/>
      <c r="BN73" s="733"/>
      <c r="BO73" s="733"/>
      <c r="BP73" s="733"/>
      <c r="BQ73" s="733"/>
      <c r="BR73" s="743"/>
      <c r="BS73" s="135"/>
      <c r="BT73" s="164"/>
      <c r="BU73" s="740" t="s">
        <v>4304</v>
      </c>
      <c r="BV73" s="741"/>
      <c r="BW73" s="741"/>
      <c r="BX73" s="741"/>
      <c r="BY73" s="741"/>
      <c r="BZ73" s="741"/>
      <c r="CA73" s="741"/>
      <c r="CB73" s="741"/>
      <c r="CC73" s="741"/>
      <c r="CD73" s="741"/>
      <c r="CE73" s="741"/>
      <c r="CF73" s="741"/>
      <c r="CG73" s="135"/>
      <c r="CH73" s="164"/>
      <c r="CI73" s="733" t="s">
        <v>748</v>
      </c>
      <c r="CJ73" s="733"/>
      <c r="CK73" s="733"/>
      <c r="CL73" s="733"/>
      <c r="CM73" s="733"/>
      <c r="CN73" s="733"/>
      <c r="CO73" s="733"/>
      <c r="CP73" s="733"/>
      <c r="CQ73" s="733"/>
      <c r="CR73" s="733"/>
      <c r="CS73" s="733"/>
      <c r="CT73" s="743"/>
      <c r="CU73" s="135"/>
      <c r="CW73" s="740" t="s">
        <v>4306</v>
      </c>
      <c r="CX73" s="741"/>
      <c r="CY73" s="741"/>
      <c r="CZ73" s="741"/>
      <c r="DA73" s="741"/>
      <c r="DB73" s="741"/>
      <c r="DC73" s="741"/>
      <c r="DD73" s="741"/>
      <c r="DE73" s="741"/>
      <c r="DF73" s="741"/>
      <c r="DG73" s="741"/>
      <c r="DH73" s="741"/>
      <c r="DI73" s="135"/>
      <c r="DJ73" s="164"/>
      <c r="DK73" s="733" t="s">
        <v>744</v>
      </c>
      <c r="DL73" s="733"/>
      <c r="DM73" s="733"/>
      <c r="DN73" s="733"/>
      <c r="DO73" s="733"/>
      <c r="DP73" s="733"/>
      <c r="DQ73" s="733"/>
      <c r="DR73" s="733"/>
      <c r="DS73" s="733"/>
      <c r="DT73" s="733"/>
      <c r="DU73" s="733"/>
      <c r="DV73" s="743"/>
      <c r="DW73" s="135"/>
      <c r="DY73" s="740" t="s">
        <v>643</v>
      </c>
      <c r="DZ73" s="741"/>
      <c r="EA73" s="741"/>
      <c r="EB73" s="741"/>
      <c r="EC73" s="741"/>
      <c r="ED73" s="741"/>
      <c r="EE73" s="741"/>
      <c r="EF73" s="741"/>
      <c r="EG73" s="741"/>
      <c r="EH73" s="741"/>
      <c r="EI73" s="741"/>
      <c r="EJ73" s="742"/>
    </row>
    <row r="74" spans="1:140" ht="48.75" customHeight="1">
      <c r="C74" s="734" t="s">
        <v>4273</v>
      </c>
      <c r="D74" s="735"/>
      <c r="E74" s="735"/>
      <c r="F74" s="735"/>
      <c r="G74" s="735"/>
      <c r="H74" s="735"/>
      <c r="I74" s="735"/>
      <c r="J74" s="735"/>
      <c r="K74" s="735"/>
      <c r="L74" s="735"/>
      <c r="M74" s="735"/>
      <c r="N74" s="744"/>
      <c r="O74" s="142"/>
      <c r="P74" s="164"/>
      <c r="Q74" s="734" t="s">
        <v>4317</v>
      </c>
      <c r="R74" s="735"/>
      <c r="S74" s="735"/>
      <c r="T74" s="735"/>
      <c r="U74" s="735"/>
      <c r="V74" s="735"/>
      <c r="W74" s="735"/>
      <c r="X74" s="735"/>
      <c r="Y74" s="735"/>
      <c r="Z74" s="735"/>
      <c r="AA74" s="735"/>
      <c r="AB74" s="735"/>
      <c r="AC74" s="142"/>
      <c r="AD74" s="160"/>
      <c r="AE74" s="735" t="s">
        <v>4262</v>
      </c>
      <c r="AF74" s="735"/>
      <c r="AG74" s="735"/>
      <c r="AH74" s="735"/>
      <c r="AI74" s="735"/>
      <c r="AJ74" s="735"/>
      <c r="AK74" s="735"/>
      <c r="AL74" s="735"/>
      <c r="AM74" s="735"/>
      <c r="AN74" s="735"/>
      <c r="AO74" s="735"/>
      <c r="AP74" s="744"/>
      <c r="AQ74" s="142"/>
      <c r="AR74" s="160"/>
      <c r="AS74" s="734" t="s">
        <v>4301</v>
      </c>
      <c r="AT74" s="735"/>
      <c r="AU74" s="735"/>
      <c r="AV74" s="735"/>
      <c r="AW74" s="735"/>
      <c r="AX74" s="735"/>
      <c r="AY74" s="735"/>
      <c r="AZ74" s="735"/>
      <c r="BA74" s="735"/>
      <c r="BB74" s="735"/>
      <c r="BC74" s="735"/>
      <c r="BD74" s="735"/>
      <c r="BE74" s="142"/>
      <c r="BF74" s="160"/>
      <c r="BG74" s="735" t="s">
        <v>4318</v>
      </c>
      <c r="BH74" s="735"/>
      <c r="BI74" s="735"/>
      <c r="BJ74" s="735"/>
      <c r="BK74" s="735"/>
      <c r="BL74" s="735"/>
      <c r="BM74" s="735"/>
      <c r="BN74" s="735"/>
      <c r="BO74" s="735"/>
      <c r="BP74" s="735"/>
      <c r="BQ74" s="735"/>
      <c r="BR74" s="744"/>
      <c r="BS74" s="142"/>
      <c r="BT74" s="160"/>
      <c r="BU74" s="734" t="s">
        <v>4303</v>
      </c>
      <c r="BV74" s="735"/>
      <c r="BW74" s="735"/>
      <c r="BX74" s="735"/>
      <c r="BY74" s="735"/>
      <c r="BZ74" s="735"/>
      <c r="CA74" s="735"/>
      <c r="CB74" s="735"/>
      <c r="CC74" s="735"/>
      <c r="CD74" s="735"/>
      <c r="CE74" s="735"/>
      <c r="CF74" s="735"/>
      <c r="CG74" s="142"/>
      <c r="CH74" s="160"/>
      <c r="CI74" s="735" t="s">
        <v>4319</v>
      </c>
      <c r="CJ74" s="735"/>
      <c r="CK74" s="735"/>
      <c r="CL74" s="735"/>
      <c r="CM74" s="735"/>
      <c r="CN74" s="735"/>
      <c r="CO74" s="735"/>
      <c r="CP74" s="735"/>
      <c r="CQ74" s="735"/>
      <c r="CR74" s="735"/>
      <c r="CS74" s="735"/>
      <c r="CT74" s="744"/>
      <c r="CU74" s="142"/>
      <c r="CV74" s="160"/>
      <c r="CW74" s="734" t="s">
        <v>4305</v>
      </c>
      <c r="CX74" s="735"/>
      <c r="CY74" s="735"/>
      <c r="CZ74" s="735"/>
      <c r="DA74" s="735"/>
      <c r="DB74" s="735"/>
      <c r="DC74" s="735"/>
      <c r="DD74" s="735"/>
      <c r="DE74" s="735"/>
      <c r="DF74" s="735"/>
      <c r="DG74" s="735"/>
      <c r="DH74" s="735"/>
      <c r="DI74" s="142"/>
      <c r="DJ74" s="160"/>
      <c r="DK74" s="735" t="s">
        <v>4404</v>
      </c>
      <c r="DL74" s="735"/>
      <c r="DM74" s="735"/>
      <c r="DN74" s="735"/>
      <c r="DO74" s="735"/>
      <c r="DP74" s="735"/>
      <c r="DQ74" s="735"/>
      <c r="DR74" s="735"/>
      <c r="DS74" s="735"/>
      <c r="DT74" s="735"/>
      <c r="DU74" s="735"/>
      <c r="DV74" s="744"/>
      <c r="DW74" s="142"/>
      <c r="DX74" s="160"/>
      <c r="DY74" s="734" t="s">
        <v>4396</v>
      </c>
      <c r="DZ74" s="735"/>
      <c r="EA74" s="735"/>
      <c r="EB74" s="735"/>
      <c r="EC74" s="735"/>
      <c r="ED74" s="735"/>
      <c r="EE74" s="735"/>
      <c r="EF74" s="735"/>
      <c r="EG74" s="735"/>
      <c r="EH74" s="735"/>
      <c r="EI74" s="735"/>
      <c r="EJ74" s="744"/>
    </row>
    <row r="75" spans="1:140" ht="15" customHeight="1">
      <c r="C75" s="736" t="s">
        <v>665</v>
      </c>
      <c r="D75" s="717"/>
      <c r="E75" s="717"/>
      <c r="F75" s="717"/>
      <c r="G75" s="717"/>
      <c r="H75" s="717"/>
      <c r="I75" s="717"/>
      <c r="J75" s="717"/>
      <c r="K75" s="717"/>
      <c r="L75" s="717"/>
      <c r="M75" s="717"/>
      <c r="N75" s="718"/>
      <c r="O75" s="227"/>
      <c r="P75" s="164"/>
      <c r="Q75" s="736"/>
      <c r="R75" s="717"/>
      <c r="S75" s="717"/>
      <c r="T75" s="717"/>
      <c r="U75" s="717"/>
      <c r="V75" s="717"/>
      <c r="W75" s="717"/>
      <c r="X75" s="717"/>
      <c r="Y75" s="717"/>
      <c r="Z75" s="717"/>
      <c r="AA75" s="717"/>
      <c r="AB75" s="717"/>
      <c r="AC75" s="227"/>
      <c r="AD75" s="160"/>
      <c r="AE75" s="717" t="s">
        <v>621</v>
      </c>
      <c r="AF75" s="717"/>
      <c r="AG75" s="717"/>
      <c r="AH75" s="717"/>
      <c r="AI75" s="717"/>
      <c r="AJ75" s="717"/>
      <c r="AK75" s="717"/>
      <c r="AL75" s="717"/>
      <c r="AM75" s="717"/>
      <c r="AN75" s="717"/>
      <c r="AO75" s="717"/>
      <c r="AP75" s="718"/>
      <c r="AQ75" s="227"/>
      <c r="AR75" s="160"/>
      <c r="AS75" s="736"/>
      <c r="AT75" s="717"/>
      <c r="AU75" s="717"/>
      <c r="AV75" s="717"/>
      <c r="AW75" s="717"/>
      <c r="AX75" s="717"/>
      <c r="AY75" s="717"/>
      <c r="AZ75" s="717"/>
      <c r="BA75" s="717"/>
      <c r="BB75" s="717"/>
      <c r="BC75" s="717"/>
      <c r="BD75" s="717"/>
      <c r="BE75" s="227"/>
      <c r="BF75" s="160"/>
      <c r="BG75" s="717" t="s">
        <v>761</v>
      </c>
      <c r="BH75" s="717"/>
      <c r="BI75" s="717"/>
      <c r="BJ75" s="717"/>
      <c r="BK75" s="717"/>
      <c r="BL75" s="717"/>
      <c r="BM75" s="717"/>
      <c r="BN75" s="717"/>
      <c r="BO75" s="717"/>
      <c r="BP75" s="717"/>
      <c r="BQ75" s="717"/>
      <c r="BR75" s="718"/>
      <c r="BS75" s="227"/>
      <c r="BT75" s="160"/>
      <c r="BU75" s="736"/>
      <c r="BV75" s="717"/>
      <c r="BW75" s="717"/>
      <c r="BX75" s="717"/>
      <c r="BY75" s="717"/>
      <c r="BZ75" s="717"/>
      <c r="CA75" s="717"/>
      <c r="CB75" s="717"/>
      <c r="CC75" s="717"/>
      <c r="CD75" s="717"/>
      <c r="CE75" s="717"/>
      <c r="CF75" s="717"/>
      <c r="CG75" s="227"/>
      <c r="CH75" s="160"/>
      <c r="CI75" s="717" t="s">
        <v>661</v>
      </c>
      <c r="CJ75" s="717"/>
      <c r="CK75" s="717"/>
      <c r="CL75" s="717"/>
      <c r="CM75" s="717"/>
      <c r="CN75" s="717"/>
      <c r="CO75" s="717"/>
      <c r="CP75" s="717"/>
      <c r="CQ75" s="717"/>
      <c r="CR75" s="717"/>
      <c r="CS75" s="717"/>
      <c r="CT75" s="718"/>
      <c r="CU75" s="227"/>
      <c r="CV75" s="160"/>
      <c r="CW75" s="736"/>
      <c r="CX75" s="717"/>
      <c r="CY75" s="717"/>
      <c r="CZ75" s="717"/>
      <c r="DA75" s="717"/>
      <c r="DB75" s="717"/>
      <c r="DC75" s="717"/>
      <c r="DD75" s="717"/>
      <c r="DE75" s="717"/>
      <c r="DF75" s="717"/>
      <c r="DG75" s="717"/>
      <c r="DH75" s="717"/>
      <c r="DI75" s="227"/>
      <c r="DJ75" s="160"/>
      <c r="DK75" s="717" t="s">
        <v>746</v>
      </c>
      <c r="DL75" s="717"/>
      <c r="DM75" s="717"/>
      <c r="DN75" s="717"/>
      <c r="DO75" s="717"/>
      <c r="DP75" s="717"/>
      <c r="DQ75" s="717"/>
      <c r="DR75" s="717"/>
      <c r="DS75" s="717"/>
      <c r="DT75" s="717"/>
      <c r="DU75" s="717"/>
      <c r="DV75" s="718"/>
      <c r="DW75" s="227"/>
      <c r="DX75" s="160"/>
      <c r="DY75" s="736" t="s">
        <v>645</v>
      </c>
      <c r="DZ75" s="717"/>
      <c r="EA75" s="717"/>
      <c r="EB75" s="717"/>
      <c r="EC75" s="717"/>
      <c r="ED75" s="717"/>
      <c r="EE75" s="717"/>
      <c r="EF75" s="717"/>
      <c r="EG75" s="717"/>
      <c r="EH75" s="717"/>
      <c r="EI75" s="717"/>
      <c r="EJ75" s="718"/>
    </row>
    <row r="76" spans="1:140" ht="106.5" customHeight="1">
      <c r="C76" s="720"/>
      <c r="D76" s="711"/>
      <c r="E76" s="711"/>
      <c r="F76" s="711"/>
      <c r="G76" s="711"/>
      <c r="H76" s="711"/>
      <c r="I76" s="711"/>
      <c r="J76" s="711"/>
      <c r="K76" s="711"/>
      <c r="L76" s="711"/>
      <c r="M76" s="711"/>
      <c r="N76" s="712"/>
      <c r="O76" s="135"/>
      <c r="P76" s="164"/>
      <c r="Q76" s="720"/>
      <c r="R76" s="711"/>
      <c r="S76" s="711"/>
      <c r="T76" s="711"/>
      <c r="U76" s="711"/>
      <c r="V76" s="711"/>
      <c r="W76" s="711"/>
      <c r="X76" s="711"/>
      <c r="Y76" s="711"/>
      <c r="Z76" s="711"/>
      <c r="AA76" s="711"/>
      <c r="AB76" s="721"/>
      <c r="AC76" s="135"/>
      <c r="AD76" s="160"/>
      <c r="AE76" s="710"/>
      <c r="AF76" s="711"/>
      <c r="AG76" s="711"/>
      <c r="AH76" s="711"/>
      <c r="AI76" s="711"/>
      <c r="AJ76" s="711"/>
      <c r="AK76" s="711"/>
      <c r="AL76" s="711"/>
      <c r="AM76" s="711"/>
      <c r="AN76" s="711"/>
      <c r="AO76" s="711"/>
      <c r="AP76" s="712"/>
      <c r="AQ76" s="135"/>
      <c r="AR76" s="160"/>
      <c r="AS76" s="720"/>
      <c r="AT76" s="711"/>
      <c r="AU76" s="711"/>
      <c r="AV76" s="711"/>
      <c r="AW76" s="711"/>
      <c r="AX76" s="711"/>
      <c r="AY76" s="711"/>
      <c r="AZ76" s="711"/>
      <c r="BA76" s="711"/>
      <c r="BB76" s="711"/>
      <c r="BC76" s="711"/>
      <c r="BD76" s="721"/>
      <c r="BE76" s="135"/>
      <c r="BF76" s="160"/>
      <c r="BG76" s="710"/>
      <c r="BH76" s="711"/>
      <c r="BI76" s="711"/>
      <c r="BJ76" s="711"/>
      <c r="BK76" s="711"/>
      <c r="BL76" s="711"/>
      <c r="BM76" s="711"/>
      <c r="BN76" s="711"/>
      <c r="BO76" s="711"/>
      <c r="BP76" s="711"/>
      <c r="BQ76" s="711"/>
      <c r="BR76" s="712"/>
      <c r="BS76" s="135"/>
      <c r="BT76" s="160"/>
      <c r="BU76" s="720"/>
      <c r="BV76" s="711"/>
      <c r="BW76" s="711"/>
      <c r="BX76" s="711"/>
      <c r="BY76" s="711"/>
      <c r="BZ76" s="711"/>
      <c r="CA76" s="711"/>
      <c r="CB76" s="711"/>
      <c r="CC76" s="711"/>
      <c r="CD76" s="711"/>
      <c r="CE76" s="711"/>
      <c r="CF76" s="721"/>
      <c r="CG76" s="135"/>
      <c r="CH76" s="160"/>
      <c r="CI76" s="710"/>
      <c r="CJ76" s="711"/>
      <c r="CK76" s="711"/>
      <c r="CL76" s="711"/>
      <c r="CM76" s="711"/>
      <c r="CN76" s="711"/>
      <c r="CO76" s="711"/>
      <c r="CP76" s="711"/>
      <c r="CQ76" s="711"/>
      <c r="CR76" s="711"/>
      <c r="CS76" s="711"/>
      <c r="CT76" s="712"/>
      <c r="CU76" s="135"/>
      <c r="CV76" s="160"/>
      <c r="CW76" s="720"/>
      <c r="CX76" s="711"/>
      <c r="CY76" s="711"/>
      <c r="CZ76" s="711"/>
      <c r="DA76" s="711"/>
      <c r="DB76" s="711"/>
      <c r="DC76" s="711"/>
      <c r="DD76" s="711"/>
      <c r="DE76" s="711"/>
      <c r="DF76" s="711"/>
      <c r="DG76" s="711"/>
      <c r="DH76" s="721"/>
      <c r="DI76" s="135"/>
      <c r="DJ76" s="160"/>
      <c r="DK76" s="710"/>
      <c r="DL76" s="711"/>
      <c r="DM76" s="711"/>
      <c r="DN76" s="711"/>
      <c r="DO76" s="711"/>
      <c r="DP76" s="711"/>
      <c r="DQ76" s="711"/>
      <c r="DR76" s="711"/>
      <c r="DS76" s="711"/>
      <c r="DT76" s="711"/>
      <c r="DU76" s="711"/>
      <c r="DV76" s="712"/>
      <c r="DW76" s="135"/>
      <c r="DX76" s="160"/>
      <c r="DY76" s="720"/>
      <c r="DZ76" s="711"/>
      <c r="EA76" s="711"/>
      <c r="EB76" s="711"/>
      <c r="EC76" s="711"/>
      <c r="ED76" s="711"/>
      <c r="EE76" s="711"/>
      <c r="EF76" s="711"/>
      <c r="EG76" s="711"/>
      <c r="EH76" s="711"/>
      <c r="EI76" s="711"/>
      <c r="EJ76" s="712"/>
    </row>
    <row r="77" spans="1:140">
      <c r="A77" s="137" t="s">
        <v>743</v>
      </c>
      <c r="C77" s="714">
        <f>VLOOKUP(A77,'Прайс-лист'!$B:$K,10,0)</f>
        <v>1750</v>
      </c>
      <c r="D77" s="715"/>
      <c r="E77" s="715"/>
      <c r="F77" s="715"/>
      <c r="G77" s="715"/>
      <c r="H77" s="715"/>
      <c r="I77" s="715"/>
      <c r="J77" s="715"/>
      <c r="K77" s="716"/>
      <c r="L77" s="1101"/>
      <c r="M77" s="1102"/>
      <c r="N77" s="1103"/>
      <c r="O77" s="137" t="s">
        <v>3265</v>
      </c>
      <c r="P77" s="164"/>
      <c r="Q77" s="881">
        <f>VLOOKUP(O77,'Прайс-лист'!$B:$K,10,0)</f>
        <v>1350</v>
      </c>
      <c r="R77" s="882"/>
      <c r="S77" s="882"/>
      <c r="T77" s="882"/>
      <c r="U77" s="882"/>
      <c r="V77" s="882"/>
      <c r="W77" s="882"/>
      <c r="X77" s="882"/>
      <c r="Y77" s="945"/>
      <c r="Z77" s="1104"/>
      <c r="AA77" s="1105"/>
      <c r="AB77" s="1110"/>
      <c r="AC77" s="137" t="s">
        <v>622</v>
      </c>
      <c r="AD77" s="160"/>
      <c r="AE77" s="719">
        <f>VLOOKUP(AC77,'Прайс-лист'!$B:$K,10,0)</f>
        <v>690</v>
      </c>
      <c r="AF77" s="715"/>
      <c r="AG77" s="715"/>
      <c r="AH77" s="715"/>
      <c r="AI77" s="715"/>
      <c r="AJ77" s="715"/>
      <c r="AK77" s="715"/>
      <c r="AL77" s="715"/>
      <c r="AM77" s="716"/>
      <c r="AN77" s="1101"/>
      <c r="AO77" s="1102"/>
      <c r="AP77" s="1103"/>
      <c r="AQ77" s="137" t="s">
        <v>3267</v>
      </c>
      <c r="AR77" s="160"/>
      <c r="AS77" s="881">
        <f>VLOOKUP(AQ77,'Прайс-лист'!$B:$K,10,0)</f>
        <v>570</v>
      </c>
      <c r="AT77" s="882"/>
      <c r="AU77" s="882"/>
      <c r="AV77" s="882"/>
      <c r="AW77" s="882"/>
      <c r="AX77" s="882"/>
      <c r="AY77" s="882"/>
      <c r="AZ77" s="882"/>
      <c r="BA77" s="945"/>
      <c r="BB77" s="1104"/>
      <c r="BC77" s="1105"/>
      <c r="BD77" s="1110"/>
      <c r="BE77" s="137" t="s">
        <v>762</v>
      </c>
      <c r="BF77" s="160"/>
      <c r="BG77" s="719">
        <f>VLOOKUP(BE77,'Прайс-лист'!$B:$K,10,0)</f>
        <v>1140</v>
      </c>
      <c r="BH77" s="715"/>
      <c r="BI77" s="715"/>
      <c r="BJ77" s="715"/>
      <c r="BK77" s="715"/>
      <c r="BL77" s="715"/>
      <c r="BM77" s="715"/>
      <c r="BN77" s="715"/>
      <c r="BO77" s="716"/>
      <c r="BP77" s="1101"/>
      <c r="BQ77" s="1102"/>
      <c r="BR77" s="1103"/>
      <c r="BS77" s="137" t="s">
        <v>3269</v>
      </c>
      <c r="BT77" s="160"/>
      <c r="BU77" s="881">
        <f>VLOOKUP(BS77,'Прайс-лист'!$B:$K,10,0)</f>
        <v>170</v>
      </c>
      <c r="BV77" s="882"/>
      <c r="BW77" s="882"/>
      <c r="BX77" s="882"/>
      <c r="BY77" s="882"/>
      <c r="BZ77" s="882"/>
      <c r="CA77" s="882"/>
      <c r="CB77" s="882"/>
      <c r="CC77" s="945"/>
      <c r="CD77" s="1104"/>
      <c r="CE77" s="1105"/>
      <c r="CF77" s="1110"/>
      <c r="CG77" s="137" t="s">
        <v>750</v>
      </c>
      <c r="CH77" s="160"/>
      <c r="CI77" s="719">
        <f>VLOOKUP(CG77,'Прайс-лист'!$B:$K,10,0)</f>
        <v>950</v>
      </c>
      <c r="CJ77" s="715"/>
      <c r="CK77" s="715"/>
      <c r="CL77" s="715"/>
      <c r="CM77" s="715"/>
      <c r="CN77" s="715"/>
      <c r="CO77" s="715"/>
      <c r="CP77" s="715"/>
      <c r="CQ77" s="716"/>
      <c r="CR77" s="1101"/>
      <c r="CS77" s="1102"/>
      <c r="CT77" s="1103"/>
      <c r="CU77" s="137" t="s">
        <v>3271</v>
      </c>
      <c r="CV77" s="160"/>
      <c r="CW77" s="881">
        <f>VLOOKUP(CU77,'Прайс-лист'!$B:$K,10,0)</f>
        <v>220</v>
      </c>
      <c r="CX77" s="882"/>
      <c r="CY77" s="882"/>
      <c r="CZ77" s="882"/>
      <c r="DA77" s="882"/>
      <c r="DB77" s="882"/>
      <c r="DC77" s="882"/>
      <c r="DD77" s="882"/>
      <c r="DE77" s="945"/>
      <c r="DF77" s="1104"/>
      <c r="DG77" s="1105"/>
      <c r="DH77" s="1110"/>
      <c r="DI77" s="137" t="s">
        <v>747</v>
      </c>
      <c r="DJ77" s="160"/>
      <c r="DK77" s="719">
        <f>VLOOKUP(DI77,'Прайс-лист'!$B:$K,10,0)</f>
        <v>1720</v>
      </c>
      <c r="DL77" s="715"/>
      <c r="DM77" s="715"/>
      <c r="DN77" s="715"/>
      <c r="DO77" s="715"/>
      <c r="DP77" s="715"/>
      <c r="DQ77" s="715"/>
      <c r="DR77" s="715"/>
      <c r="DS77" s="716"/>
      <c r="DT77" s="1101"/>
      <c r="DU77" s="1102"/>
      <c r="DV77" s="1103"/>
      <c r="DW77" s="137" t="s">
        <v>646</v>
      </c>
      <c r="DX77" s="160"/>
      <c r="DY77" s="714">
        <f>VLOOKUP(DW77,'Прайс-лист'!$B:$K,10,0)</f>
        <v>340</v>
      </c>
      <c r="DZ77" s="715"/>
      <c r="EA77" s="715"/>
      <c r="EB77" s="715"/>
      <c r="EC77" s="715"/>
      <c r="ED77" s="715"/>
      <c r="EE77" s="715"/>
      <c r="EF77" s="715"/>
      <c r="EG77" s="716"/>
      <c r="EH77" s="1101"/>
      <c r="EI77" s="1102"/>
      <c r="EJ77" s="1103"/>
    </row>
    <row r="78" spans="1:140" ht="15" thickBot="1">
      <c r="A78" s="138" t="s">
        <v>849</v>
      </c>
      <c r="C78" s="753">
        <f>VLOOKUP(A78,'Прайс-лист'!$B:$K,10,0)</f>
        <v>1750</v>
      </c>
      <c r="D78" s="723"/>
      <c r="E78" s="723"/>
      <c r="F78" s="723"/>
      <c r="G78" s="723"/>
      <c r="H78" s="723"/>
      <c r="I78" s="723"/>
      <c r="J78" s="723"/>
      <c r="K78" s="724"/>
      <c r="L78" s="1112"/>
      <c r="M78" s="1113"/>
      <c r="N78" s="1114"/>
      <c r="O78" s="138"/>
      <c r="P78" s="164"/>
      <c r="Q78" s="884"/>
      <c r="R78" s="885"/>
      <c r="S78" s="885"/>
      <c r="T78" s="885"/>
      <c r="U78" s="885"/>
      <c r="V78" s="885"/>
      <c r="W78" s="885"/>
      <c r="X78" s="885"/>
      <c r="Y78" s="946"/>
      <c r="Z78" s="1107"/>
      <c r="AA78" s="1108"/>
      <c r="AB78" s="1111"/>
      <c r="AC78" s="139" t="s">
        <v>777</v>
      </c>
      <c r="AD78" s="245"/>
      <c r="AE78" s="722">
        <f>VLOOKUP(AC78,'Прайс-лист'!$B:$K,10,0)</f>
        <v>690</v>
      </c>
      <c r="AF78" s="723"/>
      <c r="AG78" s="723"/>
      <c r="AH78" s="723"/>
      <c r="AI78" s="723"/>
      <c r="AJ78" s="723"/>
      <c r="AK78" s="723"/>
      <c r="AL78" s="723"/>
      <c r="AM78" s="724"/>
      <c r="AN78" s="1112"/>
      <c r="AO78" s="1113"/>
      <c r="AP78" s="1114"/>
      <c r="AQ78" s="138"/>
      <c r="AR78" s="245"/>
      <c r="AS78" s="884"/>
      <c r="AT78" s="885"/>
      <c r="AU78" s="885"/>
      <c r="AV78" s="885"/>
      <c r="AW78" s="885"/>
      <c r="AX78" s="885"/>
      <c r="AY78" s="885"/>
      <c r="AZ78" s="885"/>
      <c r="BA78" s="946"/>
      <c r="BB78" s="1107"/>
      <c r="BC78" s="1108"/>
      <c r="BD78" s="1111"/>
      <c r="BE78" s="139" t="s">
        <v>859</v>
      </c>
      <c r="BF78" s="245"/>
      <c r="BG78" s="722">
        <f>VLOOKUP(BE78,'Прайс-лист'!$B:$K,10,0)</f>
        <v>1140</v>
      </c>
      <c r="BH78" s="723"/>
      <c r="BI78" s="723"/>
      <c r="BJ78" s="723"/>
      <c r="BK78" s="723"/>
      <c r="BL78" s="723"/>
      <c r="BM78" s="723"/>
      <c r="BN78" s="723"/>
      <c r="BO78" s="724"/>
      <c r="BP78" s="1112"/>
      <c r="BQ78" s="1113"/>
      <c r="BR78" s="1114"/>
      <c r="BS78" s="138"/>
      <c r="BT78" s="160"/>
      <c r="BU78" s="884"/>
      <c r="BV78" s="885"/>
      <c r="BW78" s="885"/>
      <c r="BX78" s="885"/>
      <c r="BY78" s="885"/>
      <c r="BZ78" s="885"/>
      <c r="CA78" s="885"/>
      <c r="CB78" s="885"/>
      <c r="CC78" s="946"/>
      <c r="CD78" s="1107"/>
      <c r="CE78" s="1108"/>
      <c r="CF78" s="1111"/>
      <c r="CG78" s="139" t="s">
        <v>853</v>
      </c>
      <c r="CH78" s="245"/>
      <c r="CI78" s="722">
        <f>VLOOKUP(CG78,'Прайс-лист'!$B:$K,10,0)</f>
        <v>950</v>
      </c>
      <c r="CJ78" s="723"/>
      <c r="CK78" s="723"/>
      <c r="CL78" s="723"/>
      <c r="CM78" s="723"/>
      <c r="CN78" s="723"/>
      <c r="CO78" s="723"/>
      <c r="CP78" s="723"/>
      <c r="CQ78" s="724"/>
      <c r="CR78" s="1112"/>
      <c r="CS78" s="1113"/>
      <c r="CT78" s="1114"/>
      <c r="CU78" s="138"/>
      <c r="CV78" s="245"/>
      <c r="CW78" s="884"/>
      <c r="CX78" s="885"/>
      <c r="CY78" s="885"/>
      <c r="CZ78" s="885"/>
      <c r="DA78" s="885"/>
      <c r="DB78" s="885"/>
      <c r="DC78" s="885"/>
      <c r="DD78" s="885"/>
      <c r="DE78" s="946"/>
      <c r="DF78" s="1107"/>
      <c r="DG78" s="1108"/>
      <c r="DH78" s="1111"/>
      <c r="DI78" s="139" t="s">
        <v>851</v>
      </c>
      <c r="DJ78" s="245"/>
      <c r="DK78" s="722">
        <f>VLOOKUP(DI78,'Прайс-лист'!$B:$K,10,0)</f>
        <v>1720</v>
      </c>
      <c r="DL78" s="723"/>
      <c r="DM78" s="723"/>
      <c r="DN78" s="723"/>
      <c r="DO78" s="723"/>
      <c r="DP78" s="723"/>
      <c r="DQ78" s="723"/>
      <c r="DR78" s="723"/>
      <c r="DS78" s="724"/>
      <c r="DT78" s="1112"/>
      <c r="DU78" s="1113"/>
      <c r="DV78" s="1114"/>
      <c r="DW78" s="138" t="s">
        <v>789</v>
      </c>
      <c r="DX78" s="245"/>
      <c r="DY78" s="753">
        <f>VLOOKUP(DW78,'Прайс-лист'!$B:$K,10,0)</f>
        <v>340</v>
      </c>
      <c r="DZ78" s="723"/>
      <c r="EA78" s="723"/>
      <c r="EB78" s="723"/>
      <c r="EC78" s="723"/>
      <c r="ED78" s="723"/>
      <c r="EE78" s="723"/>
      <c r="EF78" s="723"/>
      <c r="EG78" s="724"/>
      <c r="EH78" s="1112"/>
      <c r="EI78" s="1113"/>
      <c r="EJ78" s="1114"/>
    </row>
    <row r="79" spans="1:140" ht="15" thickBot="1">
      <c r="DW79" s="142"/>
    </row>
    <row r="80" spans="1:140" ht="15" thickBot="1">
      <c r="C80" s="754" t="s">
        <v>4201</v>
      </c>
      <c r="D80" s="755"/>
      <c r="E80" s="755"/>
      <c r="F80" s="755"/>
      <c r="G80" s="755"/>
      <c r="H80" s="755"/>
      <c r="I80" s="755"/>
      <c r="J80" s="755"/>
      <c r="K80" s="755"/>
      <c r="L80" s="755"/>
      <c r="M80" s="755"/>
      <c r="N80" s="755"/>
      <c r="O80" s="755"/>
      <c r="P80" s="755"/>
      <c r="Q80" s="755"/>
      <c r="R80" s="755"/>
      <c r="S80" s="755"/>
      <c r="T80" s="755"/>
      <c r="U80" s="755"/>
      <c r="V80" s="755"/>
      <c r="W80" s="755"/>
      <c r="X80" s="755"/>
      <c r="Y80" s="755"/>
      <c r="Z80" s="755"/>
      <c r="AA80" s="755"/>
      <c r="AB80" s="755"/>
      <c r="AC80" s="755"/>
      <c r="AD80" s="755"/>
      <c r="AE80" s="755"/>
      <c r="AF80" s="755"/>
      <c r="AG80" s="755"/>
      <c r="AH80" s="755"/>
      <c r="AI80" s="755"/>
      <c r="AJ80" s="755"/>
      <c r="AK80" s="755"/>
      <c r="AL80" s="755"/>
      <c r="AM80" s="755"/>
      <c r="AN80" s="755"/>
      <c r="AO80" s="755"/>
      <c r="AP80" s="756"/>
      <c r="AQ80" s="134"/>
      <c r="AS80" s="754" t="s">
        <v>4394</v>
      </c>
      <c r="AT80" s="755"/>
      <c r="AU80" s="755"/>
      <c r="AV80" s="755"/>
      <c r="AW80" s="755"/>
      <c r="AX80" s="755"/>
      <c r="AY80" s="755"/>
      <c r="AZ80" s="755"/>
      <c r="BA80" s="755"/>
      <c r="BB80" s="755"/>
      <c r="BC80" s="755"/>
      <c r="BD80" s="755"/>
      <c r="BE80" s="755"/>
      <c r="BF80" s="755"/>
      <c r="BG80" s="755"/>
      <c r="BH80" s="755"/>
      <c r="BI80" s="755"/>
      <c r="BJ80" s="755"/>
      <c r="BK80" s="755"/>
      <c r="BL80" s="755"/>
      <c r="BM80" s="755"/>
      <c r="BN80" s="755"/>
      <c r="BO80" s="755"/>
      <c r="BP80" s="755"/>
      <c r="BQ80" s="755"/>
      <c r="BR80" s="755"/>
      <c r="BS80" s="755"/>
      <c r="BT80" s="755"/>
      <c r="BU80" s="755"/>
      <c r="BV80" s="755"/>
      <c r="BW80" s="755"/>
      <c r="BX80" s="755"/>
      <c r="BY80" s="755"/>
      <c r="BZ80" s="755"/>
      <c r="CA80" s="755"/>
      <c r="CB80" s="755"/>
      <c r="CC80" s="755"/>
      <c r="CD80" s="755"/>
      <c r="CE80" s="755"/>
      <c r="CF80" s="756"/>
      <c r="CG80" s="134"/>
      <c r="CI80" s="754" t="s">
        <v>4395</v>
      </c>
      <c r="CJ80" s="755"/>
      <c r="CK80" s="755"/>
      <c r="CL80" s="755"/>
      <c r="CM80" s="755"/>
      <c r="CN80" s="755"/>
      <c r="CO80" s="755"/>
      <c r="CP80" s="755"/>
      <c r="CQ80" s="755"/>
      <c r="CR80" s="755"/>
      <c r="CS80" s="755"/>
      <c r="CT80" s="755"/>
      <c r="CU80" s="755"/>
      <c r="CV80" s="755"/>
      <c r="CW80" s="755"/>
      <c r="CX80" s="755"/>
      <c r="CY80" s="755"/>
      <c r="CZ80" s="755"/>
      <c r="DA80" s="755"/>
      <c r="DB80" s="755"/>
      <c r="DC80" s="755"/>
      <c r="DD80" s="755"/>
      <c r="DE80" s="755"/>
      <c r="DF80" s="755"/>
      <c r="DG80" s="755"/>
      <c r="DH80" s="755"/>
      <c r="DI80" s="755"/>
      <c r="DJ80" s="755"/>
      <c r="DK80" s="755"/>
      <c r="DL80" s="755"/>
      <c r="DM80" s="755"/>
      <c r="DN80" s="755"/>
      <c r="DO80" s="755"/>
      <c r="DP80" s="755"/>
      <c r="DQ80" s="755"/>
      <c r="DR80" s="755"/>
      <c r="DS80" s="755"/>
      <c r="DT80" s="755"/>
      <c r="DU80" s="755"/>
      <c r="DV80" s="756"/>
      <c r="DW80" s="134"/>
      <c r="DY80" s="754" t="s">
        <v>4405</v>
      </c>
      <c r="DZ80" s="755"/>
      <c r="EA80" s="755"/>
      <c r="EB80" s="755"/>
      <c r="EC80" s="755"/>
      <c r="ED80" s="755"/>
      <c r="EE80" s="755"/>
      <c r="EF80" s="755"/>
      <c r="EG80" s="755"/>
      <c r="EH80" s="755"/>
      <c r="EI80" s="755"/>
      <c r="EJ80" s="756"/>
    </row>
    <row r="81" spans="1:140">
      <c r="C81" s="740" t="s">
        <v>4308</v>
      </c>
      <c r="D81" s="741"/>
      <c r="E81" s="741"/>
      <c r="F81" s="741"/>
      <c r="G81" s="741"/>
      <c r="H81" s="741"/>
      <c r="I81" s="741"/>
      <c r="J81" s="741"/>
      <c r="K81" s="741"/>
      <c r="L81" s="741"/>
      <c r="M81" s="741"/>
      <c r="N81" s="741"/>
      <c r="O81" s="135"/>
      <c r="P81" s="158"/>
      <c r="Q81" s="741" t="s">
        <v>4309</v>
      </c>
      <c r="R81" s="741"/>
      <c r="S81" s="741"/>
      <c r="T81" s="741"/>
      <c r="U81" s="741"/>
      <c r="V81" s="741"/>
      <c r="W81" s="741"/>
      <c r="X81" s="741"/>
      <c r="Y81" s="741"/>
      <c r="Z81" s="741"/>
      <c r="AA81" s="741"/>
      <c r="AB81" s="741"/>
      <c r="AC81" s="135"/>
      <c r="AD81" s="160"/>
      <c r="AE81" s="741" t="s">
        <v>627</v>
      </c>
      <c r="AF81" s="741"/>
      <c r="AG81" s="741"/>
      <c r="AH81" s="741"/>
      <c r="AI81" s="741"/>
      <c r="AJ81" s="741"/>
      <c r="AK81" s="741"/>
      <c r="AL81" s="741"/>
      <c r="AM81" s="741"/>
      <c r="AN81" s="741"/>
      <c r="AO81" s="741"/>
      <c r="AP81" s="742"/>
      <c r="AQ81" s="135"/>
      <c r="AS81" s="740" t="s">
        <v>4311</v>
      </c>
      <c r="AT81" s="741"/>
      <c r="AU81" s="741"/>
      <c r="AV81" s="741"/>
      <c r="AW81" s="741"/>
      <c r="AX81" s="741"/>
      <c r="AY81" s="741"/>
      <c r="AZ81" s="741"/>
      <c r="BA81" s="741"/>
      <c r="BB81" s="741"/>
      <c r="BC81" s="741"/>
      <c r="BD81" s="741"/>
      <c r="BE81" s="135"/>
      <c r="BF81" s="158"/>
      <c r="BG81" s="741" t="s">
        <v>4312</v>
      </c>
      <c r="BH81" s="741"/>
      <c r="BI81" s="741"/>
      <c r="BJ81" s="741"/>
      <c r="BK81" s="741"/>
      <c r="BL81" s="741"/>
      <c r="BM81" s="741"/>
      <c r="BN81" s="741"/>
      <c r="BO81" s="741"/>
      <c r="BP81" s="741"/>
      <c r="BQ81" s="741"/>
      <c r="BR81" s="741"/>
      <c r="BS81" s="135"/>
      <c r="BT81" s="160"/>
      <c r="BU81" s="741" t="s">
        <v>631</v>
      </c>
      <c r="BV81" s="741"/>
      <c r="BW81" s="741"/>
      <c r="BX81" s="741"/>
      <c r="BY81" s="741"/>
      <c r="BZ81" s="741"/>
      <c r="CA81" s="741"/>
      <c r="CB81" s="741"/>
      <c r="CC81" s="741"/>
      <c r="CD81" s="741"/>
      <c r="CE81" s="741"/>
      <c r="CF81" s="742"/>
      <c r="CG81" s="135"/>
      <c r="CH81" s="160"/>
      <c r="CI81" s="740" t="s">
        <v>4314</v>
      </c>
      <c r="CJ81" s="741"/>
      <c r="CK81" s="741"/>
      <c r="CL81" s="741"/>
      <c r="CM81" s="741"/>
      <c r="CN81" s="741"/>
      <c r="CO81" s="741"/>
      <c r="CP81" s="741"/>
      <c r="CQ81" s="741"/>
      <c r="CR81" s="741"/>
      <c r="CS81" s="741"/>
      <c r="CT81" s="741"/>
      <c r="CU81" s="135"/>
      <c r="CV81" s="158"/>
      <c r="CW81" s="741" t="s">
        <v>4316</v>
      </c>
      <c r="CX81" s="741"/>
      <c r="CY81" s="741"/>
      <c r="CZ81" s="741"/>
      <c r="DA81" s="741"/>
      <c r="DB81" s="741"/>
      <c r="DC81" s="741"/>
      <c r="DD81" s="741"/>
      <c r="DE81" s="741"/>
      <c r="DF81" s="741"/>
      <c r="DG81" s="741"/>
      <c r="DH81" s="741"/>
      <c r="DI81" s="135"/>
      <c r="DJ81" s="160"/>
      <c r="DK81" s="741" t="s">
        <v>635</v>
      </c>
      <c r="DL81" s="741"/>
      <c r="DM81" s="741"/>
      <c r="DN81" s="741"/>
      <c r="DO81" s="741"/>
      <c r="DP81" s="741"/>
      <c r="DQ81" s="741"/>
      <c r="DR81" s="741"/>
      <c r="DS81" s="741"/>
      <c r="DT81" s="741"/>
      <c r="DU81" s="741"/>
      <c r="DV81" s="742"/>
      <c r="DW81" s="135"/>
      <c r="DX81" s="160"/>
      <c r="DY81" s="740" t="s">
        <v>751</v>
      </c>
      <c r="DZ81" s="741"/>
      <c r="EA81" s="741"/>
      <c r="EB81" s="741"/>
      <c r="EC81" s="741"/>
      <c r="ED81" s="741"/>
      <c r="EE81" s="741"/>
      <c r="EF81" s="741"/>
      <c r="EG81" s="741"/>
      <c r="EH81" s="741"/>
      <c r="EI81" s="741"/>
      <c r="EJ81" s="742"/>
    </row>
    <row r="82" spans="1:140" ht="48.75" customHeight="1">
      <c r="C82" s="734" t="s">
        <v>4307</v>
      </c>
      <c r="D82" s="735"/>
      <c r="E82" s="735"/>
      <c r="F82" s="735"/>
      <c r="G82" s="735"/>
      <c r="H82" s="735"/>
      <c r="I82" s="735"/>
      <c r="J82" s="735"/>
      <c r="K82" s="735"/>
      <c r="L82" s="735"/>
      <c r="M82" s="735"/>
      <c r="N82" s="735"/>
      <c r="O82" s="142"/>
      <c r="P82" s="164"/>
      <c r="Q82" s="735" t="s">
        <v>4321</v>
      </c>
      <c r="R82" s="735"/>
      <c r="S82" s="735"/>
      <c r="T82" s="735"/>
      <c r="U82" s="735"/>
      <c r="V82" s="735"/>
      <c r="W82" s="735"/>
      <c r="X82" s="735"/>
      <c r="Y82" s="735"/>
      <c r="Z82" s="735"/>
      <c r="AA82" s="735"/>
      <c r="AB82" s="735"/>
      <c r="AC82" s="142"/>
      <c r="AD82" s="160"/>
      <c r="AE82" s="735" t="s">
        <v>4320</v>
      </c>
      <c r="AF82" s="735"/>
      <c r="AG82" s="735"/>
      <c r="AH82" s="735"/>
      <c r="AI82" s="735"/>
      <c r="AJ82" s="735"/>
      <c r="AK82" s="735"/>
      <c r="AL82" s="735"/>
      <c r="AM82" s="735"/>
      <c r="AN82" s="735"/>
      <c r="AO82" s="735"/>
      <c r="AP82" s="744"/>
      <c r="AQ82" s="142"/>
      <c r="AR82" s="160"/>
      <c r="AS82" s="734" t="s">
        <v>4310</v>
      </c>
      <c r="AT82" s="735"/>
      <c r="AU82" s="735"/>
      <c r="AV82" s="735"/>
      <c r="AW82" s="735"/>
      <c r="AX82" s="735"/>
      <c r="AY82" s="735"/>
      <c r="AZ82" s="735"/>
      <c r="BA82" s="735"/>
      <c r="BB82" s="735"/>
      <c r="BC82" s="735"/>
      <c r="BD82" s="735"/>
      <c r="BE82" s="142"/>
      <c r="BF82" s="164"/>
      <c r="BG82" s="735" t="s">
        <v>4326</v>
      </c>
      <c r="BH82" s="735"/>
      <c r="BI82" s="735"/>
      <c r="BJ82" s="735"/>
      <c r="BK82" s="735"/>
      <c r="BL82" s="735"/>
      <c r="BM82" s="735"/>
      <c r="BN82" s="735"/>
      <c r="BO82" s="735"/>
      <c r="BP82" s="735"/>
      <c r="BQ82" s="735"/>
      <c r="BR82" s="735"/>
      <c r="BS82" s="142"/>
      <c r="BT82" s="160"/>
      <c r="BU82" s="735" t="s">
        <v>4320</v>
      </c>
      <c r="BV82" s="735"/>
      <c r="BW82" s="735"/>
      <c r="BX82" s="735"/>
      <c r="BY82" s="735"/>
      <c r="BZ82" s="735"/>
      <c r="CA82" s="735"/>
      <c r="CB82" s="735"/>
      <c r="CC82" s="735"/>
      <c r="CD82" s="735"/>
      <c r="CE82" s="735"/>
      <c r="CF82" s="744"/>
      <c r="CG82" s="142"/>
      <c r="CH82" s="160"/>
      <c r="CI82" s="734" t="s">
        <v>4313</v>
      </c>
      <c r="CJ82" s="735"/>
      <c r="CK82" s="735"/>
      <c r="CL82" s="735"/>
      <c r="CM82" s="735"/>
      <c r="CN82" s="735"/>
      <c r="CO82" s="735"/>
      <c r="CP82" s="735"/>
      <c r="CQ82" s="735"/>
      <c r="CR82" s="735"/>
      <c r="CS82" s="735"/>
      <c r="CT82" s="735"/>
      <c r="CU82" s="142"/>
      <c r="CV82" s="164"/>
      <c r="CW82" s="735" t="s">
        <v>4315</v>
      </c>
      <c r="CX82" s="735"/>
      <c r="CY82" s="735"/>
      <c r="CZ82" s="735"/>
      <c r="DA82" s="735"/>
      <c r="DB82" s="735"/>
      <c r="DC82" s="735"/>
      <c r="DD82" s="735"/>
      <c r="DE82" s="735"/>
      <c r="DF82" s="735"/>
      <c r="DG82" s="735"/>
      <c r="DH82" s="735"/>
      <c r="DI82" s="142"/>
      <c r="DJ82" s="160"/>
      <c r="DK82" s="735" t="s">
        <v>4320</v>
      </c>
      <c r="DL82" s="735"/>
      <c r="DM82" s="735"/>
      <c r="DN82" s="735"/>
      <c r="DO82" s="735"/>
      <c r="DP82" s="735"/>
      <c r="DQ82" s="735"/>
      <c r="DR82" s="735"/>
      <c r="DS82" s="735"/>
      <c r="DT82" s="735"/>
      <c r="DU82" s="735"/>
      <c r="DV82" s="744"/>
      <c r="DW82" s="142"/>
      <c r="DX82" s="160"/>
      <c r="DY82" s="734" t="s">
        <v>4406</v>
      </c>
      <c r="DZ82" s="735"/>
      <c r="EA82" s="735"/>
      <c r="EB82" s="735"/>
      <c r="EC82" s="735"/>
      <c r="ED82" s="735"/>
      <c r="EE82" s="735"/>
      <c r="EF82" s="735"/>
      <c r="EG82" s="735"/>
      <c r="EH82" s="735"/>
      <c r="EI82" s="735"/>
      <c r="EJ82" s="744"/>
    </row>
    <row r="83" spans="1:140" ht="15" customHeight="1">
      <c r="C83" s="736"/>
      <c r="D83" s="717"/>
      <c r="E83" s="717"/>
      <c r="F83" s="717"/>
      <c r="G83" s="717"/>
      <c r="H83" s="717"/>
      <c r="I83" s="717"/>
      <c r="J83" s="717"/>
      <c r="K83" s="717"/>
      <c r="L83" s="717"/>
      <c r="M83" s="717"/>
      <c r="N83" s="717"/>
      <c r="O83" s="227"/>
      <c r="P83" s="164"/>
      <c r="Q83" s="717"/>
      <c r="R83" s="717"/>
      <c r="S83" s="717"/>
      <c r="T83" s="717"/>
      <c r="U83" s="717"/>
      <c r="V83" s="717"/>
      <c r="W83" s="717"/>
      <c r="X83" s="717"/>
      <c r="Y83" s="717"/>
      <c r="Z83" s="717"/>
      <c r="AA83" s="717"/>
      <c r="AB83" s="717"/>
      <c r="AC83" s="227"/>
      <c r="AD83" s="160"/>
      <c r="AE83" s="717" t="s">
        <v>629</v>
      </c>
      <c r="AF83" s="717"/>
      <c r="AG83" s="717"/>
      <c r="AH83" s="717"/>
      <c r="AI83" s="717"/>
      <c r="AJ83" s="717"/>
      <c r="AK83" s="717"/>
      <c r="AL83" s="717"/>
      <c r="AM83" s="717"/>
      <c r="AN83" s="717"/>
      <c r="AO83" s="717"/>
      <c r="AP83" s="718"/>
      <c r="AQ83" s="227"/>
      <c r="AR83" s="160"/>
      <c r="AS83" s="736"/>
      <c r="AT83" s="717"/>
      <c r="AU83" s="717"/>
      <c r="AV83" s="717"/>
      <c r="AW83" s="717"/>
      <c r="AX83" s="717"/>
      <c r="AY83" s="717"/>
      <c r="AZ83" s="717"/>
      <c r="BA83" s="717"/>
      <c r="BB83" s="717"/>
      <c r="BC83" s="717"/>
      <c r="BD83" s="717"/>
      <c r="BE83" s="227"/>
      <c r="BF83" s="164"/>
      <c r="BG83" s="717"/>
      <c r="BH83" s="717"/>
      <c r="BI83" s="717"/>
      <c r="BJ83" s="717"/>
      <c r="BK83" s="717"/>
      <c r="BL83" s="717"/>
      <c r="BM83" s="717"/>
      <c r="BN83" s="717"/>
      <c r="BO83" s="717"/>
      <c r="BP83" s="717"/>
      <c r="BQ83" s="717"/>
      <c r="BR83" s="717"/>
      <c r="BS83" s="227"/>
      <c r="BT83" s="160"/>
      <c r="BU83" s="717" t="s">
        <v>633</v>
      </c>
      <c r="BV83" s="717"/>
      <c r="BW83" s="717"/>
      <c r="BX83" s="717"/>
      <c r="BY83" s="717"/>
      <c r="BZ83" s="717"/>
      <c r="CA83" s="717"/>
      <c r="CB83" s="717"/>
      <c r="CC83" s="717"/>
      <c r="CD83" s="717"/>
      <c r="CE83" s="717"/>
      <c r="CF83" s="718"/>
      <c r="CG83" s="227"/>
      <c r="CH83" s="160"/>
      <c r="CI83" s="736"/>
      <c r="CJ83" s="717"/>
      <c r="CK83" s="717"/>
      <c r="CL83" s="717"/>
      <c r="CM83" s="717"/>
      <c r="CN83" s="717"/>
      <c r="CO83" s="717"/>
      <c r="CP83" s="717"/>
      <c r="CQ83" s="717"/>
      <c r="CR83" s="717"/>
      <c r="CS83" s="717"/>
      <c r="CT83" s="717"/>
      <c r="CU83" s="227"/>
      <c r="CV83" s="164"/>
      <c r="CW83" s="717"/>
      <c r="CX83" s="717"/>
      <c r="CY83" s="717"/>
      <c r="CZ83" s="717"/>
      <c r="DA83" s="717"/>
      <c r="DB83" s="717"/>
      <c r="DC83" s="717"/>
      <c r="DD83" s="717"/>
      <c r="DE83" s="717"/>
      <c r="DF83" s="717"/>
      <c r="DG83" s="717"/>
      <c r="DH83" s="717"/>
      <c r="DI83" s="227"/>
      <c r="DJ83" s="160"/>
      <c r="DK83" s="717" t="s">
        <v>637</v>
      </c>
      <c r="DL83" s="717"/>
      <c r="DM83" s="717"/>
      <c r="DN83" s="717"/>
      <c r="DO83" s="717"/>
      <c r="DP83" s="717"/>
      <c r="DQ83" s="717"/>
      <c r="DR83" s="717"/>
      <c r="DS83" s="717"/>
      <c r="DT83" s="717"/>
      <c r="DU83" s="717"/>
      <c r="DV83" s="718"/>
      <c r="DW83" s="227"/>
      <c r="DX83" s="160"/>
      <c r="DY83" s="736" t="s">
        <v>753</v>
      </c>
      <c r="DZ83" s="717"/>
      <c r="EA83" s="717"/>
      <c r="EB83" s="717"/>
      <c r="EC83" s="717"/>
      <c r="ED83" s="717"/>
      <c r="EE83" s="717"/>
      <c r="EF83" s="717"/>
      <c r="EG83" s="717"/>
      <c r="EH83" s="717"/>
      <c r="EI83" s="717"/>
      <c r="EJ83" s="718"/>
    </row>
    <row r="84" spans="1:140" ht="106.5" customHeight="1">
      <c r="C84" s="720"/>
      <c r="D84" s="711"/>
      <c r="E84" s="711"/>
      <c r="F84" s="711"/>
      <c r="G84" s="711"/>
      <c r="H84" s="711"/>
      <c r="I84" s="711"/>
      <c r="J84" s="711"/>
      <c r="K84" s="711"/>
      <c r="L84" s="711"/>
      <c r="M84" s="711"/>
      <c r="N84" s="721"/>
      <c r="O84" s="135"/>
      <c r="P84" s="164"/>
      <c r="Q84" s="733"/>
      <c r="R84" s="733"/>
      <c r="S84" s="733"/>
      <c r="T84" s="733"/>
      <c r="U84" s="733"/>
      <c r="V84" s="733"/>
      <c r="W84" s="733"/>
      <c r="X84" s="733"/>
      <c r="Y84" s="733"/>
      <c r="Z84" s="733"/>
      <c r="AA84" s="733"/>
      <c r="AB84" s="733"/>
      <c r="AC84" s="135"/>
      <c r="AD84" s="160"/>
      <c r="AE84" s="710"/>
      <c r="AF84" s="711"/>
      <c r="AG84" s="711"/>
      <c r="AH84" s="711"/>
      <c r="AI84" s="711"/>
      <c r="AJ84" s="711"/>
      <c r="AK84" s="711"/>
      <c r="AL84" s="711"/>
      <c r="AM84" s="711"/>
      <c r="AN84" s="711"/>
      <c r="AO84" s="711"/>
      <c r="AP84" s="712"/>
      <c r="AQ84" s="135"/>
      <c r="AR84" s="160"/>
      <c r="AS84" s="720"/>
      <c r="AT84" s="711"/>
      <c r="AU84" s="711"/>
      <c r="AV84" s="711"/>
      <c r="AW84" s="711"/>
      <c r="AX84" s="711"/>
      <c r="AY84" s="711"/>
      <c r="AZ84" s="711"/>
      <c r="BA84" s="711"/>
      <c r="BB84" s="711"/>
      <c r="BC84" s="711"/>
      <c r="BD84" s="721"/>
      <c r="BE84" s="135"/>
      <c r="BF84" s="164"/>
      <c r="BG84" s="733"/>
      <c r="BH84" s="733"/>
      <c r="BI84" s="733"/>
      <c r="BJ84" s="733"/>
      <c r="BK84" s="733"/>
      <c r="BL84" s="733"/>
      <c r="BM84" s="733"/>
      <c r="BN84" s="733"/>
      <c r="BO84" s="733"/>
      <c r="BP84" s="733"/>
      <c r="BQ84" s="733"/>
      <c r="BR84" s="733"/>
      <c r="BS84" s="135"/>
      <c r="BT84" s="160"/>
      <c r="BU84" s="710"/>
      <c r="BV84" s="711"/>
      <c r="BW84" s="711"/>
      <c r="BX84" s="711"/>
      <c r="BY84" s="711"/>
      <c r="BZ84" s="711"/>
      <c r="CA84" s="711"/>
      <c r="CB84" s="711"/>
      <c r="CC84" s="711"/>
      <c r="CD84" s="711"/>
      <c r="CE84" s="711"/>
      <c r="CF84" s="712"/>
      <c r="CG84" s="135"/>
      <c r="CH84" s="160"/>
      <c r="CI84" s="720"/>
      <c r="CJ84" s="711"/>
      <c r="CK84" s="711"/>
      <c r="CL84" s="711"/>
      <c r="CM84" s="711"/>
      <c r="CN84" s="711"/>
      <c r="CO84" s="711"/>
      <c r="CP84" s="711"/>
      <c r="CQ84" s="711"/>
      <c r="CR84" s="711"/>
      <c r="CS84" s="711"/>
      <c r="CT84" s="721"/>
      <c r="CU84" s="135"/>
      <c r="CV84" s="164"/>
      <c r="CW84" s="733"/>
      <c r="CX84" s="733"/>
      <c r="CY84" s="733"/>
      <c r="CZ84" s="733"/>
      <c r="DA84" s="733"/>
      <c r="DB84" s="733"/>
      <c r="DC84" s="733"/>
      <c r="DD84" s="733"/>
      <c r="DE84" s="733"/>
      <c r="DF84" s="733"/>
      <c r="DG84" s="733"/>
      <c r="DH84" s="733"/>
      <c r="DI84" s="135"/>
      <c r="DJ84" s="160"/>
      <c r="DK84" s="710"/>
      <c r="DL84" s="711"/>
      <c r="DM84" s="711"/>
      <c r="DN84" s="711"/>
      <c r="DO84" s="711"/>
      <c r="DP84" s="711"/>
      <c r="DQ84" s="711"/>
      <c r="DR84" s="711"/>
      <c r="DS84" s="711"/>
      <c r="DT84" s="711"/>
      <c r="DU84" s="711"/>
      <c r="DV84" s="712"/>
      <c r="DW84" s="135"/>
      <c r="DX84" s="160"/>
      <c r="DY84" s="720"/>
      <c r="DZ84" s="711"/>
      <c r="EA84" s="711"/>
      <c r="EB84" s="711"/>
      <c r="EC84" s="711"/>
      <c r="ED84" s="711"/>
      <c r="EE84" s="711"/>
      <c r="EF84" s="711"/>
      <c r="EG84" s="711"/>
      <c r="EH84" s="711"/>
      <c r="EI84" s="711"/>
      <c r="EJ84" s="712"/>
    </row>
    <row r="85" spans="1:140">
      <c r="A85" s="137" t="s">
        <v>3273</v>
      </c>
      <c r="C85" s="881">
        <f>VLOOKUP(A85,'Прайс-лист'!$B:$K,10,0)</f>
        <v>360</v>
      </c>
      <c r="D85" s="882"/>
      <c r="E85" s="882"/>
      <c r="F85" s="882"/>
      <c r="G85" s="882"/>
      <c r="H85" s="882"/>
      <c r="I85" s="882"/>
      <c r="J85" s="882"/>
      <c r="K85" s="945"/>
      <c r="L85" s="1104"/>
      <c r="M85" s="1105"/>
      <c r="N85" s="1110"/>
      <c r="O85" s="137" t="s">
        <v>3275</v>
      </c>
      <c r="P85" s="164"/>
      <c r="Q85" s="955">
        <f>VLOOKUP(O85,'Прайс-лист'!$B:$K,10,0)</f>
        <v>450</v>
      </c>
      <c r="R85" s="882"/>
      <c r="S85" s="882"/>
      <c r="T85" s="882"/>
      <c r="U85" s="882"/>
      <c r="V85" s="882"/>
      <c r="W85" s="882"/>
      <c r="X85" s="882"/>
      <c r="Y85" s="945"/>
      <c r="Z85" s="1104"/>
      <c r="AA85" s="1105"/>
      <c r="AB85" s="1110"/>
      <c r="AC85" s="137" t="s">
        <v>630</v>
      </c>
      <c r="AD85" s="160"/>
      <c r="AE85" s="719">
        <f>VLOOKUP(AC85,'Прайс-лист'!$B:$K,10,0)</f>
        <v>370</v>
      </c>
      <c r="AF85" s="715"/>
      <c r="AG85" s="715"/>
      <c r="AH85" s="715"/>
      <c r="AI85" s="715"/>
      <c r="AJ85" s="715"/>
      <c r="AK85" s="715"/>
      <c r="AL85" s="715"/>
      <c r="AM85" s="716"/>
      <c r="AN85" s="1101"/>
      <c r="AO85" s="1102"/>
      <c r="AP85" s="1103"/>
      <c r="AQ85" s="137" t="s">
        <v>3277</v>
      </c>
      <c r="AR85" s="160"/>
      <c r="AS85" s="881">
        <f>VLOOKUP(AQ85,'Прайс-лист'!$B:$K,10,0)</f>
        <v>420</v>
      </c>
      <c r="AT85" s="882"/>
      <c r="AU85" s="882"/>
      <c r="AV85" s="882"/>
      <c r="AW85" s="882"/>
      <c r="AX85" s="882"/>
      <c r="AY85" s="882"/>
      <c r="AZ85" s="882"/>
      <c r="BA85" s="945"/>
      <c r="BB85" s="1104"/>
      <c r="BC85" s="1105"/>
      <c r="BD85" s="1110"/>
      <c r="BE85" s="137" t="s">
        <v>3279</v>
      </c>
      <c r="BF85" s="164"/>
      <c r="BG85" s="955">
        <f>VLOOKUP(BE85,'Прайс-лист'!$B:$K,10,0)</f>
        <v>530</v>
      </c>
      <c r="BH85" s="882"/>
      <c r="BI85" s="882"/>
      <c r="BJ85" s="882"/>
      <c r="BK85" s="882"/>
      <c r="BL85" s="882"/>
      <c r="BM85" s="882"/>
      <c r="BN85" s="882"/>
      <c r="BO85" s="945"/>
      <c r="BP85" s="1104"/>
      <c r="BQ85" s="1105"/>
      <c r="BR85" s="1110"/>
      <c r="BS85" s="137" t="s">
        <v>634</v>
      </c>
      <c r="BT85" s="160"/>
      <c r="BU85" s="719">
        <f>VLOOKUP(BS85,'Прайс-лист'!$B:$K,10,0)</f>
        <v>450</v>
      </c>
      <c r="BV85" s="715"/>
      <c r="BW85" s="715"/>
      <c r="BX85" s="715"/>
      <c r="BY85" s="715"/>
      <c r="BZ85" s="715"/>
      <c r="CA85" s="715"/>
      <c r="CB85" s="715"/>
      <c r="CC85" s="716"/>
      <c r="CD85" s="1101"/>
      <c r="CE85" s="1102"/>
      <c r="CF85" s="1103"/>
      <c r="CG85" s="137" t="s">
        <v>3281</v>
      </c>
      <c r="CH85" s="160"/>
      <c r="CI85" s="881">
        <f>VLOOKUP(CG85,'Прайс-лист'!$B:$K,10,0)</f>
        <v>540</v>
      </c>
      <c r="CJ85" s="882"/>
      <c r="CK85" s="882"/>
      <c r="CL85" s="882"/>
      <c r="CM85" s="882"/>
      <c r="CN85" s="882"/>
      <c r="CO85" s="882"/>
      <c r="CP85" s="882"/>
      <c r="CQ85" s="945"/>
      <c r="CR85" s="1104"/>
      <c r="CS85" s="1105"/>
      <c r="CT85" s="1110"/>
      <c r="CU85" s="137" t="s">
        <v>3283</v>
      </c>
      <c r="CV85" s="164"/>
      <c r="CW85" s="955">
        <f>VLOOKUP(CU85,'Прайс-лист'!$B:$K,10,0)</f>
        <v>690</v>
      </c>
      <c r="CX85" s="882"/>
      <c r="CY85" s="882"/>
      <c r="CZ85" s="882"/>
      <c r="DA85" s="882"/>
      <c r="DB85" s="882"/>
      <c r="DC85" s="882"/>
      <c r="DD85" s="882"/>
      <c r="DE85" s="945"/>
      <c r="DF85" s="1104"/>
      <c r="DG85" s="1105"/>
      <c r="DH85" s="1110"/>
      <c r="DI85" s="137" t="s">
        <v>638</v>
      </c>
      <c r="DJ85" s="160"/>
      <c r="DK85" s="719">
        <f>VLOOKUP(DI85,'Прайс-лист'!$B:$K,10,0)</f>
        <v>510</v>
      </c>
      <c r="DL85" s="715"/>
      <c r="DM85" s="715"/>
      <c r="DN85" s="715"/>
      <c r="DO85" s="715"/>
      <c r="DP85" s="715"/>
      <c r="DQ85" s="715"/>
      <c r="DR85" s="715"/>
      <c r="DS85" s="716"/>
      <c r="DT85" s="1101"/>
      <c r="DU85" s="1102"/>
      <c r="DV85" s="1103"/>
      <c r="DW85" s="137" t="s">
        <v>754</v>
      </c>
      <c r="DX85" s="160"/>
      <c r="DY85" s="714">
        <f>VLOOKUP(DW85,'Прайс-лист'!$B:$K,10,0)</f>
        <v>560</v>
      </c>
      <c r="DZ85" s="715"/>
      <c r="EA85" s="715"/>
      <c r="EB85" s="715"/>
      <c r="EC85" s="715"/>
      <c r="ED85" s="715"/>
      <c r="EE85" s="715"/>
      <c r="EF85" s="715"/>
      <c r="EG85" s="716"/>
      <c r="EH85" s="1101"/>
      <c r="EI85" s="1102"/>
      <c r="EJ85" s="1103"/>
    </row>
    <row r="86" spans="1:140" ht="15" thickBot="1">
      <c r="A86" s="138"/>
      <c r="C86" s="884"/>
      <c r="D86" s="885"/>
      <c r="E86" s="885"/>
      <c r="F86" s="885"/>
      <c r="G86" s="885"/>
      <c r="H86" s="885"/>
      <c r="I86" s="885"/>
      <c r="J86" s="885"/>
      <c r="K86" s="946"/>
      <c r="L86" s="1107"/>
      <c r="M86" s="1108"/>
      <c r="N86" s="1111"/>
      <c r="O86" s="139"/>
      <c r="P86" s="244"/>
      <c r="Q86" s="956"/>
      <c r="R86" s="885"/>
      <c r="S86" s="885"/>
      <c r="T86" s="885"/>
      <c r="U86" s="885"/>
      <c r="V86" s="885"/>
      <c r="W86" s="885"/>
      <c r="X86" s="885"/>
      <c r="Y86" s="946"/>
      <c r="Z86" s="1107"/>
      <c r="AA86" s="1108"/>
      <c r="AB86" s="1111"/>
      <c r="AC86" s="139" t="s">
        <v>781</v>
      </c>
      <c r="AD86" s="245"/>
      <c r="AE86" s="722">
        <f>VLOOKUP(AC86,'Прайс-лист'!$B:$K,10,0)</f>
        <v>370</v>
      </c>
      <c r="AF86" s="723"/>
      <c r="AG86" s="723"/>
      <c r="AH86" s="723"/>
      <c r="AI86" s="723"/>
      <c r="AJ86" s="723"/>
      <c r="AK86" s="723"/>
      <c r="AL86" s="723"/>
      <c r="AM86" s="724"/>
      <c r="AN86" s="1112"/>
      <c r="AO86" s="1113"/>
      <c r="AP86" s="1114"/>
      <c r="AQ86" s="138"/>
      <c r="AR86" s="245"/>
      <c r="AS86" s="884"/>
      <c r="AT86" s="885"/>
      <c r="AU86" s="885"/>
      <c r="AV86" s="885"/>
      <c r="AW86" s="885"/>
      <c r="AX86" s="885"/>
      <c r="AY86" s="885"/>
      <c r="AZ86" s="885"/>
      <c r="BA86" s="946"/>
      <c r="BB86" s="1107"/>
      <c r="BC86" s="1108"/>
      <c r="BD86" s="1111"/>
      <c r="BE86" s="139"/>
      <c r="BF86" s="244"/>
      <c r="BG86" s="956"/>
      <c r="BH86" s="885"/>
      <c r="BI86" s="885"/>
      <c r="BJ86" s="885"/>
      <c r="BK86" s="885"/>
      <c r="BL86" s="885"/>
      <c r="BM86" s="885"/>
      <c r="BN86" s="885"/>
      <c r="BO86" s="946"/>
      <c r="BP86" s="1107"/>
      <c r="BQ86" s="1108"/>
      <c r="BR86" s="1111"/>
      <c r="BS86" s="139" t="s">
        <v>783</v>
      </c>
      <c r="BT86" s="245"/>
      <c r="BU86" s="722">
        <f>VLOOKUP(BS86,'Прайс-лист'!$B:$K,10,0)</f>
        <v>450</v>
      </c>
      <c r="BV86" s="723"/>
      <c r="BW86" s="723"/>
      <c r="BX86" s="723"/>
      <c r="BY86" s="723"/>
      <c r="BZ86" s="723"/>
      <c r="CA86" s="723"/>
      <c r="CB86" s="723"/>
      <c r="CC86" s="724"/>
      <c r="CD86" s="1112"/>
      <c r="CE86" s="1113"/>
      <c r="CF86" s="1114"/>
      <c r="CG86" s="138"/>
      <c r="CH86" s="245"/>
      <c r="CI86" s="884"/>
      <c r="CJ86" s="885"/>
      <c r="CK86" s="885"/>
      <c r="CL86" s="885"/>
      <c r="CM86" s="885"/>
      <c r="CN86" s="885"/>
      <c r="CO86" s="885"/>
      <c r="CP86" s="885"/>
      <c r="CQ86" s="946"/>
      <c r="CR86" s="1107"/>
      <c r="CS86" s="1108"/>
      <c r="CT86" s="1111"/>
      <c r="CU86" s="139"/>
      <c r="CV86" s="244"/>
      <c r="CW86" s="956"/>
      <c r="CX86" s="885"/>
      <c r="CY86" s="885"/>
      <c r="CZ86" s="885"/>
      <c r="DA86" s="885"/>
      <c r="DB86" s="885"/>
      <c r="DC86" s="885"/>
      <c r="DD86" s="885"/>
      <c r="DE86" s="946"/>
      <c r="DF86" s="1107"/>
      <c r="DG86" s="1108"/>
      <c r="DH86" s="1111"/>
      <c r="DI86" s="139" t="s">
        <v>785</v>
      </c>
      <c r="DJ86" s="245"/>
      <c r="DK86" s="722">
        <f>VLOOKUP(DI86,'Прайс-лист'!$B:$K,10,0)</f>
        <v>510</v>
      </c>
      <c r="DL86" s="723"/>
      <c r="DM86" s="723"/>
      <c r="DN86" s="723"/>
      <c r="DO86" s="723"/>
      <c r="DP86" s="723"/>
      <c r="DQ86" s="723"/>
      <c r="DR86" s="723"/>
      <c r="DS86" s="724"/>
      <c r="DT86" s="1112"/>
      <c r="DU86" s="1113"/>
      <c r="DV86" s="1114"/>
      <c r="DW86" s="138" t="s">
        <v>855</v>
      </c>
      <c r="DX86" s="245"/>
      <c r="DY86" s="753">
        <f>VLOOKUP(DW86,'Прайс-лист'!$B:$K,10,0)</f>
        <v>560</v>
      </c>
      <c r="DZ86" s="723"/>
      <c r="EA86" s="723"/>
      <c r="EB86" s="723"/>
      <c r="EC86" s="723"/>
      <c r="ED86" s="723"/>
      <c r="EE86" s="723"/>
      <c r="EF86" s="723"/>
      <c r="EG86" s="724"/>
      <c r="EH86" s="1112"/>
      <c r="EI86" s="1113"/>
      <c r="EJ86" s="1114"/>
    </row>
    <row r="87" spans="1:140" ht="15" thickBot="1">
      <c r="DW87" s="142"/>
    </row>
    <row r="88" spans="1:140" ht="15.75" customHeight="1" thickBot="1">
      <c r="C88" s="754" t="s">
        <v>5894</v>
      </c>
      <c r="D88" s="755"/>
      <c r="E88" s="755"/>
      <c r="F88" s="755"/>
      <c r="G88" s="755"/>
      <c r="H88" s="755"/>
      <c r="I88" s="755"/>
      <c r="J88" s="755"/>
      <c r="K88" s="755"/>
      <c r="L88" s="755"/>
      <c r="M88" s="755"/>
      <c r="N88" s="755"/>
      <c r="O88" s="755"/>
      <c r="P88" s="755"/>
      <c r="Q88" s="755"/>
      <c r="R88" s="755"/>
      <c r="S88" s="755"/>
      <c r="T88" s="755"/>
      <c r="U88" s="755"/>
      <c r="V88" s="755"/>
      <c r="W88" s="755"/>
      <c r="X88" s="755"/>
      <c r="Y88" s="755"/>
      <c r="Z88" s="755"/>
      <c r="AA88" s="755"/>
      <c r="AB88" s="755"/>
      <c r="AC88" s="755"/>
      <c r="AD88" s="755"/>
      <c r="AE88" s="755"/>
      <c r="AF88" s="755"/>
      <c r="AG88" s="755"/>
      <c r="AH88" s="755"/>
      <c r="AI88" s="755"/>
      <c r="AJ88" s="755"/>
      <c r="AK88" s="755"/>
      <c r="AL88" s="755"/>
      <c r="AM88" s="755"/>
      <c r="AN88" s="755"/>
      <c r="AO88" s="755"/>
      <c r="AP88" s="755"/>
      <c r="AQ88" s="755"/>
      <c r="AR88" s="755"/>
      <c r="AS88" s="755"/>
      <c r="AT88" s="755"/>
      <c r="AU88" s="755"/>
      <c r="AV88" s="755"/>
      <c r="AW88" s="755"/>
      <c r="AX88" s="755"/>
      <c r="AY88" s="755"/>
      <c r="AZ88" s="755"/>
      <c r="BA88" s="755"/>
      <c r="BB88" s="755"/>
      <c r="BC88" s="755"/>
      <c r="BD88" s="756"/>
      <c r="BE88" s="134"/>
      <c r="BG88" s="754" t="s">
        <v>5895</v>
      </c>
      <c r="BH88" s="755"/>
      <c r="BI88" s="755"/>
      <c r="BJ88" s="755"/>
      <c r="BK88" s="755"/>
      <c r="BL88" s="755"/>
      <c r="BM88" s="755"/>
      <c r="BN88" s="755"/>
      <c r="BO88" s="755"/>
      <c r="BP88" s="755"/>
      <c r="BQ88" s="755"/>
      <c r="BR88" s="756"/>
      <c r="BS88" s="134"/>
      <c r="DW88" s="134"/>
    </row>
    <row r="89" spans="1:140" ht="15.75">
      <c r="C89" s="830" t="s">
        <v>5901</v>
      </c>
      <c r="D89" s="831"/>
      <c r="E89" s="831"/>
      <c r="F89" s="831"/>
      <c r="G89" s="831"/>
      <c r="H89" s="831"/>
      <c r="I89" s="831"/>
      <c r="J89" s="831"/>
      <c r="K89" s="831"/>
      <c r="L89" s="831"/>
      <c r="M89" s="831"/>
      <c r="N89" s="831"/>
      <c r="Q89" s="827" t="s">
        <v>5871</v>
      </c>
      <c r="R89" s="827"/>
      <c r="S89" s="827"/>
      <c r="T89" s="827"/>
      <c r="U89" s="827"/>
      <c r="V89" s="827"/>
      <c r="W89" s="827"/>
      <c r="X89" s="827"/>
      <c r="Y89" s="827"/>
      <c r="Z89" s="827"/>
      <c r="AA89" s="827"/>
      <c r="AB89" s="827"/>
      <c r="AC89" s="135"/>
      <c r="AD89" s="164"/>
      <c r="AE89" s="827" t="s">
        <v>5872</v>
      </c>
      <c r="AF89" s="827"/>
      <c r="AG89" s="827"/>
      <c r="AH89" s="827"/>
      <c r="AI89" s="827"/>
      <c r="AJ89" s="827"/>
      <c r="AK89" s="827"/>
      <c r="AL89" s="827"/>
      <c r="AM89" s="827"/>
      <c r="AN89" s="827"/>
      <c r="AO89" s="827"/>
      <c r="AP89" s="827"/>
      <c r="AQ89" s="135"/>
      <c r="AR89" s="164"/>
      <c r="AS89" s="827" t="s">
        <v>6363</v>
      </c>
      <c r="AT89" s="827"/>
      <c r="AU89" s="827"/>
      <c r="AV89" s="827"/>
      <c r="AW89" s="827"/>
      <c r="AX89" s="827"/>
      <c r="AY89" s="827"/>
      <c r="AZ89" s="827"/>
      <c r="BA89" s="827"/>
      <c r="BB89" s="827"/>
      <c r="BC89" s="827"/>
      <c r="BD89" s="828"/>
      <c r="BE89" s="135"/>
      <c r="BF89" s="160"/>
      <c r="BG89" s="740" t="s">
        <v>623</v>
      </c>
      <c r="BH89" s="741"/>
      <c r="BI89" s="741"/>
      <c r="BJ89" s="741"/>
      <c r="BK89" s="741"/>
      <c r="BL89" s="741"/>
      <c r="BM89" s="741"/>
      <c r="BN89" s="741"/>
      <c r="BO89" s="741"/>
      <c r="BP89" s="741"/>
      <c r="BQ89" s="741"/>
      <c r="BR89" s="742"/>
      <c r="BS89" s="135"/>
      <c r="BT89" s="160"/>
      <c r="DW89" s="135"/>
    </row>
    <row r="90" spans="1:140" ht="69" customHeight="1">
      <c r="C90" s="734" t="s">
        <v>5897</v>
      </c>
      <c r="D90" s="763"/>
      <c r="E90" s="763"/>
      <c r="F90" s="763"/>
      <c r="G90" s="763"/>
      <c r="H90" s="763"/>
      <c r="I90" s="763"/>
      <c r="J90" s="763"/>
      <c r="K90" s="763"/>
      <c r="L90" s="763"/>
      <c r="M90" s="763"/>
      <c r="N90" s="763"/>
      <c r="O90" s="247"/>
      <c r="P90" s="247"/>
      <c r="Q90" s="763" t="s">
        <v>5883</v>
      </c>
      <c r="R90" s="763"/>
      <c r="S90" s="763"/>
      <c r="T90" s="763"/>
      <c r="U90" s="763"/>
      <c r="V90" s="763"/>
      <c r="W90" s="763"/>
      <c r="X90" s="763"/>
      <c r="Y90" s="763"/>
      <c r="Z90" s="763"/>
      <c r="AA90" s="763"/>
      <c r="AB90" s="763"/>
      <c r="AC90" s="142"/>
      <c r="AD90" s="164"/>
      <c r="AE90" s="763" t="s">
        <v>5884</v>
      </c>
      <c r="AF90" s="763"/>
      <c r="AG90" s="763"/>
      <c r="AH90" s="763"/>
      <c r="AI90" s="763"/>
      <c r="AJ90" s="763"/>
      <c r="AK90" s="763"/>
      <c r="AL90" s="763"/>
      <c r="AM90" s="763"/>
      <c r="AN90" s="763"/>
      <c r="AO90" s="763"/>
      <c r="AP90" s="763"/>
      <c r="AQ90" s="142"/>
      <c r="AR90" s="160"/>
      <c r="AS90" s="763" t="s">
        <v>5885</v>
      </c>
      <c r="AT90" s="763"/>
      <c r="AU90" s="763"/>
      <c r="AV90" s="763"/>
      <c r="AW90" s="763"/>
      <c r="AX90" s="763"/>
      <c r="AY90" s="763"/>
      <c r="AZ90" s="763"/>
      <c r="BA90" s="763"/>
      <c r="BB90" s="763"/>
      <c r="BC90" s="763"/>
      <c r="BD90" s="744"/>
      <c r="BE90" s="142"/>
      <c r="BF90" s="160"/>
      <c r="BG90" s="734" t="s">
        <v>4399</v>
      </c>
      <c r="BH90" s="735"/>
      <c r="BI90" s="735"/>
      <c r="BJ90" s="735"/>
      <c r="BK90" s="735"/>
      <c r="BL90" s="735"/>
      <c r="BM90" s="735"/>
      <c r="BN90" s="735"/>
      <c r="BO90" s="735"/>
      <c r="BP90" s="735"/>
      <c r="BQ90" s="735"/>
      <c r="BR90" s="744"/>
      <c r="DW90" s="142"/>
    </row>
    <row r="91" spans="1:140" ht="15" customHeight="1">
      <c r="C91" s="736"/>
      <c r="D91" s="762"/>
      <c r="E91" s="762"/>
      <c r="F91" s="762"/>
      <c r="G91" s="762"/>
      <c r="H91" s="762"/>
      <c r="I91" s="762"/>
      <c r="J91" s="762"/>
      <c r="K91" s="762"/>
      <c r="L91" s="762"/>
      <c r="M91" s="762"/>
      <c r="N91" s="762"/>
      <c r="O91" s="247"/>
      <c r="P91" s="247"/>
      <c r="Q91" s="762" t="s">
        <v>5878</v>
      </c>
      <c r="R91" s="762"/>
      <c r="S91" s="762"/>
      <c r="T91" s="762"/>
      <c r="U91" s="762"/>
      <c r="V91" s="762"/>
      <c r="W91" s="762"/>
      <c r="X91" s="762"/>
      <c r="Y91" s="762"/>
      <c r="Z91" s="762"/>
      <c r="AA91" s="762"/>
      <c r="AB91" s="762"/>
      <c r="AC91" s="403"/>
      <c r="AD91" s="164"/>
      <c r="AE91" s="762" t="s">
        <v>5878</v>
      </c>
      <c r="AF91" s="762"/>
      <c r="AG91" s="762"/>
      <c r="AH91" s="762"/>
      <c r="AI91" s="762"/>
      <c r="AJ91" s="762"/>
      <c r="AK91" s="762"/>
      <c r="AL91" s="762"/>
      <c r="AM91" s="762"/>
      <c r="AN91" s="762"/>
      <c r="AO91" s="762"/>
      <c r="AP91" s="762"/>
      <c r="AQ91" s="403"/>
      <c r="AR91" s="160"/>
      <c r="AS91" s="762" t="s">
        <v>5878</v>
      </c>
      <c r="AT91" s="762"/>
      <c r="AU91" s="762"/>
      <c r="AV91" s="762"/>
      <c r="AW91" s="762"/>
      <c r="AX91" s="762"/>
      <c r="AY91" s="762"/>
      <c r="AZ91" s="762"/>
      <c r="BA91" s="762"/>
      <c r="BB91" s="762"/>
      <c r="BC91" s="762"/>
      <c r="BD91" s="718"/>
      <c r="BE91" s="227"/>
      <c r="BF91" s="160"/>
      <c r="BG91" s="736" t="s">
        <v>625</v>
      </c>
      <c r="BH91" s="717"/>
      <c r="BI91" s="717"/>
      <c r="BJ91" s="717"/>
      <c r="BK91" s="717"/>
      <c r="BL91" s="717"/>
      <c r="BM91" s="717"/>
      <c r="BN91" s="717"/>
      <c r="BO91" s="717"/>
      <c r="BP91" s="717"/>
      <c r="BQ91" s="717"/>
      <c r="BR91" s="718"/>
      <c r="DW91" s="142"/>
    </row>
    <row r="92" spans="1:140" ht="106.5" customHeight="1">
      <c r="C92" s="720"/>
      <c r="D92" s="711"/>
      <c r="E92" s="711"/>
      <c r="F92" s="711"/>
      <c r="G92" s="711"/>
      <c r="H92" s="711"/>
      <c r="I92" s="711"/>
      <c r="J92" s="711"/>
      <c r="K92" s="711"/>
      <c r="L92" s="711"/>
      <c r="M92" s="711"/>
      <c r="N92" s="721"/>
      <c r="O92" s="247"/>
      <c r="P92" s="247"/>
      <c r="Q92" s="710"/>
      <c r="R92" s="711"/>
      <c r="S92" s="711"/>
      <c r="T92" s="711"/>
      <c r="U92" s="711"/>
      <c r="V92" s="711"/>
      <c r="W92" s="711"/>
      <c r="X92" s="711"/>
      <c r="Y92" s="711"/>
      <c r="Z92" s="711"/>
      <c r="AA92" s="711"/>
      <c r="AB92" s="721"/>
      <c r="AC92" s="135"/>
      <c r="AD92" s="164"/>
      <c r="AE92" s="710"/>
      <c r="AF92" s="711"/>
      <c r="AG92" s="711"/>
      <c r="AH92" s="711"/>
      <c r="AI92" s="711"/>
      <c r="AJ92" s="711"/>
      <c r="AK92" s="711"/>
      <c r="AL92" s="711"/>
      <c r="AM92" s="711"/>
      <c r="AN92" s="711"/>
      <c r="AO92" s="711"/>
      <c r="AP92" s="721"/>
      <c r="AQ92" s="135"/>
      <c r="AR92" s="160"/>
      <c r="AS92" s="710"/>
      <c r="AT92" s="711"/>
      <c r="AU92" s="711"/>
      <c r="AV92" s="711"/>
      <c r="AW92" s="711"/>
      <c r="AX92" s="711"/>
      <c r="AY92" s="711"/>
      <c r="AZ92" s="711"/>
      <c r="BA92" s="711"/>
      <c r="BB92" s="711"/>
      <c r="BC92" s="711"/>
      <c r="BD92" s="712"/>
      <c r="BE92" s="135"/>
      <c r="BF92" s="160"/>
      <c r="BG92" s="720"/>
      <c r="BH92" s="711"/>
      <c r="BI92" s="711"/>
      <c r="BJ92" s="711"/>
      <c r="BK92" s="711"/>
      <c r="BL92" s="711"/>
      <c r="BM92" s="711"/>
      <c r="BN92" s="711"/>
      <c r="BO92" s="711"/>
      <c r="BP92" s="711"/>
      <c r="BQ92" s="711"/>
      <c r="BR92" s="712"/>
      <c r="DW92" s="142"/>
    </row>
    <row r="93" spans="1:140">
      <c r="A93" s="137" t="s">
        <v>5842</v>
      </c>
      <c r="C93" s="881">
        <f>VLOOKUP(A93,'Прайс-лист'!$B:$K,10,0)</f>
        <v>880</v>
      </c>
      <c r="D93" s="882"/>
      <c r="E93" s="882"/>
      <c r="F93" s="882"/>
      <c r="G93" s="882"/>
      <c r="H93" s="882"/>
      <c r="I93" s="882"/>
      <c r="J93" s="882"/>
      <c r="K93" s="945"/>
      <c r="L93" s="1104"/>
      <c r="M93" s="1105"/>
      <c r="N93" s="1110"/>
      <c r="O93" s="137" t="s">
        <v>5857</v>
      </c>
      <c r="P93" s="247"/>
      <c r="Q93" s="719">
        <f>VLOOKUP(O93,'Прайс-лист'!$B:$K,10,0)</f>
        <v>1920</v>
      </c>
      <c r="R93" s="715"/>
      <c r="S93" s="715"/>
      <c r="T93" s="715"/>
      <c r="U93" s="715"/>
      <c r="V93" s="715"/>
      <c r="W93" s="715"/>
      <c r="X93" s="715"/>
      <c r="Y93" s="716"/>
      <c r="Z93" s="708"/>
      <c r="AA93" s="761"/>
      <c r="AB93" s="761"/>
      <c r="AC93" s="137" t="s">
        <v>5859</v>
      </c>
      <c r="AD93" s="160"/>
      <c r="AE93" s="719">
        <f>VLOOKUP(AC93,'Прайс-лист'!$B:$K,10,0)</f>
        <v>2120</v>
      </c>
      <c r="AF93" s="715"/>
      <c r="AG93" s="715"/>
      <c r="AH93" s="715"/>
      <c r="AI93" s="715"/>
      <c r="AJ93" s="715"/>
      <c r="AK93" s="715"/>
      <c r="AL93" s="715"/>
      <c r="AM93" s="716"/>
      <c r="AN93" s="708"/>
      <c r="AO93" s="761"/>
      <c r="AP93" s="761"/>
      <c r="AQ93" s="137" t="s">
        <v>5861</v>
      </c>
      <c r="AR93" s="160"/>
      <c r="AS93" s="719">
        <f>VLOOKUP(AQ93,'Прайс-лист'!$B:$K,10,0)</f>
        <v>2420</v>
      </c>
      <c r="AT93" s="715"/>
      <c r="AU93" s="715"/>
      <c r="AV93" s="715"/>
      <c r="AW93" s="715"/>
      <c r="AX93" s="715"/>
      <c r="AY93" s="715"/>
      <c r="AZ93" s="715"/>
      <c r="BA93" s="716"/>
      <c r="BB93" s="708"/>
      <c r="BC93" s="761"/>
      <c r="BD93" s="713"/>
      <c r="BE93" s="137" t="s">
        <v>626</v>
      </c>
      <c r="BF93" s="160"/>
      <c r="BG93" s="714">
        <f>VLOOKUP(BE93,'Прайс-лист'!$B:$K,10,0)</f>
        <v>290</v>
      </c>
      <c r="BH93" s="715"/>
      <c r="BI93" s="715"/>
      <c r="BJ93" s="715"/>
      <c r="BK93" s="715"/>
      <c r="BL93" s="715"/>
      <c r="BM93" s="715"/>
      <c r="BN93" s="715"/>
      <c r="BO93" s="716"/>
      <c r="BP93" s="1101"/>
      <c r="BQ93" s="1102"/>
      <c r="BR93" s="1103"/>
      <c r="DW93" s="142"/>
    </row>
    <row r="94" spans="1:140" ht="15" thickBot="1">
      <c r="A94" s="138"/>
      <c r="C94" s="884"/>
      <c r="D94" s="885"/>
      <c r="E94" s="885"/>
      <c r="F94" s="885"/>
      <c r="G94" s="885"/>
      <c r="H94" s="885"/>
      <c r="I94" s="885"/>
      <c r="J94" s="885"/>
      <c r="K94" s="946"/>
      <c r="L94" s="1107"/>
      <c r="M94" s="1108"/>
      <c r="N94" s="1111"/>
      <c r="O94" s="139" t="s">
        <v>5858</v>
      </c>
      <c r="P94" s="248"/>
      <c r="Q94" s="722">
        <f>VLOOKUP(O94,'Прайс-лист'!$B:$K,10,0)</f>
        <v>1920</v>
      </c>
      <c r="R94" s="723"/>
      <c r="S94" s="723"/>
      <c r="T94" s="723"/>
      <c r="U94" s="723"/>
      <c r="V94" s="723"/>
      <c r="W94" s="723"/>
      <c r="X94" s="723"/>
      <c r="Y94" s="724"/>
      <c r="Z94" s="725"/>
      <c r="AA94" s="726"/>
      <c r="AB94" s="726"/>
      <c r="AC94" s="139" t="s">
        <v>5860</v>
      </c>
      <c r="AD94" s="245"/>
      <c r="AE94" s="722">
        <f>VLOOKUP(AC94,'Прайс-лист'!$B:$K,10,0)</f>
        <v>2120</v>
      </c>
      <c r="AF94" s="723"/>
      <c r="AG94" s="723"/>
      <c r="AH94" s="723"/>
      <c r="AI94" s="723"/>
      <c r="AJ94" s="723"/>
      <c r="AK94" s="723"/>
      <c r="AL94" s="723"/>
      <c r="AM94" s="724"/>
      <c r="AN94" s="725"/>
      <c r="AO94" s="726"/>
      <c r="AP94" s="726"/>
      <c r="AQ94" s="139" t="s">
        <v>5862</v>
      </c>
      <c r="AR94" s="245"/>
      <c r="AS94" s="722">
        <f>VLOOKUP(AQ94,'Прайс-лист'!$B:$K,10,0)</f>
        <v>2420</v>
      </c>
      <c r="AT94" s="723"/>
      <c r="AU94" s="723"/>
      <c r="AV94" s="723"/>
      <c r="AW94" s="723"/>
      <c r="AX94" s="723"/>
      <c r="AY94" s="723"/>
      <c r="AZ94" s="723"/>
      <c r="BA94" s="724"/>
      <c r="BB94" s="725"/>
      <c r="BC94" s="726"/>
      <c r="BD94" s="727"/>
      <c r="BE94" s="138" t="s">
        <v>779</v>
      </c>
      <c r="BF94" s="245"/>
      <c r="BG94" s="753">
        <f>VLOOKUP(BE94,'Прайс-лист'!$B:$K,10,0)</f>
        <v>290</v>
      </c>
      <c r="BH94" s="723"/>
      <c r="BI94" s="723"/>
      <c r="BJ94" s="723"/>
      <c r="BK94" s="723"/>
      <c r="BL94" s="723"/>
      <c r="BM94" s="723"/>
      <c r="BN94" s="723"/>
      <c r="BO94" s="724"/>
      <c r="BP94" s="1112"/>
      <c r="BQ94" s="1113"/>
      <c r="BR94" s="1114"/>
    </row>
    <row r="95" spans="1:140">
      <c r="AQ95" s="142"/>
      <c r="AR95" s="160"/>
    </row>
    <row r="96" spans="1:140">
      <c r="AQ96" s="142"/>
      <c r="AR96" s="160"/>
    </row>
    <row r="97" spans="43:44">
      <c r="AQ97" s="142"/>
      <c r="AR97" s="160"/>
    </row>
    <row r="98" spans="43:44">
      <c r="AQ98" s="142"/>
      <c r="AR98" s="160"/>
    </row>
    <row r="99" spans="43:44">
      <c r="AQ99" s="142"/>
      <c r="AR99" s="160"/>
    </row>
    <row r="100" spans="43:44">
      <c r="AQ100" s="142"/>
    </row>
    <row r="101" spans="43:44">
      <c r="AQ101" s="142"/>
    </row>
    <row r="102" spans="43:44">
      <c r="AQ102" s="142"/>
    </row>
    <row r="103" spans="43:44">
      <c r="AQ103" s="142"/>
    </row>
  </sheetData>
  <sheetProtection algorithmName="SHA-512" hashValue="KnnmzBtPd5OFia7+oRk79IUKN6P1WzXRunuLoj4qPl0t38jFUwI2ccGiXOyi0ViiURPW8JRmlv1meTEqgBvcXw==" saltValue="mlXYLpO+Gk2gJplqweRN9w==" spinCount="100000" sheet="1" objects="1" scenarios="1"/>
  <mergeCells count="826">
    <mergeCell ref="AM3:CF5"/>
    <mergeCell ref="Q94:Y94"/>
    <mergeCell ref="Z94:AB94"/>
    <mergeCell ref="AS94:BA94"/>
    <mergeCell ref="BB94:BD94"/>
    <mergeCell ref="DN3:DX3"/>
    <mergeCell ref="DY3:EH3"/>
    <mergeCell ref="C88:BD88"/>
    <mergeCell ref="AS89:BD89"/>
    <mergeCell ref="AS90:BD90"/>
    <mergeCell ref="AS91:BD91"/>
    <mergeCell ref="AS92:BD92"/>
    <mergeCell ref="Q93:Y93"/>
    <mergeCell ref="Z93:AB93"/>
    <mergeCell ref="AS93:BA93"/>
    <mergeCell ref="BB93:BD93"/>
    <mergeCell ref="C48:AB48"/>
    <mergeCell ref="AE48:BR48"/>
    <mergeCell ref="BU48:DH48"/>
    <mergeCell ref="DK48:EJ48"/>
    <mergeCell ref="BU61:CC61"/>
    <mergeCell ref="CD61:CF61"/>
    <mergeCell ref="BU62:CC62"/>
    <mergeCell ref="CD62:CF62"/>
    <mergeCell ref="AS44:BA44"/>
    <mergeCell ref="BB44:BD44"/>
    <mergeCell ref="AE56:BD56"/>
    <mergeCell ref="BG56:CT56"/>
    <mergeCell ref="BG61:BO62"/>
    <mergeCell ref="BP61:BR62"/>
    <mergeCell ref="DK53:DS54"/>
    <mergeCell ref="DT53:DV54"/>
    <mergeCell ref="C61:K62"/>
    <mergeCell ref="L61:N62"/>
    <mergeCell ref="Q61:Y61"/>
    <mergeCell ref="Z61:AB61"/>
    <mergeCell ref="AE61:AM62"/>
    <mergeCell ref="AN61:AP62"/>
    <mergeCell ref="AS61:BA61"/>
    <mergeCell ref="BB61:BD61"/>
    <mergeCell ref="Q62:Y62"/>
    <mergeCell ref="Z62:AB62"/>
    <mergeCell ref="AS62:BA62"/>
    <mergeCell ref="BB62:BD62"/>
    <mergeCell ref="Q53:Y53"/>
    <mergeCell ref="Z53:AB53"/>
    <mergeCell ref="AE53:AM54"/>
    <mergeCell ref="C58:N58"/>
    <mergeCell ref="DY44:EG44"/>
    <mergeCell ref="EH44:EJ44"/>
    <mergeCell ref="BU45:CC45"/>
    <mergeCell ref="CD45:CF45"/>
    <mergeCell ref="CW45:DE45"/>
    <mergeCell ref="DF45:DH45"/>
    <mergeCell ref="DY45:EG45"/>
    <mergeCell ref="EH45:EJ45"/>
    <mergeCell ref="DY52:EJ52"/>
    <mergeCell ref="DY51:EJ51"/>
    <mergeCell ref="CI49:CT49"/>
    <mergeCell ref="CW49:DH49"/>
    <mergeCell ref="DK49:DV49"/>
    <mergeCell ref="DY49:EJ49"/>
    <mergeCell ref="CI50:CT50"/>
    <mergeCell ref="CW50:DH50"/>
    <mergeCell ref="DK50:DV50"/>
    <mergeCell ref="DY50:EJ50"/>
    <mergeCell ref="C39:AB39"/>
    <mergeCell ref="AE39:BD39"/>
    <mergeCell ref="BG39:CF39"/>
    <mergeCell ref="CI39:DH39"/>
    <mergeCell ref="DK39:EJ39"/>
    <mergeCell ref="BG44:BO45"/>
    <mergeCell ref="BP44:BR45"/>
    <mergeCell ref="CI44:CQ45"/>
    <mergeCell ref="CR44:CT45"/>
    <mergeCell ref="DK44:DS45"/>
    <mergeCell ref="DT44:DV45"/>
    <mergeCell ref="AE42:AP42"/>
    <mergeCell ref="AS42:BD42"/>
    <mergeCell ref="BG42:BR42"/>
    <mergeCell ref="BU42:CF42"/>
    <mergeCell ref="CI42:CT42"/>
    <mergeCell ref="CW42:DH42"/>
    <mergeCell ref="DK42:DV42"/>
    <mergeCell ref="DY40:EJ40"/>
    <mergeCell ref="C41:N41"/>
    <mergeCell ref="Q41:AB41"/>
    <mergeCell ref="AE41:AP41"/>
    <mergeCell ref="AS41:BD41"/>
    <mergeCell ref="BG41:BR41"/>
    <mergeCell ref="C31:N31"/>
    <mergeCell ref="Q31:BD31"/>
    <mergeCell ref="BG31:DH31"/>
    <mergeCell ref="C44:K45"/>
    <mergeCell ref="L44:N45"/>
    <mergeCell ref="Q44:Y44"/>
    <mergeCell ref="Z44:AB44"/>
    <mergeCell ref="AE44:AM45"/>
    <mergeCell ref="AN44:AP45"/>
    <mergeCell ref="Q45:Y45"/>
    <mergeCell ref="Z45:AB45"/>
    <mergeCell ref="BU44:CC44"/>
    <mergeCell ref="CD44:CF44"/>
    <mergeCell ref="CW44:DE44"/>
    <mergeCell ref="DF44:DH44"/>
    <mergeCell ref="CI36:CQ36"/>
    <mergeCell ref="CR36:CT36"/>
    <mergeCell ref="CI37:CQ37"/>
    <mergeCell ref="CR37:CT37"/>
    <mergeCell ref="C36:K36"/>
    <mergeCell ref="L36:N36"/>
    <mergeCell ref="Q36:Y37"/>
    <mergeCell ref="Z36:AB37"/>
    <mergeCell ref="AE36:AM36"/>
    <mergeCell ref="AN36:AP36"/>
    <mergeCell ref="C37:K37"/>
    <mergeCell ref="L37:N37"/>
    <mergeCell ref="AE37:AM37"/>
    <mergeCell ref="AN37:AP37"/>
    <mergeCell ref="CR29:CT29"/>
    <mergeCell ref="DK29:DS29"/>
    <mergeCell ref="DT29:DV29"/>
    <mergeCell ref="C23:N23"/>
    <mergeCell ref="Q23:BD23"/>
    <mergeCell ref="BG23:CT23"/>
    <mergeCell ref="CW23:DV23"/>
    <mergeCell ref="C28:K28"/>
    <mergeCell ref="L28:N28"/>
    <mergeCell ref="C29:K29"/>
    <mergeCell ref="L29:N29"/>
    <mergeCell ref="BU28:CC28"/>
    <mergeCell ref="CD28:CF28"/>
    <mergeCell ref="AS29:BA29"/>
    <mergeCell ref="C27:N27"/>
    <mergeCell ref="Q27:AB27"/>
    <mergeCell ref="AE27:AP27"/>
    <mergeCell ref="AS27:BD27"/>
    <mergeCell ref="BG27:BR27"/>
    <mergeCell ref="DY23:EJ23"/>
    <mergeCell ref="Q28:Y29"/>
    <mergeCell ref="Z28:AB29"/>
    <mergeCell ref="CW28:DE29"/>
    <mergeCell ref="DF28:DH29"/>
    <mergeCell ref="DY28:EG29"/>
    <mergeCell ref="EH28:EJ29"/>
    <mergeCell ref="BB29:BD29"/>
    <mergeCell ref="BU29:CC29"/>
    <mergeCell ref="CD29:CF29"/>
    <mergeCell ref="AE28:AM28"/>
    <mergeCell ref="AN28:AP28"/>
    <mergeCell ref="CI28:CQ28"/>
    <mergeCell ref="CR28:CT28"/>
    <mergeCell ref="DK28:DS28"/>
    <mergeCell ref="DT28:DV28"/>
    <mergeCell ref="AE29:AM29"/>
    <mergeCell ref="AN29:AP29"/>
    <mergeCell ref="CI29:CQ29"/>
    <mergeCell ref="DY27:EJ27"/>
    <mergeCell ref="AS28:BA28"/>
    <mergeCell ref="BB28:BD28"/>
    <mergeCell ref="BG28:BO29"/>
    <mergeCell ref="BP28:BR29"/>
    <mergeCell ref="BU27:CF27"/>
    <mergeCell ref="CI27:CT27"/>
    <mergeCell ref="CW27:DH27"/>
    <mergeCell ref="DK27:DV27"/>
    <mergeCell ref="DY25:EJ25"/>
    <mergeCell ref="C26:N26"/>
    <mergeCell ref="Q26:AB26"/>
    <mergeCell ref="AE26:AP26"/>
    <mergeCell ref="AS26:BD26"/>
    <mergeCell ref="BG26:BR26"/>
    <mergeCell ref="BU26:CF26"/>
    <mergeCell ref="CI26:CT26"/>
    <mergeCell ref="CW26:DH26"/>
    <mergeCell ref="DK26:DV26"/>
    <mergeCell ref="DY26:EJ26"/>
    <mergeCell ref="C25:N25"/>
    <mergeCell ref="Q25:AB25"/>
    <mergeCell ref="AE25:AP25"/>
    <mergeCell ref="AS25:BD25"/>
    <mergeCell ref="BG25:BR25"/>
    <mergeCell ref="BU25:CF25"/>
    <mergeCell ref="CI25:CT25"/>
    <mergeCell ref="CW25:DH25"/>
    <mergeCell ref="DK25:DV25"/>
    <mergeCell ref="C24:N24"/>
    <mergeCell ref="Q24:AB24"/>
    <mergeCell ref="AE24:AP24"/>
    <mergeCell ref="AS24:BD24"/>
    <mergeCell ref="BG24:BR24"/>
    <mergeCell ref="BU24:CF24"/>
    <mergeCell ref="CI24:CT24"/>
    <mergeCell ref="CW24:DH24"/>
    <mergeCell ref="DK24:DV24"/>
    <mergeCell ref="DY24:EJ24"/>
    <mergeCell ref="N2:AJ2"/>
    <mergeCell ref="A6:EJ6"/>
    <mergeCell ref="C47:EJ47"/>
    <mergeCell ref="N3:X3"/>
    <mergeCell ref="Z3:AJ3"/>
    <mergeCell ref="CI3:CQ3"/>
    <mergeCell ref="C4:L4"/>
    <mergeCell ref="CI4:CQ4"/>
    <mergeCell ref="AS45:BA45"/>
    <mergeCell ref="DK40:DV40"/>
    <mergeCell ref="DY42:EJ42"/>
    <mergeCell ref="C43:N43"/>
    <mergeCell ref="Q43:AB43"/>
    <mergeCell ref="AE43:AP43"/>
    <mergeCell ref="AS43:BD43"/>
    <mergeCell ref="BG43:BR43"/>
    <mergeCell ref="BU43:CF43"/>
    <mergeCell ref="CI43:CT43"/>
    <mergeCell ref="CW43:DH43"/>
    <mergeCell ref="DK43:DV43"/>
    <mergeCell ref="DY43:EJ43"/>
    <mergeCell ref="C42:N42"/>
    <mergeCell ref="Q42:AB42"/>
    <mergeCell ref="DY76:EJ76"/>
    <mergeCell ref="DY61:EG62"/>
    <mergeCell ref="CI62:CQ62"/>
    <mergeCell ref="CR62:CT62"/>
    <mergeCell ref="CI61:CQ61"/>
    <mergeCell ref="DY59:EJ59"/>
    <mergeCell ref="C60:N60"/>
    <mergeCell ref="Q60:AB60"/>
    <mergeCell ref="AE60:AP60"/>
    <mergeCell ref="AS60:BD60"/>
    <mergeCell ref="CW59:DH59"/>
    <mergeCell ref="DK59:DV59"/>
    <mergeCell ref="C76:N76"/>
    <mergeCell ref="Q76:AB76"/>
    <mergeCell ref="AE76:AP76"/>
    <mergeCell ref="AS76:BD76"/>
    <mergeCell ref="BG76:BR76"/>
    <mergeCell ref="BU76:CF76"/>
    <mergeCell ref="CI76:CT76"/>
    <mergeCell ref="CW76:DH76"/>
    <mergeCell ref="DK76:DV76"/>
    <mergeCell ref="C75:N75"/>
    <mergeCell ref="Q75:AB75"/>
    <mergeCell ref="AE75:AP75"/>
    <mergeCell ref="Q83:AB83"/>
    <mergeCell ref="C1:EJ1"/>
    <mergeCell ref="BG93:BO93"/>
    <mergeCell ref="BP93:BR93"/>
    <mergeCell ref="DY77:EG77"/>
    <mergeCell ref="EH77:EJ77"/>
    <mergeCell ref="DY85:EG85"/>
    <mergeCell ref="EH85:EJ85"/>
    <mergeCell ref="AE93:AM93"/>
    <mergeCell ref="AN93:AP93"/>
    <mergeCell ref="C93:K94"/>
    <mergeCell ref="L93:N94"/>
    <mergeCell ref="BG94:BO94"/>
    <mergeCell ref="BP94:BR94"/>
    <mergeCell ref="DY78:EG78"/>
    <mergeCell ref="EH78:EJ78"/>
    <mergeCell ref="DY86:EG86"/>
    <mergeCell ref="EH86:EJ86"/>
    <mergeCell ref="AE94:AM94"/>
    <mergeCell ref="AN94:AP94"/>
    <mergeCell ref="C92:N92"/>
    <mergeCell ref="Q92:AB92"/>
    <mergeCell ref="AE92:AP92"/>
    <mergeCell ref="BG92:BR92"/>
    <mergeCell ref="C85:K86"/>
    <mergeCell ref="DY84:EJ84"/>
    <mergeCell ref="C91:N91"/>
    <mergeCell ref="Q91:AB91"/>
    <mergeCell ref="AE91:AP91"/>
    <mergeCell ref="BG91:BR91"/>
    <mergeCell ref="DY83:EJ83"/>
    <mergeCell ref="CI85:CQ86"/>
    <mergeCell ref="CR85:CT86"/>
    <mergeCell ref="CW85:DE86"/>
    <mergeCell ref="DF85:DH86"/>
    <mergeCell ref="C90:N90"/>
    <mergeCell ref="Q90:AB90"/>
    <mergeCell ref="AE90:AP90"/>
    <mergeCell ref="BG90:BR90"/>
    <mergeCell ref="Q84:AB84"/>
    <mergeCell ref="AE84:AP84"/>
    <mergeCell ref="AS84:BD84"/>
    <mergeCell ref="BG84:BR84"/>
    <mergeCell ref="BU84:CF84"/>
    <mergeCell ref="DT85:DV85"/>
    <mergeCell ref="CD85:CF85"/>
    <mergeCell ref="DK85:DS85"/>
    <mergeCell ref="C83:N83"/>
    <mergeCell ref="BU86:CC86"/>
    <mergeCell ref="DY72:EJ72"/>
    <mergeCell ref="DY80:EJ80"/>
    <mergeCell ref="C89:N89"/>
    <mergeCell ref="Q89:AB89"/>
    <mergeCell ref="AE89:AP89"/>
    <mergeCell ref="BG89:BR89"/>
    <mergeCell ref="DY73:EJ73"/>
    <mergeCell ref="CD86:CF86"/>
    <mergeCell ref="DK86:DS86"/>
    <mergeCell ref="AN86:AP86"/>
    <mergeCell ref="DY75:EJ75"/>
    <mergeCell ref="BP85:BR86"/>
    <mergeCell ref="DY81:EJ81"/>
    <mergeCell ref="DY74:EJ74"/>
    <mergeCell ref="DY82:EJ82"/>
    <mergeCell ref="DT86:DV86"/>
    <mergeCell ref="BG88:BR88"/>
    <mergeCell ref="CI84:CT84"/>
    <mergeCell ref="CW84:DH84"/>
    <mergeCell ref="DK84:DV84"/>
    <mergeCell ref="AE85:AM85"/>
    <mergeCell ref="AN85:AP85"/>
    <mergeCell ref="C84:N84"/>
    <mergeCell ref="L85:N86"/>
    <mergeCell ref="Q85:Y86"/>
    <mergeCell ref="Z85:AB86"/>
    <mergeCell ref="AS85:BA86"/>
    <mergeCell ref="BB85:BD86"/>
    <mergeCell ref="BG85:BO86"/>
    <mergeCell ref="DK83:DV83"/>
    <mergeCell ref="C82:N82"/>
    <mergeCell ref="Q82:AB82"/>
    <mergeCell ref="AE82:AP82"/>
    <mergeCell ref="AS82:BD82"/>
    <mergeCell ref="BG82:BR82"/>
    <mergeCell ref="BU82:CF82"/>
    <mergeCell ref="CI82:CT82"/>
    <mergeCell ref="CW82:DH82"/>
    <mergeCell ref="DK82:DV82"/>
    <mergeCell ref="AE83:AP83"/>
    <mergeCell ref="AS83:BD83"/>
    <mergeCell ref="BG83:BR83"/>
    <mergeCell ref="BU83:CF83"/>
    <mergeCell ref="CI83:CT83"/>
    <mergeCell ref="CW83:DH83"/>
    <mergeCell ref="AE86:AM86"/>
    <mergeCell ref="BU85:CC85"/>
    <mergeCell ref="DK78:DS78"/>
    <mergeCell ref="DT78:DV78"/>
    <mergeCell ref="BG78:BO78"/>
    <mergeCell ref="BP78:BR78"/>
    <mergeCell ref="C80:AP80"/>
    <mergeCell ref="AS80:CF80"/>
    <mergeCell ref="CI80:DV80"/>
    <mergeCell ref="C81:N81"/>
    <mergeCell ref="Q81:AB81"/>
    <mergeCell ref="AE81:AP81"/>
    <mergeCell ref="AS81:BD81"/>
    <mergeCell ref="BG81:BR81"/>
    <mergeCell ref="BU81:CF81"/>
    <mergeCell ref="CI81:CT81"/>
    <mergeCell ref="CW81:DH81"/>
    <mergeCell ref="DK81:DV81"/>
    <mergeCell ref="C78:K78"/>
    <mergeCell ref="L78:N78"/>
    <mergeCell ref="AE78:AM78"/>
    <mergeCell ref="AN78:AP78"/>
    <mergeCell ref="CI77:CQ77"/>
    <mergeCell ref="CR77:CT77"/>
    <mergeCell ref="C77:K77"/>
    <mergeCell ref="L77:N77"/>
    <mergeCell ref="AE77:AM77"/>
    <mergeCell ref="AN77:AP77"/>
    <mergeCell ref="CI78:CQ78"/>
    <mergeCell ref="CR78:CT78"/>
    <mergeCell ref="BG77:BO77"/>
    <mergeCell ref="AS75:BD75"/>
    <mergeCell ref="BG75:BR75"/>
    <mergeCell ref="BU75:CF75"/>
    <mergeCell ref="CI75:CT75"/>
    <mergeCell ref="CW75:DH75"/>
    <mergeCell ref="DK75:DV75"/>
    <mergeCell ref="C74:N74"/>
    <mergeCell ref="Q74:AB74"/>
    <mergeCell ref="AE74:AP74"/>
    <mergeCell ref="AS74:BD74"/>
    <mergeCell ref="BG74:BR74"/>
    <mergeCell ref="BU74:CF74"/>
    <mergeCell ref="CI74:CT74"/>
    <mergeCell ref="C70:K70"/>
    <mergeCell ref="L70:N70"/>
    <mergeCell ref="Q70:Y70"/>
    <mergeCell ref="Z70:AB70"/>
    <mergeCell ref="AE70:AM70"/>
    <mergeCell ref="AN70:AP70"/>
    <mergeCell ref="C73:N73"/>
    <mergeCell ref="Q73:AB73"/>
    <mergeCell ref="AE73:AP73"/>
    <mergeCell ref="C72:N72"/>
    <mergeCell ref="Q72:AP72"/>
    <mergeCell ref="C69:K69"/>
    <mergeCell ref="L69:N69"/>
    <mergeCell ref="Q69:Y69"/>
    <mergeCell ref="DY67:EJ67"/>
    <mergeCell ref="C68:N68"/>
    <mergeCell ref="Q68:AB68"/>
    <mergeCell ref="AE68:AP68"/>
    <mergeCell ref="AS68:BD68"/>
    <mergeCell ref="BG68:BR68"/>
    <mergeCell ref="BU68:CF68"/>
    <mergeCell ref="CI68:CT68"/>
    <mergeCell ref="CW68:DH68"/>
    <mergeCell ref="DK68:DV68"/>
    <mergeCell ref="DY68:EJ68"/>
    <mergeCell ref="C67:N67"/>
    <mergeCell ref="Q67:AB67"/>
    <mergeCell ref="AE67:AP67"/>
    <mergeCell ref="AS67:BD67"/>
    <mergeCell ref="BG67:BR67"/>
    <mergeCell ref="BU67:CF67"/>
    <mergeCell ref="CI67:CT67"/>
    <mergeCell ref="CW67:DH67"/>
    <mergeCell ref="DK67:DV67"/>
    <mergeCell ref="CD69:CF70"/>
    <mergeCell ref="DY65:EJ65"/>
    <mergeCell ref="C66:N66"/>
    <mergeCell ref="Q66:AB66"/>
    <mergeCell ref="AE66:AP66"/>
    <mergeCell ref="AS66:BD66"/>
    <mergeCell ref="BG66:BR66"/>
    <mergeCell ref="BU66:CF66"/>
    <mergeCell ref="CI66:CT66"/>
    <mergeCell ref="CW66:DH66"/>
    <mergeCell ref="DK66:DV66"/>
    <mergeCell ref="DY66:EJ66"/>
    <mergeCell ref="C65:N65"/>
    <mergeCell ref="Q65:AB65"/>
    <mergeCell ref="AE65:AP65"/>
    <mergeCell ref="AS65:BD65"/>
    <mergeCell ref="BG65:BR65"/>
    <mergeCell ref="BU65:CF65"/>
    <mergeCell ref="CI65:CT65"/>
    <mergeCell ref="CW65:DH65"/>
    <mergeCell ref="DK65:DV65"/>
    <mergeCell ref="DY64:EJ64"/>
    <mergeCell ref="EH61:EJ62"/>
    <mergeCell ref="CR61:CT61"/>
    <mergeCell ref="DK61:DS61"/>
    <mergeCell ref="DT61:DV61"/>
    <mergeCell ref="DK62:DS62"/>
    <mergeCell ref="DT62:DV62"/>
    <mergeCell ref="CW61:DE62"/>
    <mergeCell ref="DF61:DH62"/>
    <mergeCell ref="CW64:DV64"/>
    <mergeCell ref="C64:AP64"/>
    <mergeCell ref="AS64:BR64"/>
    <mergeCell ref="BU64:CT64"/>
    <mergeCell ref="C59:N59"/>
    <mergeCell ref="Q59:AB59"/>
    <mergeCell ref="AE59:AP59"/>
    <mergeCell ref="AS59:BD59"/>
    <mergeCell ref="BG59:BR59"/>
    <mergeCell ref="BU59:CF59"/>
    <mergeCell ref="CI59:CT59"/>
    <mergeCell ref="Q58:AB58"/>
    <mergeCell ref="AE58:AP58"/>
    <mergeCell ref="AS58:BD58"/>
    <mergeCell ref="BG58:BR58"/>
    <mergeCell ref="BU58:CF58"/>
    <mergeCell ref="C53:K53"/>
    <mergeCell ref="L53:N53"/>
    <mergeCell ref="C54:K54"/>
    <mergeCell ref="L54:N54"/>
    <mergeCell ref="C57:N57"/>
    <mergeCell ref="Q57:AB57"/>
    <mergeCell ref="AE57:AP57"/>
    <mergeCell ref="AS57:BD57"/>
    <mergeCell ref="BG57:BR57"/>
    <mergeCell ref="BU57:CF57"/>
    <mergeCell ref="AS53:BA53"/>
    <mergeCell ref="BB53:BD53"/>
    <mergeCell ref="AS54:BA54"/>
    <mergeCell ref="BB54:BD54"/>
    <mergeCell ref="Q54:Y54"/>
    <mergeCell ref="Z54:AB54"/>
    <mergeCell ref="AN53:AP54"/>
    <mergeCell ref="C56:AB56"/>
    <mergeCell ref="C51:N51"/>
    <mergeCell ref="Q51:AB51"/>
    <mergeCell ref="AE51:AP51"/>
    <mergeCell ref="AS51:BD51"/>
    <mergeCell ref="BG51:BR51"/>
    <mergeCell ref="BU51:CF51"/>
    <mergeCell ref="CI51:CT51"/>
    <mergeCell ref="CW51:DH51"/>
    <mergeCell ref="DK51:DV51"/>
    <mergeCell ref="C52:N52"/>
    <mergeCell ref="Q52:AB52"/>
    <mergeCell ref="AE52:AP52"/>
    <mergeCell ref="AS52:BD52"/>
    <mergeCell ref="BG52:BR52"/>
    <mergeCell ref="BU52:CF52"/>
    <mergeCell ref="CI52:CT52"/>
    <mergeCell ref="CW52:DH52"/>
    <mergeCell ref="DK52:DV52"/>
    <mergeCell ref="C50:N50"/>
    <mergeCell ref="Q50:AB50"/>
    <mergeCell ref="AE50:AP50"/>
    <mergeCell ref="AS50:BD50"/>
    <mergeCell ref="BG50:BR50"/>
    <mergeCell ref="BU50:CF50"/>
    <mergeCell ref="C49:N49"/>
    <mergeCell ref="Q49:AB49"/>
    <mergeCell ref="AE49:AP49"/>
    <mergeCell ref="AS49:BD49"/>
    <mergeCell ref="BG49:BR49"/>
    <mergeCell ref="BU49:CF49"/>
    <mergeCell ref="BU41:CF41"/>
    <mergeCell ref="CI41:CT41"/>
    <mergeCell ref="CW41:DH41"/>
    <mergeCell ref="DK41:DV41"/>
    <mergeCell ref="DY41:EJ41"/>
    <mergeCell ref="C40:N40"/>
    <mergeCell ref="Q40:AB40"/>
    <mergeCell ref="AE40:AP40"/>
    <mergeCell ref="AS40:BD40"/>
    <mergeCell ref="BG40:BR40"/>
    <mergeCell ref="BU40:CF40"/>
    <mergeCell ref="CI40:CT40"/>
    <mergeCell ref="CW40:DH40"/>
    <mergeCell ref="DY36:EG36"/>
    <mergeCell ref="EH36:EJ36"/>
    <mergeCell ref="AS37:BA37"/>
    <mergeCell ref="BB37:BD37"/>
    <mergeCell ref="CW36:DE36"/>
    <mergeCell ref="DF36:DH36"/>
    <mergeCell ref="AS36:BA36"/>
    <mergeCell ref="BB36:BD36"/>
    <mergeCell ref="BU36:CC36"/>
    <mergeCell ref="CD36:CF36"/>
    <mergeCell ref="CW37:DE37"/>
    <mergeCell ref="DF37:DH37"/>
    <mergeCell ref="DY37:EG37"/>
    <mergeCell ref="DK36:DS37"/>
    <mergeCell ref="DT36:DV37"/>
    <mergeCell ref="EH37:EJ37"/>
    <mergeCell ref="BU37:CC37"/>
    <mergeCell ref="CD37:CF37"/>
    <mergeCell ref="BG36:BO37"/>
    <mergeCell ref="BP36:BR37"/>
    <mergeCell ref="DY34:EJ34"/>
    <mergeCell ref="C35:N35"/>
    <mergeCell ref="Q35:AB35"/>
    <mergeCell ref="AE35:AP35"/>
    <mergeCell ref="AS35:BD35"/>
    <mergeCell ref="BG35:BR35"/>
    <mergeCell ref="BU35:CF35"/>
    <mergeCell ref="CI35:CT35"/>
    <mergeCell ref="CW35:DH35"/>
    <mergeCell ref="DK35:DV35"/>
    <mergeCell ref="DY35:EJ35"/>
    <mergeCell ref="C34:N34"/>
    <mergeCell ref="Q34:AB34"/>
    <mergeCell ref="AE34:AP34"/>
    <mergeCell ref="AS34:BD34"/>
    <mergeCell ref="BG34:BR34"/>
    <mergeCell ref="BU34:CF34"/>
    <mergeCell ref="CI34:CT34"/>
    <mergeCell ref="CW34:DH34"/>
    <mergeCell ref="DK34:DV34"/>
    <mergeCell ref="DK32:DV32"/>
    <mergeCell ref="DY32:EJ32"/>
    <mergeCell ref="C33:N33"/>
    <mergeCell ref="Q33:AB33"/>
    <mergeCell ref="AE33:AP33"/>
    <mergeCell ref="AS33:BD33"/>
    <mergeCell ref="BG33:BR33"/>
    <mergeCell ref="BU33:CF33"/>
    <mergeCell ref="C32:N32"/>
    <mergeCell ref="Q32:AB32"/>
    <mergeCell ref="AE32:AP32"/>
    <mergeCell ref="AS32:BD32"/>
    <mergeCell ref="BG32:BR32"/>
    <mergeCell ref="BU32:CF32"/>
    <mergeCell ref="CI33:CT33"/>
    <mergeCell ref="CW33:DH33"/>
    <mergeCell ref="DK33:DV33"/>
    <mergeCell ref="DY33:EJ33"/>
    <mergeCell ref="CW32:DH32"/>
    <mergeCell ref="CI32:CT32"/>
    <mergeCell ref="C19:N19"/>
    <mergeCell ref="Q19:AB19"/>
    <mergeCell ref="DF21:DH21"/>
    <mergeCell ref="DK21:DS21"/>
    <mergeCell ref="DT21:DV21"/>
    <mergeCell ref="DY21:EG21"/>
    <mergeCell ref="EH21:EJ21"/>
    <mergeCell ref="DK31:EJ31"/>
    <mergeCell ref="BU21:CC21"/>
    <mergeCell ref="CD21:CF21"/>
    <mergeCell ref="CI21:CQ21"/>
    <mergeCell ref="CR21:CT21"/>
    <mergeCell ref="CW21:DE21"/>
    <mergeCell ref="Q21:Y21"/>
    <mergeCell ref="Z21:AB21"/>
    <mergeCell ref="AS21:BA21"/>
    <mergeCell ref="BB21:BD21"/>
    <mergeCell ref="DY19:EJ19"/>
    <mergeCell ref="Q20:Y20"/>
    <mergeCell ref="Z20:AB20"/>
    <mergeCell ref="EH20:EJ20"/>
    <mergeCell ref="CR20:CT20"/>
    <mergeCell ref="CW20:DE20"/>
    <mergeCell ref="DF20:DH20"/>
    <mergeCell ref="DK20:DS20"/>
    <mergeCell ref="DT20:DV20"/>
    <mergeCell ref="DY20:EG20"/>
    <mergeCell ref="BB20:BD20"/>
    <mergeCell ref="BU20:CC20"/>
    <mergeCell ref="CD20:CF20"/>
    <mergeCell ref="CI20:CQ20"/>
    <mergeCell ref="AE19:AP19"/>
    <mergeCell ref="AS19:BD19"/>
    <mergeCell ref="BG19:BR19"/>
    <mergeCell ref="BU19:CF19"/>
    <mergeCell ref="CI19:CT19"/>
    <mergeCell ref="CW19:DH19"/>
    <mergeCell ref="DK19:DV19"/>
    <mergeCell ref="DY17:EJ17"/>
    <mergeCell ref="C18:N18"/>
    <mergeCell ref="Q18:AB18"/>
    <mergeCell ref="AE18:AP18"/>
    <mergeCell ref="AS18:BD18"/>
    <mergeCell ref="BG18:BR18"/>
    <mergeCell ref="BU18:CF18"/>
    <mergeCell ref="CI18:CT18"/>
    <mergeCell ref="CW18:DH18"/>
    <mergeCell ref="DK18:DV18"/>
    <mergeCell ref="DY18:EJ18"/>
    <mergeCell ref="C17:N17"/>
    <mergeCell ref="Q17:AB17"/>
    <mergeCell ref="AE17:AP17"/>
    <mergeCell ref="AS17:BD17"/>
    <mergeCell ref="BG17:BR17"/>
    <mergeCell ref="BU17:CF17"/>
    <mergeCell ref="CI17:CT17"/>
    <mergeCell ref="CW17:DH17"/>
    <mergeCell ref="DK17:DV17"/>
    <mergeCell ref="C15:AB15"/>
    <mergeCell ref="AE15:BD15"/>
    <mergeCell ref="BG15:EJ15"/>
    <mergeCell ref="C16:N16"/>
    <mergeCell ref="Q16:AB16"/>
    <mergeCell ref="AE16:AP16"/>
    <mergeCell ref="AS16:BD16"/>
    <mergeCell ref="BG16:BR16"/>
    <mergeCell ref="BU16:CF16"/>
    <mergeCell ref="CI16:CT16"/>
    <mergeCell ref="CW16:DH16"/>
    <mergeCell ref="DK16:DV16"/>
    <mergeCell ref="DY16:EJ16"/>
    <mergeCell ref="C12:K13"/>
    <mergeCell ref="Q13:Y13"/>
    <mergeCell ref="Z13:AB13"/>
    <mergeCell ref="AE13:AM13"/>
    <mergeCell ref="AN13:AP13"/>
    <mergeCell ref="AS13:BA13"/>
    <mergeCell ref="BB13:BD13"/>
    <mergeCell ref="AS12:BA12"/>
    <mergeCell ref="BB12:BD12"/>
    <mergeCell ref="L12:N13"/>
    <mergeCell ref="C11:N11"/>
    <mergeCell ref="Q11:AB11"/>
    <mergeCell ref="AE11:AP11"/>
    <mergeCell ref="AS11:BD11"/>
    <mergeCell ref="BG11:BR11"/>
    <mergeCell ref="BU11:CF11"/>
    <mergeCell ref="CI11:CT11"/>
    <mergeCell ref="CW11:DH11"/>
    <mergeCell ref="DK11:DV11"/>
    <mergeCell ref="DY11:EJ11"/>
    <mergeCell ref="Q12:Y12"/>
    <mergeCell ref="Z12:AB12"/>
    <mergeCell ref="AE12:AM12"/>
    <mergeCell ref="AN12:AP12"/>
    <mergeCell ref="DY12:EG12"/>
    <mergeCell ref="EH12:EJ12"/>
    <mergeCell ref="CW12:DE12"/>
    <mergeCell ref="DF12:DH12"/>
    <mergeCell ref="BU12:CC12"/>
    <mergeCell ref="CD12:CF12"/>
    <mergeCell ref="BG12:BO13"/>
    <mergeCell ref="BP12:BR13"/>
    <mergeCell ref="CI12:CQ13"/>
    <mergeCell ref="CW13:DE13"/>
    <mergeCell ref="DF13:DH13"/>
    <mergeCell ref="DY13:EG13"/>
    <mergeCell ref="EH13:EJ13"/>
    <mergeCell ref="BU13:CC13"/>
    <mergeCell ref="CD13:CF13"/>
    <mergeCell ref="CR12:CT13"/>
    <mergeCell ref="DK12:DS13"/>
    <mergeCell ref="DT12:DV13"/>
    <mergeCell ref="DK9:DV9"/>
    <mergeCell ref="DY9:EJ9"/>
    <mergeCell ref="C10:N10"/>
    <mergeCell ref="Q10:AB10"/>
    <mergeCell ref="AE10:AP10"/>
    <mergeCell ref="AS10:BD10"/>
    <mergeCell ref="BG10:BR10"/>
    <mergeCell ref="BU10:CF10"/>
    <mergeCell ref="CI10:CT10"/>
    <mergeCell ref="CW10:DH10"/>
    <mergeCell ref="DK10:DV10"/>
    <mergeCell ref="DY10:EJ10"/>
    <mergeCell ref="C9:N9"/>
    <mergeCell ref="Q9:AB9"/>
    <mergeCell ref="AE9:AP9"/>
    <mergeCell ref="AS9:BD9"/>
    <mergeCell ref="BG9:BR9"/>
    <mergeCell ref="BU9:CF9"/>
    <mergeCell ref="Q8:AB8"/>
    <mergeCell ref="AE8:AP8"/>
    <mergeCell ref="AS8:BD8"/>
    <mergeCell ref="BG8:BR8"/>
    <mergeCell ref="BU8:CF8"/>
    <mergeCell ref="C7:BD7"/>
    <mergeCell ref="BG7:CF7"/>
    <mergeCell ref="CI7:DH7"/>
    <mergeCell ref="CI9:CT9"/>
    <mergeCell ref="CW9:DH9"/>
    <mergeCell ref="CS2:DL2"/>
    <mergeCell ref="CS3:DB3"/>
    <mergeCell ref="DC3:DL3"/>
    <mergeCell ref="CS5:DL5"/>
    <mergeCell ref="CS4:DL4"/>
    <mergeCell ref="DN2:EH2"/>
    <mergeCell ref="C20:K21"/>
    <mergeCell ref="L20:N21"/>
    <mergeCell ref="AE20:AM21"/>
    <mergeCell ref="AN20:AP21"/>
    <mergeCell ref="BG20:BO21"/>
    <mergeCell ref="BP20:BR21"/>
    <mergeCell ref="AS20:BA20"/>
    <mergeCell ref="DN4:EH4"/>
    <mergeCell ref="DN5:EH5"/>
    <mergeCell ref="DK7:EJ7"/>
    <mergeCell ref="C3:L3"/>
    <mergeCell ref="CI8:CT8"/>
    <mergeCell ref="CW8:DH8"/>
    <mergeCell ref="DK8:DV8"/>
    <mergeCell ref="DY8:EJ8"/>
    <mergeCell ref="CI5:CQ5"/>
    <mergeCell ref="N4:AJ4"/>
    <mergeCell ref="C8:N8"/>
    <mergeCell ref="DY56:EJ56"/>
    <mergeCell ref="BG54:BO54"/>
    <mergeCell ref="BP54:BR54"/>
    <mergeCell ref="CI54:CQ54"/>
    <mergeCell ref="CR54:CT54"/>
    <mergeCell ref="CR53:CT53"/>
    <mergeCell ref="CW53:DE53"/>
    <mergeCell ref="DF53:DH53"/>
    <mergeCell ref="CW54:DE54"/>
    <mergeCell ref="DF54:DH54"/>
    <mergeCell ref="CI53:CQ53"/>
    <mergeCell ref="DY53:EG53"/>
    <mergeCell ref="EH53:EJ53"/>
    <mergeCell ref="DY54:EG54"/>
    <mergeCell ref="EH54:EJ54"/>
    <mergeCell ref="BU53:CC54"/>
    <mergeCell ref="CD53:CF54"/>
    <mergeCell ref="DT77:DV77"/>
    <mergeCell ref="CW56:DV56"/>
    <mergeCell ref="BB45:BD45"/>
    <mergeCell ref="BG53:BO53"/>
    <mergeCell ref="BP53:BR53"/>
    <mergeCell ref="BB69:BD70"/>
    <mergeCell ref="BU69:CC70"/>
    <mergeCell ref="BG69:BO69"/>
    <mergeCell ref="BP69:BR69"/>
    <mergeCell ref="CW69:DE70"/>
    <mergeCell ref="DF69:DH70"/>
    <mergeCell ref="BP77:BR77"/>
    <mergeCell ref="CW72:DV72"/>
    <mergeCell ref="CR70:CT70"/>
    <mergeCell ref="DK70:DS70"/>
    <mergeCell ref="DT70:DV70"/>
    <mergeCell ref="BG70:BO70"/>
    <mergeCell ref="BP70:BR70"/>
    <mergeCell ref="CI70:CQ70"/>
    <mergeCell ref="AS73:BD73"/>
    <mergeCell ref="BG73:BR73"/>
    <mergeCell ref="BU73:CF73"/>
    <mergeCell ref="AS72:BR72"/>
    <mergeCell ref="BU72:CT72"/>
    <mergeCell ref="DY57:EJ57"/>
    <mergeCell ref="CI58:CT58"/>
    <mergeCell ref="CW58:DH58"/>
    <mergeCell ref="DK58:DV58"/>
    <mergeCell ref="DY58:EJ58"/>
    <mergeCell ref="BG60:BR60"/>
    <mergeCell ref="BU60:CF60"/>
    <mergeCell ref="CI60:CT60"/>
    <mergeCell ref="CW60:DH60"/>
    <mergeCell ref="DK60:DV60"/>
    <mergeCell ref="DY60:EJ60"/>
    <mergeCell ref="CI57:CT57"/>
    <mergeCell ref="CW57:DH57"/>
    <mergeCell ref="DK57:DV57"/>
    <mergeCell ref="DY69:EG70"/>
    <mergeCell ref="EH69:EJ70"/>
    <mergeCell ref="Q77:Y78"/>
    <mergeCell ref="Z77:AB78"/>
    <mergeCell ref="AS77:BA78"/>
    <mergeCell ref="BB77:BD78"/>
    <mergeCell ref="BU77:CC78"/>
    <mergeCell ref="CD77:CF78"/>
    <mergeCell ref="CW77:DE78"/>
    <mergeCell ref="DF77:DH78"/>
    <mergeCell ref="Z69:AB69"/>
    <mergeCell ref="AE69:AM69"/>
    <mergeCell ref="DT69:DV69"/>
    <mergeCell ref="CI73:CT73"/>
    <mergeCell ref="CW73:DH73"/>
    <mergeCell ref="DK73:DV73"/>
    <mergeCell ref="CW74:DH74"/>
    <mergeCell ref="DK74:DV74"/>
    <mergeCell ref="DK77:DS77"/>
    <mergeCell ref="CI69:CQ69"/>
    <mergeCell ref="CR69:CT69"/>
    <mergeCell ref="DK69:DS69"/>
    <mergeCell ref="AN69:AP69"/>
    <mergeCell ref="AS69:BA70"/>
  </mergeCells>
  <conditionalFormatting sqref="L12:N13">
    <cfRule type="cellIs" dxfId="889" priority="181" operator="greaterThan">
      <formula>0</formula>
    </cfRule>
  </conditionalFormatting>
  <conditionalFormatting sqref="BP12:BR13">
    <cfRule type="cellIs" dxfId="888" priority="180" operator="greaterThan">
      <formula>0</formula>
    </cfRule>
  </conditionalFormatting>
  <conditionalFormatting sqref="CR12:CT13">
    <cfRule type="cellIs" dxfId="887" priority="179" operator="greaterThan">
      <formula>0</formula>
    </cfRule>
  </conditionalFormatting>
  <conditionalFormatting sqref="DT12:DV13">
    <cfRule type="cellIs" dxfId="886" priority="178" operator="greaterThan">
      <formula>0</formula>
    </cfRule>
  </conditionalFormatting>
  <conditionalFormatting sqref="L20:N21">
    <cfRule type="cellIs" dxfId="885" priority="177" operator="greaterThan">
      <formula>0</formula>
    </cfRule>
  </conditionalFormatting>
  <conditionalFormatting sqref="AN20:AP21">
    <cfRule type="cellIs" dxfId="884" priority="176" operator="greaterThan">
      <formula>0</formula>
    </cfRule>
  </conditionalFormatting>
  <conditionalFormatting sqref="BP20:BR21">
    <cfRule type="cellIs" dxfId="883" priority="175" operator="greaterThan">
      <formula>0</formula>
    </cfRule>
  </conditionalFormatting>
  <conditionalFormatting sqref="CD77:CF78">
    <cfRule type="cellIs" dxfId="882" priority="99" operator="greaterThan">
      <formula>0</formula>
    </cfRule>
  </conditionalFormatting>
  <conditionalFormatting sqref="CR77:CT78">
    <cfRule type="cellIs" dxfId="881" priority="98" operator="greaterThan">
      <formula>0</formula>
    </cfRule>
  </conditionalFormatting>
  <conditionalFormatting sqref="BB77:BD78">
    <cfRule type="cellIs" dxfId="880" priority="101" operator="greaterThan">
      <formula>0</formula>
    </cfRule>
  </conditionalFormatting>
  <conditionalFormatting sqref="AN77:AP78">
    <cfRule type="cellIs" dxfId="879" priority="102" operator="greaterThan">
      <formula>0</formula>
    </cfRule>
  </conditionalFormatting>
  <conditionalFormatting sqref="Z77:AB78">
    <cfRule type="cellIs" dxfId="878" priority="103" operator="greaterThan">
      <formula>0</formula>
    </cfRule>
  </conditionalFormatting>
  <conditionalFormatting sqref="Z12:AB13">
    <cfRule type="cellIs" dxfId="877" priority="169" operator="greaterThan">
      <formula>0</formula>
    </cfRule>
  </conditionalFormatting>
  <conditionalFormatting sqref="AN12:AP13">
    <cfRule type="cellIs" dxfId="876" priority="168" operator="greaterThan">
      <formula>0</formula>
    </cfRule>
  </conditionalFormatting>
  <conditionalFormatting sqref="BB12:BD13">
    <cfRule type="cellIs" dxfId="875" priority="167" operator="greaterThan">
      <formula>0</formula>
    </cfRule>
  </conditionalFormatting>
  <conditionalFormatting sqref="CD12:CF13">
    <cfRule type="cellIs" dxfId="874" priority="166" operator="greaterThan">
      <formula>0</formula>
    </cfRule>
  </conditionalFormatting>
  <conditionalFormatting sqref="DF12:DH13">
    <cfRule type="cellIs" dxfId="873" priority="165" operator="greaterThan">
      <formula>0</formula>
    </cfRule>
  </conditionalFormatting>
  <conditionalFormatting sqref="EH12:EJ13">
    <cfRule type="cellIs" dxfId="872" priority="164" operator="greaterThan">
      <formula>0</formula>
    </cfRule>
  </conditionalFormatting>
  <conditionalFormatting sqref="Z20:AB21">
    <cfRule type="cellIs" dxfId="871" priority="163" operator="greaterThan">
      <formula>0</formula>
    </cfRule>
  </conditionalFormatting>
  <conditionalFormatting sqref="BB20:BD21">
    <cfRule type="cellIs" dxfId="870" priority="162" operator="greaterThan">
      <formula>0</formula>
    </cfRule>
  </conditionalFormatting>
  <conditionalFormatting sqref="BP93:BR94">
    <cfRule type="cellIs" dxfId="869" priority="81" operator="greaterThan">
      <formula>0</formula>
    </cfRule>
  </conditionalFormatting>
  <conditionalFormatting sqref="CD20:CF21">
    <cfRule type="cellIs" dxfId="868" priority="160" operator="greaterThan">
      <formula>0</formula>
    </cfRule>
  </conditionalFormatting>
  <conditionalFormatting sqref="CR20:CT21">
    <cfRule type="cellIs" dxfId="867" priority="159" operator="greaterThan">
      <formula>0</formula>
    </cfRule>
  </conditionalFormatting>
  <conditionalFormatting sqref="DF20:DH21">
    <cfRule type="cellIs" dxfId="866" priority="158" operator="greaterThan">
      <formula>0</formula>
    </cfRule>
  </conditionalFormatting>
  <conditionalFormatting sqref="DT20:DV21">
    <cfRule type="cellIs" dxfId="865" priority="157" operator="greaterThan">
      <formula>0</formula>
    </cfRule>
  </conditionalFormatting>
  <conditionalFormatting sqref="EH20:EJ21">
    <cfRule type="cellIs" dxfId="864" priority="156" operator="greaterThan">
      <formula>0</formula>
    </cfRule>
  </conditionalFormatting>
  <conditionalFormatting sqref="BP69:BR70">
    <cfRule type="cellIs" dxfId="863" priority="110" operator="greaterThan">
      <formula>0</formula>
    </cfRule>
  </conditionalFormatting>
  <conditionalFormatting sqref="CD69:CF70">
    <cfRule type="cellIs" dxfId="862" priority="109" operator="greaterThan">
      <formula>0</formula>
    </cfRule>
  </conditionalFormatting>
  <conditionalFormatting sqref="CR69:CT70">
    <cfRule type="cellIs" dxfId="861" priority="108" operator="greaterThan">
      <formula>0</formula>
    </cfRule>
  </conditionalFormatting>
  <conditionalFormatting sqref="DT69:DV70">
    <cfRule type="cellIs" dxfId="860" priority="106" operator="greaterThan">
      <formula>0</formula>
    </cfRule>
  </conditionalFormatting>
  <conditionalFormatting sqref="EH69:EJ70">
    <cfRule type="cellIs" dxfId="859" priority="105" operator="greaterThan">
      <formula>0</formula>
    </cfRule>
  </conditionalFormatting>
  <conditionalFormatting sqref="L77:N78">
    <cfRule type="cellIs" dxfId="858" priority="104" operator="greaterThan">
      <formula>0</formula>
    </cfRule>
  </conditionalFormatting>
  <conditionalFormatting sqref="AN69:AP70">
    <cfRule type="cellIs" dxfId="857" priority="112" operator="greaterThan">
      <formula>0</formula>
    </cfRule>
  </conditionalFormatting>
  <conditionalFormatting sqref="BB69:BD70">
    <cfRule type="cellIs" dxfId="856" priority="111" operator="greaterThan">
      <formula>0</formula>
    </cfRule>
  </conditionalFormatting>
  <conditionalFormatting sqref="Z69:AB70">
    <cfRule type="cellIs" dxfId="855" priority="113" operator="greaterThan">
      <formula>0</formula>
    </cfRule>
  </conditionalFormatting>
  <conditionalFormatting sqref="DF69:DH70">
    <cfRule type="cellIs" dxfId="854" priority="107" operator="greaterThan">
      <formula>0</formula>
    </cfRule>
  </conditionalFormatting>
  <conditionalFormatting sqref="EH61:EJ62">
    <cfRule type="cellIs" dxfId="853" priority="115" operator="greaterThan">
      <formula>0</formula>
    </cfRule>
  </conditionalFormatting>
  <conditionalFormatting sqref="L69:N70">
    <cfRule type="cellIs" dxfId="852" priority="114" operator="greaterThan">
      <formula>0</formula>
    </cfRule>
  </conditionalFormatting>
  <conditionalFormatting sqref="BP77:BR78">
    <cfRule type="cellIs" dxfId="851" priority="100" operator="greaterThan">
      <formula>0</formula>
    </cfRule>
  </conditionalFormatting>
  <conditionalFormatting sqref="DF77:DH78">
    <cfRule type="cellIs" dxfId="850" priority="97" operator="greaterThan">
      <formula>0</formula>
    </cfRule>
  </conditionalFormatting>
  <conditionalFormatting sqref="DT77:DV78">
    <cfRule type="cellIs" dxfId="849" priority="96" operator="greaterThan">
      <formula>0</formula>
    </cfRule>
  </conditionalFormatting>
  <conditionalFormatting sqref="EH77:EJ78">
    <cfRule type="cellIs" dxfId="848" priority="95" operator="greaterThan">
      <formula>0</formula>
    </cfRule>
  </conditionalFormatting>
  <conditionalFormatting sqref="L85:N86">
    <cfRule type="cellIs" dxfId="847" priority="94" operator="greaterThan">
      <formula>0</formula>
    </cfRule>
  </conditionalFormatting>
  <conditionalFormatting sqref="Z85:AB86">
    <cfRule type="cellIs" dxfId="846" priority="93" operator="greaterThan">
      <formula>0</formula>
    </cfRule>
  </conditionalFormatting>
  <conditionalFormatting sqref="AN85:AP86">
    <cfRule type="cellIs" dxfId="845" priority="92" operator="greaterThan">
      <formula>0</formula>
    </cfRule>
  </conditionalFormatting>
  <conditionalFormatting sqref="BB85:BD86">
    <cfRule type="cellIs" dxfId="844" priority="91" operator="greaterThan">
      <formula>0</formula>
    </cfRule>
  </conditionalFormatting>
  <conditionalFormatting sqref="BP85:BR86">
    <cfRule type="cellIs" dxfId="843" priority="90" operator="greaterThan">
      <formula>0</formula>
    </cfRule>
  </conditionalFormatting>
  <conditionalFormatting sqref="CD85:CF86">
    <cfRule type="cellIs" dxfId="842" priority="89" operator="greaterThan">
      <formula>0</formula>
    </cfRule>
  </conditionalFormatting>
  <conditionalFormatting sqref="CR85:CT86">
    <cfRule type="cellIs" dxfId="841" priority="88" operator="greaterThan">
      <formula>0</formula>
    </cfRule>
  </conditionalFormatting>
  <conditionalFormatting sqref="DF85:DH86">
    <cfRule type="cellIs" dxfId="840" priority="87" operator="greaterThan">
      <formula>0</formula>
    </cfRule>
  </conditionalFormatting>
  <conditionalFormatting sqref="DT85:DV86">
    <cfRule type="cellIs" dxfId="839" priority="86" operator="greaterThan">
      <formula>0</formula>
    </cfRule>
  </conditionalFormatting>
  <conditionalFormatting sqref="EH85:EJ86">
    <cfRule type="cellIs" dxfId="838" priority="85" operator="greaterThan">
      <formula>0</formula>
    </cfRule>
  </conditionalFormatting>
  <conditionalFormatting sqref="L44:N45">
    <cfRule type="cellIs" dxfId="837" priority="43" operator="greaterThan">
      <formula>0</formula>
    </cfRule>
  </conditionalFormatting>
  <conditionalFormatting sqref="Z44:AB45">
    <cfRule type="cellIs" dxfId="836" priority="42" operator="greaterThan">
      <formula>0</formula>
    </cfRule>
  </conditionalFormatting>
  <conditionalFormatting sqref="AN44:AP45">
    <cfRule type="cellIs" dxfId="835" priority="41" operator="greaterThan">
      <formula>0</formula>
    </cfRule>
  </conditionalFormatting>
  <conditionalFormatting sqref="BP61:BR62">
    <cfRule type="cellIs" dxfId="834" priority="7" operator="greaterThan">
      <formula>0</formula>
    </cfRule>
  </conditionalFormatting>
  <conditionalFormatting sqref="CD44:CF45">
    <cfRule type="cellIs" dxfId="833" priority="39" operator="greaterThan">
      <formula>0</formula>
    </cfRule>
  </conditionalFormatting>
  <conditionalFormatting sqref="DT61:DV62">
    <cfRule type="cellIs" dxfId="832" priority="11" operator="greaterThan">
      <formula>0</formula>
    </cfRule>
  </conditionalFormatting>
  <conditionalFormatting sqref="DF44:DH45">
    <cfRule type="cellIs" dxfId="831" priority="37" operator="greaterThan">
      <formula>0</formula>
    </cfRule>
  </conditionalFormatting>
  <conditionalFormatting sqref="EH44:EJ45">
    <cfRule type="cellIs" dxfId="830" priority="35" operator="greaterThan">
      <formula>0</formula>
    </cfRule>
  </conditionalFormatting>
  <conditionalFormatting sqref="BB44:BD45">
    <cfRule type="cellIs" dxfId="829" priority="34" operator="greaterThan">
      <formula>0</formula>
    </cfRule>
  </conditionalFormatting>
  <conditionalFormatting sqref="L28:N29">
    <cfRule type="cellIs" dxfId="828" priority="70" operator="greaterThan">
      <formula>0</formula>
    </cfRule>
  </conditionalFormatting>
  <conditionalFormatting sqref="BB28:BD29">
    <cfRule type="cellIs" dxfId="827" priority="69" operator="greaterThan">
      <formula>0</formula>
    </cfRule>
  </conditionalFormatting>
  <conditionalFormatting sqref="CR28:CT29">
    <cfRule type="cellIs" dxfId="826" priority="64" operator="greaterThan">
      <formula>0</formula>
    </cfRule>
  </conditionalFormatting>
  <conditionalFormatting sqref="AN28:AP29">
    <cfRule type="cellIs" dxfId="825" priority="66" operator="greaterThan">
      <formula>0</formula>
    </cfRule>
  </conditionalFormatting>
  <conditionalFormatting sqref="CD28:CF29">
    <cfRule type="cellIs" dxfId="824" priority="65" operator="greaterThan">
      <formula>0</formula>
    </cfRule>
  </conditionalFormatting>
  <conditionalFormatting sqref="DT28:DV29">
    <cfRule type="cellIs" dxfId="823" priority="62" operator="greaterThan">
      <formula>0</formula>
    </cfRule>
  </conditionalFormatting>
  <conditionalFormatting sqref="Z28:AB29">
    <cfRule type="cellIs" dxfId="822" priority="60" operator="greaterThan">
      <formula>0</formula>
    </cfRule>
  </conditionalFormatting>
  <conditionalFormatting sqref="BP28:BR29">
    <cfRule type="cellIs" dxfId="821" priority="59" operator="greaterThan">
      <formula>0</formula>
    </cfRule>
  </conditionalFormatting>
  <conditionalFormatting sqref="DF28:DH29">
    <cfRule type="cellIs" dxfId="820" priority="58" operator="greaterThan">
      <formula>0</formula>
    </cfRule>
  </conditionalFormatting>
  <conditionalFormatting sqref="EH28:EJ29">
    <cfRule type="cellIs" dxfId="819" priority="57" operator="greaterThan">
      <formula>0</formula>
    </cfRule>
  </conditionalFormatting>
  <conditionalFormatting sqref="L36:N37">
    <cfRule type="cellIs" dxfId="818" priority="56" operator="greaterThan">
      <formula>0</formula>
    </cfRule>
  </conditionalFormatting>
  <conditionalFormatting sqref="Z36:AB37">
    <cfRule type="cellIs" dxfId="817" priority="55" operator="greaterThan">
      <formula>0</formula>
    </cfRule>
  </conditionalFormatting>
  <conditionalFormatting sqref="BB36:BD37">
    <cfRule type="cellIs" dxfId="816" priority="53" operator="greaterThan">
      <formula>0</formula>
    </cfRule>
  </conditionalFormatting>
  <conditionalFormatting sqref="CD36:CF37">
    <cfRule type="cellIs" dxfId="815" priority="51" operator="greaterThan">
      <formula>0</formula>
    </cfRule>
  </conditionalFormatting>
  <conditionalFormatting sqref="CR36:CT37">
    <cfRule type="cellIs" dxfId="814" priority="50" operator="greaterThan">
      <formula>0</formula>
    </cfRule>
  </conditionalFormatting>
  <conditionalFormatting sqref="DF36:DH37">
    <cfRule type="cellIs" dxfId="813" priority="49" operator="greaterThan">
      <formula>0</formula>
    </cfRule>
  </conditionalFormatting>
  <conditionalFormatting sqref="EH36:EJ37">
    <cfRule type="cellIs" dxfId="812" priority="47" operator="greaterThan">
      <formula>0</formula>
    </cfRule>
  </conditionalFormatting>
  <conditionalFormatting sqref="AN36:AP37">
    <cfRule type="cellIs" dxfId="811" priority="46" operator="greaterThan">
      <formula>0</formula>
    </cfRule>
  </conditionalFormatting>
  <conditionalFormatting sqref="BP36:BR37">
    <cfRule type="cellIs" dxfId="810" priority="45" operator="greaterThan">
      <formula>0</formula>
    </cfRule>
  </conditionalFormatting>
  <conditionalFormatting sqref="DT36:DV37">
    <cfRule type="cellIs" dxfId="809" priority="44" operator="greaterThan">
      <formula>0</formula>
    </cfRule>
  </conditionalFormatting>
  <conditionalFormatting sqref="BP44:BR45">
    <cfRule type="cellIs" dxfId="808" priority="33" operator="greaterThan">
      <formula>0</formula>
    </cfRule>
  </conditionalFormatting>
  <conditionalFormatting sqref="CR44:CT45">
    <cfRule type="cellIs" dxfId="807" priority="32" operator="greaterThan">
      <formula>0</formula>
    </cfRule>
  </conditionalFormatting>
  <conditionalFormatting sqref="DT44:DV45">
    <cfRule type="cellIs" dxfId="806" priority="31" operator="greaterThan">
      <formula>0</formula>
    </cfRule>
  </conditionalFormatting>
  <conditionalFormatting sqref="L53:N54">
    <cfRule type="cellIs" dxfId="805" priority="30" operator="greaterThan">
      <formula>0</formula>
    </cfRule>
  </conditionalFormatting>
  <conditionalFormatting sqref="Z53:AB54">
    <cfRule type="cellIs" dxfId="804" priority="29" operator="greaterThan">
      <formula>0</formula>
    </cfRule>
  </conditionalFormatting>
  <conditionalFormatting sqref="DF61:DH62">
    <cfRule type="cellIs" dxfId="803" priority="6" operator="greaterThan">
      <formula>0</formula>
    </cfRule>
  </conditionalFormatting>
  <conditionalFormatting sqref="BP53:BR54">
    <cfRule type="cellIs" dxfId="802" priority="27" operator="greaterThan">
      <formula>0</formula>
    </cfRule>
  </conditionalFormatting>
  <conditionalFormatting sqref="CR53:CT54">
    <cfRule type="cellIs" dxfId="801" priority="22" operator="greaterThan">
      <formula>0</formula>
    </cfRule>
  </conditionalFormatting>
  <conditionalFormatting sqref="CD61:CF62">
    <cfRule type="cellIs" dxfId="800" priority="8" operator="greaterThan">
      <formula>0</formula>
    </cfRule>
  </conditionalFormatting>
  <conditionalFormatting sqref="CR61:CT62">
    <cfRule type="cellIs" dxfId="799" priority="9" operator="greaterThan">
      <formula>0</formula>
    </cfRule>
  </conditionalFormatting>
  <conditionalFormatting sqref="EH53:EJ54">
    <cfRule type="cellIs" dxfId="798" priority="20" operator="greaterThan">
      <formula>0</formula>
    </cfRule>
  </conditionalFormatting>
  <conditionalFormatting sqref="DT53:DV54">
    <cfRule type="cellIs" dxfId="797" priority="18" operator="greaterThan">
      <formula>0</formula>
    </cfRule>
  </conditionalFormatting>
  <conditionalFormatting sqref="BB53:BD54">
    <cfRule type="cellIs" dxfId="796" priority="25" operator="greaterThan">
      <formula>0</formula>
    </cfRule>
  </conditionalFormatting>
  <conditionalFormatting sqref="DF53:DH54">
    <cfRule type="cellIs" dxfId="795" priority="24" operator="greaterThan">
      <formula>0</formula>
    </cfRule>
  </conditionalFormatting>
  <conditionalFormatting sqref="CD53:CF54">
    <cfRule type="cellIs" dxfId="794" priority="19" operator="greaterThan">
      <formula>0</formula>
    </cfRule>
  </conditionalFormatting>
  <conditionalFormatting sqref="AN53:AP54">
    <cfRule type="cellIs" dxfId="793" priority="13" operator="greaterThan">
      <formula>0</formula>
    </cfRule>
  </conditionalFormatting>
  <conditionalFormatting sqref="L61:N62">
    <cfRule type="cellIs" dxfId="792" priority="17" operator="greaterThan">
      <formula>0</formula>
    </cfRule>
  </conditionalFormatting>
  <conditionalFormatting sqref="Z61:AB62">
    <cfRule type="cellIs" dxfId="791" priority="16" operator="greaterThan">
      <formula>0</formula>
    </cfRule>
  </conditionalFormatting>
  <conditionalFormatting sqref="AN61:AP62">
    <cfRule type="cellIs" dxfId="790" priority="15" operator="greaterThan">
      <formula>0</formula>
    </cfRule>
  </conditionalFormatting>
  <conditionalFormatting sqref="BB61:BD62">
    <cfRule type="cellIs" dxfId="789" priority="14" operator="greaterThan">
      <formula>0</formula>
    </cfRule>
  </conditionalFormatting>
  <conditionalFormatting sqref="Z93:AB94">
    <cfRule type="cellIs" dxfId="788" priority="3" operator="greaterThan">
      <formula>0</formula>
    </cfRule>
  </conditionalFormatting>
  <conditionalFormatting sqref="BB93:BD94">
    <cfRule type="cellIs" dxfId="787" priority="4" operator="greaterThan">
      <formula>0</formula>
    </cfRule>
  </conditionalFormatting>
  <conditionalFormatting sqref="L93:N94">
    <cfRule type="cellIs" dxfId="786" priority="1" operator="greaterThan">
      <formula>0</formula>
    </cfRule>
  </conditionalFormatting>
  <conditionalFormatting sqref="AN93:AP94">
    <cfRule type="cellIs" dxfId="785" priority="2" operator="greaterThan">
      <formula>0</formula>
    </cfRule>
  </conditionalFormatting>
  <pageMargins left="0.23622047244094491" right="0.23622047244094491" top="0.74803149606299213" bottom="0.74803149606299213" header="0.31496062992125984" footer="0.31496062992125984"/>
  <pageSetup paperSize="9" scale="49" fitToHeight="0" orientation="portrait" r:id="rId1"/>
  <headerFooter>
    <oddFooter>&amp;R&amp;"Arial,обычный"&amp;24Стр.&amp;P</oddFooter>
  </headerFooter>
  <rowBreaks count="1" manualBreakCount="1">
    <brk id="46" max="16383" man="1"/>
  </rowBreaks>
  <drawing r:id="rId2"/>
</worksheet>
</file>

<file path=xl/worksheets/sheet17.xml><?xml version="1.0" encoding="utf-8"?>
<worksheet xmlns="http://schemas.openxmlformats.org/spreadsheetml/2006/main" xmlns:r="http://schemas.openxmlformats.org/officeDocument/2006/relationships">
  <sheetPr>
    <tabColor theme="5"/>
  </sheetPr>
  <dimension ref="A1:EK60"/>
  <sheetViews>
    <sheetView topLeftCell="B1" zoomScale="80" zoomScaleNormal="80" workbookViewId="0">
      <pane ySplit="5" topLeftCell="A6" activePane="bottomLeft" state="frozen"/>
      <selection activeCell="DR102" sqref="DR102"/>
      <selection pane="bottomLeft" activeCell="CI3" sqref="CI3:CQ3"/>
    </sheetView>
  </sheetViews>
  <sheetFormatPr defaultRowHeight="14.25"/>
  <cols>
    <col min="1" max="1" width="10.140625" style="163" hidden="1" customWidth="1"/>
    <col min="2" max="2" width="1.7109375" style="163" customWidth="1"/>
    <col min="3" max="9" width="1.42578125" style="163" customWidth="1"/>
    <col min="10" max="10" width="1.85546875" style="163" customWidth="1"/>
    <col min="11" max="11" width="2.7109375" style="163" customWidth="1"/>
    <col min="12" max="12" width="2.140625" style="163" customWidth="1"/>
    <col min="13" max="14" width="1.42578125" style="163" customWidth="1"/>
    <col min="15" max="15" width="14.140625" style="163" hidden="1" customWidth="1"/>
    <col min="16" max="25" width="1.42578125" style="163" customWidth="1"/>
    <col min="26" max="26" width="3.42578125" style="163" customWidth="1"/>
    <col min="27" max="28" width="1.42578125" style="163" customWidth="1"/>
    <col min="29" max="29" width="13" style="163" hidden="1" customWidth="1"/>
    <col min="30" max="33" width="1.42578125" style="163" customWidth="1"/>
    <col min="34" max="35" width="2.5703125" style="163" customWidth="1"/>
    <col min="36" max="42" width="1.42578125" style="163" customWidth="1"/>
    <col min="43" max="43" width="14.140625" style="163" hidden="1" customWidth="1"/>
    <col min="44" max="56" width="1.42578125" style="163" customWidth="1"/>
    <col min="57" max="57" width="13.5703125" style="163" hidden="1" customWidth="1"/>
    <col min="58" max="58" width="1.85546875" style="163" customWidth="1"/>
    <col min="59" max="65" width="1.42578125" style="163" customWidth="1"/>
    <col min="66" max="66" width="2.140625" style="163" customWidth="1"/>
    <col min="67" max="67" width="3.28515625" style="163" customWidth="1"/>
    <col min="68" max="68" width="1.5703125" style="163" customWidth="1"/>
    <col min="69" max="70" width="1.42578125" style="163" customWidth="1"/>
    <col min="71" max="71" width="12.7109375" style="163" hidden="1" customWidth="1"/>
    <col min="72" max="84" width="1.42578125" style="163" customWidth="1"/>
    <col min="85" max="85" width="14.140625" style="163" hidden="1" customWidth="1"/>
    <col min="86" max="86" width="2.42578125" style="163" customWidth="1"/>
    <col min="87" max="97" width="1.42578125" style="163" customWidth="1"/>
    <col min="98" max="98" width="2.140625" style="163" customWidth="1"/>
    <col min="99" max="99" width="9" style="163" hidden="1" customWidth="1"/>
    <col min="100" max="112" width="1.42578125" style="163" customWidth="1"/>
    <col min="113" max="113" width="13.28515625" style="163" hidden="1" customWidth="1"/>
    <col min="114" max="114" width="1.85546875" style="163" customWidth="1"/>
    <col min="115" max="118" width="1.42578125" style="163" customWidth="1"/>
    <col min="119" max="119" width="2.5703125" style="163" customWidth="1"/>
    <col min="120" max="120" width="1.42578125" style="163" customWidth="1"/>
    <col min="121" max="121" width="2.7109375" style="163" customWidth="1"/>
    <col min="122" max="126" width="1.42578125" style="163" customWidth="1"/>
    <col min="127" max="127" width="12.7109375" style="163" hidden="1" customWidth="1"/>
    <col min="128" max="140" width="1.42578125" style="163" customWidth="1"/>
    <col min="141" max="16384" width="9.140625" style="163"/>
  </cols>
  <sheetData>
    <row r="1" spans="1:141" ht="21" thickBot="1">
      <c r="C1" s="750" t="s">
        <v>7681</v>
      </c>
      <c r="D1" s="751"/>
      <c r="E1" s="751"/>
      <c r="F1" s="751"/>
      <c r="G1" s="751"/>
      <c r="H1" s="751"/>
      <c r="I1" s="751"/>
      <c r="J1" s="751"/>
      <c r="K1" s="751"/>
      <c r="L1" s="751"/>
      <c r="M1" s="751"/>
      <c r="N1" s="751"/>
      <c r="O1" s="751"/>
      <c r="P1" s="751"/>
      <c r="Q1" s="751"/>
      <c r="R1" s="751"/>
      <c r="S1" s="751"/>
      <c r="T1" s="751"/>
      <c r="U1" s="751"/>
      <c r="V1" s="751"/>
      <c r="W1" s="751"/>
      <c r="X1" s="751"/>
      <c r="Y1" s="751"/>
      <c r="Z1" s="751"/>
      <c r="AA1" s="751"/>
      <c r="AB1" s="751"/>
      <c r="AC1" s="751"/>
      <c r="AD1" s="751"/>
      <c r="AE1" s="751"/>
      <c r="AF1" s="751"/>
      <c r="AG1" s="751"/>
      <c r="AH1" s="751"/>
      <c r="AI1" s="751"/>
      <c r="AJ1" s="751"/>
      <c r="AK1" s="751"/>
      <c r="AL1" s="751"/>
      <c r="AM1" s="751"/>
      <c r="AN1" s="751"/>
      <c r="AO1" s="751"/>
      <c r="AP1" s="751"/>
      <c r="AQ1" s="751"/>
      <c r="AR1" s="751"/>
      <c r="AS1" s="751"/>
      <c r="AT1" s="751"/>
      <c r="AU1" s="751"/>
      <c r="AV1" s="751"/>
      <c r="AW1" s="751"/>
      <c r="AX1" s="751"/>
      <c r="AY1" s="751"/>
      <c r="AZ1" s="751"/>
      <c r="BA1" s="751"/>
      <c r="BB1" s="751"/>
      <c r="BC1" s="751"/>
      <c r="BD1" s="751"/>
      <c r="BE1" s="751"/>
      <c r="BF1" s="751"/>
      <c r="BG1" s="751"/>
      <c r="BH1" s="751"/>
      <c r="BI1" s="751"/>
      <c r="BJ1" s="751"/>
      <c r="BK1" s="751"/>
      <c r="BL1" s="751"/>
      <c r="BM1" s="751"/>
      <c r="BN1" s="751"/>
      <c r="BO1" s="751"/>
      <c r="BP1" s="751"/>
      <c r="BQ1" s="751"/>
      <c r="BR1" s="751"/>
      <c r="BS1" s="751"/>
      <c r="BT1" s="751"/>
      <c r="BU1" s="751"/>
      <c r="BV1" s="751"/>
      <c r="BW1" s="751"/>
      <c r="BX1" s="751"/>
      <c r="BY1" s="751"/>
      <c r="BZ1" s="751"/>
      <c r="CA1" s="751"/>
      <c r="CB1" s="751"/>
      <c r="CC1" s="751"/>
      <c r="CD1" s="751"/>
      <c r="CE1" s="751"/>
      <c r="CF1" s="751"/>
      <c r="CG1" s="751"/>
      <c r="CH1" s="751"/>
      <c r="CI1" s="751"/>
      <c r="CJ1" s="751"/>
      <c r="CK1" s="751"/>
      <c r="CL1" s="751"/>
      <c r="CM1" s="751"/>
      <c r="CN1" s="751"/>
      <c r="CO1" s="751"/>
      <c r="CP1" s="751"/>
      <c r="CQ1" s="751"/>
      <c r="CR1" s="751"/>
      <c r="CS1" s="751"/>
      <c r="CT1" s="751"/>
      <c r="CU1" s="751"/>
      <c r="CV1" s="751"/>
      <c r="CW1" s="751"/>
      <c r="CX1" s="751"/>
      <c r="CY1" s="751"/>
      <c r="CZ1" s="751"/>
      <c r="DA1" s="751"/>
      <c r="DB1" s="751"/>
      <c r="DC1" s="751"/>
      <c r="DD1" s="751"/>
      <c r="DE1" s="751"/>
      <c r="DF1" s="751"/>
      <c r="DG1" s="751"/>
      <c r="DH1" s="751"/>
      <c r="DI1" s="751"/>
      <c r="DJ1" s="751"/>
      <c r="DK1" s="751"/>
      <c r="DL1" s="751"/>
      <c r="DM1" s="751"/>
      <c r="DN1" s="751"/>
      <c r="DO1" s="751"/>
      <c r="DP1" s="751"/>
      <c r="DQ1" s="751"/>
      <c r="DR1" s="751"/>
      <c r="DS1" s="751"/>
      <c r="DT1" s="751"/>
      <c r="DU1" s="751"/>
      <c r="DV1" s="751"/>
      <c r="DW1" s="751"/>
      <c r="DX1" s="751"/>
      <c r="DY1" s="751"/>
      <c r="DZ1" s="751"/>
      <c r="EA1" s="751"/>
      <c r="EB1" s="751"/>
      <c r="EC1" s="751"/>
      <c r="ED1" s="751"/>
      <c r="EE1" s="751"/>
      <c r="EF1" s="751"/>
      <c r="EG1" s="751"/>
      <c r="EH1" s="751"/>
      <c r="EI1" s="751"/>
      <c r="EJ1" s="752"/>
    </row>
    <row r="2" spans="1:141" ht="15" customHeight="1" thickBot="1">
      <c r="B2" s="567"/>
      <c r="C2" s="567"/>
      <c r="D2" s="567"/>
      <c r="E2" s="567"/>
      <c r="F2" s="567"/>
      <c r="G2" s="567"/>
      <c r="H2" s="567"/>
      <c r="I2" s="567"/>
      <c r="J2" s="567"/>
      <c r="K2" s="567"/>
      <c r="L2" s="567"/>
      <c r="M2" s="212"/>
      <c r="N2" s="932" t="s">
        <v>5003</v>
      </c>
      <c r="O2" s="933"/>
      <c r="P2" s="933"/>
      <c r="Q2" s="933"/>
      <c r="R2" s="933"/>
      <c r="S2" s="933"/>
      <c r="T2" s="933"/>
      <c r="U2" s="933"/>
      <c r="V2" s="933"/>
      <c r="W2" s="933"/>
      <c r="X2" s="933"/>
      <c r="Y2" s="933"/>
      <c r="Z2" s="933"/>
      <c r="AA2" s="933"/>
      <c r="AB2" s="933"/>
      <c r="AC2" s="933"/>
      <c r="AD2" s="933"/>
      <c r="AE2" s="933"/>
      <c r="AF2" s="933"/>
      <c r="AG2" s="933"/>
      <c r="AH2" s="933"/>
      <c r="AI2" s="933"/>
      <c r="AJ2" s="934"/>
      <c r="AK2" s="158"/>
      <c r="AL2" s="158"/>
      <c r="AM2" s="145"/>
      <c r="AN2" s="145"/>
      <c r="AO2" s="145"/>
      <c r="AP2" s="145"/>
      <c r="AQ2" s="145"/>
      <c r="AR2" s="145"/>
      <c r="AS2" s="145"/>
      <c r="AT2" s="145"/>
      <c r="AU2" s="145"/>
      <c r="AV2" s="145"/>
      <c r="AW2" s="145"/>
      <c r="AX2" s="145"/>
      <c r="AY2" s="145"/>
      <c r="AZ2" s="145"/>
      <c r="BA2" s="145"/>
      <c r="BB2" s="145"/>
      <c r="BC2" s="145"/>
      <c r="BD2" s="145"/>
      <c r="BE2" s="145"/>
      <c r="BF2" s="145"/>
      <c r="BG2" s="145"/>
      <c r="BH2" s="145"/>
      <c r="BI2" s="145"/>
      <c r="BJ2" s="145"/>
      <c r="BK2" s="145"/>
      <c r="BL2" s="145"/>
      <c r="BM2" s="145"/>
      <c r="BN2" s="145"/>
      <c r="BO2" s="145"/>
      <c r="BP2" s="145"/>
      <c r="BQ2" s="145"/>
      <c r="BR2" s="145"/>
      <c r="BS2" s="145"/>
      <c r="BT2" s="145"/>
      <c r="BU2" s="145"/>
      <c r="BV2" s="145"/>
      <c r="BW2" s="145"/>
      <c r="BX2" s="145"/>
      <c r="BY2" s="145"/>
      <c r="BZ2" s="145"/>
      <c r="CA2" s="145"/>
      <c r="CB2" s="145"/>
      <c r="CC2" s="145"/>
      <c r="CD2" s="145"/>
      <c r="CE2" s="145"/>
      <c r="CF2" s="145"/>
      <c r="CG2" s="142"/>
      <c r="CH2" s="142"/>
      <c r="CI2" s="142"/>
      <c r="CJ2" s="142"/>
      <c r="CK2" s="142"/>
      <c r="CL2" s="142"/>
      <c r="CM2" s="142"/>
      <c r="CN2" s="142"/>
      <c r="CO2" s="142"/>
      <c r="CP2" s="142"/>
      <c r="CQ2" s="142"/>
      <c r="CR2" s="142"/>
      <c r="CS2" s="1143" t="s">
        <v>4999</v>
      </c>
      <c r="CT2" s="1144"/>
      <c r="CU2" s="1144"/>
      <c r="CV2" s="1144"/>
      <c r="CW2" s="1144"/>
      <c r="CX2" s="1144"/>
      <c r="CY2" s="1144"/>
      <c r="CZ2" s="1144"/>
      <c r="DA2" s="1144"/>
      <c r="DB2" s="1144"/>
      <c r="DC2" s="1144"/>
      <c r="DD2" s="1144"/>
      <c r="DE2" s="1144"/>
      <c r="DF2" s="1144"/>
      <c r="DG2" s="1144"/>
      <c r="DH2" s="1144"/>
      <c r="DI2" s="1144"/>
      <c r="DJ2" s="1144"/>
      <c r="DK2" s="1144"/>
      <c r="DL2" s="1144"/>
      <c r="DM2" s="1145"/>
      <c r="DO2" s="745" t="s">
        <v>5000</v>
      </c>
      <c r="DP2" s="745"/>
      <c r="DQ2" s="745"/>
      <c r="DR2" s="745"/>
      <c r="DS2" s="745"/>
      <c r="DT2" s="745"/>
      <c r="DU2" s="745"/>
      <c r="DV2" s="745"/>
      <c r="DW2" s="745"/>
      <c r="DX2" s="745"/>
      <c r="DY2" s="745"/>
      <c r="DZ2" s="745"/>
      <c r="EA2" s="745"/>
      <c r="EB2" s="745"/>
      <c r="EC2" s="745"/>
      <c r="ED2" s="745"/>
      <c r="EE2" s="745"/>
      <c r="EF2" s="745"/>
      <c r="EG2" s="745"/>
      <c r="EH2" s="745"/>
      <c r="EI2" s="745"/>
      <c r="EJ2" s="142"/>
      <c r="EK2" s="142"/>
    </row>
    <row r="3" spans="1:141" s="243" customFormat="1" ht="21" customHeight="1" thickBot="1">
      <c r="B3" s="163"/>
      <c r="C3" s="838" t="s">
        <v>4266</v>
      </c>
      <c r="D3" s="839"/>
      <c r="E3" s="839"/>
      <c r="F3" s="839"/>
      <c r="G3" s="839"/>
      <c r="H3" s="839"/>
      <c r="I3" s="839"/>
      <c r="J3" s="839"/>
      <c r="K3" s="839"/>
      <c r="L3" s="840"/>
      <c r="M3" s="140"/>
      <c r="N3" s="1137" t="s">
        <v>602</v>
      </c>
      <c r="O3" s="1138"/>
      <c r="P3" s="1138"/>
      <c r="Q3" s="1138"/>
      <c r="R3" s="1138"/>
      <c r="S3" s="1138"/>
      <c r="T3" s="1138"/>
      <c r="U3" s="1138"/>
      <c r="V3" s="1138"/>
      <c r="W3" s="1138"/>
      <c r="X3" s="1139"/>
      <c r="Y3" s="262"/>
      <c r="Z3" s="1140" t="s">
        <v>15</v>
      </c>
      <c r="AA3" s="1141"/>
      <c r="AB3" s="1141"/>
      <c r="AC3" s="1141"/>
      <c r="AD3" s="1141"/>
      <c r="AE3" s="1141"/>
      <c r="AF3" s="1141"/>
      <c r="AG3" s="1141"/>
      <c r="AH3" s="1141"/>
      <c r="AI3" s="1141"/>
      <c r="AJ3" s="1142"/>
      <c r="AK3" s="158"/>
      <c r="AL3" s="158"/>
      <c r="AM3" s="145"/>
      <c r="AN3" s="145"/>
      <c r="AO3" s="145"/>
      <c r="AP3" s="145"/>
      <c r="AQ3" s="145"/>
      <c r="AR3" s="145"/>
      <c r="AS3" s="145"/>
      <c r="AT3" s="145"/>
      <c r="AU3" s="145"/>
      <c r="AV3" s="145"/>
      <c r="AW3" s="145"/>
      <c r="AX3" s="145"/>
      <c r="AY3" s="145"/>
      <c r="AZ3" s="145"/>
      <c r="BA3" s="145"/>
      <c r="BB3" s="145"/>
      <c r="BC3" s="145"/>
      <c r="BD3" s="145"/>
      <c r="BE3" s="145"/>
      <c r="BF3" s="145"/>
      <c r="BG3" s="145"/>
      <c r="BH3" s="145"/>
      <c r="BI3" s="145"/>
      <c r="BJ3" s="145"/>
      <c r="BK3" s="145"/>
      <c r="BL3" s="145"/>
      <c r="BM3" s="145"/>
      <c r="BN3" s="145"/>
      <c r="BO3" s="145"/>
      <c r="BP3" s="145"/>
      <c r="BQ3" s="145"/>
      <c r="BR3" s="145"/>
      <c r="BS3" s="145"/>
      <c r="BT3" s="145"/>
      <c r="BU3" s="145"/>
      <c r="BV3" s="145"/>
      <c r="BW3" s="145"/>
      <c r="BX3" s="145"/>
      <c r="BY3" s="145"/>
      <c r="BZ3" s="145"/>
      <c r="CA3" s="145"/>
      <c r="CB3" s="145"/>
      <c r="CC3" s="145"/>
      <c r="CD3" s="145"/>
      <c r="CE3" s="145"/>
      <c r="CF3" s="145"/>
      <c r="CI3" s="758" t="s">
        <v>4266</v>
      </c>
      <c r="CJ3" s="758"/>
      <c r="CK3" s="758"/>
      <c r="CL3" s="758"/>
      <c r="CM3" s="758"/>
      <c r="CN3" s="758"/>
      <c r="CO3" s="758"/>
      <c r="CP3" s="758"/>
      <c r="CQ3" s="758"/>
      <c r="CR3" s="142"/>
      <c r="CS3" s="1128">
        <f>Z13+AN13+BB13+CD13+DG13+EI13+Z22+AN22+BB22+BP22+L22+CR22+DG22+EI22+Z31+BB31+AN31+CR31+CD31+DU31+L40+AN40+BP40+CD40+CR40+Z49+CD49+BB49+EI49+DG49+DU40+Z59+BB59+BP59+CR59+CD59+EI40</f>
        <v>0</v>
      </c>
      <c r="CT3" s="1128"/>
      <c r="CU3" s="1128"/>
      <c r="CV3" s="1128"/>
      <c r="CW3" s="1128"/>
      <c r="CX3" s="1128"/>
      <c r="CY3" s="1128"/>
      <c r="CZ3" s="1128"/>
      <c r="DA3" s="1128"/>
      <c r="DB3" s="1128"/>
      <c r="DC3" s="1128"/>
      <c r="DD3" s="1129">
        <f>Z14+AN14+BB14+CD14+DG14+EI14+Z23+AN23+BB23+BP23+L23+CR23+DG23+EI23+Z32+BB32+AN32+CR32+CD32+DU32+L41+AN41+BP41+CD41+CR41+Z50+CD50+BB50+EI50+DG50+DU41+Z60+BB60+BP60+CR60+CD60+EI41</f>
        <v>0</v>
      </c>
      <c r="DE3" s="1129"/>
      <c r="DF3" s="1129"/>
      <c r="DG3" s="1129"/>
      <c r="DH3" s="1129"/>
      <c r="DI3" s="1129"/>
      <c r="DJ3" s="1129"/>
      <c r="DK3" s="1129"/>
      <c r="DL3" s="1129"/>
      <c r="DM3" s="1129"/>
      <c r="DN3" s="653"/>
      <c r="DO3" s="1130">
        <f>Q13*Z13+AE13*AN13+AS13*BB13+BU13*CD13+CX13*DG13+DZ13*EI13+Q22*Z22+AE22*AN22+AS22*BB22+BG22*BP22+C22*L22+CI22*CR22+CX22*DG22+DZ22*EI22+Q31*Z31+AS31*BB31+AE31*AN31+CI31*CR31+BU31*CD31+DL31*DU31+C40*L40+AE40*AN40+BG40*BP40+BU40*CD40+CI40*CR40+DZ40*EI40+Q49*Z49+BU49*CD49+AS49*BB49+CX49*DG49+BU59*CD59+DL40*DU40+Q59*Z59+AS59*BB59+BG59*BP59+CI59*CR59+DZ49*EI49</f>
        <v>0</v>
      </c>
      <c r="DP3" s="1131"/>
      <c r="DQ3" s="1131"/>
      <c r="DR3" s="1131"/>
      <c r="DS3" s="1131"/>
      <c r="DT3" s="1131"/>
      <c r="DU3" s="1131"/>
      <c r="DV3" s="1131"/>
      <c r="DW3" s="1131"/>
      <c r="DX3" s="1131"/>
      <c r="DY3" s="1132"/>
      <c r="DZ3" s="1133">
        <f>Q14*Z14+AE14*AN14+AS14*BB14+BU14*CD14+CX14*DG14+DZ14*EI14+Q23*Z23+AE23*AN23+AS23*BB23+BG23*BP23+C23*L23+CI23*CR23+CX23*DG23+DZ23*EI23+Q32*Z32+AS32*BB32+AE32*AN32+CI32*CR32+BU32*CD32+DL32*DU32+C41*L41+AE41*AN41+BG41*BP41+BU41*CD41+CI41*CR41+DZ41*EI41+Q50*Z50+BU50*CD50+AS50*BB50+CX50*DG50+BU60*CD60+DL41*DU41+Q60*Z60+AS60*BB60+BG60*BP60+CI60*CR60+DZ50*EI50</f>
        <v>0</v>
      </c>
      <c r="EA3" s="1133"/>
      <c r="EB3" s="1133"/>
      <c r="EC3" s="1133"/>
      <c r="ED3" s="1133"/>
      <c r="EE3" s="1133"/>
      <c r="EF3" s="1133"/>
      <c r="EG3" s="1133"/>
      <c r="EH3" s="1133"/>
      <c r="EI3" s="1133"/>
      <c r="EJ3" s="142"/>
      <c r="EK3" s="142"/>
    </row>
    <row r="4" spans="1:141" s="243" customFormat="1" ht="27" customHeight="1" thickBot="1">
      <c r="B4" s="163"/>
      <c r="C4" s="917" t="s">
        <v>4183</v>
      </c>
      <c r="D4" s="918"/>
      <c r="E4" s="918"/>
      <c r="F4" s="918"/>
      <c r="G4" s="918"/>
      <c r="H4" s="918"/>
      <c r="I4" s="918"/>
      <c r="J4" s="918"/>
      <c r="K4" s="918"/>
      <c r="L4" s="919"/>
      <c r="M4" s="140"/>
      <c r="N4" s="1146" t="s">
        <v>7532</v>
      </c>
      <c r="O4" s="1147"/>
      <c r="P4" s="1147"/>
      <c r="Q4" s="1147"/>
      <c r="R4" s="1147"/>
      <c r="S4" s="1147"/>
      <c r="T4" s="1147"/>
      <c r="U4" s="1147"/>
      <c r="V4" s="1147"/>
      <c r="W4" s="1147"/>
      <c r="X4" s="1147"/>
      <c r="Y4" s="1147"/>
      <c r="Z4" s="1147"/>
      <c r="AA4" s="1147"/>
      <c r="AB4" s="1147"/>
      <c r="AC4" s="1147"/>
      <c r="AD4" s="1147"/>
      <c r="AE4" s="1147"/>
      <c r="AF4" s="1147"/>
      <c r="AG4" s="1147"/>
      <c r="AH4" s="1147"/>
      <c r="AI4" s="1147"/>
      <c r="AJ4" s="1148"/>
      <c r="AK4" s="158"/>
      <c r="AL4" s="158"/>
      <c r="AM4" s="145"/>
      <c r="AN4" s="145"/>
      <c r="AO4" s="145"/>
      <c r="AP4" s="145"/>
      <c r="AQ4" s="145"/>
      <c r="AR4" s="145"/>
      <c r="AS4" s="145"/>
      <c r="AT4" s="145"/>
      <c r="AU4" s="145"/>
      <c r="AV4" s="145"/>
      <c r="AW4" s="145"/>
      <c r="AX4" s="145"/>
      <c r="AY4" s="145"/>
      <c r="AZ4" s="145"/>
      <c r="BA4" s="145"/>
      <c r="BB4" s="145"/>
      <c r="BC4" s="145"/>
      <c r="BD4" s="145"/>
      <c r="BE4" s="145"/>
      <c r="BF4" s="145"/>
      <c r="BG4" s="145"/>
      <c r="BH4" s="145"/>
      <c r="BI4" s="145"/>
      <c r="BJ4" s="145"/>
      <c r="BK4" s="145"/>
      <c r="BL4" s="145"/>
      <c r="BM4" s="145"/>
      <c r="BN4" s="145"/>
      <c r="BO4" s="145"/>
      <c r="BP4" s="145"/>
      <c r="BQ4" s="145"/>
      <c r="BR4" s="145"/>
      <c r="BS4" s="145"/>
      <c r="BT4" s="145"/>
      <c r="BU4" s="145"/>
      <c r="BV4" s="145"/>
      <c r="BW4" s="145"/>
      <c r="BX4" s="145"/>
      <c r="BY4" s="145"/>
      <c r="BZ4" s="145"/>
      <c r="CA4" s="145"/>
      <c r="CB4" s="145"/>
      <c r="CC4" s="145"/>
      <c r="CD4" s="145"/>
      <c r="CE4" s="145"/>
      <c r="CF4" s="145"/>
      <c r="CI4" s="758" t="s">
        <v>4183</v>
      </c>
      <c r="CJ4" s="758"/>
      <c r="CK4" s="758"/>
      <c r="CL4" s="758"/>
      <c r="CM4" s="758"/>
      <c r="CN4" s="758"/>
      <c r="CO4" s="758"/>
      <c r="CP4" s="758"/>
      <c r="CQ4" s="758"/>
      <c r="CR4" s="142"/>
      <c r="CS4" s="1134">
        <f>L13+BP13+CR13+DU13+CD22+DU22+L31+BP31+DG31+EI31+Z40+BB40+DG40+L49+AN49+BP49+CR49+DU49+L59+AN59</f>
        <v>0</v>
      </c>
      <c r="CT4" s="1135"/>
      <c r="CU4" s="1135"/>
      <c r="CV4" s="1135"/>
      <c r="CW4" s="1135"/>
      <c r="CX4" s="1135"/>
      <c r="CY4" s="1135"/>
      <c r="CZ4" s="1135"/>
      <c r="DA4" s="1135"/>
      <c r="DB4" s="1135"/>
      <c r="DC4" s="1135"/>
      <c r="DD4" s="1135"/>
      <c r="DE4" s="1135"/>
      <c r="DF4" s="1135"/>
      <c r="DG4" s="1135"/>
      <c r="DH4" s="1135"/>
      <c r="DI4" s="1135"/>
      <c r="DJ4" s="1135"/>
      <c r="DK4" s="1135"/>
      <c r="DL4" s="1135"/>
      <c r="DM4" s="1136"/>
      <c r="DN4" s="653"/>
      <c r="DO4" s="1130">
        <f>C13*L13+BG13*BP13+CI13*CR13+DL13*DU13+C22*L22+CX22*DG22+C31*L31+AE31*AN31+BU31*CD31+DZ31*EI31+AE40*AN40+BG40*BP40+CI40*CR40+DZ39*EI39+Q49*Z49+BU49*CD49+CX49*DG49+DZ49*EI49+Q59*Z59+AS59*BB59+BU59*CD59+CX59*DG59+DL59*DU59</f>
        <v>0</v>
      </c>
      <c r="DP4" s="1131"/>
      <c r="DQ4" s="1131"/>
      <c r="DR4" s="1131"/>
      <c r="DS4" s="1131"/>
      <c r="DT4" s="1131"/>
      <c r="DU4" s="1131"/>
      <c r="DV4" s="1131"/>
      <c r="DW4" s="1131"/>
      <c r="DX4" s="1131"/>
      <c r="DY4" s="1131"/>
      <c r="DZ4" s="1131"/>
      <c r="EA4" s="1131"/>
      <c r="EB4" s="1131"/>
      <c r="EC4" s="1131"/>
      <c r="ED4" s="1131"/>
      <c r="EE4" s="1131"/>
      <c r="EF4" s="1131"/>
      <c r="EG4" s="1131"/>
      <c r="EH4" s="1131"/>
      <c r="EI4" s="1132"/>
      <c r="EJ4" s="142"/>
      <c r="EK4" s="142"/>
    </row>
    <row r="5" spans="1:141" ht="27" customHeight="1">
      <c r="B5" s="567"/>
      <c r="C5" s="567"/>
      <c r="D5" s="567"/>
      <c r="E5" s="567"/>
      <c r="F5" s="567"/>
      <c r="G5" s="567"/>
      <c r="H5" s="567"/>
      <c r="I5" s="567"/>
      <c r="J5" s="567"/>
      <c r="K5" s="567"/>
      <c r="L5" s="567"/>
      <c r="M5" s="160"/>
      <c r="N5" s="158"/>
      <c r="O5" s="158"/>
      <c r="P5" s="158"/>
      <c r="Q5" s="158"/>
      <c r="R5" s="158"/>
      <c r="S5" s="158"/>
      <c r="T5" s="158"/>
      <c r="U5" s="158"/>
      <c r="V5" s="158"/>
      <c r="W5" s="158"/>
      <c r="X5" s="158"/>
      <c r="Y5" s="158"/>
      <c r="Z5" s="140"/>
      <c r="AA5" s="158"/>
      <c r="AB5" s="158"/>
      <c r="AC5" s="158"/>
      <c r="AD5" s="158"/>
      <c r="AE5" s="158"/>
      <c r="AF5" s="158"/>
      <c r="AG5" s="158"/>
      <c r="AH5" s="158"/>
      <c r="AI5" s="158"/>
      <c r="AJ5" s="158"/>
      <c r="AK5" s="158"/>
      <c r="AL5" s="158"/>
      <c r="AM5" s="140"/>
      <c r="AN5" s="158"/>
      <c r="AO5" s="158"/>
      <c r="AP5" s="158"/>
      <c r="AQ5" s="158"/>
      <c r="AR5" s="158"/>
      <c r="AS5" s="158"/>
      <c r="AT5" s="158"/>
      <c r="AU5" s="158"/>
      <c r="AV5" s="158"/>
      <c r="AW5" s="158"/>
      <c r="AX5" s="158"/>
      <c r="AY5" s="158"/>
      <c r="AZ5" s="160"/>
      <c r="BA5" s="160"/>
      <c r="BB5" s="160"/>
      <c r="BC5" s="160"/>
      <c r="BD5" s="158"/>
      <c r="BE5" s="158"/>
      <c r="BF5" s="158"/>
      <c r="BG5" s="158"/>
      <c r="BH5" s="158"/>
      <c r="BI5" s="158"/>
      <c r="BJ5" s="158"/>
      <c r="BK5" s="158"/>
      <c r="BL5" s="158"/>
      <c r="BM5" s="158"/>
      <c r="BN5" s="158"/>
      <c r="BO5" s="158"/>
      <c r="BP5" s="158"/>
      <c r="BQ5" s="158"/>
      <c r="BR5" s="158"/>
      <c r="BS5" s="158"/>
      <c r="BT5" s="164"/>
      <c r="BU5" s="142"/>
      <c r="BV5" s="142"/>
      <c r="BW5" s="142"/>
      <c r="BX5" s="142"/>
      <c r="BY5" s="142"/>
      <c r="BZ5" s="142"/>
      <c r="CA5" s="142"/>
      <c r="CB5" s="142"/>
      <c r="CC5" s="142"/>
      <c r="CD5" s="142"/>
      <c r="CE5" s="142"/>
      <c r="CF5" s="142"/>
      <c r="CG5" s="142"/>
      <c r="CH5" s="142"/>
      <c r="CI5" s="758" t="s">
        <v>5001</v>
      </c>
      <c r="CJ5" s="758"/>
      <c r="CK5" s="758"/>
      <c r="CL5" s="758"/>
      <c r="CM5" s="758"/>
      <c r="CN5" s="758"/>
      <c r="CO5" s="758"/>
      <c r="CP5" s="758"/>
      <c r="CQ5" s="758"/>
      <c r="CR5" s="142"/>
      <c r="CS5" s="991">
        <f>CS3+CS4+DD4</f>
        <v>0</v>
      </c>
      <c r="CT5" s="991"/>
      <c r="CU5" s="991"/>
      <c r="CV5" s="991"/>
      <c r="CW5" s="991"/>
      <c r="CX5" s="991"/>
      <c r="CY5" s="991"/>
      <c r="CZ5" s="991"/>
      <c r="DA5" s="991"/>
      <c r="DB5" s="991"/>
      <c r="DC5" s="991"/>
      <c r="DD5" s="991"/>
      <c r="DE5" s="991"/>
      <c r="DF5" s="991"/>
      <c r="DG5" s="991"/>
      <c r="DH5" s="991"/>
      <c r="DI5" s="991"/>
      <c r="DJ5" s="991"/>
      <c r="DK5" s="991"/>
      <c r="DL5" s="991"/>
      <c r="DM5" s="991"/>
      <c r="DO5" s="992">
        <f>DO3+DO4+DZ4</f>
        <v>0</v>
      </c>
      <c r="DP5" s="992"/>
      <c r="DQ5" s="992"/>
      <c r="DR5" s="992"/>
      <c r="DS5" s="992"/>
      <c r="DT5" s="992"/>
      <c r="DU5" s="992"/>
      <c r="DV5" s="992"/>
      <c r="DW5" s="992"/>
      <c r="DX5" s="992"/>
      <c r="DY5" s="992"/>
      <c r="DZ5" s="992"/>
      <c r="EA5" s="992"/>
      <c r="EB5" s="992"/>
      <c r="EC5" s="992"/>
      <c r="ED5" s="992"/>
      <c r="EE5" s="992"/>
      <c r="EF5" s="992"/>
      <c r="EG5" s="992"/>
      <c r="EH5" s="992"/>
      <c r="EI5" s="992"/>
      <c r="EJ5" s="142"/>
      <c r="EK5" s="142"/>
    </row>
    <row r="6" spans="1:141" ht="9" customHeight="1" thickBot="1">
      <c r="B6" s="766"/>
      <c r="C6" s="766"/>
      <c r="D6" s="766"/>
      <c r="E6" s="766"/>
      <c r="F6" s="766"/>
      <c r="G6" s="766"/>
      <c r="H6" s="766"/>
      <c r="I6" s="766"/>
      <c r="J6" s="766"/>
      <c r="K6" s="766"/>
      <c r="L6" s="766"/>
      <c r="M6" s="766"/>
      <c r="N6" s="766"/>
      <c r="O6" s="766"/>
      <c r="P6" s="766"/>
      <c r="Q6" s="766"/>
      <c r="R6" s="766"/>
      <c r="S6" s="766"/>
      <c r="T6" s="766"/>
      <c r="U6" s="766"/>
      <c r="V6" s="766"/>
      <c r="W6" s="766"/>
      <c r="X6" s="766"/>
      <c r="Y6" s="766"/>
      <c r="Z6" s="766"/>
      <c r="AA6" s="766"/>
      <c r="AB6" s="766"/>
      <c r="AC6" s="766"/>
      <c r="AD6" s="766"/>
      <c r="AE6" s="766"/>
      <c r="AF6" s="766"/>
      <c r="AG6" s="766"/>
      <c r="AH6" s="766"/>
      <c r="AI6" s="766"/>
      <c r="AJ6" s="766"/>
      <c r="AK6" s="766"/>
      <c r="AL6" s="766"/>
      <c r="AM6" s="766"/>
      <c r="AN6" s="766"/>
      <c r="AO6" s="766"/>
      <c r="AP6" s="766"/>
      <c r="AQ6" s="766"/>
      <c r="AR6" s="766"/>
      <c r="AS6" s="766"/>
      <c r="AT6" s="766"/>
      <c r="AU6" s="766"/>
      <c r="AV6" s="766"/>
      <c r="AW6" s="766"/>
      <c r="AX6" s="766"/>
      <c r="AY6" s="766"/>
      <c r="AZ6" s="766"/>
      <c r="BA6" s="766"/>
      <c r="BB6" s="766"/>
      <c r="BC6" s="766"/>
      <c r="BD6" s="766"/>
      <c r="BE6" s="766"/>
      <c r="BF6" s="766"/>
      <c r="BG6" s="766"/>
      <c r="BH6" s="766"/>
      <c r="BI6" s="766"/>
      <c r="BJ6" s="766"/>
      <c r="BK6" s="766"/>
      <c r="BL6" s="766"/>
      <c r="BM6" s="766"/>
      <c r="BN6" s="766"/>
      <c r="BO6" s="766"/>
      <c r="BP6" s="766"/>
      <c r="BQ6" s="766"/>
      <c r="BR6" s="766"/>
      <c r="BS6" s="766"/>
      <c r="BT6" s="766"/>
      <c r="BU6" s="766"/>
      <c r="BV6" s="766"/>
      <c r="BW6" s="766"/>
      <c r="BX6" s="766"/>
      <c r="BY6" s="766"/>
      <c r="BZ6" s="766"/>
      <c r="CA6" s="766"/>
      <c r="CB6" s="766"/>
      <c r="CC6" s="766"/>
      <c r="CD6" s="766"/>
      <c r="CE6" s="766"/>
      <c r="CF6" s="766"/>
      <c r="CG6" s="766"/>
      <c r="CH6" s="766"/>
      <c r="CI6" s="766"/>
      <c r="CJ6" s="766"/>
      <c r="CK6" s="766"/>
      <c r="CL6" s="766"/>
      <c r="CM6" s="766"/>
      <c r="CN6" s="766"/>
      <c r="CO6" s="766"/>
      <c r="CP6" s="766"/>
      <c r="CQ6" s="766"/>
      <c r="CR6" s="766"/>
      <c r="CS6" s="766"/>
      <c r="CT6" s="766"/>
      <c r="CU6" s="766"/>
      <c r="CV6" s="766"/>
      <c r="CW6" s="766"/>
      <c r="CX6" s="766"/>
      <c r="CY6" s="766"/>
      <c r="CZ6" s="766"/>
      <c r="DA6" s="766"/>
      <c r="DB6" s="766"/>
      <c r="DC6" s="766"/>
      <c r="DD6" s="766"/>
      <c r="DE6" s="766"/>
      <c r="DF6" s="766"/>
      <c r="DG6" s="766"/>
      <c r="DH6" s="766"/>
      <c r="DI6" s="766"/>
      <c r="DJ6" s="766"/>
      <c r="DK6" s="766"/>
      <c r="DL6" s="766"/>
      <c r="DM6" s="766"/>
      <c r="DN6" s="766"/>
      <c r="DO6" s="766"/>
      <c r="DP6" s="766"/>
      <c r="DQ6" s="766"/>
      <c r="DR6" s="766"/>
      <c r="DS6" s="766"/>
      <c r="DT6" s="766"/>
      <c r="DU6" s="766"/>
      <c r="DV6" s="766"/>
      <c r="DW6" s="766"/>
      <c r="DX6" s="766"/>
      <c r="DY6" s="766"/>
      <c r="DZ6" s="766"/>
      <c r="EA6" s="766"/>
      <c r="EB6" s="766"/>
      <c r="EC6" s="766"/>
      <c r="ED6" s="766"/>
      <c r="EE6" s="766"/>
      <c r="EF6" s="766"/>
      <c r="EG6" s="766"/>
      <c r="EH6" s="766"/>
      <c r="EI6" s="766"/>
      <c r="EJ6" s="766"/>
    </row>
    <row r="7" spans="1:141" ht="15" thickBot="1">
      <c r="C7" s="784" t="s">
        <v>4261</v>
      </c>
      <c r="D7" s="785"/>
      <c r="E7" s="785"/>
      <c r="F7" s="785"/>
      <c r="G7" s="785"/>
      <c r="H7" s="785"/>
      <c r="I7" s="785"/>
      <c r="J7" s="785"/>
      <c r="K7" s="785"/>
      <c r="L7" s="785"/>
      <c r="M7" s="785"/>
      <c r="N7" s="785"/>
      <c r="O7" s="785"/>
      <c r="P7" s="785"/>
      <c r="Q7" s="785"/>
      <c r="R7" s="785"/>
      <c r="S7" s="785"/>
      <c r="T7" s="785"/>
      <c r="U7" s="785"/>
      <c r="V7" s="785"/>
      <c r="W7" s="785"/>
      <c r="X7" s="785"/>
      <c r="Y7" s="785"/>
      <c r="Z7" s="785"/>
      <c r="AA7" s="785"/>
      <c r="AB7" s="785"/>
      <c r="AC7" s="785"/>
      <c r="AD7" s="785"/>
      <c r="AE7" s="785"/>
      <c r="AF7" s="785"/>
      <c r="AG7" s="785"/>
      <c r="AH7" s="785"/>
      <c r="AI7" s="785"/>
      <c r="AJ7" s="785"/>
      <c r="AK7" s="785"/>
      <c r="AL7" s="785"/>
      <c r="AM7" s="785"/>
      <c r="AN7" s="785"/>
      <c r="AO7" s="785"/>
      <c r="AP7" s="785"/>
      <c r="AQ7" s="785"/>
      <c r="AR7" s="785"/>
      <c r="AS7" s="785"/>
      <c r="AT7" s="785"/>
      <c r="AU7" s="785"/>
      <c r="AV7" s="785"/>
      <c r="AW7" s="785"/>
      <c r="AX7" s="785"/>
      <c r="AY7" s="785"/>
      <c r="AZ7" s="785"/>
      <c r="BA7" s="785"/>
      <c r="BB7" s="785"/>
      <c r="BC7" s="785"/>
      <c r="BD7" s="786"/>
      <c r="BE7" s="134"/>
      <c r="BF7" s="160"/>
      <c r="BG7" s="754" t="s">
        <v>4267</v>
      </c>
      <c r="BH7" s="755"/>
      <c r="BI7" s="755"/>
      <c r="BJ7" s="755"/>
      <c r="BK7" s="755"/>
      <c r="BL7" s="755"/>
      <c r="BM7" s="755"/>
      <c r="BN7" s="755"/>
      <c r="BO7" s="755"/>
      <c r="BP7" s="755"/>
      <c r="BQ7" s="755"/>
      <c r="BR7" s="755"/>
      <c r="BS7" s="755"/>
      <c r="BT7" s="755"/>
      <c r="BU7" s="755"/>
      <c r="BV7" s="755"/>
      <c r="BW7" s="755"/>
      <c r="BX7" s="755"/>
      <c r="BY7" s="755"/>
      <c r="BZ7" s="755"/>
      <c r="CA7" s="755"/>
      <c r="CB7" s="755"/>
      <c r="CC7" s="755"/>
      <c r="CD7" s="755"/>
      <c r="CE7" s="755"/>
      <c r="CF7" s="756"/>
      <c r="CG7" s="134"/>
      <c r="CH7" s="160"/>
      <c r="CI7" s="754" t="s">
        <v>4269</v>
      </c>
      <c r="CJ7" s="755"/>
      <c r="CK7" s="755"/>
      <c r="CL7" s="755"/>
      <c r="CM7" s="755"/>
      <c r="CN7" s="755"/>
      <c r="CO7" s="755"/>
      <c r="CP7" s="755"/>
      <c r="CQ7" s="755"/>
      <c r="CR7" s="755"/>
      <c r="CS7" s="755"/>
      <c r="CT7" s="755"/>
      <c r="CU7" s="755"/>
      <c r="CV7" s="755"/>
      <c r="CW7" s="755"/>
      <c r="CX7" s="755"/>
      <c r="CY7" s="755"/>
      <c r="CZ7" s="755"/>
      <c r="DA7" s="755"/>
      <c r="DB7" s="755"/>
      <c r="DC7" s="755"/>
      <c r="DD7" s="755"/>
      <c r="DE7" s="755"/>
      <c r="DF7" s="755"/>
      <c r="DG7" s="755"/>
      <c r="DH7" s="756"/>
      <c r="DI7" s="134"/>
      <c r="DJ7" s="160"/>
      <c r="DK7" s="754" t="s">
        <v>4270</v>
      </c>
      <c r="DL7" s="755"/>
      <c r="DM7" s="755"/>
      <c r="DN7" s="755"/>
      <c r="DO7" s="755"/>
      <c r="DP7" s="755"/>
      <c r="DQ7" s="755"/>
      <c r="DR7" s="755"/>
      <c r="DS7" s="755"/>
      <c r="DT7" s="755"/>
      <c r="DU7" s="755"/>
      <c r="DV7" s="755"/>
      <c r="DW7" s="755"/>
      <c r="DX7" s="755"/>
      <c r="DY7" s="755"/>
      <c r="DZ7" s="755"/>
      <c r="EA7" s="755"/>
      <c r="EB7" s="755"/>
      <c r="EC7" s="755"/>
      <c r="ED7" s="755"/>
      <c r="EE7" s="755"/>
      <c r="EF7" s="755"/>
      <c r="EG7" s="755"/>
      <c r="EH7" s="755"/>
      <c r="EI7" s="755"/>
      <c r="EJ7" s="756"/>
    </row>
    <row r="8" spans="1:141">
      <c r="C8" s="740" t="s">
        <v>4226</v>
      </c>
      <c r="D8" s="741"/>
      <c r="E8" s="741"/>
      <c r="F8" s="741"/>
      <c r="G8" s="741"/>
      <c r="H8" s="741"/>
      <c r="I8" s="741"/>
      <c r="J8" s="741"/>
      <c r="K8" s="741"/>
      <c r="L8" s="741"/>
      <c r="M8" s="741"/>
      <c r="N8" s="741"/>
      <c r="O8" s="135"/>
      <c r="P8" s="164"/>
      <c r="Q8" s="741" t="s">
        <v>601</v>
      </c>
      <c r="R8" s="741"/>
      <c r="S8" s="741"/>
      <c r="T8" s="741"/>
      <c r="U8" s="741"/>
      <c r="V8" s="741"/>
      <c r="W8" s="741"/>
      <c r="X8" s="741"/>
      <c r="Y8" s="741"/>
      <c r="Z8" s="741"/>
      <c r="AA8" s="741"/>
      <c r="AB8" s="741"/>
      <c r="AC8" s="135"/>
      <c r="AD8" s="160"/>
      <c r="AE8" s="741" t="s">
        <v>667</v>
      </c>
      <c r="AF8" s="741"/>
      <c r="AG8" s="741"/>
      <c r="AH8" s="741"/>
      <c r="AI8" s="741"/>
      <c r="AJ8" s="741"/>
      <c r="AK8" s="741"/>
      <c r="AL8" s="741"/>
      <c r="AM8" s="741"/>
      <c r="AN8" s="741"/>
      <c r="AO8" s="741"/>
      <c r="AP8" s="741"/>
      <c r="AQ8" s="135"/>
      <c r="AR8" s="160"/>
      <c r="AS8" s="741" t="s">
        <v>4264</v>
      </c>
      <c r="AT8" s="741"/>
      <c r="AU8" s="741"/>
      <c r="AV8" s="741"/>
      <c r="AW8" s="741"/>
      <c r="AX8" s="741"/>
      <c r="AY8" s="741"/>
      <c r="AZ8" s="741"/>
      <c r="BA8" s="741"/>
      <c r="BB8" s="741"/>
      <c r="BC8" s="741"/>
      <c r="BD8" s="742"/>
      <c r="BE8" s="135"/>
      <c r="BF8" s="160"/>
      <c r="BG8" s="740" t="s">
        <v>4228</v>
      </c>
      <c r="BH8" s="741"/>
      <c r="BI8" s="741"/>
      <c r="BJ8" s="741"/>
      <c r="BK8" s="741"/>
      <c r="BL8" s="741"/>
      <c r="BM8" s="741"/>
      <c r="BN8" s="741"/>
      <c r="BO8" s="741"/>
      <c r="BP8" s="741"/>
      <c r="BQ8" s="741"/>
      <c r="BR8" s="741"/>
      <c r="BS8" s="135"/>
      <c r="BT8" s="160"/>
      <c r="BU8" s="741" t="s">
        <v>671</v>
      </c>
      <c r="BV8" s="741"/>
      <c r="BW8" s="741"/>
      <c r="BX8" s="741"/>
      <c r="BY8" s="741"/>
      <c r="BZ8" s="741"/>
      <c r="CA8" s="741"/>
      <c r="CB8" s="741"/>
      <c r="CC8" s="741"/>
      <c r="CD8" s="741"/>
      <c r="CE8" s="741"/>
      <c r="CF8" s="742"/>
      <c r="CG8" s="135"/>
      <c r="CH8" s="160"/>
      <c r="CI8" s="732" t="s">
        <v>4232</v>
      </c>
      <c r="CJ8" s="809"/>
      <c r="CK8" s="809"/>
      <c r="CL8" s="809"/>
      <c r="CM8" s="809"/>
      <c r="CN8" s="809"/>
      <c r="CO8" s="809"/>
      <c r="CP8" s="809"/>
      <c r="CQ8" s="809"/>
      <c r="CR8" s="809"/>
      <c r="CS8" s="809"/>
      <c r="CT8" s="809"/>
      <c r="CU8" s="135"/>
      <c r="CV8" s="160"/>
      <c r="CW8" s="809" t="s">
        <v>677</v>
      </c>
      <c r="CX8" s="809"/>
      <c r="CY8" s="809"/>
      <c r="CZ8" s="809"/>
      <c r="DA8" s="809"/>
      <c r="DB8" s="809"/>
      <c r="DC8" s="809"/>
      <c r="DD8" s="809"/>
      <c r="DE8" s="809"/>
      <c r="DF8" s="809"/>
      <c r="DG8" s="809"/>
      <c r="DH8" s="743"/>
      <c r="DI8" s="135"/>
      <c r="DJ8" s="160"/>
      <c r="DK8" s="740" t="s">
        <v>4235</v>
      </c>
      <c r="DL8" s="741"/>
      <c r="DM8" s="741"/>
      <c r="DN8" s="741"/>
      <c r="DO8" s="741"/>
      <c r="DP8" s="741"/>
      <c r="DQ8" s="741"/>
      <c r="DR8" s="741"/>
      <c r="DS8" s="741"/>
      <c r="DT8" s="741"/>
      <c r="DU8" s="741"/>
      <c r="DV8" s="741"/>
      <c r="DW8" s="135"/>
      <c r="DX8" s="160"/>
      <c r="DY8" s="741" t="s">
        <v>607</v>
      </c>
      <c r="DZ8" s="741"/>
      <c r="EA8" s="741"/>
      <c r="EB8" s="741"/>
      <c r="EC8" s="741"/>
      <c r="ED8" s="741"/>
      <c r="EE8" s="741"/>
      <c r="EF8" s="741"/>
      <c r="EG8" s="741"/>
      <c r="EH8" s="741"/>
      <c r="EI8" s="741"/>
      <c r="EJ8" s="741"/>
    </row>
    <row r="9" spans="1:141" ht="69" customHeight="1">
      <c r="C9" s="734" t="s">
        <v>4227</v>
      </c>
      <c r="D9" s="763"/>
      <c r="E9" s="763"/>
      <c r="F9" s="763"/>
      <c r="G9" s="763"/>
      <c r="H9" s="763"/>
      <c r="I9" s="763"/>
      <c r="J9" s="763"/>
      <c r="K9" s="763"/>
      <c r="L9" s="763"/>
      <c r="M9" s="763"/>
      <c r="N9" s="763"/>
      <c r="O9" s="142"/>
      <c r="P9" s="164"/>
      <c r="Q9" s="763" t="s">
        <v>4262</v>
      </c>
      <c r="R9" s="763"/>
      <c r="S9" s="763"/>
      <c r="T9" s="763"/>
      <c r="U9" s="763"/>
      <c r="V9" s="763"/>
      <c r="W9" s="763"/>
      <c r="X9" s="763"/>
      <c r="Y9" s="763"/>
      <c r="Z9" s="763"/>
      <c r="AA9" s="763"/>
      <c r="AB9" s="763"/>
      <c r="AC9" s="142"/>
      <c r="AD9" s="160"/>
      <c r="AE9" s="763" t="s">
        <v>4263</v>
      </c>
      <c r="AF9" s="763"/>
      <c r="AG9" s="763"/>
      <c r="AH9" s="763"/>
      <c r="AI9" s="763"/>
      <c r="AJ9" s="763"/>
      <c r="AK9" s="763"/>
      <c r="AL9" s="763"/>
      <c r="AM9" s="763"/>
      <c r="AN9" s="763"/>
      <c r="AO9" s="763"/>
      <c r="AP9" s="763"/>
      <c r="AQ9" s="142"/>
      <c r="AR9" s="160"/>
      <c r="AS9" s="763" t="s">
        <v>4265</v>
      </c>
      <c r="AT9" s="763"/>
      <c r="AU9" s="763"/>
      <c r="AV9" s="763"/>
      <c r="AW9" s="763"/>
      <c r="AX9" s="763"/>
      <c r="AY9" s="763"/>
      <c r="AZ9" s="763"/>
      <c r="BA9" s="763"/>
      <c r="BB9" s="763"/>
      <c r="BC9" s="763"/>
      <c r="BD9" s="744"/>
      <c r="BE9" s="142"/>
      <c r="BF9" s="160"/>
      <c r="BG9" s="734" t="s">
        <v>4229</v>
      </c>
      <c r="BH9" s="763"/>
      <c r="BI9" s="763"/>
      <c r="BJ9" s="763"/>
      <c r="BK9" s="763"/>
      <c r="BL9" s="763"/>
      <c r="BM9" s="763"/>
      <c r="BN9" s="763"/>
      <c r="BO9" s="763"/>
      <c r="BP9" s="763"/>
      <c r="BQ9" s="763"/>
      <c r="BR9" s="763"/>
      <c r="BS9" s="142"/>
      <c r="BT9" s="160"/>
      <c r="BU9" s="763" t="s">
        <v>4268</v>
      </c>
      <c r="BV9" s="763"/>
      <c r="BW9" s="763"/>
      <c r="BX9" s="763"/>
      <c r="BY9" s="763"/>
      <c r="BZ9" s="763"/>
      <c r="CA9" s="763"/>
      <c r="CB9" s="763"/>
      <c r="CC9" s="763"/>
      <c r="CD9" s="763"/>
      <c r="CE9" s="763"/>
      <c r="CF9" s="744"/>
      <c r="CG9" s="142"/>
      <c r="CH9" s="160"/>
      <c r="CI9" s="734" t="s">
        <v>4231</v>
      </c>
      <c r="CJ9" s="763"/>
      <c r="CK9" s="763"/>
      <c r="CL9" s="763"/>
      <c r="CM9" s="763"/>
      <c r="CN9" s="763"/>
      <c r="CO9" s="763"/>
      <c r="CP9" s="763"/>
      <c r="CQ9" s="763"/>
      <c r="CR9" s="763"/>
      <c r="CS9" s="763"/>
      <c r="CT9" s="763"/>
      <c r="CU9" s="142"/>
      <c r="CV9" s="160"/>
      <c r="CW9" s="763" t="s">
        <v>4272</v>
      </c>
      <c r="CX9" s="763"/>
      <c r="CY9" s="763"/>
      <c r="CZ9" s="763"/>
      <c r="DA9" s="763"/>
      <c r="DB9" s="763"/>
      <c r="DC9" s="763"/>
      <c r="DD9" s="763"/>
      <c r="DE9" s="763"/>
      <c r="DF9" s="763"/>
      <c r="DG9" s="763"/>
      <c r="DH9" s="744"/>
      <c r="DI9" s="142"/>
      <c r="DJ9" s="160"/>
      <c r="DK9" s="734" t="s">
        <v>5886</v>
      </c>
      <c r="DL9" s="763"/>
      <c r="DM9" s="763"/>
      <c r="DN9" s="763"/>
      <c r="DO9" s="763"/>
      <c r="DP9" s="763"/>
      <c r="DQ9" s="763"/>
      <c r="DR9" s="763"/>
      <c r="DS9" s="763"/>
      <c r="DT9" s="763"/>
      <c r="DU9" s="763"/>
      <c r="DV9" s="763"/>
      <c r="DW9" s="142"/>
      <c r="DX9" s="160"/>
      <c r="DY9" s="763" t="s">
        <v>4262</v>
      </c>
      <c r="DZ9" s="763"/>
      <c r="EA9" s="763"/>
      <c r="EB9" s="763"/>
      <c r="EC9" s="763"/>
      <c r="ED9" s="763"/>
      <c r="EE9" s="763"/>
      <c r="EF9" s="763"/>
      <c r="EG9" s="763"/>
      <c r="EH9" s="763"/>
      <c r="EI9" s="763"/>
      <c r="EJ9" s="763"/>
    </row>
    <row r="10" spans="1:141" ht="15" customHeight="1">
      <c r="C10" s="736"/>
      <c r="D10" s="762"/>
      <c r="E10" s="762"/>
      <c r="F10" s="762"/>
      <c r="G10" s="762"/>
      <c r="H10" s="762"/>
      <c r="I10" s="762"/>
      <c r="J10" s="762"/>
      <c r="K10" s="762"/>
      <c r="L10" s="762"/>
      <c r="M10" s="762"/>
      <c r="N10" s="762"/>
      <c r="O10" s="568"/>
      <c r="P10" s="164"/>
      <c r="Q10" s="762" t="s">
        <v>604</v>
      </c>
      <c r="R10" s="762"/>
      <c r="S10" s="762"/>
      <c r="T10" s="762"/>
      <c r="U10" s="762"/>
      <c r="V10" s="762"/>
      <c r="W10" s="762"/>
      <c r="X10" s="762"/>
      <c r="Y10" s="762"/>
      <c r="Z10" s="762"/>
      <c r="AA10" s="762"/>
      <c r="AB10" s="762"/>
      <c r="AC10" s="568"/>
      <c r="AD10" s="160"/>
      <c r="AE10" s="762" t="s">
        <v>669</v>
      </c>
      <c r="AF10" s="762"/>
      <c r="AG10" s="762"/>
      <c r="AH10" s="762"/>
      <c r="AI10" s="762"/>
      <c r="AJ10" s="762"/>
      <c r="AK10" s="762"/>
      <c r="AL10" s="762"/>
      <c r="AM10" s="762"/>
      <c r="AN10" s="762"/>
      <c r="AO10" s="762"/>
      <c r="AP10" s="762"/>
      <c r="AQ10" s="568"/>
      <c r="AR10" s="160"/>
      <c r="AS10" s="762" t="s">
        <v>649</v>
      </c>
      <c r="AT10" s="762"/>
      <c r="AU10" s="762"/>
      <c r="AV10" s="762"/>
      <c r="AW10" s="762"/>
      <c r="AX10" s="762"/>
      <c r="AY10" s="762"/>
      <c r="AZ10" s="762"/>
      <c r="BA10" s="762"/>
      <c r="BB10" s="762"/>
      <c r="BC10" s="762"/>
      <c r="BD10" s="718"/>
      <c r="BE10" s="568"/>
      <c r="BF10" s="160"/>
      <c r="BG10" s="736"/>
      <c r="BH10" s="762"/>
      <c r="BI10" s="762"/>
      <c r="BJ10" s="762"/>
      <c r="BK10" s="762"/>
      <c r="BL10" s="762"/>
      <c r="BM10" s="762"/>
      <c r="BN10" s="762"/>
      <c r="BO10" s="762"/>
      <c r="BP10" s="762"/>
      <c r="BQ10" s="762"/>
      <c r="BR10" s="762"/>
      <c r="BS10" s="568"/>
      <c r="BT10" s="160"/>
      <c r="BU10" s="762" t="s">
        <v>669</v>
      </c>
      <c r="BV10" s="762"/>
      <c r="BW10" s="762"/>
      <c r="BX10" s="762"/>
      <c r="BY10" s="762"/>
      <c r="BZ10" s="762"/>
      <c r="CA10" s="762"/>
      <c r="CB10" s="762"/>
      <c r="CC10" s="762"/>
      <c r="CD10" s="762"/>
      <c r="CE10" s="762"/>
      <c r="CF10" s="718"/>
      <c r="CG10" s="568"/>
      <c r="CH10" s="160"/>
      <c r="CI10" s="736"/>
      <c r="CJ10" s="762"/>
      <c r="CK10" s="762"/>
      <c r="CL10" s="762"/>
      <c r="CM10" s="762"/>
      <c r="CN10" s="762"/>
      <c r="CO10" s="762"/>
      <c r="CP10" s="762"/>
      <c r="CQ10" s="762"/>
      <c r="CR10" s="762"/>
      <c r="CS10" s="762"/>
      <c r="CT10" s="762"/>
      <c r="CU10" s="136"/>
      <c r="CV10" s="246"/>
      <c r="CW10" s="762" t="s">
        <v>669</v>
      </c>
      <c r="CX10" s="762"/>
      <c r="CY10" s="762"/>
      <c r="CZ10" s="762"/>
      <c r="DA10" s="762"/>
      <c r="DB10" s="762"/>
      <c r="DC10" s="762"/>
      <c r="DD10" s="762"/>
      <c r="DE10" s="762"/>
      <c r="DF10" s="762"/>
      <c r="DG10" s="762"/>
      <c r="DH10" s="718"/>
      <c r="DI10" s="568"/>
      <c r="DJ10" s="160"/>
      <c r="DK10" s="806"/>
      <c r="DL10" s="807"/>
      <c r="DM10" s="807"/>
      <c r="DN10" s="807"/>
      <c r="DO10" s="807"/>
      <c r="DP10" s="807"/>
      <c r="DQ10" s="807"/>
      <c r="DR10" s="807"/>
      <c r="DS10" s="807"/>
      <c r="DT10" s="807"/>
      <c r="DU10" s="807"/>
      <c r="DV10" s="808"/>
      <c r="DW10" s="568"/>
      <c r="DX10" s="160"/>
      <c r="DY10" s="762" t="s">
        <v>609</v>
      </c>
      <c r="DZ10" s="762"/>
      <c r="EA10" s="762"/>
      <c r="EB10" s="762"/>
      <c r="EC10" s="762"/>
      <c r="ED10" s="762"/>
      <c r="EE10" s="762"/>
      <c r="EF10" s="762"/>
      <c r="EG10" s="762"/>
      <c r="EH10" s="762"/>
      <c r="EI10" s="762"/>
      <c r="EJ10" s="762"/>
    </row>
    <row r="11" spans="1:141" ht="106.5" customHeight="1">
      <c r="C11" s="732"/>
      <c r="D11" s="809"/>
      <c r="E11" s="809"/>
      <c r="F11" s="809"/>
      <c r="G11" s="809"/>
      <c r="H11" s="809"/>
      <c r="I11" s="809"/>
      <c r="J11" s="809"/>
      <c r="K11" s="809"/>
      <c r="L11" s="809"/>
      <c r="M11" s="809"/>
      <c r="N11" s="809"/>
      <c r="O11" s="135"/>
      <c r="P11" s="164"/>
      <c r="Q11" s="1052"/>
      <c r="R11" s="1053"/>
      <c r="S11" s="1053"/>
      <c r="T11" s="1053"/>
      <c r="U11" s="1053"/>
      <c r="V11" s="1053"/>
      <c r="W11" s="1053"/>
      <c r="X11" s="1053"/>
      <c r="Y11" s="1053"/>
      <c r="Z11" s="1053"/>
      <c r="AA11" s="1053"/>
      <c r="AB11" s="1057"/>
      <c r="AC11" s="135"/>
      <c r="AD11" s="160"/>
      <c r="AE11" s="1052"/>
      <c r="AF11" s="1053"/>
      <c r="AG11" s="1053"/>
      <c r="AH11" s="1053"/>
      <c r="AI11" s="1053"/>
      <c r="AJ11" s="1053"/>
      <c r="AK11" s="1053"/>
      <c r="AL11" s="1053"/>
      <c r="AM11" s="1053"/>
      <c r="AN11" s="1053"/>
      <c r="AO11" s="1053"/>
      <c r="AP11" s="1057"/>
      <c r="AQ11" s="135"/>
      <c r="AR11" s="160"/>
      <c r="AS11" s="1052"/>
      <c r="AT11" s="1053"/>
      <c r="AU11" s="1053"/>
      <c r="AV11" s="1053"/>
      <c r="AW11" s="1053"/>
      <c r="AX11" s="1053"/>
      <c r="AY11" s="1053"/>
      <c r="AZ11" s="1053"/>
      <c r="BA11" s="1053"/>
      <c r="BB11" s="1053"/>
      <c r="BC11" s="1053"/>
      <c r="BD11" s="1054"/>
      <c r="BE11" s="135"/>
      <c r="BF11" s="160"/>
      <c r="BG11" s="732"/>
      <c r="BH11" s="809"/>
      <c r="BI11" s="809"/>
      <c r="BJ11" s="809"/>
      <c r="BK11" s="809"/>
      <c r="BL11" s="809"/>
      <c r="BM11" s="809"/>
      <c r="BN11" s="809"/>
      <c r="BO11" s="809"/>
      <c r="BP11" s="809"/>
      <c r="BQ11" s="809"/>
      <c r="BR11" s="809"/>
      <c r="BS11" s="135"/>
      <c r="BT11" s="160"/>
      <c r="BU11" s="1052"/>
      <c r="BV11" s="1053"/>
      <c r="BW11" s="1053"/>
      <c r="BX11" s="1053"/>
      <c r="BY11" s="1053"/>
      <c r="BZ11" s="1053"/>
      <c r="CA11" s="1053"/>
      <c r="CB11" s="1053"/>
      <c r="CC11" s="1053"/>
      <c r="CD11" s="1053"/>
      <c r="CE11" s="1053"/>
      <c r="CF11" s="1054"/>
      <c r="CG11" s="135"/>
      <c r="CI11" s="732"/>
      <c r="CJ11" s="809"/>
      <c r="CK11" s="809"/>
      <c r="CL11" s="809"/>
      <c r="CM11" s="809"/>
      <c r="CN11" s="809"/>
      <c r="CO11" s="809"/>
      <c r="CP11" s="809"/>
      <c r="CQ11" s="809"/>
      <c r="CR11" s="809"/>
      <c r="CS11" s="809"/>
      <c r="CT11" s="809"/>
      <c r="CU11" s="135"/>
      <c r="CV11" s="160"/>
      <c r="CW11" s="1052"/>
      <c r="CX11" s="1053"/>
      <c r="CY11" s="1053"/>
      <c r="CZ11" s="1053"/>
      <c r="DA11" s="1053"/>
      <c r="DB11" s="1053"/>
      <c r="DC11" s="1053"/>
      <c r="DD11" s="1053"/>
      <c r="DE11" s="1053"/>
      <c r="DF11" s="1053"/>
      <c r="DG11" s="1053"/>
      <c r="DH11" s="1054"/>
      <c r="DI11" s="135"/>
      <c r="DJ11" s="160"/>
      <c r="DK11" s="732"/>
      <c r="DL11" s="809"/>
      <c r="DM11" s="809"/>
      <c r="DN11" s="809"/>
      <c r="DO11" s="809"/>
      <c r="DP11" s="809"/>
      <c r="DQ11" s="809"/>
      <c r="DR11" s="809"/>
      <c r="DS11" s="809"/>
      <c r="DT11" s="809"/>
      <c r="DU11" s="809"/>
      <c r="DV11" s="809"/>
      <c r="DW11" s="135"/>
      <c r="DX11" s="160"/>
      <c r="DY11" s="1052"/>
      <c r="DZ11" s="1053"/>
      <c r="EA11" s="1053"/>
      <c r="EB11" s="1053"/>
      <c r="EC11" s="1053"/>
      <c r="ED11" s="1053"/>
      <c r="EE11" s="1053"/>
      <c r="EF11" s="1053"/>
      <c r="EG11" s="1053"/>
      <c r="EH11" s="1053"/>
      <c r="EI11" s="1053"/>
      <c r="EJ11" s="1057"/>
    </row>
    <row r="12" spans="1:141">
      <c r="C12" s="732"/>
      <c r="D12" s="809"/>
      <c r="E12" s="809"/>
      <c r="F12" s="809"/>
      <c r="G12" s="809"/>
      <c r="H12" s="809"/>
      <c r="I12" s="809"/>
      <c r="J12" s="809"/>
      <c r="K12" s="809"/>
      <c r="L12" s="809"/>
      <c r="M12" s="809"/>
      <c r="N12" s="809"/>
      <c r="O12" s="137"/>
      <c r="P12" s="164"/>
      <c r="Q12" s="1055"/>
      <c r="R12" s="877"/>
      <c r="S12" s="877"/>
      <c r="T12" s="877"/>
      <c r="U12" s="877"/>
      <c r="V12" s="877"/>
      <c r="W12" s="877"/>
      <c r="X12" s="877"/>
      <c r="Y12" s="877"/>
      <c r="Z12" s="877"/>
      <c r="AA12" s="877"/>
      <c r="AB12" s="878"/>
      <c r="AC12" s="137"/>
      <c r="AD12" s="160"/>
      <c r="AE12" s="1055"/>
      <c r="AF12" s="877"/>
      <c r="AG12" s="877"/>
      <c r="AH12" s="877"/>
      <c r="AI12" s="877"/>
      <c r="AJ12" s="877"/>
      <c r="AK12" s="877"/>
      <c r="AL12" s="877"/>
      <c r="AM12" s="877"/>
      <c r="AN12" s="877"/>
      <c r="AO12" s="877"/>
      <c r="AP12" s="878"/>
      <c r="AQ12" s="137"/>
      <c r="AR12" s="160"/>
      <c r="AS12" s="1055"/>
      <c r="AT12" s="877"/>
      <c r="AU12" s="877"/>
      <c r="AV12" s="877"/>
      <c r="AW12" s="877"/>
      <c r="AX12" s="877"/>
      <c r="AY12" s="877"/>
      <c r="AZ12" s="877"/>
      <c r="BA12" s="877"/>
      <c r="BB12" s="877"/>
      <c r="BC12" s="877"/>
      <c r="BD12" s="1056"/>
      <c r="BG12" s="732"/>
      <c r="BH12" s="809"/>
      <c r="BI12" s="809"/>
      <c r="BJ12" s="809"/>
      <c r="BK12" s="809"/>
      <c r="BL12" s="809"/>
      <c r="BM12" s="809"/>
      <c r="BN12" s="809"/>
      <c r="BO12" s="809"/>
      <c r="BP12" s="809"/>
      <c r="BQ12" s="809"/>
      <c r="BR12" s="809"/>
      <c r="BS12" s="137"/>
      <c r="BT12" s="160"/>
      <c r="BU12" s="1055"/>
      <c r="BV12" s="877"/>
      <c r="BW12" s="877"/>
      <c r="BX12" s="877"/>
      <c r="BY12" s="877"/>
      <c r="BZ12" s="877"/>
      <c r="CA12" s="877"/>
      <c r="CB12" s="877"/>
      <c r="CC12" s="877"/>
      <c r="CD12" s="877"/>
      <c r="CE12" s="877"/>
      <c r="CF12" s="1056"/>
      <c r="CI12" s="732"/>
      <c r="CJ12" s="809"/>
      <c r="CK12" s="809"/>
      <c r="CL12" s="809"/>
      <c r="CM12" s="809"/>
      <c r="CN12" s="809"/>
      <c r="CO12" s="809"/>
      <c r="CP12" s="809"/>
      <c r="CQ12" s="809"/>
      <c r="CR12" s="809"/>
      <c r="CS12" s="809"/>
      <c r="CT12" s="809"/>
      <c r="CU12" s="137"/>
      <c r="CV12" s="160"/>
      <c r="CW12" s="1055"/>
      <c r="CX12" s="877"/>
      <c r="CY12" s="877"/>
      <c r="CZ12" s="877"/>
      <c r="DA12" s="877"/>
      <c r="DB12" s="877"/>
      <c r="DC12" s="877"/>
      <c r="DD12" s="877"/>
      <c r="DE12" s="877"/>
      <c r="DF12" s="877"/>
      <c r="DG12" s="877"/>
      <c r="DH12" s="1056"/>
      <c r="DK12" s="732"/>
      <c r="DL12" s="809"/>
      <c r="DM12" s="809"/>
      <c r="DN12" s="809"/>
      <c r="DO12" s="809"/>
      <c r="DP12" s="809"/>
      <c r="DQ12" s="809"/>
      <c r="DR12" s="809"/>
      <c r="DS12" s="809"/>
      <c r="DT12" s="809"/>
      <c r="DU12" s="809"/>
      <c r="DV12" s="809"/>
      <c r="DW12" s="137"/>
      <c r="DX12" s="160"/>
      <c r="DY12" s="1055"/>
      <c r="DZ12" s="877"/>
      <c r="EA12" s="877"/>
      <c r="EB12" s="877"/>
      <c r="EC12" s="877"/>
      <c r="ED12" s="877"/>
      <c r="EE12" s="877"/>
      <c r="EF12" s="877"/>
      <c r="EG12" s="877"/>
      <c r="EH12" s="877"/>
      <c r="EI12" s="877"/>
      <c r="EJ12" s="878"/>
    </row>
    <row r="13" spans="1:141" ht="15" customHeight="1">
      <c r="A13" s="137" t="s">
        <v>7533</v>
      </c>
      <c r="C13" s="881">
        <f>VLOOKUP(A13,'Прайс-лист'!$B:$K,10,0)</f>
        <v>600</v>
      </c>
      <c r="D13" s="882"/>
      <c r="E13" s="882"/>
      <c r="F13" s="882"/>
      <c r="G13" s="882"/>
      <c r="H13" s="882"/>
      <c r="I13" s="882"/>
      <c r="J13" s="882"/>
      <c r="K13" s="945"/>
      <c r="L13" s="947"/>
      <c r="M13" s="948"/>
      <c r="N13" s="949"/>
      <c r="O13" s="137" t="s">
        <v>606</v>
      </c>
      <c r="P13" s="164"/>
      <c r="Q13" s="1061">
        <f>VLOOKUP(O13,'Прайс-лист'!$B:$K,10,0)</f>
        <v>440</v>
      </c>
      <c r="R13" s="1062"/>
      <c r="S13" s="1062"/>
      <c r="T13" s="1062"/>
      <c r="U13" s="1062"/>
      <c r="V13" s="1062"/>
      <c r="W13" s="1062"/>
      <c r="X13" s="1062"/>
      <c r="Y13" s="1063"/>
      <c r="Z13" s="708"/>
      <c r="AA13" s="761"/>
      <c r="AB13" s="761"/>
      <c r="AC13" s="137" t="s">
        <v>670</v>
      </c>
      <c r="AD13" s="160"/>
      <c r="AE13" s="1061">
        <f>VLOOKUP(AC13,'Прайс-лист'!$B:$K,10,0)</f>
        <v>640</v>
      </c>
      <c r="AF13" s="1062"/>
      <c r="AG13" s="1062"/>
      <c r="AH13" s="1062"/>
      <c r="AI13" s="1062"/>
      <c r="AJ13" s="1062"/>
      <c r="AK13" s="1062"/>
      <c r="AL13" s="1062"/>
      <c r="AM13" s="1063"/>
      <c r="AN13" s="708"/>
      <c r="AO13" s="761"/>
      <c r="AP13" s="761"/>
      <c r="AQ13" s="137" t="s">
        <v>650</v>
      </c>
      <c r="AR13" s="160"/>
      <c r="AS13" s="1061">
        <f>VLOOKUP(AQ13,'Прайс-лист'!$B:$K,10,0)</f>
        <v>320</v>
      </c>
      <c r="AT13" s="1062"/>
      <c r="AU13" s="1062"/>
      <c r="AV13" s="1062"/>
      <c r="AW13" s="1062"/>
      <c r="AX13" s="1062"/>
      <c r="AY13" s="1062"/>
      <c r="AZ13" s="1062"/>
      <c r="BA13" s="1063"/>
      <c r="BB13" s="708"/>
      <c r="BC13" s="761"/>
      <c r="BD13" s="713"/>
      <c r="BE13" s="137" t="s">
        <v>7535</v>
      </c>
      <c r="BF13" s="160"/>
      <c r="BG13" s="881">
        <f>VLOOKUP(BE13,'Прайс-лист'!$B:$K,10,0)</f>
        <v>600</v>
      </c>
      <c r="BH13" s="882"/>
      <c r="BI13" s="882"/>
      <c r="BJ13" s="882"/>
      <c r="BK13" s="882"/>
      <c r="BL13" s="882"/>
      <c r="BM13" s="882"/>
      <c r="BN13" s="882"/>
      <c r="BO13" s="945"/>
      <c r="BP13" s="947"/>
      <c r="BQ13" s="948"/>
      <c r="BR13" s="949"/>
      <c r="BS13" s="137" t="s">
        <v>673</v>
      </c>
      <c r="BT13" s="160"/>
      <c r="BU13" s="1061">
        <f>VLOOKUP(BS13,'Прайс-лист'!$B:$K,10,0)</f>
        <v>780</v>
      </c>
      <c r="BV13" s="1062"/>
      <c r="BW13" s="1062"/>
      <c r="BX13" s="1062"/>
      <c r="BY13" s="1062"/>
      <c r="BZ13" s="1062"/>
      <c r="CA13" s="1062"/>
      <c r="CB13" s="1062"/>
      <c r="CC13" s="1063"/>
      <c r="CD13" s="708"/>
      <c r="CE13" s="761"/>
      <c r="CF13" s="713"/>
      <c r="CG13" s="137" t="s">
        <v>7537</v>
      </c>
      <c r="CI13" s="881">
        <f>VLOOKUP(CG13,'Прайс-лист'!$B:$K,10,0)</f>
        <v>600</v>
      </c>
      <c r="CJ13" s="882"/>
      <c r="CK13" s="882"/>
      <c r="CL13" s="882"/>
      <c r="CM13" s="882"/>
      <c r="CN13" s="882"/>
      <c r="CO13" s="882"/>
      <c r="CP13" s="882"/>
      <c r="CQ13" s="945"/>
      <c r="CR13" s="947"/>
      <c r="CS13" s="948"/>
      <c r="CT13" s="949"/>
      <c r="CU13" s="137" t="s">
        <v>679</v>
      </c>
      <c r="CV13" s="160"/>
      <c r="CW13" s="1061">
        <f>VLOOKUP(CU13,'Прайс-лист'!$B:$K,10,0)</f>
        <v>1100</v>
      </c>
      <c r="CX13" s="1062"/>
      <c r="CY13" s="1062"/>
      <c r="CZ13" s="1062"/>
      <c r="DA13" s="1062"/>
      <c r="DB13" s="1062"/>
      <c r="DC13" s="1062"/>
      <c r="DD13" s="1062"/>
      <c r="DE13" s="1063"/>
      <c r="DF13" s="708"/>
      <c r="DG13" s="761"/>
      <c r="DH13" s="713"/>
      <c r="DI13" s="137" t="s">
        <v>7539</v>
      </c>
      <c r="DJ13" s="160"/>
      <c r="DK13" s="881">
        <f>VLOOKUP(DI13,'Прайс-лист'!$B:$K,10,0)</f>
        <v>800</v>
      </c>
      <c r="DL13" s="882"/>
      <c r="DM13" s="882"/>
      <c r="DN13" s="882"/>
      <c r="DO13" s="882"/>
      <c r="DP13" s="882"/>
      <c r="DQ13" s="882"/>
      <c r="DR13" s="882"/>
      <c r="DS13" s="945"/>
      <c r="DT13" s="947"/>
      <c r="DU13" s="948"/>
      <c r="DV13" s="949"/>
      <c r="DW13" s="137" t="s">
        <v>610</v>
      </c>
      <c r="DX13" s="160"/>
      <c r="DY13" s="719">
        <f>VLOOKUP(DW13,'Прайс-лист'!$B:$K,10,0)</f>
        <v>500</v>
      </c>
      <c r="DZ13" s="715"/>
      <c r="EA13" s="715"/>
      <c r="EB13" s="715"/>
      <c r="EC13" s="715"/>
      <c r="ED13" s="715"/>
      <c r="EE13" s="715"/>
      <c r="EF13" s="715"/>
      <c r="EG13" s="716"/>
      <c r="EH13" s="708"/>
      <c r="EI13" s="761"/>
      <c r="EJ13" s="761"/>
    </row>
    <row r="14" spans="1:141" ht="15.75" customHeight="1" thickBot="1">
      <c r="A14" s="138"/>
      <c r="C14" s="884"/>
      <c r="D14" s="885"/>
      <c r="E14" s="885"/>
      <c r="F14" s="885"/>
      <c r="G14" s="885"/>
      <c r="H14" s="885"/>
      <c r="I14" s="885"/>
      <c r="J14" s="885"/>
      <c r="K14" s="946"/>
      <c r="L14" s="950"/>
      <c r="M14" s="951"/>
      <c r="N14" s="952"/>
      <c r="O14" s="139" t="s">
        <v>769</v>
      </c>
      <c r="P14" s="244"/>
      <c r="Q14" s="722">
        <f>VLOOKUP(O14,'Прайс-лист'!$B:$K,10,0)</f>
        <v>440</v>
      </c>
      <c r="R14" s="723"/>
      <c r="S14" s="723"/>
      <c r="T14" s="723"/>
      <c r="U14" s="723"/>
      <c r="V14" s="723"/>
      <c r="W14" s="723"/>
      <c r="X14" s="723"/>
      <c r="Y14" s="724"/>
      <c r="Z14" s="725"/>
      <c r="AA14" s="726"/>
      <c r="AB14" s="726"/>
      <c r="AC14" s="139" t="s">
        <v>801</v>
      </c>
      <c r="AD14" s="245"/>
      <c r="AE14" s="722">
        <f>VLOOKUP(AC14,'Прайс-лист'!$B:$K,10,0)</f>
        <v>640</v>
      </c>
      <c r="AF14" s="723"/>
      <c r="AG14" s="723"/>
      <c r="AH14" s="723"/>
      <c r="AI14" s="723"/>
      <c r="AJ14" s="723"/>
      <c r="AK14" s="723"/>
      <c r="AL14" s="723"/>
      <c r="AM14" s="724"/>
      <c r="AN14" s="725"/>
      <c r="AO14" s="726"/>
      <c r="AP14" s="726"/>
      <c r="AQ14" s="139" t="s">
        <v>791</v>
      </c>
      <c r="AR14" s="245"/>
      <c r="AS14" s="722">
        <f>VLOOKUP(AQ14,'Прайс-лист'!$B:$K,10,0)</f>
        <v>320</v>
      </c>
      <c r="AT14" s="723"/>
      <c r="AU14" s="723"/>
      <c r="AV14" s="723"/>
      <c r="AW14" s="723"/>
      <c r="AX14" s="723"/>
      <c r="AY14" s="723"/>
      <c r="AZ14" s="723"/>
      <c r="BA14" s="724"/>
      <c r="BB14" s="725"/>
      <c r="BC14" s="726"/>
      <c r="BD14" s="727"/>
      <c r="BE14" s="138"/>
      <c r="BF14" s="160"/>
      <c r="BG14" s="884"/>
      <c r="BH14" s="885"/>
      <c r="BI14" s="885"/>
      <c r="BJ14" s="885"/>
      <c r="BK14" s="885"/>
      <c r="BL14" s="885"/>
      <c r="BM14" s="885"/>
      <c r="BN14" s="885"/>
      <c r="BO14" s="946"/>
      <c r="BP14" s="950"/>
      <c r="BQ14" s="951"/>
      <c r="BR14" s="952"/>
      <c r="BS14" s="139" t="s">
        <v>803</v>
      </c>
      <c r="BT14" s="245"/>
      <c r="BU14" s="722">
        <f>VLOOKUP(BS14,'Прайс-лист'!$B:$K,10,0)</f>
        <v>780</v>
      </c>
      <c r="BV14" s="723"/>
      <c r="BW14" s="723"/>
      <c r="BX14" s="723"/>
      <c r="BY14" s="723"/>
      <c r="BZ14" s="723"/>
      <c r="CA14" s="723"/>
      <c r="CB14" s="723"/>
      <c r="CC14" s="724"/>
      <c r="CD14" s="725"/>
      <c r="CE14" s="726"/>
      <c r="CF14" s="727"/>
      <c r="CG14" s="138"/>
      <c r="CI14" s="884"/>
      <c r="CJ14" s="885"/>
      <c r="CK14" s="885"/>
      <c r="CL14" s="885"/>
      <c r="CM14" s="885"/>
      <c r="CN14" s="885"/>
      <c r="CO14" s="885"/>
      <c r="CP14" s="885"/>
      <c r="CQ14" s="946"/>
      <c r="CR14" s="950"/>
      <c r="CS14" s="951"/>
      <c r="CT14" s="952"/>
      <c r="CU14" s="139" t="s">
        <v>807</v>
      </c>
      <c r="CV14" s="245"/>
      <c r="CW14" s="722">
        <f>VLOOKUP(CU14,'Прайс-лист'!$B:$K,10,0)</f>
        <v>1100</v>
      </c>
      <c r="CX14" s="723"/>
      <c r="CY14" s="723"/>
      <c r="CZ14" s="723"/>
      <c r="DA14" s="723"/>
      <c r="DB14" s="723"/>
      <c r="DC14" s="723"/>
      <c r="DD14" s="723"/>
      <c r="DE14" s="724"/>
      <c r="DF14" s="725"/>
      <c r="DG14" s="726"/>
      <c r="DH14" s="727"/>
      <c r="DI14" s="138"/>
      <c r="DJ14" s="160"/>
      <c r="DK14" s="884"/>
      <c r="DL14" s="885"/>
      <c r="DM14" s="885"/>
      <c r="DN14" s="885"/>
      <c r="DO14" s="885"/>
      <c r="DP14" s="885"/>
      <c r="DQ14" s="885"/>
      <c r="DR14" s="885"/>
      <c r="DS14" s="946"/>
      <c r="DT14" s="950"/>
      <c r="DU14" s="951"/>
      <c r="DV14" s="952"/>
      <c r="DW14" s="139" t="s">
        <v>771</v>
      </c>
      <c r="DX14" s="245"/>
      <c r="DY14" s="722">
        <f>VLOOKUP(DW14,'Прайс-лист'!$B:$K,10,0)</f>
        <v>500</v>
      </c>
      <c r="DZ14" s="723"/>
      <c r="EA14" s="723"/>
      <c r="EB14" s="723"/>
      <c r="EC14" s="723"/>
      <c r="ED14" s="723"/>
      <c r="EE14" s="723"/>
      <c r="EF14" s="723"/>
      <c r="EG14" s="724"/>
      <c r="EH14" s="725"/>
      <c r="EI14" s="726"/>
      <c r="EJ14" s="726"/>
    </row>
    <row r="15" spans="1:141" ht="14.25" customHeight="1" thickBot="1">
      <c r="A15" s="567"/>
      <c r="C15" s="567"/>
      <c r="D15" s="567"/>
      <c r="E15" s="567"/>
      <c r="F15" s="567"/>
      <c r="G15" s="567"/>
      <c r="H15" s="567"/>
      <c r="I15" s="567"/>
      <c r="J15" s="567"/>
      <c r="K15" s="567"/>
      <c r="L15" s="567"/>
      <c r="M15" s="160"/>
      <c r="N15" s="158"/>
      <c r="O15" s="158"/>
      <c r="P15" s="158"/>
      <c r="Q15" s="158"/>
      <c r="R15" s="158"/>
      <c r="S15" s="158"/>
      <c r="T15" s="158"/>
      <c r="U15" s="158"/>
      <c r="V15" s="158"/>
      <c r="W15" s="158"/>
      <c r="X15" s="158"/>
      <c r="Y15" s="158"/>
      <c r="Z15" s="140"/>
      <c r="AA15" s="158"/>
      <c r="AB15" s="158"/>
      <c r="AC15" s="158"/>
      <c r="AD15" s="158"/>
      <c r="AE15" s="158"/>
      <c r="AF15" s="158"/>
      <c r="AG15" s="158"/>
      <c r="AH15" s="158"/>
      <c r="AI15" s="158"/>
      <c r="AJ15" s="158"/>
      <c r="AK15" s="158"/>
      <c r="AL15" s="158"/>
      <c r="AM15" s="140"/>
      <c r="AN15" s="158"/>
      <c r="AO15" s="158"/>
      <c r="AP15" s="158"/>
      <c r="AQ15" s="158"/>
      <c r="AR15" s="158"/>
      <c r="AS15" s="158"/>
      <c r="AT15" s="158"/>
      <c r="AU15" s="158"/>
      <c r="AV15" s="158"/>
      <c r="AW15" s="158"/>
      <c r="AX15" s="158"/>
      <c r="AY15" s="158"/>
      <c r="AZ15" s="160"/>
      <c r="BA15" s="160"/>
      <c r="BB15" s="160"/>
      <c r="BC15" s="160"/>
      <c r="BD15" s="158"/>
      <c r="BE15" s="158"/>
      <c r="BF15" s="158"/>
      <c r="BG15" s="158"/>
      <c r="BH15" s="158"/>
      <c r="BI15" s="158"/>
      <c r="BJ15" s="158"/>
      <c r="BK15" s="158"/>
      <c r="BL15" s="158"/>
      <c r="BM15" s="158"/>
      <c r="BN15" s="158"/>
      <c r="BO15" s="158"/>
      <c r="BP15" s="158"/>
      <c r="BQ15" s="158"/>
      <c r="BR15" s="158"/>
      <c r="BS15" s="158"/>
      <c r="BT15" s="164"/>
      <c r="BU15" s="142"/>
      <c r="BV15" s="142"/>
      <c r="BW15" s="142"/>
      <c r="BX15" s="142"/>
      <c r="BY15" s="142"/>
      <c r="BZ15" s="142"/>
      <c r="CA15" s="142"/>
      <c r="CB15" s="142"/>
      <c r="CC15" s="142"/>
      <c r="CD15" s="142"/>
      <c r="CE15" s="142"/>
      <c r="CF15" s="142"/>
      <c r="CG15" s="142"/>
      <c r="CH15" s="142"/>
      <c r="CI15" s="142"/>
      <c r="CJ15" s="142"/>
      <c r="CK15" s="142"/>
      <c r="CL15" s="142"/>
      <c r="CM15" s="142"/>
      <c r="CN15" s="142"/>
      <c r="CO15" s="142"/>
      <c r="CP15" s="142"/>
      <c r="CQ15" s="142"/>
      <c r="CR15" s="142"/>
      <c r="CS15" s="142"/>
      <c r="CT15" s="142"/>
      <c r="CU15" s="142"/>
      <c r="CV15" s="142"/>
      <c r="CW15" s="142"/>
      <c r="CX15" s="142"/>
      <c r="CY15" s="142"/>
      <c r="CZ15" s="142"/>
      <c r="DA15" s="142"/>
      <c r="DB15" s="142"/>
      <c r="DC15" s="142"/>
      <c r="DD15" s="142"/>
      <c r="DE15" s="142"/>
      <c r="DF15" s="142"/>
      <c r="DG15" s="142"/>
      <c r="DH15" s="142"/>
      <c r="DI15" s="142"/>
      <c r="DJ15" s="142"/>
      <c r="DK15" s="142"/>
      <c r="DL15" s="142"/>
      <c r="DM15" s="142"/>
      <c r="DN15" s="142"/>
      <c r="DO15" s="142"/>
      <c r="DP15" s="142"/>
      <c r="DQ15" s="142"/>
      <c r="DR15" s="142"/>
      <c r="DS15" s="142"/>
      <c r="DT15" s="142"/>
      <c r="DU15" s="142"/>
      <c r="DV15" s="142"/>
      <c r="DW15" s="142"/>
    </row>
    <row r="16" spans="1:141" ht="15.75" customHeight="1" thickBot="1">
      <c r="C16" s="754" t="s">
        <v>4270</v>
      </c>
      <c r="D16" s="755"/>
      <c r="E16" s="755"/>
      <c r="F16" s="755"/>
      <c r="G16" s="755"/>
      <c r="H16" s="755"/>
      <c r="I16" s="755"/>
      <c r="J16" s="755"/>
      <c r="K16" s="755"/>
      <c r="L16" s="755"/>
      <c r="M16" s="755"/>
      <c r="N16" s="755"/>
      <c r="O16" s="755"/>
      <c r="P16" s="755"/>
      <c r="Q16" s="755"/>
      <c r="R16" s="755"/>
      <c r="S16" s="755"/>
      <c r="T16" s="755"/>
      <c r="U16" s="755"/>
      <c r="V16" s="755"/>
      <c r="W16" s="755"/>
      <c r="X16" s="755"/>
      <c r="Y16" s="755"/>
      <c r="Z16" s="755"/>
      <c r="AA16" s="755"/>
      <c r="AB16" s="755"/>
      <c r="AC16" s="755"/>
      <c r="AD16" s="755"/>
      <c r="AE16" s="755"/>
      <c r="AF16" s="755"/>
      <c r="AG16" s="755"/>
      <c r="AH16" s="755"/>
      <c r="AI16" s="755"/>
      <c r="AJ16" s="755"/>
      <c r="AK16" s="755"/>
      <c r="AL16" s="755"/>
      <c r="AM16" s="755"/>
      <c r="AN16" s="755"/>
      <c r="AO16" s="755"/>
      <c r="AP16" s="755"/>
      <c r="AQ16" s="755"/>
      <c r="AR16" s="755"/>
      <c r="AS16" s="755"/>
      <c r="AT16" s="755"/>
      <c r="AU16" s="755"/>
      <c r="AV16" s="755"/>
      <c r="AW16" s="755"/>
      <c r="AX16" s="755"/>
      <c r="AY16" s="755"/>
      <c r="AZ16" s="755"/>
      <c r="BA16" s="755"/>
      <c r="BB16" s="755"/>
      <c r="BC16" s="755"/>
      <c r="BD16" s="755"/>
      <c r="BE16" s="755"/>
      <c r="BF16" s="755"/>
      <c r="BG16" s="755"/>
      <c r="BH16" s="755"/>
      <c r="BI16" s="755"/>
      <c r="BJ16" s="755"/>
      <c r="BK16" s="755"/>
      <c r="BL16" s="755"/>
      <c r="BM16" s="755"/>
      <c r="BN16" s="755"/>
      <c r="BO16" s="755"/>
      <c r="BP16" s="755"/>
      <c r="BQ16" s="755"/>
      <c r="BR16" s="756"/>
      <c r="BS16" s="158"/>
      <c r="BT16" s="164"/>
      <c r="BU16" s="754" t="s">
        <v>4184</v>
      </c>
      <c r="BV16" s="755"/>
      <c r="BW16" s="755"/>
      <c r="BX16" s="755"/>
      <c r="BY16" s="755"/>
      <c r="BZ16" s="755"/>
      <c r="CA16" s="755"/>
      <c r="CB16" s="755"/>
      <c r="CC16" s="755"/>
      <c r="CD16" s="755"/>
      <c r="CE16" s="755"/>
      <c r="CF16" s="755"/>
      <c r="CG16" s="755"/>
      <c r="CH16" s="755"/>
      <c r="CI16" s="755"/>
      <c r="CJ16" s="755"/>
      <c r="CK16" s="755"/>
      <c r="CL16" s="755"/>
      <c r="CM16" s="755"/>
      <c r="CN16" s="755"/>
      <c r="CO16" s="755"/>
      <c r="CP16" s="755"/>
      <c r="CQ16" s="755"/>
      <c r="CR16" s="755"/>
      <c r="CS16" s="755"/>
      <c r="CT16" s="755"/>
      <c r="CU16" s="755"/>
      <c r="CV16" s="755"/>
      <c r="CW16" s="755"/>
      <c r="CX16" s="755"/>
      <c r="CY16" s="755"/>
      <c r="CZ16" s="755"/>
      <c r="DA16" s="755"/>
      <c r="DB16" s="755"/>
      <c r="DC16" s="755"/>
      <c r="DD16" s="755"/>
      <c r="DE16" s="755"/>
      <c r="DF16" s="755"/>
      <c r="DG16" s="755"/>
      <c r="DH16" s="756"/>
      <c r="DI16" s="142"/>
      <c r="DJ16" s="142"/>
      <c r="DK16" s="754" t="s">
        <v>4185</v>
      </c>
      <c r="DL16" s="755"/>
      <c r="DM16" s="755"/>
      <c r="DN16" s="755"/>
      <c r="DO16" s="755"/>
      <c r="DP16" s="755"/>
      <c r="DQ16" s="755"/>
      <c r="DR16" s="755"/>
      <c r="DS16" s="755"/>
      <c r="DT16" s="755"/>
      <c r="DU16" s="755"/>
      <c r="DV16" s="755"/>
      <c r="DW16" s="755"/>
      <c r="DX16" s="755"/>
      <c r="DY16" s="755"/>
      <c r="DZ16" s="755"/>
      <c r="EA16" s="755"/>
      <c r="EB16" s="755"/>
      <c r="EC16" s="755"/>
      <c r="ED16" s="755"/>
      <c r="EE16" s="755"/>
      <c r="EF16" s="755"/>
      <c r="EG16" s="755"/>
      <c r="EH16" s="755"/>
      <c r="EI16" s="755"/>
      <c r="EJ16" s="756"/>
    </row>
    <row r="17" spans="1:140">
      <c r="A17" s="135"/>
      <c r="B17" s="160"/>
      <c r="C17" s="740" t="s">
        <v>651</v>
      </c>
      <c r="D17" s="741"/>
      <c r="E17" s="741"/>
      <c r="F17" s="741"/>
      <c r="G17" s="741"/>
      <c r="H17" s="741"/>
      <c r="I17" s="741"/>
      <c r="J17" s="741"/>
      <c r="K17" s="741"/>
      <c r="L17" s="741"/>
      <c r="M17" s="741"/>
      <c r="N17" s="741"/>
      <c r="O17" s="135"/>
      <c r="P17" s="160"/>
      <c r="Q17" s="741" t="s">
        <v>683</v>
      </c>
      <c r="R17" s="741"/>
      <c r="S17" s="741"/>
      <c r="T17" s="741"/>
      <c r="U17" s="741"/>
      <c r="V17" s="741"/>
      <c r="W17" s="741"/>
      <c r="X17" s="741"/>
      <c r="Y17" s="741"/>
      <c r="Z17" s="741"/>
      <c r="AA17" s="741"/>
      <c r="AB17" s="741"/>
      <c r="AC17" s="135"/>
      <c r="AD17" s="160"/>
      <c r="AE17" s="741" t="s">
        <v>755</v>
      </c>
      <c r="AF17" s="741"/>
      <c r="AG17" s="741"/>
      <c r="AH17" s="741"/>
      <c r="AI17" s="741"/>
      <c r="AJ17" s="741"/>
      <c r="AK17" s="741"/>
      <c r="AL17" s="741"/>
      <c r="AM17" s="741"/>
      <c r="AN17" s="741"/>
      <c r="AO17" s="741"/>
      <c r="AP17" s="741"/>
      <c r="AQ17" s="135"/>
      <c r="AR17" s="160"/>
      <c r="AS17" s="741" t="s">
        <v>763</v>
      </c>
      <c r="AT17" s="741"/>
      <c r="AU17" s="741"/>
      <c r="AV17" s="741"/>
      <c r="AW17" s="741"/>
      <c r="AX17" s="741"/>
      <c r="AY17" s="741"/>
      <c r="AZ17" s="741"/>
      <c r="BA17" s="741"/>
      <c r="BB17" s="741"/>
      <c r="BC17" s="741"/>
      <c r="BD17" s="741"/>
      <c r="BE17" s="247"/>
      <c r="BF17" s="247"/>
      <c r="BG17" s="741" t="s">
        <v>5871</v>
      </c>
      <c r="BH17" s="741"/>
      <c r="BI17" s="741"/>
      <c r="BJ17" s="741"/>
      <c r="BK17" s="741"/>
      <c r="BL17" s="741"/>
      <c r="BM17" s="741"/>
      <c r="BN17" s="741"/>
      <c r="BO17" s="741"/>
      <c r="BP17" s="741"/>
      <c r="BQ17" s="741"/>
      <c r="BR17" s="742"/>
      <c r="BS17" s="158"/>
      <c r="BT17" s="164"/>
      <c r="BU17" s="740" t="s">
        <v>4236</v>
      </c>
      <c r="BV17" s="741"/>
      <c r="BW17" s="741"/>
      <c r="BX17" s="741"/>
      <c r="BY17" s="741"/>
      <c r="BZ17" s="741"/>
      <c r="CA17" s="741"/>
      <c r="CB17" s="741"/>
      <c r="CC17" s="741"/>
      <c r="CD17" s="741"/>
      <c r="CE17" s="741"/>
      <c r="CF17" s="741"/>
      <c r="CG17" s="135"/>
      <c r="CH17" s="164"/>
      <c r="CI17" s="741" t="s">
        <v>687</v>
      </c>
      <c r="CJ17" s="741"/>
      <c r="CK17" s="741"/>
      <c r="CL17" s="741"/>
      <c r="CM17" s="741"/>
      <c r="CN17" s="741"/>
      <c r="CO17" s="741"/>
      <c r="CP17" s="741"/>
      <c r="CQ17" s="741"/>
      <c r="CR17" s="741"/>
      <c r="CS17" s="741"/>
      <c r="CT17" s="741"/>
      <c r="CU17" s="135"/>
      <c r="CV17" s="164"/>
      <c r="CW17" s="741" t="s">
        <v>5872</v>
      </c>
      <c r="CX17" s="741"/>
      <c r="CY17" s="741"/>
      <c r="CZ17" s="741"/>
      <c r="DA17" s="741"/>
      <c r="DB17" s="741"/>
      <c r="DC17" s="741"/>
      <c r="DD17" s="741"/>
      <c r="DE17" s="741"/>
      <c r="DF17" s="741"/>
      <c r="DG17" s="741"/>
      <c r="DH17" s="742"/>
      <c r="DI17" s="142"/>
      <c r="DJ17" s="142"/>
      <c r="DK17" s="740" t="s">
        <v>4238</v>
      </c>
      <c r="DL17" s="741"/>
      <c r="DM17" s="741"/>
      <c r="DN17" s="741"/>
      <c r="DO17" s="741"/>
      <c r="DP17" s="741"/>
      <c r="DQ17" s="741"/>
      <c r="DR17" s="741"/>
      <c r="DS17" s="741"/>
      <c r="DT17" s="741"/>
      <c r="DU17" s="741"/>
      <c r="DV17" s="741"/>
      <c r="DW17" s="135"/>
      <c r="DX17" s="164"/>
      <c r="DY17" s="741" t="s">
        <v>693</v>
      </c>
      <c r="DZ17" s="741"/>
      <c r="EA17" s="741"/>
      <c r="EB17" s="741"/>
      <c r="EC17" s="741"/>
      <c r="ED17" s="741"/>
      <c r="EE17" s="741"/>
      <c r="EF17" s="741"/>
      <c r="EG17" s="741"/>
      <c r="EH17" s="741"/>
      <c r="EI17" s="741"/>
      <c r="EJ17" s="742"/>
    </row>
    <row r="18" spans="1:140" ht="54" customHeight="1">
      <c r="A18" s="142"/>
      <c r="B18" s="160"/>
      <c r="C18" s="734" t="s">
        <v>4275</v>
      </c>
      <c r="D18" s="763"/>
      <c r="E18" s="763"/>
      <c r="F18" s="763"/>
      <c r="G18" s="763"/>
      <c r="H18" s="763"/>
      <c r="I18" s="763"/>
      <c r="J18" s="763"/>
      <c r="K18" s="763"/>
      <c r="L18" s="763"/>
      <c r="M18" s="763"/>
      <c r="N18" s="763"/>
      <c r="O18" s="142"/>
      <c r="P18" s="160"/>
      <c r="Q18" s="763" t="s">
        <v>4263</v>
      </c>
      <c r="R18" s="763"/>
      <c r="S18" s="763"/>
      <c r="T18" s="763"/>
      <c r="U18" s="763"/>
      <c r="V18" s="763"/>
      <c r="W18" s="763"/>
      <c r="X18" s="763"/>
      <c r="Y18" s="763"/>
      <c r="Z18" s="763"/>
      <c r="AA18" s="763"/>
      <c r="AB18" s="763"/>
      <c r="AC18" s="142"/>
      <c r="AD18" s="160"/>
      <c r="AE18" s="763" t="s">
        <v>4276</v>
      </c>
      <c r="AF18" s="763"/>
      <c r="AG18" s="763"/>
      <c r="AH18" s="763"/>
      <c r="AI18" s="763"/>
      <c r="AJ18" s="763"/>
      <c r="AK18" s="763"/>
      <c r="AL18" s="763"/>
      <c r="AM18" s="763"/>
      <c r="AN18" s="763"/>
      <c r="AO18" s="763"/>
      <c r="AP18" s="763"/>
      <c r="AQ18" s="142"/>
      <c r="AR18" s="160"/>
      <c r="AS18" s="763" t="s">
        <v>4277</v>
      </c>
      <c r="AT18" s="763"/>
      <c r="AU18" s="763"/>
      <c r="AV18" s="763"/>
      <c r="AW18" s="763"/>
      <c r="AX18" s="763"/>
      <c r="AY18" s="763"/>
      <c r="AZ18" s="763"/>
      <c r="BA18" s="763"/>
      <c r="BB18" s="763"/>
      <c r="BC18" s="763"/>
      <c r="BD18" s="763"/>
      <c r="BE18" s="247"/>
      <c r="BF18" s="247"/>
      <c r="BG18" s="763" t="s">
        <v>5883</v>
      </c>
      <c r="BH18" s="763"/>
      <c r="BI18" s="763"/>
      <c r="BJ18" s="763"/>
      <c r="BK18" s="763"/>
      <c r="BL18" s="763"/>
      <c r="BM18" s="763"/>
      <c r="BN18" s="763"/>
      <c r="BO18" s="763"/>
      <c r="BP18" s="763"/>
      <c r="BQ18" s="763"/>
      <c r="BR18" s="744"/>
      <c r="BS18" s="158"/>
      <c r="BT18" s="164"/>
      <c r="BU18" s="734" t="s">
        <v>5882</v>
      </c>
      <c r="BV18" s="763"/>
      <c r="BW18" s="763"/>
      <c r="BX18" s="763"/>
      <c r="BY18" s="763"/>
      <c r="BZ18" s="763"/>
      <c r="CA18" s="763"/>
      <c r="CB18" s="763"/>
      <c r="CC18" s="763"/>
      <c r="CD18" s="763"/>
      <c r="CE18" s="763"/>
      <c r="CF18" s="763"/>
      <c r="CG18" s="142"/>
      <c r="CH18" s="164"/>
      <c r="CI18" s="763" t="s">
        <v>4268</v>
      </c>
      <c r="CJ18" s="763"/>
      <c r="CK18" s="763"/>
      <c r="CL18" s="763"/>
      <c r="CM18" s="763"/>
      <c r="CN18" s="763"/>
      <c r="CO18" s="763"/>
      <c r="CP18" s="763"/>
      <c r="CQ18" s="763"/>
      <c r="CR18" s="763"/>
      <c r="CS18" s="763"/>
      <c r="CT18" s="763"/>
      <c r="CU18" s="142"/>
      <c r="CV18" s="164"/>
      <c r="CW18" s="763" t="s">
        <v>5884</v>
      </c>
      <c r="CX18" s="763"/>
      <c r="CY18" s="763"/>
      <c r="CZ18" s="763"/>
      <c r="DA18" s="763"/>
      <c r="DB18" s="763"/>
      <c r="DC18" s="763"/>
      <c r="DD18" s="763"/>
      <c r="DE18" s="763"/>
      <c r="DF18" s="763"/>
      <c r="DG18" s="763"/>
      <c r="DH18" s="744"/>
      <c r="DI18" s="142"/>
      <c r="DJ18" s="142"/>
      <c r="DK18" s="734" t="s">
        <v>4237</v>
      </c>
      <c r="DL18" s="763"/>
      <c r="DM18" s="763"/>
      <c r="DN18" s="763"/>
      <c r="DO18" s="763"/>
      <c r="DP18" s="763"/>
      <c r="DQ18" s="763"/>
      <c r="DR18" s="763"/>
      <c r="DS18" s="763"/>
      <c r="DT18" s="763"/>
      <c r="DU18" s="763"/>
      <c r="DV18" s="763"/>
      <c r="DW18" s="142"/>
      <c r="DX18" s="164"/>
      <c r="DY18" s="763" t="s">
        <v>4272</v>
      </c>
      <c r="DZ18" s="763"/>
      <c r="EA18" s="763"/>
      <c r="EB18" s="763"/>
      <c r="EC18" s="763"/>
      <c r="ED18" s="763"/>
      <c r="EE18" s="763"/>
      <c r="EF18" s="763"/>
      <c r="EG18" s="763"/>
      <c r="EH18" s="763"/>
      <c r="EI18" s="763"/>
      <c r="EJ18" s="744"/>
    </row>
    <row r="19" spans="1:140" ht="15" customHeight="1">
      <c r="A19" s="568"/>
      <c r="B19" s="160"/>
      <c r="C19" s="736" t="s">
        <v>653</v>
      </c>
      <c r="D19" s="762"/>
      <c r="E19" s="762"/>
      <c r="F19" s="762"/>
      <c r="G19" s="762"/>
      <c r="H19" s="762"/>
      <c r="I19" s="762"/>
      <c r="J19" s="762"/>
      <c r="K19" s="762"/>
      <c r="L19" s="762"/>
      <c r="M19" s="762"/>
      <c r="N19" s="762"/>
      <c r="O19" s="136"/>
      <c r="P19" s="246"/>
      <c r="Q19" s="762" t="s">
        <v>685</v>
      </c>
      <c r="R19" s="762"/>
      <c r="S19" s="762"/>
      <c r="T19" s="762"/>
      <c r="U19" s="762"/>
      <c r="V19" s="762"/>
      <c r="W19" s="762"/>
      <c r="X19" s="762"/>
      <c r="Y19" s="762"/>
      <c r="Z19" s="762"/>
      <c r="AA19" s="762"/>
      <c r="AB19" s="762"/>
      <c r="AC19" s="568"/>
      <c r="AD19" s="160"/>
      <c r="AE19" s="762" t="s">
        <v>757</v>
      </c>
      <c r="AF19" s="762"/>
      <c r="AG19" s="762"/>
      <c r="AH19" s="762"/>
      <c r="AI19" s="762"/>
      <c r="AJ19" s="762"/>
      <c r="AK19" s="762"/>
      <c r="AL19" s="762"/>
      <c r="AM19" s="762"/>
      <c r="AN19" s="762"/>
      <c r="AO19" s="762"/>
      <c r="AP19" s="762"/>
      <c r="AQ19" s="136"/>
      <c r="AR19" s="246"/>
      <c r="AS19" s="762" t="s">
        <v>765</v>
      </c>
      <c r="AT19" s="762"/>
      <c r="AU19" s="762"/>
      <c r="AV19" s="762"/>
      <c r="AW19" s="762"/>
      <c r="AX19" s="762"/>
      <c r="AY19" s="762"/>
      <c r="AZ19" s="762"/>
      <c r="BA19" s="762"/>
      <c r="BB19" s="762"/>
      <c r="BC19" s="762"/>
      <c r="BD19" s="762"/>
      <c r="BE19" s="247"/>
      <c r="BF19" s="247"/>
      <c r="BG19" s="762" t="s">
        <v>5878</v>
      </c>
      <c r="BH19" s="762"/>
      <c r="BI19" s="762"/>
      <c r="BJ19" s="762"/>
      <c r="BK19" s="762"/>
      <c r="BL19" s="762"/>
      <c r="BM19" s="762"/>
      <c r="BN19" s="762"/>
      <c r="BO19" s="762"/>
      <c r="BP19" s="762"/>
      <c r="BQ19" s="762"/>
      <c r="BR19" s="718"/>
      <c r="BS19" s="142"/>
      <c r="BT19" s="142"/>
      <c r="BU19" s="736"/>
      <c r="BV19" s="762"/>
      <c r="BW19" s="762"/>
      <c r="BX19" s="762"/>
      <c r="BY19" s="762"/>
      <c r="BZ19" s="762"/>
      <c r="CA19" s="762"/>
      <c r="CB19" s="762"/>
      <c r="CC19" s="762"/>
      <c r="CD19" s="762"/>
      <c r="CE19" s="762"/>
      <c r="CF19" s="762"/>
      <c r="CG19" s="568"/>
      <c r="CH19" s="164"/>
      <c r="CI19" s="762" t="s">
        <v>685</v>
      </c>
      <c r="CJ19" s="762"/>
      <c r="CK19" s="762"/>
      <c r="CL19" s="762"/>
      <c r="CM19" s="762"/>
      <c r="CN19" s="762"/>
      <c r="CO19" s="762"/>
      <c r="CP19" s="762"/>
      <c r="CQ19" s="762"/>
      <c r="CR19" s="762"/>
      <c r="CS19" s="762"/>
      <c r="CT19" s="762"/>
      <c r="CU19" s="594"/>
      <c r="CV19" s="164"/>
      <c r="CW19" s="762" t="s">
        <v>5878</v>
      </c>
      <c r="CX19" s="762"/>
      <c r="CY19" s="762"/>
      <c r="CZ19" s="762"/>
      <c r="DA19" s="762"/>
      <c r="DB19" s="762"/>
      <c r="DC19" s="762"/>
      <c r="DD19" s="762"/>
      <c r="DE19" s="762"/>
      <c r="DF19" s="762"/>
      <c r="DG19" s="762"/>
      <c r="DH19" s="718"/>
      <c r="DI19" s="142"/>
      <c r="DJ19" s="142"/>
      <c r="DK19" s="736"/>
      <c r="DL19" s="762"/>
      <c r="DM19" s="762"/>
      <c r="DN19" s="762"/>
      <c r="DO19" s="762"/>
      <c r="DP19" s="762"/>
      <c r="DQ19" s="762"/>
      <c r="DR19" s="762"/>
      <c r="DS19" s="762"/>
      <c r="DT19" s="762"/>
      <c r="DU19" s="762"/>
      <c r="DV19" s="762"/>
      <c r="DW19" s="568"/>
      <c r="DX19" s="164"/>
      <c r="DY19" s="762" t="s">
        <v>685</v>
      </c>
      <c r="DZ19" s="762"/>
      <c r="EA19" s="762"/>
      <c r="EB19" s="762"/>
      <c r="EC19" s="762"/>
      <c r="ED19" s="762"/>
      <c r="EE19" s="762"/>
      <c r="EF19" s="762"/>
      <c r="EG19" s="762"/>
      <c r="EH19" s="762"/>
      <c r="EI19" s="762"/>
      <c r="EJ19" s="718"/>
    </row>
    <row r="20" spans="1:140" ht="111.75" customHeight="1">
      <c r="A20" s="135"/>
      <c r="B20" s="160"/>
      <c r="C20" s="1064"/>
      <c r="D20" s="1053"/>
      <c r="E20" s="1053"/>
      <c r="F20" s="1053"/>
      <c r="G20" s="1053"/>
      <c r="H20" s="1053"/>
      <c r="I20" s="1053"/>
      <c r="J20" s="1053"/>
      <c r="K20" s="1053"/>
      <c r="L20" s="1053"/>
      <c r="M20" s="1053"/>
      <c r="N20" s="1057"/>
      <c r="O20" s="135"/>
      <c r="P20" s="160"/>
      <c r="Q20" s="1052"/>
      <c r="R20" s="1053"/>
      <c r="S20" s="1053"/>
      <c r="T20" s="1053"/>
      <c r="U20" s="1053"/>
      <c r="V20" s="1053"/>
      <c r="W20" s="1053"/>
      <c r="X20" s="1053"/>
      <c r="Y20" s="1053"/>
      <c r="Z20" s="1053"/>
      <c r="AA20" s="1053"/>
      <c r="AB20" s="1057"/>
      <c r="AC20" s="135"/>
      <c r="AD20" s="247"/>
      <c r="AE20" s="1052"/>
      <c r="AF20" s="1053"/>
      <c r="AG20" s="1053"/>
      <c r="AH20" s="1053"/>
      <c r="AI20" s="1053"/>
      <c r="AJ20" s="1053"/>
      <c r="AK20" s="1053"/>
      <c r="AL20" s="1053"/>
      <c r="AM20" s="1053"/>
      <c r="AN20" s="1053"/>
      <c r="AO20" s="1053"/>
      <c r="AP20" s="1057"/>
      <c r="AQ20" s="135"/>
      <c r="AR20" s="160"/>
      <c r="AS20" s="1052"/>
      <c r="AT20" s="1053"/>
      <c r="AU20" s="1053"/>
      <c r="AV20" s="1053"/>
      <c r="AW20" s="1053"/>
      <c r="AX20" s="1053"/>
      <c r="AY20" s="1053"/>
      <c r="AZ20" s="1053"/>
      <c r="BA20" s="1053"/>
      <c r="BB20" s="1053"/>
      <c r="BC20" s="1053"/>
      <c r="BD20" s="1057"/>
      <c r="BE20" s="247"/>
      <c r="BF20" s="247"/>
      <c r="BG20" s="1052"/>
      <c r="BH20" s="1053"/>
      <c r="BI20" s="1053"/>
      <c r="BJ20" s="1053"/>
      <c r="BK20" s="1053"/>
      <c r="BL20" s="1053"/>
      <c r="BM20" s="1053"/>
      <c r="BN20" s="1053"/>
      <c r="BO20" s="1053"/>
      <c r="BP20" s="1053"/>
      <c r="BQ20" s="1053"/>
      <c r="BR20" s="1054"/>
      <c r="BS20" s="142"/>
      <c r="BT20" s="142"/>
      <c r="BU20" s="732"/>
      <c r="BV20" s="809"/>
      <c r="BW20" s="809"/>
      <c r="BX20" s="809"/>
      <c r="BY20" s="809"/>
      <c r="BZ20" s="809"/>
      <c r="CA20" s="809"/>
      <c r="CB20" s="809"/>
      <c r="CC20" s="809"/>
      <c r="CD20" s="809"/>
      <c r="CE20" s="809"/>
      <c r="CF20" s="809"/>
      <c r="CG20" s="135"/>
      <c r="CH20" s="164"/>
      <c r="CI20" s="1052"/>
      <c r="CJ20" s="1053"/>
      <c r="CK20" s="1053"/>
      <c r="CL20" s="1053"/>
      <c r="CM20" s="1053"/>
      <c r="CN20" s="1053"/>
      <c r="CO20" s="1053"/>
      <c r="CP20" s="1053"/>
      <c r="CQ20" s="1053"/>
      <c r="CR20" s="1053"/>
      <c r="CS20" s="1053"/>
      <c r="CT20" s="1057"/>
      <c r="CU20" s="135"/>
      <c r="CV20" s="164"/>
      <c r="CW20" s="1052"/>
      <c r="CX20" s="1053"/>
      <c r="CY20" s="1053"/>
      <c r="CZ20" s="1053"/>
      <c r="DA20" s="1053"/>
      <c r="DB20" s="1053"/>
      <c r="DC20" s="1053"/>
      <c r="DD20" s="1053"/>
      <c r="DE20" s="1053"/>
      <c r="DF20" s="1053"/>
      <c r="DG20" s="1053"/>
      <c r="DH20" s="1054"/>
      <c r="DI20" s="142"/>
      <c r="DJ20" s="142"/>
      <c r="DK20" s="732"/>
      <c r="DL20" s="809"/>
      <c r="DM20" s="809"/>
      <c r="DN20" s="809"/>
      <c r="DO20" s="809"/>
      <c r="DP20" s="809"/>
      <c r="DQ20" s="809"/>
      <c r="DR20" s="809"/>
      <c r="DS20" s="809"/>
      <c r="DT20" s="809"/>
      <c r="DU20" s="809"/>
      <c r="DV20" s="809"/>
      <c r="DW20" s="135"/>
      <c r="DX20" s="164"/>
      <c r="DY20" s="1052"/>
      <c r="DZ20" s="1053"/>
      <c r="EA20" s="1053"/>
      <c r="EB20" s="1053"/>
      <c r="EC20" s="1053"/>
      <c r="ED20" s="1053"/>
      <c r="EE20" s="1053"/>
      <c r="EF20" s="1053"/>
      <c r="EG20" s="1053"/>
      <c r="EH20" s="1053"/>
      <c r="EI20" s="1053"/>
      <c r="EJ20" s="1054"/>
    </row>
    <row r="21" spans="1:140">
      <c r="A21" s="137"/>
      <c r="B21" s="160"/>
      <c r="C21" s="876"/>
      <c r="D21" s="877"/>
      <c r="E21" s="877"/>
      <c r="F21" s="877"/>
      <c r="G21" s="877"/>
      <c r="H21" s="877"/>
      <c r="I21" s="877"/>
      <c r="J21" s="877"/>
      <c r="K21" s="877"/>
      <c r="L21" s="877"/>
      <c r="M21" s="877"/>
      <c r="N21" s="878"/>
      <c r="O21" s="137"/>
      <c r="P21" s="160"/>
      <c r="Q21" s="1055"/>
      <c r="R21" s="877"/>
      <c r="S21" s="877"/>
      <c r="T21" s="877"/>
      <c r="U21" s="877"/>
      <c r="V21" s="877"/>
      <c r="W21" s="877"/>
      <c r="X21" s="877"/>
      <c r="Y21" s="877"/>
      <c r="Z21" s="877"/>
      <c r="AA21" s="877"/>
      <c r="AB21" s="878"/>
      <c r="AC21" s="137"/>
      <c r="AD21" s="247"/>
      <c r="AE21" s="1055"/>
      <c r="AF21" s="877"/>
      <c r="AG21" s="877"/>
      <c r="AH21" s="877"/>
      <c r="AI21" s="877"/>
      <c r="AJ21" s="877"/>
      <c r="AK21" s="877"/>
      <c r="AL21" s="877"/>
      <c r="AM21" s="877"/>
      <c r="AN21" s="877"/>
      <c r="AO21" s="877"/>
      <c r="AP21" s="878"/>
      <c r="AQ21" s="137"/>
      <c r="AR21" s="160"/>
      <c r="AS21" s="1055"/>
      <c r="AT21" s="877"/>
      <c r="AU21" s="877"/>
      <c r="AV21" s="877"/>
      <c r="AW21" s="877"/>
      <c r="AX21" s="877"/>
      <c r="AY21" s="877"/>
      <c r="AZ21" s="877"/>
      <c r="BA21" s="877"/>
      <c r="BB21" s="877"/>
      <c r="BC21" s="877"/>
      <c r="BD21" s="878"/>
      <c r="BE21" s="137"/>
      <c r="BF21" s="247"/>
      <c r="BG21" s="1055"/>
      <c r="BH21" s="877"/>
      <c r="BI21" s="877"/>
      <c r="BJ21" s="877"/>
      <c r="BK21" s="877"/>
      <c r="BL21" s="877"/>
      <c r="BM21" s="877"/>
      <c r="BN21" s="877"/>
      <c r="BO21" s="877"/>
      <c r="BP21" s="877"/>
      <c r="BQ21" s="877"/>
      <c r="BR21" s="1056"/>
      <c r="BU21" s="732"/>
      <c r="BV21" s="809"/>
      <c r="BW21" s="809"/>
      <c r="BX21" s="809"/>
      <c r="BY21" s="809"/>
      <c r="BZ21" s="809"/>
      <c r="CA21" s="809"/>
      <c r="CB21" s="809"/>
      <c r="CC21" s="809"/>
      <c r="CD21" s="809"/>
      <c r="CE21" s="809"/>
      <c r="CF21" s="809"/>
      <c r="CG21" s="137"/>
      <c r="CH21" s="160"/>
      <c r="CI21" s="1055"/>
      <c r="CJ21" s="877"/>
      <c r="CK21" s="877"/>
      <c r="CL21" s="877"/>
      <c r="CM21" s="877"/>
      <c r="CN21" s="877"/>
      <c r="CO21" s="877"/>
      <c r="CP21" s="877"/>
      <c r="CQ21" s="877"/>
      <c r="CR21" s="877"/>
      <c r="CS21" s="877"/>
      <c r="CT21" s="878"/>
      <c r="CU21" s="137"/>
      <c r="CV21" s="160"/>
      <c r="CW21" s="1055"/>
      <c r="CX21" s="877"/>
      <c r="CY21" s="877"/>
      <c r="CZ21" s="877"/>
      <c r="DA21" s="877"/>
      <c r="DB21" s="877"/>
      <c r="DC21" s="877"/>
      <c r="DD21" s="877"/>
      <c r="DE21" s="877"/>
      <c r="DF21" s="877"/>
      <c r="DG21" s="877"/>
      <c r="DH21" s="1056"/>
      <c r="DK21" s="732"/>
      <c r="DL21" s="809"/>
      <c r="DM21" s="809"/>
      <c r="DN21" s="809"/>
      <c r="DO21" s="809"/>
      <c r="DP21" s="809"/>
      <c r="DQ21" s="809"/>
      <c r="DR21" s="809"/>
      <c r="DS21" s="809"/>
      <c r="DT21" s="809"/>
      <c r="DU21" s="809"/>
      <c r="DV21" s="809"/>
      <c r="DW21" s="137"/>
      <c r="DX21" s="160"/>
      <c r="DY21" s="1055"/>
      <c r="DZ21" s="877"/>
      <c r="EA21" s="877"/>
      <c r="EB21" s="877"/>
      <c r="EC21" s="877"/>
      <c r="ED21" s="877"/>
      <c r="EE21" s="877"/>
      <c r="EF21" s="877"/>
      <c r="EG21" s="877"/>
      <c r="EH21" s="877"/>
      <c r="EI21" s="877"/>
      <c r="EJ21" s="1056"/>
    </row>
    <row r="22" spans="1:140">
      <c r="A22" s="137" t="s">
        <v>654</v>
      </c>
      <c r="B22" s="160"/>
      <c r="C22" s="714">
        <f>VLOOKUP(A22,'Прайс-лист'!$B:$K,10,0)</f>
        <v>810</v>
      </c>
      <c r="D22" s="715"/>
      <c r="E22" s="715"/>
      <c r="F22" s="715"/>
      <c r="G22" s="715"/>
      <c r="H22" s="715"/>
      <c r="I22" s="715"/>
      <c r="J22" s="715"/>
      <c r="K22" s="716"/>
      <c r="L22" s="708"/>
      <c r="M22" s="761"/>
      <c r="N22" s="761"/>
      <c r="O22" s="137" t="s">
        <v>686</v>
      </c>
      <c r="P22" s="160"/>
      <c r="Q22" s="719">
        <f>VLOOKUP(O22,'Прайс-лист'!$B:$K,10,0)</f>
        <v>690</v>
      </c>
      <c r="R22" s="715"/>
      <c r="S22" s="715"/>
      <c r="T22" s="715"/>
      <c r="U22" s="715"/>
      <c r="V22" s="715"/>
      <c r="W22" s="715"/>
      <c r="X22" s="715"/>
      <c r="Y22" s="716"/>
      <c r="Z22" s="708"/>
      <c r="AA22" s="761"/>
      <c r="AB22" s="761"/>
      <c r="AC22" s="137" t="s">
        <v>758</v>
      </c>
      <c r="AD22" s="247"/>
      <c r="AE22" s="719">
        <f>VLOOKUP(AC22,'Прайс-лист'!$B:$K,10,0)</f>
        <v>650</v>
      </c>
      <c r="AF22" s="715"/>
      <c r="AG22" s="715"/>
      <c r="AH22" s="715"/>
      <c r="AI22" s="715"/>
      <c r="AJ22" s="715"/>
      <c r="AK22" s="715"/>
      <c r="AL22" s="715"/>
      <c r="AM22" s="716"/>
      <c r="AN22" s="708"/>
      <c r="AO22" s="761"/>
      <c r="AP22" s="761"/>
      <c r="AQ22" s="137" t="s">
        <v>766</v>
      </c>
      <c r="AR22" s="160"/>
      <c r="AS22" s="719">
        <f>VLOOKUP(AQ22,'Прайс-лист'!$B:$K,10,0)</f>
        <v>1300</v>
      </c>
      <c r="AT22" s="715"/>
      <c r="AU22" s="715"/>
      <c r="AV22" s="715"/>
      <c r="AW22" s="715"/>
      <c r="AX22" s="715"/>
      <c r="AY22" s="715"/>
      <c r="AZ22" s="715"/>
      <c r="BA22" s="716"/>
      <c r="BB22" s="708"/>
      <c r="BC22" s="761"/>
      <c r="BD22" s="761"/>
      <c r="BE22" s="137" t="s">
        <v>5857</v>
      </c>
      <c r="BF22" s="247"/>
      <c r="BG22" s="719">
        <f>VLOOKUP(BE22,'Прайс-лист'!$B:$K,10,0)</f>
        <v>1920</v>
      </c>
      <c r="BH22" s="715"/>
      <c r="BI22" s="715"/>
      <c r="BJ22" s="715"/>
      <c r="BK22" s="715"/>
      <c r="BL22" s="715"/>
      <c r="BM22" s="715"/>
      <c r="BN22" s="715"/>
      <c r="BO22" s="716"/>
      <c r="BP22" s="708"/>
      <c r="BQ22" s="761"/>
      <c r="BR22" s="713"/>
      <c r="BS22" s="137" t="s">
        <v>7541</v>
      </c>
      <c r="BU22" s="881">
        <f>VLOOKUP(BS22,'Прайс-лист'!$B:$K,10,0)</f>
        <v>800</v>
      </c>
      <c r="BV22" s="882"/>
      <c r="BW22" s="882"/>
      <c r="BX22" s="882"/>
      <c r="BY22" s="882"/>
      <c r="BZ22" s="882"/>
      <c r="CA22" s="882"/>
      <c r="CB22" s="882"/>
      <c r="CC22" s="945"/>
      <c r="CD22" s="947"/>
      <c r="CE22" s="948"/>
      <c r="CF22" s="949"/>
      <c r="CG22" s="137" t="s">
        <v>689</v>
      </c>
      <c r="CH22" s="160"/>
      <c r="CI22" s="719">
        <f>VLOOKUP(CG22,'Прайс-лист'!$B:$K,10,0)</f>
        <v>900</v>
      </c>
      <c r="CJ22" s="715"/>
      <c r="CK22" s="715"/>
      <c r="CL22" s="715"/>
      <c r="CM22" s="715"/>
      <c r="CN22" s="715"/>
      <c r="CO22" s="715"/>
      <c r="CP22" s="715"/>
      <c r="CQ22" s="716"/>
      <c r="CR22" s="708"/>
      <c r="CS22" s="761"/>
      <c r="CT22" s="761"/>
      <c r="CU22" s="137" t="s">
        <v>5859</v>
      </c>
      <c r="CV22" s="160"/>
      <c r="CW22" s="719">
        <f>VLOOKUP(CU22,'Прайс-лист'!$B:$K,10,0)</f>
        <v>2120</v>
      </c>
      <c r="CX22" s="715"/>
      <c r="CY22" s="715"/>
      <c r="CZ22" s="715"/>
      <c r="DA22" s="715"/>
      <c r="DB22" s="715"/>
      <c r="DC22" s="715"/>
      <c r="DD22" s="715"/>
      <c r="DE22" s="716"/>
      <c r="DF22" s="708"/>
      <c r="DG22" s="761"/>
      <c r="DH22" s="713"/>
      <c r="DI22" s="137" t="s">
        <v>7543</v>
      </c>
      <c r="DJ22" s="160"/>
      <c r="DK22" s="881">
        <f>VLOOKUP(DI22,'Прайс-лист'!$B:$K,10,0)</f>
        <v>800</v>
      </c>
      <c r="DL22" s="882"/>
      <c r="DM22" s="882"/>
      <c r="DN22" s="882"/>
      <c r="DO22" s="882"/>
      <c r="DP22" s="882"/>
      <c r="DQ22" s="882"/>
      <c r="DR22" s="882"/>
      <c r="DS22" s="945"/>
      <c r="DT22" s="947"/>
      <c r="DU22" s="948"/>
      <c r="DV22" s="949"/>
      <c r="DW22" s="137" t="s">
        <v>695</v>
      </c>
      <c r="DX22" s="160"/>
      <c r="DY22" s="719">
        <f>VLOOKUP(DW22,'Прайс-лист'!$B:$K,10,0)</f>
        <v>1140</v>
      </c>
      <c r="DZ22" s="715"/>
      <c r="EA22" s="715"/>
      <c r="EB22" s="715"/>
      <c r="EC22" s="715"/>
      <c r="ED22" s="715"/>
      <c r="EE22" s="715"/>
      <c r="EF22" s="715"/>
      <c r="EG22" s="716"/>
      <c r="EH22" s="708"/>
      <c r="EI22" s="761"/>
      <c r="EJ22" s="713"/>
    </row>
    <row r="23" spans="1:140" ht="15" thickBot="1">
      <c r="A23" s="138" t="s">
        <v>793</v>
      </c>
      <c r="B23" s="160"/>
      <c r="C23" s="753">
        <f>VLOOKUP(A23,'Прайс-лист'!$B:$K,10,0)</f>
        <v>810</v>
      </c>
      <c r="D23" s="723"/>
      <c r="E23" s="723"/>
      <c r="F23" s="723"/>
      <c r="G23" s="723"/>
      <c r="H23" s="723"/>
      <c r="I23" s="723"/>
      <c r="J23" s="723"/>
      <c r="K23" s="724"/>
      <c r="L23" s="725"/>
      <c r="M23" s="726"/>
      <c r="N23" s="726"/>
      <c r="O23" s="139" t="s">
        <v>811</v>
      </c>
      <c r="P23" s="245"/>
      <c r="Q23" s="722">
        <f>VLOOKUP(O23,'Прайс-лист'!$B:$K,10,0)</f>
        <v>690</v>
      </c>
      <c r="R23" s="723"/>
      <c r="S23" s="723"/>
      <c r="T23" s="723"/>
      <c r="U23" s="723"/>
      <c r="V23" s="723"/>
      <c r="W23" s="723"/>
      <c r="X23" s="723"/>
      <c r="Y23" s="724"/>
      <c r="Z23" s="725"/>
      <c r="AA23" s="726"/>
      <c r="AB23" s="726"/>
      <c r="AC23" s="139" t="s">
        <v>857</v>
      </c>
      <c r="AD23" s="248"/>
      <c r="AE23" s="722">
        <f>VLOOKUP(AC23,'Прайс-лист'!$B:$K,10,0)</f>
        <v>650</v>
      </c>
      <c r="AF23" s="723"/>
      <c r="AG23" s="723"/>
      <c r="AH23" s="723"/>
      <c r="AI23" s="723"/>
      <c r="AJ23" s="723"/>
      <c r="AK23" s="723"/>
      <c r="AL23" s="723"/>
      <c r="AM23" s="724"/>
      <c r="AN23" s="725"/>
      <c r="AO23" s="726"/>
      <c r="AP23" s="726"/>
      <c r="AQ23" s="139" t="s">
        <v>861</v>
      </c>
      <c r="AR23" s="245"/>
      <c r="AS23" s="722">
        <f>VLOOKUP(AQ23,'Прайс-лист'!$B:$K,10,0)</f>
        <v>1300</v>
      </c>
      <c r="AT23" s="723"/>
      <c r="AU23" s="723"/>
      <c r="AV23" s="723"/>
      <c r="AW23" s="723"/>
      <c r="AX23" s="723"/>
      <c r="AY23" s="723"/>
      <c r="AZ23" s="723"/>
      <c r="BA23" s="724"/>
      <c r="BB23" s="725"/>
      <c r="BC23" s="726"/>
      <c r="BD23" s="726"/>
      <c r="BE23" s="139" t="s">
        <v>5858</v>
      </c>
      <c r="BF23" s="248"/>
      <c r="BG23" s="722">
        <f>VLOOKUP(BE23,'Прайс-лист'!$B:$K,10,0)</f>
        <v>1920</v>
      </c>
      <c r="BH23" s="723"/>
      <c r="BI23" s="723"/>
      <c r="BJ23" s="723"/>
      <c r="BK23" s="723"/>
      <c r="BL23" s="723"/>
      <c r="BM23" s="723"/>
      <c r="BN23" s="723"/>
      <c r="BO23" s="724"/>
      <c r="BP23" s="725"/>
      <c r="BQ23" s="726"/>
      <c r="BR23" s="727"/>
      <c r="BS23" s="138"/>
      <c r="BU23" s="884"/>
      <c r="BV23" s="885"/>
      <c r="BW23" s="885"/>
      <c r="BX23" s="885"/>
      <c r="BY23" s="885"/>
      <c r="BZ23" s="885"/>
      <c r="CA23" s="885"/>
      <c r="CB23" s="885"/>
      <c r="CC23" s="946"/>
      <c r="CD23" s="950"/>
      <c r="CE23" s="951"/>
      <c r="CF23" s="952"/>
      <c r="CG23" s="139" t="s">
        <v>813</v>
      </c>
      <c r="CH23" s="245"/>
      <c r="CI23" s="722">
        <f>VLOOKUP(CG23,'Прайс-лист'!$B:$K,10,0)</f>
        <v>900</v>
      </c>
      <c r="CJ23" s="723"/>
      <c r="CK23" s="723"/>
      <c r="CL23" s="723"/>
      <c r="CM23" s="723"/>
      <c r="CN23" s="723"/>
      <c r="CO23" s="723"/>
      <c r="CP23" s="723"/>
      <c r="CQ23" s="724"/>
      <c r="CR23" s="725"/>
      <c r="CS23" s="726"/>
      <c r="CT23" s="726"/>
      <c r="CU23" s="139" t="s">
        <v>5860</v>
      </c>
      <c r="CV23" s="245"/>
      <c r="CW23" s="722">
        <f>VLOOKUP(CU23,'Прайс-лист'!$B:$K,10,0)</f>
        <v>2120</v>
      </c>
      <c r="CX23" s="723"/>
      <c r="CY23" s="723"/>
      <c r="CZ23" s="723"/>
      <c r="DA23" s="723"/>
      <c r="DB23" s="723"/>
      <c r="DC23" s="723"/>
      <c r="DD23" s="723"/>
      <c r="DE23" s="724"/>
      <c r="DF23" s="725"/>
      <c r="DG23" s="726"/>
      <c r="DH23" s="727"/>
      <c r="DI23" s="138"/>
      <c r="DJ23" s="160"/>
      <c r="DK23" s="884"/>
      <c r="DL23" s="885"/>
      <c r="DM23" s="885"/>
      <c r="DN23" s="885"/>
      <c r="DO23" s="885"/>
      <c r="DP23" s="885"/>
      <c r="DQ23" s="885"/>
      <c r="DR23" s="885"/>
      <c r="DS23" s="946"/>
      <c r="DT23" s="950"/>
      <c r="DU23" s="951"/>
      <c r="DV23" s="952"/>
      <c r="DW23" s="139" t="s">
        <v>817</v>
      </c>
      <c r="DX23" s="245"/>
      <c r="DY23" s="722">
        <f>VLOOKUP(DW23,'Прайс-лист'!$B:$K,10,0)</f>
        <v>1140</v>
      </c>
      <c r="DZ23" s="723"/>
      <c r="EA23" s="723"/>
      <c r="EB23" s="723"/>
      <c r="EC23" s="723"/>
      <c r="ED23" s="723"/>
      <c r="EE23" s="723"/>
      <c r="EF23" s="723"/>
      <c r="EG23" s="724"/>
      <c r="EH23" s="725"/>
      <c r="EI23" s="726"/>
      <c r="EJ23" s="727"/>
    </row>
    <row r="24" spans="1:140" ht="14.25" customHeight="1" thickBot="1">
      <c r="B24" s="160"/>
      <c r="C24" s="567"/>
      <c r="D24" s="567"/>
      <c r="E24" s="567"/>
      <c r="F24" s="567"/>
      <c r="G24" s="567"/>
      <c r="H24" s="567"/>
      <c r="I24" s="567"/>
      <c r="J24" s="567"/>
      <c r="K24" s="567"/>
      <c r="L24" s="567"/>
      <c r="M24" s="160"/>
      <c r="N24" s="158"/>
      <c r="O24" s="158"/>
      <c r="P24" s="158"/>
      <c r="Q24" s="158"/>
      <c r="R24" s="158"/>
      <c r="S24" s="158"/>
      <c r="T24" s="158"/>
      <c r="U24" s="158"/>
      <c r="V24" s="158"/>
      <c r="W24" s="158"/>
      <c r="X24" s="158"/>
      <c r="Y24" s="158"/>
      <c r="Z24" s="140"/>
      <c r="AA24" s="158"/>
      <c r="AB24" s="158"/>
      <c r="AC24" s="158"/>
      <c r="AD24" s="158"/>
      <c r="AE24" s="158"/>
      <c r="AF24" s="158"/>
      <c r="AG24" s="158"/>
      <c r="AH24" s="158"/>
      <c r="AI24" s="158"/>
      <c r="AJ24" s="158"/>
      <c r="AK24" s="158"/>
      <c r="AL24" s="158"/>
      <c r="AM24" s="140"/>
      <c r="AN24" s="158"/>
      <c r="AO24" s="158"/>
      <c r="AP24" s="158"/>
      <c r="AQ24" s="158"/>
      <c r="AR24" s="158"/>
      <c r="AS24" s="158"/>
      <c r="AT24" s="158"/>
      <c r="AU24" s="158"/>
      <c r="AV24" s="158"/>
      <c r="AW24" s="158"/>
      <c r="AX24" s="158"/>
      <c r="AY24" s="158"/>
      <c r="AZ24" s="160"/>
      <c r="BA24" s="160"/>
      <c r="BB24" s="160"/>
      <c r="BC24" s="160"/>
      <c r="BD24" s="158"/>
      <c r="BE24" s="158"/>
      <c r="BF24" s="158"/>
      <c r="BG24" s="158"/>
      <c r="BH24" s="158"/>
      <c r="BI24" s="158"/>
      <c r="BJ24" s="158"/>
      <c r="BK24" s="158"/>
      <c r="BL24" s="158"/>
      <c r="BM24" s="158"/>
      <c r="BN24" s="158"/>
      <c r="BO24" s="158"/>
      <c r="BP24" s="158"/>
      <c r="BQ24" s="158"/>
      <c r="BR24" s="158"/>
      <c r="BS24" s="158"/>
      <c r="BT24" s="164"/>
      <c r="BU24" s="142"/>
      <c r="BV24" s="142"/>
      <c r="BW24" s="142"/>
      <c r="BX24" s="142"/>
      <c r="BY24" s="142"/>
      <c r="BZ24" s="142"/>
      <c r="CA24" s="142"/>
      <c r="CB24" s="142"/>
      <c r="CC24" s="142"/>
      <c r="CD24" s="142"/>
      <c r="CE24" s="142"/>
      <c r="CF24" s="142"/>
      <c r="CG24" s="142"/>
      <c r="CH24" s="142"/>
      <c r="CI24" s="142"/>
      <c r="CJ24" s="142"/>
      <c r="CK24" s="142"/>
      <c r="CL24" s="142"/>
      <c r="CM24" s="142"/>
      <c r="CN24" s="142"/>
      <c r="CO24" s="142"/>
      <c r="CP24" s="142"/>
      <c r="CQ24" s="142"/>
      <c r="CR24" s="142"/>
      <c r="CS24" s="142"/>
      <c r="CT24" s="142"/>
      <c r="CU24" s="142"/>
      <c r="CV24" s="142"/>
      <c r="CW24" s="142"/>
      <c r="CX24" s="142"/>
      <c r="CY24" s="142"/>
      <c r="CZ24" s="142"/>
      <c r="DA24" s="142"/>
      <c r="DB24" s="142"/>
      <c r="DC24" s="142"/>
      <c r="DD24" s="142"/>
      <c r="DE24" s="142"/>
      <c r="DF24" s="142"/>
      <c r="DG24" s="142"/>
      <c r="DH24" s="142"/>
      <c r="DI24" s="142"/>
      <c r="DJ24" s="142"/>
      <c r="DK24" s="142"/>
      <c r="DL24" s="142"/>
      <c r="DM24" s="142"/>
      <c r="DN24" s="142"/>
      <c r="DO24" s="142"/>
      <c r="DP24" s="142"/>
      <c r="DQ24" s="142"/>
      <c r="DR24" s="142"/>
      <c r="DS24" s="142"/>
      <c r="DT24" s="142"/>
      <c r="DU24" s="142"/>
      <c r="DV24" s="142"/>
      <c r="DW24" s="142"/>
    </row>
    <row r="25" spans="1:140" ht="15.75" customHeight="1" thickBot="1">
      <c r="B25" s="160"/>
      <c r="C25" s="754" t="s">
        <v>4274</v>
      </c>
      <c r="D25" s="755"/>
      <c r="E25" s="755"/>
      <c r="F25" s="755"/>
      <c r="G25" s="755"/>
      <c r="H25" s="755"/>
      <c r="I25" s="755"/>
      <c r="J25" s="755"/>
      <c r="K25" s="755"/>
      <c r="L25" s="755"/>
      <c r="M25" s="755"/>
      <c r="N25" s="755"/>
      <c r="O25" s="755"/>
      <c r="P25" s="755"/>
      <c r="Q25" s="755"/>
      <c r="R25" s="755"/>
      <c r="S25" s="755"/>
      <c r="T25" s="755"/>
      <c r="U25" s="755"/>
      <c r="V25" s="755"/>
      <c r="W25" s="755"/>
      <c r="X25" s="755"/>
      <c r="Y25" s="755"/>
      <c r="Z25" s="755"/>
      <c r="AA25" s="755"/>
      <c r="AB25" s="755"/>
      <c r="AC25" s="755"/>
      <c r="AD25" s="755"/>
      <c r="AE25" s="755"/>
      <c r="AF25" s="755"/>
      <c r="AG25" s="755"/>
      <c r="AH25" s="755"/>
      <c r="AI25" s="755"/>
      <c r="AJ25" s="755"/>
      <c r="AK25" s="755"/>
      <c r="AL25" s="755"/>
      <c r="AM25" s="755"/>
      <c r="AN25" s="755"/>
      <c r="AO25" s="755"/>
      <c r="AP25" s="755"/>
      <c r="AQ25" s="755"/>
      <c r="AR25" s="755"/>
      <c r="AS25" s="755"/>
      <c r="AT25" s="755"/>
      <c r="AU25" s="755"/>
      <c r="AV25" s="755"/>
      <c r="AW25" s="755"/>
      <c r="AX25" s="755"/>
      <c r="AY25" s="755"/>
      <c r="AZ25" s="755"/>
      <c r="BA25" s="755"/>
      <c r="BB25" s="755"/>
      <c r="BC25" s="755"/>
      <c r="BD25" s="756"/>
      <c r="BE25" s="158"/>
      <c r="BF25" s="158"/>
      <c r="BG25" s="754" t="s">
        <v>4278</v>
      </c>
      <c r="BH25" s="755"/>
      <c r="BI25" s="755"/>
      <c r="BJ25" s="755"/>
      <c r="BK25" s="755"/>
      <c r="BL25" s="755"/>
      <c r="BM25" s="755"/>
      <c r="BN25" s="755"/>
      <c r="BO25" s="755"/>
      <c r="BP25" s="755"/>
      <c r="BQ25" s="755"/>
      <c r="BR25" s="755"/>
      <c r="BS25" s="755"/>
      <c r="BT25" s="755"/>
      <c r="BU25" s="755"/>
      <c r="BV25" s="755"/>
      <c r="BW25" s="755"/>
      <c r="BX25" s="755"/>
      <c r="BY25" s="755"/>
      <c r="BZ25" s="755"/>
      <c r="CA25" s="755"/>
      <c r="CB25" s="755"/>
      <c r="CC25" s="755"/>
      <c r="CD25" s="755"/>
      <c r="CE25" s="755"/>
      <c r="CF25" s="755"/>
      <c r="CG25" s="755"/>
      <c r="CH25" s="755"/>
      <c r="CI25" s="755"/>
      <c r="CJ25" s="755"/>
      <c r="CK25" s="755"/>
      <c r="CL25" s="755"/>
      <c r="CM25" s="755"/>
      <c r="CN25" s="755"/>
      <c r="CO25" s="755"/>
      <c r="CP25" s="755"/>
      <c r="CQ25" s="755"/>
      <c r="CR25" s="755"/>
      <c r="CS25" s="755"/>
      <c r="CT25" s="756"/>
      <c r="CU25" s="142"/>
      <c r="CV25" s="142"/>
      <c r="CW25" s="754" t="s">
        <v>4186</v>
      </c>
      <c r="CX25" s="755"/>
      <c r="CY25" s="755"/>
      <c r="CZ25" s="755"/>
      <c r="DA25" s="755"/>
      <c r="DB25" s="755"/>
      <c r="DC25" s="755"/>
      <c r="DD25" s="755"/>
      <c r="DE25" s="755"/>
      <c r="DF25" s="755"/>
      <c r="DG25" s="755"/>
      <c r="DH25" s="755"/>
      <c r="DI25" s="755"/>
      <c r="DJ25" s="755"/>
      <c r="DK25" s="755"/>
      <c r="DL25" s="755"/>
      <c r="DM25" s="755"/>
      <c r="DN25" s="755"/>
      <c r="DO25" s="755"/>
      <c r="DP25" s="755"/>
      <c r="DQ25" s="755"/>
      <c r="DR25" s="755"/>
      <c r="DS25" s="755"/>
      <c r="DT25" s="755"/>
      <c r="DU25" s="755"/>
      <c r="DV25" s="756"/>
      <c r="DW25" s="142"/>
      <c r="DY25" s="754" t="s">
        <v>4279</v>
      </c>
      <c r="DZ25" s="755"/>
      <c r="EA25" s="755"/>
      <c r="EB25" s="755"/>
      <c r="EC25" s="755"/>
      <c r="ED25" s="755"/>
      <c r="EE25" s="755"/>
      <c r="EF25" s="755"/>
      <c r="EG25" s="755"/>
      <c r="EH25" s="755"/>
      <c r="EI25" s="755"/>
      <c r="EJ25" s="756"/>
    </row>
    <row r="26" spans="1:140">
      <c r="A26" s="135"/>
      <c r="B26" s="160"/>
      <c r="C26" s="740" t="s">
        <v>4251</v>
      </c>
      <c r="D26" s="741"/>
      <c r="E26" s="741"/>
      <c r="F26" s="741"/>
      <c r="G26" s="741"/>
      <c r="H26" s="741"/>
      <c r="I26" s="741"/>
      <c r="J26" s="741"/>
      <c r="K26" s="741"/>
      <c r="L26" s="741"/>
      <c r="M26" s="741"/>
      <c r="N26" s="741"/>
      <c r="O26" s="135"/>
      <c r="P26" s="160"/>
      <c r="Q26" s="741" t="s">
        <v>615</v>
      </c>
      <c r="R26" s="741"/>
      <c r="S26" s="741"/>
      <c r="T26" s="741"/>
      <c r="U26" s="741"/>
      <c r="V26" s="741"/>
      <c r="W26" s="741"/>
      <c r="X26" s="741"/>
      <c r="Y26" s="741"/>
      <c r="Z26" s="741"/>
      <c r="AA26" s="741"/>
      <c r="AB26" s="741"/>
      <c r="AC26" s="135"/>
      <c r="AD26" s="160"/>
      <c r="AE26" s="741" t="s">
        <v>714</v>
      </c>
      <c r="AF26" s="741"/>
      <c r="AG26" s="741"/>
      <c r="AH26" s="741"/>
      <c r="AI26" s="741"/>
      <c r="AJ26" s="741"/>
      <c r="AK26" s="741"/>
      <c r="AL26" s="741"/>
      <c r="AM26" s="741"/>
      <c r="AN26" s="741"/>
      <c r="AO26" s="741"/>
      <c r="AP26" s="741"/>
      <c r="AQ26" s="135"/>
      <c r="AR26" s="164"/>
      <c r="AS26" s="741" t="s">
        <v>4289</v>
      </c>
      <c r="AT26" s="741"/>
      <c r="AU26" s="741"/>
      <c r="AV26" s="741"/>
      <c r="AW26" s="741"/>
      <c r="AX26" s="741"/>
      <c r="AY26" s="741"/>
      <c r="AZ26" s="741"/>
      <c r="BA26" s="741"/>
      <c r="BB26" s="741"/>
      <c r="BC26" s="741"/>
      <c r="BD26" s="742"/>
      <c r="BE26" s="158"/>
      <c r="BF26" s="158"/>
      <c r="BG26" s="740" t="s">
        <v>5888</v>
      </c>
      <c r="BH26" s="741"/>
      <c r="BI26" s="741"/>
      <c r="BJ26" s="741"/>
      <c r="BK26" s="741"/>
      <c r="BL26" s="741"/>
      <c r="BM26" s="741"/>
      <c r="BN26" s="741"/>
      <c r="BO26" s="741"/>
      <c r="BP26" s="741"/>
      <c r="BQ26" s="741"/>
      <c r="BR26" s="741"/>
      <c r="BS26" s="135"/>
      <c r="BT26" s="160"/>
      <c r="BU26" s="741" t="s">
        <v>5877</v>
      </c>
      <c r="BV26" s="741"/>
      <c r="BW26" s="741"/>
      <c r="BX26" s="741"/>
      <c r="BY26" s="741"/>
      <c r="BZ26" s="741"/>
      <c r="CA26" s="741"/>
      <c r="CB26" s="741"/>
      <c r="CC26" s="741"/>
      <c r="CD26" s="741"/>
      <c r="CE26" s="741"/>
      <c r="CF26" s="741"/>
      <c r="CG26" s="135"/>
      <c r="CH26" s="164"/>
      <c r="CI26" s="741" t="s">
        <v>5875</v>
      </c>
      <c r="CJ26" s="741"/>
      <c r="CK26" s="741"/>
      <c r="CL26" s="741"/>
      <c r="CM26" s="741"/>
      <c r="CN26" s="741"/>
      <c r="CO26" s="741"/>
      <c r="CP26" s="741"/>
      <c r="CQ26" s="741"/>
      <c r="CR26" s="741"/>
      <c r="CS26" s="741"/>
      <c r="CT26" s="742"/>
      <c r="CU26" s="142"/>
      <c r="CV26" s="142"/>
      <c r="CW26" s="740" t="s">
        <v>4253</v>
      </c>
      <c r="CX26" s="741"/>
      <c r="CY26" s="741"/>
      <c r="CZ26" s="741"/>
      <c r="DA26" s="741"/>
      <c r="DB26" s="741"/>
      <c r="DC26" s="741"/>
      <c r="DD26" s="741"/>
      <c r="DE26" s="741"/>
      <c r="DF26" s="741"/>
      <c r="DG26" s="741"/>
      <c r="DH26" s="741"/>
      <c r="DI26" s="135"/>
      <c r="DJ26" s="164"/>
      <c r="DK26" s="809" t="s">
        <v>723</v>
      </c>
      <c r="DL26" s="809"/>
      <c r="DM26" s="809"/>
      <c r="DN26" s="809"/>
      <c r="DO26" s="809"/>
      <c r="DP26" s="809"/>
      <c r="DQ26" s="809"/>
      <c r="DR26" s="809"/>
      <c r="DS26" s="809"/>
      <c r="DT26" s="809"/>
      <c r="DU26" s="809"/>
      <c r="DV26" s="743"/>
      <c r="DW26" s="142"/>
      <c r="DX26" s="142"/>
      <c r="DY26" s="740" t="s">
        <v>5890</v>
      </c>
      <c r="DZ26" s="741"/>
      <c r="EA26" s="741"/>
      <c r="EB26" s="741"/>
      <c r="EC26" s="741"/>
      <c r="ED26" s="741"/>
      <c r="EE26" s="741"/>
      <c r="EF26" s="741"/>
      <c r="EG26" s="741"/>
      <c r="EH26" s="741"/>
      <c r="EI26" s="741"/>
      <c r="EJ26" s="742"/>
    </row>
    <row r="27" spans="1:140" ht="52.5" customHeight="1">
      <c r="A27" s="142"/>
      <c r="B27" s="160"/>
      <c r="C27" s="734" t="s">
        <v>4250</v>
      </c>
      <c r="D27" s="763"/>
      <c r="E27" s="763"/>
      <c r="F27" s="763"/>
      <c r="G27" s="763"/>
      <c r="H27" s="763"/>
      <c r="I27" s="763"/>
      <c r="J27" s="763"/>
      <c r="K27" s="763"/>
      <c r="L27" s="763"/>
      <c r="M27" s="763"/>
      <c r="N27" s="763"/>
      <c r="O27" s="142"/>
      <c r="P27" s="160"/>
      <c r="Q27" s="763" t="s">
        <v>4262</v>
      </c>
      <c r="R27" s="763"/>
      <c r="S27" s="763"/>
      <c r="T27" s="763"/>
      <c r="U27" s="763"/>
      <c r="V27" s="763"/>
      <c r="W27" s="763"/>
      <c r="X27" s="763"/>
      <c r="Y27" s="763"/>
      <c r="Z27" s="763"/>
      <c r="AA27" s="763"/>
      <c r="AB27" s="763"/>
      <c r="AC27" s="142"/>
      <c r="AD27" s="160"/>
      <c r="AE27" s="763" t="s">
        <v>4263</v>
      </c>
      <c r="AF27" s="763"/>
      <c r="AG27" s="763"/>
      <c r="AH27" s="763"/>
      <c r="AI27" s="763"/>
      <c r="AJ27" s="763"/>
      <c r="AK27" s="763"/>
      <c r="AL27" s="763"/>
      <c r="AM27" s="763"/>
      <c r="AN27" s="763"/>
      <c r="AO27" s="763"/>
      <c r="AP27" s="763"/>
      <c r="AQ27" s="142"/>
      <c r="AR27" s="164"/>
      <c r="AS27" s="763" t="s">
        <v>4282</v>
      </c>
      <c r="AT27" s="763"/>
      <c r="AU27" s="763"/>
      <c r="AV27" s="763"/>
      <c r="AW27" s="763"/>
      <c r="AX27" s="763"/>
      <c r="AY27" s="763"/>
      <c r="AZ27" s="763"/>
      <c r="BA27" s="763"/>
      <c r="BB27" s="763"/>
      <c r="BC27" s="763"/>
      <c r="BD27" s="744"/>
      <c r="BE27" s="158"/>
      <c r="BF27" s="158"/>
      <c r="BG27" s="734" t="s">
        <v>5898</v>
      </c>
      <c r="BH27" s="763"/>
      <c r="BI27" s="763"/>
      <c r="BJ27" s="763"/>
      <c r="BK27" s="763"/>
      <c r="BL27" s="763"/>
      <c r="BM27" s="763"/>
      <c r="BN27" s="763"/>
      <c r="BO27" s="763"/>
      <c r="BP27" s="763"/>
      <c r="BQ27" s="763"/>
      <c r="BR27" s="763"/>
      <c r="BS27" s="142"/>
      <c r="BT27" s="160"/>
      <c r="BU27" s="763" t="s">
        <v>4268</v>
      </c>
      <c r="BV27" s="763"/>
      <c r="BW27" s="763"/>
      <c r="BX27" s="763"/>
      <c r="BY27" s="763"/>
      <c r="BZ27" s="763"/>
      <c r="CA27" s="763"/>
      <c r="CB27" s="763"/>
      <c r="CC27" s="763"/>
      <c r="CD27" s="763"/>
      <c r="CE27" s="763"/>
      <c r="CF27" s="763"/>
      <c r="CG27" s="142"/>
      <c r="CH27" s="164"/>
      <c r="CI27" s="763" t="s">
        <v>5884</v>
      </c>
      <c r="CJ27" s="763"/>
      <c r="CK27" s="763"/>
      <c r="CL27" s="763"/>
      <c r="CM27" s="763"/>
      <c r="CN27" s="763"/>
      <c r="CO27" s="763"/>
      <c r="CP27" s="763"/>
      <c r="CQ27" s="763"/>
      <c r="CR27" s="763"/>
      <c r="CS27" s="763"/>
      <c r="CT27" s="744"/>
      <c r="CU27" s="158"/>
      <c r="CV27" s="158"/>
      <c r="CW27" s="734" t="s">
        <v>4252</v>
      </c>
      <c r="CX27" s="763"/>
      <c r="CY27" s="763"/>
      <c r="CZ27" s="763"/>
      <c r="DA27" s="763"/>
      <c r="DB27" s="763"/>
      <c r="DC27" s="763"/>
      <c r="DD27" s="763"/>
      <c r="DE27" s="763"/>
      <c r="DF27" s="763"/>
      <c r="DG27" s="763"/>
      <c r="DH27" s="763"/>
      <c r="DI27" s="142"/>
      <c r="DJ27" s="164"/>
      <c r="DK27" s="763" t="s">
        <v>4272</v>
      </c>
      <c r="DL27" s="763"/>
      <c r="DM27" s="763"/>
      <c r="DN27" s="763"/>
      <c r="DO27" s="763"/>
      <c r="DP27" s="763"/>
      <c r="DQ27" s="763"/>
      <c r="DR27" s="763"/>
      <c r="DS27" s="763"/>
      <c r="DT27" s="763"/>
      <c r="DU27" s="763"/>
      <c r="DV27" s="744"/>
      <c r="DW27" s="142"/>
      <c r="DX27" s="142"/>
      <c r="DY27" s="734" t="s">
        <v>6864</v>
      </c>
      <c r="DZ27" s="763"/>
      <c r="EA27" s="763"/>
      <c r="EB27" s="763"/>
      <c r="EC27" s="763"/>
      <c r="ED27" s="763"/>
      <c r="EE27" s="763"/>
      <c r="EF27" s="763"/>
      <c r="EG27" s="763"/>
      <c r="EH27" s="763"/>
      <c r="EI27" s="763"/>
      <c r="EJ27" s="744"/>
    </row>
    <row r="28" spans="1:140" ht="15" customHeight="1">
      <c r="A28" s="568"/>
      <c r="B28" s="160"/>
      <c r="C28" s="736"/>
      <c r="D28" s="762"/>
      <c r="E28" s="762"/>
      <c r="F28" s="762"/>
      <c r="G28" s="762"/>
      <c r="H28" s="762"/>
      <c r="I28" s="762"/>
      <c r="J28" s="762"/>
      <c r="K28" s="762"/>
      <c r="L28" s="762"/>
      <c r="M28" s="762"/>
      <c r="N28" s="762"/>
      <c r="O28" s="142"/>
      <c r="P28" s="246"/>
      <c r="Q28" s="762" t="s">
        <v>617</v>
      </c>
      <c r="R28" s="762"/>
      <c r="S28" s="762"/>
      <c r="T28" s="762"/>
      <c r="U28" s="762"/>
      <c r="V28" s="762"/>
      <c r="W28" s="762"/>
      <c r="X28" s="762"/>
      <c r="Y28" s="762"/>
      <c r="Z28" s="762"/>
      <c r="AA28" s="762"/>
      <c r="AB28" s="762"/>
      <c r="AC28" s="568"/>
      <c r="AD28" s="164"/>
      <c r="AE28" s="762" t="s">
        <v>661</v>
      </c>
      <c r="AF28" s="762"/>
      <c r="AG28" s="762"/>
      <c r="AH28" s="762"/>
      <c r="AI28" s="762"/>
      <c r="AJ28" s="762"/>
      <c r="AK28" s="762"/>
      <c r="AL28" s="762"/>
      <c r="AM28" s="762"/>
      <c r="AN28" s="762"/>
      <c r="AO28" s="762"/>
      <c r="AP28" s="762"/>
      <c r="AQ28" s="568"/>
      <c r="AR28" s="164"/>
      <c r="AS28" s="762" t="s">
        <v>661</v>
      </c>
      <c r="AT28" s="762"/>
      <c r="AU28" s="762"/>
      <c r="AV28" s="762"/>
      <c r="AW28" s="762"/>
      <c r="AX28" s="762"/>
      <c r="AY28" s="762"/>
      <c r="AZ28" s="762"/>
      <c r="BA28" s="762"/>
      <c r="BB28" s="762"/>
      <c r="BC28" s="762"/>
      <c r="BD28" s="718"/>
      <c r="BE28" s="142"/>
      <c r="BF28" s="164"/>
      <c r="BG28" s="736"/>
      <c r="BH28" s="762"/>
      <c r="BI28" s="762"/>
      <c r="BJ28" s="762"/>
      <c r="BK28" s="762"/>
      <c r="BL28" s="762"/>
      <c r="BM28" s="762"/>
      <c r="BN28" s="762"/>
      <c r="BO28" s="762"/>
      <c r="BP28" s="762"/>
      <c r="BQ28" s="762"/>
      <c r="BR28" s="762"/>
      <c r="BS28" s="142"/>
      <c r="BT28" s="246"/>
      <c r="BU28" s="762" t="s">
        <v>661</v>
      </c>
      <c r="BV28" s="762"/>
      <c r="BW28" s="762"/>
      <c r="BX28" s="762"/>
      <c r="BY28" s="762"/>
      <c r="BZ28" s="762"/>
      <c r="CA28" s="762"/>
      <c r="CB28" s="762"/>
      <c r="CC28" s="762"/>
      <c r="CD28" s="762"/>
      <c r="CE28" s="762"/>
      <c r="CF28" s="762"/>
      <c r="CG28" s="568"/>
      <c r="CH28" s="164"/>
      <c r="CI28" s="762" t="s">
        <v>5879</v>
      </c>
      <c r="CJ28" s="762"/>
      <c r="CK28" s="762"/>
      <c r="CL28" s="762"/>
      <c r="CM28" s="762"/>
      <c r="CN28" s="762"/>
      <c r="CO28" s="762"/>
      <c r="CP28" s="762"/>
      <c r="CQ28" s="762"/>
      <c r="CR28" s="762"/>
      <c r="CS28" s="762"/>
      <c r="CT28" s="718"/>
      <c r="CU28" s="594"/>
      <c r="CV28" s="158"/>
      <c r="CW28" s="736"/>
      <c r="CX28" s="762"/>
      <c r="CY28" s="762"/>
      <c r="CZ28" s="762"/>
      <c r="DA28" s="762"/>
      <c r="DB28" s="762"/>
      <c r="DC28" s="762"/>
      <c r="DD28" s="762"/>
      <c r="DE28" s="762"/>
      <c r="DF28" s="762"/>
      <c r="DG28" s="762"/>
      <c r="DH28" s="762"/>
      <c r="DI28" s="568"/>
      <c r="DJ28" s="164"/>
      <c r="DK28" s="762" t="s">
        <v>661</v>
      </c>
      <c r="DL28" s="762"/>
      <c r="DM28" s="762"/>
      <c r="DN28" s="762"/>
      <c r="DO28" s="762"/>
      <c r="DP28" s="762"/>
      <c r="DQ28" s="762"/>
      <c r="DR28" s="762"/>
      <c r="DS28" s="762"/>
      <c r="DT28" s="762"/>
      <c r="DU28" s="762"/>
      <c r="DV28" s="718"/>
      <c r="DW28" s="568"/>
      <c r="DX28" s="142"/>
      <c r="DY28" s="736"/>
      <c r="DZ28" s="762"/>
      <c r="EA28" s="762"/>
      <c r="EB28" s="762"/>
      <c r="EC28" s="762"/>
      <c r="ED28" s="762"/>
      <c r="EE28" s="762"/>
      <c r="EF28" s="762"/>
      <c r="EG28" s="762"/>
      <c r="EH28" s="762"/>
      <c r="EI28" s="762"/>
      <c r="EJ28" s="718"/>
    </row>
    <row r="29" spans="1:140" ht="106.5" customHeight="1">
      <c r="A29" s="135"/>
      <c r="B29" s="160"/>
      <c r="C29" s="1064"/>
      <c r="D29" s="1053"/>
      <c r="E29" s="1053"/>
      <c r="F29" s="1053"/>
      <c r="G29" s="1053"/>
      <c r="H29" s="1053"/>
      <c r="I29" s="1053"/>
      <c r="J29" s="1053"/>
      <c r="K29" s="1053"/>
      <c r="L29" s="1053"/>
      <c r="M29" s="1053"/>
      <c r="N29" s="1057"/>
      <c r="O29" s="135"/>
      <c r="P29" s="160"/>
      <c r="Q29" s="1052"/>
      <c r="R29" s="1053"/>
      <c r="S29" s="1053"/>
      <c r="T29" s="1053"/>
      <c r="U29" s="1053"/>
      <c r="V29" s="1053"/>
      <c r="W29" s="1053"/>
      <c r="X29" s="1053"/>
      <c r="Y29" s="1053"/>
      <c r="Z29" s="1053"/>
      <c r="AA29" s="1053"/>
      <c r="AB29" s="1057"/>
      <c r="AC29" s="135"/>
      <c r="AD29" s="160"/>
      <c r="AE29" s="1052"/>
      <c r="AF29" s="1053"/>
      <c r="AG29" s="1053"/>
      <c r="AH29" s="1053"/>
      <c r="AI29" s="1053"/>
      <c r="AJ29" s="1053"/>
      <c r="AK29" s="1053"/>
      <c r="AL29" s="1053"/>
      <c r="AM29" s="1053"/>
      <c r="AN29" s="1053"/>
      <c r="AO29" s="1053"/>
      <c r="AP29" s="1057"/>
      <c r="AQ29" s="135"/>
      <c r="AR29" s="164"/>
      <c r="AS29" s="1052"/>
      <c r="AT29" s="1053"/>
      <c r="AU29" s="1053"/>
      <c r="AV29" s="1053"/>
      <c r="AW29" s="1053"/>
      <c r="AX29" s="1053"/>
      <c r="AY29" s="1053"/>
      <c r="AZ29" s="1053"/>
      <c r="BA29" s="1053"/>
      <c r="BB29" s="1053"/>
      <c r="BC29" s="1053"/>
      <c r="BD29" s="1054"/>
      <c r="BE29" s="135"/>
      <c r="BF29" s="160"/>
      <c r="BG29" s="1064"/>
      <c r="BH29" s="1053"/>
      <c r="BI29" s="1053"/>
      <c r="BJ29" s="1053"/>
      <c r="BK29" s="1053"/>
      <c r="BL29" s="1053"/>
      <c r="BM29" s="1053"/>
      <c r="BN29" s="1053"/>
      <c r="BO29" s="1053"/>
      <c r="BP29" s="1053"/>
      <c r="BQ29" s="1053"/>
      <c r="BR29" s="1057"/>
      <c r="BS29" s="135"/>
      <c r="BT29" s="160"/>
      <c r="BU29" s="1052"/>
      <c r="BV29" s="1053"/>
      <c r="BW29" s="1053"/>
      <c r="BX29" s="1053"/>
      <c r="BY29" s="1053"/>
      <c r="BZ29" s="1053"/>
      <c r="CA29" s="1053"/>
      <c r="CB29" s="1053"/>
      <c r="CC29" s="1053"/>
      <c r="CD29" s="1053"/>
      <c r="CE29" s="1053"/>
      <c r="CF29" s="1057"/>
      <c r="CG29" s="135"/>
      <c r="CH29" s="164"/>
      <c r="CI29" s="1052"/>
      <c r="CJ29" s="1053"/>
      <c r="CK29" s="1053"/>
      <c r="CL29" s="1053"/>
      <c r="CM29" s="1053"/>
      <c r="CN29" s="1053"/>
      <c r="CO29" s="1053"/>
      <c r="CP29" s="1053"/>
      <c r="CQ29" s="1053"/>
      <c r="CR29" s="1053"/>
      <c r="CS29" s="1053"/>
      <c r="CT29" s="1054"/>
      <c r="CU29" s="135"/>
      <c r="CV29" s="158"/>
      <c r="CW29" s="732"/>
      <c r="CX29" s="809"/>
      <c r="CY29" s="809"/>
      <c r="CZ29" s="809"/>
      <c r="DA29" s="809"/>
      <c r="DB29" s="809"/>
      <c r="DC29" s="809"/>
      <c r="DD29" s="809"/>
      <c r="DE29" s="809"/>
      <c r="DF29" s="809"/>
      <c r="DG29" s="809"/>
      <c r="DH29" s="809"/>
      <c r="DI29" s="135"/>
      <c r="DJ29" s="164"/>
      <c r="DK29" s="1052"/>
      <c r="DL29" s="1053"/>
      <c r="DM29" s="1053"/>
      <c r="DN29" s="1053"/>
      <c r="DO29" s="1053"/>
      <c r="DP29" s="1053"/>
      <c r="DQ29" s="1053"/>
      <c r="DR29" s="1053"/>
      <c r="DS29" s="1053"/>
      <c r="DT29" s="1053"/>
      <c r="DU29" s="1053"/>
      <c r="DV29" s="1054"/>
      <c r="DW29" s="135"/>
      <c r="DX29" s="142"/>
      <c r="DY29" s="732"/>
      <c r="DZ29" s="809"/>
      <c r="EA29" s="809"/>
      <c r="EB29" s="809"/>
      <c r="EC29" s="809"/>
      <c r="ED29" s="809"/>
      <c r="EE29" s="809"/>
      <c r="EF29" s="809"/>
      <c r="EG29" s="809"/>
      <c r="EH29" s="809"/>
      <c r="EI29" s="809"/>
      <c r="EJ29" s="743"/>
    </row>
    <row r="30" spans="1:140">
      <c r="C30" s="876"/>
      <c r="D30" s="877"/>
      <c r="E30" s="877"/>
      <c r="F30" s="877"/>
      <c r="G30" s="877"/>
      <c r="H30" s="877"/>
      <c r="I30" s="877"/>
      <c r="J30" s="877"/>
      <c r="K30" s="877"/>
      <c r="L30" s="877"/>
      <c r="M30" s="877"/>
      <c r="N30" s="878"/>
      <c r="O30" s="137"/>
      <c r="P30" s="160"/>
      <c r="Q30" s="1055"/>
      <c r="R30" s="877"/>
      <c r="S30" s="877"/>
      <c r="T30" s="877"/>
      <c r="U30" s="877"/>
      <c r="V30" s="877"/>
      <c r="W30" s="877"/>
      <c r="X30" s="877"/>
      <c r="Y30" s="877"/>
      <c r="Z30" s="877"/>
      <c r="AA30" s="877"/>
      <c r="AB30" s="878"/>
      <c r="AC30" s="137"/>
      <c r="AD30" s="160"/>
      <c r="AE30" s="1055"/>
      <c r="AF30" s="877"/>
      <c r="AG30" s="877"/>
      <c r="AH30" s="877"/>
      <c r="AI30" s="877"/>
      <c r="AJ30" s="877"/>
      <c r="AK30" s="877"/>
      <c r="AL30" s="877"/>
      <c r="AM30" s="877"/>
      <c r="AN30" s="877"/>
      <c r="AO30" s="877"/>
      <c r="AP30" s="878"/>
      <c r="AQ30" s="137"/>
      <c r="AR30" s="160"/>
      <c r="AS30" s="1055"/>
      <c r="AT30" s="877"/>
      <c r="AU30" s="877"/>
      <c r="AV30" s="877"/>
      <c r="AW30" s="877"/>
      <c r="AX30" s="877"/>
      <c r="AY30" s="877"/>
      <c r="AZ30" s="877"/>
      <c r="BA30" s="877"/>
      <c r="BB30" s="877"/>
      <c r="BC30" s="877"/>
      <c r="BD30" s="1056"/>
      <c r="BG30" s="876"/>
      <c r="BH30" s="877"/>
      <c r="BI30" s="877"/>
      <c r="BJ30" s="877"/>
      <c r="BK30" s="877"/>
      <c r="BL30" s="877"/>
      <c r="BM30" s="877"/>
      <c r="BN30" s="877"/>
      <c r="BO30" s="877"/>
      <c r="BP30" s="877"/>
      <c r="BQ30" s="877"/>
      <c r="BR30" s="878"/>
      <c r="BS30" s="137"/>
      <c r="BT30" s="160"/>
      <c r="BU30" s="1055"/>
      <c r="BV30" s="877"/>
      <c r="BW30" s="877"/>
      <c r="BX30" s="877"/>
      <c r="BY30" s="877"/>
      <c r="BZ30" s="877"/>
      <c r="CA30" s="877"/>
      <c r="CB30" s="877"/>
      <c r="CC30" s="877"/>
      <c r="CD30" s="877"/>
      <c r="CE30" s="877"/>
      <c r="CF30" s="878"/>
      <c r="CG30" s="137"/>
      <c r="CH30" s="160"/>
      <c r="CI30" s="1055"/>
      <c r="CJ30" s="877"/>
      <c r="CK30" s="877"/>
      <c r="CL30" s="877"/>
      <c r="CM30" s="877"/>
      <c r="CN30" s="877"/>
      <c r="CO30" s="877"/>
      <c r="CP30" s="877"/>
      <c r="CQ30" s="877"/>
      <c r="CR30" s="877"/>
      <c r="CS30" s="877"/>
      <c r="CT30" s="1056"/>
      <c r="CW30" s="732"/>
      <c r="CX30" s="809"/>
      <c r="CY30" s="809"/>
      <c r="CZ30" s="809"/>
      <c r="DA30" s="809"/>
      <c r="DB30" s="809"/>
      <c r="DC30" s="809"/>
      <c r="DD30" s="809"/>
      <c r="DE30" s="809"/>
      <c r="DF30" s="809"/>
      <c r="DG30" s="809"/>
      <c r="DH30" s="809"/>
      <c r="DI30" s="137"/>
      <c r="DJ30" s="164"/>
      <c r="DK30" s="1055"/>
      <c r="DL30" s="877"/>
      <c r="DM30" s="877"/>
      <c r="DN30" s="877"/>
      <c r="DO30" s="877"/>
      <c r="DP30" s="877"/>
      <c r="DQ30" s="877"/>
      <c r="DR30" s="877"/>
      <c r="DS30" s="877"/>
      <c r="DT30" s="877"/>
      <c r="DU30" s="877"/>
      <c r="DV30" s="1056"/>
      <c r="DY30" s="732"/>
      <c r="DZ30" s="809"/>
      <c r="EA30" s="809"/>
      <c r="EB30" s="809"/>
      <c r="EC30" s="809"/>
      <c r="ED30" s="809"/>
      <c r="EE30" s="809"/>
      <c r="EF30" s="809"/>
      <c r="EG30" s="809"/>
      <c r="EH30" s="809"/>
      <c r="EI30" s="809"/>
      <c r="EJ30" s="743"/>
    </row>
    <row r="31" spans="1:140">
      <c r="A31" s="137" t="s">
        <v>7545</v>
      </c>
      <c r="B31" s="160"/>
      <c r="C31" s="881">
        <f>VLOOKUP(A31,'Прайс-лист'!$B:$K,10,0)</f>
        <v>1200</v>
      </c>
      <c r="D31" s="882"/>
      <c r="E31" s="882"/>
      <c r="F31" s="882"/>
      <c r="G31" s="882"/>
      <c r="H31" s="882"/>
      <c r="I31" s="882"/>
      <c r="J31" s="882"/>
      <c r="K31" s="945"/>
      <c r="L31" s="947"/>
      <c r="M31" s="948"/>
      <c r="N31" s="949"/>
      <c r="O31" s="137" t="s">
        <v>618</v>
      </c>
      <c r="P31" s="160"/>
      <c r="Q31" s="719">
        <f>VLOOKUP(O31,'Прайс-лист'!$B:$K,10,0)</f>
        <v>620</v>
      </c>
      <c r="R31" s="715"/>
      <c r="S31" s="715"/>
      <c r="T31" s="715"/>
      <c r="U31" s="715"/>
      <c r="V31" s="715"/>
      <c r="W31" s="715"/>
      <c r="X31" s="715"/>
      <c r="Y31" s="716"/>
      <c r="Z31" s="708"/>
      <c r="AA31" s="761"/>
      <c r="AB31" s="761"/>
      <c r="AC31" s="137" t="s">
        <v>716</v>
      </c>
      <c r="AD31" s="160"/>
      <c r="AE31" s="719">
        <f>VLOOKUP(AC31,'Прайс-лист'!$B:$K,10,0)</f>
        <v>860</v>
      </c>
      <c r="AF31" s="715"/>
      <c r="AG31" s="715"/>
      <c r="AH31" s="715"/>
      <c r="AI31" s="715"/>
      <c r="AJ31" s="715"/>
      <c r="AK31" s="715"/>
      <c r="AL31" s="715"/>
      <c r="AM31" s="716"/>
      <c r="AN31" s="708"/>
      <c r="AO31" s="761"/>
      <c r="AP31" s="761"/>
      <c r="AQ31" s="137" t="s">
        <v>662</v>
      </c>
      <c r="AR31" s="160"/>
      <c r="AS31" s="719">
        <f>VLOOKUP(AQ31,'Прайс-лист'!$B:$K,10,0)</f>
        <v>720</v>
      </c>
      <c r="AT31" s="715"/>
      <c r="AU31" s="715"/>
      <c r="AV31" s="715"/>
      <c r="AW31" s="715"/>
      <c r="AX31" s="715"/>
      <c r="AY31" s="715"/>
      <c r="AZ31" s="715"/>
      <c r="BA31" s="716"/>
      <c r="BB31" s="708"/>
      <c r="BC31" s="761"/>
      <c r="BD31" s="713"/>
      <c r="BE31" s="137" t="s">
        <v>7547</v>
      </c>
      <c r="BF31" s="160"/>
      <c r="BG31" s="881">
        <f>VLOOKUP(BE31,'Прайс-лист'!$B:$K,10,0)</f>
        <v>1200</v>
      </c>
      <c r="BH31" s="882"/>
      <c r="BI31" s="882"/>
      <c r="BJ31" s="882"/>
      <c r="BK31" s="882"/>
      <c r="BL31" s="882"/>
      <c r="BM31" s="882"/>
      <c r="BN31" s="882"/>
      <c r="BO31" s="945"/>
      <c r="BP31" s="947"/>
      <c r="BQ31" s="948"/>
      <c r="BR31" s="949"/>
      <c r="BS31" s="137" t="s">
        <v>5869</v>
      </c>
      <c r="BT31" s="160"/>
      <c r="BU31" s="719">
        <f>VLOOKUP(BS31,'Прайс-лист'!$B:$K,10,0)</f>
        <v>1050</v>
      </c>
      <c r="BV31" s="715"/>
      <c r="BW31" s="715"/>
      <c r="BX31" s="715"/>
      <c r="BY31" s="715"/>
      <c r="BZ31" s="715"/>
      <c r="CA31" s="715"/>
      <c r="CB31" s="715"/>
      <c r="CC31" s="716"/>
      <c r="CD31" s="708"/>
      <c r="CE31" s="761"/>
      <c r="CF31" s="761"/>
      <c r="CG31" s="137" t="s">
        <v>5865</v>
      </c>
      <c r="CH31" s="160"/>
      <c r="CI31" s="719">
        <f>VLOOKUP(CG31,'Прайс-лист'!$B:$K,10,0)</f>
        <v>2460</v>
      </c>
      <c r="CJ31" s="715"/>
      <c r="CK31" s="715"/>
      <c r="CL31" s="715"/>
      <c r="CM31" s="715"/>
      <c r="CN31" s="715"/>
      <c r="CO31" s="715"/>
      <c r="CP31" s="715"/>
      <c r="CQ31" s="716"/>
      <c r="CR31" s="708"/>
      <c r="CS31" s="761"/>
      <c r="CT31" s="713"/>
      <c r="CU31" s="137" t="s">
        <v>7549</v>
      </c>
      <c r="CV31" s="158"/>
      <c r="CW31" s="881">
        <f>VLOOKUP(CU31,'Прайс-лист'!$B:$K,10,0)</f>
        <v>1200</v>
      </c>
      <c r="CX31" s="882"/>
      <c r="CY31" s="882"/>
      <c r="CZ31" s="882"/>
      <c r="DA31" s="882"/>
      <c r="DB31" s="882"/>
      <c r="DC31" s="882"/>
      <c r="DD31" s="882"/>
      <c r="DE31" s="945"/>
      <c r="DF31" s="947"/>
      <c r="DG31" s="948"/>
      <c r="DH31" s="949"/>
      <c r="DI31" s="137" t="s">
        <v>725</v>
      </c>
      <c r="DJ31" s="164"/>
      <c r="DK31" s="719">
        <f>VLOOKUP(DI31,'Прайс-лист'!$B:$K,10,0)</f>
        <v>1370</v>
      </c>
      <c r="DL31" s="715"/>
      <c r="DM31" s="715"/>
      <c r="DN31" s="715"/>
      <c r="DO31" s="715"/>
      <c r="DP31" s="715"/>
      <c r="DQ31" s="715"/>
      <c r="DR31" s="715"/>
      <c r="DS31" s="716"/>
      <c r="DT31" s="708"/>
      <c r="DU31" s="761"/>
      <c r="DV31" s="713"/>
      <c r="DW31" s="137" t="s">
        <v>7551</v>
      </c>
      <c r="DX31" s="160"/>
      <c r="DY31" s="881">
        <f>VLOOKUP(DW31,'Прайс-лист'!$B:$K,10,0)</f>
        <v>1200</v>
      </c>
      <c r="DZ31" s="882"/>
      <c r="EA31" s="882"/>
      <c r="EB31" s="882"/>
      <c r="EC31" s="882"/>
      <c r="ED31" s="882"/>
      <c r="EE31" s="882"/>
      <c r="EF31" s="882"/>
      <c r="EG31" s="945"/>
      <c r="EH31" s="947"/>
      <c r="EI31" s="948"/>
      <c r="EJ31" s="953"/>
    </row>
    <row r="32" spans="1:140" ht="15" thickBot="1">
      <c r="A32" s="138"/>
      <c r="B32" s="160"/>
      <c r="C32" s="884"/>
      <c r="D32" s="885"/>
      <c r="E32" s="885"/>
      <c r="F32" s="885"/>
      <c r="G32" s="885"/>
      <c r="H32" s="885"/>
      <c r="I32" s="885"/>
      <c r="J32" s="885"/>
      <c r="K32" s="946"/>
      <c r="L32" s="950"/>
      <c r="M32" s="951"/>
      <c r="N32" s="952"/>
      <c r="O32" s="139" t="s">
        <v>775</v>
      </c>
      <c r="P32" s="245"/>
      <c r="Q32" s="722">
        <f>VLOOKUP(O32,'Прайс-лист'!$B:$K,10,0)</f>
        <v>620</v>
      </c>
      <c r="R32" s="723"/>
      <c r="S32" s="723"/>
      <c r="T32" s="723"/>
      <c r="U32" s="723"/>
      <c r="V32" s="723"/>
      <c r="W32" s="723"/>
      <c r="X32" s="723"/>
      <c r="Y32" s="724"/>
      <c r="Z32" s="725"/>
      <c r="AA32" s="726"/>
      <c r="AB32" s="726"/>
      <c r="AC32" s="139" t="s">
        <v>831</v>
      </c>
      <c r="AD32" s="245"/>
      <c r="AE32" s="722">
        <f>VLOOKUP(AC32,'Прайс-лист'!$B:$K,10,0)</f>
        <v>860</v>
      </c>
      <c r="AF32" s="723"/>
      <c r="AG32" s="723"/>
      <c r="AH32" s="723"/>
      <c r="AI32" s="723"/>
      <c r="AJ32" s="723"/>
      <c r="AK32" s="723"/>
      <c r="AL32" s="723"/>
      <c r="AM32" s="724"/>
      <c r="AN32" s="725"/>
      <c r="AO32" s="726"/>
      <c r="AP32" s="726"/>
      <c r="AQ32" s="139" t="s">
        <v>797</v>
      </c>
      <c r="AR32" s="245"/>
      <c r="AS32" s="722">
        <f>VLOOKUP(AQ32,'Прайс-лист'!$B:$K,10,0)</f>
        <v>720</v>
      </c>
      <c r="AT32" s="723"/>
      <c r="AU32" s="723"/>
      <c r="AV32" s="723"/>
      <c r="AW32" s="723"/>
      <c r="AX32" s="723"/>
      <c r="AY32" s="723"/>
      <c r="AZ32" s="723"/>
      <c r="BA32" s="724"/>
      <c r="BB32" s="725"/>
      <c r="BC32" s="726"/>
      <c r="BD32" s="727"/>
      <c r="BE32" s="138"/>
      <c r="BF32" s="160"/>
      <c r="BG32" s="884"/>
      <c r="BH32" s="885"/>
      <c r="BI32" s="885"/>
      <c r="BJ32" s="885"/>
      <c r="BK32" s="885"/>
      <c r="BL32" s="885"/>
      <c r="BM32" s="885"/>
      <c r="BN32" s="885"/>
      <c r="BO32" s="946"/>
      <c r="BP32" s="950"/>
      <c r="BQ32" s="951"/>
      <c r="BR32" s="952"/>
      <c r="BS32" s="139" t="s">
        <v>5870</v>
      </c>
      <c r="BT32" s="245"/>
      <c r="BU32" s="722">
        <f>VLOOKUP(BS32,'Прайс-лист'!$B:$K,10,0)</f>
        <v>1050</v>
      </c>
      <c r="BV32" s="723"/>
      <c r="BW32" s="723"/>
      <c r="BX32" s="723"/>
      <c r="BY32" s="723"/>
      <c r="BZ32" s="723"/>
      <c r="CA32" s="723"/>
      <c r="CB32" s="723"/>
      <c r="CC32" s="724"/>
      <c r="CD32" s="725"/>
      <c r="CE32" s="726"/>
      <c r="CF32" s="726"/>
      <c r="CG32" s="139" t="s">
        <v>5866</v>
      </c>
      <c r="CH32" s="245"/>
      <c r="CI32" s="722">
        <f>VLOOKUP(CG32,'Прайс-лист'!$B:$K,10,0)</f>
        <v>2460</v>
      </c>
      <c r="CJ32" s="723"/>
      <c r="CK32" s="723"/>
      <c r="CL32" s="723"/>
      <c r="CM32" s="723"/>
      <c r="CN32" s="723"/>
      <c r="CO32" s="723"/>
      <c r="CP32" s="723"/>
      <c r="CQ32" s="724"/>
      <c r="CR32" s="725"/>
      <c r="CS32" s="726"/>
      <c r="CT32" s="727"/>
      <c r="CU32" s="138"/>
      <c r="CV32" s="158"/>
      <c r="CW32" s="884"/>
      <c r="CX32" s="885"/>
      <c r="CY32" s="885"/>
      <c r="CZ32" s="885"/>
      <c r="DA32" s="885"/>
      <c r="DB32" s="885"/>
      <c r="DC32" s="885"/>
      <c r="DD32" s="885"/>
      <c r="DE32" s="946"/>
      <c r="DF32" s="950"/>
      <c r="DG32" s="951"/>
      <c r="DH32" s="952"/>
      <c r="DI32" s="139" t="s">
        <v>837</v>
      </c>
      <c r="DJ32" s="244"/>
      <c r="DK32" s="722">
        <f>VLOOKUP(DI32,'Прайс-лист'!$B:$K,10,0)</f>
        <v>1370</v>
      </c>
      <c r="DL32" s="723"/>
      <c r="DM32" s="723"/>
      <c r="DN32" s="723"/>
      <c r="DO32" s="723"/>
      <c r="DP32" s="723"/>
      <c r="DQ32" s="723"/>
      <c r="DR32" s="723"/>
      <c r="DS32" s="724"/>
      <c r="DT32" s="725"/>
      <c r="DU32" s="726"/>
      <c r="DV32" s="727"/>
      <c r="DW32" s="138"/>
      <c r="DX32" s="160"/>
      <c r="DY32" s="884"/>
      <c r="DZ32" s="885"/>
      <c r="EA32" s="885"/>
      <c r="EB32" s="885"/>
      <c r="EC32" s="885"/>
      <c r="ED32" s="885"/>
      <c r="EE32" s="885"/>
      <c r="EF32" s="885"/>
      <c r="EG32" s="946"/>
      <c r="EH32" s="950"/>
      <c r="EI32" s="951"/>
      <c r="EJ32" s="954"/>
    </row>
    <row r="33" spans="1:140" ht="14.25" customHeight="1" thickBot="1">
      <c r="A33" s="247"/>
      <c r="B33" s="567"/>
      <c r="C33" s="567"/>
      <c r="D33" s="567"/>
      <c r="E33" s="567"/>
      <c r="F33" s="567"/>
      <c r="G33" s="567"/>
      <c r="H33" s="567"/>
      <c r="I33" s="567"/>
      <c r="J33" s="567"/>
      <c r="K33" s="567"/>
      <c r="L33" s="567"/>
      <c r="M33" s="160"/>
      <c r="N33" s="158"/>
      <c r="O33" s="158"/>
      <c r="P33" s="158"/>
      <c r="Q33" s="158"/>
      <c r="R33" s="158"/>
      <c r="S33" s="158"/>
      <c r="T33" s="158"/>
      <c r="U33" s="158"/>
      <c r="V33" s="158"/>
      <c r="W33" s="158"/>
      <c r="X33" s="158"/>
      <c r="Y33" s="158"/>
      <c r="Z33" s="140"/>
      <c r="AA33" s="158"/>
      <c r="AB33" s="158"/>
      <c r="AC33" s="158"/>
      <c r="AD33" s="158"/>
      <c r="AE33" s="158"/>
      <c r="AF33" s="158"/>
      <c r="AG33" s="158"/>
      <c r="AH33" s="158"/>
      <c r="AI33" s="158"/>
      <c r="AJ33" s="158"/>
      <c r="AK33" s="158"/>
      <c r="AL33" s="158"/>
      <c r="AM33" s="140"/>
      <c r="AN33" s="158"/>
      <c r="AO33" s="158"/>
      <c r="AP33" s="158"/>
      <c r="AQ33" s="158"/>
      <c r="AR33" s="158"/>
      <c r="AS33" s="158"/>
      <c r="AT33" s="158"/>
      <c r="AU33" s="158"/>
      <c r="AV33" s="158"/>
      <c r="AW33" s="158"/>
      <c r="AX33" s="158"/>
      <c r="AY33" s="158"/>
      <c r="AZ33" s="160"/>
      <c r="BA33" s="160"/>
      <c r="BB33" s="160"/>
      <c r="BC33" s="160"/>
      <c r="BD33" s="158"/>
      <c r="BE33" s="158"/>
      <c r="BF33" s="158"/>
      <c r="BG33" s="158"/>
      <c r="BH33" s="158"/>
      <c r="BI33" s="158"/>
      <c r="BJ33" s="158"/>
      <c r="BK33" s="158"/>
      <c r="BL33" s="158"/>
      <c r="BM33" s="158"/>
      <c r="BN33" s="158"/>
      <c r="BO33" s="158"/>
      <c r="BP33" s="158"/>
      <c r="BQ33" s="158"/>
      <c r="BR33" s="158"/>
      <c r="BS33" s="158"/>
      <c r="BT33" s="164"/>
      <c r="BU33" s="142"/>
      <c r="BV33" s="142"/>
      <c r="BW33" s="142"/>
      <c r="BX33" s="142"/>
      <c r="BY33" s="142"/>
      <c r="BZ33" s="142"/>
      <c r="CA33" s="142"/>
      <c r="CB33" s="142"/>
      <c r="CC33" s="142"/>
      <c r="CD33" s="142"/>
      <c r="CE33" s="142"/>
      <c r="CF33" s="142"/>
      <c r="CG33" s="142"/>
      <c r="CH33" s="142"/>
      <c r="CI33" s="142"/>
      <c r="CJ33" s="142"/>
      <c r="CK33" s="142"/>
      <c r="CL33" s="142"/>
      <c r="CM33" s="142"/>
      <c r="CN33" s="142"/>
      <c r="CO33" s="142"/>
      <c r="CP33" s="142"/>
      <c r="CQ33" s="142"/>
      <c r="CR33" s="142"/>
      <c r="CS33" s="142"/>
      <c r="CT33" s="142"/>
      <c r="CU33" s="142"/>
      <c r="CV33" s="142"/>
      <c r="CW33" s="142"/>
      <c r="CX33" s="142"/>
      <c r="CY33" s="142"/>
      <c r="CZ33" s="142"/>
      <c r="DA33" s="142"/>
      <c r="DB33" s="142"/>
      <c r="DC33" s="142"/>
      <c r="DD33" s="142"/>
      <c r="DE33" s="142"/>
      <c r="DF33" s="142"/>
      <c r="DG33" s="142"/>
      <c r="DH33" s="142"/>
      <c r="DI33" s="142"/>
      <c r="DJ33" s="142"/>
      <c r="DK33" s="142"/>
      <c r="DL33" s="142"/>
      <c r="DM33" s="142"/>
      <c r="DN33" s="142"/>
      <c r="DO33" s="142"/>
      <c r="DP33" s="142"/>
      <c r="DQ33" s="142"/>
      <c r="DR33" s="142"/>
      <c r="DS33" s="142"/>
      <c r="DT33" s="142"/>
      <c r="DU33" s="142"/>
      <c r="DV33" s="142"/>
      <c r="DW33" s="142"/>
    </row>
    <row r="34" spans="1:140" ht="15.75" customHeight="1" thickBot="1">
      <c r="A34" s="247"/>
      <c r="B34" s="567"/>
      <c r="C34" s="754" t="s">
        <v>4279</v>
      </c>
      <c r="D34" s="755"/>
      <c r="E34" s="755"/>
      <c r="F34" s="755"/>
      <c r="G34" s="755"/>
      <c r="H34" s="755"/>
      <c r="I34" s="755"/>
      <c r="J34" s="755"/>
      <c r="K34" s="755"/>
      <c r="L34" s="755"/>
      <c r="M34" s="755"/>
      <c r="N34" s="756"/>
      <c r="O34" s="158"/>
      <c r="P34" s="158"/>
      <c r="Q34" s="754" t="s">
        <v>4280</v>
      </c>
      <c r="R34" s="755"/>
      <c r="S34" s="755"/>
      <c r="T34" s="755"/>
      <c r="U34" s="755"/>
      <c r="V34" s="755"/>
      <c r="W34" s="755"/>
      <c r="X34" s="755"/>
      <c r="Y34" s="755"/>
      <c r="Z34" s="755"/>
      <c r="AA34" s="755"/>
      <c r="AB34" s="755"/>
      <c r="AC34" s="755"/>
      <c r="AD34" s="755"/>
      <c r="AE34" s="755"/>
      <c r="AF34" s="755"/>
      <c r="AG34" s="755"/>
      <c r="AH34" s="755"/>
      <c r="AI34" s="755"/>
      <c r="AJ34" s="755"/>
      <c r="AK34" s="755"/>
      <c r="AL34" s="755"/>
      <c r="AM34" s="755"/>
      <c r="AN34" s="755"/>
      <c r="AO34" s="755"/>
      <c r="AP34" s="756"/>
      <c r="AQ34" s="158"/>
      <c r="AR34" s="158"/>
      <c r="AS34" s="754" t="s">
        <v>4188</v>
      </c>
      <c r="AT34" s="755"/>
      <c r="AU34" s="755"/>
      <c r="AV34" s="755"/>
      <c r="AW34" s="755"/>
      <c r="AX34" s="755"/>
      <c r="AY34" s="755"/>
      <c r="AZ34" s="755"/>
      <c r="BA34" s="755"/>
      <c r="BB34" s="755"/>
      <c r="BC34" s="755"/>
      <c r="BD34" s="755"/>
      <c r="BE34" s="755"/>
      <c r="BF34" s="755"/>
      <c r="BG34" s="755"/>
      <c r="BH34" s="755"/>
      <c r="BI34" s="755"/>
      <c r="BJ34" s="755"/>
      <c r="BK34" s="755"/>
      <c r="BL34" s="755"/>
      <c r="BM34" s="755"/>
      <c r="BN34" s="755"/>
      <c r="BO34" s="755"/>
      <c r="BP34" s="755"/>
      <c r="BQ34" s="755"/>
      <c r="BR34" s="755"/>
      <c r="BS34" s="755"/>
      <c r="BT34" s="755"/>
      <c r="BU34" s="755"/>
      <c r="BV34" s="755"/>
      <c r="BW34" s="755"/>
      <c r="BX34" s="755"/>
      <c r="BY34" s="755"/>
      <c r="BZ34" s="755"/>
      <c r="CA34" s="755"/>
      <c r="CB34" s="755"/>
      <c r="CC34" s="755"/>
      <c r="CD34" s="755"/>
      <c r="CE34" s="755"/>
      <c r="CF34" s="755"/>
      <c r="CG34" s="755"/>
      <c r="CH34" s="755"/>
      <c r="CI34" s="755"/>
      <c r="CJ34" s="755"/>
      <c r="CK34" s="755"/>
      <c r="CL34" s="755"/>
      <c r="CM34" s="755"/>
      <c r="CN34" s="755"/>
      <c r="CO34" s="755"/>
      <c r="CP34" s="755"/>
      <c r="CQ34" s="755"/>
      <c r="CR34" s="755"/>
      <c r="CS34" s="755"/>
      <c r="CT34" s="756"/>
      <c r="CU34" s="142"/>
      <c r="CV34" s="142"/>
      <c r="CW34" s="754" t="s">
        <v>4189</v>
      </c>
      <c r="CX34" s="755"/>
      <c r="CY34" s="755"/>
      <c r="CZ34" s="755"/>
      <c r="DA34" s="755"/>
      <c r="DB34" s="755"/>
      <c r="DC34" s="755"/>
      <c r="DD34" s="755"/>
      <c r="DE34" s="755"/>
      <c r="DF34" s="755"/>
      <c r="DG34" s="755"/>
      <c r="DH34" s="755"/>
      <c r="DI34" s="755"/>
      <c r="DJ34" s="755"/>
      <c r="DK34" s="755"/>
      <c r="DL34" s="755"/>
      <c r="DM34" s="755"/>
      <c r="DN34" s="755"/>
      <c r="DO34" s="755"/>
      <c r="DP34" s="755"/>
      <c r="DQ34" s="755"/>
      <c r="DR34" s="755"/>
      <c r="DS34" s="755"/>
      <c r="DT34" s="755"/>
      <c r="DU34" s="755"/>
      <c r="DV34" s="756"/>
      <c r="DW34" s="142"/>
      <c r="DY34" s="754" t="s">
        <v>4283</v>
      </c>
      <c r="DZ34" s="755"/>
      <c r="EA34" s="755"/>
      <c r="EB34" s="755"/>
      <c r="EC34" s="755"/>
      <c r="ED34" s="755"/>
      <c r="EE34" s="755"/>
      <c r="EF34" s="755"/>
      <c r="EG34" s="755"/>
      <c r="EH34" s="755"/>
      <c r="EI34" s="755"/>
      <c r="EJ34" s="756"/>
    </row>
    <row r="35" spans="1:140">
      <c r="A35" s="135"/>
      <c r="B35" s="164"/>
      <c r="C35" s="740" t="s">
        <v>5875</v>
      </c>
      <c r="D35" s="741"/>
      <c r="E35" s="741"/>
      <c r="F35" s="741"/>
      <c r="G35" s="741"/>
      <c r="H35" s="741"/>
      <c r="I35" s="741"/>
      <c r="J35" s="741"/>
      <c r="K35" s="741"/>
      <c r="L35" s="741"/>
      <c r="M35" s="741"/>
      <c r="N35" s="742"/>
      <c r="O35" s="158"/>
      <c r="P35" s="158"/>
      <c r="Q35" s="740" t="s">
        <v>5892</v>
      </c>
      <c r="R35" s="741"/>
      <c r="S35" s="741"/>
      <c r="T35" s="741"/>
      <c r="U35" s="741"/>
      <c r="V35" s="741"/>
      <c r="W35" s="741"/>
      <c r="X35" s="741"/>
      <c r="Y35" s="741"/>
      <c r="Z35" s="741"/>
      <c r="AA35" s="741"/>
      <c r="AB35" s="741"/>
      <c r="AC35" s="135"/>
      <c r="AD35" s="164"/>
      <c r="AE35" s="741" t="s">
        <v>5874</v>
      </c>
      <c r="AF35" s="741"/>
      <c r="AG35" s="741"/>
      <c r="AH35" s="741"/>
      <c r="AI35" s="741"/>
      <c r="AJ35" s="741"/>
      <c r="AK35" s="741"/>
      <c r="AL35" s="741"/>
      <c r="AM35" s="741"/>
      <c r="AN35" s="741"/>
      <c r="AO35" s="741"/>
      <c r="AP35" s="742"/>
      <c r="AQ35" s="158"/>
      <c r="AR35" s="158"/>
      <c r="AS35" s="740" t="s">
        <v>4257</v>
      </c>
      <c r="AT35" s="741"/>
      <c r="AU35" s="741"/>
      <c r="AV35" s="741"/>
      <c r="AW35" s="741"/>
      <c r="AX35" s="741"/>
      <c r="AY35" s="741"/>
      <c r="AZ35" s="741"/>
      <c r="BA35" s="741"/>
      <c r="BB35" s="741"/>
      <c r="BC35" s="741"/>
      <c r="BD35" s="741"/>
      <c r="BE35" s="247"/>
      <c r="BF35" s="247"/>
      <c r="BG35" s="1055" t="s">
        <v>619</v>
      </c>
      <c r="BH35" s="877"/>
      <c r="BI35" s="877"/>
      <c r="BJ35" s="877"/>
      <c r="BK35" s="877"/>
      <c r="BL35" s="877"/>
      <c r="BM35" s="877"/>
      <c r="BN35" s="877"/>
      <c r="BO35" s="877"/>
      <c r="BP35" s="877"/>
      <c r="BQ35" s="877"/>
      <c r="BR35" s="878"/>
      <c r="BS35" s="135"/>
      <c r="BT35" s="158"/>
      <c r="BU35" s="1055" t="s">
        <v>729</v>
      </c>
      <c r="BV35" s="877"/>
      <c r="BW35" s="877"/>
      <c r="BX35" s="877"/>
      <c r="BY35" s="877"/>
      <c r="BZ35" s="877"/>
      <c r="CA35" s="877"/>
      <c r="CB35" s="877"/>
      <c r="CC35" s="877"/>
      <c r="CD35" s="877"/>
      <c r="CE35" s="877"/>
      <c r="CF35" s="1056"/>
      <c r="CG35" s="135"/>
      <c r="CH35" s="160"/>
      <c r="CI35" s="1055" t="s">
        <v>4295</v>
      </c>
      <c r="CJ35" s="877"/>
      <c r="CK35" s="877"/>
      <c r="CL35" s="877"/>
      <c r="CM35" s="877"/>
      <c r="CN35" s="877"/>
      <c r="CO35" s="877"/>
      <c r="CP35" s="877"/>
      <c r="CQ35" s="877"/>
      <c r="CR35" s="877"/>
      <c r="CS35" s="877"/>
      <c r="CT35" s="1056"/>
      <c r="CU35" s="142"/>
      <c r="CV35" s="142"/>
      <c r="CW35" s="740" t="s">
        <v>4259</v>
      </c>
      <c r="CX35" s="741"/>
      <c r="CY35" s="741"/>
      <c r="CZ35" s="741"/>
      <c r="DA35" s="741"/>
      <c r="DB35" s="741"/>
      <c r="DC35" s="741"/>
      <c r="DD35" s="741"/>
      <c r="DE35" s="741"/>
      <c r="DF35" s="741"/>
      <c r="DG35" s="741"/>
      <c r="DH35" s="741"/>
      <c r="DI35" s="135"/>
      <c r="DJ35" s="164"/>
      <c r="DK35" s="741" t="s">
        <v>732</v>
      </c>
      <c r="DL35" s="741"/>
      <c r="DM35" s="741"/>
      <c r="DN35" s="741"/>
      <c r="DO35" s="741"/>
      <c r="DP35" s="741"/>
      <c r="DQ35" s="741"/>
      <c r="DR35" s="741"/>
      <c r="DS35" s="741"/>
      <c r="DT35" s="741"/>
      <c r="DU35" s="741"/>
      <c r="DV35" s="742"/>
      <c r="DW35" s="142"/>
      <c r="DY35" s="740" t="s">
        <v>623</v>
      </c>
      <c r="DZ35" s="741"/>
      <c r="EA35" s="741"/>
      <c r="EB35" s="741"/>
      <c r="EC35" s="741"/>
      <c r="ED35" s="741"/>
      <c r="EE35" s="741"/>
      <c r="EF35" s="741"/>
      <c r="EG35" s="741"/>
      <c r="EH35" s="741"/>
      <c r="EI35" s="741"/>
      <c r="EJ35" s="742"/>
    </row>
    <row r="36" spans="1:140" ht="48.75" customHeight="1">
      <c r="A36" s="142"/>
      <c r="B36" s="164"/>
      <c r="C36" s="734" t="s">
        <v>5884</v>
      </c>
      <c r="D36" s="763"/>
      <c r="E36" s="763"/>
      <c r="F36" s="763"/>
      <c r="G36" s="763"/>
      <c r="H36" s="763"/>
      <c r="I36" s="763"/>
      <c r="J36" s="763"/>
      <c r="K36" s="763"/>
      <c r="L36" s="763"/>
      <c r="M36" s="763"/>
      <c r="N36" s="744"/>
      <c r="O36" s="142"/>
      <c r="P36" s="160"/>
      <c r="Q36" s="734" t="s">
        <v>5893</v>
      </c>
      <c r="R36" s="763"/>
      <c r="S36" s="763"/>
      <c r="T36" s="763"/>
      <c r="U36" s="763"/>
      <c r="V36" s="763"/>
      <c r="W36" s="763"/>
      <c r="X36" s="763"/>
      <c r="Y36" s="763"/>
      <c r="Z36" s="763"/>
      <c r="AA36" s="763"/>
      <c r="AB36" s="763"/>
      <c r="AC36" s="142"/>
      <c r="AD36" s="164"/>
      <c r="AE36" s="763" t="s">
        <v>5883</v>
      </c>
      <c r="AF36" s="763"/>
      <c r="AG36" s="763"/>
      <c r="AH36" s="763"/>
      <c r="AI36" s="763"/>
      <c r="AJ36" s="763"/>
      <c r="AK36" s="763"/>
      <c r="AL36" s="763"/>
      <c r="AM36" s="763"/>
      <c r="AN36" s="763"/>
      <c r="AO36" s="763"/>
      <c r="AP36" s="744"/>
      <c r="AQ36" s="158"/>
      <c r="AR36" s="158"/>
      <c r="AS36" s="734" t="s">
        <v>4256</v>
      </c>
      <c r="AT36" s="763"/>
      <c r="AU36" s="763"/>
      <c r="AV36" s="763"/>
      <c r="AW36" s="763"/>
      <c r="AX36" s="763"/>
      <c r="AY36" s="763"/>
      <c r="AZ36" s="763"/>
      <c r="BA36" s="763"/>
      <c r="BB36" s="763"/>
      <c r="BC36" s="763"/>
      <c r="BD36" s="763"/>
      <c r="BE36" s="247"/>
      <c r="BF36" s="247"/>
      <c r="BG36" s="763" t="s">
        <v>4262</v>
      </c>
      <c r="BH36" s="763"/>
      <c r="BI36" s="763"/>
      <c r="BJ36" s="763"/>
      <c r="BK36" s="763"/>
      <c r="BL36" s="763"/>
      <c r="BM36" s="763"/>
      <c r="BN36" s="763"/>
      <c r="BO36" s="763"/>
      <c r="BP36" s="763"/>
      <c r="BQ36" s="763"/>
      <c r="BR36" s="763"/>
      <c r="BS36" s="142"/>
      <c r="BT36" s="164"/>
      <c r="BU36" s="763" t="s">
        <v>4263</v>
      </c>
      <c r="BV36" s="763"/>
      <c r="BW36" s="763"/>
      <c r="BX36" s="763"/>
      <c r="BY36" s="763"/>
      <c r="BZ36" s="763"/>
      <c r="CA36" s="763"/>
      <c r="CB36" s="763"/>
      <c r="CC36" s="763"/>
      <c r="CD36" s="763"/>
      <c r="CE36" s="763"/>
      <c r="CF36" s="744"/>
      <c r="CG36" s="142"/>
      <c r="CH36" s="160"/>
      <c r="CI36" s="763" t="s">
        <v>4282</v>
      </c>
      <c r="CJ36" s="763"/>
      <c r="CK36" s="763"/>
      <c r="CL36" s="763"/>
      <c r="CM36" s="763"/>
      <c r="CN36" s="763"/>
      <c r="CO36" s="763"/>
      <c r="CP36" s="763"/>
      <c r="CQ36" s="763"/>
      <c r="CR36" s="763"/>
      <c r="CS36" s="763"/>
      <c r="CT36" s="744"/>
      <c r="CU36" s="142"/>
      <c r="CV36" s="142"/>
      <c r="CW36" s="734" t="s">
        <v>4258</v>
      </c>
      <c r="CX36" s="763"/>
      <c r="CY36" s="763"/>
      <c r="CZ36" s="763"/>
      <c r="DA36" s="763"/>
      <c r="DB36" s="763"/>
      <c r="DC36" s="763"/>
      <c r="DD36" s="763"/>
      <c r="DE36" s="763"/>
      <c r="DF36" s="763"/>
      <c r="DG36" s="763"/>
      <c r="DH36" s="763"/>
      <c r="DI36" s="142"/>
      <c r="DJ36" s="164"/>
      <c r="DK36" s="763" t="s">
        <v>4268</v>
      </c>
      <c r="DL36" s="763"/>
      <c r="DM36" s="763"/>
      <c r="DN36" s="763"/>
      <c r="DO36" s="763"/>
      <c r="DP36" s="763"/>
      <c r="DQ36" s="763"/>
      <c r="DR36" s="763"/>
      <c r="DS36" s="763"/>
      <c r="DT36" s="763"/>
      <c r="DU36" s="763"/>
      <c r="DV36" s="744"/>
      <c r="DW36" s="142"/>
      <c r="DX36" s="160"/>
      <c r="DY36" s="734" t="s">
        <v>4399</v>
      </c>
      <c r="DZ36" s="763"/>
      <c r="EA36" s="763"/>
      <c r="EB36" s="763"/>
      <c r="EC36" s="763"/>
      <c r="ED36" s="763"/>
      <c r="EE36" s="763"/>
      <c r="EF36" s="763"/>
      <c r="EG36" s="763"/>
      <c r="EH36" s="763"/>
      <c r="EI36" s="763"/>
      <c r="EJ36" s="744"/>
    </row>
    <row r="37" spans="1:140" ht="15" customHeight="1">
      <c r="A37" s="568"/>
      <c r="B37" s="164"/>
      <c r="C37" s="736" t="s">
        <v>5879</v>
      </c>
      <c r="D37" s="762"/>
      <c r="E37" s="762"/>
      <c r="F37" s="762"/>
      <c r="G37" s="762"/>
      <c r="H37" s="762"/>
      <c r="I37" s="762"/>
      <c r="J37" s="762"/>
      <c r="K37" s="762"/>
      <c r="L37" s="762"/>
      <c r="M37" s="762"/>
      <c r="N37" s="718"/>
      <c r="O37" s="142"/>
      <c r="P37" s="164"/>
      <c r="Q37" s="736"/>
      <c r="R37" s="762"/>
      <c r="S37" s="762"/>
      <c r="T37" s="762"/>
      <c r="U37" s="762"/>
      <c r="V37" s="762"/>
      <c r="W37" s="762"/>
      <c r="X37" s="762"/>
      <c r="Y37" s="762"/>
      <c r="Z37" s="762"/>
      <c r="AA37" s="762"/>
      <c r="AB37" s="762"/>
      <c r="AC37" s="568"/>
      <c r="AD37" s="164"/>
      <c r="AE37" s="762" t="s">
        <v>5879</v>
      </c>
      <c r="AF37" s="762"/>
      <c r="AG37" s="762"/>
      <c r="AH37" s="762"/>
      <c r="AI37" s="762"/>
      <c r="AJ37" s="762"/>
      <c r="AK37" s="762"/>
      <c r="AL37" s="762"/>
      <c r="AM37" s="762"/>
      <c r="AN37" s="762"/>
      <c r="AO37" s="762"/>
      <c r="AP37" s="718"/>
      <c r="AQ37" s="568"/>
      <c r="AR37" s="164"/>
      <c r="AS37" s="736"/>
      <c r="AT37" s="762"/>
      <c r="AU37" s="762"/>
      <c r="AV37" s="762"/>
      <c r="AW37" s="762"/>
      <c r="AX37" s="762"/>
      <c r="AY37" s="762"/>
      <c r="AZ37" s="762"/>
      <c r="BA37" s="762"/>
      <c r="BB37" s="762"/>
      <c r="BC37" s="762"/>
      <c r="BD37" s="762"/>
      <c r="BE37" s="247"/>
      <c r="BF37" s="247"/>
      <c r="BG37" s="762" t="s">
        <v>621</v>
      </c>
      <c r="BH37" s="762"/>
      <c r="BI37" s="762"/>
      <c r="BJ37" s="762"/>
      <c r="BK37" s="762"/>
      <c r="BL37" s="762"/>
      <c r="BM37" s="762"/>
      <c r="BN37" s="762"/>
      <c r="BO37" s="762"/>
      <c r="BP37" s="762"/>
      <c r="BQ37" s="762"/>
      <c r="BR37" s="762"/>
      <c r="BS37" s="568"/>
      <c r="BT37" s="164"/>
      <c r="BU37" s="762" t="s">
        <v>665</v>
      </c>
      <c r="BV37" s="762"/>
      <c r="BW37" s="762"/>
      <c r="BX37" s="762"/>
      <c r="BY37" s="762"/>
      <c r="BZ37" s="762"/>
      <c r="CA37" s="762"/>
      <c r="CB37" s="762"/>
      <c r="CC37" s="762"/>
      <c r="CD37" s="762"/>
      <c r="CE37" s="762"/>
      <c r="CF37" s="718"/>
      <c r="CG37" s="568"/>
      <c r="CH37" s="160"/>
      <c r="CI37" s="762" t="s">
        <v>665</v>
      </c>
      <c r="CJ37" s="762"/>
      <c r="CK37" s="762"/>
      <c r="CL37" s="762"/>
      <c r="CM37" s="762"/>
      <c r="CN37" s="762"/>
      <c r="CO37" s="762"/>
      <c r="CP37" s="762"/>
      <c r="CQ37" s="762"/>
      <c r="CR37" s="762"/>
      <c r="CS37" s="762"/>
      <c r="CT37" s="718"/>
      <c r="CU37" s="594"/>
      <c r="CV37" s="164"/>
      <c r="CW37" s="736"/>
      <c r="CX37" s="762"/>
      <c r="CY37" s="762"/>
      <c r="CZ37" s="762"/>
      <c r="DA37" s="762"/>
      <c r="DB37" s="762"/>
      <c r="DC37" s="762"/>
      <c r="DD37" s="762"/>
      <c r="DE37" s="762"/>
      <c r="DF37" s="762"/>
      <c r="DG37" s="762"/>
      <c r="DH37" s="762"/>
      <c r="DI37" s="568"/>
      <c r="DJ37" s="164"/>
      <c r="DK37" s="762" t="s">
        <v>665</v>
      </c>
      <c r="DL37" s="762"/>
      <c r="DM37" s="762"/>
      <c r="DN37" s="762"/>
      <c r="DO37" s="762"/>
      <c r="DP37" s="762"/>
      <c r="DQ37" s="762"/>
      <c r="DR37" s="762"/>
      <c r="DS37" s="762"/>
      <c r="DT37" s="762"/>
      <c r="DU37" s="762"/>
      <c r="DV37" s="718"/>
      <c r="DW37" s="568"/>
      <c r="DX37" s="160"/>
      <c r="DY37" s="736" t="s">
        <v>625</v>
      </c>
      <c r="DZ37" s="762"/>
      <c r="EA37" s="762"/>
      <c r="EB37" s="762"/>
      <c r="EC37" s="762"/>
      <c r="ED37" s="762"/>
      <c r="EE37" s="762"/>
      <c r="EF37" s="762"/>
      <c r="EG37" s="762"/>
      <c r="EH37" s="762"/>
      <c r="EI37" s="762"/>
      <c r="EJ37" s="718"/>
    </row>
    <row r="38" spans="1:140" ht="108.75" customHeight="1">
      <c r="A38" s="135"/>
      <c r="B38" s="164"/>
      <c r="C38" s="1064"/>
      <c r="D38" s="1053"/>
      <c r="E38" s="1053"/>
      <c r="F38" s="1053"/>
      <c r="G38" s="1053"/>
      <c r="H38" s="1053"/>
      <c r="I38" s="1053"/>
      <c r="J38" s="1053"/>
      <c r="K38" s="1053"/>
      <c r="L38" s="1053"/>
      <c r="M38" s="1053"/>
      <c r="N38" s="1054"/>
      <c r="O38" s="135"/>
      <c r="P38" s="160"/>
      <c r="Q38" s="1064"/>
      <c r="R38" s="1053"/>
      <c r="S38" s="1053"/>
      <c r="T38" s="1053"/>
      <c r="U38" s="1053"/>
      <c r="V38" s="1053"/>
      <c r="W38" s="1053"/>
      <c r="X38" s="1053"/>
      <c r="Y38" s="1053"/>
      <c r="Z38" s="1053"/>
      <c r="AA38" s="1053"/>
      <c r="AB38" s="1057"/>
      <c r="AC38" s="135"/>
      <c r="AD38" s="164"/>
      <c r="AE38" s="1052"/>
      <c r="AF38" s="1053"/>
      <c r="AG38" s="1053"/>
      <c r="AH38" s="1053"/>
      <c r="AI38" s="1053"/>
      <c r="AJ38" s="1053"/>
      <c r="AK38" s="1053"/>
      <c r="AL38" s="1053"/>
      <c r="AM38" s="1053"/>
      <c r="AN38" s="1053"/>
      <c r="AO38" s="1053"/>
      <c r="AP38" s="1054"/>
      <c r="AQ38" s="135"/>
      <c r="AR38" s="160"/>
      <c r="AS38" s="1064"/>
      <c r="AT38" s="1053"/>
      <c r="AU38" s="1053"/>
      <c r="AV38" s="1053"/>
      <c r="AW38" s="1053"/>
      <c r="AX38" s="1053"/>
      <c r="AY38" s="1053"/>
      <c r="AZ38" s="1053"/>
      <c r="BA38" s="1053"/>
      <c r="BB38" s="1053"/>
      <c r="BC38" s="1053"/>
      <c r="BD38" s="1057"/>
      <c r="BE38" s="247"/>
      <c r="BF38" s="247"/>
      <c r="BG38" s="1052"/>
      <c r="BH38" s="1053"/>
      <c r="BI38" s="1053"/>
      <c r="BJ38" s="1053"/>
      <c r="BK38" s="1053"/>
      <c r="BL38" s="1053"/>
      <c r="BM38" s="1053"/>
      <c r="BN38" s="1053"/>
      <c r="BO38" s="1053"/>
      <c r="BP38" s="1053"/>
      <c r="BQ38" s="1053"/>
      <c r="BR38" s="1057"/>
      <c r="BS38" s="135"/>
      <c r="BT38" s="164"/>
      <c r="BU38" s="1052"/>
      <c r="BV38" s="1053"/>
      <c r="BW38" s="1053"/>
      <c r="BX38" s="1053"/>
      <c r="BY38" s="1053"/>
      <c r="BZ38" s="1053"/>
      <c r="CA38" s="1053"/>
      <c r="CB38" s="1053"/>
      <c r="CC38" s="1053"/>
      <c r="CD38" s="1053"/>
      <c r="CE38" s="1053"/>
      <c r="CF38" s="1054"/>
      <c r="CG38" s="135"/>
      <c r="CH38" s="160"/>
      <c r="CI38" s="1052"/>
      <c r="CJ38" s="1053"/>
      <c r="CK38" s="1053"/>
      <c r="CL38" s="1053"/>
      <c r="CM38" s="1053"/>
      <c r="CN38" s="1053"/>
      <c r="CO38" s="1053"/>
      <c r="CP38" s="1053"/>
      <c r="CQ38" s="1053"/>
      <c r="CR38" s="1053"/>
      <c r="CS38" s="1053"/>
      <c r="CT38" s="1054"/>
      <c r="CU38" s="135"/>
      <c r="CV38" s="160"/>
      <c r="CW38" s="1064"/>
      <c r="CX38" s="1053"/>
      <c r="CY38" s="1053"/>
      <c r="CZ38" s="1053"/>
      <c r="DA38" s="1053"/>
      <c r="DB38" s="1053"/>
      <c r="DC38" s="1053"/>
      <c r="DD38" s="1053"/>
      <c r="DE38" s="1053"/>
      <c r="DF38" s="1053"/>
      <c r="DG38" s="1053"/>
      <c r="DH38" s="1057"/>
      <c r="DI38" s="135"/>
      <c r="DJ38" s="164"/>
      <c r="DK38" s="1052"/>
      <c r="DL38" s="1053"/>
      <c r="DM38" s="1053"/>
      <c r="DN38" s="1053"/>
      <c r="DO38" s="1053"/>
      <c r="DP38" s="1053"/>
      <c r="DQ38" s="1053"/>
      <c r="DR38" s="1053"/>
      <c r="DS38" s="1053"/>
      <c r="DT38" s="1053"/>
      <c r="DU38" s="1053"/>
      <c r="DV38" s="1054"/>
      <c r="DW38" s="135"/>
      <c r="DX38" s="160"/>
      <c r="DY38" s="1064"/>
      <c r="DZ38" s="1053"/>
      <c r="EA38" s="1053"/>
      <c r="EB38" s="1053"/>
      <c r="EC38" s="1053"/>
      <c r="ED38" s="1053"/>
      <c r="EE38" s="1053"/>
      <c r="EF38" s="1053"/>
      <c r="EG38" s="1053"/>
      <c r="EH38" s="1053"/>
      <c r="EI38" s="1053"/>
      <c r="EJ38" s="1054"/>
    </row>
    <row r="39" spans="1:140">
      <c r="A39" s="137"/>
      <c r="B39" s="164"/>
      <c r="C39" s="876"/>
      <c r="D39" s="877"/>
      <c r="E39" s="877"/>
      <c r="F39" s="877"/>
      <c r="G39" s="877"/>
      <c r="H39" s="877"/>
      <c r="I39" s="877"/>
      <c r="J39" s="877"/>
      <c r="K39" s="877"/>
      <c r="L39" s="877"/>
      <c r="M39" s="877"/>
      <c r="N39" s="1056"/>
      <c r="Q39" s="876"/>
      <c r="R39" s="877"/>
      <c r="S39" s="877"/>
      <c r="T39" s="877"/>
      <c r="U39" s="877"/>
      <c r="V39" s="877"/>
      <c r="W39" s="877"/>
      <c r="X39" s="877"/>
      <c r="Y39" s="877"/>
      <c r="Z39" s="877"/>
      <c r="AA39" s="877"/>
      <c r="AB39" s="878"/>
      <c r="AC39" s="137"/>
      <c r="AD39" s="164"/>
      <c r="AE39" s="1055"/>
      <c r="AF39" s="877"/>
      <c r="AG39" s="877"/>
      <c r="AH39" s="877"/>
      <c r="AI39" s="877"/>
      <c r="AJ39" s="877"/>
      <c r="AK39" s="877"/>
      <c r="AL39" s="877"/>
      <c r="AM39" s="877"/>
      <c r="AN39" s="877"/>
      <c r="AO39" s="877"/>
      <c r="AP39" s="1056"/>
      <c r="AS39" s="876"/>
      <c r="AT39" s="877"/>
      <c r="AU39" s="877"/>
      <c r="AV39" s="877"/>
      <c r="AW39" s="877"/>
      <c r="AX39" s="877"/>
      <c r="AY39" s="877"/>
      <c r="AZ39" s="877"/>
      <c r="BA39" s="877"/>
      <c r="BB39" s="877"/>
      <c r="BC39" s="877"/>
      <c r="BD39" s="878"/>
      <c r="BE39" s="137"/>
      <c r="BF39" s="247"/>
      <c r="BG39" s="1055"/>
      <c r="BH39" s="877"/>
      <c r="BI39" s="877"/>
      <c r="BJ39" s="877"/>
      <c r="BK39" s="877"/>
      <c r="BL39" s="877"/>
      <c r="BM39" s="877"/>
      <c r="BN39" s="877"/>
      <c r="BO39" s="877"/>
      <c r="BP39" s="877"/>
      <c r="BQ39" s="877"/>
      <c r="BR39" s="878"/>
      <c r="BS39" s="137"/>
      <c r="BT39" s="164"/>
      <c r="BU39" s="1055"/>
      <c r="BV39" s="877"/>
      <c r="BW39" s="877"/>
      <c r="BX39" s="877"/>
      <c r="BY39" s="877"/>
      <c r="BZ39" s="877"/>
      <c r="CA39" s="877"/>
      <c r="CB39" s="877"/>
      <c r="CC39" s="877"/>
      <c r="CD39" s="877"/>
      <c r="CE39" s="877"/>
      <c r="CF39" s="1056"/>
      <c r="CG39" s="137"/>
      <c r="CH39" s="160"/>
      <c r="CI39" s="1055"/>
      <c r="CJ39" s="877"/>
      <c r="CK39" s="877"/>
      <c r="CL39" s="877"/>
      <c r="CM39" s="877"/>
      <c r="CN39" s="877"/>
      <c r="CO39" s="877"/>
      <c r="CP39" s="877"/>
      <c r="CQ39" s="877"/>
      <c r="CR39" s="877"/>
      <c r="CS39" s="877"/>
      <c r="CT39" s="1056"/>
      <c r="CW39" s="876"/>
      <c r="CX39" s="877"/>
      <c r="CY39" s="877"/>
      <c r="CZ39" s="877"/>
      <c r="DA39" s="877"/>
      <c r="DB39" s="877"/>
      <c r="DC39" s="877"/>
      <c r="DD39" s="877"/>
      <c r="DE39" s="877"/>
      <c r="DF39" s="877"/>
      <c r="DG39" s="877"/>
      <c r="DH39" s="878"/>
      <c r="DI39" s="137"/>
      <c r="DJ39" s="164"/>
      <c r="DK39" s="1055"/>
      <c r="DL39" s="877"/>
      <c r="DM39" s="877"/>
      <c r="DN39" s="877"/>
      <c r="DO39" s="877"/>
      <c r="DP39" s="877"/>
      <c r="DQ39" s="877"/>
      <c r="DR39" s="877"/>
      <c r="DS39" s="877"/>
      <c r="DT39" s="877"/>
      <c r="DU39" s="877"/>
      <c r="DV39" s="1056"/>
      <c r="DW39" s="137"/>
      <c r="DX39" s="160"/>
      <c r="DY39" s="876"/>
      <c r="DZ39" s="877"/>
      <c r="EA39" s="877"/>
      <c r="EB39" s="877"/>
      <c r="EC39" s="877"/>
      <c r="ED39" s="877"/>
      <c r="EE39" s="877"/>
      <c r="EF39" s="877"/>
      <c r="EG39" s="877"/>
      <c r="EH39" s="877"/>
      <c r="EI39" s="877"/>
      <c r="EJ39" s="1056"/>
    </row>
    <row r="40" spans="1:140">
      <c r="A40" s="137" t="s">
        <v>5865</v>
      </c>
      <c r="B40" s="137"/>
      <c r="C40" s="714">
        <f>VLOOKUP(A40,'Прайс-лист'!$B:$K,10,0)</f>
        <v>2460</v>
      </c>
      <c r="D40" s="715"/>
      <c r="E40" s="715"/>
      <c r="F40" s="715"/>
      <c r="G40" s="715"/>
      <c r="H40" s="715"/>
      <c r="I40" s="715"/>
      <c r="J40" s="715"/>
      <c r="K40" s="716"/>
      <c r="L40" s="708"/>
      <c r="M40" s="761"/>
      <c r="N40" s="713"/>
      <c r="O40" s="137" t="s">
        <v>7553</v>
      </c>
      <c r="P40" s="160"/>
      <c r="Q40" s="881">
        <f>VLOOKUP(O40,'Прайс-лист'!$B:$K,10,0)</f>
        <v>2350</v>
      </c>
      <c r="R40" s="882"/>
      <c r="S40" s="882"/>
      <c r="T40" s="882"/>
      <c r="U40" s="882"/>
      <c r="V40" s="882"/>
      <c r="W40" s="882"/>
      <c r="X40" s="882"/>
      <c r="Y40" s="945"/>
      <c r="Z40" s="947"/>
      <c r="AA40" s="948"/>
      <c r="AB40" s="949"/>
      <c r="AC40" s="137" t="s">
        <v>5863</v>
      </c>
      <c r="AD40" s="164"/>
      <c r="AE40" s="719">
        <f>VLOOKUP(AC40,'Прайс-лист'!$B:$K,10,0)</f>
        <v>2190</v>
      </c>
      <c r="AF40" s="715"/>
      <c r="AG40" s="715"/>
      <c r="AH40" s="715"/>
      <c r="AI40" s="715"/>
      <c r="AJ40" s="715"/>
      <c r="AK40" s="715"/>
      <c r="AL40" s="715"/>
      <c r="AM40" s="716"/>
      <c r="AN40" s="708"/>
      <c r="AO40" s="761"/>
      <c r="AP40" s="713"/>
      <c r="AQ40" s="137" t="s">
        <v>7555</v>
      </c>
      <c r="AR40" s="160"/>
      <c r="AS40" s="881">
        <f>VLOOKUP(AQ40,'Прайс-лист'!$B:$K,10,0)</f>
        <v>1600</v>
      </c>
      <c r="AT40" s="882"/>
      <c r="AU40" s="882"/>
      <c r="AV40" s="882"/>
      <c r="AW40" s="882"/>
      <c r="AX40" s="882"/>
      <c r="AY40" s="882"/>
      <c r="AZ40" s="882"/>
      <c r="BA40" s="945"/>
      <c r="BB40" s="947"/>
      <c r="BC40" s="948"/>
      <c r="BD40" s="949"/>
      <c r="BE40" s="137" t="s">
        <v>622</v>
      </c>
      <c r="BF40" s="247"/>
      <c r="BG40" s="719">
        <f>VLOOKUP(BE40,'Прайс-лист'!$B:$K,10,0)</f>
        <v>690</v>
      </c>
      <c r="BH40" s="715"/>
      <c r="BI40" s="715"/>
      <c r="BJ40" s="715"/>
      <c r="BK40" s="715"/>
      <c r="BL40" s="715"/>
      <c r="BM40" s="715"/>
      <c r="BN40" s="715"/>
      <c r="BO40" s="716"/>
      <c r="BP40" s="708"/>
      <c r="BQ40" s="761"/>
      <c r="BR40" s="761"/>
      <c r="BS40" s="137" t="s">
        <v>731</v>
      </c>
      <c r="BT40" s="164"/>
      <c r="BU40" s="719">
        <f>VLOOKUP(BS40,'Прайс-лист'!$B:$K,10,0)</f>
        <v>970</v>
      </c>
      <c r="BV40" s="715"/>
      <c r="BW40" s="715"/>
      <c r="BX40" s="715"/>
      <c r="BY40" s="715"/>
      <c r="BZ40" s="715"/>
      <c r="CA40" s="715"/>
      <c r="CB40" s="715"/>
      <c r="CC40" s="716"/>
      <c r="CD40" s="708"/>
      <c r="CE40" s="761"/>
      <c r="CF40" s="713"/>
      <c r="CG40" s="137" t="s">
        <v>666</v>
      </c>
      <c r="CH40" s="160"/>
      <c r="CI40" s="719">
        <f>VLOOKUP(CG40,'Прайс-лист'!$B:$K,10,0)</f>
        <v>770</v>
      </c>
      <c r="CJ40" s="715"/>
      <c r="CK40" s="715"/>
      <c r="CL40" s="715"/>
      <c r="CM40" s="715"/>
      <c r="CN40" s="715"/>
      <c r="CO40" s="715"/>
      <c r="CP40" s="715"/>
      <c r="CQ40" s="716"/>
      <c r="CR40" s="708"/>
      <c r="CS40" s="761"/>
      <c r="CT40" s="713"/>
      <c r="CU40" s="137" t="s">
        <v>7557</v>
      </c>
      <c r="CV40" s="160"/>
      <c r="CW40" s="881">
        <f>VLOOKUP(CU40,'Прайс-лист'!$B:$K,10,0)</f>
        <v>1550</v>
      </c>
      <c r="CX40" s="882"/>
      <c r="CY40" s="882"/>
      <c r="CZ40" s="882"/>
      <c r="DA40" s="882"/>
      <c r="DB40" s="882"/>
      <c r="DC40" s="882"/>
      <c r="DD40" s="882"/>
      <c r="DE40" s="945"/>
      <c r="DF40" s="947"/>
      <c r="DG40" s="948"/>
      <c r="DH40" s="949"/>
      <c r="DI40" s="137" t="s">
        <v>734</v>
      </c>
      <c r="DJ40" s="164"/>
      <c r="DK40" s="719">
        <f>VLOOKUP(DI40,'Прайс-лист'!$B:$K,10,0)</f>
        <v>1430</v>
      </c>
      <c r="DL40" s="715"/>
      <c r="DM40" s="715"/>
      <c r="DN40" s="715"/>
      <c r="DO40" s="715"/>
      <c r="DP40" s="715"/>
      <c r="DQ40" s="715"/>
      <c r="DR40" s="715"/>
      <c r="DS40" s="716"/>
      <c r="DT40" s="708"/>
      <c r="DU40" s="761"/>
      <c r="DV40" s="713"/>
      <c r="DW40" s="137" t="s">
        <v>626</v>
      </c>
      <c r="DX40" s="160"/>
      <c r="DY40" s="714">
        <f>VLOOKUP(DW40,'Прайс-лист'!$B:$K,10,0)</f>
        <v>290</v>
      </c>
      <c r="DZ40" s="715"/>
      <c r="EA40" s="715"/>
      <c r="EB40" s="715"/>
      <c r="EC40" s="715"/>
      <c r="ED40" s="715"/>
      <c r="EE40" s="715"/>
      <c r="EF40" s="715"/>
      <c r="EG40" s="716"/>
      <c r="EH40" s="708"/>
      <c r="EI40" s="761"/>
      <c r="EJ40" s="713"/>
    </row>
    <row r="41" spans="1:140" ht="15" thickBot="1">
      <c r="A41" s="138" t="s">
        <v>5866</v>
      </c>
      <c r="B41" s="138"/>
      <c r="C41" s="753">
        <f>VLOOKUP(A41,'Прайс-лист'!$B:$K,10,0)</f>
        <v>2460</v>
      </c>
      <c r="D41" s="723"/>
      <c r="E41" s="723"/>
      <c r="F41" s="723"/>
      <c r="G41" s="723"/>
      <c r="H41" s="723"/>
      <c r="I41" s="723"/>
      <c r="J41" s="723"/>
      <c r="K41" s="724"/>
      <c r="L41" s="725"/>
      <c r="M41" s="726"/>
      <c r="N41" s="727"/>
      <c r="O41" s="138"/>
      <c r="P41" s="160"/>
      <c r="Q41" s="884"/>
      <c r="R41" s="885"/>
      <c r="S41" s="885"/>
      <c r="T41" s="885"/>
      <c r="U41" s="885"/>
      <c r="V41" s="885"/>
      <c r="W41" s="885"/>
      <c r="X41" s="885"/>
      <c r="Y41" s="946"/>
      <c r="Z41" s="950"/>
      <c r="AA41" s="951"/>
      <c r="AB41" s="952"/>
      <c r="AC41" s="139" t="s">
        <v>5864</v>
      </c>
      <c r="AD41" s="244"/>
      <c r="AE41" s="722">
        <f>VLOOKUP(AC41,'Прайс-лист'!$B:$K,10,0)</f>
        <v>2190</v>
      </c>
      <c r="AF41" s="723"/>
      <c r="AG41" s="723"/>
      <c r="AH41" s="723"/>
      <c r="AI41" s="723"/>
      <c r="AJ41" s="723"/>
      <c r="AK41" s="723"/>
      <c r="AL41" s="723"/>
      <c r="AM41" s="724"/>
      <c r="AN41" s="725"/>
      <c r="AO41" s="726"/>
      <c r="AP41" s="727"/>
      <c r="AQ41" s="138"/>
      <c r="AR41" s="160"/>
      <c r="AS41" s="884"/>
      <c r="AT41" s="885"/>
      <c r="AU41" s="885"/>
      <c r="AV41" s="885"/>
      <c r="AW41" s="885"/>
      <c r="AX41" s="885"/>
      <c r="AY41" s="885"/>
      <c r="AZ41" s="885"/>
      <c r="BA41" s="946"/>
      <c r="BB41" s="950"/>
      <c r="BC41" s="951"/>
      <c r="BD41" s="952"/>
      <c r="BE41" s="139" t="s">
        <v>777</v>
      </c>
      <c r="BF41" s="248"/>
      <c r="BG41" s="722">
        <f>VLOOKUP(BE41,'Прайс-лист'!$B:$K,10,0)</f>
        <v>690</v>
      </c>
      <c r="BH41" s="723"/>
      <c r="BI41" s="723"/>
      <c r="BJ41" s="723"/>
      <c r="BK41" s="723"/>
      <c r="BL41" s="723"/>
      <c r="BM41" s="723"/>
      <c r="BN41" s="723"/>
      <c r="BO41" s="724"/>
      <c r="BP41" s="725"/>
      <c r="BQ41" s="726"/>
      <c r="BR41" s="726"/>
      <c r="BS41" s="139" t="s">
        <v>841</v>
      </c>
      <c r="BT41" s="244"/>
      <c r="BU41" s="722">
        <f>VLOOKUP(BS41,'Прайс-лист'!$B:$K,10,0)</f>
        <v>970</v>
      </c>
      <c r="BV41" s="723"/>
      <c r="BW41" s="723"/>
      <c r="BX41" s="723"/>
      <c r="BY41" s="723"/>
      <c r="BZ41" s="723"/>
      <c r="CA41" s="723"/>
      <c r="CB41" s="723"/>
      <c r="CC41" s="724"/>
      <c r="CD41" s="725"/>
      <c r="CE41" s="726"/>
      <c r="CF41" s="727"/>
      <c r="CG41" s="139" t="s">
        <v>799</v>
      </c>
      <c r="CH41" s="245"/>
      <c r="CI41" s="722">
        <f>VLOOKUP(CG41,'Прайс-лист'!$B:$K,10,0)</f>
        <v>770</v>
      </c>
      <c r="CJ41" s="723"/>
      <c r="CK41" s="723"/>
      <c r="CL41" s="723"/>
      <c r="CM41" s="723"/>
      <c r="CN41" s="723"/>
      <c r="CO41" s="723"/>
      <c r="CP41" s="723"/>
      <c r="CQ41" s="724"/>
      <c r="CR41" s="725"/>
      <c r="CS41" s="726"/>
      <c r="CT41" s="727"/>
      <c r="CU41" s="138"/>
      <c r="CV41" s="160"/>
      <c r="CW41" s="884"/>
      <c r="CX41" s="885"/>
      <c r="CY41" s="885"/>
      <c r="CZ41" s="885"/>
      <c r="DA41" s="885"/>
      <c r="DB41" s="885"/>
      <c r="DC41" s="885"/>
      <c r="DD41" s="885"/>
      <c r="DE41" s="946"/>
      <c r="DF41" s="950"/>
      <c r="DG41" s="951"/>
      <c r="DH41" s="952"/>
      <c r="DI41" s="139" t="s">
        <v>843</v>
      </c>
      <c r="DJ41" s="244"/>
      <c r="DK41" s="722">
        <f>VLOOKUP(DI41,'Прайс-лист'!$B:$K,10,0)</f>
        <v>1430</v>
      </c>
      <c r="DL41" s="723"/>
      <c r="DM41" s="723"/>
      <c r="DN41" s="723"/>
      <c r="DO41" s="723"/>
      <c r="DP41" s="723"/>
      <c r="DQ41" s="723"/>
      <c r="DR41" s="723"/>
      <c r="DS41" s="724"/>
      <c r="DT41" s="725"/>
      <c r="DU41" s="726"/>
      <c r="DV41" s="727"/>
      <c r="DW41" s="138" t="s">
        <v>779</v>
      </c>
      <c r="DX41" s="160"/>
      <c r="DY41" s="753">
        <f>VLOOKUP(DW41,'Прайс-лист'!$B:$K,10,0)</f>
        <v>290</v>
      </c>
      <c r="DZ41" s="723"/>
      <c r="EA41" s="723"/>
      <c r="EB41" s="723"/>
      <c r="EC41" s="723"/>
      <c r="ED41" s="723"/>
      <c r="EE41" s="723"/>
      <c r="EF41" s="723"/>
      <c r="EG41" s="724"/>
      <c r="EH41" s="725"/>
      <c r="EI41" s="726"/>
      <c r="EJ41" s="727"/>
    </row>
    <row r="42" spans="1:140" ht="14.25" customHeight="1" thickBot="1">
      <c r="A42" s="567"/>
      <c r="B42" s="567"/>
      <c r="C42" s="160"/>
      <c r="D42" s="160"/>
      <c r="E42" s="160"/>
      <c r="F42" s="160"/>
      <c r="G42" s="160"/>
      <c r="H42" s="160"/>
      <c r="I42" s="160"/>
      <c r="J42" s="160"/>
      <c r="K42" s="160"/>
      <c r="L42" s="160"/>
      <c r="M42" s="160"/>
      <c r="N42" s="158"/>
      <c r="O42" s="158"/>
      <c r="P42" s="158"/>
      <c r="Q42" s="158"/>
      <c r="R42" s="158"/>
      <c r="S42" s="158"/>
      <c r="T42" s="158"/>
      <c r="U42" s="158"/>
      <c r="V42" s="158"/>
      <c r="W42" s="158"/>
      <c r="X42" s="158"/>
      <c r="Y42" s="158"/>
      <c r="Z42" s="140"/>
      <c r="AA42" s="158"/>
      <c r="AB42" s="158"/>
      <c r="AC42" s="158"/>
      <c r="AD42" s="158"/>
      <c r="AE42" s="158"/>
      <c r="AF42" s="158"/>
      <c r="AG42" s="158"/>
      <c r="AH42" s="158"/>
      <c r="AI42" s="158"/>
      <c r="AJ42" s="158"/>
      <c r="AK42" s="158"/>
      <c r="AL42" s="158"/>
      <c r="AM42" s="140"/>
      <c r="AN42" s="158"/>
      <c r="AO42" s="158"/>
      <c r="AP42" s="158"/>
      <c r="AQ42" s="158"/>
      <c r="AR42" s="158"/>
      <c r="AS42" s="158"/>
      <c r="AT42" s="158"/>
      <c r="AU42" s="158"/>
      <c r="AV42" s="158"/>
      <c r="AW42" s="158"/>
      <c r="AX42" s="158"/>
      <c r="AY42" s="158"/>
      <c r="AZ42" s="160"/>
      <c r="BA42" s="160"/>
      <c r="BB42" s="160"/>
      <c r="BC42" s="160"/>
      <c r="BD42" s="158"/>
      <c r="BE42" s="158"/>
      <c r="BF42" s="158"/>
      <c r="BG42" s="158"/>
      <c r="BH42" s="158"/>
      <c r="BI42" s="158"/>
      <c r="BJ42" s="158"/>
      <c r="BK42" s="158"/>
      <c r="BL42" s="158"/>
      <c r="BM42" s="158"/>
      <c r="BN42" s="158"/>
      <c r="BO42" s="158"/>
      <c r="BP42" s="158"/>
      <c r="BQ42" s="158"/>
      <c r="BR42" s="158"/>
      <c r="BS42" s="158"/>
      <c r="BT42" s="164"/>
      <c r="BU42" s="142"/>
      <c r="BV42" s="142"/>
      <c r="BW42" s="142"/>
      <c r="BX42" s="142"/>
      <c r="BY42" s="142"/>
      <c r="BZ42" s="142"/>
      <c r="CA42" s="142"/>
      <c r="CB42" s="142"/>
      <c r="CC42" s="142"/>
      <c r="CD42" s="142"/>
      <c r="CE42" s="142"/>
      <c r="CF42" s="142"/>
      <c r="CG42" s="137"/>
      <c r="CH42" s="142"/>
      <c r="CI42" s="142"/>
      <c r="CJ42" s="142"/>
      <c r="CK42" s="142"/>
      <c r="CL42" s="142"/>
      <c r="CM42" s="142"/>
      <c r="CN42" s="142"/>
      <c r="CO42" s="142"/>
      <c r="CP42" s="142"/>
      <c r="CQ42" s="142"/>
      <c r="CR42" s="142"/>
      <c r="CS42" s="142"/>
      <c r="CT42" s="142"/>
      <c r="CU42" s="142"/>
      <c r="CV42" s="142"/>
      <c r="CW42" s="142"/>
      <c r="CX42" s="142"/>
      <c r="CY42" s="142"/>
      <c r="CZ42" s="142"/>
      <c r="DA42" s="142"/>
      <c r="DB42" s="142"/>
      <c r="DC42" s="142"/>
      <c r="DD42" s="142"/>
      <c r="DE42" s="142"/>
      <c r="DF42" s="142"/>
      <c r="DG42" s="142"/>
      <c r="DH42" s="142"/>
      <c r="DI42" s="142"/>
      <c r="DJ42" s="142"/>
      <c r="DK42" s="142"/>
      <c r="DL42" s="142"/>
      <c r="DM42" s="142"/>
      <c r="DN42" s="142"/>
      <c r="DO42" s="142"/>
      <c r="DP42" s="142"/>
      <c r="DQ42" s="142"/>
      <c r="DR42" s="142"/>
      <c r="DS42" s="142"/>
      <c r="DT42" s="142"/>
      <c r="DU42" s="142"/>
      <c r="DV42" s="142"/>
      <c r="DW42" s="142"/>
      <c r="DX42" s="247"/>
    </row>
    <row r="43" spans="1:140" ht="15.75" customHeight="1" thickBot="1">
      <c r="A43" s="134"/>
      <c r="B43" s="247"/>
      <c r="C43" s="754" t="s">
        <v>4284</v>
      </c>
      <c r="D43" s="755"/>
      <c r="E43" s="755"/>
      <c r="F43" s="755"/>
      <c r="G43" s="755"/>
      <c r="H43" s="755"/>
      <c r="I43" s="755"/>
      <c r="J43" s="755"/>
      <c r="K43" s="755"/>
      <c r="L43" s="755"/>
      <c r="M43" s="755"/>
      <c r="N43" s="755"/>
      <c r="O43" s="755"/>
      <c r="P43" s="755"/>
      <c r="Q43" s="755"/>
      <c r="R43" s="755"/>
      <c r="S43" s="755"/>
      <c r="T43" s="755"/>
      <c r="U43" s="755"/>
      <c r="V43" s="755"/>
      <c r="W43" s="755"/>
      <c r="X43" s="755"/>
      <c r="Y43" s="755"/>
      <c r="Z43" s="755"/>
      <c r="AA43" s="755"/>
      <c r="AB43" s="756"/>
      <c r="AC43" s="158"/>
      <c r="AD43" s="158"/>
      <c r="AE43" s="754" t="s">
        <v>4285</v>
      </c>
      <c r="AF43" s="755"/>
      <c r="AG43" s="755"/>
      <c r="AH43" s="755"/>
      <c r="AI43" s="755"/>
      <c r="AJ43" s="755"/>
      <c r="AK43" s="755"/>
      <c r="AL43" s="755"/>
      <c r="AM43" s="755"/>
      <c r="AN43" s="755"/>
      <c r="AO43" s="755"/>
      <c r="AP43" s="755"/>
      <c r="AQ43" s="755"/>
      <c r="AR43" s="755"/>
      <c r="AS43" s="755"/>
      <c r="AT43" s="755"/>
      <c r="AU43" s="755"/>
      <c r="AV43" s="755"/>
      <c r="AW43" s="755"/>
      <c r="AX43" s="755"/>
      <c r="AY43" s="755"/>
      <c r="AZ43" s="755"/>
      <c r="BA43" s="755"/>
      <c r="BB43" s="755"/>
      <c r="BC43" s="755"/>
      <c r="BD43" s="756"/>
      <c r="BE43" s="158"/>
      <c r="BF43" s="158"/>
      <c r="BG43" s="754" t="s">
        <v>4286</v>
      </c>
      <c r="BH43" s="755"/>
      <c r="BI43" s="755"/>
      <c r="BJ43" s="755"/>
      <c r="BK43" s="755"/>
      <c r="BL43" s="755"/>
      <c r="BM43" s="755"/>
      <c r="BN43" s="755"/>
      <c r="BO43" s="755"/>
      <c r="BP43" s="755"/>
      <c r="BQ43" s="755"/>
      <c r="BR43" s="755"/>
      <c r="BS43" s="755"/>
      <c r="BT43" s="755"/>
      <c r="BU43" s="755"/>
      <c r="BV43" s="755"/>
      <c r="BW43" s="755"/>
      <c r="BX43" s="755"/>
      <c r="BY43" s="755"/>
      <c r="BZ43" s="755"/>
      <c r="CA43" s="755"/>
      <c r="CB43" s="755"/>
      <c r="CC43" s="755"/>
      <c r="CD43" s="755"/>
      <c r="CE43" s="755"/>
      <c r="CF43" s="756"/>
      <c r="CG43" s="137"/>
      <c r="CH43" s="142"/>
      <c r="CI43" s="754" t="s">
        <v>4287</v>
      </c>
      <c r="CJ43" s="755"/>
      <c r="CK43" s="755"/>
      <c r="CL43" s="755"/>
      <c r="CM43" s="755"/>
      <c r="CN43" s="755"/>
      <c r="CO43" s="755"/>
      <c r="CP43" s="755"/>
      <c r="CQ43" s="755"/>
      <c r="CR43" s="755"/>
      <c r="CS43" s="755"/>
      <c r="CT43" s="755"/>
      <c r="CU43" s="755"/>
      <c r="CV43" s="755"/>
      <c r="CW43" s="755"/>
      <c r="CX43" s="755"/>
      <c r="CY43" s="755"/>
      <c r="CZ43" s="755"/>
      <c r="DA43" s="755"/>
      <c r="DB43" s="755"/>
      <c r="DC43" s="755"/>
      <c r="DD43" s="755"/>
      <c r="DE43" s="755"/>
      <c r="DF43" s="755"/>
      <c r="DG43" s="755"/>
      <c r="DH43" s="756"/>
      <c r="DI43" s="142"/>
      <c r="DJ43" s="142"/>
      <c r="DK43" s="754" t="s">
        <v>4288</v>
      </c>
      <c r="DL43" s="755"/>
      <c r="DM43" s="755"/>
      <c r="DN43" s="755"/>
      <c r="DO43" s="755"/>
      <c r="DP43" s="755"/>
      <c r="DQ43" s="755"/>
      <c r="DR43" s="755"/>
      <c r="DS43" s="755"/>
      <c r="DT43" s="755"/>
      <c r="DU43" s="755"/>
      <c r="DV43" s="755"/>
      <c r="DW43" s="755"/>
      <c r="DX43" s="755"/>
      <c r="DY43" s="755" t="s">
        <v>4288</v>
      </c>
      <c r="DZ43" s="755"/>
      <c r="EA43" s="755"/>
      <c r="EB43" s="755"/>
      <c r="EC43" s="755"/>
      <c r="ED43" s="755"/>
      <c r="EE43" s="755"/>
      <c r="EF43" s="755"/>
      <c r="EG43" s="755"/>
      <c r="EH43" s="755"/>
      <c r="EI43" s="755"/>
      <c r="EJ43" s="756"/>
    </row>
    <row r="44" spans="1:140">
      <c r="A44" s="142"/>
      <c r="B44" s="142"/>
      <c r="C44" s="740" t="s">
        <v>4298</v>
      </c>
      <c r="D44" s="741"/>
      <c r="E44" s="741"/>
      <c r="F44" s="741"/>
      <c r="G44" s="741"/>
      <c r="H44" s="741"/>
      <c r="I44" s="741"/>
      <c r="J44" s="741"/>
      <c r="K44" s="741"/>
      <c r="L44" s="741"/>
      <c r="M44" s="741"/>
      <c r="N44" s="741"/>
      <c r="O44" s="135"/>
      <c r="P44" s="164"/>
      <c r="Q44" s="741" t="s">
        <v>738</v>
      </c>
      <c r="R44" s="741"/>
      <c r="S44" s="741"/>
      <c r="T44" s="741"/>
      <c r="U44" s="741"/>
      <c r="V44" s="741"/>
      <c r="W44" s="741"/>
      <c r="X44" s="741"/>
      <c r="Y44" s="741"/>
      <c r="Z44" s="741"/>
      <c r="AA44" s="741"/>
      <c r="AB44" s="742"/>
      <c r="AC44" s="158"/>
      <c r="AD44" s="158"/>
      <c r="AE44" s="740" t="s">
        <v>4302</v>
      </c>
      <c r="AF44" s="741"/>
      <c r="AG44" s="741"/>
      <c r="AH44" s="741"/>
      <c r="AI44" s="741"/>
      <c r="AJ44" s="741"/>
      <c r="AK44" s="741"/>
      <c r="AL44" s="741"/>
      <c r="AM44" s="741"/>
      <c r="AN44" s="741"/>
      <c r="AO44" s="741"/>
      <c r="AP44" s="741"/>
      <c r="AQ44" s="135"/>
      <c r="AR44" s="160"/>
      <c r="AS44" s="741" t="s">
        <v>759</v>
      </c>
      <c r="AT44" s="741"/>
      <c r="AU44" s="741"/>
      <c r="AV44" s="741"/>
      <c r="AW44" s="741"/>
      <c r="AX44" s="741"/>
      <c r="AY44" s="741"/>
      <c r="AZ44" s="741"/>
      <c r="BA44" s="741"/>
      <c r="BB44" s="741"/>
      <c r="BC44" s="741"/>
      <c r="BD44" s="742"/>
      <c r="BE44" s="158"/>
      <c r="BF44" s="158"/>
      <c r="BG44" s="740" t="s">
        <v>4304</v>
      </c>
      <c r="BH44" s="741"/>
      <c r="BI44" s="741"/>
      <c r="BJ44" s="741"/>
      <c r="BK44" s="741"/>
      <c r="BL44" s="741"/>
      <c r="BM44" s="741"/>
      <c r="BN44" s="741"/>
      <c r="BO44" s="741"/>
      <c r="BP44" s="741"/>
      <c r="BQ44" s="741"/>
      <c r="BR44" s="741"/>
      <c r="BS44" s="135"/>
      <c r="BT44" s="164"/>
      <c r="BU44" s="741" t="s">
        <v>748</v>
      </c>
      <c r="BV44" s="741"/>
      <c r="BW44" s="741"/>
      <c r="BX44" s="741"/>
      <c r="BY44" s="741"/>
      <c r="BZ44" s="741"/>
      <c r="CA44" s="741"/>
      <c r="CB44" s="741"/>
      <c r="CC44" s="741"/>
      <c r="CD44" s="741"/>
      <c r="CE44" s="741"/>
      <c r="CF44" s="742"/>
      <c r="CG44" s="137"/>
      <c r="CH44" s="142"/>
      <c r="CI44" s="740" t="s">
        <v>4306</v>
      </c>
      <c r="CJ44" s="741"/>
      <c r="CK44" s="741"/>
      <c r="CL44" s="741"/>
      <c r="CM44" s="741"/>
      <c r="CN44" s="741"/>
      <c r="CO44" s="741"/>
      <c r="CP44" s="741"/>
      <c r="CQ44" s="741"/>
      <c r="CR44" s="741"/>
      <c r="CS44" s="741"/>
      <c r="CT44" s="741"/>
      <c r="CU44" s="135"/>
      <c r="CV44" s="164"/>
      <c r="CW44" s="741" t="s">
        <v>744</v>
      </c>
      <c r="CX44" s="741"/>
      <c r="CY44" s="741"/>
      <c r="CZ44" s="741"/>
      <c r="DA44" s="741"/>
      <c r="DB44" s="741"/>
      <c r="DC44" s="741"/>
      <c r="DD44" s="741"/>
      <c r="DE44" s="741"/>
      <c r="DF44" s="741"/>
      <c r="DG44" s="741"/>
      <c r="DH44" s="742"/>
      <c r="DI44" s="142"/>
      <c r="DJ44" s="142"/>
      <c r="DK44" s="740" t="s">
        <v>4311</v>
      </c>
      <c r="DL44" s="741"/>
      <c r="DM44" s="741"/>
      <c r="DN44" s="741"/>
      <c r="DO44" s="741"/>
      <c r="DP44" s="741"/>
      <c r="DQ44" s="741"/>
      <c r="DR44" s="741"/>
      <c r="DS44" s="741"/>
      <c r="DT44" s="741"/>
      <c r="DU44" s="741"/>
      <c r="DV44" s="741"/>
      <c r="DW44" s="135"/>
      <c r="DX44" s="164"/>
      <c r="DY44" s="741" t="s">
        <v>631</v>
      </c>
      <c r="DZ44" s="741"/>
      <c r="EA44" s="741"/>
      <c r="EB44" s="741"/>
      <c r="EC44" s="741"/>
      <c r="ED44" s="741"/>
      <c r="EE44" s="741"/>
      <c r="EF44" s="741"/>
      <c r="EG44" s="741"/>
      <c r="EH44" s="741"/>
      <c r="EI44" s="741"/>
      <c r="EJ44" s="742"/>
    </row>
    <row r="45" spans="1:140" ht="48.75" customHeight="1">
      <c r="A45" s="142"/>
      <c r="B45" s="142"/>
      <c r="C45" s="734" t="s">
        <v>4297</v>
      </c>
      <c r="D45" s="763"/>
      <c r="E45" s="763"/>
      <c r="F45" s="763"/>
      <c r="G45" s="763"/>
      <c r="H45" s="763"/>
      <c r="I45" s="763"/>
      <c r="J45" s="763"/>
      <c r="K45" s="763"/>
      <c r="L45" s="763"/>
      <c r="M45" s="763"/>
      <c r="N45" s="763"/>
      <c r="O45" s="142"/>
      <c r="P45" s="164"/>
      <c r="Q45" s="763" t="s">
        <v>4272</v>
      </c>
      <c r="R45" s="763"/>
      <c r="S45" s="763"/>
      <c r="T45" s="763"/>
      <c r="U45" s="763"/>
      <c r="V45" s="763"/>
      <c r="W45" s="763"/>
      <c r="X45" s="763"/>
      <c r="Y45" s="763"/>
      <c r="Z45" s="763"/>
      <c r="AA45" s="763"/>
      <c r="AB45" s="744"/>
      <c r="AC45" s="142"/>
      <c r="AD45" s="164"/>
      <c r="AE45" s="734" t="s">
        <v>4301</v>
      </c>
      <c r="AF45" s="763"/>
      <c r="AG45" s="763"/>
      <c r="AH45" s="763"/>
      <c r="AI45" s="763"/>
      <c r="AJ45" s="763"/>
      <c r="AK45" s="763"/>
      <c r="AL45" s="763"/>
      <c r="AM45" s="763"/>
      <c r="AN45" s="763"/>
      <c r="AO45" s="763"/>
      <c r="AP45" s="763"/>
      <c r="AQ45" s="142"/>
      <c r="AR45" s="160"/>
      <c r="AS45" s="763" t="s">
        <v>4318</v>
      </c>
      <c r="AT45" s="763"/>
      <c r="AU45" s="763"/>
      <c r="AV45" s="763"/>
      <c r="AW45" s="763"/>
      <c r="AX45" s="763"/>
      <c r="AY45" s="763"/>
      <c r="AZ45" s="763"/>
      <c r="BA45" s="763"/>
      <c r="BB45" s="763"/>
      <c r="BC45" s="763"/>
      <c r="BD45" s="744"/>
      <c r="BE45" s="158"/>
      <c r="BF45" s="158"/>
      <c r="BG45" s="734" t="s">
        <v>4303</v>
      </c>
      <c r="BH45" s="763"/>
      <c r="BI45" s="763"/>
      <c r="BJ45" s="763"/>
      <c r="BK45" s="763"/>
      <c r="BL45" s="763"/>
      <c r="BM45" s="763"/>
      <c r="BN45" s="763"/>
      <c r="BO45" s="763"/>
      <c r="BP45" s="763"/>
      <c r="BQ45" s="763"/>
      <c r="BR45" s="763"/>
      <c r="BS45" s="142"/>
      <c r="BT45" s="164"/>
      <c r="BU45" s="763" t="s">
        <v>4319</v>
      </c>
      <c r="BV45" s="763"/>
      <c r="BW45" s="763"/>
      <c r="BX45" s="763"/>
      <c r="BY45" s="763"/>
      <c r="BZ45" s="763"/>
      <c r="CA45" s="763"/>
      <c r="CB45" s="763"/>
      <c r="CC45" s="763"/>
      <c r="CD45" s="763"/>
      <c r="CE45" s="763"/>
      <c r="CF45" s="744"/>
      <c r="CG45" s="137"/>
      <c r="CH45" s="142"/>
      <c r="CI45" s="734" t="s">
        <v>4305</v>
      </c>
      <c r="CJ45" s="763"/>
      <c r="CK45" s="763"/>
      <c r="CL45" s="763"/>
      <c r="CM45" s="763"/>
      <c r="CN45" s="763"/>
      <c r="CO45" s="763"/>
      <c r="CP45" s="763"/>
      <c r="CQ45" s="763"/>
      <c r="CR45" s="763"/>
      <c r="CS45" s="763"/>
      <c r="CT45" s="763"/>
      <c r="CU45" s="142"/>
      <c r="CV45" s="164"/>
      <c r="CW45" s="763" t="s">
        <v>4404</v>
      </c>
      <c r="CX45" s="763"/>
      <c r="CY45" s="763"/>
      <c r="CZ45" s="763"/>
      <c r="DA45" s="763"/>
      <c r="DB45" s="763"/>
      <c r="DC45" s="763"/>
      <c r="DD45" s="763"/>
      <c r="DE45" s="763"/>
      <c r="DF45" s="763"/>
      <c r="DG45" s="763"/>
      <c r="DH45" s="744"/>
      <c r="DI45" s="142"/>
      <c r="DJ45" s="160"/>
      <c r="DK45" s="734" t="s">
        <v>4310</v>
      </c>
      <c r="DL45" s="763"/>
      <c r="DM45" s="763"/>
      <c r="DN45" s="763"/>
      <c r="DO45" s="763"/>
      <c r="DP45" s="763"/>
      <c r="DQ45" s="763"/>
      <c r="DR45" s="763"/>
      <c r="DS45" s="763"/>
      <c r="DT45" s="763"/>
      <c r="DU45" s="763"/>
      <c r="DV45" s="763"/>
      <c r="DW45" s="142"/>
      <c r="DX45" s="164"/>
      <c r="DY45" s="763" t="s">
        <v>4320</v>
      </c>
      <c r="DZ45" s="763"/>
      <c r="EA45" s="763"/>
      <c r="EB45" s="763"/>
      <c r="EC45" s="763"/>
      <c r="ED45" s="763"/>
      <c r="EE45" s="763"/>
      <c r="EF45" s="763"/>
      <c r="EG45" s="763"/>
      <c r="EH45" s="763"/>
      <c r="EI45" s="763"/>
      <c r="EJ45" s="744"/>
    </row>
    <row r="46" spans="1:140" ht="15" customHeight="1">
      <c r="A46" s="568"/>
      <c r="B46" s="142"/>
      <c r="C46" s="736"/>
      <c r="D46" s="762"/>
      <c r="E46" s="762"/>
      <c r="F46" s="762"/>
      <c r="G46" s="762"/>
      <c r="H46" s="762"/>
      <c r="I46" s="762"/>
      <c r="J46" s="762"/>
      <c r="K46" s="762"/>
      <c r="L46" s="762"/>
      <c r="M46" s="762"/>
      <c r="N46" s="762"/>
      <c r="O46" s="568"/>
      <c r="P46" s="164"/>
      <c r="Q46" s="762" t="s">
        <v>665</v>
      </c>
      <c r="R46" s="762"/>
      <c r="S46" s="762"/>
      <c r="T46" s="762"/>
      <c r="U46" s="762"/>
      <c r="V46" s="762"/>
      <c r="W46" s="762"/>
      <c r="X46" s="762"/>
      <c r="Y46" s="762"/>
      <c r="Z46" s="762"/>
      <c r="AA46" s="762"/>
      <c r="AB46" s="718"/>
      <c r="AC46" s="568"/>
      <c r="AD46" s="164"/>
      <c r="AE46" s="736"/>
      <c r="AF46" s="762"/>
      <c r="AG46" s="762"/>
      <c r="AH46" s="762"/>
      <c r="AI46" s="762"/>
      <c r="AJ46" s="762"/>
      <c r="AK46" s="762"/>
      <c r="AL46" s="762"/>
      <c r="AM46" s="762"/>
      <c r="AN46" s="762"/>
      <c r="AO46" s="762"/>
      <c r="AP46" s="762"/>
      <c r="AQ46" s="568"/>
      <c r="AR46" s="160"/>
      <c r="AS46" s="762" t="s">
        <v>761</v>
      </c>
      <c r="AT46" s="762"/>
      <c r="AU46" s="762"/>
      <c r="AV46" s="762"/>
      <c r="AW46" s="762"/>
      <c r="AX46" s="762"/>
      <c r="AY46" s="762"/>
      <c r="AZ46" s="762"/>
      <c r="BA46" s="762"/>
      <c r="BB46" s="762"/>
      <c r="BC46" s="762"/>
      <c r="BD46" s="718"/>
      <c r="BE46" s="568"/>
      <c r="BF46" s="160"/>
      <c r="BG46" s="736"/>
      <c r="BH46" s="762"/>
      <c r="BI46" s="762"/>
      <c r="BJ46" s="762"/>
      <c r="BK46" s="762"/>
      <c r="BL46" s="762"/>
      <c r="BM46" s="762"/>
      <c r="BN46" s="762"/>
      <c r="BO46" s="762"/>
      <c r="BP46" s="762"/>
      <c r="BQ46" s="762"/>
      <c r="BR46" s="762"/>
      <c r="BS46" s="568"/>
      <c r="BT46" s="164"/>
      <c r="BU46" s="762" t="s">
        <v>661</v>
      </c>
      <c r="BV46" s="762"/>
      <c r="BW46" s="762"/>
      <c r="BX46" s="762"/>
      <c r="BY46" s="762"/>
      <c r="BZ46" s="762"/>
      <c r="CA46" s="762"/>
      <c r="CB46" s="762"/>
      <c r="CC46" s="762"/>
      <c r="CD46" s="762"/>
      <c r="CE46" s="762"/>
      <c r="CF46" s="718"/>
      <c r="CG46" s="568"/>
      <c r="CH46" s="160"/>
      <c r="CI46" s="736"/>
      <c r="CJ46" s="762"/>
      <c r="CK46" s="762"/>
      <c r="CL46" s="762"/>
      <c r="CM46" s="762"/>
      <c r="CN46" s="762"/>
      <c r="CO46" s="762"/>
      <c r="CP46" s="762"/>
      <c r="CQ46" s="762"/>
      <c r="CR46" s="762"/>
      <c r="CS46" s="762"/>
      <c r="CT46" s="762"/>
      <c r="CU46" s="594"/>
      <c r="CV46" s="164"/>
      <c r="CW46" s="762" t="s">
        <v>746</v>
      </c>
      <c r="CX46" s="762"/>
      <c r="CY46" s="762"/>
      <c r="CZ46" s="762"/>
      <c r="DA46" s="762"/>
      <c r="DB46" s="762"/>
      <c r="DC46" s="762"/>
      <c r="DD46" s="762"/>
      <c r="DE46" s="762"/>
      <c r="DF46" s="762"/>
      <c r="DG46" s="762"/>
      <c r="DH46" s="718"/>
      <c r="DI46" s="568"/>
      <c r="DJ46" s="160"/>
      <c r="DK46" s="736"/>
      <c r="DL46" s="762"/>
      <c r="DM46" s="762"/>
      <c r="DN46" s="762"/>
      <c r="DO46" s="762"/>
      <c r="DP46" s="762"/>
      <c r="DQ46" s="762"/>
      <c r="DR46" s="762"/>
      <c r="DS46" s="762"/>
      <c r="DT46" s="762"/>
      <c r="DU46" s="762"/>
      <c r="DV46" s="762"/>
      <c r="DW46" s="568"/>
      <c r="DX46" s="164"/>
      <c r="DY46" s="762" t="s">
        <v>633</v>
      </c>
      <c r="DZ46" s="762"/>
      <c r="EA46" s="762"/>
      <c r="EB46" s="762"/>
      <c r="EC46" s="762"/>
      <c r="ED46" s="762"/>
      <c r="EE46" s="762"/>
      <c r="EF46" s="762"/>
      <c r="EG46" s="762"/>
      <c r="EH46" s="762"/>
      <c r="EI46" s="762"/>
      <c r="EJ46" s="718"/>
    </row>
    <row r="47" spans="1:140" ht="109.5" customHeight="1">
      <c r="A47" s="135"/>
      <c r="B47" s="160"/>
      <c r="C47" s="1064"/>
      <c r="D47" s="1053"/>
      <c r="E47" s="1053"/>
      <c r="F47" s="1053"/>
      <c r="G47" s="1053"/>
      <c r="H47" s="1053"/>
      <c r="I47" s="1053"/>
      <c r="J47" s="1053"/>
      <c r="K47" s="1053"/>
      <c r="L47" s="1053"/>
      <c r="M47" s="1053"/>
      <c r="N47" s="1057"/>
      <c r="O47" s="135"/>
      <c r="P47" s="164"/>
      <c r="Q47" s="1052"/>
      <c r="R47" s="1053"/>
      <c r="S47" s="1053"/>
      <c r="T47" s="1053"/>
      <c r="U47" s="1053"/>
      <c r="V47" s="1053"/>
      <c r="W47" s="1053"/>
      <c r="X47" s="1053"/>
      <c r="Y47" s="1053"/>
      <c r="Z47" s="1053"/>
      <c r="AA47" s="1053"/>
      <c r="AB47" s="1054"/>
      <c r="AC47" s="135"/>
      <c r="AD47" s="164"/>
      <c r="AE47" s="1064"/>
      <c r="AF47" s="1053"/>
      <c r="AG47" s="1053"/>
      <c r="AH47" s="1053"/>
      <c r="AI47" s="1053"/>
      <c r="AJ47" s="1053"/>
      <c r="AK47" s="1053"/>
      <c r="AL47" s="1053"/>
      <c r="AM47" s="1053"/>
      <c r="AN47" s="1053"/>
      <c r="AO47" s="1053"/>
      <c r="AP47" s="1057"/>
      <c r="AQ47" s="135"/>
      <c r="AR47" s="160"/>
      <c r="AS47" s="1052"/>
      <c r="AT47" s="1053"/>
      <c r="AU47" s="1053"/>
      <c r="AV47" s="1053"/>
      <c r="AW47" s="1053"/>
      <c r="AX47" s="1053"/>
      <c r="AY47" s="1053"/>
      <c r="AZ47" s="1053"/>
      <c r="BA47" s="1053"/>
      <c r="BB47" s="1053"/>
      <c r="BC47" s="1053"/>
      <c r="BD47" s="1054"/>
      <c r="BE47" s="135"/>
      <c r="BF47" s="160"/>
      <c r="BG47" s="1064"/>
      <c r="BH47" s="1053"/>
      <c r="BI47" s="1053"/>
      <c r="BJ47" s="1053"/>
      <c r="BK47" s="1053"/>
      <c r="BL47" s="1053"/>
      <c r="BM47" s="1053"/>
      <c r="BN47" s="1053"/>
      <c r="BO47" s="1053"/>
      <c r="BP47" s="1053"/>
      <c r="BQ47" s="1053"/>
      <c r="BR47" s="1057"/>
      <c r="BS47" s="135"/>
      <c r="BT47" s="164"/>
      <c r="BU47" s="1052"/>
      <c r="BV47" s="1053"/>
      <c r="BW47" s="1053"/>
      <c r="BX47" s="1053"/>
      <c r="BY47" s="1053"/>
      <c r="BZ47" s="1053"/>
      <c r="CA47" s="1053"/>
      <c r="CB47" s="1053"/>
      <c r="CC47" s="1053"/>
      <c r="CD47" s="1053"/>
      <c r="CE47" s="1053"/>
      <c r="CF47" s="1054"/>
      <c r="CG47" s="135"/>
      <c r="CH47" s="160"/>
      <c r="CI47" s="1064"/>
      <c r="CJ47" s="1053"/>
      <c r="CK47" s="1053"/>
      <c r="CL47" s="1053"/>
      <c r="CM47" s="1053"/>
      <c r="CN47" s="1053"/>
      <c r="CO47" s="1053"/>
      <c r="CP47" s="1053"/>
      <c r="CQ47" s="1053"/>
      <c r="CR47" s="1053"/>
      <c r="CS47" s="1053"/>
      <c r="CT47" s="1057"/>
      <c r="CU47" s="135"/>
      <c r="CV47" s="164"/>
      <c r="CW47" s="1052"/>
      <c r="CX47" s="1053"/>
      <c r="CY47" s="1053"/>
      <c r="CZ47" s="1053"/>
      <c r="DA47" s="1053"/>
      <c r="DB47" s="1053"/>
      <c r="DC47" s="1053"/>
      <c r="DD47" s="1053"/>
      <c r="DE47" s="1053"/>
      <c r="DF47" s="1053"/>
      <c r="DG47" s="1053"/>
      <c r="DH47" s="1054"/>
      <c r="DI47" s="135"/>
      <c r="DJ47" s="160"/>
      <c r="DK47" s="1064"/>
      <c r="DL47" s="1053"/>
      <c r="DM47" s="1053"/>
      <c r="DN47" s="1053"/>
      <c r="DO47" s="1053"/>
      <c r="DP47" s="1053"/>
      <c r="DQ47" s="1053"/>
      <c r="DR47" s="1053"/>
      <c r="DS47" s="1053"/>
      <c r="DT47" s="1053"/>
      <c r="DU47" s="1053"/>
      <c r="DV47" s="1057"/>
      <c r="DW47" s="135"/>
      <c r="DX47" s="164"/>
      <c r="DY47" s="1052"/>
      <c r="DZ47" s="1053"/>
      <c r="EA47" s="1053"/>
      <c r="EB47" s="1053"/>
      <c r="EC47" s="1053"/>
      <c r="ED47" s="1053"/>
      <c r="EE47" s="1053"/>
      <c r="EF47" s="1053"/>
      <c r="EG47" s="1053"/>
      <c r="EH47" s="1053"/>
      <c r="EI47" s="1053"/>
      <c r="EJ47" s="1054"/>
    </row>
    <row r="48" spans="1:140">
      <c r="C48" s="876"/>
      <c r="D48" s="877"/>
      <c r="E48" s="877"/>
      <c r="F48" s="877"/>
      <c r="G48" s="877"/>
      <c r="H48" s="877"/>
      <c r="I48" s="877"/>
      <c r="J48" s="877"/>
      <c r="K48" s="877"/>
      <c r="L48" s="877"/>
      <c r="M48" s="877"/>
      <c r="N48" s="878"/>
      <c r="O48" s="137"/>
      <c r="P48" s="164"/>
      <c r="Q48" s="1055"/>
      <c r="R48" s="877"/>
      <c r="S48" s="877"/>
      <c r="T48" s="877"/>
      <c r="U48" s="877"/>
      <c r="V48" s="877"/>
      <c r="W48" s="877"/>
      <c r="X48" s="877"/>
      <c r="Y48" s="877"/>
      <c r="Z48" s="877"/>
      <c r="AA48" s="877"/>
      <c r="AB48" s="1056"/>
      <c r="AD48" s="164"/>
      <c r="AE48" s="876"/>
      <c r="AF48" s="877"/>
      <c r="AG48" s="877"/>
      <c r="AH48" s="877"/>
      <c r="AI48" s="877"/>
      <c r="AJ48" s="877"/>
      <c r="AK48" s="877"/>
      <c r="AL48" s="877"/>
      <c r="AM48" s="877"/>
      <c r="AN48" s="877"/>
      <c r="AO48" s="877"/>
      <c r="AP48" s="878"/>
      <c r="AQ48" s="137"/>
      <c r="AR48" s="160"/>
      <c r="AS48" s="1055"/>
      <c r="AT48" s="877"/>
      <c r="AU48" s="877"/>
      <c r="AV48" s="877"/>
      <c r="AW48" s="877"/>
      <c r="AX48" s="877"/>
      <c r="AY48" s="877"/>
      <c r="AZ48" s="877"/>
      <c r="BA48" s="877"/>
      <c r="BB48" s="877"/>
      <c r="BC48" s="877"/>
      <c r="BD48" s="1056"/>
      <c r="BG48" s="876"/>
      <c r="BH48" s="877"/>
      <c r="BI48" s="877"/>
      <c r="BJ48" s="877"/>
      <c r="BK48" s="877"/>
      <c r="BL48" s="877"/>
      <c r="BM48" s="877"/>
      <c r="BN48" s="877"/>
      <c r="BO48" s="877"/>
      <c r="BP48" s="877"/>
      <c r="BQ48" s="877"/>
      <c r="BR48" s="878"/>
      <c r="BS48" s="137"/>
      <c r="BT48" s="164"/>
      <c r="BU48" s="1055"/>
      <c r="BV48" s="877"/>
      <c r="BW48" s="877"/>
      <c r="BX48" s="877"/>
      <c r="BY48" s="877"/>
      <c r="BZ48" s="877"/>
      <c r="CA48" s="877"/>
      <c r="CB48" s="877"/>
      <c r="CC48" s="877"/>
      <c r="CD48" s="877"/>
      <c r="CE48" s="877"/>
      <c r="CF48" s="1056"/>
      <c r="CI48" s="876"/>
      <c r="CJ48" s="877"/>
      <c r="CK48" s="877"/>
      <c r="CL48" s="877"/>
      <c r="CM48" s="877"/>
      <c r="CN48" s="877"/>
      <c r="CO48" s="877"/>
      <c r="CP48" s="877"/>
      <c r="CQ48" s="877"/>
      <c r="CR48" s="877"/>
      <c r="CS48" s="877"/>
      <c r="CT48" s="878"/>
      <c r="CU48" s="137"/>
      <c r="CV48" s="164"/>
      <c r="CW48" s="1055"/>
      <c r="CX48" s="877"/>
      <c r="CY48" s="877"/>
      <c r="CZ48" s="877"/>
      <c r="DA48" s="877"/>
      <c r="DB48" s="877"/>
      <c r="DC48" s="877"/>
      <c r="DD48" s="877"/>
      <c r="DE48" s="877"/>
      <c r="DF48" s="877"/>
      <c r="DG48" s="877"/>
      <c r="DH48" s="1056"/>
      <c r="DK48" s="876"/>
      <c r="DL48" s="877"/>
      <c r="DM48" s="877"/>
      <c r="DN48" s="877"/>
      <c r="DO48" s="877"/>
      <c r="DP48" s="877"/>
      <c r="DQ48" s="877"/>
      <c r="DR48" s="877"/>
      <c r="DS48" s="877"/>
      <c r="DT48" s="877"/>
      <c r="DU48" s="877"/>
      <c r="DV48" s="878"/>
      <c r="DW48" s="137"/>
      <c r="DX48" s="164"/>
      <c r="DY48" s="1055"/>
      <c r="DZ48" s="877"/>
      <c r="EA48" s="877"/>
      <c r="EB48" s="877"/>
      <c r="EC48" s="877"/>
      <c r="ED48" s="877"/>
      <c r="EE48" s="877"/>
      <c r="EF48" s="877"/>
      <c r="EG48" s="877"/>
      <c r="EH48" s="877"/>
      <c r="EI48" s="877"/>
      <c r="EJ48" s="1056"/>
    </row>
    <row r="49" spans="1:140">
      <c r="A49" s="137" t="s">
        <v>7559</v>
      </c>
      <c r="B49" s="160"/>
      <c r="C49" s="881">
        <f>VLOOKUP(A49,'Прайс-лист'!$B:$K,10,0)</f>
        <v>1600</v>
      </c>
      <c r="D49" s="882"/>
      <c r="E49" s="882"/>
      <c r="F49" s="882"/>
      <c r="G49" s="882"/>
      <c r="H49" s="882"/>
      <c r="I49" s="882"/>
      <c r="J49" s="882"/>
      <c r="K49" s="945"/>
      <c r="L49" s="947"/>
      <c r="M49" s="948"/>
      <c r="N49" s="949"/>
      <c r="O49" s="137" t="s">
        <v>740</v>
      </c>
      <c r="P49" s="164"/>
      <c r="Q49" s="719">
        <f>VLOOKUP(O49,'Прайс-лист'!$B:$K,10,0)</f>
        <v>1580</v>
      </c>
      <c r="R49" s="715"/>
      <c r="S49" s="715"/>
      <c r="T49" s="715"/>
      <c r="U49" s="715"/>
      <c r="V49" s="715"/>
      <c r="W49" s="715"/>
      <c r="X49" s="715"/>
      <c r="Y49" s="716"/>
      <c r="Z49" s="708"/>
      <c r="AA49" s="761"/>
      <c r="AB49" s="713"/>
      <c r="AC49" s="137" t="s">
        <v>7561</v>
      </c>
      <c r="AD49" s="164"/>
      <c r="AE49" s="881">
        <f>VLOOKUP(AC49,'Прайс-лист'!$B:$K,10,0)</f>
        <v>900</v>
      </c>
      <c r="AF49" s="882"/>
      <c r="AG49" s="882"/>
      <c r="AH49" s="882"/>
      <c r="AI49" s="882"/>
      <c r="AJ49" s="882"/>
      <c r="AK49" s="882"/>
      <c r="AL49" s="882"/>
      <c r="AM49" s="945"/>
      <c r="AN49" s="947"/>
      <c r="AO49" s="948"/>
      <c r="AP49" s="949"/>
      <c r="AQ49" s="137" t="s">
        <v>762</v>
      </c>
      <c r="AR49" s="160"/>
      <c r="AS49" s="719">
        <f>VLOOKUP(AQ49,'Прайс-лист'!$B:$K,10,0)</f>
        <v>1140</v>
      </c>
      <c r="AT49" s="715"/>
      <c r="AU49" s="715"/>
      <c r="AV49" s="715"/>
      <c r="AW49" s="715"/>
      <c r="AX49" s="715"/>
      <c r="AY49" s="715"/>
      <c r="AZ49" s="715"/>
      <c r="BA49" s="716"/>
      <c r="BB49" s="708"/>
      <c r="BC49" s="761"/>
      <c r="BD49" s="713"/>
      <c r="BE49" s="137" t="s">
        <v>7563</v>
      </c>
      <c r="BF49" s="160"/>
      <c r="BG49" s="881">
        <f>VLOOKUP(BE49,'Прайс-лист'!$B:$K,10,0)</f>
        <v>200</v>
      </c>
      <c r="BH49" s="882"/>
      <c r="BI49" s="882"/>
      <c r="BJ49" s="882"/>
      <c r="BK49" s="882"/>
      <c r="BL49" s="882"/>
      <c r="BM49" s="882"/>
      <c r="BN49" s="882"/>
      <c r="BO49" s="945"/>
      <c r="BP49" s="947"/>
      <c r="BQ49" s="948"/>
      <c r="BR49" s="949"/>
      <c r="BS49" s="137" t="s">
        <v>750</v>
      </c>
      <c r="BT49" s="164"/>
      <c r="BU49" s="719">
        <f>VLOOKUP(BS49,'Прайс-лист'!$B:$K,10,0)</f>
        <v>950</v>
      </c>
      <c r="BV49" s="715"/>
      <c r="BW49" s="715"/>
      <c r="BX49" s="715"/>
      <c r="BY49" s="715"/>
      <c r="BZ49" s="715"/>
      <c r="CA49" s="715"/>
      <c r="CB49" s="715"/>
      <c r="CC49" s="716"/>
      <c r="CD49" s="708"/>
      <c r="CE49" s="761"/>
      <c r="CF49" s="713"/>
      <c r="CG49" s="137" t="s">
        <v>7565</v>
      </c>
      <c r="CH49" s="160"/>
      <c r="CI49" s="881">
        <f>VLOOKUP(CG49,'Прайс-лист'!$B:$K,10,0)</f>
        <v>300</v>
      </c>
      <c r="CJ49" s="882"/>
      <c r="CK49" s="882"/>
      <c r="CL49" s="882"/>
      <c r="CM49" s="882"/>
      <c r="CN49" s="882"/>
      <c r="CO49" s="882"/>
      <c r="CP49" s="882"/>
      <c r="CQ49" s="945"/>
      <c r="CR49" s="947"/>
      <c r="CS49" s="948"/>
      <c r="CT49" s="949"/>
      <c r="CU49" s="137" t="s">
        <v>747</v>
      </c>
      <c r="CV49" s="164"/>
      <c r="CW49" s="719">
        <f>VLOOKUP(CU49,'Прайс-лист'!$B:$K,10,0)</f>
        <v>1720</v>
      </c>
      <c r="CX49" s="715"/>
      <c r="CY49" s="715"/>
      <c r="CZ49" s="715"/>
      <c r="DA49" s="715"/>
      <c r="DB49" s="715"/>
      <c r="DC49" s="715"/>
      <c r="DD49" s="715"/>
      <c r="DE49" s="716"/>
      <c r="DF49" s="708"/>
      <c r="DG49" s="761"/>
      <c r="DH49" s="713"/>
      <c r="DI49" s="137" t="s">
        <v>7567</v>
      </c>
      <c r="DJ49" s="160"/>
      <c r="DK49" s="881">
        <f>VLOOKUP(DI49,'Прайс-лист'!$B:$K,10,0)</f>
        <v>600</v>
      </c>
      <c r="DL49" s="882"/>
      <c r="DM49" s="882"/>
      <c r="DN49" s="882"/>
      <c r="DO49" s="882"/>
      <c r="DP49" s="882"/>
      <c r="DQ49" s="882"/>
      <c r="DR49" s="882"/>
      <c r="DS49" s="945"/>
      <c r="DT49" s="947"/>
      <c r="DU49" s="948"/>
      <c r="DV49" s="949"/>
      <c r="DW49" s="137" t="s">
        <v>634</v>
      </c>
      <c r="DX49" s="164"/>
      <c r="DY49" s="719">
        <f>VLOOKUP(DW49,'Прайс-лист'!$B:$K,10,0)</f>
        <v>450</v>
      </c>
      <c r="DZ49" s="715"/>
      <c r="EA49" s="715"/>
      <c r="EB49" s="715"/>
      <c r="EC49" s="715"/>
      <c r="ED49" s="715"/>
      <c r="EE49" s="715"/>
      <c r="EF49" s="715"/>
      <c r="EG49" s="716"/>
      <c r="EH49" s="708"/>
      <c r="EI49" s="761"/>
      <c r="EJ49" s="713"/>
    </row>
    <row r="50" spans="1:140" ht="15" thickBot="1">
      <c r="A50" s="138"/>
      <c r="B50" s="160"/>
      <c r="C50" s="884"/>
      <c r="D50" s="885"/>
      <c r="E50" s="885"/>
      <c r="F50" s="885"/>
      <c r="G50" s="885"/>
      <c r="H50" s="885"/>
      <c r="I50" s="885"/>
      <c r="J50" s="885"/>
      <c r="K50" s="946"/>
      <c r="L50" s="950"/>
      <c r="M50" s="951"/>
      <c r="N50" s="952"/>
      <c r="O50" s="139" t="s">
        <v>847</v>
      </c>
      <c r="P50" s="244"/>
      <c r="Q50" s="722">
        <f>VLOOKUP(O50,'Прайс-лист'!$B:$K,10,0)</f>
        <v>1580</v>
      </c>
      <c r="R50" s="723"/>
      <c r="S50" s="723"/>
      <c r="T50" s="723"/>
      <c r="U50" s="723"/>
      <c r="V50" s="723"/>
      <c r="W50" s="723"/>
      <c r="X50" s="723"/>
      <c r="Y50" s="724"/>
      <c r="Z50" s="725"/>
      <c r="AA50" s="726"/>
      <c r="AB50" s="727"/>
      <c r="AC50" s="138"/>
      <c r="AD50" s="164"/>
      <c r="AE50" s="884"/>
      <c r="AF50" s="885"/>
      <c r="AG50" s="885"/>
      <c r="AH50" s="885"/>
      <c r="AI50" s="885"/>
      <c r="AJ50" s="885"/>
      <c r="AK50" s="885"/>
      <c r="AL50" s="885"/>
      <c r="AM50" s="946"/>
      <c r="AN50" s="950"/>
      <c r="AO50" s="951"/>
      <c r="AP50" s="952"/>
      <c r="AQ50" s="139" t="s">
        <v>859</v>
      </c>
      <c r="AR50" s="245"/>
      <c r="AS50" s="722">
        <f>VLOOKUP(AQ50,'Прайс-лист'!$B:$K,10,0)</f>
        <v>1140</v>
      </c>
      <c r="AT50" s="723"/>
      <c r="AU50" s="723"/>
      <c r="AV50" s="723"/>
      <c r="AW50" s="723"/>
      <c r="AX50" s="723"/>
      <c r="AY50" s="723"/>
      <c r="AZ50" s="723"/>
      <c r="BA50" s="724"/>
      <c r="BB50" s="725"/>
      <c r="BC50" s="726"/>
      <c r="BD50" s="727"/>
      <c r="BE50" s="138"/>
      <c r="BF50" s="160"/>
      <c r="BG50" s="884"/>
      <c r="BH50" s="885"/>
      <c r="BI50" s="885"/>
      <c r="BJ50" s="885"/>
      <c r="BK50" s="885"/>
      <c r="BL50" s="885"/>
      <c r="BM50" s="885"/>
      <c r="BN50" s="885"/>
      <c r="BO50" s="946"/>
      <c r="BP50" s="950"/>
      <c r="BQ50" s="951"/>
      <c r="BR50" s="952"/>
      <c r="BS50" s="139" t="s">
        <v>853</v>
      </c>
      <c r="BT50" s="244"/>
      <c r="BU50" s="722">
        <f>VLOOKUP(BS50,'Прайс-лист'!$B:$K,10,0)</f>
        <v>950</v>
      </c>
      <c r="BV50" s="723"/>
      <c r="BW50" s="723"/>
      <c r="BX50" s="723"/>
      <c r="BY50" s="723"/>
      <c r="BZ50" s="723"/>
      <c r="CA50" s="723"/>
      <c r="CB50" s="723"/>
      <c r="CC50" s="724"/>
      <c r="CD50" s="725"/>
      <c r="CE50" s="726"/>
      <c r="CF50" s="727"/>
      <c r="CG50" s="138"/>
      <c r="CH50" s="160"/>
      <c r="CI50" s="884"/>
      <c r="CJ50" s="885"/>
      <c r="CK50" s="885"/>
      <c r="CL50" s="885"/>
      <c r="CM50" s="885"/>
      <c r="CN50" s="885"/>
      <c r="CO50" s="885"/>
      <c r="CP50" s="885"/>
      <c r="CQ50" s="946"/>
      <c r="CR50" s="950"/>
      <c r="CS50" s="951"/>
      <c r="CT50" s="952"/>
      <c r="CU50" s="139" t="s">
        <v>851</v>
      </c>
      <c r="CV50" s="244"/>
      <c r="CW50" s="722">
        <f>VLOOKUP(CU50,'Прайс-лист'!$B:$K,10,0)</f>
        <v>1720</v>
      </c>
      <c r="CX50" s="723"/>
      <c r="CY50" s="723"/>
      <c r="CZ50" s="723"/>
      <c r="DA50" s="723"/>
      <c r="DB50" s="723"/>
      <c r="DC50" s="723"/>
      <c r="DD50" s="723"/>
      <c r="DE50" s="724"/>
      <c r="DF50" s="725"/>
      <c r="DG50" s="726"/>
      <c r="DH50" s="727"/>
      <c r="DI50" s="138"/>
      <c r="DJ50" s="160"/>
      <c r="DK50" s="884"/>
      <c r="DL50" s="885"/>
      <c r="DM50" s="885"/>
      <c r="DN50" s="885"/>
      <c r="DO50" s="885"/>
      <c r="DP50" s="885"/>
      <c r="DQ50" s="885"/>
      <c r="DR50" s="885"/>
      <c r="DS50" s="946"/>
      <c r="DT50" s="950"/>
      <c r="DU50" s="951"/>
      <c r="DV50" s="952"/>
      <c r="DW50" s="139" t="s">
        <v>783</v>
      </c>
      <c r="DX50" s="244"/>
      <c r="DY50" s="722">
        <f>VLOOKUP(DW50,'Прайс-лист'!$B:$K,10,0)</f>
        <v>450</v>
      </c>
      <c r="DZ50" s="723"/>
      <c r="EA50" s="723"/>
      <c r="EB50" s="723"/>
      <c r="EC50" s="723"/>
      <c r="ED50" s="723"/>
      <c r="EE50" s="723"/>
      <c r="EF50" s="723"/>
      <c r="EG50" s="724"/>
      <c r="EH50" s="725"/>
      <c r="EI50" s="726"/>
      <c r="EJ50" s="727"/>
    </row>
    <row r="51" spans="1:140" ht="10.5" customHeight="1" thickBot="1">
      <c r="A51" s="247"/>
      <c r="B51" s="247"/>
      <c r="BT51" s="142"/>
      <c r="CV51" s="247"/>
    </row>
    <row r="52" spans="1:140" ht="21" thickBot="1">
      <c r="A52" s="247"/>
      <c r="B52" s="247"/>
      <c r="C52" s="750" t="s">
        <v>7681</v>
      </c>
      <c r="D52" s="751"/>
      <c r="E52" s="751"/>
      <c r="F52" s="751"/>
      <c r="G52" s="751"/>
      <c r="H52" s="751"/>
      <c r="I52" s="751"/>
      <c r="J52" s="751"/>
      <c r="K52" s="751"/>
      <c r="L52" s="751"/>
      <c r="M52" s="751"/>
      <c r="N52" s="751"/>
      <c r="O52" s="751"/>
      <c r="P52" s="751"/>
      <c r="Q52" s="751"/>
      <c r="R52" s="751"/>
      <c r="S52" s="751"/>
      <c r="T52" s="751"/>
      <c r="U52" s="751"/>
      <c r="V52" s="751"/>
      <c r="W52" s="751"/>
      <c r="X52" s="751"/>
      <c r="Y52" s="751"/>
      <c r="Z52" s="751"/>
      <c r="AA52" s="751"/>
      <c r="AB52" s="751"/>
      <c r="AC52" s="751"/>
      <c r="AD52" s="751"/>
      <c r="AE52" s="751"/>
      <c r="AF52" s="751"/>
      <c r="AG52" s="751"/>
      <c r="AH52" s="751"/>
      <c r="AI52" s="751"/>
      <c r="AJ52" s="751"/>
      <c r="AK52" s="751"/>
      <c r="AL52" s="751"/>
      <c r="AM52" s="751"/>
      <c r="AN52" s="751"/>
      <c r="AO52" s="751"/>
      <c r="AP52" s="751"/>
      <c r="AQ52" s="751"/>
      <c r="AR52" s="751"/>
      <c r="AS52" s="751"/>
      <c r="AT52" s="751"/>
      <c r="AU52" s="751"/>
      <c r="AV52" s="751"/>
      <c r="AW52" s="751"/>
      <c r="AX52" s="751"/>
      <c r="AY52" s="751"/>
      <c r="AZ52" s="751"/>
      <c r="BA52" s="751"/>
      <c r="BB52" s="751"/>
      <c r="BC52" s="751"/>
      <c r="BD52" s="751"/>
      <c r="BE52" s="751"/>
      <c r="BF52" s="751"/>
      <c r="BG52" s="751"/>
      <c r="BH52" s="751"/>
      <c r="BI52" s="751"/>
      <c r="BJ52" s="751"/>
      <c r="BK52" s="751"/>
      <c r="BL52" s="751"/>
      <c r="BM52" s="751"/>
      <c r="BN52" s="751"/>
      <c r="BO52" s="751"/>
      <c r="BP52" s="751"/>
      <c r="BQ52" s="751"/>
      <c r="BR52" s="751"/>
      <c r="BS52" s="751"/>
      <c r="BT52" s="751"/>
      <c r="BU52" s="751"/>
      <c r="BV52" s="751"/>
      <c r="BW52" s="751"/>
      <c r="BX52" s="751"/>
      <c r="BY52" s="751"/>
      <c r="BZ52" s="751"/>
      <c r="CA52" s="751"/>
      <c r="CB52" s="751"/>
      <c r="CC52" s="751"/>
      <c r="CD52" s="751"/>
      <c r="CE52" s="751"/>
      <c r="CF52" s="751"/>
      <c r="CG52" s="751"/>
      <c r="CH52" s="751"/>
      <c r="CI52" s="751"/>
      <c r="CJ52" s="751"/>
      <c r="CK52" s="751"/>
      <c r="CL52" s="751"/>
      <c r="CM52" s="751"/>
      <c r="CN52" s="751"/>
      <c r="CO52" s="751"/>
      <c r="CP52" s="751"/>
      <c r="CQ52" s="751"/>
      <c r="CR52" s="751"/>
      <c r="CS52" s="751"/>
      <c r="CT52" s="751"/>
      <c r="CU52" s="751"/>
      <c r="CV52" s="751"/>
      <c r="CW52" s="751"/>
      <c r="CX52" s="751"/>
      <c r="CY52" s="751"/>
      <c r="CZ52" s="751"/>
      <c r="DA52" s="751"/>
      <c r="DB52" s="751"/>
      <c r="DC52" s="751"/>
      <c r="DD52" s="751"/>
      <c r="DE52" s="751"/>
      <c r="DF52" s="751"/>
      <c r="DG52" s="751"/>
      <c r="DH52" s="751"/>
      <c r="DI52" s="751"/>
      <c r="DJ52" s="751"/>
      <c r="DK52" s="751"/>
      <c r="DL52" s="751"/>
      <c r="DM52" s="751"/>
      <c r="DN52" s="751"/>
      <c r="DO52" s="751"/>
      <c r="DP52" s="751"/>
      <c r="DQ52" s="751"/>
      <c r="DR52" s="751"/>
      <c r="DS52" s="751"/>
      <c r="DT52" s="751"/>
      <c r="DU52" s="751"/>
      <c r="DV52" s="751"/>
      <c r="DW52" s="751"/>
      <c r="DX52" s="751"/>
      <c r="DY52" s="751"/>
      <c r="DZ52" s="751"/>
      <c r="EA52" s="751"/>
      <c r="EB52" s="751"/>
      <c r="EC52" s="751"/>
      <c r="ED52" s="751"/>
      <c r="EE52" s="751"/>
      <c r="EF52" s="751"/>
      <c r="EG52" s="751"/>
      <c r="EH52" s="751"/>
      <c r="EI52" s="751"/>
      <c r="EJ52" s="752"/>
    </row>
    <row r="53" spans="1:140" ht="15.75" customHeight="1" thickBot="1">
      <c r="A53" s="247"/>
      <c r="B53" s="247"/>
      <c r="C53" s="1065" t="s">
        <v>4190</v>
      </c>
      <c r="D53" s="1066"/>
      <c r="E53" s="1066"/>
      <c r="F53" s="1066"/>
      <c r="G53" s="1066"/>
      <c r="H53" s="1066"/>
      <c r="I53" s="1066"/>
      <c r="J53" s="1066"/>
      <c r="K53" s="1066"/>
      <c r="L53" s="1066"/>
      <c r="M53" s="1066"/>
      <c r="N53" s="1066"/>
      <c r="O53" s="1066"/>
      <c r="P53" s="1066"/>
      <c r="Q53" s="1066" t="s">
        <v>4190</v>
      </c>
      <c r="R53" s="1066"/>
      <c r="S53" s="1066"/>
      <c r="T53" s="1066"/>
      <c r="U53" s="1066"/>
      <c r="V53" s="1066"/>
      <c r="W53" s="1066"/>
      <c r="X53" s="1066"/>
      <c r="Y53" s="1066"/>
      <c r="Z53" s="1066"/>
      <c r="AA53" s="1066"/>
      <c r="AB53" s="1067"/>
      <c r="AC53" s="569"/>
      <c r="AD53" s="569"/>
      <c r="AE53" s="1065" t="s">
        <v>4191</v>
      </c>
      <c r="AF53" s="1066"/>
      <c r="AG53" s="1066"/>
      <c r="AH53" s="1066"/>
      <c r="AI53" s="1066"/>
      <c r="AJ53" s="1066"/>
      <c r="AK53" s="1066"/>
      <c r="AL53" s="1066"/>
      <c r="AM53" s="1066"/>
      <c r="AN53" s="1066"/>
      <c r="AO53" s="1066"/>
      <c r="AP53" s="1066"/>
      <c r="AQ53" s="1066"/>
      <c r="AR53" s="1066"/>
      <c r="AS53" s="1066"/>
      <c r="AT53" s="1066"/>
      <c r="AU53" s="1066"/>
      <c r="AV53" s="1066"/>
      <c r="AW53" s="1066"/>
      <c r="AX53" s="1066"/>
      <c r="AY53" s="1066"/>
      <c r="AZ53" s="1066"/>
      <c r="BA53" s="1066"/>
      <c r="BB53" s="1066"/>
      <c r="BC53" s="1066"/>
      <c r="BD53" s="1066"/>
      <c r="BE53" s="1066"/>
      <c r="BF53" s="1066"/>
      <c r="BG53" s="1066"/>
      <c r="BH53" s="1066"/>
      <c r="BI53" s="1066"/>
      <c r="BJ53" s="1066"/>
      <c r="BK53" s="1066"/>
      <c r="BL53" s="1066"/>
      <c r="BM53" s="1066"/>
      <c r="BN53" s="1066"/>
      <c r="BO53" s="1066"/>
      <c r="BP53" s="1066"/>
      <c r="BQ53" s="1066"/>
      <c r="BR53" s="1067"/>
      <c r="BS53" s="134"/>
      <c r="BT53" s="164"/>
      <c r="BU53" s="1065" t="s">
        <v>4290</v>
      </c>
      <c r="BV53" s="1066"/>
      <c r="BW53" s="1066"/>
      <c r="BX53" s="1066"/>
      <c r="BY53" s="1066"/>
      <c r="BZ53" s="1066"/>
      <c r="CA53" s="1066"/>
      <c r="CB53" s="1066"/>
      <c r="CC53" s="1066"/>
      <c r="CD53" s="1066"/>
      <c r="CE53" s="1066"/>
      <c r="CF53" s="1067"/>
      <c r="CG53" s="135"/>
      <c r="CI53" s="1065" t="s">
        <v>4291</v>
      </c>
      <c r="CJ53" s="1066"/>
      <c r="CK53" s="1066"/>
      <c r="CL53" s="1066"/>
      <c r="CM53" s="1066"/>
      <c r="CN53" s="1066"/>
      <c r="CO53" s="1066"/>
      <c r="CP53" s="1066"/>
      <c r="CQ53" s="1066"/>
      <c r="CR53" s="1066"/>
      <c r="CS53" s="1066"/>
      <c r="CT53" s="1067"/>
      <c r="CU53" s="577"/>
      <c r="CV53" s="578"/>
      <c r="CW53" s="578"/>
      <c r="CX53" s="578"/>
      <c r="CY53" s="578"/>
      <c r="CZ53" s="578"/>
      <c r="DA53" s="578"/>
      <c r="DB53" s="578"/>
      <c r="DC53" s="578"/>
      <c r="DD53" s="578"/>
      <c r="DE53" s="578"/>
      <c r="DF53" s="578"/>
      <c r="DG53" s="578"/>
      <c r="DH53" s="578"/>
      <c r="DI53" s="578"/>
      <c r="DJ53" s="578"/>
      <c r="DK53" s="578"/>
      <c r="DL53" s="578"/>
      <c r="DM53" s="578"/>
      <c r="DN53" s="578"/>
      <c r="DO53" s="578"/>
      <c r="DP53" s="578"/>
      <c r="DQ53" s="578"/>
      <c r="DR53" s="578"/>
      <c r="DS53" s="578"/>
      <c r="DT53" s="578"/>
      <c r="DU53" s="578"/>
      <c r="DV53" s="578"/>
      <c r="DW53" s="578"/>
      <c r="DX53" s="578"/>
      <c r="DY53" s="578"/>
      <c r="DZ53" s="578"/>
      <c r="EA53" s="578"/>
      <c r="EB53" s="578"/>
      <c r="EC53" s="578"/>
      <c r="ED53" s="578"/>
      <c r="EE53" s="578"/>
      <c r="EF53" s="578"/>
      <c r="EG53" s="578"/>
      <c r="EH53" s="578"/>
      <c r="EI53" s="578"/>
      <c r="EJ53" s="578"/>
    </row>
    <row r="54" spans="1:140">
      <c r="A54" s="135"/>
      <c r="B54" s="160"/>
      <c r="C54" s="740" t="s">
        <v>4314</v>
      </c>
      <c r="D54" s="741"/>
      <c r="E54" s="741"/>
      <c r="F54" s="741"/>
      <c r="G54" s="741"/>
      <c r="H54" s="741"/>
      <c r="I54" s="741"/>
      <c r="J54" s="741"/>
      <c r="K54" s="741"/>
      <c r="L54" s="741"/>
      <c r="M54" s="741"/>
      <c r="N54" s="741"/>
      <c r="O54" s="135"/>
      <c r="P54" s="164"/>
      <c r="Q54" s="741" t="s">
        <v>635</v>
      </c>
      <c r="R54" s="741"/>
      <c r="S54" s="741"/>
      <c r="T54" s="741"/>
      <c r="U54" s="741"/>
      <c r="V54" s="741"/>
      <c r="W54" s="741"/>
      <c r="X54" s="741"/>
      <c r="Y54" s="741"/>
      <c r="Z54" s="741"/>
      <c r="AA54" s="741"/>
      <c r="AB54" s="742"/>
      <c r="AC54" s="569"/>
      <c r="AD54" s="569"/>
      <c r="AE54" s="740" t="s">
        <v>5901</v>
      </c>
      <c r="AF54" s="741"/>
      <c r="AG54" s="741"/>
      <c r="AH54" s="741"/>
      <c r="AI54" s="741"/>
      <c r="AJ54" s="741"/>
      <c r="AK54" s="741"/>
      <c r="AL54" s="741"/>
      <c r="AM54" s="741"/>
      <c r="AN54" s="741"/>
      <c r="AO54" s="741"/>
      <c r="AP54" s="741"/>
      <c r="AQ54" s="135"/>
      <c r="AR54" s="158"/>
      <c r="AS54" s="741" t="s">
        <v>5871</v>
      </c>
      <c r="AT54" s="741"/>
      <c r="AU54" s="741"/>
      <c r="AV54" s="741"/>
      <c r="AW54" s="741"/>
      <c r="AX54" s="741"/>
      <c r="AY54" s="741"/>
      <c r="AZ54" s="741"/>
      <c r="BA54" s="741"/>
      <c r="BB54" s="741"/>
      <c r="BC54" s="741"/>
      <c r="BD54" s="741"/>
      <c r="BE54" s="135"/>
      <c r="BF54" s="160"/>
      <c r="BG54" s="741" t="s">
        <v>5872</v>
      </c>
      <c r="BH54" s="741"/>
      <c r="BI54" s="741"/>
      <c r="BJ54" s="741"/>
      <c r="BK54" s="741"/>
      <c r="BL54" s="741"/>
      <c r="BM54" s="741"/>
      <c r="BN54" s="741"/>
      <c r="BO54" s="741"/>
      <c r="BP54" s="741"/>
      <c r="BQ54" s="741"/>
      <c r="BR54" s="742"/>
      <c r="BS54" s="569"/>
      <c r="BT54" s="569"/>
      <c r="BU54" s="810" t="s">
        <v>751</v>
      </c>
      <c r="BV54" s="759"/>
      <c r="BW54" s="759"/>
      <c r="BX54" s="759"/>
      <c r="BY54" s="759"/>
      <c r="BZ54" s="759"/>
      <c r="CA54" s="759"/>
      <c r="CB54" s="759"/>
      <c r="CC54" s="759"/>
      <c r="CD54" s="759"/>
      <c r="CE54" s="759"/>
      <c r="CF54" s="760"/>
      <c r="CG54" s="135"/>
      <c r="CI54" s="810" t="s">
        <v>643</v>
      </c>
      <c r="CJ54" s="759"/>
      <c r="CK54" s="759"/>
      <c r="CL54" s="759"/>
      <c r="CM54" s="759"/>
      <c r="CN54" s="759"/>
      <c r="CO54" s="759"/>
      <c r="CP54" s="759"/>
      <c r="CQ54" s="759"/>
      <c r="CR54" s="759"/>
      <c r="CS54" s="759"/>
      <c r="CT54" s="760"/>
      <c r="CU54" s="577"/>
      <c r="CV54" s="409"/>
      <c r="CW54" s="579"/>
      <c r="CX54" s="579"/>
      <c r="CY54" s="579"/>
      <c r="CZ54" s="579"/>
      <c r="DA54" s="579"/>
      <c r="DB54" s="579"/>
      <c r="DC54" s="579"/>
      <c r="DD54" s="579"/>
      <c r="DE54" s="579"/>
      <c r="DF54" s="579"/>
      <c r="DG54" s="579"/>
      <c r="DH54" s="579"/>
      <c r="DI54" s="580"/>
      <c r="DJ54" s="152"/>
      <c r="DK54" s="579"/>
      <c r="DL54" s="579"/>
      <c r="DM54" s="579"/>
      <c r="DN54" s="579"/>
      <c r="DO54" s="579"/>
      <c r="DP54" s="579"/>
      <c r="DQ54" s="579"/>
      <c r="DR54" s="579"/>
      <c r="DS54" s="579"/>
      <c r="DT54" s="579"/>
      <c r="DU54" s="579"/>
      <c r="DV54" s="579"/>
      <c r="DW54" s="580"/>
      <c r="DX54" s="389"/>
      <c r="DY54" s="579"/>
      <c r="DZ54" s="579"/>
      <c r="EA54" s="579"/>
      <c r="EB54" s="579"/>
      <c r="EC54" s="579"/>
      <c r="ED54" s="579"/>
      <c r="EE54" s="579"/>
      <c r="EF54" s="579"/>
      <c r="EG54" s="579"/>
      <c r="EH54" s="579"/>
      <c r="EI54" s="579"/>
      <c r="EJ54" s="579"/>
    </row>
    <row r="55" spans="1:140" ht="53.25" customHeight="1">
      <c r="A55" s="142"/>
      <c r="B55" s="160"/>
      <c r="C55" s="734" t="s">
        <v>4313</v>
      </c>
      <c r="D55" s="763"/>
      <c r="E55" s="763"/>
      <c r="F55" s="763"/>
      <c r="G55" s="763"/>
      <c r="H55" s="763"/>
      <c r="I55" s="763"/>
      <c r="J55" s="763"/>
      <c r="K55" s="763"/>
      <c r="L55" s="763"/>
      <c r="M55" s="763"/>
      <c r="N55" s="763"/>
      <c r="O55" s="142"/>
      <c r="P55" s="164"/>
      <c r="Q55" s="763" t="s">
        <v>4320</v>
      </c>
      <c r="R55" s="763"/>
      <c r="S55" s="763"/>
      <c r="T55" s="763"/>
      <c r="U55" s="763"/>
      <c r="V55" s="763"/>
      <c r="W55" s="763"/>
      <c r="X55" s="763"/>
      <c r="Y55" s="763"/>
      <c r="Z55" s="763"/>
      <c r="AA55" s="763"/>
      <c r="AB55" s="744"/>
      <c r="AC55" s="569"/>
      <c r="AD55" s="569"/>
      <c r="AE55" s="734" t="s">
        <v>6865</v>
      </c>
      <c r="AF55" s="763"/>
      <c r="AG55" s="763"/>
      <c r="AH55" s="763"/>
      <c r="AI55" s="763"/>
      <c r="AJ55" s="763"/>
      <c r="AK55" s="763"/>
      <c r="AL55" s="763"/>
      <c r="AM55" s="763"/>
      <c r="AN55" s="763"/>
      <c r="AO55" s="763"/>
      <c r="AP55" s="763"/>
      <c r="AQ55" s="142"/>
      <c r="AR55" s="164"/>
      <c r="AS55" s="763" t="s">
        <v>5883</v>
      </c>
      <c r="AT55" s="763"/>
      <c r="AU55" s="763"/>
      <c r="AV55" s="763"/>
      <c r="AW55" s="763"/>
      <c r="AX55" s="763"/>
      <c r="AY55" s="763"/>
      <c r="AZ55" s="763"/>
      <c r="BA55" s="763"/>
      <c r="BB55" s="763"/>
      <c r="BC55" s="763"/>
      <c r="BD55" s="763"/>
      <c r="BE55" s="142"/>
      <c r="BF55" s="160"/>
      <c r="BG55" s="763" t="s">
        <v>5884</v>
      </c>
      <c r="BH55" s="763"/>
      <c r="BI55" s="763"/>
      <c r="BJ55" s="763"/>
      <c r="BK55" s="763"/>
      <c r="BL55" s="763"/>
      <c r="BM55" s="763"/>
      <c r="BN55" s="763"/>
      <c r="BO55" s="763"/>
      <c r="BP55" s="763"/>
      <c r="BQ55" s="763"/>
      <c r="BR55" s="744"/>
      <c r="BS55" s="569"/>
      <c r="BT55" s="569"/>
      <c r="BU55" s="734" t="s">
        <v>4406</v>
      </c>
      <c r="BV55" s="763"/>
      <c r="BW55" s="763"/>
      <c r="BX55" s="763"/>
      <c r="BY55" s="763"/>
      <c r="BZ55" s="763"/>
      <c r="CA55" s="763"/>
      <c r="CB55" s="763"/>
      <c r="CC55" s="763"/>
      <c r="CD55" s="763"/>
      <c r="CE55" s="763"/>
      <c r="CF55" s="744"/>
      <c r="CG55" s="134"/>
      <c r="CH55" s="160"/>
      <c r="CI55" s="734" t="s">
        <v>4396</v>
      </c>
      <c r="CJ55" s="763"/>
      <c r="CK55" s="763"/>
      <c r="CL55" s="763"/>
      <c r="CM55" s="763"/>
      <c r="CN55" s="763"/>
      <c r="CO55" s="763"/>
      <c r="CP55" s="763"/>
      <c r="CQ55" s="763"/>
      <c r="CR55" s="763"/>
      <c r="CS55" s="763"/>
      <c r="CT55" s="744"/>
      <c r="CU55" s="577"/>
      <c r="CV55" s="389"/>
      <c r="CW55" s="581"/>
      <c r="CX55" s="581"/>
      <c r="CY55" s="581"/>
      <c r="CZ55" s="581"/>
      <c r="DA55" s="581"/>
      <c r="DB55" s="581"/>
      <c r="DC55" s="581"/>
      <c r="DD55" s="581"/>
      <c r="DE55" s="581"/>
      <c r="DF55" s="581"/>
      <c r="DG55" s="581"/>
      <c r="DH55" s="581"/>
      <c r="DI55" s="577"/>
      <c r="DJ55" s="236"/>
      <c r="DK55" s="581"/>
      <c r="DL55" s="581"/>
      <c r="DM55" s="581"/>
      <c r="DN55" s="581"/>
      <c r="DO55" s="581"/>
      <c r="DP55" s="581"/>
      <c r="DQ55" s="581"/>
      <c r="DR55" s="581"/>
      <c r="DS55" s="581"/>
      <c r="DT55" s="581"/>
      <c r="DU55" s="581"/>
      <c r="DV55" s="581"/>
      <c r="DW55" s="577"/>
      <c r="DX55" s="389"/>
      <c r="DY55" s="581"/>
      <c r="DZ55" s="581"/>
      <c r="EA55" s="581"/>
      <c r="EB55" s="581"/>
      <c r="EC55" s="581"/>
      <c r="ED55" s="581"/>
      <c r="EE55" s="581"/>
      <c r="EF55" s="581"/>
      <c r="EG55" s="581"/>
      <c r="EH55" s="581"/>
      <c r="EI55" s="581"/>
      <c r="EJ55" s="581"/>
    </row>
    <row r="56" spans="1:140" ht="15" customHeight="1">
      <c r="A56" s="568"/>
      <c r="B56" s="160"/>
      <c r="C56" s="736"/>
      <c r="D56" s="762"/>
      <c r="E56" s="762"/>
      <c r="F56" s="762"/>
      <c r="G56" s="762"/>
      <c r="H56" s="762"/>
      <c r="I56" s="762"/>
      <c r="J56" s="762"/>
      <c r="K56" s="762"/>
      <c r="L56" s="762"/>
      <c r="M56" s="762"/>
      <c r="N56" s="762"/>
      <c r="O56" s="568"/>
      <c r="P56" s="164"/>
      <c r="Q56" s="762" t="s">
        <v>637</v>
      </c>
      <c r="R56" s="762"/>
      <c r="S56" s="762"/>
      <c r="T56" s="762"/>
      <c r="U56" s="762"/>
      <c r="V56" s="762"/>
      <c r="W56" s="762"/>
      <c r="X56" s="762"/>
      <c r="Y56" s="762"/>
      <c r="Z56" s="762"/>
      <c r="AA56" s="762"/>
      <c r="AB56" s="718"/>
      <c r="AD56" s="569"/>
      <c r="AE56" s="736"/>
      <c r="AF56" s="762"/>
      <c r="AG56" s="762"/>
      <c r="AH56" s="762"/>
      <c r="AI56" s="762"/>
      <c r="AJ56" s="762"/>
      <c r="AK56" s="762"/>
      <c r="AL56" s="762"/>
      <c r="AM56" s="762"/>
      <c r="AN56" s="762"/>
      <c r="AO56" s="762"/>
      <c r="AP56" s="762"/>
      <c r="AQ56" s="568"/>
      <c r="AR56" s="164"/>
      <c r="AS56" s="762" t="s">
        <v>5878</v>
      </c>
      <c r="AT56" s="762"/>
      <c r="AU56" s="762"/>
      <c r="AV56" s="762"/>
      <c r="AW56" s="762"/>
      <c r="AX56" s="762"/>
      <c r="AY56" s="762"/>
      <c r="AZ56" s="762"/>
      <c r="BA56" s="762"/>
      <c r="BB56" s="762"/>
      <c r="BC56" s="762"/>
      <c r="BD56" s="762"/>
      <c r="BE56" s="568"/>
      <c r="BF56" s="160"/>
      <c r="BG56" s="762" t="s">
        <v>5878</v>
      </c>
      <c r="BH56" s="762"/>
      <c r="BI56" s="762"/>
      <c r="BJ56" s="762"/>
      <c r="BK56" s="762"/>
      <c r="BL56" s="762"/>
      <c r="BM56" s="762"/>
      <c r="BN56" s="762"/>
      <c r="BO56" s="762"/>
      <c r="BP56" s="762"/>
      <c r="BQ56" s="762"/>
      <c r="BR56" s="718"/>
      <c r="BS56" s="135"/>
      <c r="BT56" s="164"/>
      <c r="BU56" s="736" t="s">
        <v>753</v>
      </c>
      <c r="BV56" s="762"/>
      <c r="BW56" s="762"/>
      <c r="BX56" s="762"/>
      <c r="BY56" s="762"/>
      <c r="BZ56" s="762"/>
      <c r="CA56" s="762"/>
      <c r="CB56" s="762"/>
      <c r="CC56" s="762"/>
      <c r="CD56" s="762"/>
      <c r="CE56" s="762"/>
      <c r="CF56" s="718"/>
      <c r="CG56" s="135"/>
      <c r="CH56" s="164"/>
      <c r="CI56" s="736" t="s">
        <v>645</v>
      </c>
      <c r="CJ56" s="762"/>
      <c r="CK56" s="762"/>
      <c r="CL56" s="762"/>
      <c r="CM56" s="762"/>
      <c r="CN56" s="762"/>
      <c r="CO56" s="762"/>
      <c r="CP56" s="762"/>
      <c r="CQ56" s="762"/>
      <c r="CR56" s="762"/>
      <c r="CS56" s="762"/>
      <c r="CT56" s="718"/>
      <c r="CU56" s="178"/>
      <c r="CV56" s="389"/>
      <c r="CW56" s="582"/>
      <c r="CX56" s="582"/>
      <c r="CY56" s="582"/>
      <c r="CZ56" s="582"/>
      <c r="DA56" s="582"/>
      <c r="DB56" s="582"/>
      <c r="DC56" s="582"/>
      <c r="DD56" s="582"/>
      <c r="DE56" s="582"/>
      <c r="DF56" s="582"/>
      <c r="DG56" s="582"/>
      <c r="DH56" s="582"/>
      <c r="DI56" s="178"/>
      <c r="DJ56" s="236"/>
      <c r="DK56" s="582"/>
      <c r="DL56" s="582"/>
      <c r="DM56" s="582"/>
      <c r="DN56" s="582"/>
      <c r="DO56" s="582"/>
      <c r="DP56" s="582"/>
      <c r="DQ56" s="582"/>
      <c r="DR56" s="582"/>
      <c r="DS56" s="582"/>
      <c r="DT56" s="582"/>
      <c r="DU56" s="582"/>
      <c r="DV56" s="582"/>
      <c r="DW56" s="178"/>
      <c r="DX56" s="389"/>
      <c r="DY56" s="582"/>
      <c r="DZ56" s="582"/>
      <c r="EA56" s="582"/>
      <c r="EB56" s="582"/>
      <c r="EC56" s="582"/>
      <c r="ED56" s="582"/>
      <c r="EE56" s="582"/>
      <c r="EF56" s="582"/>
      <c r="EG56" s="582"/>
      <c r="EH56" s="582"/>
      <c r="EI56" s="582"/>
      <c r="EJ56" s="582"/>
    </row>
    <row r="57" spans="1:140" ht="106.5" customHeight="1">
      <c r="A57" s="135"/>
      <c r="B57" s="160"/>
      <c r="C57" s="1064"/>
      <c r="D57" s="1053"/>
      <c r="E57" s="1053"/>
      <c r="F57" s="1053"/>
      <c r="G57" s="1053"/>
      <c r="H57" s="1053"/>
      <c r="I57" s="1053"/>
      <c r="J57" s="1053"/>
      <c r="K57" s="1053"/>
      <c r="L57" s="1053"/>
      <c r="M57" s="1053"/>
      <c r="N57" s="1057"/>
      <c r="O57" s="135"/>
      <c r="P57" s="164"/>
      <c r="Q57" s="1052"/>
      <c r="R57" s="1053"/>
      <c r="S57" s="1053"/>
      <c r="T57" s="1053"/>
      <c r="U57" s="1053"/>
      <c r="V57" s="1053"/>
      <c r="W57" s="1053"/>
      <c r="X57" s="1053"/>
      <c r="Y57" s="1053"/>
      <c r="Z57" s="1053"/>
      <c r="AA57" s="1053"/>
      <c r="AB57" s="1054"/>
      <c r="AE57" s="1064"/>
      <c r="AF57" s="1053"/>
      <c r="AG57" s="1053"/>
      <c r="AH57" s="1053"/>
      <c r="AI57" s="1053"/>
      <c r="AJ57" s="1053"/>
      <c r="AK57" s="1053"/>
      <c r="AL57" s="1053"/>
      <c r="AM57" s="1053"/>
      <c r="AN57" s="1053"/>
      <c r="AO57" s="1053"/>
      <c r="AP57" s="1057"/>
      <c r="AQ57" s="135"/>
      <c r="AR57" s="164"/>
      <c r="AS57" s="1052"/>
      <c r="AT57" s="1053"/>
      <c r="AU57" s="1053"/>
      <c r="AV57" s="1053"/>
      <c r="AW57" s="1053"/>
      <c r="AX57" s="1053"/>
      <c r="AY57" s="1053"/>
      <c r="AZ57" s="1053"/>
      <c r="BA57" s="1053"/>
      <c r="BB57" s="1053"/>
      <c r="BC57" s="1053"/>
      <c r="BD57" s="1057"/>
      <c r="BE57" s="135"/>
      <c r="BF57" s="160"/>
      <c r="BG57" s="1052"/>
      <c r="BH57" s="1053"/>
      <c r="BI57" s="1053"/>
      <c r="BJ57" s="1053"/>
      <c r="BK57" s="1053"/>
      <c r="BL57" s="1053"/>
      <c r="BM57" s="1053"/>
      <c r="BN57" s="1053"/>
      <c r="BO57" s="1053"/>
      <c r="BP57" s="1053"/>
      <c r="BQ57" s="1053"/>
      <c r="BR57" s="1054"/>
      <c r="BS57" s="134"/>
      <c r="BT57" s="160"/>
      <c r="BU57" s="1064"/>
      <c r="BV57" s="1053"/>
      <c r="BW57" s="1053"/>
      <c r="BX57" s="1053"/>
      <c r="BY57" s="1053"/>
      <c r="BZ57" s="1053"/>
      <c r="CA57" s="1053"/>
      <c r="CB57" s="1053"/>
      <c r="CC57" s="1053"/>
      <c r="CD57" s="1053"/>
      <c r="CE57" s="1053"/>
      <c r="CF57" s="1054"/>
      <c r="CG57" s="134"/>
      <c r="CH57" s="160"/>
      <c r="CI57" s="1064"/>
      <c r="CJ57" s="1053"/>
      <c r="CK57" s="1053"/>
      <c r="CL57" s="1053"/>
      <c r="CM57" s="1053"/>
      <c r="CN57" s="1053"/>
      <c r="CO57" s="1053"/>
      <c r="CP57" s="1053"/>
      <c r="CQ57" s="1053"/>
      <c r="CR57" s="1053"/>
      <c r="CS57" s="1053"/>
      <c r="CT57" s="1054"/>
      <c r="CU57" s="580"/>
      <c r="CV57" s="389"/>
      <c r="CW57" s="579"/>
      <c r="CX57" s="579"/>
      <c r="CY57" s="579"/>
      <c r="CZ57" s="579"/>
      <c r="DA57" s="579"/>
      <c r="DB57" s="579"/>
      <c r="DC57" s="579"/>
      <c r="DD57" s="579"/>
      <c r="DE57" s="579"/>
      <c r="DF57" s="579"/>
      <c r="DG57" s="579"/>
      <c r="DH57" s="579"/>
      <c r="DI57" s="580"/>
      <c r="DJ57" s="236"/>
      <c r="DK57" s="579"/>
      <c r="DL57" s="579"/>
      <c r="DM57" s="579"/>
      <c r="DN57" s="579"/>
      <c r="DO57" s="579"/>
      <c r="DP57" s="579"/>
      <c r="DQ57" s="579"/>
      <c r="DR57" s="579"/>
      <c r="DS57" s="579"/>
      <c r="DT57" s="579"/>
      <c r="DU57" s="579"/>
      <c r="DV57" s="579"/>
      <c r="DW57" s="580"/>
      <c r="DX57" s="389"/>
      <c r="DY57" s="579"/>
      <c r="DZ57" s="579"/>
      <c r="EA57" s="579"/>
      <c r="EB57" s="579"/>
      <c r="EC57" s="579"/>
      <c r="ED57" s="579"/>
      <c r="EE57" s="579"/>
      <c r="EF57" s="579"/>
      <c r="EG57" s="579"/>
      <c r="EH57" s="579"/>
      <c r="EI57" s="579"/>
      <c r="EJ57" s="579"/>
    </row>
    <row r="58" spans="1:140">
      <c r="C58" s="876"/>
      <c r="D58" s="877"/>
      <c r="E58" s="877"/>
      <c r="F58" s="877"/>
      <c r="G58" s="877"/>
      <c r="H58" s="877"/>
      <c r="I58" s="877"/>
      <c r="J58" s="877"/>
      <c r="K58" s="877"/>
      <c r="L58" s="877"/>
      <c r="M58" s="877"/>
      <c r="N58" s="878"/>
      <c r="O58" s="137"/>
      <c r="P58" s="164"/>
      <c r="Q58" s="1055"/>
      <c r="R58" s="877"/>
      <c r="S58" s="877"/>
      <c r="T58" s="877"/>
      <c r="U58" s="877"/>
      <c r="V58" s="877"/>
      <c r="W58" s="877"/>
      <c r="X58" s="877"/>
      <c r="Y58" s="877"/>
      <c r="Z58" s="877"/>
      <c r="AA58" s="877"/>
      <c r="AB58" s="1056"/>
      <c r="AE58" s="876"/>
      <c r="AF58" s="877"/>
      <c r="AG58" s="877"/>
      <c r="AH58" s="877"/>
      <c r="AI58" s="877"/>
      <c r="AJ58" s="877"/>
      <c r="AK58" s="877"/>
      <c r="AL58" s="877"/>
      <c r="AM58" s="877"/>
      <c r="AN58" s="877"/>
      <c r="AO58" s="877"/>
      <c r="AP58" s="878"/>
      <c r="AQ58" s="137"/>
      <c r="AR58" s="160"/>
      <c r="AS58" s="1055"/>
      <c r="AT58" s="877"/>
      <c r="AU58" s="877"/>
      <c r="AV58" s="877"/>
      <c r="AW58" s="877"/>
      <c r="AX58" s="877"/>
      <c r="AY58" s="877"/>
      <c r="AZ58" s="877"/>
      <c r="BA58" s="877"/>
      <c r="BB58" s="877"/>
      <c r="BC58" s="877"/>
      <c r="BD58" s="878"/>
      <c r="BE58" s="137"/>
      <c r="BF58" s="160"/>
      <c r="BG58" s="1055"/>
      <c r="BH58" s="877"/>
      <c r="BI58" s="877"/>
      <c r="BJ58" s="877"/>
      <c r="BK58" s="877"/>
      <c r="BL58" s="877"/>
      <c r="BM58" s="877"/>
      <c r="BN58" s="877"/>
      <c r="BO58" s="877"/>
      <c r="BP58" s="877"/>
      <c r="BQ58" s="877"/>
      <c r="BR58" s="1056"/>
      <c r="BS58" s="137"/>
      <c r="BT58" s="160"/>
      <c r="BU58" s="876"/>
      <c r="BV58" s="877"/>
      <c r="BW58" s="877"/>
      <c r="BX58" s="877"/>
      <c r="BY58" s="877"/>
      <c r="BZ58" s="877"/>
      <c r="CA58" s="877"/>
      <c r="CB58" s="877"/>
      <c r="CC58" s="877"/>
      <c r="CD58" s="877"/>
      <c r="CE58" s="877"/>
      <c r="CF58" s="1056"/>
      <c r="CG58" s="137"/>
      <c r="CH58" s="160"/>
      <c r="CI58" s="876"/>
      <c r="CJ58" s="877"/>
      <c r="CK58" s="877"/>
      <c r="CL58" s="877"/>
      <c r="CM58" s="877"/>
      <c r="CN58" s="877"/>
      <c r="CO58" s="877"/>
      <c r="CP58" s="877"/>
      <c r="CQ58" s="877"/>
      <c r="CR58" s="877"/>
      <c r="CS58" s="877"/>
      <c r="CT58" s="1056"/>
      <c r="CU58" s="409"/>
      <c r="CV58" s="409"/>
      <c r="CW58" s="579"/>
      <c r="CX58" s="579"/>
      <c r="CY58" s="579"/>
      <c r="CZ58" s="579"/>
      <c r="DA58" s="579"/>
      <c r="DB58" s="579"/>
      <c r="DC58" s="579"/>
      <c r="DD58" s="579"/>
      <c r="DE58" s="579"/>
      <c r="DF58" s="579"/>
      <c r="DG58" s="579"/>
      <c r="DH58" s="579"/>
      <c r="DI58" s="409"/>
      <c r="DJ58" s="409"/>
      <c r="DK58" s="579"/>
      <c r="DL58" s="579"/>
      <c r="DM58" s="579"/>
      <c r="DN58" s="579"/>
      <c r="DO58" s="579"/>
      <c r="DP58" s="579"/>
      <c r="DQ58" s="579"/>
      <c r="DR58" s="579"/>
      <c r="DS58" s="579"/>
      <c r="DT58" s="579"/>
      <c r="DU58" s="579"/>
      <c r="DV58" s="579"/>
      <c r="DW58" s="388"/>
      <c r="DX58" s="389"/>
      <c r="DY58" s="579"/>
      <c r="DZ58" s="579"/>
      <c r="EA58" s="579"/>
      <c r="EB58" s="579"/>
      <c r="EC58" s="579"/>
      <c r="ED58" s="579"/>
      <c r="EE58" s="579"/>
      <c r="EF58" s="579"/>
      <c r="EG58" s="579"/>
      <c r="EH58" s="579"/>
      <c r="EI58" s="579"/>
      <c r="EJ58" s="579"/>
    </row>
    <row r="59" spans="1:140">
      <c r="A59" s="137" t="s">
        <v>7569</v>
      </c>
      <c r="B59" s="160"/>
      <c r="C59" s="881">
        <f>VLOOKUP(A59,'Прайс-лист'!$B:$K,10,0)</f>
        <v>800</v>
      </c>
      <c r="D59" s="882"/>
      <c r="E59" s="882"/>
      <c r="F59" s="882"/>
      <c r="G59" s="882"/>
      <c r="H59" s="882"/>
      <c r="I59" s="882"/>
      <c r="J59" s="882"/>
      <c r="K59" s="945"/>
      <c r="L59" s="947"/>
      <c r="M59" s="948"/>
      <c r="N59" s="949"/>
      <c r="O59" s="137" t="s">
        <v>638</v>
      </c>
      <c r="P59" s="164"/>
      <c r="Q59" s="719">
        <f>VLOOKUP(O59,'Прайс-лист'!$B:$K,10,0)</f>
        <v>510</v>
      </c>
      <c r="R59" s="715"/>
      <c r="S59" s="715"/>
      <c r="T59" s="715"/>
      <c r="U59" s="715"/>
      <c r="V59" s="715"/>
      <c r="W59" s="715"/>
      <c r="X59" s="715"/>
      <c r="Y59" s="716"/>
      <c r="Z59" s="708"/>
      <c r="AA59" s="761"/>
      <c r="AB59" s="713"/>
      <c r="AC59" s="137" t="s">
        <v>7571</v>
      </c>
      <c r="AE59" s="881">
        <f>VLOOKUP(AC59,'Прайс-лист'!$B:$K,10,0)</f>
        <v>1450</v>
      </c>
      <c r="AF59" s="882"/>
      <c r="AG59" s="882"/>
      <c r="AH59" s="882"/>
      <c r="AI59" s="882"/>
      <c r="AJ59" s="882"/>
      <c r="AK59" s="882"/>
      <c r="AL59" s="882"/>
      <c r="AM59" s="945"/>
      <c r="AN59" s="947"/>
      <c r="AO59" s="948"/>
      <c r="AP59" s="949"/>
      <c r="AQ59" s="137" t="s">
        <v>5857</v>
      </c>
      <c r="AR59" s="160"/>
      <c r="AS59" s="719">
        <f>VLOOKUP(AQ59,'Прайс-лист'!$B:$K,10,0)</f>
        <v>1920</v>
      </c>
      <c r="AT59" s="715"/>
      <c r="AU59" s="715"/>
      <c r="AV59" s="715"/>
      <c r="AW59" s="715"/>
      <c r="AX59" s="715"/>
      <c r="AY59" s="715"/>
      <c r="AZ59" s="715"/>
      <c r="BA59" s="716"/>
      <c r="BB59" s="708"/>
      <c r="BC59" s="761"/>
      <c r="BD59" s="761"/>
      <c r="BE59" s="137" t="s">
        <v>5859</v>
      </c>
      <c r="BF59" s="160"/>
      <c r="BG59" s="719">
        <f>VLOOKUP(BE59,'Прайс-лист'!$B:$K,10,0)</f>
        <v>2120</v>
      </c>
      <c r="BH59" s="715"/>
      <c r="BI59" s="715"/>
      <c r="BJ59" s="715"/>
      <c r="BK59" s="715"/>
      <c r="BL59" s="715"/>
      <c r="BM59" s="715"/>
      <c r="BN59" s="715"/>
      <c r="BO59" s="716"/>
      <c r="BP59" s="708"/>
      <c r="BQ59" s="761"/>
      <c r="BR59" s="713"/>
      <c r="BS59" s="137" t="s">
        <v>754</v>
      </c>
      <c r="BT59" s="160"/>
      <c r="BU59" s="714">
        <f>VLOOKUP(BS59,'Прайс-лист'!$B:$K,10,0)</f>
        <v>560</v>
      </c>
      <c r="BV59" s="715"/>
      <c r="BW59" s="715"/>
      <c r="BX59" s="715"/>
      <c r="BY59" s="715"/>
      <c r="BZ59" s="715"/>
      <c r="CA59" s="715"/>
      <c r="CB59" s="715"/>
      <c r="CC59" s="716"/>
      <c r="CD59" s="708"/>
      <c r="CE59" s="761"/>
      <c r="CF59" s="713"/>
      <c r="CG59" s="137" t="s">
        <v>646</v>
      </c>
      <c r="CH59" s="160"/>
      <c r="CI59" s="714">
        <f>VLOOKUP(CG59,'Прайс-лист'!$B:$K,10,0)</f>
        <v>340</v>
      </c>
      <c r="CJ59" s="715"/>
      <c r="CK59" s="715"/>
      <c r="CL59" s="715"/>
      <c r="CM59" s="715"/>
      <c r="CN59" s="715"/>
      <c r="CO59" s="715"/>
      <c r="CP59" s="715"/>
      <c r="CQ59" s="716"/>
      <c r="CR59" s="708"/>
      <c r="CS59" s="761"/>
      <c r="CT59" s="713"/>
      <c r="CU59" s="388"/>
      <c r="CV59" s="389"/>
      <c r="CW59" s="583"/>
      <c r="CX59" s="583"/>
      <c r="CY59" s="583"/>
      <c r="CZ59" s="583"/>
      <c r="DA59" s="583"/>
      <c r="DB59" s="583"/>
      <c r="DC59" s="583"/>
      <c r="DD59" s="583"/>
      <c r="DE59" s="583"/>
      <c r="DF59" s="584"/>
      <c r="DG59" s="584"/>
      <c r="DH59" s="584"/>
      <c r="DI59" s="388"/>
      <c r="DJ59" s="389"/>
      <c r="DK59" s="583"/>
      <c r="DL59" s="583"/>
      <c r="DM59" s="583"/>
      <c r="DN59" s="583"/>
      <c r="DO59" s="583"/>
      <c r="DP59" s="583"/>
      <c r="DQ59" s="583"/>
      <c r="DR59" s="583"/>
      <c r="DS59" s="583"/>
      <c r="DT59" s="584"/>
      <c r="DU59" s="584"/>
      <c r="DV59" s="584"/>
      <c r="DW59" s="388"/>
      <c r="DX59" s="389"/>
      <c r="DY59" s="583"/>
      <c r="DZ59" s="583"/>
      <c r="EA59" s="583"/>
      <c r="EB59" s="583"/>
      <c r="EC59" s="583"/>
      <c r="ED59" s="583"/>
      <c r="EE59" s="583"/>
      <c r="EF59" s="583"/>
      <c r="EG59" s="583"/>
      <c r="EH59" s="584"/>
      <c r="EI59" s="584"/>
      <c r="EJ59" s="584"/>
    </row>
    <row r="60" spans="1:140" ht="15" thickBot="1">
      <c r="A60" s="138"/>
      <c r="B60" s="160"/>
      <c r="C60" s="884"/>
      <c r="D60" s="885"/>
      <c r="E60" s="885"/>
      <c r="F60" s="885"/>
      <c r="G60" s="885"/>
      <c r="H60" s="885"/>
      <c r="I60" s="885"/>
      <c r="J60" s="885"/>
      <c r="K60" s="946"/>
      <c r="L60" s="950"/>
      <c r="M60" s="951"/>
      <c r="N60" s="952"/>
      <c r="O60" s="139" t="s">
        <v>785</v>
      </c>
      <c r="P60" s="244"/>
      <c r="Q60" s="722">
        <f>VLOOKUP(O60,'Прайс-лист'!$B:$K,10,0)</f>
        <v>510</v>
      </c>
      <c r="R60" s="723"/>
      <c r="S60" s="723"/>
      <c r="T60" s="723"/>
      <c r="U60" s="723"/>
      <c r="V60" s="723"/>
      <c r="W60" s="723"/>
      <c r="X60" s="723"/>
      <c r="Y60" s="724"/>
      <c r="Z60" s="725"/>
      <c r="AA60" s="726"/>
      <c r="AB60" s="727"/>
      <c r="AC60" s="138"/>
      <c r="AE60" s="884"/>
      <c r="AF60" s="885"/>
      <c r="AG60" s="885"/>
      <c r="AH60" s="885"/>
      <c r="AI60" s="885"/>
      <c r="AJ60" s="885"/>
      <c r="AK60" s="885"/>
      <c r="AL60" s="885"/>
      <c r="AM60" s="946"/>
      <c r="AN60" s="950"/>
      <c r="AO60" s="951"/>
      <c r="AP60" s="952"/>
      <c r="AQ60" s="139" t="s">
        <v>5858</v>
      </c>
      <c r="AR60" s="245"/>
      <c r="AS60" s="722">
        <f>VLOOKUP(AQ60,'Прайс-лист'!$B:$K,10,0)</f>
        <v>1920</v>
      </c>
      <c r="AT60" s="723"/>
      <c r="AU60" s="723"/>
      <c r="AV60" s="723"/>
      <c r="AW60" s="723"/>
      <c r="AX60" s="723"/>
      <c r="AY60" s="723"/>
      <c r="AZ60" s="723"/>
      <c r="BA60" s="724"/>
      <c r="BB60" s="725"/>
      <c r="BC60" s="726"/>
      <c r="BD60" s="726"/>
      <c r="BE60" s="139" t="s">
        <v>5860</v>
      </c>
      <c r="BF60" s="245"/>
      <c r="BG60" s="722">
        <f>VLOOKUP(BE60,'Прайс-лист'!$B:$K,10,0)</f>
        <v>2120</v>
      </c>
      <c r="BH60" s="723"/>
      <c r="BI60" s="723"/>
      <c r="BJ60" s="723"/>
      <c r="BK60" s="723"/>
      <c r="BL60" s="723"/>
      <c r="BM60" s="723"/>
      <c r="BN60" s="723"/>
      <c r="BO60" s="724"/>
      <c r="BP60" s="725"/>
      <c r="BQ60" s="726"/>
      <c r="BR60" s="727"/>
      <c r="BS60" s="138" t="s">
        <v>855</v>
      </c>
      <c r="BT60" s="160"/>
      <c r="BU60" s="753">
        <f>VLOOKUP(BS60,'Прайс-лист'!$B:$K,10,0)</f>
        <v>560</v>
      </c>
      <c r="BV60" s="723"/>
      <c r="BW60" s="723"/>
      <c r="BX60" s="723"/>
      <c r="BY60" s="723"/>
      <c r="BZ60" s="723"/>
      <c r="CA60" s="723"/>
      <c r="CB60" s="723"/>
      <c r="CC60" s="724"/>
      <c r="CD60" s="725"/>
      <c r="CE60" s="726"/>
      <c r="CF60" s="727"/>
      <c r="CG60" s="138" t="s">
        <v>789</v>
      </c>
      <c r="CH60" s="160"/>
      <c r="CI60" s="753">
        <f>VLOOKUP(CG60,'Прайс-лист'!$B:$K,10,0)</f>
        <v>340</v>
      </c>
      <c r="CJ60" s="723"/>
      <c r="CK60" s="723"/>
      <c r="CL60" s="723"/>
      <c r="CM60" s="723"/>
      <c r="CN60" s="723"/>
      <c r="CO60" s="723"/>
      <c r="CP60" s="723"/>
      <c r="CQ60" s="724"/>
      <c r="CR60" s="725"/>
      <c r="CS60" s="726"/>
      <c r="CT60" s="727"/>
      <c r="CU60" s="388"/>
      <c r="CV60" s="389"/>
      <c r="CW60" s="583"/>
      <c r="CX60" s="583"/>
      <c r="CY60" s="583"/>
      <c r="CZ60" s="583"/>
      <c r="DA60" s="583"/>
      <c r="DB60" s="583"/>
      <c r="DC60" s="583"/>
      <c r="DD60" s="583"/>
      <c r="DE60" s="583"/>
      <c r="DF60" s="584"/>
      <c r="DG60" s="584"/>
      <c r="DH60" s="584"/>
      <c r="DI60" s="388"/>
      <c r="DJ60" s="389"/>
      <c r="DK60" s="583"/>
      <c r="DL60" s="583"/>
      <c r="DM60" s="583"/>
      <c r="DN60" s="583"/>
      <c r="DO60" s="583"/>
      <c r="DP60" s="583"/>
      <c r="DQ60" s="583"/>
      <c r="DR60" s="583"/>
      <c r="DS60" s="583"/>
      <c r="DT60" s="584"/>
      <c r="DU60" s="584"/>
      <c r="DV60" s="584"/>
      <c r="DW60" s="388"/>
      <c r="DX60" s="389"/>
      <c r="DY60" s="583"/>
      <c r="DZ60" s="583"/>
      <c r="EA60" s="583"/>
      <c r="EB60" s="583"/>
      <c r="EC60" s="583"/>
      <c r="ED60" s="583"/>
      <c r="EE60" s="583"/>
      <c r="EF60" s="583"/>
      <c r="EG60" s="583"/>
      <c r="EH60" s="584"/>
      <c r="EI60" s="584"/>
      <c r="EJ60" s="584"/>
    </row>
  </sheetData>
  <sheetProtection algorithmName="SHA-512" hashValue="yZ4wFi0qxHujZf53228EyVpED8RUUuCGd/kkePtM18KiBdW2E5m8mLxxoru8ZzFzcjZKrCujbqjV4YyAbSSwQw==" saltValue="52l1Gyft/R3zX+lExGHclQ==" spinCount="100000" sheet="1" objects="1" scenarios="1"/>
  <mergeCells count="463">
    <mergeCell ref="Q60:Y60"/>
    <mergeCell ref="Z60:AB60"/>
    <mergeCell ref="AS60:BA60"/>
    <mergeCell ref="BB60:BD60"/>
    <mergeCell ref="BG60:BO60"/>
    <mergeCell ref="BP60:BR60"/>
    <mergeCell ref="BU60:CC60"/>
    <mergeCell ref="CD60:CF60"/>
    <mergeCell ref="AS59:BA59"/>
    <mergeCell ref="BB59:BD59"/>
    <mergeCell ref="BG59:BO59"/>
    <mergeCell ref="BP59:BR59"/>
    <mergeCell ref="BU59:CC59"/>
    <mergeCell ref="CD59:CF59"/>
    <mergeCell ref="C59:K60"/>
    <mergeCell ref="L59:N60"/>
    <mergeCell ref="Q59:Y59"/>
    <mergeCell ref="Z59:AB59"/>
    <mergeCell ref="AE59:AM60"/>
    <mergeCell ref="AN59:AP60"/>
    <mergeCell ref="CI56:CT56"/>
    <mergeCell ref="C57:N58"/>
    <mergeCell ref="Q57:AB58"/>
    <mergeCell ref="AE57:AP58"/>
    <mergeCell ref="AS57:BD58"/>
    <mergeCell ref="BG57:BR58"/>
    <mergeCell ref="BU57:CF58"/>
    <mergeCell ref="CI57:CT58"/>
    <mergeCell ref="C56:N56"/>
    <mergeCell ref="Q56:AB56"/>
    <mergeCell ref="AE56:AP56"/>
    <mergeCell ref="AS56:BD56"/>
    <mergeCell ref="BG56:BR56"/>
    <mergeCell ref="BU56:CF56"/>
    <mergeCell ref="CI60:CQ60"/>
    <mergeCell ref="CR60:CT60"/>
    <mergeCell ref="CI59:CQ59"/>
    <mergeCell ref="CR59:CT59"/>
    <mergeCell ref="CI54:CT54"/>
    <mergeCell ref="C55:N55"/>
    <mergeCell ref="Q55:AB55"/>
    <mergeCell ref="AE55:AP55"/>
    <mergeCell ref="AS55:BD55"/>
    <mergeCell ref="BG55:BR55"/>
    <mergeCell ref="BU55:CF55"/>
    <mergeCell ref="CI55:CT55"/>
    <mergeCell ref="C54:N54"/>
    <mergeCell ref="Q54:AB54"/>
    <mergeCell ref="AE54:AP54"/>
    <mergeCell ref="AS54:BD54"/>
    <mergeCell ref="BG54:BR54"/>
    <mergeCell ref="BU54:CF54"/>
    <mergeCell ref="DY50:EG50"/>
    <mergeCell ref="EH50:EJ50"/>
    <mergeCell ref="C52:EJ52"/>
    <mergeCell ref="C53:AB53"/>
    <mergeCell ref="AE53:BR53"/>
    <mergeCell ref="BU53:CF53"/>
    <mergeCell ref="CI53:CT53"/>
    <mergeCell ref="DY49:EG49"/>
    <mergeCell ref="EH49:EJ49"/>
    <mergeCell ref="Q50:Y50"/>
    <mergeCell ref="Z50:AB50"/>
    <mergeCell ref="AS50:BA50"/>
    <mergeCell ref="BB50:BD50"/>
    <mergeCell ref="BU50:CC50"/>
    <mergeCell ref="CD50:CF50"/>
    <mergeCell ref="CW50:DE50"/>
    <mergeCell ref="DF50:DH50"/>
    <mergeCell ref="CI49:CQ50"/>
    <mergeCell ref="CR49:CT50"/>
    <mergeCell ref="CW49:DE49"/>
    <mergeCell ref="DF49:DH49"/>
    <mergeCell ref="DK49:DS50"/>
    <mergeCell ref="DT49:DV50"/>
    <mergeCell ref="AS49:BA49"/>
    <mergeCell ref="C49:K50"/>
    <mergeCell ref="L49:N50"/>
    <mergeCell ref="Q49:Y49"/>
    <mergeCell ref="Z49:AB49"/>
    <mergeCell ref="AE49:AM50"/>
    <mergeCell ref="AN49:AP50"/>
    <mergeCell ref="CI46:CT46"/>
    <mergeCell ref="CW46:DH46"/>
    <mergeCell ref="DK46:DV46"/>
    <mergeCell ref="BB49:BD49"/>
    <mergeCell ref="BG49:BO50"/>
    <mergeCell ref="BP49:BR50"/>
    <mergeCell ref="BU49:CC49"/>
    <mergeCell ref="CD49:CF49"/>
    <mergeCell ref="CI47:CT48"/>
    <mergeCell ref="CW47:DH48"/>
    <mergeCell ref="DK47:DV48"/>
    <mergeCell ref="DY46:EJ46"/>
    <mergeCell ref="C47:N48"/>
    <mergeCell ref="Q47:AB48"/>
    <mergeCell ref="AE47:AP48"/>
    <mergeCell ref="AS47:BD48"/>
    <mergeCell ref="BG47:BR48"/>
    <mergeCell ref="BU47:CF48"/>
    <mergeCell ref="CI45:CT45"/>
    <mergeCell ref="CW45:DH45"/>
    <mergeCell ref="DK45:DV45"/>
    <mergeCell ref="DY45:EJ45"/>
    <mergeCell ref="C46:N46"/>
    <mergeCell ref="Q46:AB46"/>
    <mergeCell ref="AE46:AP46"/>
    <mergeCell ref="AS46:BD46"/>
    <mergeCell ref="BG46:BR46"/>
    <mergeCell ref="BU46:CF46"/>
    <mergeCell ref="DY47:EJ48"/>
    <mergeCell ref="CI44:CT44"/>
    <mergeCell ref="CW44:DH44"/>
    <mergeCell ref="DK44:DV44"/>
    <mergeCell ref="DY44:EJ44"/>
    <mergeCell ref="C45:N45"/>
    <mergeCell ref="Q45:AB45"/>
    <mergeCell ref="AE45:AP45"/>
    <mergeCell ref="AS45:BD45"/>
    <mergeCell ref="BG45:BR45"/>
    <mergeCell ref="BU45:CF45"/>
    <mergeCell ref="C44:N44"/>
    <mergeCell ref="Q44:AB44"/>
    <mergeCell ref="AE44:AP44"/>
    <mergeCell ref="AS44:BD44"/>
    <mergeCell ref="BG44:BR44"/>
    <mergeCell ref="BU44:CF44"/>
    <mergeCell ref="C43:AB43"/>
    <mergeCell ref="AE43:BD43"/>
    <mergeCell ref="BG43:CF43"/>
    <mergeCell ref="CI43:DH43"/>
    <mergeCell ref="DK43:EJ43"/>
    <mergeCell ref="DT40:DV40"/>
    <mergeCell ref="DY40:EG40"/>
    <mergeCell ref="EH40:EJ40"/>
    <mergeCell ref="C41:K41"/>
    <mergeCell ref="L41:N41"/>
    <mergeCell ref="AE41:AM41"/>
    <mergeCell ref="AN41:AP41"/>
    <mergeCell ref="BG41:BO41"/>
    <mergeCell ref="BP41:BR41"/>
    <mergeCell ref="BU41:CC41"/>
    <mergeCell ref="CD40:CF40"/>
    <mergeCell ref="CI40:CQ40"/>
    <mergeCell ref="CR40:CT40"/>
    <mergeCell ref="CW40:DE41"/>
    <mergeCell ref="DF40:DH41"/>
    <mergeCell ref="DK40:DS40"/>
    <mergeCell ref="DY38:EJ39"/>
    <mergeCell ref="C40:K40"/>
    <mergeCell ref="L40:N40"/>
    <mergeCell ref="Q40:Y41"/>
    <mergeCell ref="Z40:AB41"/>
    <mergeCell ref="AE40:AM40"/>
    <mergeCell ref="CD41:CF41"/>
    <mergeCell ref="CI41:CQ41"/>
    <mergeCell ref="CR41:CT41"/>
    <mergeCell ref="DK41:DS41"/>
    <mergeCell ref="AN40:AP40"/>
    <mergeCell ref="AS40:BA41"/>
    <mergeCell ref="BB40:BD41"/>
    <mergeCell ref="BG40:BO40"/>
    <mergeCell ref="BP40:BR40"/>
    <mergeCell ref="BU40:CC40"/>
    <mergeCell ref="DT41:DV41"/>
    <mergeCell ref="DY41:EG41"/>
    <mergeCell ref="EH41:EJ41"/>
    <mergeCell ref="C38:N39"/>
    <mergeCell ref="Q38:AB39"/>
    <mergeCell ref="AE38:AP39"/>
    <mergeCell ref="AS38:BD39"/>
    <mergeCell ref="BG38:BR39"/>
    <mergeCell ref="BU38:CF39"/>
    <mergeCell ref="CI38:CT39"/>
    <mergeCell ref="CW38:DH39"/>
    <mergeCell ref="DK38:DV39"/>
    <mergeCell ref="DY36:EJ36"/>
    <mergeCell ref="C37:N37"/>
    <mergeCell ref="Q37:AB37"/>
    <mergeCell ref="AE37:AP37"/>
    <mergeCell ref="AS37:BD37"/>
    <mergeCell ref="BG37:BR37"/>
    <mergeCell ref="BU37:CF37"/>
    <mergeCell ref="CI37:CT37"/>
    <mergeCell ref="CW37:DH37"/>
    <mergeCell ref="DK37:DV37"/>
    <mergeCell ref="DY37:EJ37"/>
    <mergeCell ref="C36:N36"/>
    <mergeCell ref="Q36:AB36"/>
    <mergeCell ref="AE36:AP36"/>
    <mergeCell ref="AS36:BD36"/>
    <mergeCell ref="BG36:BR36"/>
    <mergeCell ref="BU36:CF36"/>
    <mergeCell ref="CI36:CT36"/>
    <mergeCell ref="CW36:DH36"/>
    <mergeCell ref="DK36:DV36"/>
    <mergeCell ref="C34:N34"/>
    <mergeCell ref="Q34:AP34"/>
    <mergeCell ref="AS34:CT34"/>
    <mergeCell ref="CW34:DV34"/>
    <mergeCell ref="DY34:EJ34"/>
    <mergeCell ref="C35:N35"/>
    <mergeCell ref="Q35:AB35"/>
    <mergeCell ref="AE35:AP35"/>
    <mergeCell ref="AS35:BD35"/>
    <mergeCell ref="BG35:BR35"/>
    <mergeCell ref="BU35:CF35"/>
    <mergeCell ref="CI35:CT35"/>
    <mergeCell ref="CW35:DH35"/>
    <mergeCell ref="DK35:DV35"/>
    <mergeCell ref="DY35:EJ35"/>
    <mergeCell ref="DK31:DS31"/>
    <mergeCell ref="DT31:DV31"/>
    <mergeCell ref="CI32:CQ32"/>
    <mergeCell ref="CR32:CT32"/>
    <mergeCell ref="DK32:DS32"/>
    <mergeCell ref="DT32:DV32"/>
    <mergeCell ref="AS31:BA31"/>
    <mergeCell ref="BB31:BD31"/>
    <mergeCell ref="BG31:BO32"/>
    <mergeCell ref="BP31:BR32"/>
    <mergeCell ref="AN32:AP32"/>
    <mergeCell ref="AS32:BA32"/>
    <mergeCell ref="BB32:BD32"/>
    <mergeCell ref="BU32:CC32"/>
    <mergeCell ref="CD32:CF32"/>
    <mergeCell ref="CI31:CQ31"/>
    <mergeCell ref="CR31:CT31"/>
    <mergeCell ref="CW31:DE32"/>
    <mergeCell ref="DF31:DH32"/>
    <mergeCell ref="DY28:EJ28"/>
    <mergeCell ref="C29:N30"/>
    <mergeCell ref="Q29:AB30"/>
    <mergeCell ref="AE29:AP30"/>
    <mergeCell ref="AS29:BD30"/>
    <mergeCell ref="BG29:BR30"/>
    <mergeCell ref="BU29:CF30"/>
    <mergeCell ref="BU31:CC31"/>
    <mergeCell ref="CD31:CF31"/>
    <mergeCell ref="CI29:CT30"/>
    <mergeCell ref="CW29:DH30"/>
    <mergeCell ref="DK29:DV30"/>
    <mergeCell ref="DY29:EJ30"/>
    <mergeCell ref="C31:K32"/>
    <mergeCell ref="L31:N32"/>
    <mergeCell ref="Q31:Y31"/>
    <mergeCell ref="Z31:AB31"/>
    <mergeCell ref="AE31:AM31"/>
    <mergeCell ref="AN31:AP31"/>
    <mergeCell ref="DY31:EG32"/>
    <mergeCell ref="EH31:EJ32"/>
    <mergeCell ref="Q32:Y32"/>
    <mergeCell ref="Z32:AB32"/>
    <mergeCell ref="AE32:AM32"/>
    <mergeCell ref="C28:N28"/>
    <mergeCell ref="Q28:AB28"/>
    <mergeCell ref="AE28:AP28"/>
    <mergeCell ref="AS28:BD28"/>
    <mergeCell ref="BG28:BR28"/>
    <mergeCell ref="BU28:CF28"/>
    <mergeCell ref="CI28:CT28"/>
    <mergeCell ref="CW28:DH28"/>
    <mergeCell ref="DK28:DV28"/>
    <mergeCell ref="CI26:CT26"/>
    <mergeCell ref="CW26:DH26"/>
    <mergeCell ref="DK26:DV26"/>
    <mergeCell ref="DY26:EJ26"/>
    <mergeCell ref="C27:N27"/>
    <mergeCell ref="Q27:AB27"/>
    <mergeCell ref="AE27:AP27"/>
    <mergeCell ref="AS27:BD27"/>
    <mergeCell ref="BG27:BR27"/>
    <mergeCell ref="BU27:CF27"/>
    <mergeCell ref="C26:N26"/>
    <mergeCell ref="Q26:AB26"/>
    <mergeCell ref="AE26:AP26"/>
    <mergeCell ref="AS26:BD26"/>
    <mergeCell ref="BG26:BR26"/>
    <mergeCell ref="BU26:CF26"/>
    <mergeCell ref="CI27:CT27"/>
    <mergeCell ref="CW27:DH27"/>
    <mergeCell ref="DK27:DV27"/>
    <mergeCell ref="DY27:EJ27"/>
    <mergeCell ref="DY23:EG23"/>
    <mergeCell ref="EH23:EJ23"/>
    <mergeCell ref="C25:BD25"/>
    <mergeCell ref="BG25:CT25"/>
    <mergeCell ref="CW25:DV25"/>
    <mergeCell ref="DY25:EJ25"/>
    <mergeCell ref="DT22:DV23"/>
    <mergeCell ref="DY22:EG22"/>
    <mergeCell ref="EH22:EJ22"/>
    <mergeCell ref="C23:K23"/>
    <mergeCell ref="L23:N23"/>
    <mergeCell ref="Q23:Y23"/>
    <mergeCell ref="Z23:AB23"/>
    <mergeCell ref="AE23:AM23"/>
    <mergeCell ref="AN23:AP23"/>
    <mergeCell ref="AS23:BA23"/>
    <mergeCell ref="CD22:CF23"/>
    <mergeCell ref="CI22:CQ22"/>
    <mergeCell ref="CR22:CT22"/>
    <mergeCell ref="CW22:DE22"/>
    <mergeCell ref="DF22:DH22"/>
    <mergeCell ref="DK22:DS23"/>
    <mergeCell ref="CI23:CQ23"/>
    <mergeCell ref="CR23:CT23"/>
    <mergeCell ref="C22:K22"/>
    <mergeCell ref="L22:N22"/>
    <mergeCell ref="Q22:Y22"/>
    <mergeCell ref="Z22:AB22"/>
    <mergeCell ref="AE22:AM22"/>
    <mergeCell ref="CW23:DE23"/>
    <mergeCell ref="DF23:DH23"/>
    <mergeCell ref="AN22:AP22"/>
    <mergeCell ref="AS22:BA22"/>
    <mergeCell ref="BB22:BD22"/>
    <mergeCell ref="BG22:BO22"/>
    <mergeCell ref="BP22:BR22"/>
    <mergeCell ref="BU22:CC23"/>
    <mergeCell ref="BB23:BD23"/>
    <mergeCell ref="BG23:BO23"/>
    <mergeCell ref="BP23:BR23"/>
    <mergeCell ref="DY19:EJ19"/>
    <mergeCell ref="C20:N21"/>
    <mergeCell ref="Q20:AB21"/>
    <mergeCell ref="AE20:AP21"/>
    <mergeCell ref="AS20:BD21"/>
    <mergeCell ref="BG20:BR21"/>
    <mergeCell ref="BU20:CF21"/>
    <mergeCell ref="CI20:CT21"/>
    <mergeCell ref="CW20:DH21"/>
    <mergeCell ref="DK20:DV21"/>
    <mergeCell ref="DY20:EJ21"/>
    <mergeCell ref="C19:N19"/>
    <mergeCell ref="Q19:AB19"/>
    <mergeCell ref="AE19:AP19"/>
    <mergeCell ref="AS19:BD19"/>
    <mergeCell ref="BG19:BR19"/>
    <mergeCell ref="BU19:CF19"/>
    <mergeCell ref="CI19:CT19"/>
    <mergeCell ref="CW19:DH19"/>
    <mergeCell ref="DK19:DV19"/>
    <mergeCell ref="DY17:EJ17"/>
    <mergeCell ref="C18:N18"/>
    <mergeCell ref="Q18:AB18"/>
    <mergeCell ref="AE18:AP18"/>
    <mergeCell ref="AS18:BD18"/>
    <mergeCell ref="BG18:BR18"/>
    <mergeCell ref="BU18:CF18"/>
    <mergeCell ref="CI18:CT18"/>
    <mergeCell ref="CW18:DH18"/>
    <mergeCell ref="DK18:DV18"/>
    <mergeCell ref="DY18:EJ18"/>
    <mergeCell ref="C17:N17"/>
    <mergeCell ref="Q17:AB17"/>
    <mergeCell ref="AE17:AP17"/>
    <mergeCell ref="AS17:BD17"/>
    <mergeCell ref="BG17:BR17"/>
    <mergeCell ref="BU17:CF17"/>
    <mergeCell ref="CI17:CT17"/>
    <mergeCell ref="CW17:DH17"/>
    <mergeCell ref="DK17:DV17"/>
    <mergeCell ref="AS13:BA13"/>
    <mergeCell ref="BB13:BD13"/>
    <mergeCell ref="BG13:BO14"/>
    <mergeCell ref="BP13:BR14"/>
    <mergeCell ref="BU13:CC13"/>
    <mergeCell ref="CD13:CF13"/>
    <mergeCell ref="DY14:EG14"/>
    <mergeCell ref="EH14:EJ14"/>
    <mergeCell ref="C16:BR16"/>
    <mergeCell ref="BU16:DH16"/>
    <mergeCell ref="DK16:EJ16"/>
    <mergeCell ref="C13:K14"/>
    <mergeCell ref="L13:N14"/>
    <mergeCell ref="Q13:Y13"/>
    <mergeCell ref="Z13:AB13"/>
    <mergeCell ref="AE13:AM13"/>
    <mergeCell ref="AN13:AP13"/>
    <mergeCell ref="DY13:EG13"/>
    <mergeCell ref="EH13:EJ13"/>
    <mergeCell ref="Q14:Y14"/>
    <mergeCell ref="Z14:AB14"/>
    <mergeCell ref="AE14:AM14"/>
    <mergeCell ref="AN14:AP14"/>
    <mergeCell ref="AS14:BA14"/>
    <mergeCell ref="BB14:BD14"/>
    <mergeCell ref="BU14:CC14"/>
    <mergeCell ref="CD14:CF14"/>
    <mergeCell ref="CI13:CQ14"/>
    <mergeCell ref="CR13:CT14"/>
    <mergeCell ref="CW13:DE13"/>
    <mergeCell ref="DF13:DH13"/>
    <mergeCell ref="DK13:DS14"/>
    <mergeCell ref="DT13:DV14"/>
    <mergeCell ref="CW14:DE14"/>
    <mergeCell ref="DF14:DH14"/>
    <mergeCell ref="CI9:CT9"/>
    <mergeCell ref="CW9:DH9"/>
    <mergeCell ref="DK9:DV9"/>
    <mergeCell ref="DY9:EJ9"/>
    <mergeCell ref="DY10:EJ10"/>
    <mergeCell ref="C11:N12"/>
    <mergeCell ref="Q11:AB12"/>
    <mergeCell ref="AE11:AP12"/>
    <mergeCell ref="AS11:BD12"/>
    <mergeCell ref="BG11:BR12"/>
    <mergeCell ref="BU11:CF12"/>
    <mergeCell ref="CI11:CT12"/>
    <mergeCell ref="CW11:DH12"/>
    <mergeCell ref="DK11:DV12"/>
    <mergeCell ref="DY11:EJ12"/>
    <mergeCell ref="C10:N10"/>
    <mergeCell ref="Q10:AB10"/>
    <mergeCell ref="AE10:AP10"/>
    <mergeCell ref="AS10:BD10"/>
    <mergeCell ref="BG10:BR10"/>
    <mergeCell ref="BU10:CF10"/>
    <mergeCell ref="CI10:CT10"/>
    <mergeCell ref="CW10:DH10"/>
    <mergeCell ref="DK10:DV10"/>
    <mergeCell ref="C9:N9"/>
    <mergeCell ref="Q9:AB9"/>
    <mergeCell ref="AE9:AP9"/>
    <mergeCell ref="AS9:BD9"/>
    <mergeCell ref="BG9:BR9"/>
    <mergeCell ref="BU9:CF9"/>
    <mergeCell ref="C8:N8"/>
    <mergeCell ref="Q8:AB8"/>
    <mergeCell ref="AE8:AP8"/>
    <mergeCell ref="AS8:BD8"/>
    <mergeCell ref="BG8:BR8"/>
    <mergeCell ref="BU8:CF8"/>
    <mergeCell ref="B6:EJ6"/>
    <mergeCell ref="C7:BD7"/>
    <mergeCell ref="BG7:CF7"/>
    <mergeCell ref="CI7:DH7"/>
    <mergeCell ref="DK7:EJ7"/>
    <mergeCell ref="C4:L4"/>
    <mergeCell ref="N4:AJ4"/>
    <mergeCell ref="CI4:CQ4"/>
    <mergeCell ref="CI8:CT8"/>
    <mergeCell ref="CW8:DH8"/>
    <mergeCell ref="DK8:DV8"/>
    <mergeCell ref="DY8:EJ8"/>
    <mergeCell ref="CS3:DC3"/>
    <mergeCell ref="DD3:DM3"/>
    <mergeCell ref="DO3:DY3"/>
    <mergeCell ref="DZ3:EI3"/>
    <mergeCell ref="CS4:DM4"/>
    <mergeCell ref="DO4:EI4"/>
    <mergeCell ref="CS5:DM5"/>
    <mergeCell ref="DO5:EI5"/>
    <mergeCell ref="C1:EJ1"/>
    <mergeCell ref="N2:AJ2"/>
    <mergeCell ref="C3:L3"/>
    <mergeCell ref="N3:X3"/>
    <mergeCell ref="Z3:AJ3"/>
    <mergeCell ref="CI3:CQ3"/>
    <mergeCell ref="CS2:DM2"/>
    <mergeCell ref="DO2:EI2"/>
    <mergeCell ref="CI5:CQ5"/>
  </mergeCells>
  <conditionalFormatting sqref="Z13:AB14">
    <cfRule type="cellIs" dxfId="784" priority="62" operator="greaterThan">
      <formula>0</formula>
    </cfRule>
  </conditionalFormatting>
  <conditionalFormatting sqref="AN13:AP14">
    <cfRule type="cellIs" dxfId="783" priority="61" operator="greaterThan">
      <formula>0</formula>
    </cfRule>
  </conditionalFormatting>
  <conditionalFormatting sqref="BB13:BD14">
    <cfRule type="cellIs" dxfId="782" priority="60" operator="greaterThan">
      <formula>0</formula>
    </cfRule>
  </conditionalFormatting>
  <conditionalFormatting sqref="CD13:CF14">
    <cfRule type="cellIs" dxfId="781" priority="59" operator="greaterThan">
      <formula>0</formula>
    </cfRule>
  </conditionalFormatting>
  <conditionalFormatting sqref="DF59:DH59">
    <cfRule type="cellIs" dxfId="780" priority="53" operator="greaterThan">
      <formula>0</formula>
    </cfRule>
  </conditionalFormatting>
  <conditionalFormatting sqref="DF13:DH14">
    <cfRule type="cellIs" dxfId="779" priority="58" operator="greaterThan">
      <formula>0</formula>
    </cfRule>
  </conditionalFormatting>
  <conditionalFormatting sqref="EH59:EJ60">
    <cfRule type="cellIs" dxfId="778" priority="56" operator="greaterThan">
      <formula>0</formula>
    </cfRule>
  </conditionalFormatting>
  <conditionalFormatting sqref="DT60:DV60">
    <cfRule type="cellIs" dxfId="777" priority="55" operator="greaterThan">
      <formula>0</formula>
    </cfRule>
  </conditionalFormatting>
  <conditionalFormatting sqref="DF60:DH60">
    <cfRule type="cellIs" dxfId="776" priority="57" operator="greaterThan">
      <formula>0</formula>
    </cfRule>
  </conditionalFormatting>
  <conditionalFormatting sqref="L13">
    <cfRule type="cellIs" dxfId="775" priority="54" operator="greaterThan">
      <formula>0</formula>
    </cfRule>
  </conditionalFormatting>
  <conditionalFormatting sqref="L22:N23">
    <cfRule type="cellIs" dxfId="774" priority="47" operator="greaterThan">
      <formula>0</formula>
    </cfRule>
  </conditionalFormatting>
  <conditionalFormatting sqref="AN40:AP41">
    <cfRule type="cellIs" dxfId="773" priority="30" operator="greaterThan">
      <formula>0</formula>
    </cfRule>
  </conditionalFormatting>
  <conditionalFormatting sqref="EH13:EJ14">
    <cfRule type="cellIs" dxfId="772" priority="49" operator="greaterThan">
      <formula>0</formula>
    </cfRule>
  </conditionalFormatting>
  <conditionalFormatting sqref="CR13">
    <cfRule type="cellIs" dxfId="771" priority="50" operator="greaterThan">
      <formula>0</formula>
    </cfRule>
  </conditionalFormatting>
  <conditionalFormatting sqref="BP13">
    <cfRule type="cellIs" dxfId="770" priority="51" operator="greaterThan">
      <formula>0</formula>
    </cfRule>
  </conditionalFormatting>
  <conditionalFormatting sqref="BB31:BD32">
    <cfRule type="cellIs" dxfId="769" priority="37" operator="greaterThan">
      <formula>0</formula>
    </cfRule>
  </conditionalFormatting>
  <conditionalFormatting sqref="EH22:EJ23">
    <cfRule type="cellIs" dxfId="768" priority="39" operator="greaterThan">
      <formula>0</formula>
    </cfRule>
  </conditionalFormatting>
  <conditionalFormatting sqref="DT59:DV59">
    <cfRule type="cellIs" dxfId="767" priority="52" operator="greaterThan">
      <formula>0</formula>
    </cfRule>
  </conditionalFormatting>
  <conditionalFormatting sqref="Z31:AB32">
    <cfRule type="cellIs" dxfId="766" priority="36" operator="greaterThan">
      <formula>0</formula>
    </cfRule>
  </conditionalFormatting>
  <conditionalFormatting sqref="EH31">
    <cfRule type="cellIs" dxfId="765" priority="29" operator="greaterThan">
      <formula>0</formula>
    </cfRule>
  </conditionalFormatting>
  <conditionalFormatting sqref="BP59:BR60">
    <cfRule type="cellIs" dxfId="764" priority="18" operator="greaterThan">
      <formula>0</formula>
    </cfRule>
  </conditionalFormatting>
  <conditionalFormatting sqref="CD31:CF32">
    <cfRule type="cellIs" dxfId="763" priority="16" operator="greaterThan">
      <formula>0</formula>
    </cfRule>
  </conditionalFormatting>
  <conditionalFormatting sqref="DT13">
    <cfRule type="cellIs" dxfId="762" priority="48" operator="greaterThan">
      <formula>0</formula>
    </cfRule>
  </conditionalFormatting>
  <conditionalFormatting sqref="Z22:AB23">
    <cfRule type="cellIs" dxfId="761" priority="46" operator="greaterThan">
      <formula>0</formula>
    </cfRule>
  </conditionalFormatting>
  <conditionalFormatting sqref="AN22:AP23">
    <cfRule type="cellIs" dxfId="760" priority="45" operator="greaterThan">
      <formula>0</formula>
    </cfRule>
  </conditionalFormatting>
  <conditionalFormatting sqref="BB22:BD23">
    <cfRule type="cellIs" dxfId="759" priority="44" operator="greaterThan">
      <formula>0</formula>
    </cfRule>
  </conditionalFormatting>
  <conditionalFormatting sqref="BP22:BR23">
    <cfRule type="cellIs" dxfId="758" priority="43" operator="greaterThan">
      <formula>0</formula>
    </cfRule>
  </conditionalFormatting>
  <conditionalFormatting sqref="DF22:DH23">
    <cfRule type="cellIs" dxfId="757" priority="42" operator="greaterThan">
      <formula>0</formula>
    </cfRule>
  </conditionalFormatting>
  <conditionalFormatting sqref="CR22:CT23">
    <cfRule type="cellIs" dxfId="756" priority="41" operator="greaterThan">
      <formula>0</formula>
    </cfRule>
  </conditionalFormatting>
  <conditionalFormatting sqref="CD22">
    <cfRule type="cellIs" dxfId="755" priority="40" operator="greaterThan">
      <formula>0</formula>
    </cfRule>
  </conditionalFormatting>
  <conditionalFormatting sqref="DT22">
    <cfRule type="cellIs" dxfId="754" priority="38" operator="greaterThan">
      <formula>0</formula>
    </cfRule>
  </conditionalFormatting>
  <conditionalFormatting sqref="CD59:CF60">
    <cfRule type="cellIs" dxfId="753" priority="19" operator="greaterThan">
      <formula>0</formula>
    </cfRule>
  </conditionalFormatting>
  <conditionalFormatting sqref="AN31:AP32">
    <cfRule type="cellIs" dxfId="752" priority="35" operator="greaterThan">
      <formula>0</formula>
    </cfRule>
  </conditionalFormatting>
  <conditionalFormatting sqref="L31">
    <cfRule type="cellIs" dxfId="751" priority="34" operator="greaterThan">
      <formula>0</formula>
    </cfRule>
  </conditionalFormatting>
  <conditionalFormatting sqref="CR59:CT60">
    <cfRule type="cellIs" dxfId="750" priority="20" operator="greaterThan">
      <formula>0</formula>
    </cfRule>
  </conditionalFormatting>
  <conditionalFormatting sqref="DF31">
    <cfRule type="cellIs" dxfId="749" priority="31" operator="greaterThan">
      <formula>0</formula>
    </cfRule>
  </conditionalFormatting>
  <conditionalFormatting sqref="CR31:CT32">
    <cfRule type="cellIs" dxfId="748" priority="33" operator="greaterThan">
      <formula>0</formula>
    </cfRule>
  </conditionalFormatting>
  <conditionalFormatting sqref="DT31:DV32">
    <cfRule type="cellIs" dxfId="747" priority="32" operator="greaterThan">
      <formula>0</formula>
    </cfRule>
  </conditionalFormatting>
  <conditionalFormatting sqref="BB59:BD60">
    <cfRule type="cellIs" dxfId="746" priority="17" operator="greaterThan">
      <formula>0</formula>
    </cfRule>
  </conditionalFormatting>
  <conditionalFormatting sqref="CD40:CF41">
    <cfRule type="cellIs" dxfId="745" priority="28" operator="greaterThan">
      <formula>0</formula>
    </cfRule>
  </conditionalFormatting>
  <conditionalFormatting sqref="CR40:CT41">
    <cfRule type="cellIs" dxfId="744" priority="27" operator="greaterThan">
      <formula>0</formula>
    </cfRule>
  </conditionalFormatting>
  <conditionalFormatting sqref="DT40:DV41">
    <cfRule type="cellIs" dxfId="743" priority="25" operator="greaterThan">
      <formula>0</formula>
    </cfRule>
  </conditionalFormatting>
  <conditionalFormatting sqref="Z49:AB50">
    <cfRule type="cellIs" dxfId="742" priority="23" operator="greaterThan">
      <formula>0</formula>
    </cfRule>
  </conditionalFormatting>
  <conditionalFormatting sqref="BP40:BR41">
    <cfRule type="cellIs" dxfId="741" priority="26" operator="greaterThan">
      <formula>0</formula>
    </cfRule>
  </conditionalFormatting>
  <conditionalFormatting sqref="EH40:EJ41">
    <cfRule type="cellIs" dxfId="740" priority="24" operator="greaterThan">
      <formula>0</formula>
    </cfRule>
  </conditionalFormatting>
  <conditionalFormatting sqref="CD49:CF50">
    <cfRule type="cellIs" dxfId="739" priority="21" operator="greaterThan">
      <formula>0</formula>
    </cfRule>
  </conditionalFormatting>
  <conditionalFormatting sqref="BB49:BD50">
    <cfRule type="cellIs" dxfId="738" priority="22" operator="greaterThan">
      <formula>0</formula>
    </cfRule>
  </conditionalFormatting>
  <conditionalFormatting sqref="BP31">
    <cfRule type="cellIs" dxfId="737" priority="15" operator="greaterThan">
      <formula>0</formula>
    </cfRule>
  </conditionalFormatting>
  <conditionalFormatting sqref="Z40">
    <cfRule type="cellIs" dxfId="736" priority="13" operator="greaterThan">
      <formula>0</formula>
    </cfRule>
  </conditionalFormatting>
  <conditionalFormatting sqref="L40:N41">
    <cfRule type="cellIs" dxfId="735" priority="14" operator="greaterThan">
      <formula>0</formula>
    </cfRule>
  </conditionalFormatting>
  <conditionalFormatting sqref="BB40">
    <cfRule type="cellIs" dxfId="734" priority="12" operator="greaterThan">
      <formula>0</formula>
    </cfRule>
  </conditionalFormatting>
  <conditionalFormatting sqref="DF40">
    <cfRule type="cellIs" dxfId="733" priority="11" operator="greaterThan">
      <formula>0</formula>
    </cfRule>
  </conditionalFormatting>
  <conditionalFormatting sqref="AN49">
    <cfRule type="cellIs" dxfId="732" priority="9" operator="greaterThan">
      <formula>0</formula>
    </cfRule>
  </conditionalFormatting>
  <conditionalFormatting sqref="L59">
    <cfRule type="cellIs" dxfId="731" priority="2" operator="greaterThan">
      <formula>0</formula>
    </cfRule>
  </conditionalFormatting>
  <conditionalFormatting sqref="L49">
    <cfRule type="cellIs" dxfId="730" priority="10" operator="greaterThan">
      <formula>0</formula>
    </cfRule>
  </conditionalFormatting>
  <conditionalFormatting sqref="AN59">
    <cfRule type="cellIs" dxfId="729" priority="1" operator="greaterThan">
      <formula>0</formula>
    </cfRule>
  </conditionalFormatting>
  <conditionalFormatting sqref="BP49">
    <cfRule type="cellIs" dxfId="728" priority="8" operator="greaterThan">
      <formula>0</formula>
    </cfRule>
  </conditionalFormatting>
  <conditionalFormatting sqref="DF49:DH50">
    <cfRule type="cellIs" dxfId="727" priority="7" operator="greaterThan">
      <formula>0</formula>
    </cfRule>
  </conditionalFormatting>
  <conditionalFormatting sqref="CR49">
    <cfRule type="cellIs" dxfId="726" priority="6" operator="greaterThan">
      <formula>0</formula>
    </cfRule>
  </conditionalFormatting>
  <conditionalFormatting sqref="EH49:EJ50">
    <cfRule type="cellIs" dxfId="725" priority="5" operator="greaterThan">
      <formula>0</formula>
    </cfRule>
  </conditionalFormatting>
  <conditionalFormatting sqref="DT49">
    <cfRule type="cellIs" dxfId="724" priority="4" operator="greaterThan">
      <formula>0</formula>
    </cfRule>
  </conditionalFormatting>
  <conditionalFormatting sqref="Z59:AB60">
    <cfRule type="cellIs" dxfId="723" priority="3" operator="greaterThan">
      <formula>0</formula>
    </cfRule>
  </conditionalFormatting>
  <pageMargins left="0.23622047244094491" right="0.23622047244094491" top="0.74803149606299213" bottom="0.74803149606299213" header="0.31496062992125984" footer="0.31496062992125984"/>
  <pageSetup paperSize="9" scale="49" fitToHeight="0" orientation="portrait" r:id="rId1"/>
  <headerFooter>
    <oddFooter>&amp;R&amp;"Arial,обычный"&amp;24Стр.&amp;P</oddFooter>
  </headerFooter>
  <rowBreaks count="1" manualBreakCount="1">
    <brk id="51" max="16383" man="1"/>
  </rowBreaks>
  <drawing r:id="rId2"/>
</worksheet>
</file>

<file path=xl/worksheets/sheet18.xml><?xml version="1.0" encoding="utf-8"?>
<worksheet xmlns="http://schemas.openxmlformats.org/spreadsheetml/2006/main" xmlns:r="http://schemas.openxmlformats.org/officeDocument/2006/relationships">
  <sheetPr>
    <tabColor theme="5"/>
    <pageSetUpPr fitToPage="1"/>
  </sheetPr>
  <dimension ref="A1:EJ103"/>
  <sheetViews>
    <sheetView topLeftCell="B1" zoomScale="80" zoomScaleNormal="80" zoomScalePageLayoutView="40" workbookViewId="0">
      <pane ySplit="5" topLeftCell="A6" activePane="bottomLeft" state="frozen"/>
      <selection activeCell="B1" sqref="B1"/>
      <selection pane="bottomLeft" activeCell="CI10" sqref="CI10:CT10"/>
    </sheetView>
  </sheetViews>
  <sheetFormatPr defaultRowHeight="14.25"/>
  <cols>
    <col min="1" max="1" width="12.85546875" style="163" hidden="1" customWidth="1"/>
    <col min="2" max="2" width="1.5703125" style="163" customWidth="1"/>
    <col min="3" max="11" width="1.42578125" style="163" customWidth="1"/>
    <col min="12" max="12" width="2.42578125" style="163" customWidth="1"/>
    <col min="13" max="14" width="1.42578125" style="163" customWidth="1"/>
    <col min="15" max="15" width="14.140625" style="163" hidden="1" customWidth="1"/>
    <col min="16" max="27" width="1.42578125" style="163" customWidth="1"/>
    <col min="28" max="28" width="2.28515625" style="163" customWidth="1"/>
    <col min="29" max="29" width="13" style="163" hidden="1" customWidth="1"/>
    <col min="30" max="40" width="1.42578125" style="163" customWidth="1"/>
    <col min="41" max="41" width="2.140625" style="163" customWidth="1"/>
    <col min="42" max="42" width="1.42578125" style="163" customWidth="1"/>
    <col min="43" max="43" width="12.7109375" style="163" hidden="1" customWidth="1"/>
    <col min="44" max="55" width="1.42578125" style="163" customWidth="1"/>
    <col min="56" max="56" width="1.85546875" style="163" customWidth="1"/>
    <col min="57" max="57" width="13.5703125" style="163" hidden="1" customWidth="1"/>
    <col min="58" max="58" width="1.85546875" style="163" customWidth="1"/>
    <col min="59" max="61" width="1.42578125" style="163" customWidth="1"/>
    <col min="62" max="62" width="2.28515625" style="163" customWidth="1"/>
    <col min="63" max="63" width="1.42578125" style="163" customWidth="1"/>
    <col min="64" max="64" width="3.7109375" style="163" customWidth="1"/>
    <col min="65" max="69" width="1.42578125" style="163" customWidth="1"/>
    <col min="70" max="70" width="1.85546875" style="163" customWidth="1"/>
    <col min="71" max="71" width="12.7109375" style="163" hidden="1" customWidth="1"/>
    <col min="72" max="83" width="1.42578125" style="163" customWidth="1"/>
    <col min="84" max="84" width="2.140625" style="163" customWidth="1"/>
    <col min="85" max="85" width="14.140625" style="163" hidden="1" customWidth="1"/>
    <col min="86" max="86" width="1.28515625" style="163" customWidth="1"/>
    <col min="87" max="97" width="1.42578125" style="163" customWidth="1"/>
    <col min="98" max="98" width="2.140625" style="163" customWidth="1"/>
    <col min="99" max="99" width="12.7109375" style="163" hidden="1" customWidth="1"/>
    <col min="100" max="111" width="1.42578125" style="163" customWidth="1"/>
    <col min="112" max="112" width="2.5703125" style="163" customWidth="1"/>
    <col min="113" max="113" width="13.28515625" style="163" hidden="1" customWidth="1"/>
    <col min="114" max="114" width="1.85546875" style="163" customWidth="1"/>
    <col min="115" max="116" width="1.42578125" style="163" customWidth="1"/>
    <col min="117" max="117" width="2" style="163" customWidth="1"/>
    <col min="118" max="125" width="1.42578125" style="163" customWidth="1"/>
    <col min="126" max="126" width="2.28515625" style="163" customWidth="1"/>
    <col min="127" max="127" width="12.7109375" style="163" hidden="1" customWidth="1"/>
    <col min="128" max="138" width="1.42578125" style="163" customWidth="1"/>
    <col min="139" max="139" width="2" style="163" customWidth="1"/>
    <col min="140" max="140" width="1.85546875" style="163" customWidth="1"/>
    <col min="141" max="16384" width="9.140625" style="163"/>
  </cols>
  <sheetData>
    <row r="1" spans="1:140" ht="21" thickBot="1">
      <c r="C1" s="750" t="s">
        <v>5106</v>
      </c>
      <c r="D1" s="751"/>
      <c r="E1" s="751"/>
      <c r="F1" s="751"/>
      <c r="G1" s="751"/>
      <c r="H1" s="751"/>
      <c r="I1" s="751"/>
      <c r="J1" s="751"/>
      <c r="K1" s="751"/>
      <c r="L1" s="751"/>
      <c r="M1" s="751"/>
      <c r="N1" s="751"/>
      <c r="O1" s="751"/>
      <c r="P1" s="751"/>
      <c r="Q1" s="751"/>
      <c r="R1" s="751"/>
      <c r="S1" s="751"/>
      <c r="T1" s="751"/>
      <c r="U1" s="751"/>
      <c r="V1" s="751"/>
      <c r="W1" s="751"/>
      <c r="X1" s="751"/>
      <c r="Y1" s="751"/>
      <c r="Z1" s="751"/>
      <c r="AA1" s="751"/>
      <c r="AB1" s="751"/>
      <c r="AC1" s="751"/>
      <c r="AD1" s="751"/>
      <c r="AE1" s="751"/>
      <c r="AF1" s="751"/>
      <c r="AG1" s="751"/>
      <c r="AH1" s="751"/>
      <c r="AI1" s="751"/>
      <c r="AJ1" s="751"/>
      <c r="AK1" s="751"/>
      <c r="AL1" s="751"/>
      <c r="AM1" s="751"/>
      <c r="AN1" s="751"/>
      <c r="AO1" s="751"/>
      <c r="AP1" s="751"/>
      <c r="AQ1" s="751"/>
      <c r="AR1" s="751"/>
      <c r="AS1" s="751"/>
      <c r="AT1" s="751"/>
      <c r="AU1" s="751"/>
      <c r="AV1" s="751"/>
      <c r="AW1" s="751"/>
      <c r="AX1" s="751"/>
      <c r="AY1" s="751"/>
      <c r="AZ1" s="751"/>
      <c r="BA1" s="751"/>
      <c r="BB1" s="751"/>
      <c r="BC1" s="751"/>
      <c r="BD1" s="751"/>
      <c r="BE1" s="751"/>
      <c r="BF1" s="751"/>
      <c r="BG1" s="751"/>
      <c r="BH1" s="751"/>
      <c r="BI1" s="751"/>
      <c r="BJ1" s="751"/>
      <c r="BK1" s="751"/>
      <c r="BL1" s="751"/>
      <c r="BM1" s="751"/>
      <c r="BN1" s="751"/>
      <c r="BO1" s="751"/>
      <c r="BP1" s="751"/>
      <c r="BQ1" s="751"/>
      <c r="BR1" s="751"/>
      <c r="BS1" s="751"/>
      <c r="BT1" s="751"/>
      <c r="BU1" s="751"/>
      <c r="BV1" s="751"/>
      <c r="BW1" s="751"/>
      <c r="BX1" s="751"/>
      <c r="BY1" s="751"/>
      <c r="BZ1" s="751"/>
      <c r="CA1" s="751"/>
      <c r="CB1" s="751"/>
      <c r="CC1" s="751"/>
      <c r="CD1" s="751"/>
      <c r="CE1" s="751"/>
      <c r="CF1" s="751"/>
      <c r="CG1" s="751"/>
      <c r="CH1" s="751"/>
      <c r="CI1" s="751"/>
      <c r="CJ1" s="751"/>
      <c r="CK1" s="751"/>
      <c r="CL1" s="751"/>
      <c r="CM1" s="751"/>
      <c r="CN1" s="751"/>
      <c r="CO1" s="751"/>
      <c r="CP1" s="751"/>
      <c r="CQ1" s="751"/>
      <c r="CR1" s="751"/>
      <c r="CS1" s="751"/>
      <c r="CT1" s="751"/>
      <c r="CU1" s="751"/>
      <c r="CV1" s="751"/>
      <c r="CW1" s="833"/>
      <c r="CX1" s="833"/>
      <c r="CY1" s="833"/>
      <c r="CZ1" s="833"/>
      <c r="DA1" s="833"/>
      <c r="DB1" s="833"/>
      <c r="DC1" s="833"/>
      <c r="DD1" s="833"/>
      <c r="DE1" s="833"/>
      <c r="DF1" s="833"/>
      <c r="DG1" s="833"/>
      <c r="DH1" s="833"/>
      <c r="DI1" s="833"/>
      <c r="DJ1" s="833"/>
      <c r="DK1" s="833"/>
      <c r="DL1" s="833"/>
      <c r="DM1" s="833"/>
      <c r="DN1" s="833"/>
      <c r="DO1" s="833"/>
      <c r="DP1" s="833"/>
      <c r="DQ1" s="833"/>
      <c r="DR1" s="833"/>
      <c r="DS1" s="833"/>
      <c r="DT1" s="833"/>
      <c r="DU1" s="833"/>
      <c r="DV1" s="833"/>
      <c r="DW1" s="833"/>
      <c r="DX1" s="833"/>
      <c r="DY1" s="833"/>
      <c r="DZ1" s="833"/>
      <c r="EA1" s="833"/>
      <c r="EB1" s="833"/>
      <c r="EC1" s="833"/>
      <c r="ED1" s="833"/>
      <c r="EE1" s="833"/>
      <c r="EF1" s="833"/>
      <c r="EG1" s="833"/>
      <c r="EH1" s="833"/>
      <c r="EI1" s="751"/>
      <c r="EJ1" s="752"/>
    </row>
    <row r="2" spans="1:140" ht="15" customHeight="1" thickBot="1">
      <c r="B2" s="142"/>
      <c r="C2" s="142"/>
      <c r="D2" s="142"/>
      <c r="E2" s="142"/>
      <c r="F2" s="142"/>
      <c r="G2" s="142"/>
      <c r="H2" s="142"/>
      <c r="I2" s="142"/>
      <c r="J2" s="142"/>
      <c r="K2" s="142"/>
      <c r="L2" s="142"/>
      <c r="M2" s="142"/>
      <c r="N2" s="142"/>
      <c r="O2" s="142"/>
      <c r="P2" s="142"/>
      <c r="Q2" s="142"/>
      <c r="R2" s="142"/>
      <c r="S2" s="142"/>
      <c r="T2" s="142"/>
      <c r="U2" s="142"/>
      <c r="V2" s="142"/>
      <c r="W2" s="142"/>
      <c r="X2" s="142"/>
      <c r="Y2" s="142"/>
      <c r="Z2" s="142"/>
      <c r="AA2" s="142"/>
      <c r="AB2" s="142"/>
      <c r="AC2" s="142"/>
      <c r="AD2" s="142"/>
      <c r="AE2" s="142"/>
      <c r="AF2" s="142"/>
      <c r="AG2" s="142"/>
      <c r="AH2" s="142"/>
      <c r="AI2" s="142"/>
      <c r="AJ2" s="142"/>
      <c r="AK2" s="142"/>
      <c r="AL2" s="142"/>
      <c r="AM2" s="142"/>
      <c r="AN2" s="142"/>
      <c r="AO2" s="142"/>
      <c r="AP2" s="142"/>
      <c r="AQ2" s="142"/>
      <c r="AR2" s="142"/>
      <c r="AS2" s="142"/>
      <c r="AT2" s="142"/>
      <c r="AU2" s="142"/>
      <c r="AV2" s="142"/>
      <c r="AW2" s="142"/>
      <c r="AX2" s="142"/>
      <c r="AY2" s="142"/>
      <c r="AZ2" s="142"/>
      <c r="BA2" s="142"/>
      <c r="BB2" s="142"/>
      <c r="BC2" s="142"/>
      <c r="BD2" s="142"/>
      <c r="BE2" s="142"/>
      <c r="BF2" s="142"/>
      <c r="BG2" s="142"/>
      <c r="BH2" s="142"/>
      <c r="BI2" s="142"/>
      <c r="BJ2" s="142"/>
      <c r="BK2" s="142"/>
      <c r="BL2" s="142"/>
      <c r="BM2" s="142"/>
      <c r="BN2" s="142"/>
      <c r="BO2" s="142"/>
      <c r="BP2" s="142"/>
      <c r="BQ2" s="142"/>
      <c r="BR2" s="142"/>
      <c r="BS2" s="142"/>
      <c r="BT2" s="142"/>
      <c r="BU2" s="142"/>
      <c r="BV2" s="142"/>
      <c r="BW2" s="142"/>
      <c r="BX2" s="142"/>
      <c r="BY2" s="142"/>
      <c r="BZ2" s="142"/>
      <c r="CA2" s="142"/>
      <c r="CB2" s="142"/>
      <c r="CC2" s="142"/>
      <c r="CD2" s="142"/>
      <c r="CE2" s="142"/>
      <c r="CF2" s="142"/>
      <c r="CG2" s="142"/>
      <c r="CH2" s="142"/>
      <c r="CI2" s="142"/>
      <c r="CJ2" s="142"/>
      <c r="CK2" s="142"/>
      <c r="CL2" s="142"/>
      <c r="CM2" s="142"/>
      <c r="CN2" s="142"/>
      <c r="CO2" s="142"/>
      <c r="CP2" s="142"/>
      <c r="CQ2" s="142"/>
      <c r="CR2" s="142"/>
      <c r="CS2" s="142"/>
      <c r="CT2" s="142"/>
      <c r="CU2" s="142"/>
      <c r="CV2" s="142"/>
      <c r="CW2" s="758" t="s">
        <v>4999</v>
      </c>
      <c r="CX2" s="758"/>
      <c r="CY2" s="758"/>
      <c r="CZ2" s="758"/>
      <c r="DA2" s="758"/>
      <c r="DB2" s="758"/>
      <c r="DC2" s="758"/>
      <c r="DD2" s="758"/>
      <c r="DE2" s="758"/>
      <c r="DF2" s="758"/>
      <c r="DG2" s="758"/>
      <c r="DH2" s="758"/>
      <c r="DI2" s="758"/>
      <c r="DJ2" s="758"/>
      <c r="DK2" s="758"/>
      <c r="DL2" s="758"/>
      <c r="DM2" s="408"/>
      <c r="DN2" s="758" t="s">
        <v>5000</v>
      </c>
      <c r="DO2" s="758"/>
      <c r="DP2" s="758"/>
      <c r="DQ2" s="758"/>
      <c r="DR2" s="758"/>
      <c r="DS2" s="758"/>
      <c r="DT2" s="758"/>
      <c r="DU2" s="758"/>
      <c r="DV2" s="758"/>
      <c r="DW2" s="758"/>
      <c r="DX2" s="758"/>
      <c r="DY2" s="758"/>
      <c r="DZ2" s="758"/>
      <c r="EA2" s="758"/>
      <c r="EB2" s="758"/>
      <c r="EC2" s="758"/>
      <c r="ED2" s="758"/>
      <c r="EE2" s="758"/>
      <c r="EF2" s="758"/>
      <c r="EG2" s="758"/>
      <c r="EH2" s="758"/>
    </row>
    <row r="3" spans="1:140" ht="25.5" customHeight="1" thickBot="1">
      <c r="C3" s="298"/>
      <c r="D3" s="298"/>
      <c r="E3" s="298"/>
      <c r="F3" s="298"/>
      <c r="G3" s="298"/>
      <c r="H3" s="298"/>
      <c r="I3" s="298"/>
      <c r="J3" s="298"/>
      <c r="K3" s="298"/>
      <c r="L3" s="298"/>
      <c r="M3" s="212"/>
      <c r="N3" s="838" t="s">
        <v>5003</v>
      </c>
      <c r="O3" s="839"/>
      <c r="P3" s="839"/>
      <c r="Q3" s="839"/>
      <c r="R3" s="839"/>
      <c r="S3" s="839"/>
      <c r="T3" s="839"/>
      <c r="U3" s="839"/>
      <c r="V3" s="839"/>
      <c r="W3" s="839"/>
      <c r="X3" s="839"/>
      <c r="Y3" s="839"/>
      <c r="Z3" s="839"/>
      <c r="AA3" s="839"/>
      <c r="AB3" s="839"/>
      <c r="AC3" s="839"/>
      <c r="AD3" s="839"/>
      <c r="AE3" s="839"/>
      <c r="AF3" s="839"/>
      <c r="AG3" s="839"/>
      <c r="AH3" s="839"/>
      <c r="AI3" s="839"/>
      <c r="AJ3" s="840"/>
      <c r="AK3" s="142"/>
      <c r="AL3" s="142"/>
      <c r="AM3" s="797" t="s">
        <v>6364</v>
      </c>
      <c r="AN3" s="798"/>
      <c r="AO3" s="798"/>
      <c r="AP3" s="798"/>
      <c r="AQ3" s="798"/>
      <c r="AR3" s="798"/>
      <c r="AS3" s="798"/>
      <c r="AT3" s="798"/>
      <c r="AU3" s="798"/>
      <c r="AV3" s="798"/>
      <c r="AW3" s="798"/>
      <c r="AX3" s="798"/>
      <c r="AY3" s="798"/>
      <c r="AZ3" s="798"/>
      <c r="BA3" s="798"/>
      <c r="BB3" s="798"/>
      <c r="BC3" s="798"/>
      <c r="BD3" s="798"/>
      <c r="BE3" s="798"/>
      <c r="BF3" s="798"/>
      <c r="BG3" s="798"/>
      <c r="BH3" s="798"/>
      <c r="BI3" s="798"/>
      <c r="BJ3" s="798"/>
      <c r="BK3" s="798"/>
      <c r="BL3" s="798"/>
      <c r="BM3" s="798"/>
      <c r="BN3" s="798"/>
      <c r="BO3" s="798"/>
      <c r="BP3" s="798"/>
      <c r="BQ3" s="798"/>
      <c r="BR3" s="798"/>
      <c r="BS3" s="798"/>
      <c r="BT3" s="798"/>
      <c r="BU3" s="798"/>
      <c r="BV3" s="798"/>
      <c r="BW3" s="798"/>
      <c r="BX3" s="798"/>
      <c r="BY3" s="798"/>
      <c r="BZ3" s="798"/>
      <c r="CA3" s="798"/>
      <c r="CB3" s="798"/>
      <c r="CC3" s="798"/>
      <c r="CD3" s="798"/>
      <c r="CE3" s="798"/>
      <c r="CF3" s="799"/>
      <c r="CH3" s="142"/>
      <c r="CI3" s="142"/>
      <c r="CJ3" s="142"/>
      <c r="CK3" s="142"/>
      <c r="CL3" s="757" t="s">
        <v>4266</v>
      </c>
      <c r="CM3" s="757"/>
      <c r="CN3" s="757"/>
      <c r="CO3" s="757"/>
      <c r="CP3" s="757"/>
      <c r="CQ3" s="757"/>
      <c r="CR3" s="757"/>
      <c r="CS3" s="757"/>
      <c r="CT3" s="757"/>
      <c r="CW3" s="941">
        <f>AD12+AR12+BF12+CH12+DJ12+EL12+AD20+BF20+CH20+CV20+DJ20+DX20+EL20+P36+AR36+BF36+CH36+CV36+AD44+DJ36+BF44+CH44+DJ44+EL44+P53+AD53+BT53+CV53+DJ53+BF53+AD61+BF61+CH61+CV61+DX61+P69+AD69+AR69+BT69+CV69+DX69+P77+AR77+BT77+CV77+DX77+AR85+CH85+DX85+AR93+BT93+EL77+EL85+P28+AR28+BF28+CH28+CV28+DX28+EL36+EL53+AD93+BF93</f>
        <v>0</v>
      </c>
      <c r="CX3" s="941"/>
      <c r="CY3" s="941"/>
      <c r="CZ3" s="941"/>
      <c r="DA3" s="941"/>
      <c r="DB3" s="941"/>
      <c r="DC3" s="941"/>
      <c r="DD3" s="941"/>
      <c r="DE3" s="974">
        <f>AD13+AR13+BF13+CH13+DJ13+EL13+AD21+BF21+CH21+CV21+DJ21+DX21+EL21+P37+AR37+BF37+CH37+CV37+AD45+DJ37+BF45+CH45+DJ45+EL45+P54+AD54+BT54+CV54+DJ54+BF54+AD62+BF62+CH62+CV62+DX62+P70+AD70+AR70+BT70+CV70+DX70+P78+AR78+BT78+CV78+DX78+AR86+CH86+DX86+AR94+BT94+EL78+EL86+P29+AR29+BF29+CH29+CV29+DX29+EL37+EL54+AD94+BF94</f>
        <v>0</v>
      </c>
      <c r="DF3" s="974"/>
      <c r="DG3" s="974"/>
      <c r="DH3" s="974"/>
      <c r="DI3" s="974"/>
      <c r="DJ3" s="974"/>
      <c r="DK3" s="974"/>
      <c r="DL3" s="974"/>
      <c r="DM3" s="407"/>
      <c r="DN3" s="746">
        <f>U12*AD12+AI12*AR12+BY12*CH12+AW12*BF12+DA12*DJ12+EC12*EL12+U20*AD20+AW20*BF20+BY20*CH20+CM20*CV20+DA20*DJ20+DO20*DX20+EC20*EL20+G36*P36+AW36*BF36+BY36*CH36+DA36*DJ36+EC36*EL36+U44*AD44+U53*AD53+AW44*BF44+BY44*CH44+DA44*DJ44+EC44*EL44+G53*P53+AW53*BF53+BK53*BT53+CM53*CV53+DA53*DJ53+EC53*EL53+U61*AD61+AW61*BF61+BY61*CH61+CM61*CV61+DO61*DX61+G69*P69+U69*AD69+AI69*AR69+BK69*BT69+CM69*CV69+DO69*DX69+G77*P77+AI77*AR77+BK77*BT77+CM77*CV77+DO77*DX77+AI85*AR85+BY85*CH85+DO85*DX85+AI93*AR93+BK93*BT93+EC77*EL77+EC85*EL85+G28*P28+AI28*AR28+AW28*BF28+BY28*CH28+CM28*CV28+DO28*DX28+AI36*AR36+CM36*CV36+U93*AD93+AW93*BF93</f>
        <v>0</v>
      </c>
      <c r="DO3" s="746"/>
      <c r="DP3" s="746"/>
      <c r="DQ3" s="746"/>
      <c r="DR3" s="746"/>
      <c r="DS3" s="746"/>
      <c r="DT3" s="746"/>
      <c r="DU3" s="746"/>
      <c r="DV3" s="746"/>
      <c r="DW3" s="746"/>
      <c r="DX3" s="746"/>
      <c r="DY3" s="983">
        <f>U13*AD13+AI13*AR13+BY13*CH13+AW13*BF13+DA13*DJ13+EC13*EL13+U21*AD21+AW21*BF21+BY21*CH21+CM21*CV21+DA21*DJ21+DO21*DX21+EC21*EL21+G37*P37+AW37*BF37+BY37*CH37+DA37*DJ37+EC37*EL37+U45*AD45+U54*AD54+AW45*BF45+BY45*CH45+DA45*DJ45+EC45*EL45+G54*P54+AW54*BF54+BK54*BT54+CM54*CV54+DA54*DJ54+EC54*EL54+U62*AD62+AW62*BF62+BY62*CH62+CM62*CV62+DO62*DX62+G70*P70+U70*AD70+AI70*AR70+BK70*BT70+CM70*CV70+DO70*DX70+G78*P78+AI78*AR78+BK78*BT78+CM78*CV78+DO78*DX78+AI86*AR86+BY86*CH86+DO86*DX86+AI94*AR94+BK94*BT94+EC78*EL78+EC86*EL86+G29*P29+AI29*AR29+AW29*BF29+BY29*CH29+CM29*CV29+DO29*DX29+AI37*AR37+CM37*CV37+U94*AD94+AW94*BF94</f>
        <v>0</v>
      </c>
      <c r="DZ3" s="983"/>
      <c r="EA3" s="983"/>
      <c r="EB3" s="983"/>
      <c r="EC3" s="983"/>
      <c r="ED3" s="983"/>
      <c r="EE3" s="983"/>
      <c r="EF3" s="983"/>
      <c r="EG3" s="983"/>
      <c r="EH3" s="983"/>
    </row>
    <row r="4" spans="1:140" ht="27.75" customHeight="1" thickBot="1">
      <c r="C4" s="838" t="s">
        <v>4266</v>
      </c>
      <c r="D4" s="839"/>
      <c r="E4" s="839"/>
      <c r="F4" s="839"/>
      <c r="G4" s="839"/>
      <c r="H4" s="839"/>
      <c r="I4" s="839"/>
      <c r="J4" s="839"/>
      <c r="K4" s="839"/>
      <c r="L4" s="840"/>
      <c r="M4" s="140"/>
      <c r="N4" s="841" t="s">
        <v>602</v>
      </c>
      <c r="O4" s="842"/>
      <c r="P4" s="842"/>
      <c r="Q4" s="842"/>
      <c r="R4" s="842"/>
      <c r="S4" s="842"/>
      <c r="T4" s="842"/>
      <c r="U4" s="842"/>
      <c r="V4" s="842"/>
      <c r="W4" s="842"/>
      <c r="X4" s="843"/>
      <c r="Y4" s="158"/>
      <c r="Z4" s="1031" t="s">
        <v>15</v>
      </c>
      <c r="AA4" s="1032"/>
      <c r="AB4" s="1032"/>
      <c r="AC4" s="1032"/>
      <c r="AD4" s="1032"/>
      <c r="AE4" s="1032"/>
      <c r="AF4" s="1032"/>
      <c r="AG4" s="1032"/>
      <c r="AH4" s="1032"/>
      <c r="AI4" s="1032"/>
      <c r="AJ4" s="1033"/>
      <c r="AK4" s="142"/>
      <c r="AL4" s="142"/>
      <c r="AM4" s="800"/>
      <c r="AN4" s="801"/>
      <c r="AO4" s="801"/>
      <c r="AP4" s="801"/>
      <c r="AQ4" s="801"/>
      <c r="AR4" s="801"/>
      <c r="AS4" s="801"/>
      <c r="AT4" s="801"/>
      <c r="AU4" s="801"/>
      <c r="AV4" s="801"/>
      <c r="AW4" s="801"/>
      <c r="AX4" s="801"/>
      <c r="AY4" s="801"/>
      <c r="AZ4" s="801"/>
      <c r="BA4" s="801"/>
      <c r="BB4" s="801"/>
      <c r="BC4" s="801"/>
      <c r="BD4" s="801"/>
      <c r="BE4" s="801"/>
      <c r="BF4" s="801"/>
      <c r="BG4" s="801"/>
      <c r="BH4" s="801"/>
      <c r="BI4" s="801"/>
      <c r="BJ4" s="801"/>
      <c r="BK4" s="801"/>
      <c r="BL4" s="801"/>
      <c r="BM4" s="801"/>
      <c r="BN4" s="801"/>
      <c r="BO4" s="801"/>
      <c r="BP4" s="801"/>
      <c r="BQ4" s="801"/>
      <c r="BR4" s="801"/>
      <c r="BS4" s="801"/>
      <c r="BT4" s="801"/>
      <c r="BU4" s="801"/>
      <c r="BV4" s="801"/>
      <c r="BW4" s="801"/>
      <c r="BX4" s="801"/>
      <c r="BY4" s="801"/>
      <c r="BZ4" s="801"/>
      <c r="CA4" s="801"/>
      <c r="CB4" s="801"/>
      <c r="CC4" s="801"/>
      <c r="CD4" s="801"/>
      <c r="CE4" s="801"/>
      <c r="CF4" s="802"/>
      <c r="CH4" s="142"/>
      <c r="CI4" s="142"/>
      <c r="CJ4" s="142"/>
      <c r="CK4" s="142"/>
      <c r="CL4" s="757" t="s">
        <v>4183</v>
      </c>
      <c r="CM4" s="757"/>
      <c r="CN4" s="757"/>
      <c r="CO4" s="757"/>
      <c r="CP4" s="757"/>
      <c r="CQ4" s="757"/>
      <c r="CR4" s="757"/>
      <c r="CS4" s="757"/>
      <c r="CT4" s="757"/>
      <c r="CW4" s="941">
        <f>P12+BT12+CV12+DX12+P20+AR20+BT20+AD36+AD28+BT36+BT28+DX36+P44+AR44+BT44+CV44+AR53+DX53+CH53+DX44+P61+AR61+BT61+DJ61+EL61+BF69+CH69+DJ69+EL69+AD77+BF77+CH77+DJ77+P85+AD85+BF85+BT85+CV85+DJ85+P93+DJ28+EL28</f>
        <v>0</v>
      </c>
      <c r="CX4" s="941"/>
      <c r="CY4" s="941"/>
      <c r="CZ4" s="941"/>
      <c r="DA4" s="941"/>
      <c r="DB4" s="941"/>
      <c r="DC4" s="941"/>
      <c r="DD4" s="941"/>
      <c r="DE4" s="941"/>
      <c r="DF4" s="941"/>
      <c r="DG4" s="941"/>
      <c r="DH4" s="941"/>
      <c r="DI4" s="941"/>
      <c r="DJ4" s="941"/>
      <c r="DK4" s="941"/>
      <c r="DL4" s="941"/>
      <c r="DM4" s="407"/>
      <c r="DN4" s="746">
        <f>G12*P12+BK12*BT12+CM12*CV12+DO12*DX12+G20*P20+AI20*AR20+BK20*BT20+U36*AD36+U28*AD28+BK36*BT36+BK28*BT28+DO36*DX36+G44*P44+AI44*AR44+BK44*BT44+CM44*CV44+AI53*AR53+DO44*DX44+BY53*CH53+DO53*DX53+G61*P61+AI61*AR61+BK61*BT61+DA61*DJ61+EC61*EL61+AW69*BF69+BY69*CH69+DA69*DJ69+EC69*EL69+U77*AD77+AW77*BF77+BY77*CH77+DA77*DJ77+G85*P85+U85*AD85+AW85*BF85+BK85*BT85+CM85*CV85+DA85*DJ85+G93*P93+DA28*DJ28+EC28*EL28</f>
        <v>0</v>
      </c>
      <c r="DO4" s="746"/>
      <c r="DP4" s="746"/>
      <c r="DQ4" s="746"/>
      <c r="DR4" s="746"/>
      <c r="DS4" s="746"/>
      <c r="DT4" s="746"/>
      <c r="DU4" s="746"/>
      <c r="DV4" s="746"/>
      <c r="DW4" s="746"/>
      <c r="DX4" s="746"/>
      <c r="DY4" s="746"/>
      <c r="DZ4" s="746"/>
      <c r="EA4" s="746"/>
      <c r="EB4" s="746"/>
      <c r="EC4" s="746"/>
      <c r="ED4" s="746"/>
      <c r="EE4" s="746"/>
      <c r="EF4" s="746"/>
      <c r="EG4" s="746"/>
      <c r="EH4" s="746"/>
    </row>
    <row r="5" spans="1:140" ht="29.25" customHeight="1" thickBot="1">
      <c r="C5" s="917" t="s">
        <v>4183</v>
      </c>
      <c r="D5" s="918"/>
      <c r="E5" s="918"/>
      <c r="F5" s="918"/>
      <c r="G5" s="918"/>
      <c r="H5" s="918"/>
      <c r="I5" s="918"/>
      <c r="J5" s="918" t="s">
        <v>328</v>
      </c>
      <c r="K5" s="918"/>
      <c r="L5" s="919"/>
      <c r="M5" s="140"/>
      <c r="N5" s="926" t="s">
        <v>6342</v>
      </c>
      <c r="O5" s="927"/>
      <c r="P5" s="927"/>
      <c r="Q5" s="927"/>
      <c r="R5" s="927"/>
      <c r="S5" s="927"/>
      <c r="T5" s="927"/>
      <c r="U5" s="927"/>
      <c r="V5" s="927"/>
      <c r="W5" s="927"/>
      <c r="X5" s="927"/>
      <c r="Y5" s="927"/>
      <c r="Z5" s="927"/>
      <c r="AA5" s="927"/>
      <c r="AB5" s="927"/>
      <c r="AC5" s="927"/>
      <c r="AD5" s="927"/>
      <c r="AE5" s="927"/>
      <c r="AF5" s="927"/>
      <c r="AG5" s="927"/>
      <c r="AH5" s="927"/>
      <c r="AI5" s="927"/>
      <c r="AJ5" s="928"/>
      <c r="AK5" s="142"/>
      <c r="AL5" s="142"/>
      <c r="AM5" s="803"/>
      <c r="AN5" s="804"/>
      <c r="AO5" s="804"/>
      <c r="AP5" s="804"/>
      <c r="AQ5" s="804"/>
      <c r="AR5" s="804"/>
      <c r="AS5" s="804"/>
      <c r="AT5" s="804"/>
      <c r="AU5" s="804"/>
      <c r="AV5" s="804"/>
      <c r="AW5" s="804"/>
      <c r="AX5" s="804"/>
      <c r="AY5" s="804"/>
      <c r="AZ5" s="804"/>
      <c r="BA5" s="804"/>
      <c r="BB5" s="804"/>
      <c r="BC5" s="804"/>
      <c r="BD5" s="804"/>
      <c r="BE5" s="804"/>
      <c r="BF5" s="804"/>
      <c r="BG5" s="804"/>
      <c r="BH5" s="804"/>
      <c r="BI5" s="804"/>
      <c r="BJ5" s="804"/>
      <c r="BK5" s="804"/>
      <c r="BL5" s="804"/>
      <c r="BM5" s="804"/>
      <c r="BN5" s="804"/>
      <c r="BO5" s="804"/>
      <c r="BP5" s="804"/>
      <c r="BQ5" s="804"/>
      <c r="BR5" s="804"/>
      <c r="BS5" s="804"/>
      <c r="BT5" s="804"/>
      <c r="BU5" s="804"/>
      <c r="BV5" s="804"/>
      <c r="BW5" s="804"/>
      <c r="BX5" s="804"/>
      <c r="BY5" s="804"/>
      <c r="BZ5" s="804"/>
      <c r="CA5" s="804"/>
      <c r="CB5" s="804"/>
      <c r="CC5" s="804"/>
      <c r="CD5" s="804"/>
      <c r="CE5" s="804"/>
      <c r="CF5" s="805"/>
      <c r="CH5" s="142"/>
      <c r="CI5" s="142"/>
      <c r="CJ5" s="142"/>
      <c r="CK5" s="142"/>
      <c r="CL5" s="1149" t="s">
        <v>5001</v>
      </c>
      <c r="CM5" s="1149"/>
      <c r="CN5" s="1149"/>
      <c r="CO5" s="1149"/>
      <c r="CP5" s="1149"/>
      <c r="CQ5" s="1149"/>
      <c r="CR5" s="1149"/>
      <c r="CS5" s="1149"/>
      <c r="CT5" s="1149"/>
      <c r="CU5" s="142"/>
      <c r="CV5" s="142"/>
      <c r="CW5" s="1150">
        <f>CW3+CW4+DE3</f>
        <v>0</v>
      </c>
      <c r="CX5" s="1150"/>
      <c r="CY5" s="1150"/>
      <c r="CZ5" s="1150"/>
      <c r="DA5" s="1150"/>
      <c r="DB5" s="1150"/>
      <c r="DC5" s="1150"/>
      <c r="DD5" s="1150"/>
      <c r="DE5" s="1150"/>
      <c r="DF5" s="1150"/>
      <c r="DG5" s="1150"/>
      <c r="DH5" s="1150"/>
      <c r="DI5" s="1150"/>
      <c r="DJ5" s="1150"/>
      <c r="DK5" s="1150"/>
      <c r="DL5" s="1150"/>
      <c r="DM5" s="409"/>
      <c r="DN5" s="992">
        <f>DN3+DY3+DN4</f>
        <v>0</v>
      </c>
      <c r="DO5" s="992"/>
      <c r="DP5" s="992"/>
      <c r="DQ5" s="992"/>
      <c r="DR5" s="992"/>
      <c r="DS5" s="992"/>
      <c r="DT5" s="992"/>
      <c r="DU5" s="992"/>
      <c r="DV5" s="992"/>
      <c r="DW5" s="992"/>
      <c r="DX5" s="992"/>
      <c r="DY5" s="992"/>
      <c r="DZ5" s="992"/>
      <c r="EA5" s="992"/>
      <c r="EB5" s="992"/>
      <c r="EC5" s="992"/>
      <c r="ED5" s="992"/>
      <c r="EE5" s="992"/>
      <c r="EF5" s="992"/>
      <c r="EG5" s="992"/>
      <c r="EH5" s="992"/>
    </row>
    <row r="6" spans="1:140" ht="9" customHeight="1" thickBot="1">
      <c r="B6" s="766"/>
      <c r="C6" s="766"/>
      <c r="D6" s="766"/>
      <c r="E6" s="766"/>
      <c r="F6" s="766"/>
      <c r="G6" s="766"/>
      <c r="H6" s="766"/>
      <c r="I6" s="766"/>
      <c r="J6" s="766"/>
      <c r="K6" s="766"/>
      <c r="L6" s="766"/>
      <c r="M6" s="766"/>
      <c r="N6" s="766"/>
      <c r="O6" s="766"/>
      <c r="P6" s="766"/>
      <c r="Q6" s="766"/>
      <c r="R6" s="766"/>
      <c r="S6" s="766"/>
      <c r="T6" s="766"/>
      <c r="U6" s="766"/>
      <c r="V6" s="766"/>
      <c r="W6" s="766"/>
      <c r="X6" s="766"/>
      <c r="Y6" s="766"/>
      <c r="Z6" s="766"/>
      <c r="AA6" s="766"/>
      <c r="AB6" s="766"/>
      <c r="AC6" s="766"/>
      <c r="AD6" s="766"/>
      <c r="AE6" s="766"/>
      <c r="AF6" s="766"/>
      <c r="AG6" s="766"/>
      <c r="AH6" s="766"/>
      <c r="AI6" s="766"/>
      <c r="AJ6" s="766"/>
      <c r="AK6" s="766"/>
      <c r="AL6" s="766"/>
      <c r="AM6" s="766"/>
      <c r="AN6" s="766"/>
      <c r="AO6" s="766"/>
      <c r="AP6" s="766"/>
      <c r="AQ6" s="766"/>
      <c r="AR6" s="766"/>
      <c r="AS6" s="766"/>
      <c r="AT6" s="766"/>
      <c r="AU6" s="766"/>
      <c r="AV6" s="766"/>
      <c r="AW6" s="766"/>
      <c r="AX6" s="766"/>
      <c r="AY6" s="766"/>
      <c r="AZ6" s="766"/>
      <c r="BA6" s="766"/>
      <c r="BB6" s="766"/>
      <c r="BC6" s="766"/>
      <c r="BD6" s="766"/>
      <c r="BE6" s="766"/>
      <c r="BF6" s="766"/>
      <c r="BG6" s="766"/>
      <c r="BH6" s="766"/>
      <c r="BI6" s="766"/>
      <c r="BJ6" s="766"/>
      <c r="BK6" s="766"/>
      <c r="BL6" s="766"/>
      <c r="BM6" s="766"/>
      <c r="BN6" s="766"/>
      <c r="BO6" s="766"/>
      <c r="BP6" s="766"/>
      <c r="BQ6" s="766"/>
      <c r="BR6" s="766"/>
      <c r="BS6" s="766"/>
      <c r="BT6" s="766"/>
      <c r="BU6" s="766"/>
      <c r="BV6" s="766"/>
      <c r="BW6" s="766"/>
      <c r="BX6" s="766"/>
      <c r="BY6" s="766"/>
      <c r="BZ6" s="766"/>
      <c r="CA6" s="766"/>
      <c r="CB6" s="766"/>
      <c r="CC6" s="766"/>
      <c r="CD6" s="766"/>
      <c r="CE6" s="766"/>
      <c r="CF6" s="766"/>
      <c r="CG6" s="766"/>
      <c r="CH6" s="766"/>
      <c r="CI6" s="766"/>
      <c r="CJ6" s="766"/>
      <c r="CK6" s="766"/>
      <c r="CL6" s="766"/>
      <c r="CM6" s="766"/>
      <c r="CN6" s="766"/>
      <c r="CO6" s="766"/>
      <c r="CP6" s="766"/>
      <c r="CQ6" s="766"/>
      <c r="CR6" s="766"/>
      <c r="CS6" s="766"/>
      <c r="CT6" s="766"/>
      <c r="CU6" s="766"/>
      <c r="CV6" s="766"/>
      <c r="CW6" s="766"/>
      <c r="CX6" s="766"/>
      <c r="CY6" s="766"/>
      <c r="CZ6" s="766"/>
      <c r="DA6" s="766"/>
      <c r="DB6" s="766"/>
      <c r="DC6" s="766"/>
      <c r="DD6" s="766"/>
      <c r="DE6" s="766"/>
      <c r="DF6" s="766"/>
      <c r="DG6" s="766"/>
      <c r="DH6" s="766"/>
      <c r="DI6" s="766"/>
      <c r="DJ6" s="766"/>
      <c r="DK6" s="766"/>
      <c r="DL6" s="766"/>
      <c r="DM6" s="766"/>
      <c r="DN6" s="766"/>
      <c r="DO6" s="766"/>
      <c r="DP6" s="766"/>
      <c r="DQ6" s="766"/>
      <c r="DR6" s="766"/>
      <c r="DS6" s="766"/>
      <c r="DT6" s="766"/>
      <c r="DU6" s="766"/>
      <c r="DV6" s="766"/>
      <c r="DW6" s="766"/>
      <c r="DX6" s="766"/>
      <c r="DY6" s="766"/>
      <c r="DZ6" s="766"/>
      <c r="EA6" s="766"/>
      <c r="EB6" s="766"/>
      <c r="EC6" s="766"/>
      <c r="ED6" s="766"/>
      <c r="EE6" s="766"/>
      <c r="EF6" s="766"/>
      <c r="EG6" s="766"/>
      <c r="EH6" s="766"/>
      <c r="EI6" s="766"/>
      <c r="EJ6" s="766"/>
    </row>
    <row r="7" spans="1:140" ht="15" thickBot="1">
      <c r="C7" s="784" t="s">
        <v>4261</v>
      </c>
      <c r="D7" s="785"/>
      <c r="E7" s="785"/>
      <c r="F7" s="785"/>
      <c r="G7" s="785"/>
      <c r="H7" s="785"/>
      <c r="I7" s="785"/>
      <c r="J7" s="785"/>
      <c r="K7" s="785"/>
      <c r="L7" s="785"/>
      <c r="M7" s="785"/>
      <c r="N7" s="785"/>
      <c r="O7" s="785"/>
      <c r="P7" s="785"/>
      <c r="Q7" s="785"/>
      <c r="R7" s="785"/>
      <c r="S7" s="785"/>
      <c r="T7" s="785"/>
      <c r="U7" s="785"/>
      <c r="V7" s="785"/>
      <c r="W7" s="785"/>
      <c r="X7" s="785"/>
      <c r="Y7" s="785"/>
      <c r="Z7" s="785"/>
      <c r="AA7" s="785"/>
      <c r="AB7" s="785"/>
      <c r="AC7" s="785"/>
      <c r="AD7" s="785"/>
      <c r="AE7" s="785"/>
      <c r="AF7" s="785"/>
      <c r="AG7" s="785"/>
      <c r="AH7" s="785"/>
      <c r="AI7" s="785"/>
      <c r="AJ7" s="785"/>
      <c r="AK7" s="785"/>
      <c r="AL7" s="785"/>
      <c r="AM7" s="785"/>
      <c r="AN7" s="785"/>
      <c r="AO7" s="785"/>
      <c r="AP7" s="785"/>
      <c r="AQ7" s="785"/>
      <c r="AR7" s="785"/>
      <c r="AS7" s="785"/>
      <c r="AT7" s="785"/>
      <c r="AU7" s="785"/>
      <c r="AV7" s="785"/>
      <c r="AW7" s="785"/>
      <c r="AX7" s="785"/>
      <c r="AY7" s="785"/>
      <c r="AZ7" s="785"/>
      <c r="BA7" s="785"/>
      <c r="BB7" s="785"/>
      <c r="BC7" s="785"/>
      <c r="BD7" s="786"/>
      <c r="BE7" s="134"/>
      <c r="BF7" s="160"/>
      <c r="BG7" s="754" t="s">
        <v>4267</v>
      </c>
      <c r="BH7" s="755"/>
      <c r="BI7" s="755"/>
      <c r="BJ7" s="755"/>
      <c r="BK7" s="755"/>
      <c r="BL7" s="755"/>
      <c r="BM7" s="755"/>
      <c r="BN7" s="755"/>
      <c r="BO7" s="755"/>
      <c r="BP7" s="755"/>
      <c r="BQ7" s="755"/>
      <c r="BR7" s="755"/>
      <c r="BS7" s="755"/>
      <c r="BT7" s="755"/>
      <c r="BU7" s="755"/>
      <c r="BV7" s="755"/>
      <c r="BW7" s="755"/>
      <c r="BX7" s="755"/>
      <c r="BY7" s="755"/>
      <c r="BZ7" s="755"/>
      <c r="CA7" s="755"/>
      <c r="CB7" s="755"/>
      <c r="CC7" s="755"/>
      <c r="CD7" s="755"/>
      <c r="CE7" s="755"/>
      <c r="CF7" s="756"/>
      <c r="CG7" s="134"/>
      <c r="CH7" s="160"/>
      <c r="CI7" s="754" t="s">
        <v>4269</v>
      </c>
      <c r="CJ7" s="755"/>
      <c r="CK7" s="755"/>
      <c r="CL7" s="755"/>
      <c r="CM7" s="755"/>
      <c r="CN7" s="755"/>
      <c r="CO7" s="755"/>
      <c r="CP7" s="755"/>
      <c r="CQ7" s="755"/>
      <c r="CR7" s="755"/>
      <c r="CS7" s="755"/>
      <c r="CT7" s="755"/>
      <c r="CU7" s="755"/>
      <c r="CV7" s="755"/>
      <c r="CW7" s="755"/>
      <c r="CX7" s="755"/>
      <c r="CY7" s="755"/>
      <c r="CZ7" s="755"/>
      <c r="DA7" s="755"/>
      <c r="DB7" s="755"/>
      <c r="DC7" s="755"/>
      <c r="DD7" s="755"/>
      <c r="DE7" s="755"/>
      <c r="DF7" s="755"/>
      <c r="DG7" s="755"/>
      <c r="DH7" s="756"/>
      <c r="DI7" s="134"/>
      <c r="DJ7" s="160"/>
      <c r="DK7" s="754" t="s">
        <v>4270</v>
      </c>
      <c r="DL7" s="755"/>
      <c r="DM7" s="755"/>
      <c r="DN7" s="755"/>
      <c r="DO7" s="755"/>
      <c r="DP7" s="755"/>
      <c r="DQ7" s="755"/>
      <c r="DR7" s="755"/>
      <c r="DS7" s="755"/>
      <c r="DT7" s="755"/>
      <c r="DU7" s="755"/>
      <c r="DV7" s="755"/>
      <c r="DW7" s="755"/>
      <c r="DX7" s="755"/>
      <c r="DY7" s="755"/>
      <c r="DZ7" s="755"/>
      <c r="EA7" s="755"/>
      <c r="EB7" s="755"/>
      <c r="EC7" s="755"/>
      <c r="ED7" s="755"/>
      <c r="EE7" s="755"/>
      <c r="EF7" s="755"/>
      <c r="EG7" s="755"/>
      <c r="EH7" s="755"/>
      <c r="EI7" s="755"/>
      <c r="EJ7" s="756"/>
    </row>
    <row r="8" spans="1:140" ht="15.75">
      <c r="C8" s="740" t="s">
        <v>4226</v>
      </c>
      <c r="D8" s="741"/>
      <c r="E8" s="741"/>
      <c r="F8" s="741"/>
      <c r="G8" s="741"/>
      <c r="H8" s="741"/>
      <c r="I8" s="741"/>
      <c r="J8" s="741"/>
      <c r="K8" s="741"/>
      <c r="L8" s="741"/>
      <c r="M8" s="741"/>
      <c r="N8" s="741"/>
      <c r="O8" s="135"/>
      <c r="P8" s="164"/>
      <c r="Q8" s="741" t="s">
        <v>601</v>
      </c>
      <c r="R8" s="741"/>
      <c r="S8" s="741"/>
      <c r="T8" s="741"/>
      <c r="U8" s="741"/>
      <c r="V8" s="741"/>
      <c r="W8" s="741"/>
      <c r="X8" s="741"/>
      <c r="Y8" s="741"/>
      <c r="Z8" s="741"/>
      <c r="AA8" s="741"/>
      <c r="AB8" s="741"/>
      <c r="AC8" s="135"/>
      <c r="AD8" s="160"/>
      <c r="AE8" s="741" t="s">
        <v>667</v>
      </c>
      <c r="AF8" s="741"/>
      <c r="AG8" s="741"/>
      <c r="AH8" s="741"/>
      <c r="AI8" s="741"/>
      <c r="AJ8" s="741"/>
      <c r="AK8" s="741"/>
      <c r="AL8" s="741"/>
      <c r="AM8" s="741"/>
      <c r="AN8" s="741"/>
      <c r="AO8" s="741"/>
      <c r="AP8" s="741"/>
      <c r="AQ8" s="135"/>
      <c r="AR8" s="160"/>
      <c r="AS8" s="741" t="s">
        <v>4264</v>
      </c>
      <c r="AT8" s="741"/>
      <c r="AU8" s="741"/>
      <c r="AV8" s="741"/>
      <c r="AW8" s="741"/>
      <c r="AX8" s="741"/>
      <c r="AY8" s="741"/>
      <c r="AZ8" s="741"/>
      <c r="BA8" s="741"/>
      <c r="BB8" s="741"/>
      <c r="BC8" s="741"/>
      <c r="BD8" s="742"/>
      <c r="BE8" s="135"/>
      <c r="BF8" s="160"/>
      <c r="BG8" s="740" t="s">
        <v>4228</v>
      </c>
      <c r="BH8" s="741"/>
      <c r="BI8" s="741"/>
      <c r="BJ8" s="741"/>
      <c r="BK8" s="741"/>
      <c r="BL8" s="741"/>
      <c r="BM8" s="741"/>
      <c r="BN8" s="741"/>
      <c r="BO8" s="741"/>
      <c r="BP8" s="741"/>
      <c r="BQ8" s="741"/>
      <c r="BR8" s="741"/>
      <c r="BS8" s="135"/>
      <c r="BT8" s="160"/>
      <c r="BU8" s="741" t="s">
        <v>671</v>
      </c>
      <c r="BV8" s="741"/>
      <c r="BW8" s="741"/>
      <c r="BX8" s="741"/>
      <c r="BY8" s="741"/>
      <c r="BZ8" s="741"/>
      <c r="CA8" s="741"/>
      <c r="CB8" s="741"/>
      <c r="CC8" s="741"/>
      <c r="CD8" s="741"/>
      <c r="CE8" s="741"/>
      <c r="CF8" s="742"/>
      <c r="CG8" s="135"/>
      <c r="CH8" s="160"/>
      <c r="CI8" s="732" t="s">
        <v>6343</v>
      </c>
      <c r="CJ8" s="733"/>
      <c r="CK8" s="733"/>
      <c r="CL8" s="733"/>
      <c r="CM8" s="733"/>
      <c r="CN8" s="733"/>
      <c r="CO8" s="733"/>
      <c r="CP8" s="733"/>
      <c r="CQ8" s="733"/>
      <c r="CR8" s="733"/>
      <c r="CS8" s="733"/>
      <c r="CT8" s="733"/>
      <c r="CU8" s="135"/>
      <c r="CV8" s="160"/>
      <c r="CW8" s="733" t="s">
        <v>6345</v>
      </c>
      <c r="CX8" s="733"/>
      <c r="CY8" s="733"/>
      <c r="CZ8" s="733"/>
      <c r="DA8" s="733"/>
      <c r="DB8" s="733"/>
      <c r="DC8" s="733"/>
      <c r="DD8" s="733"/>
      <c r="DE8" s="733"/>
      <c r="DF8" s="733"/>
      <c r="DG8" s="733"/>
      <c r="DH8" s="743"/>
      <c r="DI8" s="135"/>
      <c r="DJ8" s="160"/>
      <c r="DK8" s="732" t="s">
        <v>4232</v>
      </c>
      <c r="DL8" s="733"/>
      <c r="DM8" s="733"/>
      <c r="DN8" s="733"/>
      <c r="DO8" s="733"/>
      <c r="DP8" s="733"/>
      <c r="DQ8" s="733"/>
      <c r="DR8" s="733"/>
      <c r="DS8" s="733"/>
      <c r="DT8" s="733"/>
      <c r="DU8" s="733"/>
      <c r="DV8" s="733"/>
      <c r="DW8" s="135"/>
      <c r="DX8" s="160"/>
      <c r="DY8" s="733" t="s">
        <v>677</v>
      </c>
      <c r="DZ8" s="733"/>
      <c r="EA8" s="733"/>
      <c r="EB8" s="733"/>
      <c r="EC8" s="733"/>
      <c r="ED8" s="733"/>
      <c r="EE8" s="733"/>
      <c r="EF8" s="733"/>
      <c r="EG8" s="733"/>
      <c r="EH8" s="733"/>
      <c r="EI8" s="733"/>
      <c r="EJ8" s="743"/>
    </row>
    <row r="9" spans="1:140" ht="51" customHeight="1">
      <c r="C9" s="734" t="s">
        <v>4227</v>
      </c>
      <c r="D9" s="735"/>
      <c r="E9" s="735"/>
      <c r="F9" s="735"/>
      <c r="G9" s="735"/>
      <c r="H9" s="735"/>
      <c r="I9" s="735"/>
      <c r="J9" s="735"/>
      <c r="K9" s="735"/>
      <c r="L9" s="735"/>
      <c r="M9" s="735"/>
      <c r="N9" s="735"/>
      <c r="O9" s="142"/>
      <c r="P9" s="164"/>
      <c r="Q9" s="735" t="s">
        <v>4262</v>
      </c>
      <c r="R9" s="735"/>
      <c r="S9" s="735"/>
      <c r="T9" s="735"/>
      <c r="U9" s="735"/>
      <c r="V9" s="735"/>
      <c r="W9" s="735"/>
      <c r="X9" s="735"/>
      <c r="Y9" s="735"/>
      <c r="Z9" s="735"/>
      <c r="AA9" s="735"/>
      <c r="AB9" s="735"/>
      <c r="AC9" s="142"/>
      <c r="AD9" s="160"/>
      <c r="AE9" s="735" t="s">
        <v>4263</v>
      </c>
      <c r="AF9" s="735"/>
      <c r="AG9" s="735"/>
      <c r="AH9" s="735"/>
      <c r="AI9" s="735"/>
      <c r="AJ9" s="735"/>
      <c r="AK9" s="735"/>
      <c r="AL9" s="735"/>
      <c r="AM9" s="735"/>
      <c r="AN9" s="735"/>
      <c r="AO9" s="735"/>
      <c r="AP9" s="735"/>
      <c r="AQ9" s="142"/>
      <c r="AR9" s="160"/>
      <c r="AS9" s="735" t="s">
        <v>4265</v>
      </c>
      <c r="AT9" s="735"/>
      <c r="AU9" s="735"/>
      <c r="AV9" s="735"/>
      <c r="AW9" s="735"/>
      <c r="AX9" s="735"/>
      <c r="AY9" s="735"/>
      <c r="AZ9" s="735"/>
      <c r="BA9" s="735"/>
      <c r="BB9" s="735"/>
      <c r="BC9" s="735"/>
      <c r="BD9" s="744"/>
      <c r="BE9" s="142"/>
      <c r="BF9" s="160"/>
      <c r="BG9" s="734" t="s">
        <v>4229</v>
      </c>
      <c r="BH9" s="735"/>
      <c r="BI9" s="735"/>
      <c r="BJ9" s="735"/>
      <c r="BK9" s="735"/>
      <c r="BL9" s="735"/>
      <c r="BM9" s="735"/>
      <c r="BN9" s="735"/>
      <c r="BO9" s="735"/>
      <c r="BP9" s="735"/>
      <c r="BQ9" s="735"/>
      <c r="BR9" s="735"/>
      <c r="BS9" s="142"/>
      <c r="BT9" s="160"/>
      <c r="BU9" s="735" t="s">
        <v>4268</v>
      </c>
      <c r="BV9" s="735"/>
      <c r="BW9" s="735"/>
      <c r="BX9" s="735"/>
      <c r="BY9" s="735"/>
      <c r="BZ9" s="735"/>
      <c r="CA9" s="735"/>
      <c r="CB9" s="735"/>
      <c r="CC9" s="735"/>
      <c r="CD9" s="735"/>
      <c r="CE9" s="735"/>
      <c r="CF9" s="744"/>
      <c r="CG9" s="142"/>
      <c r="CH9" s="160"/>
      <c r="CI9" s="734" t="s">
        <v>4230</v>
      </c>
      <c r="CJ9" s="735"/>
      <c r="CK9" s="735"/>
      <c r="CL9" s="735"/>
      <c r="CM9" s="735"/>
      <c r="CN9" s="735"/>
      <c r="CO9" s="735"/>
      <c r="CP9" s="735"/>
      <c r="CQ9" s="735"/>
      <c r="CR9" s="735"/>
      <c r="CS9" s="735"/>
      <c r="CT9" s="735"/>
      <c r="CU9" s="142"/>
      <c r="CV9" s="160"/>
      <c r="CW9" s="735" t="s">
        <v>4271</v>
      </c>
      <c r="CX9" s="735"/>
      <c r="CY9" s="735"/>
      <c r="CZ9" s="735"/>
      <c r="DA9" s="735"/>
      <c r="DB9" s="735"/>
      <c r="DC9" s="735"/>
      <c r="DD9" s="735"/>
      <c r="DE9" s="735"/>
      <c r="DF9" s="735"/>
      <c r="DG9" s="735"/>
      <c r="DH9" s="744"/>
      <c r="DI9" s="142"/>
      <c r="DJ9" s="160"/>
      <c r="DK9" s="734" t="s">
        <v>4231</v>
      </c>
      <c r="DL9" s="735"/>
      <c r="DM9" s="735"/>
      <c r="DN9" s="735"/>
      <c r="DO9" s="735"/>
      <c r="DP9" s="735"/>
      <c r="DQ9" s="735"/>
      <c r="DR9" s="735"/>
      <c r="DS9" s="735"/>
      <c r="DT9" s="735"/>
      <c r="DU9" s="735"/>
      <c r="DV9" s="735"/>
      <c r="DW9" s="142"/>
      <c r="DX9" s="160"/>
      <c r="DY9" s="735" t="s">
        <v>4272</v>
      </c>
      <c r="DZ9" s="735"/>
      <c r="EA9" s="735"/>
      <c r="EB9" s="735"/>
      <c r="EC9" s="735"/>
      <c r="ED9" s="735"/>
      <c r="EE9" s="735"/>
      <c r="EF9" s="735"/>
      <c r="EG9" s="735"/>
      <c r="EH9" s="735"/>
      <c r="EI9" s="735"/>
      <c r="EJ9" s="744"/>
    </row>
    <row r="10" spans="1:140" ht="14.25" customHeight="1">
      <c r="C10" s="736"/>
      <c r="D10" s="717"/>
      <c r="E10" s="717"/>
      <c r="F10" s="717"/>
      <c r="G10" s="717"/>
      <c r="H10" s="717"/>
      <c r="I10" s="717"/>
      <c r="J10" s="717"/>
      <c r="K10" s="717"/>
      <c r="L10" s="717"/>
      <c r="M10" s="717"/>
      <c r="N10" s="717"/>
      <c r="O10" s="299"/>
      <c r="P10" s="164"/>
      <c r="Q10" s="717" t="s">
        <v>604</v>
      </c>
      <c r="R10" s="717"/>
      <c r="S10" s="717"/>
      <c r="T10" s="717"/>
      <c r="U10" s="717"/>
      <c r="V10" s="717"/>
      <c r="W10" s="717"/>
      <c r="X10" s="717"/>
      <c r="Y10" s="717"/>
      <c r="Z10" s="717"/>
      <c r="AA10" s="717"/>
      <c r="AB10" s="717"/>
      <c r="AC10" s="299"/>
      <c r="AD10" s="160"/>
      <c r="AE10" s="717" t="s">
        <v>669</v>
      </c>
      <c r="AF10" s="717"/>
      <c r="AG10" s="717"/>
      <c r="AH10" s="717"/>
      <c r="AI10" s="717"/>
      <c r="AJ10" s="717"/>
      <c r="AK10" s="717"/>
      <c r="AL10" s="717"/>
      <c r="AM10" s="717"/>
      <c r="AN10" s="717"/>
      <c r="AO10" s="717"/>
      <c r="AP10" s="717"/>
      <c r="AQ10" s="299"/>
      <c r="AR10" s="160"/>
      <c r="AS10" s="717" t="s">
        <v>649</v>
      </c>
      <c r="AT10" s="717"/>
      <c r="AU10" s="717"/>
      <c r="AV10" s="717"/>
      <c r="AW10" s="717"/>
      <c r="AX10" s="717"/>
      <c r="AY10" s="717"/>
      <c r="AZ10" s="717"/>
      <c r="BA10" s="717"/>
      <c r="BB10" s="717"/>
      <c r="BC10" s="717"/>
      <c r="BD10" s="718"/>
      <c r="BE10" s="299"/>
      <c r="BF10" s="160"/>
      <c r="BG10" s="736"/>
      <c r="BH10" s="717"/>
      <c r="BI10" s="717"/>
      <c r="BJ10" s="717"/>
      <c r="BK10" s="717"/>
      <c r="BL10" s="717"/>
      <c r="BM10" s="717"/>
      <c r="BN10" s="717"/>
      <c r="BO10" s="717"/>
      <c r="BP10" s="717"/>
      <c r="BQ10" s="717"/>
      <c r="BR10" s="717"/>
      <c r="BS10" s="299"/>
      <c r="BT10" s="160"/>
      <c r="BU10" s="717" t="s">
        <v>669</v>
      </c>
      <c r="BV10" s="717"/>
      <c r="BW10" s="717"/>
      <c r="BX10" s="717"/>
      <c r="BY10" s="717"/>
      <c r="BZ10" s="717"/>
      <c r="CA10" s="717"/>
      <c r="CB10" s="717"/>
      <c r="CC10" s="717"/>
      <c r="CD10" s="717"/>
      <c r="CE10" s="717"/>
      <c r="CF10" s="718"/>
      <c r="CG10" s="299"/>
      <c r="CH10" s="160"/>
      <c r="CI10" s="736"/>
      <c r="CJ10" s="717"/>
      <c r="CK10" s="717"/>
      <c r="CL10" s="717"/>
      <c r="CM10" s="717"/>
      <c r="CN10" s="717"/>
      <c r="CO10" s="717"/>
      <c r="CP10" s="717"/>
      <c r="CQ10" s="717"/>
      <c r="CR10" s="717"/>
      <c r="CS10" s="717"/>
      <c r="CT10" s="717"/>
      <c r="CU10" s="136"/>
      <c r="CV10" s="246"/>
      <c r="CW10" s="717" t="s">
        <v>669</v>
      </c>
      <c r="CX10" s="717"/>
      <c r="CY10" s="717"/>
      <c r="CZ10" s="717"/>
      <c r="DA10" s="717"/>
      <c r="DB10" s="717"/>
      <c r="DC10" s="717"/>
      <c r="DD10" s="717"/>
      <c r="DE10" s="717"/>
      <c r="DF10" s="717"/>
      <c r="DG10" s="717"/>
      <c r="DH10" s="718"/>
      <c r="DI10" s="299"/>
      <c r="DJ10" s="160"/>
      <c r="DK10" s="736"/>
      <c r="DL10" s="717"/>
      <c r="DM10" s="717"/>
      <c r="DN10" s="717"/>
      <c r="DO10" s="717"/>
      <c r="DP10" s="717"/>
      <c r="DQ10" s="717"/>
      <c r="DR10" s="717"/>
      <c r="DS10" s="717"/>
      <c r="DT10" s="717"/>
      <c r="DU10" s="717"/>
      <c r="DV10" s="717"/>
      <c r="DW10" s="136"/>
      <c r="DX10" s="246"/>
      <c r="DY10" s="717" t="s">
        <v>669</v>
      </c>
      <c r="DZ10" s="717"/>
      <c r="EA10" s="717"/>
      <c r="EB10" s="717"/>
      <c r="EC10" s="717"/>
      <c r="ED10" s="717"/>
      <c r="EE10" s="717"/>
      <c r="EF10" s="717"/>
      <c r="EG10" s="717"/>
      <c r="EH10" s="717"/>
      <c r="EI10" s="717"/>
      <c r="EJ10" s="718"/>
    </row>
    <row r="11" spans="1:140" ht="106.5" customHeight="1">
      <c r="C11" s="720"/>
      <c r="D11" s="711"/>
      <c r="E11" s="711"/>
      <c r="F11" s="711"/>
      <c r="G11" s="711"/>
      <c r="H11" s="711"/>
      <c r="I11" s="711"/>
      <c r="J11" s="711"/>
      <c r="K11" s="711"/>
      <c r="L11" s="711"/>
      <c r="M11" s="711"/>
      <c r="N11" s="721"/>
      <c r="O11" s="135"/>
      <c r="P11" s="164"/>
      <c r="Q11" s="710"/>
      <c r="R11" s="711"/>
      <c r="S11" s="711"/>
      <c r="T11" s="711"/>
      <c r="U11" s="711"/>
      <c r="V11" s="711"/>
      <c r="W11" s="711"/>
      <c r="X11" s="711"/>
      <c r="Y11" s="711"/>
      <c r="Z11" s="711"/>
      <c r="AA11" s="711"/>
      <c r="AB11" s="721"/>
      <c r="AC11" s="135"/>
      <c r="AD11" s="160"/>
      <c r="AE11" s="710"/>
      <c r="AF11" s="711"/>
      <c r="AG11" s="711"/>
      <c r="AH11" s="711"/>
      <c r="AI11" s="711"/>
      <c r="AJ11" s="711"/>
      <c r="AK11" s="711"/>
      <c r="AL11" s="711"/>
      <c r="AM11" s="711"/>
      <c r="AN11" s="711"/>
      <c r="AO11" s="711"/>
      <c r="AP11" s="721"/>
      <c r="AQ11" s="135"/>
      <c r="AR11" s="160"/>
      <c r="AS11" s="710"/>
      <c r="AT11" s="711"/>
      <c r="AU11" s="711"/>
      <c r="AV11" s="711"/>
      <c r="AW11" s="711"/>
      <c r="AX11" s="711"/>
      <c r="AY11" s="711"/>
      <c r="AZ11" s="711"/>
      <c r="BA11" s="711"/>
      <c r="BB11" s="711"/>
      <c r="BC11" s="711"/>
      <c r="BD11" s="712"/>
      <c r="BE11" s="135"/>
      <c r="BF11" s="160"/>
      <c r="BG11" s="720"/>
      <c r="BH11" s="711"/>
      <c r="BI11" s="711"/>
      <c r="BJ11" s="711"/>
      <c r="BK11" s="711"/>
      <c r="BL11" s="711"/>
      <c r="BM11" s="711"/>
      <c r="BN11" s="711"/>
      <c r="BO11" s="711"/>
      <c r="BP11" s="711"/>
      <c r="BQ11" s="711"/>
      <c r="BR11" s="721"/>
      <c r="BS11" s="135"/>
      <c r="BT11" s="160"/>
      <c r="BU11" s="710"/>
      <c r="BV11" s="711"/>
      <c r="BW11" s="711"/>
      <c r="BX11" s="711"/>
      <c r="BY11" s="711"/>
      <c r="BZ11" s="711"/>
      <c r="CA11" s="711"/>
      <c r="CB11" s="711"/>
      <c r="CC11" s="711"/>
      <c r="CD11" s="711"/>
      <c r="CE11" s="711"/>
      <c r="CF11" s="712"/>
      <c r="CG11" s="135"/>
      <c r="CH11" s="160"/>
      <c r="CI11" s="720"/>
      <c r="CJ11" s="711"/>
      <c r="CK11" s="711"/>
      <c r="CL11" s="711"/>
      <c r="CM11" s="711"/>
      <c r="CN11" s="711"/>
      <c r="CO11" s="711"/>
      <c r="CP11" s="711"/>
      <c r="CQ11" s="711"/>
      <c r="CR11" s="711"/>
      <c r="CS11" s="711"/>
      <c r="CT11" s="721"/>
      <c r="CU11" s="135"/>
      <c r="CV11" s="160"/>
      <c r="CW11" s="710"/>
      <c r="CX11" s="711"/>
      <c r="CY11" s="711"/>
      <c r="CZ11" s="711"/>
      <c r="DA11" s="711"/>
      <c r="DB11" s="711"/>
      <c r="DC11" s="711"/>
      <c r="DD11" s="711"/>
      <c r="DE11" s="711"/>
      <c r="DF11" s="711"/>
      <c r="DG11" s="711"/>
      <c r="DH11" s="712"/>
      <c r="DI11" s="135"/>
      <c r="DK11" s="720"/>
      <c r="DL11" s="711"/>
      <c r="DM11" s="711"/>
      <c r="DN11" s="711"/>
      <c r="DO11" s="711"/>
      <c r="DP11" s="711"/>
      <c r="DQ11" s="711"/>
      <c r="DR11" s="711"/>
      <c r="DS11" s="711"/>
      <c r="DT11" s="711"/>
      <c r="DU11" s="711"/>
      <c r="DV11" s="721"/>
      <c r="DW11" s="135"/>
      <c r="DX11" s="160"/>
      <c r="DY11" s="710"/>
      <c r="DZ11" s="711"/>
      <c r="EA11" s="711"/>
      <c r="EB11" s="711"/>
      <c r="EC11" s="711"/>
      <c r="ED11" s="711"/>
      <c r="EE11" s="711"/>
      <c r="EF11" s="711"/>
      <c r="EG11" s="711"/>
      <c r="EH11" s="711"/>
      <c r="EI11" s="711"/>
      <c r="EJ11" s="712"/>
    </row>
    <row r="12" spans="1:140" ht="15" customHeight="1">
      <c r="A12" s="137" t="s">
        <v>5108</v>
      </c>
      <c r="C12" s="881">
        <f>VLOOKUP(A12,'Прайс-лист'!$B:$K,10,0)</f>
        <v>330</v>
      </c>
      <c r="D12" s="882"/>
      <c r="E12" s="882"/>
      <c r="F12" s="882"/>
      <c r="G12" s="882"/>
      <c r="H12" s="882"/>
      <c r="I12" s="882"/>
      <c r="J12" s="882"/>
      <c r="K12" s="945"/>
      <c r="L12" s="947"/>
      <c r="M12" s="948"/>
      <c r="N12" s="949"/>
      <c r="O12" s="137" t="s">
        <v>606</v>
      </c>
      <c r="P12" s="164"/>
      <c r="Q12" s="719">
        <f>VLOOKUP(O12,'Прайс-лист'!$B:$K,10,0)</f>
        <v>440</v>
      </c>
      <c r="R12" s="715"/>
      <c r="S12" s="715"/>
      <c r="T12" s="715"/>
      <c r="U12" s="715"/>
      <c r="V12" s="715"/>
      <c r="W12" s="715"/>
      <c r="X12" s="715"/>
      <c r="Y12" s="716"/>
      <c r="Z12" s="708"/>
      <c r="AA12" s="709"/>
      <c r="AB12" s="709"/>
      <c r="AC12" s="137" t="s">
        <v>670</v>
      </c>
      <c r="AD12" s="160"/>
      <c r="AE12" s="719">
        <f>VLOOKUP(AC12,'Прайс-лист'!$B:$K,10,0)</f>
        <v>640</v>
      </c>
      <c r="AF12" s="715"/>
      <c r="AG12" s="715"/>
      <c r="AH12" s="715"/>
      <c r="AI12" s="715"/>
      <c r="AJ12" s="715"/>
      <c r="AK12" s="715"/>
      <c r="AL12" s="715"/>
      <c r="AM12" s="716"/>
      <c r="AN12" s="708"/>
      <c r="AO12" s="709"/>
      <c r="AP12" s="709"/>
      <c r="AQ12" s="137" t="s">
        <v>650</v>
      </c>
      <c r="AR12" s="160"/>
      <c r="AS12" s="719">
        <f>VLOOKUP(AQ12,'Прайс-лист'!$B:$K,10,0)</f>
        <v>320</v>
      </c>
      <c r="AT12" s="715"/>
      <c r="AU12" s="715"/>
      <c r="AV12" s="715"/>
      <c r="AW12" s="715"/>
      <c r="AX12" s="715"/>
      <c r="AY12" s="715"/>
      <c r="AZ12" s="715"/>
      <c r="BA12" s="716"/>
      <c r="BB12" s="708"/>
      <c r="BC12" s="709"/>
      <c r="BD12" s="713"/>
      <c r="BE12" s="137" t="s">
        <v>5109</v>
      </c>
      <c r="BF12" s="160"/>
      <c r="BG12" s="881">
        <f>VLOOKUP(BE12,'Прайс-лист'!$B:$K,10,0)</f>
        <v>510</v>
      </c>
      <c r="BH12" s="882"/>
      <c r="BI12" s="882"/>
      <c r="BJ12" s="882"/>
      <c r="BK12" s="882"/>
      <c r="BL12" s="882"/>
      <c r="BM12" s="882"/>
      <c r="BN12" s="882"/>
      <c r="BO12" s="945"/>
      <c r="BP12" s="947"/>
      <c r="BQ12" s="948"/>
      <c r="BR12" s="949"/>
      <c r="BS12" s="137" t="s">
        <v>673</v>
      </c>
      <c r="BT12" s="160"/>
      <c r="BU12" s="719">
        <f>VLOOKUP(BS12,'Прайс-лист'!$B:$K,10,0)</f>
        <v>780</v>
      </c>
      <c r="BV12" s="715"/>
      <c r="BW12" s="715"/>
      <c r="BX12" s="715"/>
      <c r="BY12" s="715"/>
      <c r="BZ12" s="715"/>
      <c r="CA12" s="715"/>
      <c r="CB12" s="715"/>
      <c r="CC12" s="716"/>
      <c r="CD12" s="708"/>
      <c r="CE12" s="709"/>
      <c r="CF12" s="713"/>
      <c r="CG12" s="137" t="s">
        <v>5110</v>
      </c>
      <c r="CH12" s="160"/>
      <c r="CI12" s="881">
        <f>VLOOKUP(CG12,'Прайс-лист'!$B:$K,10,0)</f>
        <v>390</v>
      </c>
      <c r="CJ12" s="882"/>
      <c r="CK12" s="882"/>
      <c r="CL12" s="882"/>
      <c r="CM12" s="882"/>
      <c r="CN12" s="882"/>
      <c r="CO12" s="882"/>
      <c r="CP12" s="882"/>
      <c r="CQ12" s="945"/>
      <c r="CR12" s="947"/>
      <c r="CS12" s="948"/>
      <c r="CT12" s="949"/>
      <c r="CU12" s="137" t="s">
        <v>676</v>
      </c>
      <c r="CV12" s="160"/>
      <c r="CW12" s="719">
        <f>VLOOKUP(CU12,'Прайс-лист'!$B:$K,10,0)</f>
        <v>1040</v>
      </c>
      <c r="CX12" s="715"/>
      <c r="CY12" s="715"/>
      <c r="CZ12" s="715"/>
      <c r="DA12" s="715"/>
      <c r="DB12" s="715"/>
      <c r="DC12" s="715"/>
      <c r="DD12" s="715"/>
      <c r="DE12" s="716"/>
      <c r="DF12" s="708"/>
      <c r="DG12" s="709"/>
      <c r="DH12" s="713"/>
      <c r="DI12" s="137" t="s">
        <v>5111</v>
      </c>
      <c r="DK12" s="881">
        <f>VLOOKUP(DI12,'Прайс-лист'!$B:$K,10,0)</f>
        <v>450</v>
      </c>
      <c r="DL12" s="882"/>
      <c r="DM12" s="882"/>
      <c r="DN12" s="882"/>
      <c r="DO12" s="882"/>
      <c r="DP12" s="882"/>
      <c r="DQ12" s="882"/>
      <c r="DR12" s="882"/>
      <c r="DS12" s="945"/>
      <c r="DT12" s="947"/>
      <c r="DU12" s="948"/>
      <c r="DV12" s="949"/>
      <c r="DW12" s="137" t="s">
        <v>679</v>
      </c>
      <c r="DX12" s="160"/>
      <c r="DY12" s="719">
        <f>VLOOKUP(DW12,'Прайс-лист'!$B:$K,10,0)</f>
        <v>1100</v>
      </c>
      <c r="DZ12" s="715"/>
      <c r="EA12" s="715"/>
      <c r="EB12" s="715"/>
      <c r="EC12" s="715"/>
      <c r="ED12" s="715"/>
      <c r="EE12" s="715"/>
      <c r="EF12" s="715"/>
      <c r="EG12" s="716"/>
      <c r="EH12" s="708"/>
      <c r="EI12" s="709"/>
      <c r="EJ12" s="713"/>
    </row>
    <row r="13" spans="1:140" ht="15.75" customHeight="1" thickBot="1">
      <c r="A13" s="138"/>
      <c r="C13" s="884"/>
      <c r="D13" s="885"/>
      <c r="E13" s="885"/>
      <c r="F13" s="885"/>
      <c r="G13" s="885"/>
      <c r="H13" s="885"/>
      <c r="I13" s="885"/>
      <c r="J13" s="885"/>
      <c r="K13" s="946"/>
      <c r="L13" s="950"/>
      <c r="M13" s="951"/>
      <c r="N13" s="952"/>
      <c r="O13" s="139" t="s">
        <v>769</v>
      </c>
      <c r="P13" s="244"/>
      <c r="Q13" s="722">
        <f>VLOOKUP(O13,'Прайс-лист'!$B:$K,10,0)</f>
        <v>440</v>
      </c>
      <c r="R13" s="723"/>
      <c r="S13" s="723"/>
      <c r="T13" s="723"/>
      <c r="U13" s="723"/>
      <c r="V13" s="723"/>
      <c r="W13" s="723"/>
      <c r="X13" s="723"/>
      <c r="Y13" s="724"/>
      <c r="Z13" s="725"/>
      <c r="AA13" s="726"/>
      <c r="AB13" s="726"/>
      <c r="AC13" s="139" t="s">
        <v>801</v>
      </c>
      <c r="AD13" s="245"/>
      <c r="AE13" s="722">
        <f>VLOOKUP(AC13,'Прайс-лист'!$B:$K,10,0)</f>
        <v>640</v>
      </c>
      <c r="AF13" s="723"/>
      <c r="AG13" s="723"/>
      <c r="AH13" s="723"/>
      <c r="AI13" s="723"/>
      <c r="AJ13" s="723"/>
      <c r="AK13" s="723"/>
      <c r="AL13" s="723"/>
      <c r="AM13" s="724"/>
      <c r="AN13" s="725"/>
      <c r="AO13" s="726"/>
      <c r="AP13" s="726"/>
      <c r="AQ13" s="139" t="s">
        <v>791</v>
      </c>
      <c r="AR13" s="245"/>
      <c r="AS13" s="722">
        <f>VLOOKUP(AQ13,'Прайс-лист'!$B:$K,10,0)</f>
        <v>320</v>
      </c>
      <c r="AT13" s="723"/>
      <c r="AU13" s="723"/>
      <c r="AV13" s="723"/>
      <c r="AW13" s="723"/>
      <c r="AX13" s="723"/>
      <c r="AY13" s="723"/>
      <c r="AZ13" s="723"/>
      <c r="BA13" s="724"/>
      <c r="BB13" s="725"/>
      <c r="BC13" s="726"/>
      <c r="BD13" s="727"/>
      <c r="BE13" s="138"/>
      <c r="BF13" s="160"/>
      <c r="BG13" s="884" t="e">
        <f>VLOOKUP(BE13,'Прайс-лист'!$B:$K,10,0)</f>
        <v>#N/A</v>
      </c>
      <c r="BH13" s="885"/>
      <c r="BI13" s="885"/>
      <c r="BJ13" s="885"/>
      <c r="BK13" s="885"/>
      <c r="BL13" s="885"/>
      <c r="BM13" s="885"/>
      <c r="BN13" s="885"/>
      <c r="BO13" s="946"/>
      <c r="BP13" s="950"/>
      <c r="BQ13" s="951"/>
      <c r="BR13" s="952"/>
      <c r="BS13" s="139" t="s">
        <v>803</v>
      </c>
      <c r="BT13" s="245"/>
      <c r="BU13" s="722">
        <f>VLOOKUP(BS13,'Прайс-лист'!$B:$K,10,0)</f>
        <v>780</v>
      </c>
      <c r="BV13" s="723"/>
      <c r="BW13" s="723"/>
      <c r="BX13" s="723"/>
      <c r="BY13" s="723"/>
      <c r="BZ13" s="723"/>
      <c r="CA13" s="723"/>
      <c r="CB13" s="723"/>
      <c r="CC13" s="724"/>
      <c r="CD13" s="725"/>
      <c r="CE13" s="726"/>
      <c r="CF13" s="727"/>
      <c r="CG13" s="138"/>
      <c r="CH13" s="160"/>
      <c r="CI13" s="884" t="e">
        <f>VLOOKUP(CG13,'Прайс-лист'!$B:$K,10,0)</f>
        <v>#N/A</v>
      </c>
      <c r="CJ13" s="885"/>
      <c r="CK13" s="885"/>
      <c r="CL13" s="885"/>
      <c r="CM13" s="885"/>
      <c r="CN13" s="885"/>
      <c r="CO13" s="885"/>
      <c r="CP13" s="885"/>
      <c r="CQ13" s="946"/>
      <c r="CR13" s="950"/>
      <c r="CS13" s="951"/>
      <c r="CT13" s="952"/>
      <c r="CU13" s="139" t="s">
        <v>805</v>
      </c>
      <c r="CV13" s="245"/>
      <c r="CW13" s="722">
        <f>VLOOKUP(CU13,'Прайс-лист'!$B:$K,10,0)</f>
        <v>1040</v>
      </c>
      <c r="CX13" s="723"/>
      <c r="CY13" s="723"/>
      <c r="CZ13" s="723"/>
      <c r="DA13" s="723"/>
      <c r="DB13" s="723"/>
      <c r="DC13" s="723"/>
      <c r="DD13" s="723"/>
      <c r="DE13" s="724"/>
      <c r="DF13" s="725"/>
      <c r="DG13" s="726"/>
      <c r="DH13" s="727"/>
      <c r="DI13" s="138"/>
      <c r="DK13" s="884" t="e">
        <f>VLOOKUP(DI13,'Прайс-лист'!$B:$K,10,0)</f>
        <v>#N/A</v>
      </c>
      <c r="DL13" s="885"/>
      <c r="DM13" s="885"/>
      <c r="DN13" s="885"/>
      <c r="DO13" s="885"/>
      <c r="DP13" s="885"/>
      <c r="DQ13" s="885"/>
      <c r="DR13" s="885"/>
      <c r="DS13" s="946"/>
      <c r="DT13" s="950"/>
      <c r="DU13" s="951"/>
      <c r="DV13" s="952"/>
      <c r="DW13" s="139" t="s">
        <v>807</v>
      </c>
      <c r="DX13" s="245"/>
      <c r="DY13" s="722">
        <f>VLOOKUP(DW13,'Прайс-лист'!$B:$K,10,0)</f>
        <v>1100</v>
      </c>
      <c r="DZ13" s="723"/>
      <c r="EA13" s="723"/>
      <c r="EB13" s="723"/>
      <c r="EC13" s="723"/>
      <c r="ED13" s="723"/>
      <c r="EE13" s="723"/>
      <c r="EF13" s="723"/>
      <c r="EG13" s="724"/>
      <c r="EH13" s="725"/>
      <c r="EI13" s="726"/>
      <c r="EJ13" s="727"/>
    </row>
    <row r="14" spans="1:140" ht="14.25" customHeight="1" thickBot="1">
      <c r="B14" s="298"/>
      <c r="C14" s="298"/>
      <c r="D14" s="298"/>
      <c r="E14" s="298"/>
      <c r="F14" s="298"/>
      <c r="G14" s="298"/>
      <c r="H14" s="298"/>
      <c r="I14" s="298"/>
      <c r="J14" s="298"/>
      <c r="K14" s="298"/>
      <c r="L14" s="298"/>
      <c r="M14" s="160"/>
      <c r="N14" s="158"/>
      <c r="O14" s="158"/>
      <c r="P14" s="158"/>
      <c r="Q14" s="158"/>
      <c r="R14" s="158"/>
      <c r="S14" s="158"/>
      <c r="T14" s="158"/>
      <c r="U14" s="158"/>
      <c r="V14" s="158"/>
      <c r="W14" s="158"/>
      <c r="X14" s="158"/>
      <c r="Y14" s="158"/>
      <c r="Z14" s="140"/>
      <c r="AA14" s="158"/>
      <c r="AB14" s="158"/>
      <c r="AC14" s="158"/>
      <c r="AD14" s="158"/>
      <c r="AE14" s="158"/>
      <c r="AF14" s="158"/>
      <c r="AG14" s="158"/>
      <c r="AH14" s="158"/>
      <c r="AI14" s="158"/>
      <c r="AJ14" s="158"/>
      <c r="AK14" s="158"/>
      <c r="AL14" s="158"/>
      <c r="AM14" s="140"/>
      <c r="AN14" s="158"/>
      <c r="AO14" s="158"/>
      <c r="AP14" s="158"/>
      <c r="AQ14" s="158"/>
      <c r="AR14" s="158"/>
      <c r="AS14" s="158"/>
      <c r="AT14" s="158"/>
      <c r="AU14" s="158"/>
      <c r="AV14" s="158"/>
      <c r="AW14" s="158"/>
      <c r="AX14" s="158"/>
      <c r="AY14" s="158"/>
      <c r="AZ14" s="160"/>
      <c r="BA14" s="160"/>
      <c r="BB14" s="160"/>
      <c r="BC14" s="160"/>
      <c r="BD14" s="158"/>
      <c r="BE14" s="158"/>
      <c r="BF14" s="158"/>
      <c r="BG14" s="158"/>
      <c r="BH14" s="158"/>
      <c r="BI14" s="158"/>
      <c r="BJ14" s="158"/>
      <c r="BK14" s="158"/>
      <c r="BL14" s="158"/>
      <c r="BM14" s="158"/>
      <c r="BN14" s="158"/>
      <c r="BO14" s="158"/>
      <c r="BP14" s="158"/>
      <c r="BQ14" s="158"/>
      <c r="BR14" s="158"/>
      <c r="BS14" s="158"/>
      <c r="BT14" s="164"/>
      <c r="BU14" s="142"/>
      <c r="BV14" s="142"/>
      <c r="BW14" s="142"/>
      <c r="BX14" s="142"/>
      <c r="BY14" s="142"/>
      <c r="BZ14" s="142"/>
      <c r="CA14" s="142"/>
      <c r="CB14" s="142"/>
      <c r="CC14" s="142"/>
      <c r="CD14" s="142"/>
      <c r="CE14" s="142"/>
      <c r="CF14" s="142"/>
      <c r="CG14" s="142"/>
      <c r="CH14" s="142"/>
      <c r="CI14" s="142"/>
      <c r="CJ14" s="142"/>
      <c r="CK14" s="142"/>
      <c r="CL14" s="142"/>
      <c r="CM14" s="142"/>
      <c r="CN14" s="142"/>
      <c r="CO14" s="142"/>
      <c r="CP14" s="142"/>
      <c r="CQ14" s="142"/>
      <c r="CR14" s="142"/>
      <c r="CS14" s="142"/>
      <c r="CT14" s="142"/>
      <c r="CU14" s="142"/>
      <c r="CV14" s="142"/>
      <c r="CW14" s="142"/>
      <c r="CX14" s="142"/>
      <c r="CY14" s="142"/>
      <c r="CZ14" s="142"/>
      <c r="DA14" s="142"/>
      <c r="DB14" s="142"/>
      <c r="DC14" s="142"/>
      <c r="DD14" s="142"/>
      <c r="DE14" s="142"/>
      <c r="DF14" s="142"/>
      <c r="DG14" s="142"/>
      <c r="DH14" s="142"/>
      <c r="DI14" s="142"/>
      <c r="DJ14" s="142"/>
      <c r="DK14" s="142"/>
      <c r="DL14" s="142"/>
      <c r="DM14" s="142"/>
      <c r="DN14" s="142"/>
      <c r="DO14" s="142"/>
      <c r="DP14" s="142"/>
      <c r="DQ14" s="142"/>
      <c r="DR14" s="142"/>
      <c r="DS14" s="142"/>
      <c r="DT14" s="142"/>
      <c r="DU14" s="142"/>
      <c r="DV14" s="142"/>
      <c r="DW14" s="142"/>
    </row>
    <row r="15" spans="1:140" ht="15" thickBot="1">
      <c r="C15" s="754" t="s">
        <v>4184</v>
      </c>
      <c r="D15" s="755"/>
      <c r="E15" s="755"/>
      <c r="F15" s="755"/>
      <c r="G15" s="755"/>
      <c r="H15" s="755"/>
      <c r="I15" s="755"/>
      <c r="J15" s="755"/>
      <c r="K15" s="755"/>
      <c r="L15" s="755"/>
      <c r="M15" s="755"/>
      <c r="N15" s="755"/>
      <c r="O15" s="755"/>
      <c r="P15" s="755"/>
      <c r="Q15" s="755"/>
      <c r="R15" s="755"/>
      <c r="S15" s="755"/>
      <c r="T15" s="755"/>
      <c r="U15" s="755"/>
      <c r="V15" s="755"/>
      <c r="W15" s="755"/>
      <c r="X15" s="755"/>
      <c r="Y15" s="755"/>
      <c r="Z15" s="755"/>
      <c r="AA15" s="755"/>
      <c r="AB15" s="756"/>
      <c r="AC15" s="134"/>
      <c r="AD15" s="158"/>
      <c r="AE15" s="754" t="s">
        <v>4185</v>
      </c>
      <c r="AF15" s="755"/>
      <c r="AG15" s="755"/>
      <c r="AH15" s="755"/>
      <c r="AI15" s="755"/>
      <c r="AJ15" s="755"/>
      <c r="AK15" s="755"/>
      <c r="AL15" s="755"/>
      <c r="AM15" s="755"/>
      <c r="AN15" s="755"/>
      <c r="AO15" s="755"/>
      <c r="AP15" s="755"/>
      <c r="AQ15" s="755"/>
      <c r="AR15" s="755"/>
      <c r="AS15" s="755"/>
      <c r="AT15" s="755"/>
      <c r="AU15" s="755"/>
      <c r="AV15" s="755"/>
      <c r="AW15" s="755"/>
      <c r="AX15" s="755"/>
      <c r="AY15" s="755"/>
      <c r="AZ15" s="755"/>
      <c r="BA15" s="755"/>
      <c r="BB15" s="755"/>
      <c r="BC15" s="755"/>
      <c r="BD15" s="756"/>
      <c r="BE15" s="134"/>
      <c r="BF15" s="160"/>
      <c r="BG15" s="754" t="s">
        <v>4274</v>
      </c>
      <c r="BH15" s="755"/>
      <c r="BI15" s="755"/>
      <c r="BJ15" s="755"/>
      <c r="BK15" s="755"/>
      <c r="BL15" s="755"/>
      <c r="BM15" s="755"/>
      <c r="BN15" s="755"/>
      <c r="BO15" s="755"/>
      <c r="BP15" s="755"/>
      <c r="BQ15" s="755"/>
      <c r="BR15" s="755"/>
      <c r="BS15" s="755"/>
      <c r="BT15" s="755"/>
      <c r="BU15" s="755"/>
      <c r="BV15" s="755"/>
      <c r="BW15" s="755"/>
      <c r="BX15" s="755"/>
      <c r="BY15" s="755"/>
      <c r="BZ15" s="755"/>
      <c r="CA15" s="755"/>
      <c r="CB15" s="755"/>
      <c r="CC15" s="755"/>
      <c r="CD15" s="755"/>
      <c r="CE15" s="755"/>
      <c r="CF15" s="755"/>
      <c r="CG15" s="755"/>
      <c r="CH15" s="755"/>
      <c r="CI15" s="755"/>
      <c r="CJ15" s="755"/>
      <c r="CK15" s="755"/>
      <c r="CL15" s="755"/>
      <c r="CM15" s="755"/>
      <c r="CN15" s="755"/>
      <c r="CO15" s="755"/>
      <c r="CP15" s="755"/>
      <c r="CQ15" s="755"/>
      <c r="CR15" s="755"/>
      <c r="CS15" s="755"/>
      <c r="CT15" s="755"/>
      <c r="CU15" s="755"/>
      <c r="CV15" s="755"/>
      <c r="CW15" s="755"/>
      <c r="CX15" s="755"/>
      <c r="CY15" s="755"/>
      <c r="CZ15" s="755"/>
      <c r="DA15" s="755"/>
      <c r="DB15" s="755"/>
      <c r="DC15" s="755"/>
      <c r="DD15" s="755"/>
      <c r="DE15" s="755"/>
      <c r="DF15" s="755"/>
      <c r="DG15" s="755"/>
      <c r="DH15" s="755"/>
      <c r="DI15" s="755"/>
      <c r="DJ15" s="755"/>
      <c r="DK15" s="755"/>
      <c r="DL15" s="755"/>
      <c r="DM15" s="755"/>
      <c r="DN15" s="755"/>
      <c r="DO15" s="755"/>
      <c r="DP15" s="755"/>
      <c r="DQ15" s="755"/>
      <c r="DR15" s="755"/>
      <c r="DS15" s="755"/>
      <c r="DT15" s="755"/>
      <c r="DU15" s="755"/>
      <c r="DV15" s="755"/>
      <c r="DW15" s="755"/>
      <c r="DX15" s="755"/>
      <c r="DY15" s="755"/>
      <c r="DZ15" s="755"/>
      <c r="EA15" s="755"/>
      <c r="EB15" s="755"/>
      <c r="EC15" s="755"/>
      <c r="ED15" s="755"/>
      <c r="EE15" s="755"/>
      <c r="EF15" s="755"/>
      <c r="EG15" s="755"/>
      <c r="EH15" s="755"/>
      <c r="EI15" s="755"/>
      <c r="EJ15" s="756"/>
    </row>
    <row r="16" spans="1:140" ht="15.75">
      <c r="C16" s="740" t="s">
        <v>6344</v>
      </c>
      <c r="D16" s="741"/>
      <c r="E16" s="741"/>
      <c r="F16" s="741"/>
      <c r="G16" s="741"/>
      <c r="H16" s="741"/>
      <c r="I16" s="741"/>
      <c r="J16" s="741"/>
      <c r="K16" s="741"/>
      <c r="L16" s="741"/>
      <c r="M16" s="741"/>
      <c r="N16" s="741"/>
      <c r="O16" s="135"/>
      <c r="P16" s="164"/>
      <c r="Q16" s="733" t="s">
        <v>6346</v>
      </c>
      <c r="R16" s="733"/>
      <c r="S16" s="733"/>
      <c r="T16" s="733"/>
      <c r="U16" s="733"/>
      <c r="V16" s="733"/>
      <c r="W16" s="733"/>
      <c r="X16" s="733"/>
      <c r="Y16" s="733"/>
      <c r="Z16" s="733"/>
      <c r="AA16" s="733"/>
      <c r="AB16" s="743"/>
      <c r="AC16" s="135"/>
      <c r="AD16" s="160"/>
      <c r="AE16" s="740" t="s">
        <v>4234</v>
      </c>
      <c r="AF16" s="741"/>
      <c r="AG16" s="741"/>
      <c r="AH16" s="741"/>
      <c r="AI16" s="741"/>
      <c r="AJ16" s="741"/>
      <c r="AK16" s="741"/>
      <c r="AL16" s="741"/>
      <c r="AM16" s="741"/>
      <c r="AN16" s="741"/>
      <c r="AO16" s="741"/>
      <c r="AP16" s="741"/>
      <c r="AQ16" s="135"/>
      <c r="AR16" s="164"/>
      <c r="AS16" s="733" t="s">
        <v>601</v>
      </c>
      <c r="AT16" s="733"/>
      <c r="AU16" s="733"/>
      <c r="AV16" s="733"/>
      <c r="AW16" s="733"/>
      <c r="AX16" s="733"/>
      <c r="AY16" s="733"/>
      <c r="AZ16" s="733"/>
      <c r="BA16" s="733"/>
      <c r="BB16" s="733"/>
      <c r="BC16" s="733"/>
      <c r="BD16" s="743"/>
      <c r="BE16" s="135"/>
      <c r="BF16" s="160"/>
      <c r="BG16" s="740" t="s">
        <v>4235</v>
      </c>
      <c r="BH16" s="741"/>
      <c r="BI16" s="741"/>
      <c r="BJ16" s="741"/>
      <c r="BK16" s="741"/>
      <c r="BL16" s="741"/>
      <c r="BM16" s="741"/>
      <c r="BN16" s="741"/>
      <c r="BO16" s="741"/>
      <c r="BP16" s="741"/>
      <c r="BQ16" s="741"/>
      <c r="BR16" s="741"/>
      <c r="BS16" s="135"/>
      <c r="BT16" s="160"/>
      <c r="BU16" s="741" t="s">
        <v>607</v>
      </c>
      <c r="BV16" s="741"/>
      <c r="BW16" s="741"/>
      <c r="BX16" s="741"/>
      <c r="BY16" s="741"/>
      <c r="BZ16" s="741"/>
      <c r="CA16" s="741"/>
      <c r="CB16" s="741"/>
      <c r="CC16" s="741"/>
      <c r="CD16" s="741"/>
      <c r="CE16" s="741"/>
      <c r="CF16" s="741"/>
      <c r="CG16" s="135"/>
      <c r="CH16" s="160"/>
      <c r="CI16" s="741" t="s">
        <v>651</v>
      </c>
      <c r="CJ16" s="741"/>
      <c r="CK16" s="741"/>
      <c r="CL16" s="741"/>
      <c r="CM16" s="741"/>
      <c r="CN16" s="741"/>
      <c r="CO16" s="741"/>
      <c r="CP16" s="741"/>
      <c r="CQ16" s="741"/>
      <c r="CR16" s="741"/>
      <c r="CS16" s="741"/>
      <c r="CT16" s="741"/>
      <c r="CU16" s="135"/>
      <c r="CV16" s="160"/>
      <c r="CW16" s="741" t="s">
        <v>683</v>
      </c>
      <c r="CX16" s="741"/>
      <c r="CY16" s="741"/>
      <c r="CZ16" s="741"/>
      <c r="DA16" s="741"/>
      <c r="DB16" s="741"/>
      <c r="DC16" s="741"/>
      <c r="DD16" s="741"/>
      <c r="DE16" s="741"/>
      <c r="DF16" s="741"/>
      <c r="DG16" s="741"/>
      <c r="DH16" s="741"/>
      <c r="DI16" s="135"/>
      <c r="DJ16" s="160"/>
      <c r="DK16" s="741" t="s">
        <v>755</v>
      </c>
      <c r="DL16" s="741"/>
      <c r="DM16" s="741"/>
      <c r="DN16" s="741"/>
      <c r="DO16" s="741"/>
      <c r="DP16" s="741"/>
      <c r="DQ16" s="741"/>
      <c r="DR16" s="741"/>
      <c r="DS16" s="741"/>
      <c r="DT16" s="741"/>
      <c r="DU16" s="741"/>
      <c r="DV16" s="741"/>
      <c r="DW16" s="135"/>
      <c r="DX16" s="160"/>
      <c r="DY16" s="741" t="s">
        <v>763</v>
      </c>
      <c r="DZ16" s="741"/>
      <c r="EA16" s="741"/>
      <c r="EB16" s="741"/>
      <c r="EC16" s="741"/>
      <c r="ED16" s="741"/>
      <c r="EE16" s="741"/>
      <c r="EF16" s="741"/>
      <c r="EG16" s="741"/>
      <c r="EH16" s="741"/>
      <c r="EI16" s="741"/>
      <c r="EJ16" s="742"/>
    </row>
    <row r="17" spans="1:140" ht="53.25" customHeight="1">
      <c r="C17" s="734" t="s">
        <v>4233</v>
      </c>
      <c r="D17" s="735"/>
      <c r="E17" s="735"/>
      <c r="F17" s="735"/>
      <c r="G17" s="735"/>
      <c r="H17" s="735"/>
      <c r="I17" s="735"/>
      <c r="J17" s="735"/>
      <c r="K17" s="735"/>
      <c r="L17" s="735"/>
      <c r="M17" s="735"/>
      <c r="N17" s="735"/>
      <c r="O17" s="142"/>
      <c r="P17" s="164"/>
      <c r="Q17" s="735" t="s">
        <v>4273</v>
      </c>
      <c r="R17" s="735"/>
      <c r="S17" s="735"/>
      <c r="T17" s="735"/>
      <c r="U17" s="735"/>
      <c r="V17" s="735"/>
      <c r="W17" s="735"/>
      <c r="X17" s="735"/>
      <c r="Y17" s="735"/>
      <c r="Z17" s="735"/>
      <c r="AA17" s="735"/>
      <c r="AB17" s="744"/>
      <c r="AC17" s="142"/>
      <c r="AD17" s="160"/>
      <c r="AE17" s="734" t="s">
        <v>4323</v>
      </c>
      <c r="AF17" s="735"/>
      <c r="AG17" s="735"/>
      <c r="AH17" s="735"/>
      <c r="AI17" s="735"/>
      <c r="AJ17" s="735"/>
      <c r="AK17" s="735"/>
      <c r="AL17" s="735"/>
      <c r="AM17" s="735"/>
      <c r="AN17" s="735"/>
      <c r="AO17" s="735"/>
      <c r="AP17" s="735"/>
      <c r="AQ17" s="142"/>
      <c r="AR17" s="164"/>
      <c r="AS17" s="735" t="s">
        <v>4262</v>
      </c>
      <c r="AT17" s="735"/>
      <c r="AU17" s="735"/>
      <c r="AV17" s="735"/>
      <c r="AW17" s="735"/>
      <c r="AX17" s="735"/>
      <c r="AY17" s="735"/>
      <c r="AZ17" s="735"/>
      <c r="BA17" s="735"/>
      <c r="BB17" s="735"/>
      <c r="BC17" s="735"/>
      <c r="BD17" s="744"/>
      <c r="BE17" s="142"/>
      <c r="BF17" s="160"/>
      <c r="BG17" s="734" t="s">
        <v>5886</v>
      </c>
      <c r="BH17" s="735"/>
      <c r="BI17" s="735"/>
      <c r="BJ17" s="735"/>
      <c r="BK17" s="735"/>
      <c r="BL17" s="735"/>
      <c r="BM17" s="735"/>
      <c r="BN17" s="735"/>
      <c r="BO17" s="735"/>
      <c r="BP17" s="735"/>
      <c r="BQ17" s="735"/>
      <c r="BR17" s="735"/>
      <c r="BS17" s="142"/>
      <c r="BT17" s="160"/>
      <c r="BU17" s="735" t="s">
        <v>4262</v>
      </c>
      <c r="BV17" s="735"/>
      <c r="BW17" s="735"/>
      <c r="BX17" s="735"/>
      <c r="BY17" s="735"/>
      <c r="BZ17" s="735"/>
      <c r="CA17" s="735"/>
      <c r="CB17" s="735"/>
      <c r="CC17" s="735"/>
      <c r="CD17" s="735"/>
      <c r="CE17" s="735"/>
      <c r="CF17" s="735"/>
      <c r="CG17" s="142"/>
      <c r="CH17" s="160"/>
      <c r="CI17" s="735" t="s">
        <v>4275</v>
      </c>
      <c r="CJ17" s="735"/>
      <c r="CK17" s="735"/>
      <c r="CL17" s="735"/>
      <c r="CM17" s="735"/>
      <c r="CN17" s="735"/>
      <c r="CO17" s="735"/>
      <c r="CP17" s="735"/>
      <c r="CQ17" s="735"/>
      <c r="CR17" s="735"/>
      <c r="CS17" s="735"/>
      <c r="CT17" s="735"/>
      <c r="CU17" s="142"/>
      <c r="CV17" s="160"/>
      <c r="CW17" s="735" t="s">
        <v>4263</v>
      </c>
      <c r="CX17" s="735"/>
      <c r="CY17" s="735"/>
      <c r="CZ17" s="735"/>
      <c r="DA17" s="735"/>
      <c r="DB17" s="735"/>
      <c r="DC17" s="735"/>
      <c r="DD17" s="735"/>
      <c r="DE17" s="735"/>
      <c r="DF17" s="735"/>
      <c r="DG17" s="735"/>
      <c r="DH17" s="735"/>
      <c r="DI17" s="142"/>
      <c r="DJ17" s="160"/>
      <c r="DK17" s="735" t="s">
        <v>4276</v>
      </c>
      <c r="DL17" s="735"/>
      <c r="DM17" s="735"/>
      <c r="DN17" s="735"/>
      <c r="DO17" s="735"/>
      <c r="DP17" s="735"/>
      <c r="DQ17" s="735"/>
      <c r="DR17" s="735"/>
      <c r="DS17" s="735"/>
      <c r="DT17" s="735"/>
      <c r="DU17" s="735"/>
      <c r="DV17" s="735"/>
      <c r="DW17" s="142"/>
      <c r="DX17" s="160"/>
      <c r="DY17" s="735" t="s">
        <v>4277</v>
      </c>
      <c r="DZ17" s="735"/>
      <c r="EA17" s="735"/>
      <c r="EB17" s="735"/>
      <c r="EC17" s="735"/>
      <c r="ED17" s="735"/>
      <c r="EE17" s="735"/>
      <c r="EF17" s="735"/>
      <c r="EG17" s="735"/>
      <c r="EH17" s="735"/>
      <c r="EI17" s="735"/>
      <c r="EJ17" s="744"/>
    </row>
    <row r="18" spans="1:140" ht="15" customHeight="1">
      <c r="C18" s="736"/>
      <c r="D18" s="717"/>
      <c r="E18" s="717"/>
      <c r="F18" s="717"/>
      <c r="G18" s="717"/>
      <c r="H18" s="717"/>
      <c r="I18" s="717"/>
      <c r="J18" s="717"/>
      <c r="K18" s="717"/>
      <c r="L18" s="717"/>
      <c r="M18" s="717"/>
      <c r="N18" s="717"/>
      <c r="O18" s="299"/>
      <c r="P18" s="164"/>
      <c r="Q18" s="717" t="s">
        <v>669</v>
      </c>
      <c r="R18" s="717"/>
      <c r="S18" s="717"/>
      <c r="T18" s="717"/>
      <c r="U18" s="717"/>
      <c r="V18" s="717"/>
      <c r="W18" s="717"/>
      <c r="X18" s="717"/>
      <c r="Y18" s="717"/>
      <c r="Z18" s="717"/>
      <c r="AA18" s="717"/>
      <c r="AB18" s="718"/>
      <c r="AC18" s="299"/>
      <c r="AD18" s="160"/>
      <c r="AE18" s="736"/>
      <c r="AF18" s="717"/>
      <c r="AG18" s="717"/>
      <c r="AH18" s="717"/>
      <c r="AI18" s="717"/>
      <c r="AJ18" s="717"/>
      <c r="AK18" s="717"/>
      <c r="AL18" s="717"/>
      <c r="AM18" s="717"/>
      <c r="AN18" s="717"/>
      <c r="AO18" s="717"/>
      <c r="AP18" s="717"/>
      <c r="AQ18" s="299"/>
      <c r="AR18" s="164"/>
      <c r="AS18" s="717" t="s">
        <v>604</v>
      </c>
      <c r="AT18" s="717"/>
      <c r="AU18" s="717"/>
      <c r="AV18" s="717"/>
      <c r="AW18" s="717"/>
      <c r="AX18" s="717"/>
      <c r="AY18" s="717"/>
      <c r="AZ18" s="717"/>
      <c r="BA18" s="717"/>
      <c r="BB18" s="717"/>
      <c r="BC18" s="717"/>
      <c r="BD18" s="718"/>
      <c r="BE18" s="299"/>
      <c r="BF18" s="160"/>
      <c r="BG18" s="806"/>
      <c r="BH18" s="807"/>
      <c r="BI18" s="807"/>
      <c r="BJ18" s="807"/>
      <c r="BK18" s="807"/>
      <c r="BL18" s="807"/>
      <c r="BM18" s="807"/>
      <c r="BN18" s="807"/>
      <c r="BO18" s="807"/>
      <c r="BP18" s="807"/>
      <c r="BQ18" s="807"/>
      <c r="BR18" s="808"/>
      <c r="BS18" s="299"/>
      <c r="BT18" s="160"/>
      <c r="BU18" s="717" t="s">
        <v>609</v>
      </c>
      <c r="BV18" s="717"/>
      <c r="BW18" s="717"/>
      <c r="BX18" s="717"/>
      <c r="BY18" s="717"/>
      <c r="BZ18" s="717"/>
      <c r="CA18" s="717"/>
      <c r="CB18" s="717"/>
      <c r="CC18" s="717"/>
      <c r="CD18" s="717"/>
      <c r="CE18" s="717"/>
      <c r="CF18" s="717"/>
      <c r="CG18" s="299"/>
      <c r="CH18" s="160"/>
      <c r="CI18" s="717" t="s">
        <v>653</v>
      </c>
      <c r="CJ18" s="717"/>
      <c r="CK18" s="717"/>
      <c r="CL18" s="717"/>
      <c r="CM18" s="717"/>
      <c r="CN18" s="717"/>
      <c r="CO18" s="717"/>
      <c r="CP18" s="717"/>
      <c r="CQ18" s="717"/>
      <c r="CR18" s="717"/>
      <c r="CS18" s="717"/>
      <c r="CT18" s="717"/>
      <c r="CU18" s="136"/>
      <c r="CV18" s="246"/>
      <c r="CW18" s="717" t="s">
        <v>685</v>
      </c>
      <c r="CX18" s="717"/>
      <c r="CY18" s="717"/>
      <c r="CZ18" s="717"/>
      <c r="DA18" s="717"/>
      <c r="DB18" s="717"/>
      <c r="DC18" s="717"/>
      <c r="DD18" s="717"/>
      <c r="DE18" s="717"/>
      <c r="DF18" s="717"/>
      <c r="DG18" s="717"/>
      <c r="DH18" s="717"/>
      <c r="DI18" s="299"/>
      <c r="DJ18" s="160"/>
      <c r="DK18" s="717" t="s">
        <v>757</v>
      </c>
      <c r="DL18" s="717"/>
      <c r="DM18" s="717"/>
      <c r="DN18" s="717"/>
      <c r="DO18" s="717"/>
      <c r="DP18" s="717"/>
      <c r="DQ18" s="717"/>
      <c r="DR18" s="717"/>
      <c r="DS18" s="717"/>
      <c r="DT18" s="717"/>
      <c r="DU18" s="717"/>
      <c r="DV18" s="717"/>
      <c r="DW18" s="136"/>
      <c r="DX18" s="246"/>
      <c r="DY18" s="717" t="s">
        <v>765</v>
      </c>
      <c r="DZ18" s="717"/>
      <c r="EA18" s="717"/>
      <c r="EB18" s="717"/>
      <c r="EC18" s="717"/>
      <c r="ED18" s="717"/>
      <c r="EE18" s="717"/>
      <c r="EF18" s="717"/>
      <c r="EG18" s="717"/>
      <c r="EH18" s="717"/>
      <c r="EI18" s="717"/>
      <c r="EJ18" s="718"/>
    </row>
    <row r="19" spans="1:140" ht="106.5" customHeight="1">
      <c r="C19" s="720"/>
      <c r="D19" s="711"/>
      <c r="E19" s="711"/>
      <c r="F19" s="711"/>
      <c r="G19" s="711"/>
      <c r="H19" s="711"/>
      <c r="I19" s="711"/>
      <c r="J19" s="711"/>
      <c r="K19" s="711"/>
      <c r="L19" s="711"/>
      <c r="M19" s="711"/>
      <c r="N19" s="721"/>
      <c r="O19" s="135"/>
      <c r="P19" s="164"/>
      <c r="Q19" s="710"/>
      <c r="R19" s="711"/>
      <c r="S19" s="711"/>
      <c r="T19" s="711"/>
      <c r="U19" s="711"/>
      <c r="V19" s="711"/>
      <c r="W19" s="711"/>
      <c r="X19" s="711"/>
      <c r="Y19" s="711"/>
      <c r="Z19" s="711"/>
      <c r="AA19" s="711"/>
      <c r="AB19" s="712"/>
      <c r="AC19" s="135"/>
      <c r="AD19" s="160"/>
      <c r="AE19" s="720"/>
      <c r="AF19" s="711"/>
      <c r="AG19" s="711"/>
      <c r="AH19" s="711"/>
      <c r="AI19" s="711"/>
      <c r="AJ19" s="711"/>
      <c r="AK19" s="711"/>
      <c r="AL19" s="711"/>
      <c r="AM19" s="711"/>
      <c r="AN19" s="711"/>
      <c r="AO19" s="711"/>
      <c r="AP19" s="721"/>
      <c r="AQ19" s="135"/>
      <c r="AR19" s="164"/>
      <c r="AS19" s="710"/>
      <c r="AT19" s="711"/>
      <c r="AU19" s="711"/>
      <c r="AV19" s="711"/>
      <c r="AW19" s="711"/>
      <c r="AX19" s="711"/>
      <c r="AY19" s="711"/>
      <c r="AZ19" s="711"/>
      <c r="BA19" s="711"/>
      <c r="BB19" s="711"/>
      <c r="BC19" s="711"/>
      <c r="BD19" s="712"/>
      <c r="BE19" s="135"/>
      <c r="BF19" s="160"/>
      <c r="BG19" s="720"/>
      <c r="BH19" s="711"/>
      <c r="BI19" s="711"/>
      <c r="BJ19" s="711"/>
      <c r="BK19" s="711"/>
      <c r="BL19" s="711"/>
      <c r="BM19" s="711"/>
      <c r="BN19" s="711"/>
      <c r="BO19" s="711"/>
      <c r="BP19" s="711"/>
      <c r="BQ19" s="711"/>
      <c r="BR19" s="721"/>
      <c r="BS19" s="135"/>
      <c r="BT19" s="160"/>
      <c r="BU19" s="710"/>
      <c r="BV19" s="711"/>
      <c r="BW19" s="711"/>
      <c r="BX19" s="711"/>
      <c r="BY19" s="711"/>
      <c r="BZ19" s="711"/>
      <c r="CA19" s="711"/>
      <c r="CB19" s="711"/>
      <c r="CC19" s="711"/>
      <c r="CD19" s="711"/>
      <c r="CE19" s="711"/>
      <c r="CF19" s="721"/>
      <c r="CG19" s="135"/>
      <c r="CH19" s="160"/>
      <c r="CI19" s="710"/>
      <c r="CJ19" s="711"/>
      <c r="CK19" s="711"/>
      <c r="CL19" s="711"/>
      <c r="CM19" s="711"/>
      <c r="CN19" s="711"/>
      <c r="CO19" s="711"/>
      <c r="CP19" s="711"/>
      <c r="CQ19" s="711"/>
      <c r="CR19" s="711"/>
      <c r="CS19" s="711"/>
      <c r="CT19" s="721"/>
      <c r="CU19" s="135"/>
      <c r="CV19" s="160"/>
      <c r="CW19" s="710"/>
      <c r="CX19" s="711"/>
      <c r="CY19" s="711"/>
      <c r="CZ19" s="711"/>
      <c r="DA19" s="711"/>
      <c r="DB19" s="711"/>
      <c r="DC19" s="711"/>
      <c r="DD19" s="711"/>
      <c r="DE19" s="711"/>
      <c r="DF19" s="711"/>
      <c r="DG19" s="711"/>
      <c r="DH19" s="721"/>
      <c r="DI19" s="135"/>
      <c r="DJ19" s="247"/>
      <c r="DK19" s="710"/>
      <c r="DL19" s="711"/>
      <c r="DM19" s="711"/>
      <c r="DN19" s="711"/>
      <c r="DO19" s="711"/>
      <c r="DP19" s="711"/>
      <c r="DQ19" s="711"/>
      <c r="DR19" s="711"/>
      <c r="DS19" s="711"/>
      <c r="DT19" s="711"/>
      <c r="DU19" s="711"/>
      <c r="DV19" s="721"/>
      <c r="DW19" s="135"/>
      <c r="DX19" s="160"/>
      <c r="DY19" s="710"/>
      <c r="DZ19" s="711"/>
      <c r="EA19" s="711"/>
      <c r="EB19" s="711"/>
      <c r="EC19" s="711"/>
      <c r="ED19" s="711"/>
      <c r="EE19" s="711"/>
      <c r="EF19" s="711"/>
      <c r="EG19" s="711"/>
      <c r="EH19" s="711"/>
      <c r="EI19" s="711"/>
      <c r="EJ19" s="712"/>
    </row>
    <row r="20" spans="1:140">
      <c r="A20" s="137" t="s">
        <v>5112</v>
      </c>
      <c r="C20" s="881">
        <f>VLOOKUP(A20,'Прайс-лист'!$B:$K,10,0)</f>
        <v>480</v>
      </c>
      <c r="D20" s="882"/>
      <c r="E20" s="882"/>
      <c r="F20" s="882"/>
      <c r="G20" s="882"/>
      <c r="H20" s="882"/>
      <c r="I20" s="882"/>
      <c r="J20" s="882"/>
      <c r="K20" s="945"/>
      <c r="L20" s="947"/>
      <c r="M20" s="948"/>
      <c r="N20" s="949"/>
      <c r="O20" s="137" t="s">
        <v>682</v>
      </c>
      <c r="P20" s="160"/>
      <c r="Q20" s="719">
        <f>VLOOKUP(O20,'Прайс-лист'!$B:$K,10,0)</f>
        <v>1310</v>
      </c>
      <c r="R20" s="715"/>
      <c r="S20" s="715"/>
      <c r="T20" s="715"/>
      <c r="U20" s="715"/>
      <c r="V20" s="715"/>
      <c r="W20" s="715"/>
      <c r="X20" s="715"/>
      <c r="Y20" s="716"/>
      <c r="Z20" s="708"/>
      <c r="AA20" s="709"/>
      <c r="AB20" s="713"/>
      <c r="AC20" s="137" t="s">
        <v>5113</v>
      </c>
      <c r="AD20" s="160"/>
      <c r="AE20" s="881">
        <f>VLOOKUP(AC20,'Прайс-лист'!$B:$K,10,0)</f>
        <v>420</v>
      </c>
      <c r="AF20" s="882"/>
      <c r="AG20" s="882"/>
      <c r="AH20" s="882"/>
      <c r="AI20" s="882"/>
      <c r="AJ20" s="882"/>
      <c r="AK20" s="882"/>
      <c r="AL20" s="882"/>
      <c r="AM20" s="945"/>
      <c r="AN20" s="947"/>
      <c r="AO20" s="948"/>
      <c r="AP20" s="949"/>
      <c r="AQ20" s="137" t="s">
        <v>606</v>
      </c>
      <c r="AR20" s="160"/>
      <c r="AS20" s="719">
        <f>VLOOKUP(AQ20,'Прайс-лист'!$B:$K,10,0)</f>
        <v>440</v>
      </c>
      <c r="AT20" s="715"/>
      <c r="AU20" s="715"/>
      <c r="AV20" s="715"/>
      <c r="AW20" s="715"/>
      <c r="AX20" s="715"/>
      <c r="AY20" s="715"/>
      <c r="AZ20" s="715"/>
      <c r="BA20" s="716"/>
      <c r="BB20" s="708"/>
      <c r="BC20" s="709"/>
      <c r="BD20" s="713"/>
      <c r="BE20" s="137" t="s">
        <v>5114</v>
      </c>
      <c r="BF20" s="160"/>
      <c r="BG20" s="881">
        <f>VLOOKUP(BE20,'Прайс-лист'!$B:$K,10,0)</f>
        <v>410</v>
      </c>
      <c r="BH20" s="882"/>
      <c r="BI20" s="882"/>
      <c r="BJ20" s="882"/>
      <c r="BK20" s="882"/>
      <c r="BL20" s="882"/>
      <c r="BM20" s="882"/>
      <c r="BN20" s="882"/>
      <c r="BO20" s="945"/>
      <c r="BP20" s="947"/>
      <c r="BQ20" s="948"/>
      <c r="BR20" s="949"/>
      <c r="BS20" s="137" t="s">
        <v>610</v>
      </c>
      <c r="BT20" s="160"/>
      <c r="BU20" s="719">
        <f>VLOOKUP(BS20,'Прайс-лист'!$B:$K,10,0)</f>
        <v>500</v>
      </c>
      <c r="BV20" s="715"/>
      <c r="BW20" s="715"/>
      <c r="BX20" s="715"/>
      <c r="BY20" s="715"/>
      <c r="BZ20" s="715"/>
      <c r="CA20" s="715"/>
      <c r="CB20" s="715"/>
      <c r="CC20" s="716"/>
      <c r="CD20" s="708"/>
      <c r="CE20" s="709"/>
      <c r="CF20" s="709"/>
      <c r="CG20" s="137" t="s">
        <v>654</v>
      </c>
      <c r="CH20" s="160"/>
      <c r="CI20" s="719">
        <f>VLOOKUP(CG20,'Прайс-лист'!$B:$K,10,0)</f>
        <v>810</v>
      </c>
      <c r="CJ20" s="715"/>
      <c r="CK20" s="715"/>
      <c r="CL20" s="715"/>
      <c r="CM20" s="715"/>
      <c r="CN20" s="715"/>
      <c r="CO20" s="715"/>
      <c r="CP20" s="715"/>
      <c r="CQ20" s="716"/>
      <c r="CR20" s="708"/>
      <c r="CS20" s="709"/>
      <c r="CT20" s="709"/>
      <c r="CU20" s="137" t="s">
        <v>686</v>
      </c>
      <c r="CV20" s="160"/>
      <c r="CW20" s="719">
        <f>VLOOKUP(CU20,'Прайс-лист'!$B:$K,10,0)</f>
        <v>690</v>
      </c>
      <c r="CX20" s="715"/>
      <c r="CY20" s="715"/>
      <c r="CZ20" s="715"/>
      <c r="DA20" s="715"/>
      <c r="DB20" s="715"/>
      <c r="DC20" s="715"/>
      <c r="DD20" s="715"/>
      <c r="DE20" s="716"/>
      <c r="DF20" s="708"/>
      <c r="DG20" s="709"/>
      <c r="DH20" s="709"/>
      <c r="DI20" s="137" t="s">
        <v>758</v>
      </c>
      <c r="DJ20" s="247"/>
      <c r="DK20" s="719">
        <f>VLOOKUP(DI20,'Прайс-лист'!$B:$K,10,0)</f>
        <v>650</v>
      </c>
      <c r="DL20" s="715"/>
      <c r="DM20" s="715"/>
      <c r="DN20" s="715"/>
      <c r="DO20" s="715"/>
      <c r="DP20" s="715"/>
      <c r="DQ20" s="715"/>
      <c r="DR20" s="715"/>
      <c r="DS20" s="716"/>
      <c r="DT20" s="708"/>
      <c r="DU20" s="709"/>
      <c r="DV20" s="709"/>
      <c r="DW20" s="137" t="s">
        <v>766</v>
      </c>
      <c r="DX20" s="160"/>
      <c r="DY20" s="719">
        <f>VLOOKUP(DW20,'Прайс-лист'!$B:$K,10,0)</f>
        <v>1300</v>
      </c>
      <c r="DZ20" s="715"/>
      <c r="EA20" s="715"/>
      <c r="EB20" s="715"/>
      <c r="EC20" s="715"/>
      <c r="ED20" s="715"/>
      <c r="EE20" s="715"/>
      <c r="EF20" s="715"/>
      <c r="EG20" s="716"/>
      <c r="EH20" s="708"/>
      <c r="EI20" s="709"/>
      <c r="EJ20" s="713"/>
    </row>
    <row r="21" spans="1:140" ht="15" thickBot="1">
      <c r="A21" s="138"/>
      <c r="C21" s="884" t="e">
        <f>VLOOKUP(A21,'Прайс-лист'!$B:$K,10,0)</f>
        <v>#N/A</v>
      </c>
      <c r="D21" s="885"/>
      <c r="E21" s="885"/>
      <c r="F21" s="885"/>
      <c r="G21" s="885"/>
      <c r="H21" s="885"/>
      <c r="I21" s="885"/>
      <c r="J21" s="885"/>
      <c r="K21" s="946"/>
      <c r="L21" s="950"/>
      <c r="M21" s="951"/>
      <c r="N21" s="952"/>
      <c r="O21" s="139" t="s">
        <v>809</v>
      </c>
      <c r="P21" s="245"/>
      <c r="Q21" s="722">
        <f>VLOOKUP(O21,'Прайс-лист'!$B:$K,10,0)</f>
        <v>1310</v>
      </c>
      <c r="R21" s="723"/>
      <c r="S21" s="723"/>
      <c r="T21" s="723"/>
      <c r="U21" s="723"/>
      <c r="V21" s="723"/>
      <c r="W21" s="723"/>
      <c r="X21" s="723"/>
      <c r="Y21" s="724"/>
      <c r="Z21" s="725"/>
      <c r="AA21" s="726"/>
      <c r="AB21" s="727"/>
      <c r="AC21" s="138"/>
      <c r="AD21" s="160"/>
      <c r="AE21" s="884" t="e">
        <f>VLOOKUP(AC21,'Прайс-лист'!$B:$K,10,0)</f>
        <v>#N/A</v>
      </c>
      <c r="AF21" s="885"/>
      <c r="AG21" s="885"/>
      <c r="AH21" s="885"/>
      <c r="AI21" s="885"/>
      <c r="AJ21" s="885"/>
      <c r="AK21" s="885"/>
      <c r="AL21" s="885"/>
      <c r="AM21" s="946"/>
      <c r="AN21" s="950"/>
      <c r="AO21" s="951"/>
      <c r="AP21" s="952"/>
      <c r="AQ21" s="139" t="s">
        <v>769</v>
      </c>
      <c r="AR21" s="245"/>
      <c r="AS21" s="722">
        <f>VLOOKUP(AQ21,'Прайс-лист'!$B:$K,10,0)</f>
        <v>440</v>
      </c>
      <c r="AT21" s="723"/>
      <c r="AU21" s="723"/>
      <c r="AV21" s="723"/>
      <c r="AW21" s="723"/>
      <c r="AX21" s="723"/>
      <c r="AY21" s="723"/>
      <c r="AZ21" s="723"/>
      <c r="BA21" s="724"/>
      <c r="BB21" s="725"/>
      <c r="BC21" s="726"/>
      <c r="BD21" s="727"/>
      <c r="BE21" s="138"/>
      <c r="BF21" s="160"/>
      <c r="BG21" s="884" t="e">
        <f>VLOOKUP(BE21,'Прайс-лист'!$B:$K,10,0)</f>
        <v>#N/A</v>
      </c>
      <c r="BH21" s="885"/>
      <c r="BI21" s="885"/>
      <c r="BJ21" s="885"/>
      <c r="BK21" s="885"/>
      <c r="BL21" s="885"/>
      <c r="BM21" s="885"/>
      <c r="BN21" s="885"/>
      <c r="BO21" s="946"/>
      <c r="BP21" s="950"/>
      <c r="BQ21" s="951"/>
      <c r="BR21" s="952"/>
      <c r="BS21" s="139" t="s">
        <v>771</v>
      </c>
      <c r="BT21" s="245"/>
      <c r="BU21" s="722">
        <f>VLOOKUP(BS21,'Прайс-лист'!$B:$K,10,0)</f>
        <v>500</v>
      </c>
      <c r="BV21" s="723"/>
      <c r="BW21" s="723"/>
      <c r="BX21" s="723"/>
      <c r="BY21" s="723"/>
      <c r="BZ21" s="723"/>
      <c r="CA21" s="723"/>
      <c r="CB21" s="723"/>
      <c r="CC21" s="724"/>
      <c r="CD21" s="725"/>
      <c r="CE21" s="726"/>
      <c r="CF21" s="726"/>
      <c r="CG21" s="139" t="s">
        <v>793</v>
      </c>
      <c r="CH21" s="245"/>
      <c r="CI21" s="722">
        <f>VLOOKUP(CG21,'Прайс-лист'!$B:$K,10,0)</f>
        <v>810</v>
      </c>
      <c r="CJ21" s="723"/>
      <c r="CK21" s="723"/>
      <c r="CL21" s="723"/>
      <c r="CM21" s="723"/>
      <c r="CN21" s="723"/>
      <c r="CO21" s="723"/>
      <c r="CP21" s="723"/>
      <c r="CQ21" s="724"/>
      <c r="CR21" s="725"/>
      <c r="CS21" s="726"/>
      <c r="CT21" s="726"/>
      <c r="CU21" s="139" t="s">
        <v>811</v>
      </c>
      <c r="CV21" s="245"/>
      <c r="CW21" s="722">
        <f>VLOOKUP(CU21,'Прайс-лист'!$B:$K,10,0)</f>
        <v>690</v>
      </c>
      <c r="CX21" s="723"/>
      <c r="CY21" s="723"/>
      <c r="CZ21" s="723"/>
      <c r="DA21" s="723"/>
      <c r="DB21" s="723"/>
      <c r="DC21" s="723"/>
      <c r="DD21" s="723"/>
      <c r="DE21" s="724"/>
      <c r="DF21" s="725"/>
      <c r="DG21" s="726"/>
      <c r="DH21" s="726"/>
      <c r="DI21" s="139" t="s">
        <v>857</v>
      </c>
      <c r="DJ21" s="248"/>
      <c r="DK21" s="722">
        <f>VLOOKUP(DI21,'Прайс-лист'!$B:$K,10,0)</f>
        <v>650</v>
      </c>
      <c r="DL21" s="723"/>
      <c r="DM21" s="723"/>
      <c r="DN21" s="723"/>
      <c r="DO21" s="723"/>
      <c r="DP21" s="723"/>
      <c r="DQ21" s="723"/>
      <c r="DR21" s="723"/>
      <c r="DS21" s="724"/>
      <c r="DT21" s="725"/>
      <c r="DU21" s="726"/>
      <c r="DV21" s="726"/>
      <c r="DW21" s="139" t="s">
        <v>861</v>
      </c>
      <c r="DX21" s="245"/>
      <c r="DY21" s="722">
        <f>VLOOKUP(DW21,'Прайс-лист'!$B:$K,10,0)</f>
        <v>1300</v>
      </c>
      <c r="DZ21" s="723"/>
      <c r="EA21" s="723"/>
      <c r="EB21" s="723"/>
      <c r="EC21" s="723"/>
      <c r="ED21" s="723"/>
      <c r="EE21" s="723"/>
      <c r="EF21" s="723"/>
      <c r="EG21" s="724"/>
      <c r="EH21" s="725"/>
      <c r="EI21" s="726"/>
      <c r="EJ21" s="727"/>
    </row>
    <row r="22" spans="1:140" ht="14.25" customHeight="1" thickBot="1">
      <c r="A22" s="298"/>
      <c r="B22" s="298"/>
      <c r="C22" s="298"/>
      <c r="D22" s="298"/>
      <c r="E22" s="298"/>
      <c r="F22" s="298"/>
      <c r="G22" s="298"/>
      <c r="H22" s="298"/>
      <c r="I22" s="298"/>
      <c r="J22" s="298"/>
      <c r="K22" s="298"/>
      <c r="L22" s="298"/>
      <c r="M22" s="160"/>
      <c r="N22" s="158"/>
      <c r="O22" s="158"/>
      <c r="P22" s="158"/>
      <c r="Q22" s="158"/>
      <c r="R22" s="158"/>
      <c r="S22" s="158"/>
      <c r="T22" s="158"/>
      <c r="U22" s="158"/>
      <c r="V22" s="158"/>
      <c r="W22" s="158"/>
      <c r="X22" s="158"/>
      <c r="Y22" s="158"/>
      <c r="Z22" s="140"/>
      <c r="AA22" s="158"/>
      <c r="AB22" s="158"/>
      <c r="AC22" s="158"/>
      <c r="AD22" s="158"/>
      <c r="AE22" s="158"/>
      <c r="AF22" s="158"/>
      <c r="AG22" s="158"/>
      <c r="AH22" s="158"/>
      <c r="AI22" s="158"/>
      <c r="AJ22" s="158"/>
      <c r="AK22" s="158"/>
      <c r="AL22" s="158"/>
      <c r="AM22" s="140"/>
      <c r="AN22" s="158"/>
      <c r="AO22" s="158"/>
      <c r="AP22" s="158"/>
      <c r="AQ22" s="158"/>
      <c r="AR22" s="158"/>
      <c r="AS22" s="158"/>
      <c r="AT22" s="158"/>
      <c r="AU22" s="158"/>
      <c r="AV22" s="158"/>
      <c r="AW22" s="158"/>
      <c r="AX22" s="158"/>
      <c r="AY22" s="158"/>
      <c r="AZ22" s="160"/>
      <c r="BA22" s="160"/>
      <c r="BB22" s="160"/>
      <c r="BC22" s="160"/>
      <c r="BD22" s="158"/>
      <c r="BE22" s="158"/>
      <c r="BF22" s="158"/>
      <c r="BG22" s="158"/>
      <c r="BH22" s="158"/>
      <c r="BI22" s="158"/>
      <c r="BJ22" s="158"/>
      <c r="BK22" s="158"/>
      <c r="BL22" s="158"/>
      <c r="BM22" s="158"/>
      <c r="BN22" s="158"/>
      <c r="BO22" s="158"/>
      <c r="BP22" s="158"/>
      <c r="BQ22" s="158"/>
      <c r="BR22" s="158"/>
      <c r="BS22" s="158"/>
      <c r="BT22" s="164"/>
      <c r="BU22" s="142"/>
      <c r="BV22" s="142"/>
      <c r="BW22" s="142"/>
      <c r="BX22" s="142"/>
      <c r="BY22" s="142"/>
      <c r="BZ22" s="142"/>
      <c r="CA22" s="142"/>
      <c r="CB22" s="142"/>
      <c r="CC22" s="142"/>
      <c r="CD22" s="142"/>
      <c r="CE22" s="142"/>
      <c r="CF22" s="142"/>
      <c r="CG22" s="142"/>
      <c r="CH22" s="142"/>
      <c r="CI22" s="142"/>
      <c r="CJ22" s="142"/>
      <c r="CK22" s="142"/>
      <c r="CL22" s="142"/>
      <c r="CM22" s="142"/>
      <c r="CN22" s="142"/>
      <c r="CO22" s="142"/>
      <c r="CP22" s="142"/>
      <c r="CQ22" s="142"/>
      <c r="CR22" s="142"/>
      <c r="CS22" s="142"/>
      <c r="CT22" s="142"/>
      <c r="CU22" s="142"/>
      <c r="CV22" s="142"/>
      <c r="CW22" s="142"/>
      <c r="CX22" s="142"/>
      <c r="CY22" s="142"/>
      <c r="CZ22" s="142"/>
      <c r="DA22" s="142"/>
      <c r="DB22" s="142"/>
      <c r="DC22" s="142"/>
      <c r="DD22" s="142"/>
      <c r="DE22" s="142"/>
      <c r="DF22" s="142"/>
      <c r="DG22" s="142"/>
      <c r="DH22" s="142"/>
      <c r="DI22" s="142"/>
      <c r="DJ22" s="142"/>
      <c r="DK22" s="142"/>
      <c r="DL22" s="142"/>
      <c r="DM22" s="142"/>
      <c r="DN22" s="142"/>
      <c r="DO22" s="142"/>
      <c r="DP22" s="142"/>
      <c r="DQ22" s="142"/>
      <c r="DR22" s="142"/>
      <c r="DS22" s="142"/>
      <c r="DT22" s="142"/>
      <c r="DU22" s="142"/>
      <c r="DV22" s="142"/>
      <c r="DW22" s="142"/>
    </row>
    <row r="23" spans="1:140" ht="15.75" customHeight="1" thickBot="1">
      <c r="C23" s="754" t="s">
        <v>4274</v>
      </c>
      <c r="D23" s="755"/>
      <c r="E23" s="755"/>
      <c r="F23" s="755"/>
      <c r="G23" s="755"/>
      <c r="H23" s="755"/>
      <c r="I23" s="755"/>
      <c r="J23" s="755"/>
      <c r="K23" s="755"/>
      <c r="L23" s="755"/>
      <c r="M23" s="755"/>
      <c r="N23" s="756"/>
      <c r="O23" s="158"/>
      <c r="P23" s="158"/>
      <c r="Q23" s="754" t="s">
        <v>4278</v>
      </c>
      <c r="R23" s="755"/>
      <c r="S23" s="755"/>
      <c r="T23" s="755"/>
      <c r="U23" s="755"/>
      <c r="V23" s="755"/>
      <c r="W23" s="755"/>
      <c r="X23" s="755"/>
      <c r="Y23" s="755"/>
      <c r="Z23" s="755"/>
      <c r="AA23" s="755"/>
      <c r="AB23" s="755"/>
      <c r="AC23" s="755"/>
      <c r="AD23" s="755"/>
      <c r="AE23" s="755"/>
      <c r="AF23" s="755"/>
      <c r="AG23" s="755"/>
      <c r="AH23" s="755"/>
      <c r="AI23" s="755"/>
      <c r="AJ23" s="755"/>
      <c r="AK23" s="755"/>
      <c r="AL23" s="755"/>
      <c r="AM23" s="755"/>
      <c r="AN23" s="755"/>
      <c r="AO23" s="755"/>
      <c r="AP23" s="755"/>
      <c r="AQ23" s="755"/>
      <c r="AR23" s="755"/>
      <c r="AS23" s="755"/>
      <c r="AT23" s="755"/>
      <c r="AU23" s="755"/>
      <c r="AV23" s="755"/>
      <c r="AW23" s="755"/>
      <c r="AX23" s="755"/>
      <c r="AY23" s="755"/>
      <c r="AZ23" s="755"/>
      <c r="BA23" s="755"/>
      <c r="BB23" s="755"/>
      <c r="BC23" s="755"/>
      <c r="BD23" s="756"/>
      <c r="BE23" s="134"/>
      <c r="BF23" s="160"/>
      <c r="BG23" s="754" t="s">
        <v>4186</v>
      </c>
      <c r="BH23" s="755"/>
      <c r="BI23" s="755"/>
      <c r="BJ23" s="755"/>
      <c r="BK23" s="755"/>
      <c r="BL23" s="755"/>
      <c r="BM23" s="755"/>
      <c r="BN23" s="755"/>
      <c r="BO23" s="755"/>
      <c r="BP23" s="755"/>
      <c r="BQ23" s="755"/>
      <c r="BR23" s="755"/>
      <c r="BS23" s="755"/>
      <c r="BT23" s="755"/>
      <c r="BU23" s="755"/>
      <c r="BV23" s="755"/>
      <c r="BW23" s="755"/>
      <c r="BX23" s="755"/>
      <c r="BY23" s="755"/>
      <c r="BZ23" s="755"/>
      <c r="CA23" s="755"/>
      <c r="CB23" s="755"/>
      <c r="CC23" s="755"/>
      <c r="CD23" s="755"/>
      <c r="CE23" s="755"/>
      <c r="CF23" s="755"/>
      <c r="CG23" s="755"/>
      <c r="CH23" s="755"/>
      <c r="CI23" s="755"/>
      <c r="CJ23" s="755"/>
      <c r="CK23" s="755"/>
      <c r="CL23" s="755"/>
      <c r="CM23" s="755"/>
      <c r="CN23" s="755"/>
      <c r="CO23" s="755"/>
      <c r="CP23" s="755"/>
      <c r="CQ23" s="755"/>
      <c r="CR23" s="755"/>
      <c r="CS23" s="755"/>
      <c r="CT23" s="756"/>
      <c r="CU23" s="142"/>
      <c r="CV23" s="142"/>
      <c r="CW23" s="754" t="s">
        <v>4279</v>
      </c>
      <c r="CX23" s="755"/>
      <c r="CY23" s="755"/>
      <c r="CZ23" s="755"/>
      <c r="DA23" s="755"/>
      <c r="DB23" s="755"/>
      <c r="DC23" s="755"/>
      <c r="DD23" s="755"/>
      <c r="DE23" s="755"/>
      <c r="DF23" s="755"/>
      <c r="DG23" s="755"/>
      <c r="DH23" s="755"/>
      <c r="DI23" s="755"/>
      <c r="DJ23" s="755"/>
      <c r="DK23" s="755"/>
      <c r="DL23" s="755"/>
      <c r="DM23" s="755"/>
      <c r="DN23" s="755"/>
      <c r="DO23" s="755"/>
      <c r="DP23" s="755"/>
      <c r="DQ23" s="755"/>
      <c r="DR23" s="755"/>
      <c r="DS23" s="755"/>
      <c r="DT23" s="755"/>
      <c r="DU23" s="755"/>
      <c r="DV23" s="756"/>
      <c r="DW23" s="142"/>
      <c r="DY23" s="754" t="s">
        <v>4280</v>
      </c>
      <c r="DZ23" s="755"/>
      <c r="EA23" s="755"/>
      <c r="EB23" s="755"/>
      <c r="EC23" s="755"/>
      <c r="ED23" s="755"/>
      <c r="EE23" s="755"/>
      <c r="EF23" s="755"/>
      <c r="EG23" s="755"/>
      <c r="EH23" s="755"/>
      <c r="EI23" s="755"/>
      <c r="EJ23" s="756"/>
    </row>
    <row r="24" spans="1:140" ht="15.75">
      <c r="C24" s="740" t="s">
        <v>5871</v>
      </c>
      <c r="D24" s="741"/>
      <c r="E24" s="741"/>
      <c r="F24" s="741"/>
      <c r="G24" s="741"/>
      <c r="H24" s="741"/>
      <c r="I24" s="741"/>
      <c r="J24" s="741"/>
      <c r="K24" s="741"/>
      <c r="L24" s="741"/>
      <c r="M24" s="741"/>
      <c r="N24" s="742"/>
      <c r="Q24" s="740" t="s">
        <v>4236</v>
      </c>
      <c r="R24" s="741"/>
      <c r="S24" s="741"/>
      <c r="T24" s="741"/>
      <c r="U24" s="741"/>
      <c r="V24" s="741"/>
      <c r="W24" s="741"/>
      <c r="X24" s="741"/>
      <c r="Y24" s="741"/>
      <c r="Z24" s="741"/>
      <c r="AA24" s="741"/>
      <c r="AB24" s="741"/>
      <c r="AC24" s="135"/>
      <c r="AD24" s="164"/>
      <c r="AE24" s="741" t="s">
        <v>687</v>
      </c>
      <c r="AF24" s="741"/>
      <c r="AG24" s="741"/>
      <c r="AH24" s="741"/>
      <c r="AI24" s="741"/>
      <c r="AJ24" s="741"/>
      <c r="AK24" s="741"/>
      <c r="AL24" s="741"/>
      <c r="AM24" s="741"/>
      <c r="AN24" s="741"/>
      <c r="AO24" s="741"/>
      <c r="AP24" s="741"/>
      <c r="AQ24" s="135"/>
      <c r="AR24" s="164"/>
      <c r="AS24" s="741" t="s">
        <v>5872</v>
      </c>
      <c r="AT24" s="741"/>
      <c r="AU24" s="741"/>
      <c r="AV24" s="741"/>
      <c r="AW24" s="741"/>
      <c r="AX24" s="741"/>
      <c r="AY24" s="741"/>
      <c r="AZ24" s="741"/>
      <c r="BA24" s="741"/>
      <c r="BB24" s="741"/>
      <c r="BC24" s="741"/>
      <c r="BD24" s="742"/>
      <c r="BE24" s="135"/>
      <c r="BF24" s="160"/>
      <c r="BG24" s="740" t="s">
        <v>6347</v>
      </c>
      <c r="BH24" s="741"/>
      <c r="BI24" s="741"/>
      <c r="BJ24" s="741"/>
      <c r="BK24" s="741"/>
      <c r="BL24" s="741"/>
      <c r="BM24" s="741"/>
      <c r="BN24" s="741"/>
      <c r="BO24" s="741"/>
      <c r="BP24" s="741"/>
      <c r="BQ24" s="741"/>
      <c r="BR24" s="741"/>
      <c r="BS24" s="135"/>
      <c r="BT24" s="164"/>
      <c r="BU24" s="741" t="s">
        <v>6348</v>
      </c>
      <c r="BV24" s="741"/>
      <c r="BW24" s="741"/>
      <c r="BX24" s="741"/>
      <c r="BY24" s="741"/>
      <c r="BZ24" s="741"/>
      <c r="CA24" s="741"/>
      <c r="CB24" s="741"/>
      <c r="CC24" s="741"/>
      <c r="CD24" s="741"/>
      <c r="CE24" s="741"/>
      <c r="CF24" s="741"/>
      <c r="CG24" s="135"/>
      <c r="CH24" s="164"/>
      <c r="CI24" s="741" t="s">
        <v>6363</v>
      </c>
      <c r="CJ24" s="741"/>
      <c r="CK24" s="741"/>
      <c r="CL24" s="741"/>
      <c r="CM24" s="741"/>
      <c r="CN24" s="741"/>
      <c r="CO24" s="741"/>
      <c r="CP24" s="741"/>
      <c r="CQ24" s="741"/>
      <c r="CR24" s="741"/>
      <c r="CS24" s="741"/>
      <c r="CT24" s="742"/>
      <c r="CU24" s="135"/>
      <c r="CV24" s="160"/>
      <c r="CW24" s="740" t="s">
        <v>4238</v>
      </c>
      <c r="CX24" s="741"/>
      <c r="CY24" s="741"/>
      <c r="CZ24" s="741"/>
      <c r="DA24" s="741"/>
      <c r="DB24" s="741"/>
      <c r="DC24" s="741"/>
      <c r="DD24" s="741"/>
      <c r="DE24" s="741"/>
      <c r="DF24" s="741"/>
      <c r="DG24" s="741"/>
      <c r="DH24" s="741"/>
      <c r="DI24" s="135"/>
      <c r="DJ24" s="164"/>
      <c r="DK24" s="741" t="s">
        <v>693</v>
      </c>
      <c r="DL24" s="741"/>
      <c r="DM24" s="741"/>
      <c r="DN24" s="741"/>
      <c r="DO24" s="741"/>
      <c r="DP24" s="741"/>
      <c r="DQ24" s="741"/>
      <c r="DR24" s="741"/>
      <c r="DS24" s="741"/>
      <c r="DT24" s="741"/>
      <c r="DU24" s="741"/>
      <c r="DV24" s="742"/>
      <c r="DW24" s="135"/>
      <c r="DX24" s="160"/>
      <c r="DY24" s="740" t="s">
        <v>6349</v>
      </c>
      <c r="DZ24" s="741"/>
      <c r="EA24" s="741"/>
      <c r="EB24" s="741"/>
      <c r="EC24" s="741"/>
      <c r="ED24" s="741"/>
      <c r="EE24" s="741"/>
      <c r="EF24" s="741"/>
      <c r="EG24" s="741"/>
      <c r="EH24" s="741"/>
      <c r="EI24" s="741"/>
      <c r="EJ24" s="742"/>
    </row>
    <row r="25" spans="1:140" ht="48.75" customHeight="1">
      <c r="C25" s="734" t="s">
        <v>5883</v>
      </c>
      <c r="D25" s="763"/>
      <c r="E25" s="763"/>
      <c r="F25" s="763"/>
      <c r="G25" s="763"/>
      <c r="H25" s="763"/>
      <c r="I25" s="763"/>
      <c r="J25" s="763"/>
      <c r="K25" s="763"/>
      <c r="L25" s="763"/>
      <c r="M25" s="763"/>
      <c r="N25" s="744"/>
      <c r="Q25" s="734" t="s">
        <v>5882</v>
      </c>
      <c r="R25" s="735"/>
      <c r="S25" s="735"/>
      <c r="T25" s="735"/>
      <c r="U25" s="735"/>
      <c r="V25" s="735"/>
      <c r="W25" s="735"/>
      <c r="X25" s="735"/>
      <c r="Y25" s="735"/>
      <c r="Z25" s="735"/>
      <c r="AA25" s="735"/>
      <c r="AB25" s="735"/>
      <c r="AC25" s="142"/>
      <c r="AD25" s="164"/>
      <c r="AE25" s="735" t="s">
        <v>4268</v>
      </c>
      <c r="AF25" s="735"/>
      <c r="AG25" s="735"/>
      <c r="AH25" s="735"/>
      <c r="AI25" s="735"/>
      <c r="AJ25" s="735"/>
      <c r="AK25" s="735"/>
      <c r="AL25" s="735"/>
      <c r="AM25" s="735"/>
      <c r="AN25" s="735"/>
      <c r="AO25" s="735"/>
      <c r="AP25" s="735"/>
      <c r="AQ25" s="142"/>
      <c r="AR25" s="164"/>
      <c r="AS25" s="735" t="s">
        <v>5884</v>
      </c>
      <c r="AT25" s="735"/>
      <c r="AU25" s="735"/>
      <c r="AV25" s="735"/>
      <c r="AW25" s="735"/>
      <c r="AX25" s="735"/>
      <c r="AY25" s="735"/>
      <c r="AZ25" s="735"/>
      <c r="BA25" s="735"/>
      <c r="BB25" s="735"/>
      <c r="BC25" s="735"/>
      <c r="BD25" s="744"/>
      <c r="BE25" s="142"/>
      <c r="BF25" s="160"/>
      <c r="BG25" s="879" t="s">
        <v>5887</v>
      </c>
      <c r="BH25" s="815"/>
      <c r="BI25" s="815"/>
      <c r="BJ25" s="815"/>
      <c r="BK25" s="815"/>
      <c r="BL25" s="815"/>
      <c r="BM25" s="815"/>
      <c r="BN25" s="815"/>
      <c r="BO25" s="815"/>
      <c r="BP25" s="815"/>
      <c r="BQ25" s="815"/>
      <c r="BR25" s="880"/>
      <c r="BS25" s="142"/>
      <c r="BT25" s="164"/>
      <c r="BU25" s="763" t="s">
        <v>4271</v>
      </c>
      <c r="BV25" s="763"/>
      <c r="BW25" s="763"/>
      <c r="BX25" s="763"/>
      <c r="BY25" s="763"/>
      <c r="BZ25" s="763"/>
      <c r="CA25" s="763"/>
      <c r="CB25" s="763"/>
      <c r="CC25" s="763"/>
      <c r="CD25" s="763"/>
      <c r="CE25" s="763"/>
      <c r="CF25" s="763"/>
      <c r="CG25" s="142"/>
      <c r="CH25" s="160"/>
      <c r="CI25" s="763" t="s">
        <v>5885</v>
      </c>
      <c r="CJ25" s="763"/>
      <c r="CK25" s="763"/>
      <c r="CL25" s="763"/>
      <c r="CM25" s="763"/>
      <c r="CN25" s="763"/>
      <c r="CO25" s="763"/>
      <c r="CP25" s="763"/>
      <c r="CQ25" s="763"/>
      <c r="CR25" s="763"/>
      <c r="CS25" s="763"/>
      <c r="CT25" s="744"/>
      <c r="CU25" s="142"/>
      <c r="CV25" s="142"/>
      <c r="CW25" s="734" t="s">
        <v>4237</v>
      </c>
      <c r="CX25" s="735"/>
      <c r="CY25" s="735"/>
      <c r="CZ25" s="735"/>
      <c r="DA25" s="735"/>
      <c r="DB25" s="735"/>
      <c r="DC25" s="735"/>
      <c r="DD25" s="735"/>
      <c r="DE25" s="735"/>
      <c r="DF25" s="735"/>
      <c r="DG25" s="735"/>
      <c r="DH25" s="735"/>
      <c r="DI25" s="142"/>
      <c r="DJ25" s="164"/>
      <c r="DK25" s="735" t="s">
        <v>4272</v>
      </c>
      <c r="DL25" s="735"/>
      <c r="DM25" s="735"/>
      <c r="DN25" s="735"/>
      <c r="DO25" s="735"/>
      <c r="DP25" s="735"/>
      <c r="DQ25" s="735"/>
      <c r="DR25" s="735"/>
      <c r="DS25" s="735"/>
      <c r="DT25" s="735"/>
      <c r="DU25" s="735"/>
      <c r="DV25" s="744"/>
      <c r="DW25" s="142"/>
      <c r="DY25" s="734" t="s">
        <v>4239</v>
      </c>
      <c r="DZ25" s="763"/>
      <c r="EA25" s="763"/>
      <c r="EB25" s="763"/>
      <c r="EC25" s="763"/>
      <c r="ED25" s="763"/>
      <c r="EE25" s="763"/>
      <c r="EF25" s="763"/>
      <c r="EG25" s="763"/>
      <c r="EH25" s="763"/>
      <c r="EI25" s="763"/>
      <c r="EJ25" s="744"/>
    </row>
    <row r="26" spans="1:140" ht="15" customHeight="1">
      <c r="C26" s="736" t="s">
        <v>5878</v>
      </c>
      <c r="D26" s="762"/>
      <c r="E26" s="762"/>
      <c r="F26" s="762"/>
      <c r="G26" s="762"/>
      <c r="H26" s="762"/>
      <c r="I26" s="762"/>
      <c r="J26" s="762"/>
      <c r="K26" s="762"/>
      <c r="L26" s="762"/>
      <c r="M26" s="762"/>
      <c r="N26" s="718"/>
      <c r="Q26" s="736"/>
      <c r="R26" s="717"/>
      <c r="S26" s="717"/>
      <c r="T26" s="717"/>
      <c r="U26" s="717"/>
      <c r="V26" s="717"/>
      <c r="W26" s="717"/>
      <c r="X26" s="717"/>
      <c r="Y26" s="717"/>
      <c r="Z26" s="717"/>
      <c r="AA26" s="717"/>
      <c r="AB26" s="717"/>
      <c r="AC26" s="403"/>
      <c r="AD26" s="164"/>
      <c r="AE26" s="717" t="s">
        <v>685</v>
      </c>
      <c r="AF26" s="717"/>
      <c r="AG26" s="717"/>
      <c r="AH26" s="717"/>
      <c r="AI26" s="717"/>
      <c r="AJ26" s="717"/>
      <c r="AK26" s="717"/>
      <c r="AL26" s="717"/>
      <c r="AM26" s="717"/>
      <c r="AN26" s="717"/>
      <c r="AO26" s="717"/>
      <c r="AP26" s="717"/>
      <c r="AQ26" s="403"/>
      <c r="AR26" s="164"/>
      <c r="AS26" s="717" t="s">
        <v>5878</v>
      </c>
      <c r="AT26" s="717"/>
      <c r="AU26" s="717"/>
      <c r="AV26" s="717"/>
      <c r="AW26" s="717"/>
      <c r="AX26" s="717"/>
      <c r="AY26" s="717"/>
      <c r="AZ26" s="717"/>
      <c r="BA26" s="717"/>
      <c r="BB26" s="717"/>
      <c r="BC26" s="717"/>
      <c r="BD26" s="718"/>
      <c r="BE26" s="403"/>
      <c r="BF26" s="160"/>
      <c r="BG26" s="806"/>
      <c r="BH26" s="807"/>
      <c r="BI26" s="807"/>
      <c r="BJ26" s="807"/>
      <c r="BK26" s="807"/>
      <c r="BL26" s="807"/>
      <c r="BM26" s="807"/>
      <c r="BN26" s="807"/>
      <c r="BO26" s="807"/>
      <c r="BP26" s="807"/>
      <c r="BQ26" s="807"/>
      <c r="BR26" s="808"/>
      <c r="BS26" s="403"/>
      <c r="BT26" s="164"/>
      <c r="BU26" s="762" t="s">
        <v>685</v>
      </c>
      <c r="BV26" s="762"/>
      <c r="BW26" s="762"/>
      <c r="BX26" s="762"/>
      <c r="BY26" s="762"/>
      <c r="BZ26" s="762"/>
      <c r="CA26" s="762"/>
      <c r="CB26" s="762"/>
      <c r="CC26" s="762"/>
      <c r="CD26" s="762"/>
      <c r="CE26" s="762"/>
      <c r="CF26" s="762"/>
      <c r="CG26" s="403"/>
      <c r="CH26" s="160"/>
      <c r="CI26" s="762" t="s">
        <v>5878</v>
      </c>
      <c r="CJ26" s="762"/>
      <c r="CK26" s="762"/>
      <c r="CL26" s="762"/>
      <c r="CM26" s="762"/>
      <c r="CN26" s="762"/>
      <c r="CO26" s="762"/>
      <c r="CP26" s="762"/>
      <c r="CQ26" s="762"/>
      <c r="CR26" s="762"/>
      <c r="CS26" s="762"/>
      <c r="CT26" s="718"/>
      <c r="CU26" s="142"/>
      <c r="CV26" s="142"/>
      <c r="CW26" s="736"/>
      <c r="CX26" s="717"/>
      <c r="CY26" s="717"/>
      <c r="CZ26" s="717"/>
      <c r="DA26" s="717"/>
      <c r="DB26" s="717"/>
      <c r="DC26" s="717"/>
      <c r="DD26" s="717"/>
      <c r="DE26" s="717"/>
      <c r="DF26" s="717"/>
      <c r="DG26" s="717"/>
      <c r="DH26" s="717"/>
      <c r="DI26" s="403"/>
      <c r="DJ26" s="164"/>
      <c r="DK26" s="717" t="s">
        <v>685</v>
      </c>
      <c r="DL26" s="717"/>
      <c r="DM26" s="717"/>
      <c r="DN26" s="717"/>
      <c r="DO26" s="717"/>
      <c r="DP26" s="717"/>
      <c r="DQ26" s="717"/>
      <c r="DR26" s="717"/>
      <c r="DS26" s="717"/>
      <c r="DT26" s="717"/>
      <c r="DU26" s="717"/>
      <c r="DV26" s="718"/>
      <c r="DW26" s="142"/>
      <c r="DY26" s="736"/>
      <c r="DZ26" s="762"/>
      <c r="EA26" s="762"/>
      <c r="EB26" s="762"/>
      <c r="EC26" s="762"/>
      <c r="ED26" s="762"/>
      <c r="EE26" s="762"/>
      <c r="EF26" s="762"/>
      <c r="EG26" s="762"/>
      <c r="EH26" s="762"/>
      <c r="EI26" s="762"/>
      <c r="EJ26" s="718"/>
    </row>
    <row r="27" spans="1:140" ht="106.5" customHeight="1">
      <c r="C27" s="720"/>
      <c r="D27" s="711"/>
      <c r="E27" s="711"/>
      <c r="F27" s="711"/>
      <c r="G27" s="711"/>
      <c r="H27" s="711"/>
      <c r="I27" s="711"/>
      <c r="J27" s="711"/>
      <c r="K27" s="711"/>
      <c r="L27" s="711"/>
      <c r="M27" s="711"/>
      <c r="N27" s="712"/>
      <c r="Q27" s="720"/>
      <c r="R27" s="711"/>
      <c r="S27" s="711"/>
      <c r="T27" s="711"/>
      <c r="U27" s="711"/>
      <c r="V27" s="711"/>
      <c r="W27" s="711"/>
      <c r="X27" s="711"/>
      <c r="Y27" s="711"/>
      <c r="Z27" s="711"/>
      <c r="AA27" s="711"/>
      <c r="AB27" s="721"/>
      <c r="AC27" s="135"/>
      <c r="AD27" s="164"/>
      <c r="AE27" s="710"/>
      <c r="AF27" s="711"/>
      <c r="AG27" s="711"/>
      <c r="AH27" s="711"/>
      <c r="AI27" s="711"/>
      <c r="AJ27" s="711"/>
      <c r="AK27" s="711"/>
      <c r="AL27" s="711"/>
      <c r="AM27" s="711"/>
      <c r="AN27" s="711"/>
      <c r="AO27" s="711"/>
      <c r="AP27" s="721"/>
      <c r="AQ27" s="135"/>
      <c r="AR27" s="164"/>
      <c r="AS27" s="710"/>
      <c r="AT27" s="711"/>
      <c r="AU27" s="711"/>
      <c r="AV27" s="711"/>
      <c r="AW27" s="711"/>
      <c r="AX27" s="711"/>
      <c r="AY27" s="711"/>
      <c r="AZ27" s="711"/>
      <c r="BA27" s="711"/>
      <c r="BB27" s="711"/>
      <c r="BC27" s="711"/>
      <c r="BD27" s="712"/>
      <c r="BE27" s="135"/>
      <c r="BF27" s="160"/>
      <c r="BG27" s="720"/>
      <c r="BH27" s="711"/>
      <c r="BI27" s="711"/>
      <c r="BJ27" s="711"/>
      <c r="BK27" s="711"/>
      <c r="BL27" s="711"/>
      <c r="BM27" s="711"/>
      <c r="BN27" s="711"/>
      <c r="BO27" s="711"/>
      <c r="BP27" s="711"/>
      <c r="BQ27" s="711"/>
      <c r="BR27" s="721"/>
      <c r="BS27" s="135"/>
      <c r="BT27" s="164"/>
      <c r="BU27" s="710"/>
      <c r="BV27" s="711"/>
      <c r="BW27" s="711"/>
      <c r="BX27" s="711"/>
      <c r="BY27" s="711"/>
      <c r="BZ27" s="711"/>
      <c r="CA27" s="711"/>
      <c r="CB27" s="711"/>
      <c r="CC27" s="711"/>
      <c r="CD27" s="711"/>
      <c r="CE27" s="711"/>
      <c r="CF27" s="721"/>
      <c r="CG27" s="135"/>
      <c r="CH27" s="160"/>
      <c r="CI27" s="710"/>
      <c r="CJ27" s="711"/>
      <c r="CK27" s="711"/>
      <c r="CL27" s="711"/>
      <c r="CM27" s="711"/>
      <c r="CN27" s="711"/>
      <c r="CO27" s="711"/>
      <c r="CP27" s="711"/>
      <c r="CQ27" s="711"/>
      <c r="CR27" s="711"/>
      <c r="CS27" s="711"/>
      <c r="CT27" s="712"/>
      <c r="CU27" s="142"/>
      <c r="CV27" s="142"/>
      <c r="CW27" s="720"/>
      <c r="CX27" s="711"/>
      <c r="CY27" s="711"/>
      <c r="CZ27" s="711"/>
      <c r="DA27" s="711"/>
      <c r="DB27" s="711"/>
      <c r="DC27" s="711"/>
      <c r="DD27" s="711"/>
      <c r="DE27" s="711"/>
      <c r="DF27" s="711"/>
      <c r="DG27" s="711"/>
      <c r="DH27" s="721"/>
      <c r="DI27" s="135"/>
      <c r="DJ27" s="164"/>
      <c r="DK27" s="710"/>
      <c r="DL27" s="711"/>
      <c r="DM27" s="711"/>
      <c r="DN27" s="711"/>
      <c r="DO27" s="711"/>
      <c r="DP27" s="711"/>
      <c r="DQ27" s="711"/>
      <c r="DR27" s="711"/>
      <c r="DS27" s="711"/>
      <c r="DT27" s="711"/>
      <c r="DU27" s="711"/>
      <c r="DV27" s="712"/>
      <c r="DW27" s="142"/>
      <c r="DY27" s="720"/>
      <c r="DZ27" s="711"/>
      <c r="EA27" s="711"/>
      <c r="EB27" s="711"/>
      <c r="EC27" s="711"/>
      <c r="ED27" s="711"/>
      <c r="EE27" s="711"/>
      <c r="EF27" s="711"/>
      <c r="EG27" s="711"/>
      <c r="EH27" s="711"/>
      <c r="EI27" s="711"/>
      <c r="EJ27" s="712"/>
    </row>
    <row r="28" spans="1:140">
      <c r="A28" s="137" t="s">
        <v>5857</v>
      </c>
      <c r="C28" s="714">
        <f>VLOOKUP(A28,'Прайс-лист'!$B:$K,10,0)</f>
        <v>1920</v>
      </c>
      <c r="D28" s="715"/>
      <c r="E28" s="715"/>
      <c r="F28" s="715"/>
      <c r="G28" s="715"/>
      <c r="H28" s="715"/>
      <c r="I28" s="715"/>
      <c r="J28" s="715"/>
      <c r="K28" s="716"/>
      <c r="L28" s="708"/>
      <c r="M28" s="761"/>
      <c r="N28" s="713"/>
      <c r="O28" s="137" t="s">
        <v>5115</v>
      </c>
      <c r="Q28" s="881">
        <f>VLOOKUP(O28,'Прайс-лист'!$B:$K,10,0)</f>
        <v>440</v>
      </c>
      <c r="R28" s="882"/>
      <c r="S28" s="882"/>
      <c r="T28" s="882"/>
      <c r="U28" s="882"/>
      <c r="V28" s="882"/>
      <c r="W28" s="882"/>
      <c r="X28" s="882"/>
      <c r="Y28" s="945"/>
      <c r="Z28" s="947"/>
      <c r="AA28" s="948"/>
      <c r="AB28" s="949"/>
      <c r="AC28" s="137" t="s">
        <v>689</v>
      </c>
      <c r="AD28" s="160"/>
      <c r="AE28" s="719">
        <f>VLOOKUP(AC28,'Прайс-лист'!$B:$K,10,0)</f>
        <v>900</v>
      </c>
      <c r="AF28" s="715"/>
      <c r="AG28" s="715"/>
      <c r="AH28" s="715"/>
      <c r="AI28" s="715"/>
      <c r="AJ28" s="715"/>
      <c r="AK28" s="715"/>
      <c r="AL28" s="715"/>
      <c r="AM28" s="716"/>
      <c r="AN28" s="708"/>
      <c r="AO28" s="709"/>
      <c r="AP28" s="709"/>
      <c r="AQ28" s="137" t="s">
        <v>5859</v>
      </c>
      <c r="AR28" s="160"/>
      <c r="AS28" s="719">
        <f>VLOOKUP(AQ28,'Прайс-лист'!$B:$K,10,0)</f>
        <v>2120</v>
      </c>
      <c r="AT28" s="715"/>
      <c r="AU28" s="715"/>
      <c r="AV28" s="715"/>
      <c r="AW28" s="715"/>
      <c r="AX28" s="715"/>
      <c r="AY28" s="715"/>
      <c r="AZ28" s="715"/>
      <c r="BA28" s="716"/>
      <c r="BB28" s="708"/>
      <c r="BC28" s="709"/>
      <c r="BD28" s="713"/>
      <c r="BE28" s="137" t="s">
        <v>5116</v>
      </c>
      <c r="BF28" s="160"/>
      <c r="BG28" s="881">
        <f>VLOOKUP(BE28,'Прайс-лист'!$B:$K,10,0)</f>
        <v>460</v>
      </c>
      <c r="BH28" s="882"/>
      <c r="BI28" s="882"/>
      <c r="BJ28" s="882"/>
      <c r="BK28" s="882"/>
      <c r="BL28" s="882"/>
      <c r="BM28" s="882"/>
      <c r="BN28" s="882"/>
      <c r="BO28" s="945"/>
      <c r="BP28" s="947"/>
      <c r="BQ28" s="948"/>
      <c r="BR28" s="949"/>
      <c r="BS28" s="137" t="s">
        <v>692</v>
      </c>
      <c r="BT28" s="160"/>
      <c r="BU28" s="719">
        <f>VLOOKUP(BS28,'Прайс-лист'!$B:$K,10,0)</f>
        <v>1110</v>
      </c>
      <c r="BV28" s="715"/>
      <c r="BW28" s="715"/>
      <c r="BX28" s="715"/>
      <c r="BY28" s="715"/>
      <c r="BZ28" s="715"/>
      <c r="CA28" s="715"/>
      <c r="CB28" s="715"/>
      <c r="CC28" s="716"/>
      <c r="CD28" s="708"/>
      <c r="CE28" s="761"/>
      <c r="CF28" s="761"/>
      <c r="CG28" s="137" t="s">
        <v>5861</v>
      </c>
      <c r="CH28" s="160"/>
      <c r="CI28" s="719">
        <f>VLOOKUP(CG28,'Прайс-лист'!$B:$K,10,0)</f>
        <v>2420</v>
      </c>
      <c r="CJ28" s="715"/>
      <c r="CK28" s="715"/>
      <c r="CL28" s="715"/>
      <c r="CM28" s="715"/>
      <c r="CN28" s="715"/>
      <c r="CO28" s="715"/>
      <c r="CP28" s="715"/>
      <c r="CQ28" s="716"/>
      <c r="CR28" s="708"/>
      <c r="CS28" s="761"/>
      <c r="CT28" s="713"/>
      <c r="CU28" s="137" t="s">
        <v>5117</v>
      </c>
      <c r="CV28" s="160"/>
      <c r="CW28" s="881">
        <f>VLOOKUP(CU28,'Прайс-лист'!$B:$K,10,0)</f>
        <v>520</v>
      </c>
      <c r="CX28" s="882"/>
      <c r="CY28" s="882"/>
      <c r="CZ28" s="882"/>
      <c r="DA28" s="882"/>
      <c r="DB28" s="882"/>
      <c r="DC28" s="882"/>
      <c r="DD28" s="882"/>
      <c r="DE28" s="945"/>
      <c r="DF28" s="947"/>
      <c r="DG28" s="948"/>
      <c r="DH28" s="949"/>
      <c r="DI28" s="137" t="s">
        <v>695</v>
      </c>
      <c r="DJ28" s="160"/>
      <c r="DK28" s="719">
        <f>VLOOKUP(DI28,'Прайс-лист'!$B:$K,10,0)</f>
        <v>1140</v>
      </c>
      <c r="DL28" s="715"/>
      <c r="DM28" s="715"/>
      <c r="DN28" s="715"/>
      <c r="DO28" s="715"/>
      <c r="DP28" s="715"/>
      <c r="DQ28" s="715"/>
      <c r="DR28" s="715"/>
      <c r="DS28" s="716"/>
      <c r="DT28" s="708"/>
      <c r="DU28" s="709"/>
      <c r="DV28" s="713"/>
      <c r="DW28" s="137" t="s">
        <v>5118</v>
      </c>
      <c r="DX28" s="160"/>
      <c r="DY28" s="881">
        <f>VLOOKUP(DW28,'Прайс-лист'!$B:$K,10,0)</f>
        <v>540</v>
      </c>
      <c r="DZ28" s="882"/>
      <c r="EA28" s="882"/>
      <c r="EB28" s="882"/>
      <c r="EC28" s="882"/>
      <c r="ED28" s="882"/>
      <c r="EE28" s="882"/>
      <c r="EF28" s="882"/>
      <c r="EG28" s="945"/>
      <c r="EH28" s="947"/>
      <c r="EI28" s="948"/>
      <c r="EJ28" s="949"/>
    </row>
    <row r="29" spans="1:140" ht="15" thickBot="1">
      <c r="A29" s="138" t="s">
        <v>5858</v>
      </c>
      <c r="C29" s="753">
        <f>VLOOKUP(A29,'Прайс-лист'!$B:$K,10,0)</f>
        <v>1920</v>
      </c>
      <c r="D29" s="723"/>
      <c r="E29" s="723"/>
      <c r="F29" s="723"/>
      <c r="G29" s="723"/>
      <c r="H29" s="723"/>
      <c r="I29" s="723"/>
      <c r="J29" s="723"/>
      <c r="K29" s="724"/>
      <c r="L29" s="725"/>
      <c r="M29" s="726"/>
      <c r="N29" s="727"/>
      <c r="O29" s="138"/>
      <c r="Q29" s="884" t="e">
        <f>VLOOKUP(O29,'Прайс-лист'!$B:$K,10,0)</f>
        <v>#N/A</v>
      </c>
      <c r="R29" s="885"/>
      <c r="S29" s="885"/>
      <c r="T29" s="885"/>
      <c r="U29" s="885"/>
      <c r="V29" s="885"/>
      <c r="W29" s="885"/>
      <c r="X29" s="885"/>
      <c r="Y29" s="946"/>
      <c r="Z29" s="950"/>
      <c r="AA29" s="951"/>
      <c r="AB29" s="952"/>
      <c r="AC29" s="139" t="s">
        <v>813</v>
      </c>
      <c r="AD29" s="245"/>
      <c r="AE29" s="722">
        <f>VLOOKUP(AC29,'Прайс-лист'!$B:$K,10,0)</f>
        <v>900</v>
      </c>
      <c r="AF29" s="723"/>
      <c r="AG29" s="723"/>
      <c r="AH29" s="723"/>
      <c r="AI29" s="723"/>
      <c r="AJ29" s="723"/>
      <c r="AK29" s="723"/>
      <c r="AL29" s="723"/>
      <c r="AM29" s="724"/>
      <c r="AN29" s="725"/>
      <c r="AO29" s="726"/>
      <c r="AP29" s="726"/>
      <c r="AQ29" s="139" t="s">
        <v>5860</v>
      </c>
      <c r="AR29" s="245"/>
      <c r="AS29" s="722">
        <f>VLOOKUP(AQ29,'Прайс-лист'!$B:$K,10,0)</f>
        <v>2120</v>
      </c>
      <c r="AT29" s="723"/>
      <c r="AU29" s="723"/>
      <c r="AV29" s="723"/>
      <c r="AW29" s="723"/>
      <c r="AX29" s="723"/>
      <c r="AY29" s="723"/>
      <c r="AZ29" s="723"/>
      <c r="BA29" s="724"/>
      <c r="BB29" s="725"/>
      <c r="BC29" s="726"/>
      <c r="BD29" s="727"/>
      <c r="BE29" s="138"/>
      <c r="BF29" s="160"/>
      <c r="BG29" s="884" t="e">
        <f>VLOOKUP(BE29,'Прайс-лист'!$B:$K,10,0)</f>
        <v>#N/A</v>
      </c>
      <c r="BH29" s="885"/>
      <c r="BI29" s="885"/>
      <c r="BJ29" s="885"/>
      <c r="BK29" s="885"/>
      <c r="BL29" s="885"/>
      <c r="BM29" s="885"/>
      <c r="BN29" s="885"/>
      <c r="BO29" s="946"/>
      <c r="BP29" s="950"/>
      <c r="BQ29" s="951"/>
      <c r="BR29" s="952"/>
      <c r="BS29" s="139" t="s">
        <v>815</v>
      </c>
      <c r="BT29" s="245"/>
      <c r="BU29" s="722">
        <f>VLOOKUP(BS29,'Прайс-лист'!$B:$K,10,0)</f>
        <v>1110</v>
      </c>
      <c r="BV29" s="723"/>
      <c r="BW29" s="723"/>
      <c r="BX29" s="723"/>
      <c r="BY29" s="723"/>
      <c r="BZ29" s="723"/>
      <c r="CA29" s="723"/>
      <c r="CB29" s="723"/>
      <c r="CC29" s="724"/>
      <c r="CD29" s="725"/>
      <c r="CE29" s="726"/>
      <c r="CF29" s="726"/>
      <c r="CG29" s="139" t="s">
        <v>5862</v>
      </c>
      <c r="CH29" s="245"/>
      <c r="CI29" s="722">
        <f>VLOOKUP(CG29,'Прайс-лист'!$B:$K,10,0)</f>
        <v>2420</v>
      </c>
      <c r="CJ29" s="723"/>
      <c r="CK29" s="723"/>
      <c r="CL29" s="723"/>
      <c r="CM29" s="723"/>
      <c r="CN29" s="723"/>
      <c r="CO29" s="723"/>
      <c r="CP29" s="723"/>
      <c r="CQ29" s="724"/>
      <c r="CR29" s="725"/>
      <c r="CS29" s="726"/>
      <c r="CT29" s="727"/>
      <c r="CU29" s="138"/>
      <c r="CV29" s="160"/>
      <c r="CW29" s="884" t="e">
        <f>VLOOKUP(CU29,'Прайс-лист'!$B:$K,10,0)</f>
        <v>#N/A</v>
      </c>
      <c r="CX29" s="885"/>
      <c r="CY29" s="885"/>
      <c r="CZ29" s="885"/>
      <c r="DA29" s="885"/>
      <c r="DB29" s="885"/>
      <c r="DC29" s="885"/>
      <c r="DD29" s="885"/>
      <c r="DE29" s="946"/>
      <c r="DF29" s="950"/>
      <c r="DG29" s="951"/>
      <c r="DH29" s="952"/>
      <c r="DI29" s="139" t="s">
        <v>817</v>
      </c>
      <c r="DJ29" s="245"/>
      <c r="DK29" s="722">
        <f>VLOOKUP(DI29,'Прайс-лист'!$B:$K,10,0)</f>
        <v>1140</v>
      </c>
      <c r="DL29" s="723"/>
      <c r="DM29" s="723"/>
      <c r="DN29" s="723"/>
      <c r="DO29" s="723"/>
      <c r="DP29" s="723"/>
      <c r="DQ29" s="723"/>
      <c r="DR29" s="723"/>
      <c r="DS29" s="724"/>
      <c r="DT29" s="725"/>
      <c r="DU29" s="726"/>
      <c r="DV29" s="727"/>
      <c r="DW29" s="138"/>
      <c r="DX29" s="160"/>
      <c r="DY29" s="884" t="e">
        <f>VLOOKUP(DW29,'Прайс-лист'!$B:$K,10,0)</f>
        <v>#N/A</v>
      </c>
      <c r="DZ29" s="885"/>
      <c r="EA29" s="885"/>
      <c r="EB29" s="885"/>
      <c r="EC29" s="885"/>
      <c r="ED29" s="885"/>
      <c r="EE29" s="885"/>
      <c r="EF29" s="885"/>
      <c r="EG29" s="946"/>
      <c r="EH29" s="950"/>
      <c r="EI29" s="951"/>
      <c r="EJ29" s="952"/>
    </row>
    <row r="30" spans="1:140" ht="14.25" customHeight="1" thickBot="1">
      <c r="A30" s="402"/>
      <c r="B30" s="402"/>
      <c r="C30" s="402"/>
      <c r="D30" s="402"/>
      <c r="E30" s="402"/>
      <c r="F30" s="402"/>
      <c r="G30" s="402"/>
      <c r="H30" s="402"/>
      <c r="I30" s="402"/>
      <c r="J30" s="402"/>
      <c r="K30" s="402"/>
      <c r="L30" s="402"/>
      <c r="M30" s="160"/>
      <c r="N30" s="158"/>
      <c r="O30" s="158"/>
      <c r="P30" s="158"/>
      <c r="Q30" s="158"/>
      <c r="R30" s="158"/>
      <c r="S30" s="158"/>
      <c r="T30" s="158"/>
      <c r="U30" s="158"/>
      <c r="V30" s="158"/>
      <c r="W30" s="158"/>
      <c r="X30" s="158"/>
      <c r="Y30" s="158"/>
      <c r="Z30" s="140"/>
      <c r="AA30" s="158"/>
      <c r="AB30" s="158"/>
      <c r="AC30" s="158"/>
      <c r="AD30" s="158"/>
      <c r="AE30" s="158"/>
      <c r="AF30" s="158"/>
      <c r="AG30" s="158"/>
      <c r="AH30" s="158"/>
      <c r="AI30" s="158"/>
      <c r="AJ30" s="158"/>
      <c r="AK30" s="158"/>
      <c r="AL30" s="158"/>
      <c r="AM30" s="140"/>
      <c r="AN30" s="158"/>
      <c r="AO30" s="158"/>
      <c r="AP30" s="158"/>
      <c r="AQ30" s="158"/>
      <c r="AR30" s="158"/>
      <c r="AS30" s="158"/>
      <c r="AT30" s="158"/>
      <c r="AU30" s="158"/>
      <c r="AV30" s="158"/>
      <c r="AW30" s="158"/>
      <c r="AX30" s="158"/>
      <c r="AY30" s="158"/>
      <c r="AZ30" s="160"/>
      <c r="BA30" s="160"/>
      <c r="BB30" s="160"/>
      <c r="BC30" s="160"/>
      <c r="BD30" s="158"/>
      <c r="BE30" s="158"/>
      <c r="BF30" s="158"/>
      <c r="BG30" s="158"/>
      <c r="BH30" s="158"/>
      <c r="BI30" s="158"/>
      <c r="BJ30" s="158"/>
      <c r="BK30" s="158"/>
      <c r="BL30" s="158"/>
      <c r="BM30" s="158"/>
      <c r="BN30" s="158"/>
      <c r="BO30" s="158"/>
      <c r="BP30" s="158"/>
      <c r="BQ30" s="158"/>
      <c r="BR30" s="158"/>
      <c r="BS30" s="158"/>
      <c r="BT30" s="164"/>
      <c r="BU30" s="142"/>
      <c r="BV30" s="142"/>
      <c r="BW30" s="142"/>
      <c r="BX30" s="142"/>
      <c r="BY30" s="142"/>
      <c r="BZ30" s="142"/>
      <c r="CA30" s="142"/>
      <c r="CB30" s="142"/>
      <c r="CC30" s="142"/>
      <c r="CD30" s="142"/>
      <c r="CE30" s="142"/>
      <c r="CF30" s="142"/>
      <c r="CG30" s="142"/>
      <c r="CH30" s="142"/>
      <c r="CI30" s="142"/>
      <c r="CJ30" s="142"/>
      <c r="CK30" s="142"/>
      <c r="CL30" s="142"/>
      <c r="CM30" s="142"/>
      <c r="CN30" s="142"/>
      <c r="CO30" s="142"/>
      <c r="CP30" s="142"/>
      <c r="CQ30" s="142"/>
      <c r="CR30" s="142"/>
      <c r="CS30" s="142"/>
      <c r="CT30" s="142"/>
      <c r="CU30" s="142"/>
      <c r="CV30" s="142"/>
      <c r="CW30" s="142"/>
      <c r="CX30" s="142"/>
      <c r="CY30" s="142"/>
      <c r="CZ30" s="142"/>
      <c r="DA30" s="142"/>
      <c r="DB30" s="142"/>
      <c r="DC30" s="142"/>
      <c r="DD30" s="142"/>
      <c r="DE30" s="142"/>
      <c r="DF30" s="142"/>
      <c r="DG30" s="142"/>
      <c r="DH30" s="142"/>
      <c r="DI30" s="142"/>
      <c r="DJ30" s="142"/>
      <c r="DK30" s="142"/>
      <c r="DL30" s="142"/>
      <c r="DM30" s="142"/>
      <c r="DN30" s="142"/>
      <c r="DO30" s="142"/>
      <c r="DP30" s="142"/>
      <c r="DQ30" s="142"/>
      <c r="DR30" s="142"/>
      <c r="DS30" s="142"/>
      <c r="DT30" s="142"/>
      <c r="DU30" s="142"/>
      <c r="DV30" s="142"/>
      <c r="DW30" s="142"/>
    </row>
    <row r="31" spans="1:140" ht="15.75" customHeight="1" thickBot="1">
      <c r="C31" s="754" t="s">
        <v>4280</v>
      </c>
      <c r="D31" s="755"/>
      <c r="E31" s="755"/>
      <c r="F31" s="755"/>
      <c r="G31" s="755"/>
      <c r="H31" s="755"/>
      <c r="I31" s="755"/>
      <c r="J31" s="755"/>
      <c r="K31" s="755"/>
      <c r="L31" s="755"/>
      <c r="M31" s="755"/>
      <c r="N31" s="756"/>
      <c r="O31" s="158"/>
      <c r="P31" s="158"/>
      <c r="Q31" s="754" t="s">
        <v>4188</v>
      </c>
      <c r="R31" s="755"/>
      <c r="S31" s="755"/>
      <c r="T31" s="755"/>
      <c r="U31" s="755"/>
      <c r="V31" s="755"/>
      <c r="W31" s="755"/>
      <c r="X31" s="755"/>
      <c r="Y31" s="755"/>
      <c r="Z31" s="755"/>
      <c r="AA31" s="755"/>
      <c r="AB31" s="755"/>
      <c r="AC31" s="755"/>
      <c r="AD31" s="755"/>
      <c r="AE31" s="755"/>
      <c r="AF31" s="755"/>
      <c r="AG31" s="755"/>
      <c r="AH31" s="755"/>
      <c r="AI31" s="755"/>
      <c r="AJ31" s="755"/>
      <c r="AK31" s="755"/>
      <c r="AL31" s="755"/>
      <c r="AM31" s="755"/>
      <c r="AN31" s="755"/>
      <c r="AO31" s="755"/>
      <c r="AP31" s="755"/>
      <c r="AQ31" s="755"/>
      <c r="AR31" s="755"/>
      <c r="AS31" s="755"/>
      <c r="AT31" s="755"/>
      <c r="AU31" s="755"/>
      <c r="AV31" s="755"/>
      <c r="AW31" s="755"/>
      <c r="AX31" s="755"/>
      <c r="AY31" s="755"/>
      <c r="AZ31" s="755"/>
      <c r="BA31" s="755"/>
      <c r="BB31" s="755"/>
      <c r="BC31" s="755"/>
      <c r="BD31" s="756"/>
      <c r="BE31" s="134"/>
      <c r="BF31" s="160"/>
      <c r="BG31" s="754" t="s">
        <v>4189</v>
      </c>
      <c r="BH31" s="755"/>
      <c r="BI31" s="755"/>
      <c r="BJ31" s="755"/>
      <c r="BK31" s="755"/>
      <c r="BL31" s="755"/>
      <c r="BM31" s="755"/>
      <c r="BN31" s="755"/>
      <c r="BO31" s="755"/>
      <c r="BP31" s="755"/>
      <c r="BQ31" s="755"/>
      <c r="BR31" s="755"/>
      <c r="BS31" s="755"/>
      <c r="BT31" s="755"/>
      <c r="BU31" s="755"/>
      <c r="BV31" s="755"/>
      <c r="BW31" s="755"/>
      <c r="BX31" s="755"/>
      <c r="BY31" s="755"/>
      <c r="BZ31" s="755"/>
      <c r="CA31" s="755"/>
      <c r="CB31" s="755"/>
      <c r="CC31" s="755"/>
      <c r="CD31" s="755"/>
      <c r="CE31" s="755"/>
      <c r="CF31" s="755"/>
      <c r="CG31" s="755"/>
      <c r="CH31" s="755"/>
      <c r="CI31" s="755"/>
      <c r="CJ31" s="755"/>
      <c r="CK31" s="755"/>
      <c r="CL31" s="755"/>
      <c r="CM31" s="755"/>
      <c r="CN31" s="755"/>
      <c r="CO31" s="755"/>
      <c r="CP31" s="755"/>
      <c r="CQ31" s="755"/>
      <c r="CR31" s="755"/>
      <c r="CS31" s="755"/>
      <c r="CT31" s="755"/>
      <c r="CU31" s="755"/>
      <c r="CV31" s="755"/>
      <c r="CW31" s="755"/>
      <c r="CX31" s="755"/>
      <c r="CY31" s="755"/>
      <c r="CZ31" s="755"/>
      <c r="DA31" s="755"/>
      <c r="DB31" s="755"/>
      <c r="DC31" s="755"/>
      <c r="DD31" s="755"/>
      <c r="DE31" s="755"/>
      <c r="DF31" s="755"/>
      <c r="DG31" s="755"/>
      <c r="DH31" s="756"/>
      <c r="DI31" s="134"/>
      <c r="DJ31" s="164"/>
      <c r="DK31" s="754" t="s">
        <v>4283</v>
      </c>
      <c r="DL31" s="755"/>
      <c r="DM31" s="755"/>
      <c r="DN31" s="755"/>
      <c r="DO31" s="755"/>
      <c r="DP31" s="755"/>
      <c r="DQ31" s="755"/>
      <c r="DR31" s="755"/>
      <c r="DS31" s="755"/>
      <c r="DT31" s="755"/>
      <c r="DU31" s="755"/>
      <c r="DV31" s="755"/>
      <c r="DW31" s="755"/>
      <c r="DX31" s="755"/>
      <c r="DY31" s="755"/>
      <c r="DZ31" s="755"/>
      <c r="EA31" s="755"/>
      <c r="EB31" s="755"/>
      <c r="EC31" s="755"/>
      <c r="ED31" s="755"/>
      <c r="EE31" s="755"/>
      <c r="EF31" s="755"/>
      <c r="EG31" s="755"/>
      <c r="EH31" s="755"/>
      <c r="EI31" s="755"/>
      <c r="EJ31" s="756"/>
    </row>
    <row r="32" spans="1:140" ht="15.75">
      <c r="A32" s="135"/>
      <c r="B32" s="164"/>
      <c r="C32" s="732" t="s">
        <v>6350</v>
      </c>
      <c r="D32" s="809"/>
      <c r="E32" s="809"/>
      <c r="F32" s="809"/>
      <c r="G32" s="809"/>
      <c r="H32" s="809"/>
      <c r="I32" s="809"/>
      <c r="J32" s="809"/>
      <c r="K32" s="809"/>
      <c r="L32" s="809"/>
      <c r="M32" s="809"/>
      <c r="N32" s="743"/>
      <c r="O32" s="158"/>
      <c r="P32" s="158"/>
      <c r="Q32" s="810" t="s">
        <v>4240</v>
      </c>
      <c r="R32" s="759"/>
      <c r="S32" s="759"/>
      <c r="T32" s="759"/>
      <c r="U32" s="759"/>
      <c r="V32" s="759"/>
      <c r="W32" s="759"/>
      <c r="X32" s="759"/>
      <c r="Y32" s="759"/>
      <c r="Z32" s="759"/>
      <c r="AA32" s="759"/>
      <c r="AB32" s="759"/>
      <c r="AC32" s="341"/>
      <c r="AD32" s="382"/>
      <c r="AE32" s="759" t="s">
        <v>607</v>
      </c>
      <c r="AF32" s="759"/>
      <c r="AG32" s="759"/>
      <c r="AH32" s="759"/>
      <c r="AI32" s="759"/>
      <c r="AJ32" s="759"/>
      <c r="AK32" s="759"/>
      <c r="AL32" s="759"/>
      <c r="AM32" s="759"/>
      <c r="AN32" s="759"/>
      <c r="AO32" s="759"/>
      <c r="AP32" s="759"/>
      <c r="AQ32" s="384"/>
      <c r="AR32" s="384"/>
      <c r="AS32" s="741" t="s">
        <v>651</v>
      </c>
      <c r="AT32" s="741"/>
      <c r="AU32" s="741"/>
      <c r="AV32" s="741"/>
      <c r="AW32" s="741"/>
      <c r="AX32" s="741"/>
      <c r="AY32" s="741"/>
      <c r="AZ32" s="741"/>
      <c r="BA32" s="741"/>
      <c r="BB32" s="741"/>
      <c r="BC32" s="741"/>
      <c r="BD32" s="742"/>
      <c r="BE32" s="135"/>
      <c r="BF32" s="158"/>
      <c r="BG32" s="810" t="s">
        <v>4242</v>
      </c>
      <c r="BH32" s="759"/>
      <c r="BI32" s="759"/>
      <c r="BJ32" s="759"/>
      <c r="BK32" s="759"/>
      <c r="BL32" s="759"/>
      <c r="BM32" s="759"/>
      <c r="BN32" s="759"/>
      <c r="BO32" s="759"/>
      <c r="BP32" s="759"/>
      <c r="BQ32" s="759"/>
      <c r="BR32" s="759"/>
      <c r="BS32" s="341"/>
      <c r="BT32" s="343"/>
      <c r="BU32" s="759" t="s">
        <v>611</v>
      </c>
      <c r="BV32" s="759"/>
      <c r="BW32" s="759"/>
      <c r="BX32" s="759"/>
      <c r="BY32" s="759"/>
      <c r="BZ32" s="759"/>
      <c r="CA32" s="759"/>
      <c r="CB32" s="759"/>
      <c r="CC32" s="759"/>
      <c r="CD32" s="759"/>
      <c r="CE32" s="759"/>
      <c r="CF32" s="759"/>
      <c r="CG32" s="341"/>
      <c r="CH32" s="343"/>
      <c r="CI32" s="759" t="s">
        <v>699</v>
      </c>
      <c r="CJ32" s="759"/>
      <c r="CK32" s="759"/>
      <c r="CL32" s="759"/>
      <c r="CM32" s="759"/>
      <c r="CN32" s="759"/>
      <c r="CO32" s="759"/>
      <c r="CP32" s="759"/>
      <c r="CQ32" s="759"/>
      <c r="CR32" s="759"/>
      <c r="CS32" s="759"/>
      <c r="CT32" s="759"/>
      <c r="CU32" s="341"/>
      <c r="CV32" s="343"/>
      <c r="CW32" s="811" t="s">
        <v>4281</v>
      </c>
      <c r="CX32" s="812"/>
      <c r="CY32" s="812"/>
      <c r="CZ32" s="812"/>
      <c r="DA32" s="812"/>
      <c r="DB32" s="812"/>
      <c r="DC32" s="812"/>
      <c r="DD32" s="812"/>
      <c r="DE32" s="812"/>
      <c r="DF32" s="812"/>
      <c r="DG32" s="812"/>
      <c r="DH32" s="813"/>
      <c r="DI32" s="135"/>
      <c r="DJ32" s="164"/>
      <c r="DK32" s="740" t="s">
        <v>4244</v>
      </c>
      <c r="DL32" s="741"/>
      <c r="DM32" s="741"/>
      <c r="DN32" s="741"/>
      <c r="DO32" s="741"/>
      <c r="DP32" s="741"/>
      <c r="DQ32" s="741"/>
      <c r="DR32" s="741"/>
      <c r="DS32" s="741"/>
      <c r="DT32" s="741"/>
      <c r="DU32" s="741"/>
      <c r="DV32" s="741"/>
      <c r="DW32" s="135"/>
      <c r="DX32" s="164"/>
      <c r="DY32" s="733" t="s">
        <v>702</v>
      </c>
      <c r="DZ32" s="733"/>
      <c r="EA32" s="733"/>
      <c r="EB32" s="733"/>
      <c r="EC32" s="733"/>
      <c r="ED32" s="733"/>
      <c r="EE32" s="733"/>
      <c r="EF32" s="733"/>
      <c r="EG32" s="733"/>
      <c r="EH32" s="733"/>
      <c r="EI32" s="733"/>
      <c r="EJ32" s="743"/>
    </row>
    <row r="33" spans="1:140" ht="66" customHeight="1">
      <c r="C33" s="734" t="s">
        <v>4273</v>
      </c>
      <c r="D33" s="763"/>
      <c r="E33" s="763"/>
      <c r="F33" s="763"/>
      <c r="G33" s="763"/>
      <c r="H33" s="763"/>
      <c r="I33" s="763"/>
      <c r="J33" s="763"/>
      <c r="K33" s="763"/>
      <c r="L33" s="763"/>
      <c r="M33" s="763"/>
      <c r="N33" s="744"/>
      <c r="P33" s="160"/>
      <c r="Q33" s="734" t="s">
        <v>4324</v>
      </c>
      <c r="R33" s="735"/>
      <c r="S33" s="735"/>
      <c r="T33" s="735"/>
      <c r="U33" s="735"/>
      <c r="V33" s="735"/>
      <c r="W33" s="735"/>
      <c r="X33" s="735"/>
      <c r="Y33" s="735"/>
      <c r="Z33" s="735"/>
      <c r="AA33" s="735"/>
      <c r="AB33" s="735"/>
      <c r="AC33" s="142"/>
      <c r="AD33" s="164"/>
      <c r="AE33" s="735" t="s">
        <v>4262</v>
      </c>
      <c r="AF33" s="735"/>
      <c r="AG33" s="735"/>
      <c r="AH33" s="735"/>
      <c r="AI33" s="735"/>
      <c r="AJ33" s="735"/>
      <c r="AK33" s="735"/>
      <c r="AL33" s="735"/>
      <c r="AM33" s="735"/>
      <c r="AN33" s="735"/>
      <c r="AO33" s="735"/>
      <c r="AP33" s="735"/>
      <c r="AQ33" s="142"/>
      <c r="AR33" s="164"/>
      <c r="AS33" s="735" t="s">
        <v>4275</v>
      </c>
      <c r="AT33" s="735"/>
      <c r="AU33" s="735"/>
      <c r="AV33" s="735"/>
      <c r="AW33" s="735"/>
      <c r="AX33" s="735"/>
      <c r="AY33" s="735"/>
      <c r="AZ33" s="735"/>
      <c r="BA33" s="735"/>
      <c r="BB33" s="735"/>
      <c r="BC33" s="735"/>
      <c r="BD33" s="744"/>
      <c r="BE33" s="142"/>
      <c r="BF33" s="164"/>
      <c r="BG33" s="734" t="s">
        <v>4241</v>
      </c>
      <c r="BH33" s="821"/>
      <c r="BI33" s="821"/>
      <c r="BJ33" s="821"/>
      <c r="BK33" s="821"/>
      <c r="BL33" s="821"/>
      <c r="BM33" s="821"/>
      <c r="BN33" s="821"/>
      <c r="BO33" s="821"/>
      <c r="BP33" s="821"/>
      <c r="BQ33" s="821"/>
      <c r="BR33" s="821"/>
      <c r="BS33" s="142"/>
      <c r="BT33" s="160"/>
      <c r="BU33" s="821" t="s">
        <v>4262</v>
      </c>
      <c r="BV33" s="821"/>
      <c r="BW33" s="821"/>
      <c r="BX33" s="821"/>
      <c r="BY33" s="821"/>
      <c r="BZ33" s="821"/>
      <c r="CA33" s="821"/>
      <c r="CB33" s="821"/>
      <c r="CC33" s="821"/>
      <c r="CD33" s="821"/>
      <c r="CE33" s="821"/>
      <c r="CF33" s="821"/>
      <c r="CG33" s="142"/>
      <c r="CH33" s="160"/>
      <c r="CI33" s="821" t="s">
        <v>4263</v>
      </c>
      <c r="CJ33" s="821"/>
      <c r="CK33" s="821"/>
      <c r="CL33" s="821"/>
      <c r="CM33" s="821"/>
      <c r="CN33" s="821"/>
      <c r="CO33" s="821"/>
      <c r="CP33" s="821"/>
      <c r="CQ33" s="821"/>
      <c r="CR33" s="821"/>
      <c r="CS33" s="821"/>
      <c r="CT33" s="821"/>
      <c r="CU33" s="142"/>
      <c r="CV33" s="160"/>
      <c r="CW33" s="912" t="s">
        <v>4282</v>
      </c>
      <c r="CX33" s="913"/>
      <c r="CY33" s="913"/>
      <c r="CZ33" s="913"/>
      <c r="DA33" s="913"/>
      <c r="DB33" s="913"/>
      <c r="DC33" s="913"/>
      <c r="DD33" s="913"/>
      <c r="DE33" s="913"/>
      <c r="DF33" s="913"/>
      <c r="DG33" s="913"/>
      <c r="DH33" s="816"/>
      <c r="DI33" s="142"/>
      <c r="DJ33" s="160"/>
      <c r="DK33" s="734" t="s">
        <v>4243</v>
      </c>
      <c r="DL33" s="735"/>
      <c r="DM33" s="735"/>
      <c r="DN33" s="735"/>
      <c r="DO33" s="735"/>
      <c r="DP33" s="735"/>
      <c r="DQ33" s="735"/>
      <c r="DR33" s="735"/>
      <c r="DS33" s="735"/>
      <c r="DT33" s="735"/>
      <c r="DU33" s="735"/>
      <c r="DV33" s="735"/>
      <c r="DW33" s="142"/>
      <c r="DX33" s="164"/>
      <c r="DY33" s="735" t="s">
        <v>4268</v>
      </c>
      <c r="DZ33" s="735"/>
      <c r="EA33" s="735"/>
      <c r="EB33" s="735"/>
      <c r="EC33" s="735"/>
      <c r="ED33" s="735"/>
      <c r="EE33" s="735"/>
      <c r="EF33" s="735"/>
      <c r="EG33" s="735"/>
      <c r="EH33" s="735"/>
      <c r="EI33" s="735"/>
      <c r="EJ33" s="744"/>
    </row>
    <row r="34" spans="1:140" ht="15" customHeight="1">
      <c r="C34" s="736" t="s">
        <v>685</v>
      </c>
      <c r="D34" s="762"/>
      <c r="E34" s="762"/>
      <c r="F34" s="762"/>
      <c r="G34" s="762"/>
      <c r="H34" s="762"/>
      <c r="I34" s="762"/>
      <c r="J34" s="762"/>
      <c r="K34" s="762"/>
      <c r="L34" s="762"/>
      <c r="M34" s="762"/>
      <c r="N34" s="718"/>
      <c r="P34" s="160"/>
      <c r="Q34" s="736"/>
      <c r="R34" s="717"/>
      <c r="S34" s="717"/>
      <c r="T34" s="717"/>
      <c r="U34" s="717"/>
      <c r="V34" s="717"/>
      <c r="W34" s="717"/>
      <c r="X34" s="717"/>
      <c r="Y34" s="717"/>
      <c r="Z34" s="717"/>
      <c r="AA34" s="717"/>
      <c r="AB34" s="717"/>
      <c r="AC34" s="403"/>
      <c r="AD34" s="164"/>
      <c r="AE34" s="717" t="s">
        <v>609</v>
      </c>
      <c r="AF34" s="717"/>
      <c r="AG34" s="717"/>
      <c r="AH34" s="717"/>
      <c r="AI34" s="717"/>
      <c r="AJ34" s="717"/>
      <c r="AK34" s="717"/>
      <c r="AL34" s="717"/>
      <c r="AM34" s="717"/>
      <c r="AN34" s="717"/>
      <c r="AO34" s="717"/>
      <c r="AP34" s="717"/>
      <c r="AQ34" s="403"/>
      <c r="AR34" s="164"/>
      <c r="AS34" s="717" t="s">
        <v>653</v>
      </c>
      <c r="AT34" s="717"/>
      <c r="AU34" s="717"/>
      <c r="AV34" s="717"/>
      <c r="AW34" s="717"/>
      <c r="AX34" s="717"/>
      <c r="AY34" s="717"/>
      <c r="AZ34" s="717"/>
      <c r="BA34" s="717"/>
      <c r="BB34" s="717"/>
      <c r="BC34" s="717"/>
      <c r="BD34" s="718"/>
      <c r="BE34" s="403"/>
      <c r="BF34" s="164"/>
      <c r="BG34" s="736"/>
      <c r="BH34" s="822"/>
      <c r="BI34" s="822"/>
      <c r="BJ34" s="822"/>
      <c r="BK34" s="822"/>
      <c r="BL34" s="822"/>
      <c r="BM34" s="822"/>
      <c r="BN34" s="822"/>
      <c r="BO34" s="822"/>
      <c r="BP34" s="822"/>
      <c r="BQ34" s="822"/>
      <c r="BR34" s="822"/>
      <c r="BS34" s="403"/>
      <c r="BT34" s="160"/>
      <c r="BU34" s="822" t="s">
        <v>613</v>
      </c>
      <c r="BV34" s="822"/>
      <c r="BW34" s="822"/>
      <c r="BX34" s="822"/>
      <c r="BY34" s="822"/>
      <c r="BZ34" s="822"/>
      <c r="CA34" s="822"/>
      <c r="CB34" s="822"/>
      <c r="CC34" s="822"/>
      <c r="CD34" s="822"/>
      <c r="CE34" s="822"/>
      <c r="CF34" s="822"/>
      <c r="CG34" s="403"/>
      <c r="CH34" s="160"/>
      <c r="CI34" s="822" t="s">
        <v>657</v>
      </c>
      <c r="CJ34" s="822"/>
      <c r="CK34" s="822"/>
      <c r="CL34" s="822"/>
      <c r="CM34" s="822"/>
      <c r="CN34" s="822"/>
      <c r="CO34" s="822"/>
      <c r="CP34" s="822"/>
      <c r="CQ34" s="822"/>
      <c r="CR34" s="822"/>
      <c r="CS34" s="822"/>
      <c r="CT34" s="822"/>
      <c r="CU34" s="403"/>
      <c r="CV34" s="160"/>
      <c r="CW34" s="914" t="s">
        <v>657</v>
      </c>
      <c r="CX34" s="915"/>
      <c r="CY34" s="915"/>
      <c r="CZ34" s="915"/>
      <c r="DA34" s="915"/>
      <c r="DB34" s="915"/>
      <c r="DC34" s="915"/>
      <c r="DD34" s="915"/>
      <c r="DE34" s="915"/>
      <c r="DF34" s="915"/>
      <c r="DG34" s="915"/>
      <c r="DH34" s="818"/>
      <c r="DI34" s="403"/>
      <c r="DJ34" s="160"/>
      <c r="DK34" s="736"/>
      <c r="DL34" s="717"/>
      <c r="DM34" s="717"/>
      <c r="DN34" s="717"/>
      <c r="DO34" s="717"/>
      <c r="DP34" s="717"/>
      <c r="DQ34" s="717"/>
      <c r="DR34" s="717"/>
      <c r="DS34" s="717"/>
      <c r="DT34" s="717"/>
      <c r="DU34" s="717"/>
      <c r="DV34" s="717"/>
      <c r="DW34" s="403"/>
      <c r="DX34" s="164"/>
      <c r="DY34" s="717" t="s">
        <v>657</v>
      </c>
      <c r="DZ34" s="717"/>
      <c r="EA34" s="717"/>
      <c r="EB34" s="717"/>
      <c r="EC34" s="717"/>
      <c r="ED34" s="717"/>
      <c r="EE34" s="717"/>
      <c r="EF34" s="717"/>
      <c r="EG34" s="717"/>
      <c r="EH34" s="717"/>
      <c r="EI34" s="717"/>
      <c r="EJ34" s="718"/>
    </row>
    <row r="35" spans="1:140" ht="106.5" customHeight="1">
      <c r="C35" s="720"/>
      <c r="D35" s="711"/>
      <c r="E35" s="711"/>
      <c r="F35" s="711"/>
      <c r="G35" s="711"/>
      <c r="H35" s="711"/>
      <c r="I35" s="711"/>
      <c r="J35" s="711"/>
      <c r="K35" s="711"/>
      <c r="L35" s="711"/>
      <c r="M35" s="711"/>
      <c r="N35" s="712"/>
      <c r="Q35" s="720"/>
      <c r="R35" s="711"/>
      <c r="S35" s="711"/>
      <c r="T35" s="711"/>
      <c r="U35" s="711"/>
      <c r="V35" s="711"/>
      <c r="W35" s="711"/>
      <c r="X35" s="711"/>
      <c r="Y35" s="711"/>
      <c r="Z35" s="711"/>
      <c r="AA35" s="711"/>
      <c r="AB35" s="721"/>
      <c r="AC35" s="135"/>
      <c r="AD35" s="164"/>
      <c r="AE35" s="710"/>
      <c r="AF35" s="711"/>
      <c r="AG35" s="711"/>
      <c r="AH35" s="711"/>
      <c r="AI35" s="711"/>
      <c r="AJ35" s="711"/>
      <c r="AK35" s="711"/>
      <c r="AL35" s="711"/>
      <c r="AM35" s="711"/>
      <c r="AN35" s="711"/>
      <c r="AO35" s="711"/>
      <c r="AP35" s="721"/>
      <c r="AQ35" s="135"/>
      <c r="AR35" s="164"/>
      <c r="AS35" s="710"/>
      <c r="AT35" s="711"/>
      <c r="AU35" s="711"/>
      <c r="AV35" s="711"/>
      <c r="AW35" s="711"/>
      <c r="AX35" s="711"/>
      <c r="AY35" s="711"/>
      <c r="AZ35" s="711"/>
      <c r="BA35" s="711"/>
      <c r="BB35" s="711"/>
      <c r="BC35" s="711"/>
      <c r="BD35" s="712"/>
      <c r="BE35" s="135"/>
      <c r="BF35" s="164"/>
      <c r="BG35" s="720"/>
      <c r="BH35" s="824"/>
      <c r="BI35" s="824"/>
      <c r="BJ35" s="824"/>
      <c r="BK35" s="824"/>
      <c r="BL35" s="824"/>
      <c r="BM35" s="824"/>
      <c r="BN35" s="824"/>
      <c r="BO35" s="824"/>
      <c r="BP35" s="824"/>
      <c r="BQ35" s="824"/>
      <c r="BR35" s="825"/>
      <c r="BS35" s="135"/>
      <c r="BT35" s="160"/>
      <c r="BU35" s="823"/>
      <c r="BV35" s="824"/>
      <c r="BW35" s="824"/>
      <c r="BX35" s="824"/>
      <c r="BY35" s="824"/>
      <c r="BZ35" s="824"/>
      <c r="CA35" s="824"/>
      <c r="CB35" s="824"/>
      <c r="CC35" s="824"/>
      <c r="CD35" s="824"/>
      <c r="CE35" s="824"/>
      <c r="CF35" s="825"/>
      <c r="CG35" s="135"/>
      <c r="CH35" s="160"/>
      <c r="CI35" s="823"/>
      <c r="CJ35" s="824"/>
      <c r="CK35" s="824"/>
      <c r="CL35" s="824"/>
      <c r="CM35" s="824"/>
      <c r="CN35" s="824"/>
      <c r="CO35" s="824"/>
      <c r="CP35" s="824"/>
      <c r="CQ35" s="824"/>
      <c r="CR35" s="824"/>
      <c r="CS35" s="824"/>
      <c r="CT35" s="825"/>
      <c r="CU35" s="135"/>
      <c r="CV35" s="160"/>
      <c r="CW35" s="823"/>
      <c r="CX35" s="824"/>
      <c r="CY35" s="824"/>
      <c r="CZ35" s="824"/>
      <c r="DA35" s="824"/>
      <c r="DB35" s="824"/>
      <c r="DC35" s="824"/>
      <c r="DD35" s="824"/>
      <c r="DE35" s="824"/>
      <c r="DF35" s="824"/>
      <c r="DG35" s="824"/>
      <c r="DH35" s="712"/>
      <c r="DI35" s="135"/>
      <c r="DJ35" s="160"/>
      <c r="DK35" s="720"/>
      <c r="DL35" s="711"/>
      <c r="DM35" s="711"/>
      <c r="DN35" s="711"/>
      <c r="DO35" s="711"/>
      <c r="DP35" s="711"/>
      <c r="DQ35" s="711"/>
      <c r="DR35" s="711"/>
      <c r="DS35" s="711"/>
      <c r="DT35" s="711"/>
      <c r="DU35" s="711"/>
      <c r="DV35" s="721"/>
      <c r="DW35" s="135"/>
      <c r="DX35" s="164"/>
      <c r="DY35" s="710"/>
      <c r="DZ35" s="711"/>
      <c r="EA35" s="711"/>
      <c r="EB35" s="711"/>
      <c r="EC35" s="711"/>
      <c r="ED35" s="711"/>
      <c r="EE35" s="711"/>
      <c r="EF35" s="711"/>
      <c r="EG35" s="711"/>
      <c r="EH35" s="711"/>
      <c r="EI35" s="711"/>
      <c r="EJ35" s="712"/>
    </row>
    <row r="36" spans="1:140">
      <c r="A36" s="137" t="s">
        <v>698</v>
      </c>
      <c r="B36" s="160"/>
      <c r="C36" s="719">
        <f>VLOOKUP(A36,'Прайс-лист'!$B:$K,10,0)</f>
        <v>1350</v>
      </c>
      <c r="D36" s="715"/>
      <c r="E36" s="715"/>
      <c r="F36" s="715"/>
      <c r="G36" s="715"/>
      <c r="H36" s="715"/>
      <c r="I36" s="715"/>
      <c r="J36" s="715"/>
      <c r="K36" s="716"/>
      <c r="L36" s="708"/>
      <c r="M36" s="709"/>
      <c r="N36" s="713"/>
      <c r="O36" s="137" t="s">
        <v>5119</v>
      </c>
      <c r="Q36" s="881">
        <f>VLOOKUP(O36,'Прайс-лист'!$B:$K,10,0)</f>
        <v>530</v>
      </c>
      <c r="R36" s="882"/>
      <c r="S36" s="882"/>
      <c r="T36" s="882"/>
      <c r="U36" s="882"/>
      <c r="V36" s="882"/>
      <c r="W36" s="882"/>
      <c r="X36" s="882"/>
      <c r="Y36" s="945"/>
      <c r="Z36" s="947"/>
      <c r="AA36" s="948"/>
      <c r="AB36" s="949"/>
      <c r="AC36" s="137" t="s">
        <v>610</v>
      </c>
      <c r="AD36" s="160"/>
      <c r="AE36" s="719">
        <f>VLOOKUP(AC36,'Прайс-лист'!$B:$K,10,0)</f>
        <v>500</v>
      </c>
      <c r="AF36" s="715"/>
      <c r="AG36" s="715"/>
      <c r="AH36" s="715"/>
      <c r="AI36" s="715"/>
      <c r="AJ36" s="715"/>
      <c r="AK36" s="715"/>
      <c r="AL36" s="715"/>
      <c r="AM36" s="716"/>
      <c r="AN36" s="708"/>
      <c r="AO36" s="709"/>
      <c r="AP36" s="713"/>
      <c r="AQ36" s="137" t="s">
        <v>654</v>
      </c>
      <c r="AR36" s="160"/>
      <c r="AS36" s="719">
        <f>VLOOKUP(AQ36,'Прайс-лист'!$B:$K,10,0)</f>
        <v>810</v>
      </c>
      <c r="AT36" s="715"/>
      <c r="AU36" s="715"/>
      <c r="AV36" s="715"/>
      <c r="AW36" s="715"/>
      <c r="AX36" s="715"/>
      <c r="AY36" s="715"/>
      <c r="AZ36" s="715"/>
      <c r="BA36" s="716"/>
      <c r="BB36" s="708"/>
      <c r="BC36" s="709"/>
      <c r="BD36" s="713"/>
      <c r="BE36" s="137" t="s">
        <v>5120</v>
      </c>
      <c r="BF36" s="164"/>
      <c r="BG36" s="881">
        <f>VLOOKUP(BE36,'Прайс-лист'!$B:$K,10,0)</f>
        <v>460</v>
      </c>
      <c r="BH36" s="882"/>
      <c r="BI36" s="882"/>
      <c r="BJ36" s="882"/>
      <c r="BK36" s="882"/>
      <c r="BL36" s="882"/>
      <c r="BM36" s="882"/>
      <c r="BN36" s="882"/>
      <c r="BO36" s="945"/>
      <c r="BP36" s="947"/>
      <c r="BQ36" s="948"/>
      <c r="BR36" s="949"/>
      <c r="BS36" s="137" t="s">
        <v>614</v>
      </c>
      <c r="BT36" s="160"/>
      <c r="BU36" s="819">
        <f>VLOOKUP(BS36,'Прайс-лист'!$B:$K,10,0)</f>
        <v>540</v>
      </c>
      <c r="BV36" s="820"/>
      <c r="BW36" s="820"/>
      <c r="BX36" s="820"/>
      <c r="BY36" s="820"/>
      <c r="BZ36" s="820"/>
      <c r="CA36" s="820"/>
      <c r="CB36" s="820"/>
      <c r="CC36" s="716"/>
      <c r="CD36" s="708"/>
      <c r="CE36" s="709"/>
      <c r="CF36" s="709"/>
      <c r="CG36" s="137" t="s">
        <v>701</v>
      </c>
      <c r="CH36" s="160"/>
      <c r="CI36" s="819">
        <f>VLOOKUP(CG36,'Прайс-лист'!$B:$K,10,0)</f>
        <v>750</v>
      </c>
      <c r="CJ36" s="820"/>
      <c r="CK36" s="820"/>
      <c r="CL36" s="820"/>
      <c r="CM36" s="820"/>
      <c r="CN36" s="820"/>
      <c r="CO36" s="820"/>
      <c r="CP36" s="820"/>
      <c r="CQ36" s="716"/>
      <c r="CR36" s="708"/>
      <c r="CS36" s="709"/>
      <c r="CT36" s="709"/>
      <c r="CU36" s="137" t="s">
        <v>658</v>
      </c>
      <c r="CV36" s="160"/>
      <c r="CW36" s="819">
        <f>VLOOKUP(CU36,'Прайс-лист'!$B:$K,10,0)</f>
        <v>640</v>
      </c>
      <c r="CX36" s="820"/>
      <c r="CY36" s="820"/>
      <c r="CZ36" s="820"/>
      <c r="DA36" s="820"/>
      <c r="DB36" s="820"/>
      <c r="DC36" s="820"/>
      <c r="DD36" s="820"/>
      <c r="DE36" s="716"/>
      <c r="DF36" s="708"/>
      <c r="DG36" s="709"/>
      <c r="DH36" s="713"/>
      <c r="DI36" s="137" t="s">
        <v>5121</v>
      </c>
      <c r="DJ36" s="160"/>
      <c r="DK36" s="881">
        <f>VLOOKUP(DI36,'Прайс-лист'!$B:$K,10,0)</f>
        <v>520</v>
      </c>
      <c r="DL36" s="882"/>
      <c r="DM36" s="882"/>
      <c r="DN36" s="882"/>
      <c r="DO36" s="882"/>
      <c r="DP36" s="882"/>
      <c r="DQ36" s="882"/>
      <c r="DR36" s="882"/>
      <c r="DS36" s="945"/>
      <c r="DT36" s="947"/>
      <c r="DU36" s="948"/>
      <c r="DV36" s="949"/>
      <c r="DW36" s="137" t="s">
        <v>704</v>
      </c>
      <c r="DX36" s="160"/>
      <c r="DY36" s="819">
        <f>VLOOKUP(DW36,'Прайс-лист'!$B:$K,10,0)</f>
        <v>910</v>
      </c>
      <c r="DZ36" s="820"/>
      <c r="EA36" s="820"/>
      <c r="EB36" s="820"/>
      <c r="EC36" s="820"/>
      <c r="ED36" s="820"/>
      <c r="EE36" s="820"/>
      <c r="EF36" s="820"/>
      <c r="EG36" s="716"/>
      <c r="EH36" s="708"/>
      <c r="EI36" s="709"/>
      <c r="EJ36" s="713"/>
    </row>
    <row r="37" spans="1:140" ht="15" thickBot="1">
      <c r="A37" s="139" t="s">
        <v>819</v>
      </c>
      <c r="B37" s="245"/>
      <c r="C37" s="722">
        <f>VLOOKUP(A37,'Прайс-лист'!$B:$K,10,0)</f>
        <v>1350</v>
      </c>
      <c r="D37" s="723"/>
      <c r="E37" s="723"/>
      <c r="F37" s="723"/>
      <c r="G37" s="723"/>
      <c r="H37" s="723"/>
      <c r="I37" s="723"/>
      <c r="J37" s="723"/>
      <c r="K37" s="724"/>
      <c r="L37" s="725"/>
      <c r="M37" s="726"/>
      <c r="N37" s="727"/>
      <c r="O37" s="138"/>
      <c r="Q37" s="884" t="e">
        <f>VLOOKUP(O37,'Прайс-лист'!$B:$K,10,0)</f>
        <v>#N/A</v>
      </c>
      <c r="R37" s="885"/>
      <c r="S37" s="885"/>
      <c r="T37" s="885"/>
      <c r="U37" s="885"/>
      <c r="V37" s="885"/>
      <c r="W37" s="885"/>
      <c r="X37" s="885"/>
      <c r="Y37" s="946"/>
      <c r="Z37" s="950"/>
      <c r="AA37" s="951"/>
      <c r="AB37" s="952"/>
      <c r="AC37" s="139" t="s">
        <v>771</v>
      </c>
      <c r="AD37" s="245"/>
      <c r="AE37" s="722">
        <f>VLOOKUP(AC37,'Прайс-лист'!$B:$K,10,0)</f>
        <v>500</v>
      </c>
      <c r="AF37" s="723"/>
      <c r="AG37" s="723"/>
      <c r="AH37" s="723"/>
      <c r="AI37" s="723"/>
      <c r="AJ37" s="723"/>
      <c r="AK37" s="723"/>
      <c r="AL37" s="723"/>
      <c r="AM37" s="724"/>
      <c r="AN37" s="725"/>
      <c r="AO37" s="726"/>
      <c r="AP37" s="727"/>
      <c r="AQ37" s="139" t="s">
        <v>793</v>
      </c>
      <c r="AR37" s="245"/>
      <c r="AS37" s="722">
        <f>VLOOKUP(AQ37,'Прайс-лист'!$B:$K,10,0)</f>
        <v>810</v>
      </c>
      <c r="AT37" s="723"/>
      <c r="AU37" s="723"/>
      <c r="AV37" s="723"/>
      <c r="AW37" s="723"/>
      <c r="AX37" s="723"/>
      <c r="AY37" s="723"/>
      <c r="AZ37" s="723"/>
      <c r="BA37" s="724"/>
      <c r="BB37" s="725"/>
      <c r="BC37" s="726"/>
      <c r="BD37" s="727"/>
      <c r="BE37" s="138"/>
      <c r="BF37" s="164"/>
      <c r="BG37" s="884" t="e">
        <f>VLOOKUP(BE37,'Прайс-лист'!$B:$K,10,0)</f>
        <v>#N/A</v>
      </c>
      <c r="BH37" s="885"/>
      <c r="BI37" s="885"/>
      <c r="BJ37" s="885"/>
      <c r="BK37" s="885"/>
      <c r="BL37" s="885"/>
      <c r="BM37" s="885"/>
      <c r="BN37" s="885"/>
      <c r="BO37" s="946"/>
      <c r="BP37" s="950"/>
      <c r="BQ37" s="951"/>
      <c r="BR37" s="952"/>
      <c r="BS37" s="138" t="s">
        <v>773</v>
      </c>
      <c r="BT37" s="245"/>
      <c r="BU37" s="722">
        <f>VLOOKUP(BS37,'Прайс-лист'!$B:$K,10,0)</f>
        <v>540</v>
      </c>
      <c r="BV37" s="723"/>
      <c r="BW37" s="723"/>
      <c r="BX37" s="723"/>
      <c r="BY37" s="723"/>
      <c r="BZ37" s="723"/>
      <c r="CA37" s="723"/>
      <c r="CB37" s="723"/>
      <c r="CC37" s="724"/>
      <c r="CD37" s="725"/>
      <c r="CE37" s="726"/>
      <c r="CF37" s="726"/>
      <c r="CG37" s="138" t="s">
        <v>821</v>
      </c>
      <c r="CH37" s="245"/>
      <c r="CI37" s="722">
        <f>VLOOKUP(CG37,'Прайс-лист'!$B:$K,10,0)</f>
        <v>750</v>
      </c>
      <c r="CJ37" s="723"/>
      <c r="CK37" s="723"/>
      <c r="CL37" s="723"/>
      <c r="CM37" s="723"/>
      <c r="CN37" s="723"/>
      <c r="CO37" s="723"/>
      <c r="CP37" s="723"/>
      <c r="CQ37" s="724"/>
      <c r="CR37" s="725"/>
      <c r="CS37" s="726"/>
      <c r="CT37" s="726"/>
      <c r="CU37" s="138" t="s">
        <v>795</v>
      </c>
      <c r="CV37" s="245"/>
      <c r="CW37" s="722">
        <f>VLOOKUP(CU37,'Прайс-лист'!$B:$K,10,0)</f>
        <v>640</v>
      </c>
      <c r="CX37" s="723"/>
      <c r="CY37" s="723"/>
      <c r="CZ37" s="723"/>
      <c r="DA37" s="723"/>
      <c r="DB37" s="723"/>
      <c r="DC37" s="723"/>
      <c r="DD37" s="723"/>
      <c r="DE37" s="724"/>
      <c r="DF37" s="725"/>
      <c r="DG37" s="726"/>
      <c r="DH37" s="727"/>
      <c r="DI37" s="138"/>
      <c r="DJ37" s="160"/>
      <c r="DK37" s="884" t="e">
        <f>VLOOKUP(DI37,'Прайс-лист'!$B:$K,10,0)</f>
        <v>#N/A</v>
      </c>
      <c r="DL37" s="885"/>
      <c r="DM37" s="885"/>
      <c r="DN37" s="885"/>
      <c r="DO37" s="885"/>
      <c r="DP37" s="885"/>
      <c r="DQ37" s="885"/>
      <c r="DR37" s="885"/>
      <c r="DS37" s="946"/>
      <c r="DT37" s="950"/>
      <c r="DU37" s="951"/>
      <c r="DV37" s="952"/>
      <c r="DW37" s="138" t="s">
        <v>823</v>
      </c>
      <c r="DX37" s="245"/>
      <c r="DY37" s="722">
        <f>VLOOKUP(DW37,'Прайс-лист'!$B:$K,10,0)</f>
        <v>910</v>
      </c>
      <c r="DZ37" s="723"/>
      <c r="EA37" s="723"/>
      <c r="EB37" s="723"/>
      <c r="EC37" s="723"/>
      <c r="ED37" s="723"/>
      <c r="EE37" s="723"/>
      <c r="EF37" s="723"/>
      <c r="EG37" s="724"/>
      <c r="EH37" s="725"/>
      <c r="EI37" s="726"/>
      <c r="EJ37" s="727"/>
    </row>
    <row r="38" spans="1:140" ht="14.25" customHeight="1" thickBot="1">
      <c r="B38" s="298"/>
      <c r="C38" s="160"/>
      <c r="D38" s="160"/>
      <c r="E38" s="160"/>
      <c r="F38" s="160"/>
      <c r="G38" s="160"/>
      <c r="H38" s="160"/>
      <c r="I38" s="160"/>
      <c r="J38" s="160"/>
      <c r="K38" s="160"/>
      <c r="L38" s="160"/>
      <c r="M38" s="160"/>
      <c r="N38" s="158"/>
      <c r="O38" s="158"/>
      <c r="P38" s="158"/>
      <c r="Q38" s="158"/>
      <c r="R38" s="158"/>
      <c r="S38" s="158"/>
      <c r="T38" s="158"/>
      <c r="U38" s="158"/>
      <c r="V38" s="158"/>
      <c r="W38" s="158"/>
      <c r="X38" s="158"/>
      <c r="Y38" s="158"/>
      <c r="Z38" s="140"/>
      <c r="AA38" s="158"/>
      <c r="AB38" s="158"/>
      <c r="AC38" s="158"/>
      <c r="AD38" s="158"/>
      <c r="AE38" s="158"/>
      <c r="AF38" s="158"/>
      <c r="AG38" s="158"/>
      <c r="AH38" s="158"/>
      <c r="AI38" s="158"/>
      <c r="AJ38" s="158"/>
      <c r="AK38" s="158"/>
      <c r="AL38" s="158"/>
      <c r="AM38" s="140"/>
      <c r="AN38" s="158"/>
      <c r="AO38" s="158"/>
      <c r="AP38" s="158"/>
      <c r="AQ38" s="158"/>
      <c r="AR38" s="158"/>
      <c r="AS38" s="158"/>
      <c r="AT38" s="158"/>
      <c r="AU38" s="158"/>
      <c r="AV38" s="158"/>
      <c r="AW38" s="158"/>
      <c r="AX38" s="158"/>
      <c r="AY38" s="158"/>
      <c r="AZ38" s="160"/>
      <c r="BA38" s="160"/>
      <c r="BB38" s="160"/>
      <c r="BC38" s="160"/>
      <c r="BD38" s="158"/>
      <c r="BE38" s="158"/>
      <c r="BF38" s="158"/>
      <c r="BG38" s="158"/>
      <c r="BH38" s="158"/>
      <c r="BI38" s="158"/>
      <c r="BJ38" s="158"/>
      <c r="BK38" s="158"/>
      <c r="BL38" s="158"/>
      <c r="BM38" s="158"/>
      <c r="BN38" s="158"/>
      <c r="BO38" s="158"/>
      <c r="BP38" s="158"/>
      <c r="BQ38" s="158"/>
      <c r="BR38" s="158"/>
      <c r="BS38" s="158"/>
      <c r="BT38" s="164"/>
      <c r="BU38" s="142"/>
      <c r="BV38" s="142"/>
      <c r="BW38" s="142"/>
      <c r="BX38" s="142"/>
      <c r="BY38" s="142"/>
      <c r="BZ38" s="142"/>
      <c r="CA38" s="142"/>
      <c r="CB38" s="142"/>
      <c r="CC38" s="142"/>
      <c r="CD38" s="142"/>
      <c r="CE38" s="142"/>
      <c r="CF38" s="142"/>
      <c r="CG38" s="142"/>
      <c r="CH38" s="142"/>
      <c r="CI38" s="142"/>
      <c r="CJ38" s="142"/>
      <c r="CK38" s="142"/>
      <c r="CL38" s="142"/>
      <c r="CM38" s="142"/>
      <c r="CN38" s="142"/>
      <c r="CO38" s="142"/>
      <c r="CP38" s="142"/>
      <c r="CQ38" s="142"/>
      <c r="CR38" s="142"/>
      <c r="CS38" s="142"/>
      <c r="CT38" s="142"/>
      <c r="CU38" s="142"/>
      <c r="CV38" s="142"/>
      <c r="CW38" s="142"/>
      <c r="CX38" s="142"/>
      <c r="CY38" s="142"/>
      <c r="CZ38" s="142"/>
      <c r="DA38" s="142"/>
      <c r="DB38" s="142"/>
      <c r="DC38" s="142"/>
      <c r="DD38" s="142"/>
      <c r="DE38" s="142"/>
      <c r="DF38" s="142"/>
      <c r="DG38" s="142"/>
      <c r="DH38" s="142"/>
      <c r="DI38" s="142"/>
      <c r="DJ38" s="142"/>
      <c r="DK38" s="142"/>
      <c r="DL38" s="142"/>
      <c r="DM38" s="142"/>
      <c r="DN38" s="142"/>
      <c r="DO38" s="142"/>
      <c r="DP38" s="142"/>
      <c r="DQ38" s="142"/>
      <c r="DR38" s="142"/>
      <c r="DS38" s="142"/>
      <c r="DT38" s="142"/>
      <c r="DU38" s="142"/>
      <c r="DV38" s="142"/>
      <c r="DW38" s="142"/>
    </row>
    <row r="39" spans="1:140" ht="15.75" customHeight="1" thickBot="1">
      <c r="C39" s="754" t="s">
        <v>4284</v>
      </c>
      <c r="D39" s="755"/>
      <c r="E39" s="755"/>
      <c r="F39" s="755"/>
      <c r="G39" s="755"/>
      <c r="H39" s="755"/>
      <c r="I39" s="755"/>
      <c r="J39" s="755"/>
      <c r="K39" s="755"/>
      <c r="L39" s="755"/>
      <c r="M39" s="755"/>
      <c r="N39" s="755"/>
      <c r="O39" s="755"/>
      <c r="P39" s="755"/>
      <c r="Q39" s="755"/>
      <c r="R39" s="755"/>
      <c r="S39" s="755"/>
      <c r="T39" s="755"/>
      <c r="U39" s="755"/>
      <c r="V39" s="755"/>
      <c r="W39" s="755"/>
      <c r="X39" s="755"/>
      <c r="Y39" s="755"/>
      <c r="Z39" s="755"/>
      <c r="AA39" s="755"/>
      <c r="AB39" s="756"/>
      <c r="AC39" s="158"/>
      <c r="AD39" s="158"/>
      <c r="AE39" s="754" t="s">
        <v>4285</v>
      </c>
      <c r="AF39" s="755"/>
      <c r="AG39" s="755"/>
      <c r="AH39" s="755"/>
      <c r="AI39" s="755"/>
      <c r="AJ39" s="755"/>
      <c r="AK39" s="755"/>
      <c r="AL39" s="755"/>
      <c r="AM39" s="755"/>
      <c r="AN39" s="755"/>
      <c r="AO39" s="755"/>
      <c r="AP39" s="755"/>
      <c r="AQ39" s="755"/>
      <c r="AR39" s="755"/>
      <c r="AS39" s="755"/>
      <c r="AT39" s="755"/>
      <c r="AU39" s="755"/>
      <c r="AV39" s="755"/>
      <c r="AW39" s="755"/>
      <c r="AX39" s="755"/>
      <c r="AY39" s="755"/>
      <c r="AZ39" s="755"/>
      <c r="BA39" s="755"/>
      <c r="BB39" s="755"/>
      <c r="BC39" s="755"/>
      <c r="BD39" s="756"/>
      <c r="BE39" s="134"/>
      <c r="BF39" s="158"/>
      <c r="BG39" s="754" t="s">
        <v>4286</v>
      </c>
      <c r="BH39" s="755"/>
      <c r="BI39" s="755"/>
      <c r="BJ39" s="755"/>
      <c r="BK39" s="755"/>
      <c r="BL39" s="755"/>
      <c r="BM39" s="755"/>
      <c r="BN39" s="755"/>
      <c r="BO39" s="755"/>
      <c r="BP39" s="755"/>
      <c r="BQ39" s="755"/>
      <c r="BR39" s="755"/>
      <c r="BS39" s="755"/>
      <c r="BT39" s="755"/>
      <c r="BU39" s="755"/>
      <c r="BV39" s="755"/>
      <c r="BW39" s="755"/>
      <c r="BX39" s="755"/>
      <c r="BY39" s="755"/>
      <c r="BZ39" s="755"/>
      <c r="CA39" s="755"/>
      <c r="CB39" s="755"/>
      <c r="CC39" s="755"/>
      <c r="CD39" s="755"/>
      <c r="CE39" s="755"/>
      <c r="CF39" s="756"/>
      <c r="CG39" s="142"/>
      <c r="CH39" s="142"/>
      <c r="CI39" s="754" t="s">
        <v>4287</v>
      </c>
      <c r="CJ39" s="755"/>
      <c r="CK39" s="755"/>
      <c r="CL39" s="755"/>
      <c r="CM39" s="755"/>
      <c r="CN39" s="755"/>
      <c r="CO39" s="755"/>
      <c r="CP39" s="755"/>
      <c r="CQ39" s="755"/>
      <c r="CR39" s="755"/>
      <c r="CS39" s="755"/>
      <c r="CT39" s="755"/>
      <c r="CU39" s="755"/>
      <c r="CV39" s="755"/>
      <c r="CW39" s="755"/>
      <c r="CX39" s="755"/>
      <c r="CY39" s="755"/>
      <c r="CZ39" s="755"/>
      <c r="DA39" s="755"/>
      <c r="DB39" s="755"/>
      <c r="DC39" s="755"/>
      <c r="DD39" s="755"/>
      <c r="DE39" s="755"/>
      <c r="DF39" s="755"/>
      <c r="DG39" s="755"/>
      <c r="DH39" s="756"/>
      <c r="DI39" s="142"/>
      <c r="DJ39" s="142"/>
      <c r="DK39" s="754" t="s">
        <v>4288</v>
      </c>
      <c r="DL39" s="755"/>
      <c r="DM39" s="755"/>
      <c r="DN39" s="755"/>
      <c r="DO39" s="755"/>
      <c r="DP39" s="755"/>
      <c r="DQ39" s="755"/>
      <c r="DR39" s="755"/>
      <c r="DS39" s="755"/>
      <c r="DT39" s="755"/>
      <c r="DU39" s="755"/>
      <c r="DV39" s="755"/>
      <c r="DW39" s="755"/>
      <c r="DX39" s="755"/>
      <c r="DY39" s="755"/>
      <c r="DZ39" s="755"/>
      <c r="EA39" s="755"/>
      <c r="EB39" s="755"/>
      <c r="EC39" s="755"/>
      <c r="ED39" s="755"/>
      <c r="EE39" s="755"/>
      <c r="EF39" s="755"/>
      <c r="EG39" s="755"/>
      <c r="EH39" s="755"/>
      <c r="EI39" s="755"/>
      <c r="EJ39" s="756"/>
    </row>
    <row r="40" spans="1:140" ht="15.75">
      <c r="A40" s="135"/>
      <c r="B40" s="160"/>
      <c r="C40" s="810" t="s">
        <v>6351</v>
      </c>
      <c r="D40" s="759"/>
      <c r="E40" s="759"/>
      <c r="F40" s="759"/>
      <c r="G40" s="759"/>
      <c r="H40" s="759"/>
      <c r="I40" s="759"/>
      <c r="J40" s="759"/>
      <c r="K40" s="759"/>
      <c r="L40" s="759"/>
      <c r="M40" s="759"/>
      <c r="N40" s="759"/>
      <c r="O40" s="341"/>
      <c r="P40" s="382"/>
      <c r="Q40" s="759" t="s">
        <v>6352</v>
      </c>
      <c r="R40" s="759"/>
      <c r="S40" s="759"/>
      <c r="T40" s="759"/>
      <c r="U40" s="759"/>
      <c r="V40" s="759"/>
      <c r="W40" s="759"/>
      <c r="X40" s="759"/>
      <c r="Y40" s="759"/>
      <c r="Z40" s="759"/>
      <c r="AA40" s="759"/>
      <c r="AB40" s="760"/>
      <c r="AC40" s="135"/>
      <c r="AE40" s="810" t="s">
        <v>4247</v>
      </c>
      <c r="AF40" s="759"/>
      <c r="AG40" s="759"/>
      <c r="AH40" s="759"/>
      <c r="AI40" s="759"/>
      <c r="AJ40" s="759"/>
      <c r="AK40" s="759"/>
      <c r="AL40" s="759"/>
      <c r="AM40" s="759"/>
      <c r="AN40" s="759"/>
      <c r="AO40" s="759"/>
      <c r="AP40" s="759"/>
      <c r="AQ40" s="341"/>
      <c r="AR40" s="382"/>
      <c r="AS40" s="759" t="s">
        <v>708</v>
      </c>
      <c r="AT40" s="759"/>
      <c r="AU40" s="759"/>
      <c r="AV40" s="759"/>
      <c r="AW40" s="759"/>
      <c r="AX40" s="759"/>
      <c r="AY40" s="759"/>
      <c r="AZ40" s="759"/>
      <c r="BA40" s="759"/>
      <c r="BB40" s="759"/>
      <c r="BC40" s="759"/>
      <c r="BD40" s="760"/>
      <c r="BE40" s="135"/>
      <c r="BF40" s="158"/>
      <c r="BG40" s="740" t="s">
        <v>6353</v>
      </c>
      <c r="BH40" s="741"/>
      <c r="BI40" s="741"/>
      <c r="BJ40" s="741"/>
      <c r="BK40" s="741"/>
      <c r="BL40" s="741"/>
      <c r="BM40" s="741"/>
      <c r="BN40" s="741"/>
      <c r="BO40" s="741"/>
      <c r="BP40" s="741"/>
      <c r="BQ40" s="741"/>
      <c r="BR40" s="741"/>
      <c r="BS40" s="135"/>
      <c r="BT40" s="164"/>
      <c r="BU40" s="741" t="s">
        <v>6354</v>
      </c>
      <c r="BV40" s="741"/>
      <c r="BW40" s="741"/>
      <c r="BX40" s="741"/>
      <c r="BY40" s="741"/>
      <c r="BZ40" s="741"/>
      <c r="CA40" s="741"/>
      <c r="CB40" s="741"/>
      <c r="CC40" s="741"/>
      <c r="CD40" s="741"/>
      <c r="CE40" s="741"/>
      <c r="CF40" s="742"/>
      <c r="CG40" s="135"/>
      <c r="CI40" s="740" t="s">
        <v>4249</v>
      </c>
      <c r="CJ40" s="741"/>
      <c r="CK40" s="741"/>
      <c r="CL40" s="741"/>
      <c r="CM40" s="741"/>
      <c r="CN40" s="741"/>
      <c r="CO40" s="741"/>
      <c r="CP40" s="741"/>
      <c r="CQ40" s="741"/>
      <c r="CR40" s="741"/>
      <c r="CS40" s="741"/>
      <c r="CT40" s="741"/>
      <c r="CU40" s="135"/>
      <c r="CV40" s="164"/>
      <c r="CW40" s="741" t="s">
        <v>611</v>
      </c>
      <c r="CX40" s="741"/>
      <c r="CY40" s="741"/>
      <c r="CZ40" s="741"/>
      <c r="DA40" s="741"/>
      <c r="DB40" s="741"/>
      <c r="DC40" s="741"/>
      <c r="DD40" s="741"/>
      <c r="DE40" s="741"/>
      <c r="DF40" s="741"/>
      <c r="DG40" s="741"/>
      <c r="DH40" s="742"/>
      <c r="DI40" s="135"/>
      <c r="DJ40" s="164"/>
      <c r="DK40" s="740" t="s">
        <v>4251</v>
      </c>
      <c r="DL40" s="741"/>
      <c r="DM40" s="741"/>
      <c r="DN40" s="741"/>
      <c r="DO40" s="741"/>
      <c r="DP40" s="741"/>
      <c r="DQ40" s="741"/>
      <c r="DR40" s="741"/>
      <c r="DS40" s="741"/>
      <c r="DT40" s="741"/>
      <c r="DU40" s="741"/>
      <c r="DV40" s="741"/>
      <c r="DW40" s="423"/>
      <c r="DX40" s="250"/>
      <c r="DY40" s="741" t="s">
        <v>615</v>
      </c>
      <c r="DZ40" s="741"/>
      <c r="EA40" s="741"/>
      <c r="EB40" s="741"/>
      <c r="EC40" s="741"/>
      <c r="ED40" s="741"/>
      <c r="EE40" s="741"/>
      <c r="EF40" s="741"/>
      <c r="EG40" s="741"/>
      <c r="EH40" s="741"/>
      <c r="EI40" s="741"/>
      <c r="EJ40" s="742"/>
    </row>
    <row r="41" spans="1:140" ht="48.75" customHeight="1">
      <c r="A41" s="142"/>
      <c r="B41" s="160"/>
      <c r="C41" s="734" t="s">
        <v>4245</v>
      </c>
      <c r="D41" s="763"/>
      <c r="E41" s="763"/>
      <c r="F41" s="763"/>
      <c r="G41" s="763"/>
      <c r="H41" s="763"/>
      <c r="I41" s="763"/>
      <c r="J41" s="763"/>
      <c r="K41" s="763"/>
      <c r="L41" s="763"/>
      <c r="M41" s="763"/>
      <c r="N41" s="763"/>
      <c r="O41" s="142"/>
      <c r="P41" s="164"/>
      <c r="Q41" s="763" t="s">
        <v>4271</v>
      </c>
      <c r="R41" s="763"/>
      <c r="S41" s="763"/>
      <c r="T41" s="763"/>
      <c r="U41" s="763"/>
      <c r="V41" s="763"/>
      <c r="W41" s="763"/>
      <c r="X41" s="763"/>
      <c r="Y41" s="763"/>
      <c r="Z41" s="763"/>
      <c r="AA41" s="763"/>
      <c r="AB41" s="744"/>
      <c r="AC41" s="142"/>
      <c r="AD41" s="160"/>
      <c r="AE41" s="734" t="s">
        <v>4246</v>
      </c>
      <c r="AF41" s="763"/>
      <c r="AG41" s="763"/>
      <c r="AH41" s="763"/>
      <c r="AI41" s="763"/>
      <c r="AJ41" s="763"/>
      <c r="AK41" s="763"/>
      <c r="AL41" s="763"/>
      <c r="AM41" s="763"/>
      <c r="AN41" s="763"/>
      <c r="AO41" s="763"/>
      <c r="AP41" s="763"/>
      <c r="AQ41" s="142"/>
      <c r="AR41" s="164"/>
      <c r="AS41" s="763" t="s">
        <v>4272</v>
      </c>
      <c r="AT41" s="763"/>
      <c r="AU41" s="763"/>
      <c r="AV41" s="763"/>
      <c r="AW41" s="763"/>
      <c r="AX41" s="763"/>
      <c r="AY41" s="763"/>
      <c r="AZ41" s="763"/>
      <c r="BA41" s="763"/>
      <c r="BB41" s="763"/>
      <c r="BC41" s="763"/>
      <c r="BD41" s="744"/>
      <c r="BE41" s="142"/>
      <c r="BF41" s="164"/>
      <c r="BG41" s="734" t="s">
        <v>4248</v>
      </c>
      <c r="BH41" s="763"/>
      <c r="BI41" s="763"/>
      <c r="BJ41" s="763"/>
      <c r="BK41" s="763"/>
      <c r="BL41" s="763"/>
      <c r="BM41" s="763"/>
      <c r="BN41" s="763"/>
      <c r="BO41" s="763"/>
      <c r="BP41" s="763"/>
      <c r="BQ41" s="763"/>
      <c r="BR41" s="763"/>
      <c r="BS41" s="142"/>
      <c r="BT41" s="164"/>
      <c r="BU41" s="763" t="s">
        <v>4273</v>
      </c>
      <c r="BV41" s="763"/>
      <c r="BW41" s="763"/>
      <c r="BX41" s="763"/>
      <c r="BY41" s="763"/>
      <c r="BZ41" s="763"/>
      <c r="CA41" s="763"/>
      <c r="CB41" s="763"/>
      <c r="CC41" s="763"/>
      <c r="CD41" s="763"/>
      <c r="CE41" s="763"/>
      <c r="CF41" s="744"/>
      <c r="CG41" s="142"/>
      <c r="CI41" s="734" t="s">
        <v>4325</v>
      </c>
      <c r="CJ41" s="735"/>
      <c r="CK41" s="735"/>
      <c r="CL41" s="735"/>
      <c r="CM41" s="735"/>
      <c r="CN41" s="735"/>
      <c r="CO41" s="735"/>
      <c r="CP41" s="735"/>
      <c r="CQ41" s="735"/>
      <c r="CR41" s="735"/>
      <c r="CS41" s="735"/>
      <c r="CT41" s="735"/>
      <c r="CU41" s="142"/>
      <c r="CV41" s="164"/>
      <c r="CW41" s="735" t="s">
        <v>4262</v>
      </c>
      <c r="CX41" s="735"/>
      <c r="CY41" s="735"/>
      <c r="CZ41" s="735"/>
      <c r="DA41" s="735"/>
      <c r="DB41" s="735"/>
      <c r="DC41" s="735"/>
      <c r="DD41" s="735"/>
      <c r="DE41" s="735"/>
      <c r="DF41" s="735"/>
      <c r="DG41" s="735"/>
      <c r="DH41" s="744"/>
      <c r="DI41" s="142"/>
      <c r="DJ41" s="160"/>
      <c r="DK41" s="734" t="s">
        <v>4250</v>
      </c>
      <c r="DL41" s="763"/>
      <c r="DM41" s="763"/>
      <c r="DN41" s="763"/>
      <c r="DO41" s="763"/>
      <c r="DP41" s="763"/>
      <c r="DQ41" s="763"/>
      <c r="DR41" s="763"/>
      <c r="DS41" s="763"/>
      <c r="DT41" s="763"/>
      <c r="DU41" s="763"/>
      <c r="DV41" s="763"/>
      <c r="DW41" s="400"/>
      <c r="DX41" s="383"/>
      <c r="DY41" s="763" t="s">
        <v>4262</v>
      </c>
      <c r="DZ41" s="763"/>
      <c r="EA41" s="763"/>
      <c r="EB41" s="763"/>
      <c r="EC41" s="763"/>
      <c r="ED41" s="763"/>
      <c r="EE41" s="763"/>
      <c r="EF41" s="763"/>
      <c r="EG41" s="763"/>
      <c r="EH41" s="763"/>
      <c r="EI41" s="763"/>
      <c r="EJ41" s="744"/>
    </row>
    <row r="42" spans="1:140" ht="15" customHeight="1">
      <c r="A42" s="403"/>
      <c r="B42" s="164"/>
      <c r="C42" s="736"/>
      <c r="D42" s="762"/>
      <c r="E42" s="762"/>
      <c r="F42" s="762"/>
      <c r="G42" s="762"/>
      <c r="H42" s="762"/>
      <c r="I42" s="762"/>
      <c r="J42" s="762"/>
      <c r="K42" s="762"/>
      <c r="L42" s="762"/>
      <c r="M42" s="762"/>
      <c r="N42" s="762"/>
      <c r="O42" s="403"/>
      <c r="P42" s="164"/>
      <c r="Q42" s="762" t="s">
        <v>657</v>
      </c>
      <c r="R42" s="762"/>
      <c r="S42" s="762"/>
      <c r="T42" s="762"/>
      <c r="U42" s="762"/>
      <c r="V42" s="762"/>
      <c r="W42" s="762"/>
      <c r="X42" s="762"/>
      <c r="Y42" s="762"/>
      <c r="Z42" s="762"/>
      <c r="AA42" s="762"/>
      <c r="AB42" s="718"/>
      <c r="AC42" s="403"/>
      <c r="AD42" s="164"/>
      <c r="AE42" s="736"/>
      <c r="AF42" s="762"/>
      <c r="AG42" s="762"/>
      <c r="AH42" s="762"/>
      <c r="AI42" s="762"/>
      <c r="AJ42" s="762"/>
      <c r="AK42" s="762"/>
      <c r="AL42" s="762"/>
      <c r="AM42" s="762"/>
      <c r="AN42" s="762"/>
      <c r="AO42" s="762"/>
      <c r="AP42" s="762"/>
      <c r="AQ42" s="403"/>
      <c r="AR42" s="164"/>
      <c r="AS42" s="762" t="s">
        <v>657</v>
      </c>
      <c r="AT42" s="762"/>
      <c r="AU42" s="762"/>
      <c r="AV42" s="762"/>
      <c r="AW42" s="762"/>
      <c r="AX42" s="762"/>
      <c r="AY42" s="762"/>
      <c r="AZ42" s="762"/>
      <c r="BA42" s="762"/>
      <c r="BB42" s="762"/>
      <c r="BC42" s="762"/>
      <c r="BD42" s="718"/>
      <c r="BE42" s="403"/>
      <c r="BF42" s="164"/>
      <c r="BG42" s="736"/>
      <c r="BH42" s="762"/>
      <c r="BI42" s="762"/>
      <c r="BJ42" s="762"/>
      <c r="BK42" s="762"/>
      <c r="BL42" s="762"/>
      <c r="BM42" s="762"/>
      <c r="BN42" s="762"/>
      <c r="BO42" s="762"/>
      <c r="BP42" s="762"/>
      <c r="BQ42" s="762"/>
      <c r="BR42" s="762"/>
      <c r="BS42" s="403"/>
      <c r="BT42" s="164"/>
      <c r="BU42" s="762" t="s">
        <v>657</v>
      </c>
      <c r="BV42" s="762"/>
      <c r="BW42" s="762"/>
      <c r="BX42" s="762"/>
      <c r="BY42" s="762"/>
      <c r="BZ42" s="762"/>
      <c r="CA42" s="762"/>
      <c r="CB42" s="762"/>
      <c r="CC42" s="762"/>
      <c r="CD42" s="762"/>
      <c r="CE42" s="762"/>
      <c r="CF42" s="718"/>
      <c r="CG42" s="403"/>
      <c r="CI42" s="736"/>
      <c r="CJ42" s="717"/>
      <c r="CK42" s="717"/>
      <c r="CL42" s="717"/>
      <c r="CM42" s="717"/>
      <c r="CN42" s="717"/>
      <c r="CO42" s="717"/>
      <c r="CP42" s="717"/>
      <c r="CQ42" s="717"/>
      <c r="CR42" s="717"/>
      <c r="CS42" s="717"/>
      <c r="CT42" s="717"/>
      <c r="CU42" s="403"/>
      <c r="CV42" s="164"/>
      <c r="CW42" s="717" t="s">
        <v>613</v>
      </c>
      <c r="CX42" s="717"/>
      <c r="CY42" s="717"/>
      <c r="CZ42" s="717"/>
      <c r="DA42" s="717"/>
      <c r="DB42" s="717"/>
      <c r="DC42" s="717"/>
      <c r="DD42" s="717"/>
      <c r="DE42" s="717"/>
      <c r="DF42" s="717"/>
      <c r="DG42" s="717"/>
      <c r="DH42" s="718"/>
      <c r="DI42" s="403"/>
      <c r="DJ42" s="160"/>
      <c r="DK42" s="736"/>
      <c r="DL42" s="762"/>
      <c r="DM42" s="762"/>
      <c r="DN42" s="762"/>
      <c r="DO42" s="762"/>
      <c r="DP42" s="762"/>
      <c r="DQ42" s="762"/>
      <c r="DR42" s="762"/>
      <c r="DS42" s="762"/>
      <c r="DT42" s="762"/>
      <c r="DU42" s="762"/>
      <c r="DV42" s="762"/>
      <c r="DW42" s="399"/>
      <c r="DX42" s="383"/>
      <c r="DY42" s="762" t="s">
        <v>617</v>
      </c>
      <c r="DZ42" s="762"/>
      <c r="EA42" s="762"/>
      <c r="EB42" s="762"/>
      <c r="EC42" s="762"/>
      <c r="ED42" s="762"/>
      <c r="EE42" s="762"/>
      <c r="EF42" s="762"/>
      <c r="EG42" s="762"/>
      <c r="EH42" s="762"/>
      <c r="EI42" s="762"/>
      <c r="EJ42" s="718"/>
    </row>
    <row r="43" spans="1:140" ht="106.5" customHeight="1">
      <c r="A43" s="135"/>
      <c r="B43" s="160"/>
      <c r="C43" s="720"/>
      <c r="D43" s="711"/>
      <c r="E43" s="711"/>
      <c r="F43" s="711"/>
      <c r="G43" s="711"/>
      <c r="H43" s="711"/>
      <c r="I43" s="711"/>
      <c r="J43" s="711"/>
      <c r="K43" s="711"/>
      <c r="L43" s="711"/>
      <c r="M43" s="711"/>
      <c r="N43" s="721"/>
      <c r="O43" s="135"/>
      <c r="P43" s="164"/>
      <c r="Q43" s="710"/>
      <c r="R43" s="711"/>
      <c r="S43" s="711"/>
      <c r="T43" s="711"/>
      <c r="U43" s="711"/>
      <c r="V43" s="711"/>
      <c r="W43" s="711"/>
      <c r="X43" s="711"/>
      <c r="Y43" s="711"/>
      <c r="Z43" s="711"/>
      <c r="AA43" s="711"/>
      <c r="AB43" s="712"/>
      <c r="AC43" s="135"/>
      <c r="AD43" s="160"/>
      <c r="AE43" s="720"/>
      <c r="AF43" s="711"/>
      <c r="AG43" s="711"/>
      <c r="AH43" s="711"/>
      <c r="AI43" s="711"/>
      <c r="AJ43" s="711"/>
      <c r="AK43" s="711"/>
      <c r="AL43" s="711"/>
      <c r="AM43" s="711"/>
      <c r="AN43" s="711"/>
      <c r="AO43" s="711"/>
      <c r="AP43" s="721"/>
      <c r="AQ43" s="135"/>
      <c r="AR43" s="164"/>
      <c r="AS43" s="710"/>
      <c r="AT43" s="711"/>
      <c r="AU43" s="711"/>
      <c r="AV43" s="711"/>
      <c r="AW43" s="711"/>
      <c r="AX43" s="711"/>
      <c r="AY43" s="711"/>
      <c r="AZ43" s="711"/>
      <c r="BA43" s="711"/>
      <c r="BB43" s="711"/>
      <c r="BC43" s="711"/>
      <c r="BD43" s="712"/>
      <c r="BE43" s="135"/>
      <c r="BF43" s="164"/>
      <c r="BG43" s="720"/>
      <c r="BH43" s="711"/>
      <c r="BI43" s="711"/>
      <c r="BJ43" s="711"/>
      <c r="BK43" s="711"/>
      <c r="BL43" s="711"/>
      <c r="BM43" s="711"/>
      <c r="BN43" s="711"/>
      <c r="BO43" s="711"/>
      <c r="BP43" s="711"/>
      <c r="BQ43" s="711"/>
      <c r="BR43" s="721"/>
      <c r="BS43" s="135"/>
      <c r="BT43" s="164"/>
      <c r="BU43" s="710"/>
      <c r="BV43" s="711"/>
      <c r="BW43" s="711"/>
      <c r="BX43" s="711"/>
      <c r="BY43" s="711"/>
      <c r="BZ43" s="711"/>
      <c r="CA43" s="711"/>
      <c r="CB43" s="711"/>
      <c r="CC43" s="711"/>
      <c r="CD43" s="711"/>
      <c r="CE43" s="711"/>
      <c r="CF43" s="712"/>
      <c r="CG43" s="135"/>
      <c r="CI43" s="720"/>
      <c r="CJ43" s="711"/>
      <c r="CK43" s="711"/>
      <c r="CL43" s="711"/>
      <c r="CM43" s="711"/>
      <c r="CN43" s="711"/>
      <c r="CO43" s="711"/>
      <c r="CP43" s="711"/>
      <c r="CQ43" s="711"/>
      <c r="CR43" s="711"/>
      <c r="CS43" s="711"/>
      <c r="CT43" s="721"/>
      <c r="CU43" s="135"/>
      <c r="CV43" s="164"/>
      <c r="CW43" s="710"/>
      <c r="CX43" s="711"/>
      <c r="CY43" s="711"/>
      <c r="CZ43" s="711"/>
      <c r="DA43" s="711"/>
      <c r="DB43" s="711"/>
      <c r="DC43" s="711"/>
      <c r="DD43" s="711"/>
      <c r="DE43" s="711"/>
      <c r="DF43" s="711"/>
      <c r="DG43" s="711"/>
      <c r="DH43" s="712"/>
      <c r="DI43" s="135"/>
      <c r="DJ43" s="160"/>
      <c r="DK43" s="720"/>
      <c r="DL43" s="711"/>
      <c r="DM43" s="711"/>
      <c r="DN43" s="711"/>
      <c r="DO43" s="711"/>
      <c r="DP43" s="711"/>
      <c r="DQ43" s="711"/>
      <c r="DR43" s="711"/>
      <c r="DS43" s="711"/>
      <c r="DT43" s="711"/>
      <c r="DU43" s="711"/>
      <c r="DV43" s="721"/>
      <c r="DW43" s="401"/>
      <c r="DX43" s="383"/>
      <c r="DY43" s="710"/>
      <c r="DZ43" s="711"/>
      <c r="EA43" s="711"/>
      <c r="EB43" s="711"/>
      <c r="EC43" s="711"/>
      <c r="ED43" s="711"/>
      <c r="EE43" s="711"/>
      <c r="EF43" s="711"/>
      <c r="EG43" s="711"/>
      <c r="EH43" s="711"/>
      <c r="EI43" s="711"/>
      <c r="EJ43" s="712"/>
    </row>
    <row r="44" spans="1:140">
      <c r="A44" s="137" t="s">
        <v>5122</v>
      </c>
      <c r="B44" s="160"/>
      <c r="C44" s="881">
        <f>VLOOKUP(A44,'Прайс-лист'!$B:$K,10,0)</f>
        <v>550</v>
      </c>
      <c r="D44" s="882"/>
      <c r="E44" s="882"/>
      <c r="F44" s="882"/>
      <c r="G44" s="882"/>
      <c r="H44" s="882"/>
      <c r="I44" s="882"/>
      <c r="J44" s="882"/>
      <c r="K44" s="945"/>
      <c r="L44" s="947"/>
      <c r="M44" s="948"/>
      <c r="N44" s="949"/>
      <c r="O44" s="137" t="s">
        <v>707</v>
      </c>
      <c r="P44" s="160"/>
      <c r="Q44" s="819">
        <f>VLOOKUP(O44,'Прайс-лист'!$B:$K,10,0)</f>
        <v>1190</v>
      </c>
      <c r="R44" s="820"/>
      <c r="S44" s="820"/>
      <c r="T44" s="820"/>
      <c r="U44" s="820"/>
      <c r="V44" s="820"/>
      <c r="W44" s="820"/>
      <c r="X44" s="820"/>
      <c r="Y44" s="716"/>
      <c r="Z44" s="708"/>
      <c r="AA44" s="709"/>
      <c r="AB44" s="713"/>
      <c r="AC44" s="137" t="s">
        <v>5123</v>
      </c>
      <c r="AD44" s="160"/>
      <c r="AE44" s="881">
        <f>VLOOKUP(AC44,'Прайс-лист'!$B:$K,10,0)</f>
        <v>600</v>
      </c>
      <c r="AF44" s="882"/>
      <c r="AG44" s="882"/>
      <c r="AH44" s="882"/>
      <c r="AI44" s="882"/>
      <c r="AJ44" s="882"/>
      <c r="AK44" s="882"/>
      <c r="AL44" s="882"/>
      <c r="AM44" s="945"/>
      <c r="AN44" s="947"/>
      <c r="AO44" s="948"/>
      <c r="AP44" s="949"/>
      <c r="AQ44" s="137" t="s">
        <v>710</v>
      </c>
      <c r="AR44" s="164"/>
      <c r="AS44" s="719">
        <f>VLOOKUP(AQ44,'Прайс-лист'!$B:$K,10,0)</f>
        <v>1290</v>
      </c>
      <c r="AT44" s="715"/>
      <c r="AU44" s="715"/>
      <c r="AV44" s="715"/>
      <c r="AW44" s="715"/>
      <c r="AX44" s="715"/>
      <c r="AY44" s="715"/>
      <c r="AZ44" s="715"/>
      <c r="BA44" s="716"/>
      <c r="BB44" s="708"/>
      <c r="BC44" s="761"/>
      <c r="BD44" s="713"/>
      <c r="BE44" s="137" t="s">
        <v>5124</v>
      </c>
      <c r="BF44" s="164"/>
      <c r="BG44" s="881">
        <f>VLOOKUP(BE44,'Прайс-лист'!$B:$K,10,0)</f>
        <v>620</v>
      </c>
      <c r="BH44" s="882"/>
      <c r="BI44" s="882"/>
      <c r="BJ44" s="882"/>
      <c r="BK44" s="882"/>
      <c r="BL44" s="882"/>
      <c r="BM44" s="882"/>
      <c r="BN44" s="882"/>
      <c r="BO44" s="945"/>
      <c r="BP44" s="947"/>
      <c r="BQ44" s="948"/>
      <c r="BR44" s="949"/>
      <c r="BS44" s="137" t="s">
        <v>713</v>
      </c>
      <c r="BT44" s="164"/>
      <c r="BU44" s="719">
        <f>VLOOKUP(BS44,'Прайс-лист'!$B:$K,10,0)</f>
        <v>1440</v>
      </c>
      <c r="BV44" s="715"/>
      <c r="BW44" s="715"/>
      <c r="BX44" s="715"/>
      <c r="BY44" s="715"/>
      <c r="BZ44" s="715"/>
      <c r="CA44" s="715"/>
      <c r="CB44" s="715"/>
      <c r="CC44" s="716"/>
      <c r="CD44" s="708"/>
      <c r="CE44" s="761"/>
      <c r="CF44" s="713"/>
      <c r="CG44" s="137" t="s">
        <v>5125</v>
      </c>
      <c r="CH44" s="160"/>
      <c r="CI44" s="881">
        <f>VLOOKUP(CG44,'Прайс-лист'!$B:$K,10,0)</f>
        <v>630</v>
      </c>
      <c r="CJ44" s="882"/>
      <c r="CK44" s="882"/>
      <c r="CL44" s="882"/>
      <c r="CM44" s="882"/>
      <c r="CN44" s="882"/>
      <c r="CO44" s="882"/>
      <c r="CP44" s="882"/>
      <c r="CQ44" s="945"/>
      <c r="CR44" s="947"/>
      <c r="CS44" s="948"/>
      <c r="CT44" s="949"/>
      <c r="CU44" s="137" t="s">
        <v>614</v>
      </c>
      <c r="CV44" s="164"/>
      <c r="CW44" s="719">
        <f>VLOOKUP(CU44,'Прайс-лист'!$B:$K,10,0)</f>
        <v>540</v>
      </c>
      <c r="CX44" s="715"/>
      <c r="CY44" s="715"/>
      <c r="CZ44" s="715"/>
      <c r="DA44" s="715"/>
      <c r="DB44" s="715"/>
      <c r="DC44" s="715"/>
      <c r="DD44" s="715"/>
      <c r="DE44" s="716"/>
      <c r="DF44" s="708"/>
      <c r="DG44" s="709"/>
      <c r="DH44" s="713"/>
      <c r="DI44" s="137" t="s">
        <v>5126</v>
      </c>
      <c r="DJ44" s="160"/>
      <c r="DK44" s="881">
        <f>VLOOKUP(DI44,'Прайс-лист'!$B:$K,10,0)</f>
        <v>560</v>
      </c>
      <c r="DL44" s="882"/>
      <c r="DM44" s="882"/>
      <c r="DN44" s="882"/>
      <c r="DO44" s="882"/>
      <c r="DP44" s="882"/>
      <c r="DQ44" s="882"/>
      <c r="DR44" s="882"/>
      <c r="DS44" s="945"/>
      <c r="DT44" s="947"/>
      <c r="DU44" s="948"/>
      <c r="DV44" s="949"/>
      <c r="DW44" s="349" t="s">
        <v>618</v>
      </c>
      <c r="DX44" s="383"/>
      <c r="DY44" s="719">
        <f>VLOOKUP(DW44,'Прайс-лист'!$B:$K,10,0)</f>
        <v>620</v>
      </c>
      <c r="DZ44" s="715"/>
      <c r="EA44" s="715"/>
      <c r="EB44" s="715"/>
      <c r="EC44" s="715"/>
      <c r="ED44" s="715"/>
      <c r="EE44" s="715"/>
      <c r="EF44" s="715"/>
      <c r="EG44" s="716"/>
      <c r="EH44" s="708"/>
      <c r="EI44" s="761"/>
      <c r="EJ44" s="713"/>
    </row>
    <row r="45" spans="1:140" ht="15" thickBot="1">
      <c r="A45" s="138"/>
      <c r="B45" s="160"/>
      <c r="C45" s="884" t="e">
        <f>VLOOKUP(A45,'Прайс-лист'!$B:$K,10,0)</f>
        <v>#N/A</v>
      </c>
      <c r="D45" s="885"/>
      <c r="E45" s="885"/>
      <c r="F45" s="885"/>
      <c r="G45" s="885"/>
      <c r="H45" s="885"/>
      <c r="I45" s="885"/>
      <c r="J45" s="885"/>
      <c r="K45" s="946"/>
      <c r="L45" s="950"/>
      <c r="M45" s="951"/>
      <c r="N45" s="952"/>
      <c r="O45" s="138" t="s">
        <v>825</v>
      </c>
      <c r="P45" s="245"/>
      <c r="Q45" s="722">
        <f>VLOOKUP(O45,'Прайс-лист'!$B:$K,10,0)</f>
        <v>1190</v>
      </c>
      <c r="R45" s="723"/>
      <c r="S45" s="723"/>
      <c r="T45" s="723"/>
      <c r="U45" s="723"/>
      <c r="V45" s="723"/>
      <c r="W45" s="723"/>
      <c r="X45" s="723"/>
      <c r="Y45" s="724"/>
      <c r="Z45" s="725"/>
      <c r="AA45" s="726"/>
      <c r="AB45" s="727"/>
      <c r="AC45" s="138"/>
      <c r="AD45" s="160"/>
      <c r="AE45" s="884" t="e">
        <f>VLOOKUP(AC45,'Прайс-лист'!$B:$K,10,0)</f>
        <v>#N/A</v>
      </c>
      <c r="AF45" s="885"/>
      <c r="AG45" s="885"/>
      <c r="AH45" s="885"/>
      <c r="AI45" s="885"/>
      <c r="AJ45" s="885"/>
      <c r="AK45" s="885"/>
      <c r="AL45" s="885"/>
      <c r="AM45" s="946"/>
      <c r="AN45" s="950"/>
      <c r="AO45" s="951"/>
      <c r="AP45" s="952"/>
      <c r="AQ45" s="139" t="s">
        <v>827</v>
      </c>
      <c r="AR45" s="244"/>
      <c r="AS45" s="722">
        <f>VLOOKUP(AQ45,'Прайс-лист'!$B:$K,10,0)</f>
        <v>1290</v>
      </c>
      <c r="AT45" s="723"/>
      <c r="AU45" s="723"/>
      <c r="AV45" s="723"/>
      <c r="AW45" s="723"/>
      <c r="AX45" s="723"/>
      <c r="AY45" s="723"/>
      <c r="AZ45" s="723"/>
      <c r="BA45" s="724"/>
      <c r="BB45" s="725"/>
      <c r="BC45" s="726"/>
      <c r="BD45" s="727"/>
      <c r="BE45" s="138"/>
      <c r="BF45" s="164"/>
      <c r="BG45" s="884" t="e">
        <f>VLOOKUP(BE45,'Прайс-лист'!$B:$K,10,0)</f>
        <v>#N/A</v>
      </c>
      <c r="BH45" s="885"/>
      <c r="BI45" s="885"/>
      <c r="BJ45" s="885"/>
      <c r="BK45" s="885"/>
      <c r="BL45" s="885"/>
      <c r="BM45" s="885"/>
      <c r="BN45" s="885"/>
      <c r="BO45" s="946"/>
      <c r="BP45" s="950"/>
      <c r="BQ45" s="951"/>
      <c r="BR45" s="952"/>
      <c r="BS45" s="139" t="s">
        <v>829</v>
      </c>
      <c r="BT45" s="244"/>
      <c r="BU45" s="722">
        <f>VLOOKUP(BS45,'Прайс-лист'!$B:$K,10,0)</f>
        <v>1440</v>
      </c>
      <c r="BV45" s="723"/>
      <c r="BW45" s="723"/>
      <c r="BX45" s="723"/>
      <c r="BY45" s="723"/>
      <c r="BZ45" s="723"/>
      <c r="CA45" s="723"/>
      <c r="CB45" s="723"/>
      <c r="CC45" s="724"/>
      <c r="CD45" s="725"/>
      <c r="CE45" s="726"/>
      <c r="CF45" s="727"/>
      <c r="CG45" s="138"/>
      <c r="CH45" s="245"/>
      <c r="CI45" s="884" t="e">
        <f>VLOOKUP(CG45,'Прайс-лист'!$B:$K,10,0)</f>
        <v>#N/A</v>
      </c>
      <c r="CJ45" s="885"/>
      <c r="CK45" s="885"/>
      <c r="CL45" s="885"/>
      <c r="CM45" s="885"/>
      <c r="CN45" s="885"/>
      <c r="CO45" s="885"/>
      <c r="CP45" s="885"/>
      <c r="CQ45" s="946"/>
      <c r="CR45" s="950"/>
      <c r="CS45" s="951"/>
      <c r="CT45" s="952"/>
      <c r="CU45" s="139" t="s">
        <v>773</v>
      </c>
      <c r="CV45" s="244"/>
      <c r="CW45" s="722">
        <f>VLOOKUP(CU45,'Прайс-лист'!$B:$K,10,0)</f>
        <v>540</v>
      </c>
      <c r="CX45" s="723"/>
      <c r="CY45" s="723"/>
      <c r="CZ45" s="723"/>
      <c r="DA45" s="723"/>
      <c r="DB45" s="723"/>
      <c r="DC45" s="723"/>
      <c r="DD45" s="723"/>
      <c r="DE45" s="724"/>
      <c r="DF45" s="725"/>
      <c r="DG45" s="726"/>
      <c r="DH45" s="727"/>
      <c r="DI45" s="138"/>
      <c r="DJ45" s="160"/>
      <c r="DK45" s="884" t="e">
        <f>VLOOKUP(DI45,'Прайс-лист'!$B:$K,10,0)</f>
        <v>#N/A</v>
      </c>
      <c r="DL45" s="885"/>
      <c r="DM45" s="885"/>
      <c r="DN45" s="885"/>
      <c r="DO45" s="885"/>
      <c r="DP45" s="885"/>
      <c r="DQ45" s="885"/>
      <c r="DR45" s="885"/>
      <c r="DS45" s="946"/>
      <c r="DT45" s="950"/>
      <c r="DU45" s="951"/>
      <c r="DV45" s="952"/>
      <c r="DW45" s="144" t="s">
        <v>775</v>
      </c>
      <c r="DX45" s="253"/>
      <c r="DY45" s="722">
        <f>VLOOKUP(DW45,'Прайс-лист'!$B:$K,10,0)</f>
        <v>620</v>
      </c>
      <c r="DZ45" s="723"/>
      <c r="EA45" s="723"/>
      <c r="EB45" s="723"/>
      <c r="EC45" s="723"/>
      <c r="ED45" s="723"/>
      <c r="EE45" s="723"/>
      <c r="EF45" s="723"/>
      <c r="EG45" s="724"/>
      <c r="EH45" s="725"/>
      <c r="EI45" s="726"/>
      <c r="EJ45" s="727"/>
    </row>
    <row r="46" spans="1:140" ht="10.5" customHeight="1" thickBot="1"/>
    <row r="47" spans="1:140" ht="21" thickBot="1">
      <c r="C47" s="750" t="s">
        <v>5106</v>
      </c>
      <c r="D47" s="751"/>
      <c r="E47" s="751"/>
      <c r="F47" s="751"/>
      <c r="G47" s="751"/>
      <c r="H47" s="751"/>
      <c r="I47" s="751"/>
      <c r="J47" s="751"/>
      <c r="K47" s="751"/>
      <c r="L47" s="751"/>
      <c r="M47" s="751"/>
      <c r="N47" s="751"/>
      <c r="O47" s="751"/>
      <c r="P47" s="751"/>
      <c r="Q47" s="751"/>
      <c r="R47" s="751"/>
      <c r="S47" s="751"/>
      <c r="T47" s="751"/>
      <c r="U47" s="751"/>
      <c r="V47" s="751"/>
      <c r="W47" s="751"/>
      <c r="X47" s="751"/>
      <c r="Y47" s="751"/>
      <c r="Z47" s="751"/>
      <c r="AA47" s="751"/>
      <c r="AB47" s="751"/>
      <c r="AC47" s="751"/>
      <c r="AD47" s="751"/>
      <c r="AE47" s="751"/>
      <c r="AF47" s="751"/>
      <c r="AG47" s="751"/>
      <c r="AH47" s="751"/>
      <c r="AI47" s="751"/>
      <c r="AJ47" s="751"/>
      <c r="AK47" s="751"/>
      <c r="AL47" s="751"/>
      <c r="AM47" s="751"/>
      <c r="AN47" s="751"/>
      <c r="AO47" s="751"/>
      <c r="AP47" s="751"/>
      <c r="AQ47" s="751"/>
      <c r="AR47" s="751"/>
      <c r="AS47" s="751"/>
      <c r="AT47" s="751"/>
      <c r="AU47" s="751"/>
      <c r="AV47" s="751"/>
      <c r="AW47" s="751"/>
      <c r="AX47" s="751"/>
      <c r="AY47" s="751"/>
      <c r="AZ47" s="751"/>
      <c r="BA47" s="751"/>
      <c r="BB47" s="751"/>
      <c r="BC47" s="751"/>
      <c r="BD47" s="751"/>
      <c r="BE47" s="751"/>
      <c r="BF47" s="751"/>
      <c r="BG47" s="751"/>
      <c r="BH47" s="751"/>
      <c r="BI47" s="751"/>
      <c r="BJ47" s="751"/>
      <c r="BK47" s="751"/>
      <c r="BL47" s="751"/>
      <c r="BM47" s="751"/>
      <c r="BN47" s="751"/>
      <c r="BO47" s="751"/>
      <c r="BP47" s="751"/>
      <c r="BQ47" s="751"/>
      <c r="BR47" s="751"/>
      <c r="BS47" s="751"/>
      <c r="BT47" s="751"/>
      <c r="BU47" s="751"/>
      <c r="BV47" s="751"/>
      <c r="BW47" s="751"/>
      <c r="BX47" s="751"/>
      <c r="BY47" s="751"/>
      <c r="BZ47" s="751"/>
      <c r="CA47" s="751"/>
      <c r="CB47" s="751"/>
      <c r="CC47" s="751"/>
      <c r="CD47" s="751"/>
      <c r="CE47" s="751"/>
      <c r="CF47" s="751"/>
      <c r="CG47" s="751"/>
      <c r="CH47" s="751"/>
      <c r="CI47" s="751"/>
      <c r="CJ47" s="751"/>
      <c r="CK47" s="751"/>
      <c r="CL47" s="751"/>
      <c r="CM47" s="751"/>
      <c r="CN47" s="751"/>
      <c r="CO47" s="751"/>
      <c r="CP47" s="751"/>
      <c r="CQ47" s="751"/>
      <c r="CR47" s="751"/>
      <c r="CS47" s="751"/>
      <c r="CT47" s="751"/>
      <c r="CU47" s="751"/>
      <c r="CV47" s="751"/>
      <c r="CW47" s="751"/>
      <c r="CX47" s="751"/>
      <c r="CY47" s="751"/>
      <c r="CZ47" s="751"/>
      <c r="DA47" s="751"/>
      <c r="DB47" s="751"/>
      <c r="DC47" s="751"/>
      <c r="DD47" s="751"/>
      <c r="DE47" s="751"/>
      <c r="DF47" s="751"/>
      <c r="DG47" s="751"/>
      <c r="DH47" s="751"/>
      <c r="DI47" s="751"/>
      <c r="DJ47" s="751"/>
      <c r="DK47" s="751"/>
      <c r="DL47" s="751"/>
      <c r="DM47" s="751"/>
      <c r="DN47" s="751"/>
      <c r="DO47" s="751"/>
      <c r="DP47" s="751"/>
      <c r="DQ47" s="751"/>
      <c r="DR47" s="751"/>
      <c r="DS47" s="751"/>
      <c r="DT47" s="751"/>
      <c r="DU47" s="751"/>
      <c r="DV47" s="751"/>
      <c r="DW47" s="751"/>
      <c r="DX47" s="751"/>
      <c r="DY47" s="751"/>
      <c r="DZ47" s="751"/>
      <c r="EA47" s="751"/>
      <c r="EB47" s="751"/>
      <c r="EC47" s="751"/>
      <c r="ED47" s="751"/>
      <c r="EE47" s="751"/>
      <c r="EF47" s="751"/>
      <c r="EG47" s="751"/>
      <c r="EH47" s="751"/>
      <c r="EI47" s="751"/>
      <c r="EJ47" s="752"/>
    </row>
    <row r="48" spans="1:140" ht="15.75" customHeight="1" thickBot="1">
      <c r="C48" s="754" t="s">
        <v>4288</v>
      </c>
      <c r="D48" s="755"/>
      <c r="E48" s="755"/>
      <c r="F48" s="755"/>
      <c r="G48" s="755"/>
      <c r="H48" s="755"/>
      <c r="I48" s="755"/>
      <c r="J48" s="755"/>
      <c r="K48" s="755"/>
      <c r="L48" s="755"/>
      <c r="M48" s="755"/>
      <c r="N48" s="755"/>
      <c r="O48" s="755"/>
      <c r="P48" s="755"/>
      <c r="Q48" s="755"/>
      <c r="R48" s="755"/>
      <c r="S48" s="755"/>
      <c r="T48" s="755"/>
      <c r="U48" s="755"/>
      <c r="V48" s="755"/>
      <c r="W48" s="755"/>
      <c r="X48" s="755"/>
      <c r="Y48" s="755"/>
      <c r="Z48" s="755"/>
      <c r="AA48" s="755"/>
      <c r="AB48" s="756"/>
      <c r="AC48" s="134"/>
      <c r="AE48" s="754" t="s">
        <v>4190</v>
      </c>
      <c r="AF48" s="755"/>
      <c r="AG48" s="755"/>
      <c r="AH48" s="755"/>
      <c r="AI48" s="755"/>
      <c r="AJ48" s="755"/>
      <c r="AK48" s="755"/>
      <c r="AL48" s="755"/>
      <c r="AM48" s="755"/>
      <c r="AN48" s="755"/>
      <c r="AO48" s="755"/>
      <c r="AP48" s="755"/>
      <c r="AQ48" s="755"/>
      <c r="AR48" s="755"/>
      <c r="AS48" s="755"/>
      <c r="AT48" s="755"/>
      <c r="AU48" s="755"/>
      <c r="AV48" s="755"/>
      <c r="AW48" s="755"/>
      <c r="AX48" s="755"/>
      <c r="AY48" s="755"/>
      <c r="AZ48" s="755"/>
      <c r="BA48" s="755"/>
      <c r="BB48" s="755"/>
      <c r="BC48" s="755"/>
      <c r="BD48" s="755"/>
      <c r="BE48" s="755"/>
      <c r="BF48" s="755"/>
      <c r="BG48" s="755"/>
      <c r="BH48" s="755"/>
      <c r="BI48" s="755"/>
      <c r="BJ48" s="755"/>
      <c r="BK48" s="755"/>
      <c r="BL48" s="755"/>
      <c r="BM48" s="755"/>
      <c r="BN48" s="755"/>
      <c r="BO48" s="755"/>
      <c r="BP48" s="755"/>
      <c r="BQ48" s="755"/>
      <c r="BR48" s="756"/>
      <c r="BS48" s="134"/>
      <c r="BT48" s="164"/>
      <c r="BU48" s="754" t="s">
        <v>4191</v>
      </c>
      <c r="BV48" s="755"/>
      <c r="BW48" s="755"/>
      <c r="BX48" s="755"/>
      <c r="BY48" s="755"/>
      <c r="BZ48" s="755"/>
      <c r="CA48" s="755"/>
      <c r="CB48" s="755"/>
      <c r="CC48" s="755"/>
      <c r="CD48" s="755"/>
      <c r="CE48" s="755"/>
      <c r="CF48" s="755"/>
      <c r="CG48" s="755"/>
      <c r="CH48" s="755"/>
      <c r="CI48" s="755"/>
      <c r="CJ48" s="755"/>
      <c r="CK48" s="755"/>
      <c r="CL48" s="755"/>
      <c r="CM48" s="755"/>
      <c r="CN48" s="755"/>
      <c r="CO48" s="755"/>
      <c r="CP48" s="755"/>
      <c r="CQ48" s="755"/>
      <c r="CR48" s="755"/>
      <c r="CS48" s="755"/>
      <c r="CT48" s="755"/>
      <c r="CU48" s="755"/>
      <c r="CV48" s="755"/>
      <c r="CW48" s="755"/>
      <c r="CX48" s="755"/>
      <c r="CY48" s="755"/>
      <c r="CZ48" s="755"/>
      <c r="DA48" s="755"/>
      <c r="DB48" s="755"/>
      <c r="DC48" s="755"/>
      <c r="DD48" s="755"/>
      <c r="DE48" s="755"/>
      <c r="DF48" s="755"/>
      <c r="DG48" s="755"/>
      <c r="DH48" s="756"/>
      <c r="DK48" s="754" t="s">
        <v>4290</v>
      </c>
      <c r="DL48" s="755"/>
      <c r="DM48" s="755"/>
      <c r="DN48" s="755"/>
      <c r="DO48" s="755"/>
      <c r="DP48" s="755"/>
      <c r="DQ48" s="755"/>
      <c r="DR48" s="755"/>
      <c r="DS48" s="755"/>
      <c r="DT48" s="755"/>
      <c r="DU48" s="755"/>
      <c r="DV48" s="755"/>
      <c r="DW48" s="755"/>
      <c r="DX48" s="755"/>
      <c r="DY48" s="755"/>
      <c r="DZ48" s="755"/>
      <c r="EA48" s="755"/>
      <c r="EB48" s="755"/>
      <c r="EC48" s="755"/>
      <c r="ED48" s="755"/>
      <c r="EE48" s="755"/>
      <c r="EF48" s="755"/>
      <c r="EG48" s="755"/>
      <c r="EH48" s="755"/>
      <c r="EI48" s="755"/>
      <c r="EJ48" s="756"/>
    </row>
    <row r="49" spans="1:140" ht="15.75">
      <c r="A49" s="135"/>
      <c r="B49" s="160"/>
      <c r="C49" s="810" t="s">
        <v>714</v>
      </c>
      <c r="D49" s="759"/>
      <c r="E49" s="759"/>
      <c r="F49" s="759"/>
      <c r="G49" s="759"/>
      <c r="H49" s="759"/>
      <c r="I49" s="759"/>
      <c r="J49" s="759"/>
      <c r="K49" s="759"/>
      <c r="L49" s="759"/>
      <c r="M49" s="759"/>
      <c r="N49" s="759"/>
      <c r="O49" s="341"/>
      <c r="P49" s="382"/>
      <c r="Q49" s="759" t="s">
        <v>4289</v>
      </c>
      <c r="R49" s="759"/>
      <c r="S49" s="759"/>
      <c r="T49" s="759"/>
      <c r="U49" s="759"/>
      <c r="V49" s="759"/>
      <c r="W49" s="759"/>
      <c r="X49" s="759"/>
      <c r="Y49" s="759"/>
      <c r="Z49" s="759"/>
      <c r="AA49" s="759"/>
      <c r="AB49" s="760"/>
      <c r="AE49" s="810" t="s">
        <v>5888</v>
      </c>
      <c r="AF49" s="759"/>
      <c r="AG49" s="759"/>
      <c r="AH49" s="759"/>
      <c r="AI49" s="759"/>
      <c r="AJ49" s="759"/>
      <c r="AK49" s="759"/>
      <c r="AL49" s="759"/>
      <c r="AM49" s="759"/>
      <c r="AN49" s="759"/>
      <c r="AO49" s="759"/>
      <c r="AP49" s="759"/>
      <c r="AQ49" s="384"/>
      <c r="AR49" s="384"/>
      <c r="AS49" s="759" t="s">
        <v>5877</v>
      </c>
      <c r="AT49" s="759"/>
      <c r="AU49" s="759"/>
      <c r="AV49" s="759"/>
      <c r="AW49" s="759"/>
      <c r="AX49" s="759"/>
      <c r="AY49" s="759"/>
      <c r="AZ49" s="759"/>
      <c r="BA49" s="759"/>
      <c r="BB49" s="759"/>
      <c r="BC49" s="759"/>
      <c r="BD49" s="759"/>
      <c r="BE49" s="341"/>
      <c r="BF49" s="382"/>
      <c r="BG49" s="759" t="s">
        <v>5875</v>
      </c>
      <c r="BH49" s="759"/>
      <c r="BI49" s="759"/>
      <c r="BJ49" s="759"/>
      <c r="BK49" s="759"/>
      <c r="BL49" s="759"/>
      <c r="BM49" s="759"/>
      <c r="BN49" s="759"/>
      <c r="BO49" s="759"/>
      <c r="BP49" s="759"/>
      <c r="BQ49" s="759"/>
      <c r="BR49" s="760"/>
      <c r="BS49" s="135"/>
      <c r="BT49" s="158"/>
      <c r="BU49" s="810" t="s">
        <v>6355</v>
      </c>
      <c r="BV49" s="759"/>
      <c r="BW49" s="759"/>
      <c r="BX49" s="759"/>
      <c r="BY49" s="759"/>
      <c r="BZ49" s="759"/>
      <c r="CA49" s="759"/>
      <c r="CB49" s="759"/>
      <c r="CC49" s="759"/>
      <c r="CD49" s="759"/>
      <c r="CE49" s="759"/>
      <c r="CF49" s="759"/>
      <c r="CG49" s="384"/>
      <c r="CH49" s="384"/>
      <c r="CI49" s="759" t="s">
        <v>6356</v>
      </c>
      <c r="CJ49" s="759"/>
      <c r="CK49" s="759"/>
      <c r="CL49" s="759"/>
      <c r="CM49" s="759"/>
      <c r="CN49" s="759"/>
      <c r="CO49" s="759"/>
      <c r="CP49" s="759"/>
      <c r="CQ49" s="759"/>
      <c r="CR49" s="759"/>
      <c r="CS49" s="759"/>
      <c r="CT49" s="759"/>
      <c r="CU49" s="341"/>
      <c r="CV49" s="382"/>
      <c r="CW49" s="759" t="s">
        <v>6365</v>
      </c>
      <c r="CX49" s="759"/>
      <c r="CY49" s="759"/>
      <c r="CZ49" s="759"/>
      <c r="DA49" s="759"/>
      <c r="DB49" s="759"/>
      <c r="DC49" s="759"/>
      <c r="DD49" s="759"/>
      <c r="DE49" s="759"/>
      <c r="DF49" s="759"/>
      <c r="DG49" s="759"/>
      <c r="DH49" s="760"/>
      <c r="DI49" s="135"/>
      <c r="DK49" s="740" t="s">
        <v>4253</v>
      </c>
      <c r="DL49" s="741"/>
      <c r="DM49" s="741"/>
      <c r="DN49" s="741"/>
      <c r="DO49" s="741"/>
      <c r="DP49" s="741"/>
      <c r="DQ49" s="741"/>
      <c r="DR49" s="741"/>
      <c r="DS49" s="741"/>
      <c r="DT49" s="741"/>
      <c r="DU49" s="741"/>
      <c r="DV49" s="741"/>
      <c r="DW49" s="135"/>
      <c r="DX49" s="164"/>
      <c r="DY49" s="733" t="s">
        <v>723</v>
      </c>
      <c r="DZ49" s="733"/>
      <c r="EA49" s="733"/>
      <c r="EB49" s="733"/>
      <c r="EC49" s="733"/>
      <c r="ED49" s="733"/>
      <c r="EE49" s="733"/>
      <c r="EF49" s="733"/>
      <c r="EG49" s="733"/>
      <c r="EH49" s="733"/>
      <c r="EI49" s="733"/>
      <c r="EJ49" s="743"/>
    </row>
    <row r="50" spans="1:140" ht="53.25" customHeight="1">
      <c r="A50" s="142"/>
      <c r="B50" s="160"/>
      <c r="C50" s="734" t="s">
        <v>4263</v>
      </c>
      <c r="D50" s="763"/>
      <c r="E50" s="763"/>
      <c r="F50" s="763"/>
      <c r="G50" s="763"/>
      <c r="H50" s="763"/>
      <c r="I50" s="763"/>
      <c r="J50" s="763"/>
      <c r="K50" s="763"/>
      <c r="L50" s="763"/>
      <c r="M50" s="763"/>
      <c r="N50" s="763"/>
      <c r="O50" s="142"/>
      <c r="P50" s="164"/>
      <c r="Q50" s="763" t="s">
        <v>4282</v>
      </c>
      <c r="R50" s="763"/>
      <c r="S50" s="763"/>
      <c r="T50" s="763"/>
      <c r="U50" s="763"/>
      <c r="V50" s="763"/>
      <c r="W50" s="763"/>
      <c r="X50" s="763"/>
      <c r="Y50" s="763"/>
      <c r="Z50" s="763"/>
      <c r="AA50" s="763"/>
      <c r="AB50" s="744"/>
      <c r="AC50" s="142"/>
      <c r="AD50" s="160"/>
      <c r="AE50" s="734" t="s">
        <v>5898</v>
      </c>
      <c r="AF50" s="763"/>
      <c r="AG50" s="763"/>
      <c r="AH50" s="763"/>
      <c r="AI50" s="763"/>
      <c r="AJ50" s="763"/>
      <c r="AK50" s="763"/>
      <c r="AL50" s="763"/>
      <c r="AM50" s="763"/>
      <c r="AN50" s="763"/>
      <c r="AO50" s="763"/>
      <c r="AP50" s="763"/>
      <c r="AQ50" s="247"/>
      <c r="AR50" s="247"/>
      <c r="AS50" s="763" t="s">
        <v>4268</v>
      </c>
      <c r="AT50" s="763"/>
      <c r="AU50" s="763"/>
      <c r="AV50" s="763"/>
      <c r="AW50" s="763"/>
      <c r="AX50" s="763"/>
      <c r="AY50" s="763"/>
      <c r="AZ50" s="763"/>
      <c r="BA50" s="763"/>
      <c r="BB50" s="763"/>
      <c r="BC50" s="763"/>
      <c r="BD50" s="763"/>
      <c r="BE50" s="142"/>
      <c r="BF50" s="164"/>
      <c r="BG50" s="763" t="s">
        <v>5884</v>
      </c>
      <c r="BH50" s="763"/>
      <c r="BI50" s="763"/>
      <c r="BJ50" s="763"/>
      <c r="BK50" s="763"/>
      <c r="BL50" s="763"/>
      <c r="BM50" s="763"/>
      <c r="BN50" s="763"/>
      <c r="BO50" s="763"/>
      <c r="BP50" s="763"/>
      <c r="BQ50" s="763"/>
      <c r="BR50" s="744"/>
      <c r="BS50" s="142"/>
      <c r="BT50" s="164"/>
      <c r="BU50" s="734" t="s">
        <v>5889</v>
      </c>
      <c r="BV50" s="763"/>
      <c r="BW50" s="763"/>
      <c r="BX50" s="763"/>
      <c r="BY50" s="763"/>
      <c r="BZ50" s="763"/>
      <c r="CA50" s="763"/>
      <c r="CB50" s="763"/>
      <c r="CC50" s="763"/>
      <c r="CD50" s="763"/>
      <c r="CE50" s="763"/>
      <c r="CF50" s="763"/>
      <c r="CG50" s="247"/>
      <c r="CH50" s="247"/>
      <c r="CI50" s="763" t="s">
        <v>4271</v>
      </c>
      <c r="CJ50" s="763"/>
      <c r="CK50" s="763"/>
      <c r="CL50" s="763"/>
      <c r="CM50" s="763"/>
      <c r="CN50" s="763"/>
      <c r="CO50" s="763"/>
      <c r="CP50" s="763"/>
      <c r="CQ50" s="763"/>
      <c r="CR50" s="763"/>
      <c r="CS50" s="763"/>
      <c r="CT50" s="763"/>
      <c r="CU50" s="142"/>
      <c r="CV50" s="164"/>
      <c r="CW50" s="763" t="s">
        <v>5885</v>
      </c>
      <c r="CX50" s="763"/>
      <c r="CY50" s="763"/>
      <c r="CZ50" s="763"/>
      <c r="DA50" s="763"/>
      <c r="DB50" s="763"/>
      <c r="DC50" s="763"/>
      <c r="DD50" s="763"/>
      <c r="DE50" s="763"/>
      <c r="DF50" s="763"/>
      <c r="DG50" s="763"/>
      <c r="DH50" s="744"/>
      <c r="DI50" s="142"/>
      <c r="DJ50" s="160"/>
      <c r="DK50" s="734" t="s">
        <v>4252</v>
      </c>
      <c r="DL50" s="735"/>
      <c r="DM50" s="735"/>
      <c r="DN50" s="735"/>
      <c r="DO50" s="735"/>
      <c r="DP50" s="735"/>
      <c r="DQ50" s="735"/>
      <c r="DR50" s="735"/>
      <c r="DS50" s="735"/>
      <c r="DT50" s="735"/>
      <c r="DU50" s="735"/>
      <c r="DV50" s="735"/>
      <c r="DW50" s="142"/>
      <c r="DX50" s="164"/>
      <c r="DY50" s="735" t="s">
        <v>4272</v>
      </c>
      <c r="DZ50" s="735"/>
      <c r="EA50" s="735"/>
      <c r="EB50" s="735"/>
      <c r="EC50" s="735"/>
      <c r="ED50" s="735"/>
      <c r="EE50" s="735"/>
      <c r="EF50" s="735"/>
      <c r="EG50" s="735"/>
      <c r="EH50" s="735"/>
      <c r="EI50" s="735"/>
      <c r="EJ50" s="744"/>
    </row>
    <row r="51" spans="1:140" ht="15" customHeight="1">
      <c r="A51" s="403"/>
      <c r="B51" s="164"/>
      <c r="C51" s="736" t="s">
        <v>661</v>
      </c>
      <c r="D51" s="762"/>
      <c r="E51" s="762"/>
      <c r="F51" s="762"/>
      <c r="G51" s="762"/>
      <c r="H51" s="762"/>
      <c r="I51" s="762"/>
      <c r="J51" s="762"/>
      <c r="K51" s="762"/>
      <c r="L51" s="762"/>
      <c r="M51" s="762"/>
      <c r="N51" s="762"/>
      <c r="O51" s="403"/>
      <c r="P51" s="164"/>
      <c r="Q51" s="762" t="s">
        <v>661</v>
      </c>
      <c r="R51" s="762"/>
      <c r="S51" s="762"/>
      <c r="T51" s="762"/>
      <c r="U51" s="762"/>
      <c r="V51" s="762"/>
      <c r="W51" s="762"/>
      <c r="X51" s="762"/>
      <c r="Y51" s="762"/>
      <c r="Z51" s="762"/>
      <c r="AA51" s="762"/>
      <c r="AB51" s="718"/>
      <c r="AC51" s="142"/>
      <c r="AD51" s="164"/>
      <c r="AE51" s="736"/>
      <c r="AF51" s="762"/>
      <c r="AG51" s="762"/>
      <c r="AH51" s="762"/>
      <c r="AI51" s="762"/>
      <c r="AJ51" s="762"/>
      <c r="AK51" s="762"/>
      <c r="AL51" s="762"/>
      <c r="AM51" s="762"/>
      <c r="AN51" s="762"/>
      <c r="AO51" s="762"/>
      <c r="AP51" s="762"/>
      <c r="AQ51" s="247"/>
      <c r="AR51" s="247"/>
      <c r="AS51" s="762" t="s">
        <v>661</v>
      </c>
      <c r="AT51" s="762"/>
      <c r="AU51" s="762"/>
      <c r="AV51" s="762"/>
      <c r="AW51" s="762"/>
      <c r="AX51" s="762"/>
      <c r="AY51" s="762"/>
      <c r="AZ51" s="762"/>
      <c r="BA51" s="762"/>
      <c r="BB51" s="762"/>
      <c r="BC51" s="762"/>
      <c r="BD51" s="762"/>
      <c r="BE51" s="403"/>
      <c r="BF51" s="164"/>
      <c r="BG51" s="762" t="s">
        <v>5879</v>
      </c>
      <c r="BH51" s="762"/>
      <c r="BI51" s="762"/>
      <c r="BJ51" s="762"/>
      <c r="BK51" s="762"/>
      <c r="BL51" s="762"/>
      <c r="BM51" s="762"/>
      <c r="BN51" s="762"/>
      <c r="BO51" s="762"/>
      <c r="BP51" s="762"/>
      <c r="BQ51" s="762"/>
      <c r="BR51" s="718"/>
      <c r="BS51" s="403"/>
      <c r="BT51" s="164"/>
      <c r="BU51" s="736"/>
      <c r="BV51" s="762"/>
      <c r="BW51" s="762"/>
      <c r="BX51" s="762"/>
      <c r="BY51" s="762"/>
      <c r="BZ51" s="762"/>
      <c r="CA51" s="762"/>
      <c r="CB51" s="762"/>
      <c r="CC51" s="762"/>
      <c r="CD51" s="762"/>
      <c r="CE51" s="762"/>
      <c r="CF51" s="762"/>
      <c r="CG51" s="247"/>
      <c r="CH51" s="247"/>
      <c r="CI51" s="762" t="s">
        <v>661</v>
      </c>
      <c r="CJ51" s="762"/>
      <c r="CK51" s="762"/>
      <c r="CL51" s="762"/>
      <c r="CM51" s="762"/>
      <c r="CN51" s="762"/>
      <c r="CO51" s="762"/>
      <c r="CP51" s="762"/>
      <c r="CQ51" s="762"/>
      <c r="CR51" s="762"/>
      <c r="CS51" s="762"/>
      <c r="CT51" s="762"/>
      <c r="CU51" s="403"/>
      <c r="CV51" s="164"/>
      <c r="CW51" s="762" t="s">
        <v>5879</v>
      </c>
      <c r="CX51" s="762"/>
      <c r="CY51" s="762"/>
      <c r="CZ51" s="762"/>
      <c r="DA51" s="762"/>
      <c r="DB51" s="762"/>
      <c r="DC51" s="762"/>
      <c r="DD51" s="762"/>
      <c r="DE51" s="762"/>
      <c r="DF51" s="762"/>
      <c r="DG51" s="762"/>
      <c r="DH51" s="718"/>
      <c r="DI51" s="403"/>
      <c r="DJ51" s="160"/>
      <c r="DK51" s="736"/>
      <c r="DL51" s="717"/>
      <c r="DM51" s="717"/>
      <c r="DN51" s="717"/>
      <c r="DO51" s="717"/>
      <c r="DP51" s="717"/>
      <c r="DQ51" s="717"/>
      <c r="DR51" s="717"/>
      <c r="DS51" s="717"/>
      <c r="DT51" s="717"/>
      <c r="DU51" s="717"/>
      <c r="DV51" s="717"/>
      <c r="DW51" s="403"/>
      <c r="DX51" s="164"/>
      <c r="DY51" s="717" t="s">
        <v>661</v>
      </c>
      <c r="DZ51" s="717"/>
      <c r="EA51" s="717"/>
      <c r="EB51" s="717"/>
      <c r="EC51" s="717"/>
      <c r="ED51" s="717"/>
      <c r="EE51" s="717"/>
      <c r="EF51" s="717"/>
      <c r="EG51" s="717"/>
      <c r="EH51" s="717"/>
      <c r="EI51" s="717"/>
      <c r="EJ51" s="718"/>
    </row>
    <row r="52" spans="1:140" ht="106.5" customHeight="1">
      <c r="A52" s="135"/>
      <c r="B52" s="160"/>
      <c r="C52" s="720"/>
      <c r="D52" s="711"/>
      <c r="E52" s="711"/>
      <c r="F52" s="711"/>
      <c r="G52" s="711"/>
      <c r="H52" s="711"/>
      <c r="I52" s="711"/>
      <c r="J52" s="711"/>
      <c r="K52" s="711"/>
      <c r="L52" s="711"/>
      <c r="M52" s="711"/>
      <c r="N52" s="721"/>
      <c r="O52" s="135"/>
      <c r="P52" s="164"/>
      <c r="Q52" s="710"/>
      <c r="R52" s="711"/>
      <c r="S52" s="711"/>
      <c r="T52" s="711"/>
      <c r="U52" s="711"/>
      <c r="V52" s="711"/>
      <c r="W52" s="711"/>
      <c r="X52" s="711"/>
      <c r="Y52" s="711"/>
      <c r="Z52" s="711"/>
      <c r="AA52" s="711"/>
      <c r="AB52" s="712"/>
      <c r="AC52" s="135"/>
      <c r="AD52" s="160"/>
      <c r="AE52" s="720"/>
      <c r="AF52" s="711"/>
      <c r="AG52" s="711"/>
      <c r="AH52" s="711"/>
      <c r="AI52" s="711"/>
      <c r="AJ52" s="711"/>
      <c r="AK52" s="711"/>
      <c r="AL52" s="711"/>
      <c r="AM52" s="711"/>
      <c r="AN52" s="711"/>
      <c r="AO52" s="711"/>
      <c r="AP52" s="721"/>
      <c r="AQ52" s="247"/>
      <c r="AR52" s="247"/>
      <c r="AS52" s="710"/>
      <c r="AT52" s="711"/>
      <c r="AU52" s="711"/>
      <c r="AV52" s="711"/>
      <c r="AW52" s="711"/>
      <c r="AX52" s="711"/>
      <c r="AY52" s="711"/>
      <c r="AZ52" s="711"/>
      <c r="BA52" s="711"/>
      <c r="BB52" s="711"/>
      <c r="BC52" s="711"/>
      <c r="BD52" s="721"/>
      <c r="BE52" s="135"/>
      <c r="BF52" s="164"/>
      <c r="BG52" s="710"/>
      <c r="BH52" s="711"/>
      <c r="BI52" s="711"/>
      <c r="BJ52" s="711"/>
      <c r="BK52" s="711"/>
      <c r="BL52" s="711"/>
      <c r="BM52" s="711"/>
      <c r="BN52" s="711"/>
      <c r="BO52" s="711"/>
      <c r="BP52" s="711"/>
      <c r="BQ52" s="711"/>
      <c r="BR52" s="712"/>
      <c r="BS52" s="135"/>
      <c r="BT52" s="164"/>
      <c r="BU52" s="720"/>
      <c r="BV52" s="711"/>
      <c r="BW52" s="711"/>
      <c r="BX52" s="711"/>
      <c r="BY52" s="711"/>
      <c r="BZ52" s="711"/>
      <c r="CA52" s="711"/>
      <c r="CB52" s="711"/>
      <c r="CC52" s="711"/>
      <c r="CD52" s="711"/>
      <c r="CE52" s="711"/>
      <c r="CF52" s="721"/>
      <c r="CG52" s="247"/>
      <c r="CH52" s="247"/>
      <c r="CI52" s="710"/>
      <c r="CJ52" s="711"/>
      <c r="CK52" s="711"/>
      <c r="CL52" s="711"/>
      <c r="CM52" s="711"/>
      <c r="CN52" s="711"/>
      <c r="CO52" s="711"/>
      <c r="CP52" s="711"/>
      <c r="CQ52" s="711"/>
      <c r="CR52" s="711"/>
      <c r="CS52" s="711"/>
      <c r="CT52" s="721"/>
      <c r="CU52" s="135"/>
      <c r="CV52" s="164"/>
      <c r="CW52" s="710"/>
      <c r="CX52" s="711"/>
      <c r="CY52" s="711"/>
      <c r="CZ52" s="711"/>
      <c r="DA52" s="711"/>
      <c r="DB52" s="711"/>
      <c r="DC52" s="711"/>
      <c r="DD52" s="711"/>
      <c r="DE52" s="711"/>
      <c r="DF52" s="711"/>
      <c r="DG52" s="711"/>
      <c r="DH52" s="712"/>
      <c r="DI52" s="135"/>
      <c r="DJ52" s="160"/>
      <c r="DK52" s="720"/>
      <c r="DL52" s="711"/>
      <c r="DM52" s="711"/>
      <c r="DN52" s="711"/>
      <c r="DO52" s="711"/>
      <c r="DP52" s="711"/>
      <c r="DQ52" s="711"/>
      <c r="DR52" s="711"/>
      <c r="DS52" s="711"/>
      <c r="DT52" s="711"/>
      <c r="DU52" s="711"/>
      <c r="DV52" s="721"/>
      <c r="DW52" s="135"/>
      <c r="DX52" s="164"/>
      <c r="DY52" s="710"/>
      <c r="DZ52" s="711"/>
      <c r="EA52" s="711"/>
      <c r="EB52" s="711"/>
      <c r="EC52" s="711"/>
      <c r="ED52" s="711"/>
      <c r="EE52" s="711"/>
      <c r="EF52" s="711"/>
      <c r="EG52" s="711"/>
      <c r="EH52" s="711"/>
      <c r="EI52" s="711"/>
      <c r="EJ52" s="712"/>
    </row>
    <row r="53" spans="1:140">
      <c r="A53" s="137" t="s">
        <v>716</v>
      </c>
      <c r="B53" s="160"/>
      <c r="C53" s="819">
        <f>VLOOKUP(A53,'Прайс-лист'!$B:$K,10,0)</f>
        <v>860</v>
      </c>
      <c r="D53" s="820"/>
      <c r="E53" s="820"/>
      <c r="F53" s="820"/>
      <c r="G53" s="820"/>
      <c r="H53" s="820"/>
      <c r="I53" s="820"/>
      <c r="J53" s="820"/>
      <c r="K53" s="716"/>
      <c r="L53" s="708"/>
      <c r="M53" s="709"/>
      <c r="N53" s="709"/>
      <c r="O53" s="143" t="s">
        <v>662</v>
      </c>
      <c r="P53" s="252"/>
      <c r="Q53" s="719">
        <f>VLOOKUP(O53,'Прайс-лист'!$B:$K,10,0)</f>
        <v>720</v>
      </c>
      <c r="R53" s="715"/>
      <c r="S53" s="715"/>
      <c r="T53" s="715"/>
      <c r="U53" s="715"/>
      <c r="V53" s="715"/>
      <c r="W53" s="715"/>
      <c r="X53" s="715"/>
      <c r="Y53" s="716"/>
      <c r="Z53" s="708"/>
      <c r="AA53" s="709"/>
      <c r="AB53" s="713"/>
      <c r="AC53" s="137" t="s">
        <v>5823</v>
      </c>
      <c r="AD53" s="164"/>
      <c r="AE53" s="881">
        <f>VLOOKUP(AC53,'Прайс-лист'!$B:$K,10,0)</f>
        <v>620</v>
      </c>
      <c r="AF53" s="882"/>
      <c r="AG53" s="882"/>
      <c r="AH53" s="882"/>
      <c r="AI53" s="882"/>
      <c r="AJ53" s="882"/>
      <c r="AK53" s="882"/>
      <c r="AL53" s="882"/>
      <c r="AM53" s="945"/>
      <c r="AN53" s="947"/>
      <c r="AO53" s="948"/>
      <c r="AP53" s="949"/>
      <c r="AQ53" s="137" t="s">
        <v>5869</v>
      </c>
      <c r="AR53" s="247"/>
      <c r="AS53" s="719">
        <f>VLOOKUP(AQ53,'Прайс-лист'!$B:$K,10,0)</f>
        <v>1050</v>
      </c>
      <c r="AT53" s="715"/>
      <c r="AU53" s="715"/>
      <c r="AV53" s="715"/>
      <c r="AW53" s="715"/>
      <c r="AX53" s="715"/>
      <c r="AY53" s="715"/>
      <c r="AZ53" s="715"/>
      <c r="BA53" s="716"/>
      <c r="BB53" s="708"/>
      <c r="BC53" s="761"/>
      <c r="BD53" s="761"/>
      <c r="BE53" s="137" t="s">
        <v>5865</v>
      </c>
      <c r="BF53" s="164"/>
      <c r="BG53" s="719">
        <f>VLOOKUP(BE53,'Прайс-лист'!$B:$K,10,0)</f>
        <v>2460</v>
      </c>
      <c r="BH53" s="715"/>
      <c r="BI53" s="715"/>
      <c r="BJ53" s="715"/>
      <c r="BK53" s="715"/>
      <c r="BL53" s="715"/>
      <c r="BM53" s="715"/>
      <c r="BN53" s="715"/>
      <c r="BO53" s="716"/>
      <c r="BP53" s="708"/>
      <c r="BQ53" s="761"/>
      <c r="BR53" s="713"/>
      <c r="BS53" s="137" t="s">
        <v>5128</v>
      </c>
      <c r="BT53" s="164"/>
      <c r="BU53" s="881">
        <f>VLOOKUP(BS53,'Прайс-лист'!$B:$K,10,0)</f>
        <v>620</v>
      </c>
      <c r="BV53" s="882"/>
      <c r="BW53" s="882"/>
      <c r="BX53" s="882"/>
      <c r="BY53" s="882"/>
      <c r="BZ53" s="882"/>
      <c r="CA53" s="882"/>
      <c r="CB53" s="882"/>
      <c r="CC53" s="945"/>
      <c r="CD53" s="947"/>
      <c r="CE53" s="948"/>
      <c r="CF53" s="949"/>
      <c r="CG53" s="137" t="s">
        <v>722</v>
      </c>
      <c r="CH53" s="247"/>
      <c r="CI53" s="719">
        <f>VLOOKUP(CG53,'Прайс-лист'!$B:$K,10,0)</f>
        <v>1260</v>
      </c>
      <c r="CJ53" s="715"/>
      <c r="CK53" s="715"/>
      <c r="CL53" s="715"/>
      <c r="CM53" s="715"/>
      <c r="CN53" s="715"/>
      <c r="CO53" s="715"/>
      <c r="CP53" s="715"/>
      <c r="CQ53" s="716"/>
      <c r="CR53" s="708"/>
      <c r="CS53" s="761"/>
      <c r="CT53" s="761"/>
      <c r="CU53" s="137" t="s">
        <v>5867</v>
      </c>
      <c r="CV53" s="164"/>
      <c r="CW53" s="719">
        <f>VLOOKUP(CU53,'Прайс-лист'!$B:$K,10,0)</f>
        <v>2750</v>
      </c>
      <c r="CX53" s="715"/>
      <c r="CY53" s="715"/>
      <c r="CZ53" s="715"/>
      <c r="DA53" s="715"/>
      <c r="DB53" s="715"/>
      <c r="DC53" s="715"/>
      <c r="DD53" s="715"/>
      <c r="DE53" s="716"/>
      <c r="DF53" s="708"/>
      <c r="DG53" s="761"/>
      <c r="DH53" s="713"/>
      <c r="DI53" s="137" t="s">
        <v>5129</v>
      </c>
      <c r="DJ53" s="160"/>
      <c r="DK53" s="881">
        <f>VLOOKUP(DI53,'Прайс-лист'!$B:$K,10,0)</f>
        <v>680</v>
      </c>
      <c r="DL53" s="882"/>
      <c r="DM53" s="882"/>
      <c r="DN53" s="882"/>
      <c r="DO53" s="882"/>
      <c r="DP53" s="882"/>
      <c r="DQ53" s="882"/>
      <c r="DR53" s="882"/>
      <c r="DS53" s="945"/>
      <c r="DT53" s="947"/>
      <c r="DU53" s="948"/>
      <c r="DV53" s="949"/>
      <c r="DW53" s="137" t="s">
        <v>725</v>
      </c>
      <c r="DX53" s="164"/>
      <c r="DY53" s="719">
        <f>VLOOKUP(DW53,'Прайс-лист'!$B:$K,10,0)</f>
        <v>1370</v>
      </c>
      <c r="DZ53" s="715"/>
      <c r="EA53" s="715"/>
      <c r="EB53" s="715"/>
      <c r="EC53" s="715"/>
      <c r="ED53" s="715"/>
      <c r="EE53" s="715"/>
      <c r="EF53" s="715"/>
      <c r="EG53" s="716"/>
      <c r="EH53" s="708"/>
      <c r="EI53" s="709"/>
      <c r="EJ53" s="713"/>
    </row>
    <row r="54" spans="1:140" ht="15" thickBot="1">
      <c r="A54" s="138" t="s">
        <v>831</v>
      </c>
      <c r="B54" s="160"/>
      <c r="C54" s="722">
        <f>VLOOKUP(A54,'Прайс-лист'!$B:$K,10,0)</f>
        <v>860</v>
      </c>
      <c r="D54" s="723"/>
      <c r="E54" s="723"/>
      <c r="F54" s="723"/>
      <c r="G54" s="723"/>
      <c r="H54" s="723"/>
      <c r="I54" s="723"/>
      <c r="J54" s="723"/>
      <c r="K54" s="724"/>
      <c r="L54" s="725"/>
      <c r="M54" s="726"/>
      <c r="N54" s="726"/>
      <c r="O54" s="144" t="s">
        <v>797</v>
      </c>
      <c r="P54" s="254"/>
      <c r="Q54" s="722">
        <f>VLOOKUP(O54,'Прайс-лист'!$B:$K,10,0)</f>
        <v>720</v>
      </c>
      <c r="R54" s="723"/>
      <c r="S54" s="723"/>
      <c r="T54" s="723"/>
      <c r="U54" s="723"/>
      <c r="V54" s="723"/>
      <c r="W54" s="723"/>
      <c r="X54" s="723"/>
      <c r="Y54" s="724"/>
      <c r="Z54" s="725"/>
      <c r="AA54" s="726"/>
      <c r="AB54" s="727"/>
      <c r="AC54" s="138"/>
      <c r="AD54" s="164"/>
      <c r="AE54" s="884" t="e">
        <f>VLOOKUP(AC54,'Прайс-лист'!$B:$K,10,0)</f>
        <v>#N/A</v>
      </c>
      <c r="AF54" s="885"/>
      <c r="AG54" s="885"/>
      <c r="AH54" s="885"/>
      <c r="AI54" s="885"/>
      <c r="AJ54" s="885"/>
      <c r="AK54" s="885"/>
      <c r="AL54" s="885"/>
      <c r="AM54" s="946"/>
      <c r="AN54" s="950"/>
      <c r="AO54" s="951"/>
      <c r="AP54" s="952"/>
      <c r="AQ54" s="139" t="s">
        <v>5870</v>
      </c>
      <c r="AR54" s="248"/>
      <c r="AS54" s="722">
        <f>VLOOKUP(AQ54,'Прайс-лист'!$B:$K,10,0)</f>
        <v>1050</v>
      </c>
      <c r="AT54" s="723"/>
      <c r="AU54" s="723"/>
      <c r="AV54" s="723"/>
      <c r="AW54" s="723"/>
      <c r="AX54" s="723"/>
      <c r="AY54" s="723"/>
      <c r="AZ54" s="723"/>
      <c r="BA54" s="724"/>
      <c r="BB54" s="725"/>
      <c r="BC54" s="726"/>
      <c r="BD54" s="726"/>
      <c r="BE54" s="139" t="s">
        <v>5866</v>
      </c>
      <c r="BF54" s="244"/>
      <c r="BG54" s="722">
        <f>VLOOKUP(BE54,'Прайс-лист'!$B:$K,10,0)</f>
        <v>2460</v>
      </c>
      <c r="BH54" s="723"/>
      <c r="BI54" s="723"/>
      <c r="BJ54" s="723"/>
      <c r="BK54" s="723"/>
      <c r="BL54" s="723"/>
      <c r="BM54" s="723"/>
      <c r="BN54" s="723"/>
      <c r="BO54" s="724"/>
      <c r="BP54" s="725"/>
      <c r="BQ54" s="726"/>
      <c r="BR54" s="727"/>
      <c r="BS54" s="138"/>
      <c r="BT54" s="164"/>
      <c r="BU54" s="884" t="e">
        <f>VLOOKUP(BS54,'Прайс-лист'!$B:$K,10,0)</f>
        <v>#N/A</v>
      </c>
      <c r="BV54" s="885"/>
      <c r="BW54" s="885"/>
      <c r="BX54" s="885"/>
      <c r="BY54" s="885"/>
      <c r="BZ54" s="885"/>
      <c r="CA54" s="885"/>
      <c r="CB54" s="885"/>
      <c r="CC54" s="946"/>
      <c r="CD54" s="950"/>
      <c r="CE54" s="951"/>
      <c r="CF54" s="952"/>
      <c r="CG54" s="139" t="s">
        <v>835</v>
      </c>
      <c r="CH54" s="248"/>
      <c r="CI54" s="722">
        <f>VLOOKUP(CG54,'Прайс-лист'!$B:$K,10,0)</f>
        <v>1260</v>
      </c>
      <c r="CJ54" s="723"/>
      <c r="CK54" s="723"/>
      <c r="CL54" s="723"/>
      <c r="CM54" s="723"/>
      <c r="CN54" s="723"/>
      <c r="CO54" s="723"/>
      <c r="CP54" s="723"/>
      <c r="CQ54" s="724"/>
      <c r="CR54" s="725"/>
      <c r="CS54" s="726"/>
      <c r="CT54" s="726"/>
      <c r="CU54" s="139" t="s">
        <v>5868</v>
      </c>
      <c r="CV54" s="244"/>
      <c r="CW54" s="722">
        <f>VLOOKUP(CU54,'Прайс-лист'!$B:$K,10,0)</f>
        <v>2750</v>
      </c>
      <c r="CX54" s="723"/>
      <c r="CY54" s="723"/>
      <c r="CZ54" s="723"/>
      <c r="DA54" s="723"/>
      <c r="DB54" s="723"/>
      <c r="DC54" s="723"/>
      <c r="DD54" s="723"/>
      <c r="DE54" s="724"/>
      <c r="DF54" s="725"/>
      <c r="DG54" s="726"/>
      <c r="DH54" s="727"/>
      <c r="DI54" s="138"/>
      <c r="DJ54" s="245"/>
      <c r="DK54" s="884" t="e">
        <f>VLOOKUP(DI54,'Прайс-лист'!$B:$K,10,0)</f>
        <v>#N/A</v>
      </c>
      <c r="DL54" s="885"/>
      <c r="DM54" s="885"/>
      <c r="DN54" s="885"/>
      <c r="DO54" s="885"/>
      <c r="DP54" s="885"/>
      <c r="DQ54" s="885"/>
      <c r="DR54" s="885"/>
      <c r="DS54" s="946"/>
      <c r="DT54" s="950"/>
      <c r="DU54" s="951"/>
      <c r="DV54" s="952"/>
      <c r="DW54" s="139" t="s">
        <v>837</v>
      </c>
      <c r="DX54" s="244"/>
      <c r="DY54" s="722">
        <f>VLOOKUP(DW54,'Прайс-лист'!$B:$K,10,0)</f>
        <v>1370</v>
      </c>
      <c r="DZ54" s="723"/>
      <c r="EA54" s="723"/>
      <c r="EB54" s="723"/>
      <c r="EC54" s="723"/>
      <c r="ED54" s="723"/>
      <c r="EE54" s="723"/>
      <c r="EF54" s="723"/>
      <c r="EG54" s="724"/>
      <c r="EH54" s="725"/>
      <c r="EI54" s="726"/>
      <c r="EJ54" s="727"/>
    </row>
    <row r="55" spans="1:140" ht="12" customHeight="1" thickBot="1">
      <c r="B55" s="160"/>
    </row>
    <row r="56" spans="1:140" ht="15.75" customHeight="1" thickBot="1">
      <c r="C56" s="754" t="s">
        <v>4291</v>
      </c>
      <c r="D56" s="755"/>
      <c r="E56" s="755"/>
      <c r="F56" s="755"/>
      <c r="G56" s="755"/>
      <c r="H56" s="755"/>
      <c r="I56" s="755"/>
      <c r="J56" s="755"/>
      <c r="K56" s="755"/>
      <c r="L56" s="755"/>
      <c r="M56" s="755"/>
      <c r="N56" s="755"/>
      <c r="O56" s="755"/>
      <c r="P56" s="755"/>
      <c r="Q56" s="755"/>
      <c r="R56" s="755"/>
      <c r="S56" s="755"/>
      <c r="T56" s="755"/>
      <c r="U56" s="755"/>
      <c r="V56" s="755"/>
      <c r="W56" s="755"/>
      <c r="X56" s="755"/>
      <c r="Y56" s="755"/>
      <c r="Z56" s="755"/>
      <c r="AA56" s="755"/>
      <c r="AB56" s="756"/>
      <c r="AC56" s="404"/>
      <c r="AD56" s="404"/>
      <c r="AE56" s="754" t="s">
        <v>4293</v>
      </c>
      <c r="AF56" s="755"/>
      <c r="AG56" s="755"/>
      <c r="AH56" s="755"/>
      <c r="AI56" s="755"/>
      <c r="AJ56" s="755"/>
      <c r="AK56" s="755"/>
      <c r="AL56" s="755"/>
      <c r="AM56" s="755"/>
      <c r="AN56" s="755"/>
      <c r="AO56" s="755"/>
      <c r="AP56" s="755"/>
      <c r="AQ56" s="755"/>
      <c r="AR56" s="755"/>
      <c r="AS56" s="755"/>
      <c r="AT56" s="755"/>
      <c r="AU56" s="755"/>
      <c r="AV56" s="755"/>
      <c r="AW56" s="755"/>
      <c r="AX56" s="755"/>
      <c r="AY56" s="755"/>
      <c r="AZ56" s="755"/>
      <c r="BA56" s="755"/>
      <c r="BB56" s="755"/>
      <c r="BC56" s="755"/>
      <c r="BD56" s="756"/>
      <c r="BE56" s="404"/>
      <c r="BF56" s="404"/>
      <c r="BG56" s="754" t="s">
        <v>4294</v>
      </c>
      <c r="BH56" s="755"/>
      <c r="BI56" s="755"/>
      <c r="BJ56" s="755"/>
      <c r="BK56" s="755"/>
      <c r="BL56" s="755"/>
      <c r="BM56" s="755"/>
      <c r="BN56" s="755"/>
      <c r="BO56" s="755"/>
      <c r="BP56" s="755"/>
      <c r="BQ56" s="755"/>
      <c r="BR56" s="755"/>
      <c r="BS56" s="755"/>
      <c r="BT56" s="755"/>
      <c r="BU56" s="755"/>
      <c r="BV56" s="755"/>
      <c r="BW56" s="755"/>
      <c r="BX56" s="755"/>
      <c r="BY56" s="755"/>
      <c r="BZ56" s="755"/>
      <c r="CA56" s="755"/>
      <c r="CB56" s="755"/>
      <c r="CC56" s="755"/>
      <c r="CD56" s="755"/>
      <c r="CE56" s="755"/>
      <c r="CF56" s="755"/>
      <c r="CG56" s="755"/>
      <c r="CH56" s="755"/>
      <c r="CI56" s="755"/>
      <c r="CJ56" s="755"/>
      <c r="CK56" s="755"/>
      <c r="CL56" s="755"/>
      <c r="CM56" s="755"/>
      <c r="CN56" s="755"/>
      <c r="CO56" s="755"/>
      <c r="CP56" s="755"/>
      <c r="CQ56" s="755"/>
      <c r="CR56" s="755"/>
      <c r="CS56" s="755"/>
      <c r="CT56" s="756"/>
      <c r="CU56" s="134"/>
      <c r="CW56" s="754" t="s">
        <v>4192</v>
      </c>
      <c r="CX56" s="755"/>
      <c r="CY56" s="755"/>
      <c r="CZ56" s="755"/>
      <c r="DA56" s="755"/>
      <c r="DB56" s="755"/>
      <c r="DC56" s="755"/>
      <c r="DD56" s="755"/>
      <c r="DE56" s="755"/>
      <c r="DF56" s="755"/>
      <c r="DG56" s="755"/>
      <c r="DH56" s="755"/>
      <c r="DI56" s="755"/>
      <c r="DJ56" s="755"/>
      <c r="DK56" s="755"/>
      <c r="DL56" s="755"/>
      <c r="DM56" s="755"/>
      <c r="DN56" s="755"/>
      <c r="DO56" s="755"/>
      <c r="DP56" s="755"/>
      <c r="DQ56" s="755"/>
      <c r="DR56" s="755"/>
      <c r="DS56" s="755"/>
      <c r="DT56" s="755"/>
      <c r="DU56" s="755"/>
      <c r="DV56" s="756"/>
      <c r="DW56" s="134"/>
      <c r="DY56" s="754" t="s">
        <v>4193</v>
      </c>
      <c r="DZ56" s="755"/>
      <c r="EA56" s="755"/>
      <c r="EB56" s="755"/>
      <c r="EC56" s="755"/>
      <c r="ED56" s="755"/>
      <c r="EE56" s="755"/>
      <c r="EF56" s="755"/>
      <c r="EG56" s="755"/>
      <c r="EH56" s="755"/>
      <c r="EI56" s="755"/>
      <c r="EJ56" s="756"/>
    </row>
    <row r="57" spans="1:140" ht="15.75">
      <c r="A57" s="135"/>
      <c r="B57" s="164"/>
      <c r="C57" s="740" t="s">
        <v>6357</v>
      </c>
      <c r="D57" s="741"/>
      <c r="E57" s="741"/>
      <c r="F57" s="741"/>
      <c r="G57" s="741"/>
      <c r="H57" s="741"/>
      <c r="I57" s="741"/>
      <c r="J57" s="741"/>
      <c r="K57" s="741"/>
      <c r="L57" s="741"/>
      <c r="M57" s="741"/>
      <c r="N57" s="741"/>
      <c r="O57" s="135"/>
      <c r="P57" s="164"/>
      <c r="Q57" s="733" t="s">
        <v>6358</v>
      </c>
      <c r="R57" s="733"/>
      <c r="S57" s="733"/>
      <c r="T57" s="733"/>
      <c r="U57" s="733"/>
      <c r="V57" s="733"/>
      <c r="W57" s="733"/>
      <c r="X57" s="733"/>
      <c r="Y57" s="733"/>
      <c r="Z57" s="733"/>
      <c r="AA57" s="733"/>
      <c r="AB57" s="743"/>
      <c r="AC57" s="135"/>
      <c r="AE57" s="740" t="s">
        <v>4255</v>
      </c>
      <c r="AF57" s="741"/>
      <c r="AG57" s="741"/>
      <c r="AH57" s="741"/>
      <c r="AI57" s="741"/>
      <c r="AJ57" s="741"/>
      <c r="AK57" s="741"/>
      <c r="AL57" s="741"/>
      <c r="AM57" s="741"/>
      <c r="AN57" s="741"/>
      <c r="AO57" s="741"/>
      <c r="AP57" s="741"/>
      <c r="AQ57" s="135"/>
      <c r="AR57" s="164"/>
      <c r="AS57" s="733" t="s">
        <v>615</v>
      </c>
      <c r="AT57" s="733"/>
      <c r="AU57" s="733"/>
      <c r="AV57" s="733"/>
      <c r="AW57" s="733"/>
      <c r="AX57" s="733"/>
      <c r="AY57" s="733"/>
      <c r="AZ57" s="733"/>
      <c r="BA57" s="733"/>
      <c r="BB57" s="733"/>
      <c r="BC57" s="733"/>
      <c r="BD57" s="743"/>
      <c r="BG57" s="740" t="s">
        <v>5890</v>
      </c>
      <c r="BH57" s="741"/>
      <c r="BI57" s="741"/>
      <c r="BJ57" s="741"/>
      <c r="BK57" s="741"/>
      <c r="BL57" s="741"/>
      <c r="BM57" s="741"/>
      <c r="BN57" s="741"/>
      <c r="BO57" s="741"/>
      <c r="BP57" s="741"/>
      <c r="BQ57" s="741"/>
      <c r="BR57" s="741"/>
      <c r="BS57" s="341"/>
      <c r="BT57" s="382"/>
      <c r="BU57" s="759" t="s">
        <v>5875</v>
      </c>
      <c r="BV57" s="759"/>
      <c r="BW57" s="759"/>
      <c r="BX57" s="759"/>
      <c r="BY57" s="759"/>
      <c r="BZ57" s="759"/>
      <c r="CA57" s="759"/>
      <c r="CB57" s="759"/>
      <c r="CC57" s="759"/>
      <c r="CD57" s="759"/>
      <c r="CE57" s="759"/>
      <c r="CF57" s="760"/>
      <c r="CG57" s="341"/>
      <c r="CH57" s="382"/>
      <c r="CI57" s="759" t="s">
        <v>6365</v>
      </c>
      <c r="CJ57" s="759"/>
      <c r="CK57" s="759"/>
      <c r="CL57" s="759"/>
      <c r="CM57" s="759"/>
      <c r="CN57" s="759"/>
      <c r="CO57" s="759"/>
      <c r="CP57" s="759"/>
      <c r="CQ57" s="759"/>
      <c r="CR57" s="759"/>
      <c r="CS57" s="759"/>
      <c r="CT57" s="760"/>
      <c r="CU57" s="135"/>
      <c r="CW57" s="740" t="s">
        <v>5892</v>
      </c>
      <c r="CX57" s="741"/>
      <c r="CY57" s="741"/>
      <c r="CZ57" s="741"/>
      <c r="DA57" s="741"/>
      <c r="DB57" s="741"/>
      <c r="DC57" s="741"/>
      <c r="DD57" s="741"/>
      <c r="DE57" s="741"/>
      <c r="DF57" s="741"/>
      <c r="DG57" s="741"/>
      <c r="DH57" s="741"/>
      <c r="DI57" s="135"/>
      <c r="DJ57" s="164"/>
      <c r="DK57" s="759" t="s">
        <v>5874</v>
      </c>
      <c r="DL57" s="759"/>
      <c r="DM57" s="759"/>
      <c r="DN57" s="759"/>
      <c r="DO57" s="759"/>
      <c r="DP57" s="759"/>
      <c r="DQ57" s="759"/>
      <c r="DR57" s="759"/>
      <c r="DS57" s="759"/>
      <c r="DT57" s="759"/>
      <c r="DU57" s="759"/>
      <c r="DV57" s="760"/>
      <c r="DW57" s="135"/>
      <c r="DY57" s="740" t="s">
        <v>4257</v>
      </c>
      <c r="DZ57" s="741"/>
      <c r="EA57" s="741"/>
      <c r="EB57" s="741"/>
      <c r="EC57" s="741"/>
      <c r="ED57" s="741"/>
      <c r="EE57" s="741"/>
      <c r="EF57" s="741"/>
      <c r="EG57" s="741"/>
      <c r="EH57" s="741"/>
      <c r="EI57" s="741"/>
      <c r="EJ57" s="742"/>
    </row>
    <row r="58" spans="1:140" ht="56.25" customHeight="1">
      <c r="A58" s="142"/>
      <c r="B58" s="160"/>
      <c r="C58" s="734" t="s">
        <v>4254</v>
      </c>
      <c r="D58" s="763"/>
      <c r="E58" s="763"/>
      <c r="F58" s="763"/>
      <c r="G58" s="763"/>
      <c r="H58" s="763"/>
      <c r="I58" s="763"/>
      <c r="J58" s="763"/>
      <c r="K58" s="763"/>
      <c r="L58" s="763"/>
      <c r="M58" s="763"/>
      <c r="N58" s="763"/>
      <c r="O58" s="142"/>
      <c r="P58" s="164"/>
      <c r="Q58" s="763" t="s">
        <v>4273</v>
      </c>
      <c r="R58" s="763"/>
      <c r="S58" s="763"/>
      <c r="T58" s="763"/>
      <c r="U58" s="763"/>
      <c r="V58" s="763"/>
      <c r="W58" s="763"/>
      <c r="X58" s="763"/>
      <c r="Y58" s="763"/>
      <c r="Z58" s="763"/>
      <c r="AA58" s="763"/>
      <c r="AB58" s="744"/>
      <c r="AC58" s="142"/>
      <c r="AD58" s="160"/>
      <c r="AE58" s="734" t="s">
        <v>4292</v>
      </c>
      <c r="AF58" s="763"/>
      <c r="AG58" s="763"/>
      <c r="AH58" s="763"/>
      <c r="AI58" s="763"/>
      <c r="AJ58" s="763"/>
      <c r="AK58" s="763"/>
      <c r="AL58" s="763"/>
      <c r="AM58" s="763"/>
      <c r="AN58" s="763"/>
      <c r="AO58" s="763"/>
      <c r="AP58" s="763"/>
      <c r="AQ58" s="142"/>
      <c r="AR58" s="164"/>
      <c r="AS58" s="763" t="s">
        <v>4262</v>
      </c>
      <c r="AT58" s="763"/>
      <c r="AU58" s="763"/>
      <c r="AV58" s="763"/>
      <c r="AW58" s="763"/>
      <c r="AX58" s="763"/>
      <c r="AY58" s="763"/>
      <c r="AZ58" s="763"/>
      <c r="BA58" s="763"/>
      <c r="BB58" s="763"/>
      <c r="BC58" s="763"/>
      <c r="BD58" s="744"/>
      <c r="BE58" s="142"/>
      <c r="BF58" s="160"/>
      <c r="BG58" s="734" t="s">
        <v>5891</v>
      </c>
      <c r="BH58" s="763"/>
      <c r="BI58" s="763"/>
      <c r="BJ58" s="763"/>
      <c r="BK58" s="763"/>
      <c r="BL58" s="763"/>
      <c r="BM58" s="763"/>
      <c r="BN58" s="763"/>
      <c r="BO58" s="763"/>
      <c r="BP58" s="763"/>
      <c r="BQ58" s="763"/>
      <c r="BR58" s="763"/>
      <c r="BS58" s="142"/>
      <c r="BT58" s="164"/>
      <c r="BU58" s="763" t="s">
        <v>5884</v>
      </c>
      <c r="BV58" s="763"/>
      <c r="BW58" s="763"/>
      <c r="BX58" s="763"/>
      <c r="BY58" s="763"/>
      <c r="BZ58" s="763"/>
      <c r="CA58" s="763"/>
      <c r="CB58" s="763"/>
      <c r="CC58" s="763"/>
      <c r="CD58" s="763"/>
      <c r="CE58" s="763"/>
      <c r="CF58" s="763"/>
      <c r="CG58" s="142"/>
      <c r="CH58" s="164"/>
      <c r="CI58" s="763" t="s">
        <v>5885</v>
      </c>
      <c r="CJ58" s="763"/>
      <c r="CK58" s="763"/>
      <c r="CL58" s="763"/>
      <c r="CM58" s="763"/>
      <c r="CN58" s="763"/>
      <c r="CO58" s="763"/>
      <c r="CP58" s="763"/>
      <c r="CQ58" s="763"/>
      <c r="CR58" s="763"/>
      <c r="CS58" s="763"/>
      <c r="CT58" s="744"/>
      <c r="CU58" s="135"/>
      <c r="CW58" s="734" t="s">
        <v>5893</v>
      </c>
      <c r="CX58" s="763"/>
      <c r="CY58" s="763"/>
      <c r="CZ58" s="763"/>
      <c r="DA58" s="763"/>
      <c r="DB58" s="763"/>
      <c r="DC58" s="763"/>
      <c r="DD58" s="763"/>
      <c r="DE58" s="763"/>
      <c r="DF58" s="763"/>
      <c r="DG58" s="763"/>
      <c r="DH58" s="763"/>
      <c r="DI58" s="142"/>
      <c r="DJ58" s="164"/>
      <c r="DK58" s="763" t="s">
        <v>5883</v>
      </c>
      <c r="DL58" s="763"/>
      <c r="DM58" s="763"/>
      <c r="DN58" s="763"/>
      <c r="DO58" s="763"/>
      <c r="DP58" s="763"/>
      <c r="DQ58" s="763"/>
      <c r="DR58" s="763"/>
      <c r="DS58" s="763"/>
      <c r="DT58" s="763"/>
      <c r="DU58" s="763"/>
      <c r="DV58" s="744"/>
      <c r="DW58" s="142"/>
      <c r="DX58" s="160"/>
      <c r="DY58" s="734" t="s">
        <v>4256</v>
      </c>
      <c r="DZ58" s="821"/>
      <c r="EA58" s="821"/>
      <c r="EB58" s="821"/>
      <c r="EC58" s="821"/>
      <c r="ED58" s="821"/>
      <c r="EE58" s="821"/>
      <c r="EF58" s="821"/>
      <c r="EG58" s="821"/>
      <c r="EH58" s="821"/>
      <c r="EI58" s="821"/>
      <c r="EJ58" s="744"/>
    </row>
    <row r="59" spans="1:140" ht="15" customHeight="1">
      <c r="A59" s="403"/>
      <c r="B59" s="160"/>
      <c r="C59" s="736"/>
      <c r="D59" s="762"/>
      <c r="E59" s="762"/>
      <c r="F59" s="762"/>
      <c r="G59" s="762"/>
      <c r="H59" s="762"/>
      <c r="I59" s="762"/>
      <c r="J59" s="762"/>
      <c r="K59" s="762"/>
      <c r="L59" s="762"/>
      <c r="M59" s="762"/>
      <c r="N59" s="762"/>
      <c r="O59" s="403"/>
      <c r="P59" s="164"/>
      <c r="Q59" s="762" t="s">
        <v>661</v>
      </c>
      <c r="R59" s="762"/>
      <c r="S59" s="762"/>
      <c r="T59" s="762"/>
      <c r="U59" s="762"/>
      <c r="V59" s="762"/>
      <c r="W59" s="762"/>
      <c r="X59" s="762"/>
      <c r="Y59" s="762"/>
      <c r="Z59" s="762"/>
      <c r="AA59" s="762"/>
      <c r="AB59" s="718"/>
      <c r="AC59" s="403"/>
      <c r="AD59" s="160"/>
      <c r="AE59" s="736"/>
      <c r="AF59" s="762"/>
      <c r="AG59" s="762"/>
      <c r="AH59" s="762"/>
      <c r="AI59" s="762"/>
      <c r="AJ59" s="762"/>
      <c r="AK59" s="762"/>
      <c r="AL59" s="762"/>
      <c r="AM59" s="762"/>
      <c r="AN59" s="762"/>
      <c r="AO59" s="762"/>
      <c r="AP59" s="762"/>
      <c r="AQ59" s="403"/>
      <c r="AR59" s="164"/>
      <c r="AS59" s="762" t="s">
        <v>617</v>
      </c>
      <c r="AT59" s="762"/>
      <c r="AU59" s="762"/>
      <c r="AV59" s="762"/>
      <c r="AW59" s="762"/>
      <c r="AX59" s="762"/>
      <c r="AY59" s="762"/>
      <c r="AZ59" s="762"/>
      <c r="BA59" s="762"/>
      <c r="BB59" s="762"/>
      <c r="BC59" s="762"/>
      <c r="BD59" s="718"/>
      <c r="BE59" s="403"/>
      <c r="BF59" s="160"/>
      <c r="BG59" s="736"/>
      <c r="BH59" s="762"/>
      <c r="BI59" s="762"/>
      <c r="BJ59" s="762"/>
      <c r="BK59" s="762"/>
      <c r="BL59" s="762"/>
      <c r="BM59" s="762"/>
      <c r="BN59" s="762"/>
      <c r="BO59" s="762"/>
      <c r="BP59" s="762"/>
      <c r="BQ59" s="762"/>
      <c r="BR59" s="762"/>
      <c r="BS59" s="403"/>
      <c r="BT59" s="164"/>
      <c r="BU59" s="762" t="s">
        <v>5879</v>
      </c>
      <c r="BV59" s="762"/>
      <c r="BW59" s="762"/>
      <c r="BX59" s="762"/>
      <c r="BY59" s="762"/>
      <c r="BZ59" s="762"/>
      <c r="CA59" s="762"/>
      <c r="CB59" s="762"/>
      <c r="CC59" s="762"/>
      <c r="CD59" s="762"/>
      <c r="CE59" s="762"/>
      <c r="CF59" s="762"/>
      <c r="CG59" s="403"/>
      <c r="CH59" s="164"/>
      <c r="CI59" s="762" t="s">
        <v>5879</v>
      </c>
      <c r="CJ59" s="762"/>
      <c r="CK59" s="762"/>
      <c r="CL59" s="762"/>
      <c r="CM59" s="762"/>
      <c r="CN59" s="762"/>
      <c r="CO59" s="762"/>
      <c r="CP59" s="762"/>
      <c r="CQ59" s="762"/>
      <c r="CR59" s="762"/>
      <c r="CS59" s="762"/>
      <c r="CT59" s="718"/>
      <c r="CU59" s="135"/>
      <c r="CW59" s="736"/>
      <c r="CX59" s="762"/>
      <c r="CY59" s="762"/>
      <c r="CZ59" s="762"/>
      <c r="DA59" s="762"/>
      <c r="DB59" s="762"/>
      <c r="DC59" s="762"/>
      <c r="DD59" s="762"/>
      <c r="DE59" s="762"/>
      <c r="DF59" s="762"/>
      <c r="DG59" s="762"/>
      <c r="DH59" s="762"/>
      <c r="DI59" s="403"/>
      <c r="DJ59" s="164"/>
      <c r="DK59" s="762" t="s">
        <v>5879</v>
      </c>
      <c r="DL59" s="762"/>
      <c r="DM59" s="762"/>
      <c r="DN59" s="762"/>
      <c r="DO59" s="762"/>
      <c r="DP59" s="762"/>
      <c r="DQ59" s="762"/>
      <c r="DR59" s="762"/>
      <c r="DS59" s="762"/>
      <c r="DT59" s="762"/>
      <c r="DU59" s="762"/>
      <c r="DV59" s="718"/>
      <c r="DW59" s="403"/>
      <c r="DX59" s="164"/>
      <c r="DY59" s="736"/>
      <c r="DZ59" s="822"/>
      <c r="EA59" s="822"/>
      <c r="EB59" s="822"/>
      <c r="EC59" s="822"/>
      <c r="ED59" s="822"/>
      <c r="EE59" s="822"/>
      <c r="EF59" s="822"/>
      <c r="EG59" s="822"/>
      <c r="EH59" s="822"/>
      <c r="EI59" s="822"/>
      <c r="EJ59" s="718"/>
    </row>
    <row r="60" spans="1:140" ht="106.5" customHeight="1">
      <c r="A60" s="135"/>
      <c r="B60" s="160"/>
      <c r="C60" s="720"/>
      <c r="D60" s="711"/>
      <c r="E60" s="711"/>
      <c r="F60" s="711"/>
      <c r="G60" s="711"/>
      <c r="H60" s="711"/>
      <c r="I60" s="711"/>
      <c r="J60" s="711"/>
      <c r="K60" s="711"/>
      <c r="L60" s="711"/>
      <c r="M60" s="711"/>
      <c r="N60" s="721"/>
      <c r="O60" s="135"/>
      <c r="P60" s="164"/>
      <c r="Q60" s="710"/>
      <c r="R60" s="711"/>
      <c r="S60" s="711"/>
      <c r="T60" s="711"/>
      <c r="U60" s="711"/>
      <c r="V60" s="711"/>
      <c r="W60" s="711"/>
      <c r="X60" s="711"/>
      <c r="Y60" s="711"/>
      <c r="Z60" s="711"/>
      <c r="AA60" s="711"/>
      <c r="AB60" s="712"/>
      <c r="AC60" s="135"/>
      <c r="AD60" s="160"/>
      <c r="AE60" s="720"/>
      <c r="AF60" s="711"/>
      <c r="AG60" s="711"/>
      <c r="AH60" s="711"/>
      <c r="AI60" s="711"/>
      <c r="AJ60" s="711"/>
      <c r="AK60" s="711"/>
      <c r="AL60" s="711"/>
      <c r="AM60" s="711"/>
      <c r="AN60" s="711"/>
      <c r="AO60" s="711"/>
      <c r="AP60" s="721"/>
      <c r="AQ60" s="135"/>
      <c r="AR60" s="164"/>
      <c r="AS60" s="710"/>
      <c r="AT60" s="711"/>
      <c r="AU60" s="711"/>
      <c r="AV60" s="711"/>
      <c r="AW60" s="711"/>
      <c r="AX60" s="711"/>
      <c r="AY60" s="711"/>
      <c r="AZ60" s="711"/>
      <c r="BA60" s="711"/>
      <c r="BB60" s="711"/>
      <c r="BC60" s="711"/>
      <c r="BD60" s="712"/>
      <c r="BE60" s="135"/>
      <c r="BF60" s="160"/>
      <c r="BG60" s="720"/>
      <c r="BH60" s="711"/>
      <c r="BI60" s="711"/>
      <c r="BJ60" s="711"/>
      <c r="BK60" s="711"/>
      <c r="BL60" s="711"/>
      <c r="BM60" s="711"/>
      <c r="BN60" s="711"/>
      <c r="BO60" s="711"/>
      <c r="BP60" s="711"/>
      <c r="BQ60" s="711"/>
      <c r="BR60" s="721"/>
      <c r="BS60" s="135"/>
      <c r="BT60" s="164"/>
      <c r="BU60" s="710"/>
      <c r="BV60" s="711"/>
      <c r="BW60" s="711"/>
      <c r="BX60" s="711"/>
      <c r="BY60" s="711"/>
      <c r="BZ60" s="711"/>
      <c r="CA60" s="711"/>
      <c r="CB60" s="711"/>
      <c r="CC60" s="711"/>
      <c r="CD60" s="711"/>
      <c r="CE60" s="711"/>
      <c r="CF60" s="721"/>
      <c r="CG60" s="135"/>
      <c r="CH60" s="164"/>
      <c r="CI60" s="710"/>
      <c r="CJ60" s="711"/>
      <c r="CK60" s="711"/>
      <c r="CL60" s="711"/>
      <c r="CM60" s="711"/>
      <c r="CN60" s="711"/>
      <c r="CO60" s="711"/>
      <c r="CP60" s="711"/>
      <c r="CQ60" s="711"/>
      <c r="CR60" s="711"/>
      <c r="CS60" s="711"/>
      <c r="CT60" s="712"/>
      <c r="CU60" s="135"/>
      <c r="CW60" s="720"/>
      <c r="CX60" s="711"/>
      <c r="CY60" s="711"/>
      <c r="CZ60" s="711"/>
      <c r="DA60" s="711"/>
      <c r="DB60" s="711"/>
      <c r="DC60" s="711"/>
      <c r="DD60" s="711"/>
      <c r="DE60" s="711"/>
      <c r="DF60" s="711"/>
      <c r="DG60" s="711"/>
      <c r="DH60" s="721"/>
      <c r="DI60" s="135"/>
      <c r="DJ60" s="164"/>
      <c r="DK60" s="710"/>
      <c r="DL60" s="711"/>
      <c r="DM60" s="711"/>
      <c r="DN60" s="711"/>
      <c r="DO60" s="711"/>
      <c r="DP60" s="711"/>
      <c r="DQ60" s="711"/>
      <c r="DR60" s="711"/>
      <c r="DS60" s="711"/>
      <c r="DT60" s="711"/>
      <c r="DU60" s="711"/>
      <c r="DV60" s="712"/>
      <c r="DW60" s="135"/>
      <c r="DX60" s="160"/>
      <c r="DY60" s="720"/>
      <c r="DZ60" s="824"/>
      <c r="EA60" s="824"/>
      <c r="EB60" s="824"/>
      <c r="EC60" s="824"/>
      <c r="ED60" s="824"/>
      <c r="EE60" s="824"/>
      <c r="EF60" s="824"/>
      <c r="EG60" s="824"/>
      <c r="EH60" s="824"/>
      <c r="EI60" s="824"/>
      <c r="EJ60" s="712"/>
    </row>
    <row r="61" spans="1:140">
      <c r="A61" s="137" t="s">
        <v>5130</v>
      </c>
      <c r="B61" s="160"/>
      <c r="C61" s="881">
        <f>VLOOKUP(A61,'Прайс-лист'!$B:$K,10,0)</f>
        <v>690</v>
      </c>
      <c r="D61" s="882"/>
      <c r="E61" s="882"/>
      <c r="F61" s="882"/>
      <c r="G61" s="882"/>
      <c r="H61" s="882"/>
      <c r="I61" s="882"/>
      <c r="J61" s="882"/>
      <c r="K61" s="945"/>
      <c r="L61" s="947"/>
      <c r="M61" s="948"/>
      <c r="N61" s="949"/>
      <c r="O61" s="143" t="s">
        <v>728</v>
      </c>
      <c r="P61" s="251"/>
      <c r="Q61" s="719">
        <f>VLOOKUP(O61,'Прайс-лист'!$B:$K,10,0)</f>
        <v>1520</v>
      </c>
      <c r="R61" s="715"/>
      <c r="S61" s="715"/>
      <c r="T61" s="715"/>
      <c r="U61" s="715"/>
      <c r="V61" s="715"/>
      <c r="W61" s="715"/>
      <c r="X61" s="715"/>
      <c r="Y61" s="716"/>
      <c r="Z61" s="708"/>
      <c r="AA61" s="709"/>
      <c r="AB61" s="713"/>
      <c r="AC61" s="273" t="s">
        <v>5131</v>
      </c>
      <c r="AD61" s="275"/>
      <c r="AE61" s="881">
        <f>VLOOKUP(AC61,'Прайс-лист'!$B:$K,10,0)</f>
        <v>770</v>
      </c>
      <c r="AF61" s="882"/>
      <c r="AG61" s="882"/>
      <c r="AH61" s="882"/>
      <c r="AI61" s="882"/>
      <c r="AJ61" s="882"/>
      <c r="AK61" s="882"/>
      <c r="AL61" s="882"/>
      <c r="AM61" s="945"/>
      <c r="AN61" s="947"/>
      <c r="AO61" s="948"/>
      <c r="AP61" s="949"/>
      <c r="AQ61" s="143" t="s">
        <v>618</v>
      </c>
      <c r="AR61" s="252"/>
      <c r="AS61" s="719">
        <f>VLOOKUP(AQ61,'Прайс-лист'!$B:$K,10,0)</f>
        <v>620</v>
      </c>
      <c r="AT61" s="715"/>
      <c r="AU61" s="715"/>
      <c r="AV61" s="715"/>
      <c r="AW61" s="715"/>
      <c r="AX61" s="715"/>
      <c r="AY61" s="715"/>
      <c r="AZ61" s="715"/>
      <c r="BA61" s="716"/>
      <c r="BB61" s="708"/>
      <c r="BC61" s="709"/>
      <c r="BD61" s="713"/>
      <c r="BE61" s="137" t="s">
        <v>5824</v>
      </c>
      <c r="BF61" s="160"/>
      <c r="BG61" s="881">
        <f>VLOOKUP(BE61,'Прайс-лист'!$B:$K,10,0)</f>
        <v>490</v>
      </c>
      <c r="BH61" s="882"/>
      <c r="BI61" s="882"/>
      <c r="BJ61" s="882"/>
      <c r="BK61" s="882"/>
      <c r="BL61" s="882"/>
      <c r="BM61" s="882"/>
      <c r="BN61" s="882"/>
      <c r="BO61" s="945"/>
      <c r="BP61" s="947"/>
      <c r="BQ61" s="948"/>
      <c r="BR61" s="949"/>
      <c r="BS61" s="137" t="s">
        <v>5865</v>
      </c>
      <c r="BT61" s="164"/>
      <c r="BU61" s="719">
        <f>VLOOKUP(BS61,'Прайс-лист'!$B:$K,10,0)</f>
        <v>2460</v>
      </c>
      <c r="BV61" s="715"/>
      <c r="BW61" s="715"/>
      <c r="BX61" s="715"/>
      <c r="BY61" s="715"/>
      <c r="BZ61" s="715"/>
      <c r="CA61" s="715"/>
      <c r="CB61" s="715"/>
      <c r="CC61" s="716"/>
      <c r="CD61" s="708"/>
      <c r="CE61" s="761"/>
      <c r="CF61" s="761"/>
      <c r="CG61" s="137" t="s">
        <v>5867</v>
      </c>
      <c r="CH61" s="164"/>
      <c r="CI61" s="719">
        <f>VLOOKUP(CG61,'Прайс-лист'!$B:$K,10,0)</f>
        <v>2750</v>
      </c>
      <c r="CJ61" s="715"/>
      <c r="CK61" s="715"/>
      <c r="CL61" s="715"/>
      <c r="CM61" s="715"/>
      <c r="CN61" s="715"/>
      <c r="CO61" s="715"/>
      <c r="CP61" s="715"/>
      <c r="CQ61" s="716"/>
      <c r="CR61" s="708"/>
      <c r="CS61" s="761"/>
      <c r="CT61" s="713"/>
      <c r="CU61" s="137" t="s">
        <v>5825</v>
      </c>
      <c r="CV61" s="160"/>
      <c r="CW61" s="881">
        <f>VLOOKUP(CU61,'Прайс-лист'!$B:$K,10,0)</f>
        <v>920</v>
      </c>
      <c r="CX61" s="882"/>
      <c r="CY61" s="882"/>
      <c r="CZ61" s="882"/>
      <c r="DA61" s="882"/>
      <c r="DB61" s="882"/>
      <c r="DC61" s="882"/>
      <c r="DD61" s="882"/>
      <c r="DE61" s="945"/>
      <c r="DF61" s="947"/>
      <c r="DG61" s="948"/>
      <c r="DH61" s="949"/>
      <c r="DI61" s="349" t="s">
        <v>5863</v>
      </c>
      <c r="DJ61" s="385"/>
      <c r="DK61" s="719">
        <f>VLOOKUP(DI61,'Прайс-лист'!$B:$K,10,0)</f>
        <v>2190</v>
      </c>
      <c r="DL61" s="715"/>
      <c r="DM61" s="715"/>
      <c r="DN61" s="715"/>
      <c r="DO61" s="715"/>
      <c r="DP61" s="715"/>
      <c r="DQ61" s="715"/>
      <c r="DR61" s="715"/>
      <c r="DS61" s="716"/>
      <c r="DT61" s="708"/>
      <c r="DU61" s="761"/>
      <c r="DV61" s="713"/>
      <c r="DW61" s="137" t="s">
        <v>5132</v>
      </c>
      <c r="DX61" s="160"/>
      <c r="DY61" s="881">
        <f>VLOOKUP(DW61,'Прайс-лист'!$B:$K,10,0)</f>
        <v>710</v>
      </c>
      <c r="DZ61" s="882"/>
      <c r="EA61" s="882"/>
      <c r="EB61" s="882"/>
      <c r="EC61" s="882"/>
      <c r="ED61" s="882"/>
      <c r="EE61" s="882"/>
      <c r="EF61" s="882"/>
      <c r="EG61" s="945"/>
      <c r="EH61" s="947"/>
      <c r="EI61" s="948"/>
      <c r="EJ61" s="949"/>
    </row>
    <row r="62" spans="1:140" ht="15" thickBot="1">
      <c r="A62" s="138"/>
      <c r="B62" s="160"/>
      <c r="C62" s="884" t="e">
        <f>VLOOKUP(A62,'Прайс-лист'!$B:$K,10,0)</f>
        <v>#N/A</v>
      </c>
      <c r="D62" s="885"/>
      <c r="E62" s="885"/>
      <c r="F62" s="885"/>
      <c r="G62" s="885"/>
      <c r="H62" s="885"/>
      <c r="I62" s="885"/>
      <c r="J62" s="885"/>
      <c r="K62" s="946"/>
      <c r="L62" s="950"/>
      <c r="M62" s="951"/>
      <c r="N62" s="952"/>
      <c r="O62" s="144" t="s">
        <v>839</v>
      </c>
      <c r="P62" s="253"/>
      <c r="Q62" s="722">
        <f>VLOOKUP(O62,'Прайс-лист'!$B:$K,10,0)</f>
        <v>1520</v>
      </c>
      <c r="R62" s="723"/>
      <c r="S62" s="723"/>
      <c r="T62" s="723"/>
      <c r="U62" s="723"/>
      <c r="V62" s="723"/>
      <c r="W62" s="723"/>
      <c r="X62" s="723"/>
      <c r="Y62" s="724"/>
      <c r="Z62" s="725"/>
      <c r="AA62" s="726"/>
      <c r="AB62" s="727"/>
      <c r="AC62" s="274"/>
      <c r="AD62" s="276"/>
      <c r="AE62" s="884" t="e">
        <f>VLOOKUP(AC62,'Прайс-лист'!$B:$K,10,0)</f>
        <v>#N/A</v>
      </c>
      <c r="AF62" s="885"/>
      <c r="AG62" s="885"/>
      <c r="AH62" s="885"/>
      <c r="AI62" s="885"/>
      <c r="AJ62" s="885"/>
      <c r="AK62" s="885"/>
      <c r="AL62" s="885"/>
      <c r="AM62" s="946"/>
      <c r="AN62" s="950"/>
      <c r="AO62" s="951"/>
      <c r="AP62" s="952"/>
      <c r="AQ62" s="144" t="s">
        <v>775</v>
      </c>
      <c r="AR62" s="254"/>
      <c r="AS62" s="722">
        <f>VLOOKUP(AQ62,'Прайс-лист'!$B:$K,10,0)</f>
        <v>620</v>
      </c>
      <c r="AT62" s="723"/>
      <c r="AU62" s="723"/>
      <c r="AV62" s="723"/>
      <c r="AW62" s="723"/>
      <c r="AX62" s="723"/>
      <c r="AY62" s="723"/>
      <c r="AZ62" s="723"/>
      <c r="BA62" s="724"/>
      <c r="BB62" s="725"/>
      <c r="BC62" s="726"/>
      <c r="BD62" s="727"/>
      <c r="BE62" s="138"/>
      <c r="BF62" s="160"/>
      <c r="BG62" s="884" t="e">
        <f>VLOOKUP(BE62,'Прайс-лист'!$B:$K,10,0)</f>
        <v>#N/A</v>
      </c>
      <c r="BH62" s="885"/>
      <c r="BI62" s="885"/>
      <c r="BJ62" s="885"/>
      <c r="BK62" s="885"/>
      <c r="BL62" s="885"/>
      <c r="BM62" s="885"/>
      <c r="BN62" s="885"/>
      <c r="BO62" s="946"/>
      <c r="BP62" s="950"/>
      <c r="BQ62" s="951"/>
      <c r="BR62" s="952"/>
      <c r="BS62" s="139" t="s">
        <v>5866</v>
      </c>
      <c r="BT62" s="244"/>
      <c r="BU62" s="722">
        <f>VLOOKUP(BS62,'Прайс-лист'!$B:$K,10,0)</f>
        <v>2460</v>
      </c>
      <c r="BV62" s="723"/>
      <c r="BW62" s="723"/>
      <c r="BX62" s="723"/>
      <c r="BY62" s="723"/>
      <c r="BZ62" s="723"/>
      <c r="CA62" s="723"/>
      <c r="CB62" s="723"/>
      <c r="CC62" s="724"/>
      <c r="CD62" s="725"/>
      <c r="CE62" s="726"/>
      <c r="CF62" s="726"/>
      <c r="CG62" s="139" t="s">
        <v>5868</v>
      </c>
      <c r="CH62" s="244"/>
      <c r="CI62" s="722">
        <f>VLOOKUP(CG62,'Прайс-лист'!$B:$K,10,0)</f>
        <v>2750</v>
      </c>
      <c r="CJ62" s="723"/>
      <c r="CK62" s="723"/>
      <c r="CL62" s="723"/>
      <c r="CM62" s="723"/>
      <c r="CN62" s="723"/>
      <c r="CO62" s="723"/>
      <c r="CP62" s="723"/>
      <c r="CQ62" s="724"/>
      <c r="CR62" s="725"/>
      <c r="CS62" s="726"/>
      <c r="CT62" s="727"/>
      <c r="CU62" s="138"/>
      <c r="CV62" s="160"/>
      <c r="CW62" s="884" t="e">
        <f>VLOOKUP(CU62,'Прайс-лист'!$B:$K,10,0)</f>
        <v>#N/A</v>
      </c>
      <c r="CX62" s="885"/>
      <c r="CY62" s="885"/>
      <c r="CZ62" s="885"/>
      <c r="DA62" s="885"/>
      <c r="DB62" s="885"/>
      <c r="DC62" s="885"/>
      <c r="DD62" s="885"/>
      <c r="DE62" s="946"/>
      <c r="DF62" s="950"/>
      <c r="DG62" s="951"/>
      <c r="DH62" s="952"/>
      <c r="DI62" s="144" t="s">
        <v>5864</v>
      </c>
      <c r="DJ62" s="254"/>
      <c r="DK62" s="722">
        <f>VLOOKUP(DI62,'Прайс-лист'!$B:$K,10,0)</f>
        <v>2190</v>
      </c>
      <c r="DL62" s="723"/>
      <c r="DM62" s="723"/>
      <c r="DN62" s="723"/>
      <c r="DO62" s="723"/>
      <c r="DP62" s="723"/>
      <c r="DQ62" s="723"/>
      <c r="DR62" s="723"/>
      <c r="DS62" s="724"/>
      <c r="DT62" s="725"/>
      <c r="DU62" s="726"/>
      <c r="DV62" s="727"/>
      <c r="DW62" s="138"/>
      <c r="DX62" s="160"/>
      <c r="DY62" s="884" t="e">
        <f>VLOOKUP(DW62,'Прайс-лист'!$B:$K,10,0)</f>
        <v>#N/A</v>
      </c>
      <c r="DZ62" s="885"/>
      <c r="EA62" s="885"/>
      <c r="EB62" s="885"/>
      <c r="EC62" s="885"/>
      <c r="ED62" s="885"/>
      <c r="EE62" s="885"/>
      <c r="EF62" s="885"/>
      <c r="EG62" s="946"/>
      <c r="EH62" s="950"/>
      <c r="EI62" s="951"/>
      <c r="EJ62" s="952"/>
    </row>
    <row r="63" spans="1:140" ht="15" thickBot="1"/>
    <row r="64" spans="1:140" ht="15" thickBot="1">
      <c r="C64" s="754" t="s">
        <v>4193</v>
      </c>
      <c r="D64" s="755"/>
      <c r="E64" s="755"/>
      <c r="F64" s="755"/>
      <c r="G64" s="755"/>
      <c r="H64" s="755"/>
      <c r="I64" s="755"/>
      <c r="J64" s="755"/>
      <c r="K64" s="755"/>
      <c r="L64" s="755"/>
      <c r="M64" s="755"/>
      <c r="N64" s="755"/>
      <c r="O64" s="755"/>
      <c r="P64" s="755"/>
      <c r="Q64" s="755"/>
      <c r="R64" s="755"/>
      <c r="S64" s="755"/>
      <c r="T64" s="755"/>
      <c r="U64" s="755"/>
      <c r="V64" s="755"/>
      <c r="W64" s="755"/>
      <c r="X64" s="755"/>
      <c r="Y64" s="755"/>
      <c r="Z64" s="755"/>
      <c r="AA64" s="755"/>
      <c r="AB64" s="755"/>
      <c r="AC64" s="755"/>
      <c r="AD64" s="755"/>
      <c r="AE64" s="755"/>
      <c r="AF64" s="755"/>
      <c r="AG64" s="755"/>
      <c r="AH64" s="755"/>
      <c r="AI64" s="755"/>
      <c r="AJ64" s="755"/>
      <c r="AK64" s="755"/>
      <c r="AL64" s="755"/>
      <c r="AM64" s="755"/>
      <c r="AN64" s="755"/>
      <c r="AO64" s="755"/>
      <c r="AP64" s="756"/>
      <c r="AQ64" s="134"/>
      <c r="AS64" s="754" t="s">
        <v>4296</v>
      </c>
      <c r="AT64" s="755"/>
      <c r="AU64" s="755"/>
      <c r="AV64" s="755"/>
      <c r="AW64" s="755"/>
      <c r="AX64" s="755"/>
      <c r="AY64" s="755"/>
      <c r="AZ64" s="755"/>
      <c r="BA64" s="755"/>
      <c r="BB64" s="755"/>
      <c r="BC64" s="755"/>
      <c r="BD64" s="755"/>
      <c r="BE64" s="755"/>
      <c r="BF64" s="755"/>
      <c r="BG64" s="755"/>
      <c r="BH64" s="755"/>
      <c r="BI64" s="755"/>
      <c r="BJ64" s="755"/>
      <c r="BK64" s="755"/>
      <c r="BL64" s="755"/>
      <c r="BM64" s="755"/>
      <c r="BN64" s="755"/>
      <c r="BO64" s="755"/>
      <c r="BP64" s="755"/>
      <c r="BQ64" s="755"/>
      <c r="BR64" s="756"/>
      <c r="BS64" s="134"/>
      <c r="BT64" s="164"/>
      <c r="BU64" s="754" t="s">
        <v>4194</v>
      </c>
      <c r="BV64" s="755"/>
      <c r="BW64" s="755"/>
      <c r="BX64" s="755"/>
      <c r="BY64" s="755"/>
      <c r="BZ64" s="755"/>
      <c r="CA64" s="755"/>
      <c r="CB64" s="755"/>
      <c r="CC64" s="755"/>
      <c r="CD64" s="755"/>
      <c r="CE64" s="755"/>
      <c r="CF64" s="755"/>
      <c r="CG64" s="755"/>
      <c r="CH64" s="755"/>
      <c r="CI64" s="755"/>
      <c r="CJ64" s="755"/>
      <c r="CK64" s="755"/>
      <c r="CL64" s="755"/>
      <c r="CM64" s="755"/>
      <c r="CN64" s="755"/>
      <c r="CO64" s="755"/>
      <c r="CP64" s="755"/>
      <c r="CQ64" s="755"/>
      <c r="CR64" s="755"/>
      <c r="CS64" s="755"/>
      <c r="CT64" s="756"/>
      <c r="CU64" s="134"/>
      <c r="CW64" s="754" t="s">
        <v>4195</v>
      </c>
      <c r="CX64" s="755"/>
      <c r="CY64" s="755"/>
      <c r="CZ64" s="755"/>
      <c r="DA64" s="755"/>
      <c r="DB64" s="755"/>
      <c r="DC64" s="755"/>
      <c r="DD64" s="755"/>
      <c r="DE64" s="755"/>
      <c r="DF64" s="755"/>
      <c r="DG64" s="755"/>
      <c r="DH64" s="755"/>
      <c r="DI64" s="755"/>
      <c r="DJ64" s="755"/>
      <c r="DK64" s="755"/>
      <c r="DL64" s="755"/>
      <c r="DM64" s="755"/>
      <c r="DN64" s="755"/>
      <c r="DO64" s="755"/>
      <c r="DP64" s="755"/>
      <c r="DQ64" s="755"/>
      <c r="DR64" s="755"/>
      <c r="DS64" s="755"/>
      <c r="DT64" s="755"/>
      <c r="DU64" s="755"/>
      <c r="DV64" s="756"/>
      <c r="DW64" s="134"/>
      <c r="DY64" s="754" t="s">
        <v>4196</v>
      </c>
      <c r="DZ64" s="755"/>
      <c r="EA64" s="755"/>
      <c r="EB64" s="755"/>
      <c r="EC64" s="755"/>
      <c r="ED64" s="755"/>
      <c r="EE64" s="755"/>
      <c r="EF64" s="755"/>
      <c r="EG64" s="755"/>
      <c r="EH64" s="755"/>
      <c r="EI64" s="755"/>
      <c r="EJ64" s="756"/>
    </row>
    <row r="65" spans="1:140" ht="18">
      <c r="C65" s="935" t="s">
        <v>619</v>
      </c>
      <c r="D65" s="812"/>
      <c r="E65" s="812"/>
      <c r="F65" s="812"/>
      <c r="G65" s="812"/>
      <c r="H65" s="812"/>
      <c r="I65" s="812"/>
      <c r="J65" s="812"/>
      <c r="K65" s="812"/>
      <c r="L65" s="812"/>
      <c r="M65" s="812"/>
      <c r="N65" s="936"/>
      <c r="O65" s="135"/>
      <c r="P65" s="158"/>
      <c r="Q65" s="811" t="s">
        <v>729</v>
      </c>
      <c r="R65" s="812"/>
      <c r="S65" s="812"/>
      <c r="T65" s="812"/>
      <c r="U65" s="812"/>
      <c r="V65" s="812"/>
      <c r="W65" s="812"/>
      <c r="X65" s="812"/>
      <c r="Y65" s="812"/>
      <c r="Z65" s="812"/>
      <c r="AA65" s="812"/>
      <c r="AB65" s="936"/>
      <c r="AC65" s="135"/>
      <c r="AD65" s="160"/>
      <c r="AE65" s="811" t="s">
        <v>4295</v>
      </c>
      <c r="AF65" s="812"/>
      <c r="AG65" s="812"/>
      <c r="AH65" s="812"/>
      <c r="AI65" s="812"/>
      <c r="AJ65" s="812"/>
      <c r="AK65" s="812"/>
      <c r="AL65" s="812"/>
      <c r="AM65" s="812"/>
      <c r="AN65" s="812"/>
      <c r="AO65" s="812"/>
      <c r="AP65" s="813"/>
      <c r="AQ65" s="135"/>
      <c r="AS65" s="935" t="s">
        <v>4259</v>
      </c>
      <c r="AT65" s="812"/>
      <c r="AU65" s="812"/>
      <c r="AV65" s="812"/>
      <c r="AW65" s="812"/>
      <c r="AX65" s="812"/>
      <c r="AY65" s="812"/>
      <c r="AZ65" s="812"/>
      <c r="BA65" s="812"/>
      <c r="BB65" s="812"/>
      <c r="BC65" s="812"/>
      <c r="BD65" s="936"/>
      <c r="BE65" s="135"/>
      <c r="BF65" s="164"/>
      <c r="BG65" s="811" t="s">
        <v>732</v>
      </c>
      <c r="BH65" s="812"/>
      <c r="BI65" s="812"/>
      <c r="BJ65" s="812"/>
      <c r="BK65" s="812"/>
      <c r="BL65" s="812"/>
      <c r="BM65" s="812"/>
      <c r="BN65" s="812"/>
      <c r="BO65" s="812"/>
      <c r="BP65" s="812"/>
      <c r="BQ65" s="812"/>
      <c r="BR65" s="813"/>
      <c r="BS65" s="135"/>
      <c r="BT65" s="164"/>
      <c r="BU65" s="935" t="s">
        <v>6359</v>
      </c>
      <c r="BV65" s="812"/>
      <c r="BW65" s="812"/>
      <c r="BX65" s="812"/>
      <c r="BY65" s="812"/>
      <c r="BZ65" s="812"/>
      <c r="CA65" s="812"/>
      <c r="CB65" s="812"/>
      <c r="CC65" s="812"/>
      <c r="CD65" s="812"/>
      <c r="CE65" s="812"/>
      <c r="CF65" s="936"/>
      <c r="CG65" s="135"/>
      <c r="CH65" s="164"/>
      <c r="CI65" s="811" t="s">
        <v>6360</v>
      </c>
      <c r="CJ65" s="812"/>
      <c r="CK65" s="812"/>
      <c r="CL65" s="812"/>
      <c r="CM65" s="812"/>
      <c r="CN65" s="812"/>
      <c r="CO65" s="812"/>
      <c r="CP65" s="812"/>
      <c r="CQ65" s="812"/>
      <c r="CR65" s="812"/>
      <c r="CS65" s="812"/>
      <c r="CT65" s="813"/>
      <c r="CU65" s="135"/>
      <c r="CW65" s="935" t="s">
        <v>4298</v>
      </c>
      <c r="CX65" s="812"/>
      <c r="CY65" s="812"/>
      <c r="CZ65" s="812"/>
      <c r="DA65" s="812"/>
      <c r="DB65" s="812"/>
      <c r="DC65" s="812"/>
      <c r="DD65" s="812"/>
      <c r="DE65" s="812"/>
      <c r="DF65" s="812"/>
      <c r="DG65" s="812"/>
      <c r="DH65" s="936"/>
      <c r="DI65" s="135"/>
      <c r="DJ65" s="164"/>
      <c r="DK65" s="811" t="s">
        <v>738</v>
      </c>
      <c r="DL65" s="812"/>
      <c r="DM65" s="812"/>
      <c r="DN65" s="812"/>
      <c r="DO65" s="812"/>
      <c r="DP65" s="812"/>
      <c r="DQ65" s="812"/>
      <c r="DR65" s="812"/>
      <c r="DS65" s="812"/>
      <c r="DT65" s="812"/>
      <c r="DU65" s="812"/>
      <c r="DV65" s="813"/>
      <c r="DW65" s="135"/>
      <c r="DY65" s="935" t="s">
        <v>6361</v>
      </c>
      <c r="DZ65" s="812"/>
      <c r="EA65" s="812"/>
      <c r="EB65" s="812"/>
      <c r="EC65" s="812"/>
      <c r="ED65" s="812"/>
      <c r="EE65" s="812"/>
      <c r="EF65" s="812"/>
      <c r="EG65" s="812"/>
      <c r="EH65" s="812"/>
      <c r="EI65" s="812"/>
      <c r="EJ65" s="813"/>
    </row>
    <row r="66" spans="1:140" ht="48.75" customHeight="1">
      <c r="C66" s="734" t="s">
        <v>4262</v>
      </c>
      <c r="D66" s="735"/>
      <c r="E66" s="735"/>
      <c r="F66" s="735"/>
      <c r="G66" s="735"/>
      <c r="H66" s="735"/>
      <c r="I66" s="735"/>
      <c r="J66" s="735"/>
      <c r="K66" s="735"/>
      <c r="L66" s="735"/>
      <c r="M66" s="735"/>
      <c r="N66" s="735"/>
      <c r="O66" s="142"/>
      <c r="P66" s="164"/>
      <c r="Q66" s="821" t="s">
        <v>4263</v>
      </c>
      <c r="R66" s="821"/>
      <c r="S66" s="821"/>
      <c r="T66" s="821"/>
      <c r="U66" s="821"/>
      <c r="V66" s="821"/>
      <c r="W66" s="821"/>
      <c r="X66" s="821"/>
      <c r="Y66" s="821"/>
      <c r="Z66" s="821"/>
      <c r="AA66" s="821"/>
      <c r="AB66" s="821"/>
      <c r="AC66" s="142"/>
      <c r="AD66" s="160"/>
      <c r="AE66" s="735" t="s">
        <v>4282</v>
      </c>
      <c r="AF66" s="735"/>
      <c r="AG66" s="735"/>
      <c r="AH66" s="735"/>
      <c r="AI66" s="735"/>
      <c r="AJ66" s="735"/>
      <c r="AK66" s="735"/>
      <c r="AL66" s="735"/>
      <c r="AM66" s="735"/>
      <c r="AN66" s="735"/>
      <c r="AO66" s="735"/>
      <c r="AP66" s="744"/>
      <c r="AQ66" s="142"/>
      <c r="AR66" s="160"/>
      <c r="AS66" s="734" t="s">
        <v>4258</v>
      </c>
      <c r="AT66" s="735"/>
      <c r="AU66" s="735"/>
      <c r="AV66" s="735"/>
      <c r="AW66" s="735"/>
      <c r="AX66" s="735"/>
      <c r="AY66" s="735"/>
      <c r="AZ66" s="735"/>
      <c r="BA66" s="735"/>
      <c r="BB66" s="735"/>
      <c r="BC66" s="735"/>
      <c r="BD66" s="735"/>
      <c r="BE66" s="142"/>
      <c r="BF66" s="164"/>
      <c r="BG66" s="735" t="s">
        <v>4268</v>
      </c>
      <c r="BH66" s="735"/>
      <c r="BI66" s="735"/>
      <c r="BJ66" s="735"/>
      <c r="BK66" s="735"/>
      <c r="BL66" s="735"/>
      <c r="BM66" s="735"/>
      <c r="BN66" s="735"/>
      <c r="BO66" s="735"/>
      <c r="BP66" s="735"/>
      <c r="BQ66" s="735"/>
      <c r="BR66" s="744"/>
      <c r="BS66" s="142"/>
      <c r="BT66" s="160"/>
      <c r="BU66" s="734" t="s">
        <v>4260</v>
      </c>
      <c r="BV66" s="735"/>
      <c r="BW66" s="735"/>
      <c r="BX66" s="735"/>
      <c r="BY66" s="735"/>
      <c r="BZ66" s="735"/>
      <c r="CA66" s="735"/>
      <c r="CB66" s="735"/>
      <c r="CC66" s="735"/>
      <c r="CD66" s="735"/>
      <c r="CE66" s="735"/>
      <c r="CF66" s="735"/>
      <c r="CG66" s="142"/>
      <c r="CH66" s="164"/>
      <c r="CI66" s="735" t="s">
        <v>4271</v>
      </c>
      <c r="CJ66" s="735"/>
      <c r="CK66" s="735"/>
      <c r="CL66" s="735"/>
      <c r="CM66" s="735"/>
      <c r="CN66" s="735"/>
      <c r="CO66" s="735"/>
      <c r="CP66" s="735"/>
      <c r="CQ66" s="735"/>
      <c r="CR66" s="735"/>
      <c r="CS66" s="735"/>
      <c r="CT66" s="744"/>
      <c r="CU66" s="142"/>
      <c r="CV66" s="160"/>
      <c r="CW66" s="734" t="s">
        <v>4297</v>
      </c>
      <c r="CX66" s="735"/>
      <c r="CY66" s="735"/>
      <c r="CZ66" s="735"/>
      <c r="DA66" s="735"/>
      <c r="DB66" s="735"/>
      <c r="DC66" s="735"/>
      <c r="DD66" s="735"/>
      <c r="DE66" s="735"/>
      <c r="DF66" s="735"/>
      <c r="DG66" s="735"/>
      <c r="DH66" s="735"/>
      <c r="DI66" s="142"/>
      <c r="DJ66" s="164"/>
      <c r="DK66" s="735" t="s">
        <v>4272</v>
      </c>
      <c r="DL66" s="735"/>
      <c r="DM66" s="735"/>
      <c r="DN66" s="735"/>
      <c r="DO66" s="735"/>
      <c r="DP66" s="735"/>
      <c r="DQ66" s="735"/>
      <c r="DR66" s="735"/>
      <c r="DS66" s="735"/>
      <c r="DT66" s="735"/>
      <c r="DU66" s="735"/>
      <c r="DV66" s="744"/>
      <c r="DW66" s="142"/>
      <c r="DX66" s="160"/>
      <c r="DY66" s="734" t="s">
        <v>4299</v>
      </c>
      <c r="DZ66" s="821"/>
      <c r="EA66" s="821"/>
      <c r="EB66" s="821"/>
      <c r="EC66" s="821"/>
      <c r="ED66" s="821"/>
      <c r="EE66" s="821"/>
      <c r="EF66" s="821"/>
      <c r="EG66" s="821"/>
      <c r="EH66" s="821"/>
      <c r="EI66" s="821"/>
      <c r="EJ66" s="744"/>
    </row>
    <row r="67" spans="1:140" ht="15" customHeight="1">
      <c r="C67" s="736" t="s">
        <v>621</v>
      </c>
      <c r="D67" s="717"/>
      <c r="E67" s="717"/>
      <c r="F67" s="717"/>
      <c r="G67" s="717"/>
      <c r="H67" s="717"/>
      <c r="I67" s="717"/>
      <c r="J67" s="717"/>
      <c r="K67" s="717"/>
      <c r="L67" s="717"/>
      <c r="M67" s="717"/>
      <c r="N67" s="717"/>
      <c r="O67" s="299"/>
      <c r="P67" s="164"/>
      <c r="Q67" s="822" t="s">
        <v>665</v>
      </c>
      <c r="R67" s="822"/>
      <c r="S67" s="822"/>
      <c r="T67" s="822"/>
      <c r="U67" s="822"/>
      <c r="V67" s="822"/>
      <c r="W67" s="822"/>
      <c r="X67" s="822"/>
      <c r="Y67" s="822"/>
      <c r="Z67" s="822"/>
      <c r="AA67" s="822"/>
      <c r="AB67" s="822"/>
      <c r="AC67" s="299"/>
      <c r="AD67" s="160"/>
      <c r="AE67" s="717" t="s">
        <v>665</v>
      </c>
      <c r="AF67" s="717"/>
      <c r="AG67" s="717"/>
      <c r="AH67" s="717"/>
      <c r="AI67" s="717"/>
      <c r="AJ67" s="717"/>
      <c r="AK67" s="717"/>
      <c r="AL67" s="717"/>
      <c r="AM67" s="717"/>
      <c r="AN67" s="717"/>
      <c r="AO67" s="717"/>
      <c r="AP67" s="718"/>
      <c r="AQ67" s="299"/>
      <c r="AR67" s="160"/>
      <c r="AS67" s="736"/>
      <c r="AT67" s="717"/>
      <c r="AU67" s="717"/>
      <c r="AV67" s="717"/>
      <c r="AW67" s="717"/>
      <c r="AX67" s="717"/>
      <c r="AY67" s="717"/>
      <c r="AZ67" s="717"/>
      <c r="BA67" s="717"/>
      <c r="BB67" s="717"/>
      <c r="BC67" s="717"/>
      <c r="BD67" s="717"/>
      <c r="BE67" s="299"/>
      <c r="BF67" s="164"/>
      <c r="BG67" s="717" t="s">
        <v>665</v>
      </c>
      <c r="BH67" s="717"/>
      <c r="BI67" s="717"/>
      <c r="BJ67" s="717"/>
      <c r="BK67" s="717"/>
      <c r="BL67" s="717"/>
      <c r="BM67" s="717"/>
      <c r="BN67" s="717"/>
      <c r="BO67" s="717"/>
      <c r="BP67" s="717"/>
      <c r="BQ67" s="717"/>
      <c r="BR67" s="718"/>
      <c r="BS67" s="299"/>
      <c r="BT67" s="160"/>
      <c r="BU67" s="736"/>
      <c r="BV67" s="717"/>
      <c r="BW67" s="717"/>
      <c r="BX67" s="717"/>
      <c r="BY67" s="717"/>
      <c r="BZ67" s="717"/>
      <c r="CA67" s="717"/>
      <c r="CB67" s="717"/>
      <c r="CC67" s="717"/>
      <c r="CD67" s="717"/>
      <c r="CE67" s="717"/>
      <c r="CF67" s="717"/>
      <c r="CG67" s="299"/>
      <c r="CH67" s="164"/>
      <c r="CI67" s="717" t="s">
        <v>665</v>
      </c>
      <c r="CJ67" s="717"/>
      <c r="CK67" s="717"/>
      <c r="CL67" s="717"/>
      <c r="CM67" s="717"/>
      <c r="CN67" s="717"/>
      <c r="CO67" s="717"/>
      <c r="CP67" s="717"/>
      <c r="CQ67" s="717"/>
      <c r="CR67" s="717"/>
      <c r="CS67" s="717"/>
      <c r="CT67" s="718"/>
      <c r="CU67" s="299"/>
      <c r="CV67" s="160"/>
      <c r="CW67" s="736"/>
      <c r="CX67" s="717"/>
      <c r="CY67" s="717"/>
      <c r="CZ67" s="717"/>
      <c r="DA67" s="717"/>
      <c r="DB67" s="717"/>
      <c r="DC67" s="717"/>
      <c r="DD67" s="717"/>
      <c r="DE67" s="717"/>
      <c r="DF67" s="717"/>
      <c r="DG67" s="717"/>
      <c r="DH67" s="717"/>
      <c r="DI67" s="299"/>
      <c r="DJ67" s="164"/>
      <c r="DK67" s="717" t="s">
        <v>665</v>
      </c>
      <c r="DL67" s="717"/>
      <c r="DM67" s="717"/>
      <c r="DN67" s="717"/>
      <c r="DO67" s="717"/>
      <c r="DP67" s="717"/>
      <c r="DQ67" s="717"/>
      <c r="DR67" s="717"/>
      <c r="DS67" s="717"/>
      <c r="DT67" s="717"/>
      <c r="DU67" s="717"/>
      <c r="DV67" s="718"/>
      <c r="DW67" s="299"/>
      <c r="DX67" s="164"/>
      <c r="DY67" s="736"/>
      <c r="DZ67" s="822"/>
      <c r="EA67" s="822"/>
      <c r="EB67" s="822"/>
      <c r="EC67" s="822"/>
      <c r="ED67" s="822"/>
      <c r="EE67" s="822"/>
      <c r="EF67" s="822"/>
      <c r="EG67" s="822"/>
      <c r="EH67" s="822"/>
      <c r="EI67" s="822"/>
      <c r="EJ67" s="718"/>
    </row>
    <row r="68" spans="1:140" ht="106.5" customHeight="1">
      <c r="C68" s="720"/>
      <c r="D68" s="711"/>
      <c r="E68" s="711"/>
      <c r="F68" s="711"/>
      <c r="G68" s="711"/>
      <c r="H68" s="711"/>
      <c r="I68" s="711"/>
      <c r="J68" s="711"/>
      <c r="K68" s="711"/>
      <c r="L68" s="711"/>
      <c r="M68" s="711"/>
      <c r="N68" s="721"/>
      <c r="O68" s="135"/>
      <c r="P68" s="164"/>
      <c r="Q68" s="823"/>
      <c r="R68" s="824"/>
      <c r="S68" s="824"/>
      <c r="T68" s="824"/>
      <c r="U68" s="824"/>
      <c r="V68" s="824"/>
      <c r="W68" s="824"/>
      <c r="X68" s="824"/>
      <c r="Y68" s="824"/>
      <c r="Z68" s="824"/>
      <c r="AA68" s="824"/>
      <c r="AB68" s="825"/>
      <c r="AC68" s="135"/>
      <c r="AD68" s="160"/>
      <c r="AE68" s="710"/>
      <c r="AF68" s="711"/>
      <c r="AG68" s="711"/>
      <c r="AH68" s="711"/>
      <c r="AI68" s="711"/>
      <c r="AJ68" s="711"/>
      <c r="AK68" s="711"/>
      <c r="AL68" s="711"/>
      <c r="AM68" s="711"/>
      <c r="AN68" s="711"/>
      <c r="AO68" s="711"/>
      <c r="AP68" s="712"/>
      <c r="AQ68" s="135"/>
      <c r="AR68" s="160"/>
      <c r="AS68" s="720"/>
      <c r="AT68" s="711"/>
      <c r="AU68" s="711"/>
      <c r="AV68" s="711"/>
      <c r="AW68" s="711"/>
      <c r="AX68" s="711"/>
      <c r="AY68" s="711"/>
      <c r="AZ68" s="711"/>
      <c r="BA68" s="711"/>
      <c r="BB68" s="711"/>
      <c r="BC68" s="711"/>
      <c r="BD68" s="721"/>
      <c r="BE68" s="135"/>
      <c r="BF68" s="164"/>
      <c r="BG68" s="710"/>
      <c r="BH68" s="711"/>
      <c r="BI68" s="711"/>
      <c r="BJ68" s="711"/>
      <c r="BK68" s="711"/>
      <c r="BL68" s="711"/>
      <c r="BM68" s="711"/>
      <c r="BN68" s="711"/>
      <c r="BO68" s="711"/>
      <c r="BP68" s="711"/>
      <c r="BQ68" s="711"/>
      <c r="BR68" s="712"/>
      <c r="BS68" s="135"/>
      <c r="BT68" s="160"/>
      <c r="BU68" s="720"/>
      <c r="BV68" s="711"/>
      <c r="BW68" s="711"/>
      <c r="BX68" s="711"/>
      <c r="BY68" s="711"/>
      <c r="BZ68" s="711"/>
      <c r="CA68" s="711"/>
      <c r="CB68" s="711"/>
      <c r="CC68" s="711"/>
      <c r="CD68" s="711"/>
      <c r="CE68" s="711"/>
      <c r="CF68" s="721"/>
      <c r="CG68" s="135"/>
      <c r="CH68" s="164"/>
      <c r="CI68" s="710"/>
      <c r="CJ68" s="711"/>
      <c r="CK68" s="711"/>
      <c r="CL68" s="711"/>
      <c r="CM68" s="711"/>
      <c r="CN68" s="711"/>
      <c r="CO68" s="711"/>
      <c r="CP68" s="711"/>
      <c r="CQ68" s="711"/>
      <c r="CR68" s="711"/>
      <c r="CS68" s="711"/>
      <c r="CT68" s="712"/>
      <c r="CU68" s="135"/>
      <c r="CV68" s="160"/>
      <c r="CW68" s="720"/>
      <c r="CX68" s="711"/>
      <c r="CY68" s="711"/>
      <c r="CZ68" s="711"/>
      <c r="DA68" s="711"/>
      <c r="DB68" s="711"/>
      <c r="DC68" s="711"/>
      <c r="DD68" s="711"/>
      <c r="DE68" s="711"/>
      <c r="DF68" s="711"/>
      <c r="DG68" s="711"/>
      <c r="DH68" s="721"/>
      <c r="DI68" s="135"/>
      <c r="DJ68" s="164"/>
      <c r="DK68" s="710"/>
      <c r="DL68" s="711"/>
      <c r="DM68" s="711"/>
      <c r="DN68" s="711"/>
      <c r="DO68" s="711"/>
      <c r="DP68" s="711"/>
      <c r="DQ68" s="711"/>
      <c r="DR68" s="711"/>
      <c r="DS68" s="711"/>
      <c r="DT68" s="711"/>
      <c r="DU68" s="711"/>
      <c r="DV68" s="712"/>
      <c r="DW68" s="135"/>
      <c r="DX68" s="160"/>
      <c r="DY68" s="720"/>
      <c r="DZ68" s="824"/>
      <c r="EA68" s="824"/>
      <c r="EB68" s="824"/>
      <c r="EC68" s="824"/>
      <c r="ED68" s="824"/>
      <c r="EE68" s="824"/>
      <c r="EF68" s="824"/>
      <c r="EG68" s="824"/>
      <c r="EH68" s="824"/>
      <c r="EI68" s="824"/>
      <c r="EJ68" s="712"/>
    </row>
    <row r="69" spans="1:140">
      <c r="A69" s="137" t="s">
        <v>622</v>
      </c>
      <c r="C69" s="714">
        <f>VLOOKUP(A69,'Прайс-лист'!$B:$K,10,0)</f>
        <v>690</v>
      </c>
      <c r="D69" s="715"/>
      <c r="E69" s="715"/>
      <c r="F69" s="715"/>
      <c r="G69" s="715"/>
      <c r="H69" s="715"/>
      <c r="I69" s="715"/>
      <c r="J69" s="715"/>
      <c r="K69" s="716"/>
      <c r="L69" s="708"/>
      <c r="M69" s="709"/>
      <c r="N69" s="709"/>
      <c r="O69" s="137" t="s">
        <v>731</v>
      </c>
      <c r="P69" s="164"/>
      <c r="Q69" s="819">
        <f>VLOOKUP(O69,'Прайс-лист'!$B:$K,10,0)</f>
        <v>970</v>
      </c>
      <c r="R69" s="820"/>
      <c r="S69" s="820"/>
      <c r="T69" s="820"/>
      <c r="U69" s="820"/>
      <c r="V69" s="820"/>
      <c r="W69" s="820"/>
      <c r="X69" s="820"/>
      <c r="Y69" s="716"/>
      <c r="Z69" s="708"/>
      <c r="AA69" s="709"/>
      <c r="AB69" s="709"/>
      <c r="AC69" s="137" t="s">
        <v>666</v>
      </c>
      <c r="AD69" s="160"/>
      <c r="AE69" s="719">
        <f>VLOOKUP(AC69,'Прайс-лист'!$B:$K,10,0)</f>
        <v>770</v>
      </c>
      <c r="AF69" s="715"/>
      <c r="AG69" s="715"/>
      <c r="AH69" s="715"/>
      <c r="AI69" s="715"/>
      <c r="AJ69" s="715"/>
      <c r="AK69" s="715"/>
      <c r="AL69" s="715"/>
      <c r="AM69" s="716"/>
      <c r="AN69" s="708"/>
      <c r="AO69" s="709"/>
      <c r="AP69" s="713"/>
      <c r="AQ69" s="137" t="s">
        <v>5133</v>
      </c>
      <c r="AR69" s="160"/>
      <c r="AS69" s="881">
        <f>VLOOKUP(AQ69,'Прайс-лист'!$B:$K,10,0)</f>
        <v>820</v>
      </c>
      <c r="AT69" s="882"/>
      <c r="AU69" s="882"/>
      <c r="AV69" s="882"/>
      <c r="AW69" s="882"/>
      <c r="AX69" s="882"/>
      <c r="AY69" s="882"/>
      <c r="AZ69" s="882"/>
      <c r="BA69" s="945"/>
      <c r="BB69" s="947"/>
      <c r="BC69" s="948"/>
      <c r="BD69" s="949"/>
      <c r="BE69" s="137" t="s">
        <v>734</v>
      </c>
      <c r="BF69" s="160"/>
      <c r="BG69" s="719">
        <f>VLOOKUP(BE69,'Прайс-лист'!$B:$K,10,0)</f>
        <v>1430</v>
      </c>
      <c r="BH69" s="715"/>
      <c r="BI69" s="715"/>
      <c r="BJ69" s="715"/>
      <c r="BK69" s="715"/>
      <c r="BL69" s="715"/>
      <c r="BM69" s="715"/>
      <c r="BN69" s="715"/>
      <c r="BO69" s="716"/>
      <c r="BP69" s="708"/>
      <c r="BQ69" s="709"/>
      <c r="BR69" s="713"/>
      <c r="BS69" s="137" t="s">
        <v>5134</v>
      </c>
      <c r="BT69" s="160"/>
      <c r="BU69" s="881">
        <f>VLOOKUP(BS69,'Прайс-лист'!$B:$K,10,0)</f>
        <v>780</v>
      </c>
      <c r="BV69" s="882"/>
      <c r="BW69" s="882"/>
      <c r="BX69" s="882"/>
      <c r="BY69" s="882"/>
      <c r="BZ69" s="882"/>
      <c r="CA69" s="882"/>
      <c r="CB69" s="882"/>
      <c r="CC69" s="945"/>
      <c r="CD69" s="947"/>
      <c r="CE69" s="948"/>
      <c r="CF69" s="949"/>
      <c r="CG69" s="137" t="s">
        <v>737</v>
      </c>
      <c r="CH69" s="160"/>
      <c r="CI69" s="719">
        <f>VLOOKUP(CG69,'Прайс-лист'!$B:$K,10,0)</f>
        <v>1460</v>
      </c>
      <c r="CJ69" s="715"/>
      <c r="CK69" s="715"/>
      <c r="CL69" s="715"/>
      <c r="CM69" s="715"/>
      <c r="CN69" s="715"/>
      <c r="CO69" s="715"/>
      <c r="CP69" s="715"/>
      <c r="CQ69" s="716"/>
      <c r="CR69" s="708"/>
      <c r="CS69" s="709"/>
      <c r="CT69" s="713"/>
      <c r="CU69" s="137" t="s">
        <v>5135</v>
      </c>
      <c r="CV69" s="160"/>
      <c r="CW69" s="881">
        <f>VLOOKUP(CU69,'Прайс-лист'!$B:$K,10,0)</f>
        <v>830</v>
      </c>
      <c r="CX69" s="882"/>
      <c r="CY69" s="882"/>
      <c r="CZ69" s="882"/>
      <c r="DA69" s="882"/>
      <c r="DB69" s="882"/>
      <c r="DC69" s="882"/>
      <c r="DD69" s="882"/>
      <c r="DE69" s="945"/>
      <c r="DF69" s="947"/>
      <c r="DG69" s="948"/>
      <c r="DH69" s="949"/>
      <c r="DI69" s="137" t="s">
        <v>740</v>
      </c>
      <c r="DJ69" s="160"/>
      <c r="DK69" s="719">
        <f>VLOOKUP(DI69,'Прайс-лист'!$B:$K,10,0)</f>
        <v>1580</v>
      </c>
      <c r="DL69" s="715"/>
      <c r="DM69" s="715"/>
      <c r="DN69" s="715"/>
      <c r="DO69" s="715"/>
      <c r="DP69" s="715"/>
      <c r="DQ69" s="715"/>
      <c r="DR69" s="715"/>
      <c r="DS69" s="716"/>
      <c r="DT69" s="708"/>
      <c r="DU69" s="709"/>
      <c r="DV69" s="713"/>
      <c r="DW69" s="137" t="s">
        <v>5136</v>
      </c>
      <c r="DX69" s="160"/>
      <c r="DY69" s="881">
        <f>VLOOKUP(DW69,'Прайс-лист'!$B:$K,10,0)</f>
        <v>830</v>
      </c>
      <c r="DZ69" s="882"/>
      <c r="EA69" s="882"/>
      <c r="EB69" s="882"/>
      <c r="EC69" s="882"/>
      <c r="ED69" s="882"/>
      <c r="EE69" s="882"/>
      <c r="EF69" s="882"/>
      <c r="EG69" s="945"/>
      <c r="EH69" s="947"/>
      <c r="EI69" s="948"/>
      <c r="EJ69" s="949"/>
    </row>
    <row r="70" spans="1:140" ht="15" thickBot="1">
      <c r="A70" s="138" t="s">
        <v>777</v>
      </c>
      <c r="C70" s="753">
        <f>VLOOKUP(A70,'Прайс-лист'!$B:$K,10,0)</f>
        <v>690</v>
      </c>
      <c r="D70" s="723"/>
      <c r="E70" s="723"/>
      <c r="F70" s="723"/>
      <c r="G70" s="723"/>
      <c r="H70" s="723"/>
      <c r="I70" s="723"/>
      <c r="J70" s="723"/>
      <c r="K70" s="724"/>
      <c r="L70" s="725"/>
      <c r="M70" s="726"/>
      <c r="N70" s="726"/>
      <c r="O70" s="138" t="s">
        <v>841</v>
      </c>
      <c r="P70" s="244"/>
      <c r="Q70" s="722">
        <f>VLOOKUP(O70,'Прайс-лист'!$B:$K,10,0)</f>
        <v>970</v>
      </c>
      <c r="R70" s="723"/>
      <c r="S70" s="723"/>
      <c r="T70" s="723"/>
      <c r="U70" s="723"/>
      <c r="V70" s="723"/>
      <c r="W70" s="723"/>
      <c r="X70" s="723"/>
      <c r="Y70" s="724"/>
      <c r="Z70" s="725"/>
      <c r="AA70" s="726"/>
      <c r="AB70" s="726"/>
      <c r="AC70" s="138" t="s">
        <v>799</v>
      </c>
      <c r="AD70" s="245"/>
      <c r="AE70" s="722">
        <f>VLOOKUP(AC70,'Прайс-лист'!$B:$K,10,0)</f>
        <v>770</v>
      </c>
      <c r="AF70" s="723"/>
      <c r="AG70" s="723"/>
      <c r="AH70" s="723"/>
      <c r="AI70" s="723"/>
      <c r="AJ70" s="723"/>
      <c r="AK70" s="723"/>
      <c r="AL70" s="723"/>
      <c r="AM70" s="724"/>
      <c r="AN70" s="725"/>
      <c r="AO70" s="726"/>
      <c r="AP70" s="727"/>
      <c r="AQ70" s="138"/>
      <c r="AR70" s="245"/>
      <c r="AS70" s="884" t="e">
        <f>VLOOKUP(AQ70,'Прайс-лист'!$B:$K,10,0)</f>
        <v>#N/A</v>
      </c>
      <c r="AT70" s="885"/>
      <c r="AU70" s="885"/>
      <c r="AV70" s="885"/>
      <c r="AW70" s="885"/>
      <c r="AX70" s="885"/>
      <c r="AY70" s="885"/>
      <c r="AZ70" s="885"/>
      <c r="BA70" s="946"/>
      <c r="BB70" s="950"/>
      <c r="BC70" s="951"/>
      <c r="BD70" s="952"/>
      <c r="BE70" s="138" t="s">
        <v>843</v>
      </c>
      <c r="BF70" s="245"/>
      <c r="BG70" s="722">
        <f>VLOOKUP(BE70,'Прайс-лист'!$B:$K,10,0)</f>
        <v>1430</v>
      </c>
      <c r="BH70" s="723"/>
      <c r="BI70" s="723"/>
      <c r="BJ70" s="723"/>
      <c r="BK70" s="723"/>
      <c r="BL70" s="723"/>
      <c r="BM70" s="723"/>
      <c r="BN70" s="723"/>
      <c r="BO70" s="724"/>
      <c r="BP70" s="725"/>
      <c r="BQ70" s="726"/>
      <c r="BR70" s="727"/>
      <c r="BS70" s="138"/>
      <c r="BT70" s="160"/>
      <c r="BU70" s="884" t="e">
        <f>VLOOKUP(BS70,'Прайс-лист'!$B:$K,10,0)</f>
        <v>#N/A</v>
      </c>
      <c r="BV70" s="885"/>
      <c r="BW70" s="885"/>
      <c r="BX70" s="885"/>
      <c r="BY70" s="885"/>
      <c r="BZ70" s="885"/>
      <c r="CA70" s="885"/>
      <c r="CB70" s="885"/>
      <c r="CC70" s="946"/>
      <c r="CD70" s="950"/>
      <c r="CE70" s="951"/>
      <c r="CF70" s="952"/>
      <c r="CG70" s="138" t="s">
        <v>845</v>
      </c>
      <c r="CH70" s="245"/>
      <c r="CI70" s="722">
        <f>VLOOKUP(CG70,'Прайс-лист'!$B:$K,10,0)</f>
        <v>1460</v>
      </c>
      <c r="CJ70" s="723"/>
      <c r="CK70" s="723"/>
      <c r="CL70" s="723"/>
      <c r="CM70" s="723"/>
      <c r="CN70" s="723"/>
      <c r="CO70" s="723"/>
      <c r="CP70" s="723"/>
      <c r="CQ70" s="724"/>
      <c r="CR70" s="725"/>
      <c r="CS70" s="726"/>
      <c r="CT70" s="727"/>
      <c r="CU70" s="138"/>
      <c r="CV70" s="245"/>
      <c r="CW70" s="884" t="e">
        <f>VLOOKUP(CU70,'Прайс-лист'!$B:$K,10,0)</f>
        <v>#N/A</v>
      </c>
      <c r="CX70" s="885"/>
      <c r="CY70" s="885"/>
      <c r="CZ70" s="885"/>
      <c r="DA70" s="885"/>
      <c r="DB70" s="885"/>
      <c r="DC70" s="885"/>
      <c r="DD70" s="885"/>
      <c r="DE70" s="946"/>
      <c r="DF70" s="950"/>
      <c r="DG70" s="951"/>
      <c r="DH70" s="952"/>
      <c r="DI70" s="138" t="s">
        <v>847</v>
      </c>
      <c r="DJ70" s="245"/>
      <c r="DK70" s="722">
        <f>VLOOKUP(DI70,'Прайс-лист'!$B:$K,10,0)</f>
        <v>1580</v>
      </c>
      <c r="DL70" s="723"/>
      <c r="DM70" s="723"/>
      <c r="DN70" s="723"/>
      <c r="DO70" s="723"/>
      <c r="DP70" s="723"/>
      <c r="DQ70" s="723"/>
      <c r="DR70" s="723"/>
      <c r="DS70" s="724"/>
      <c r="DT70" s="725"/>
      <c r="DU70" s="726"/>
      <c r="DV70" s="727"/>
      <c r="DW70" s="138"/>
      <c r="DX70" s="160"/>
      <c r="DY70" s="884" t="e">
        <f>VLOOKUP(DW70,'Прайс-лист'!$B:$K,10,0)</f>
        <v>#N/A</v>
      </c>
      <c r="DZ70" s="885"/>
      <c r="EA70" s="885"/>
      <c r="EB70" s="885"/>
      <c r="EC70" s="885"/>
      <c r="ED70" s="885"/>
      <c r="EE70" s="885"/>
      <c r="EF70" s="885"/>
      <c r="EG70" s="946"/>
      <c r="EH70" s="950"/>
      <c r="EI70" s="951"/>
      <c r="EJ70" s="952"/>
    </row>
    <row r="71" spans="1:140" ht="15" thickBot="1"/>
    <row r="72" spans="1:140" ht="15" thickBot="1">
      <c r="C72" s="754" t="s">
        <v>4196</v>
      </c>
      <c r="D72" s="755"/>
      <c r="E72" s="755"/>
      <c r="F72" s="755"/>
      <c r="G72" s="755"/>
      <c r="H72" s="755"/>
      <c r="I72" s="755"/>
      <c r="J72" s="755"/>
      <c r="K72" s="755"/>
      <c r="L72" s="755"/>
      <c r="M72" s="755"/>
      <c r="N72" s="756"/>
      <c r="O72" s="134"/>
      <c r="P72" s="158"/>
      <c r="Q72" s="754" t="s">
        <v>4197</v>
      </c>
      <c r="R72" s="755"/>
      <c r="S72" s="755"/>
      <c r="T72" s="755"/>
      <c r="U72" s="755"/>
      <c r="V72" s="755"/>
      <c r="W72" s="755"/>
      <c r="X72" s="755"/>
      <c r="Y72" s="755"/>
      <c r="Z72" s="755"/>
      <c r="AA72" s="755"/>
      <c r="AB72" s="755"/>
      <c r="AC72" s="755"/>
      <c r="AD72" s="755"/>
      <c r="AE72" s="755"/>
      <c r="AF72" s="755"/>
      <c r="AG72" s="755"/>
      <c r="AH72" s="755"/>
      <c r="AI72" s="755"/>
      <c r="AJ72" s="755"/>
      <c r="AK72" s="755"/>
      <c r="AL72" s="755"/>
      <c r="AM72" s="755"/>
      <c r="AN72" s="755"/>
      <c r="AO72" s="755"/>
      <c r="AP72" s="756"/>
      <c r="AQ72" s="134"/>
      <c r="AS72" s="754" t="s">
        <v>4198</v>
      </c>
      <c r="AT72" s="755"/>
      <c r="AU72" s="755"/>
      <c r="AV72" s="755"/>
      <c r="AW72" s="755"/>
      <c r="AX72" s="755"/>
      <c r="AY72" s="755"/>
      <c r="AZ72" s="755"/>
      <c r="BA72" s="755"/>
      <c r="BB72" s="755"/>
      <c r="BC72" s="755"/>
      <c r="BD72" s="755"/>
      <c r="BE72" s="755"/>
      <c r="BF72" s="755"/>
      <c r="BG72" s="755"/>
      <c r="BH72" s="755"/>
      <c r="BI72" s="755"/>
      <c r="BJ72" s="755"/>
      <c r="BK72" s="755"/>
      <c r="BL72" s="755"/>
      <c r="BM72" s="755"/>
      <c r="BN72" s="755"/>
      <c r="BO72" s="755"/>
      <c r="BP72" s="755"/>
      <c r="BQ72" s="755"/>
      <c r="BR72" s="756"/>
      <c r="BS72" s="134"/>
      <c r="BT72" s="164"/>
      <c r="BU72" s="754" t="s">
        <v>4199</v>
      </c>
      <c r="BV72" s="755"/>
      <c r="BW72" s="755"/>
      <c r="BX72" s="755"/>
      <c r="BY72" s="755"/>
      <c r="BZ72" s="755"/>
      <c r="CA72" s="755"/>
      <c r="CB72" s="755"/>
      <c r="CC72" s="755"/>
      <c r="CD72" s="755"/>
      <c r="CE72" s="755"/>
      <c r="CF72" s="755"/>
      <c r="CG72" s="755"/>
      <c r="CH72" s="755"/>
      <c r="CI72" s="755"/>
      <c r="CJ72" s="755"/>
      <c r="CK72" s="755"/>
      <c r="CL72" s="755"/>
      <c r="CM72" s="755"/>
      <c r="CN72" s="755"/>
      <c r="CO72" s="755"/>
      <c r="CP72" s="755"/>
      <c r="CQ72" s="755"/>
      <c r="CR72" s="755"/>
      <c r="CS72" s="755"/>
      <c r="CT72" s="756"/>
      <c r="CU72" s="134"/>
      <c r="CW72" s="754" t="s">
        <v>4200</v>
      </c>
      <c r="CX72" s="755"/>
      <c r="CY72" s="755"/>
      <c r="CZ72" s="755"/>
      <c r="DA72" s="755"/>
      <c r="DB72" s="755"/>
      <c r="DC72" s="755"/>
      <c r="DD72" s="755"/>
      <c r="DE72" s="755"/>
      <c r="DF72" s="755"/>
      <c r="DG72" s="755"/>
      <c r="DH72" s="755"/>
      <c r="DI72" s="755"/>
      <c r="DJ72" s="755"/>
      <c r="DK72" s="755"/>
      <c r="DL72" s="755"/>
      <c r="DM72" s="755"/>
      <c r="DN72" s="755"/>
      <c r="DO72" s="755"/>
      <c r="DP72" s="755"/>
      <c r="DQ72" s="755"/>
      <c r="DR72" s="755"/>
      <c r="DS72" s="755"/>
      <c r="DT72" s="755"/>
      <c r="DU72" s="755"/>
      <c r="DV72" s="756"/>
      <c r="DW72" s="134"/>
      <c r="DY72" s="754" t="s">
        <v>4327</v>
      </c>
      <c r="DZ72" s="755"/>
      <c r="EA72" s="755"/>
      <c r="EB72" s="755"/>
      <c r="EC72" s="755"/>
      <c r="ED72" s="755"/>
      <c r="EE72" s="755"/>
      <c r="EF72" s="755"/>
      <c r="EG72" s="755"/>
      <c r="EH72" s="755"/>
      <c r="EI72" s="755"/>
      <c r="EJ72" s="756"/>
    </row>
    <row r="73" spans="1:140" ht="15.75">
      <c r="C73" s="740" t="s">
        <v>6362</v>
      </c>
      <c r="D73" s="741"/>
      <c r="E73" s="741"/>
      <c r="F73" s="741"/>
      <c r="G73" s="741"/>
      <c r="H73" s="741"/>
      <c r="I73" s="741"/>
      <c r="J73" s="741"/>
      <c r="K73" s="741"/>
      <c r="L73" s="741"/>
      <c r="M73" s="741"/>
      <c r="N73" s="742"/>
      <c r="O73" s="135"/>
      <c r="P73" s="158"/>
      <c r="Q73" s="740" t="s">
        <v>4300</v>
      </c>
      <c r="R73" s="741"/>
      <c r="S73" s="741"/>
      <c r="T73" s="741"/>
      <c r="U73" s="741"/>
      <c r="V73" s="741"/>
      <c r="W73" s="741"/>
      <c r="X73" s="741"/>
      <c r="Y73" s="741"/>
      <c r="Z73" s="741"/>
      <c r="AA73" s="741"/>
      <c r="AB73" s="741"/>
      <c r="AC73" s="135"/>
      <c r="AD73" s="164"/>
      <c r="AE73" s="733" t="s">
        <v>619</v>
      </c>
      <c r="AF73" s="733"/>
      <c r="AG73" s="733"/>
      <c r="AH73" s="733"/>
      <c r="AI73" s="733"/>
      <c r="AJ73" s="733"/>
      <c r="AK73" s="733"/>
      <c r="AL73" s="733"/>
      <c r="AM73" s="733"/>
      <c r="AN73" s="733"/>
      <c r="AO73" s="733"/>
      <c r="AP73" s="743"/>
      <c r="AQ73" s="135"/>
      <c r="AS73" s="740" t="s">
        <v>4302</v>
      </c>
      <c r="AT73" s="741"/>
      <c r="AU73" s="741"/>
      <c r="AV73" s="741"/>
      <c r="AW73" s="741"/>
      <c r="AX73" s="741"/>
      <c r="AY73" s="741"/>
      <c r="AZ73" s="741"/>
      <c r="BA73" s="741"/>
      <c r="BB73" s="741"/>
      <c r="BC73" s="741"/>
      <c r="BD73" s="741"/>
      <c r="BE73" s="135"/>
      <c r="BF73" s="164"/>
      <c r="BG73" s="733" t="s">
        <v>759</v>
      </c>
      <c r="BH73" s="733"/>
      <c r="BI73" s="733"/>
      <c r="BJ73" s="733"/>
      <c r="BK73" s="733"/>
      <c r="BL73" s="733"/>
      <c r="BM73" s="733"/>
      <c r="BN73" s="733"/>
      <c r="BO73" s="733"/>
      <c r="BP73" s="733"/>
      <c r="BQ73" s="733"/>
      <c r="BR73" s="743"/>
      <c r="BS73" s="135"/>
      <c r="BT73" s="164"/>
      <c r="BU73" s="740" t="s">
        <v>4304</v>
      </c>
      <c r="BV73" s="741"/>
      <c r="BW73" s="741"/>
      <c r="BX73" s="741"/>
      <c r="BY73" s="741"/>
      <c r="BZ73" s="741"/>
      <c r="CA73" s="741"/>
      <c r="CB73" s="741"/>
      <c r="CC73" s="741"/>
      <c r="CD73" s="741"/>
      <c r="CE73" s="741"/>
      <c r="CF73" s="741"/>
      <c r="CG73" s="135"/>
      <c r="CH73" s="164"/>
      <c r="CI73" s="733" t="s">
        <v>748</v>
      </c>
      <c r="CJ73" s="733"/>
      <c r="CK73" s="733"/>
      <c r="CL73" s="733"/>
      <c r="CM73" s="733"/>
      <c r="CN73" s="733"/>
      <c r="CO73" s="733"/>
      <c r="CP73" s="733"/>
      <c r="CQ73" s="733"/>
      <c r="CR73" s="733"/>
      <c r="CS73" s="733"/>
      <c r="CT73" s="743"/>
      <c r="CU73" s="135"/>
      <c r="CW73" s="740" t="s">
        <v>4306</v>
      </c>
      <c r="CX73" s="741"/>
      <c r="CY73" s="741"/>
      <c r="CZ73" s="741"/>
      <c r="DA73" s="741"/>
      <c r="DB73" s="741"/>
      <c r="DC73" s="741"/>
      <c r="DD73" s="741"/>
      <c r="DE73" s="741"/>
      <c r="DF73" s="741"/>
      <c r="DG73" s="741"/>
      <c r="DH73" s="741"/>
      <c r="DI73" s="135"/>
      <c r="DJ73" s="164"/>
      <c r="DK73" s="733" t="s">
        <v>744</v>
      </c>
      <c r="DL73" s="733"/>
      <c r="DM73" s="733"/>
      <c r="DN73" s="733"/>
      <c r="DO73" s="733"/>
      <c r="DP73" s="733"/>
      <c r="DQ73" s="733"/>
      <c r="DR73" s="733"/>
      <c r="DS73" s="733"/>
      <c r="DT73" s="733"/>
      <c r="DU73" s="733"/>
      <c r="DV73" s="743"/>
      <c r="DW73" s="135"/>
      <c r="DY73" s="740" t="s">
        <v>643</v>
      </c>
      <c r="DZ73" s="741"/>
      <c r="EA73" s="741"/>
      <c r="EB73" s="741"/>
      <c r="EC73" s="741"/>
      <c r="ED73" s="741"/>
      <c r="EE73" s="741"/>
      <c r="EF73" s="741"/>
      <c r="EG73" s="741"/>
      <c r="EH73" s="741"/>
      <c r="EI73" s="741"/>
      <c r="EJ73" s="742"/>
    </row>
    <row r="74" spans="1:140" ht="48.75" customHeight="1">
      <c r="C74" s="734" t="s">
        <v>4273</v>
      </c>
      <c r="D74" s="821"/>
      <c r="E74" s="821"/>
      <c r="F74" s="821"/>
      <c r="G74" s="821"/>
      <c r="H74" s="821"/>
      <c r="I74" s="821"/>
      <c r="J74" s="821"/>
      <c r="K74" s="821"/>
      <c r="L74" s="821"/>
      <c r="M74" s="821"/>
      <c r="N74" s="744"/>
      <c r="O74" s="142"/>
      <c r="P74" s="164"/>
      <c r="Q74" s="734" t="s">
        <v>4317</v>
      </c>
      <c r="R74" s="735"/>
      <c r="S74" s="735"/>
      <c r="T74" s="735"/>
      <c r="U74" s="735"/>
      <c r="V74" s="735"/>
      <c r="W74" s="735"/>
      <c r="X74" s="735"/>
      <c r="Y74" s="735"/>
      <c r="Z74" s="735"/>
      <c r="AA74" s="735"/>
      <c r="AB74" s="735"/>
      <c r="AC74" s="142"/>
      <c r="AD74" s="164"/>
      <c r="AE74" s="735" t="s">
        <v>4262</v>
      </c>
      <c r="AF74" s="735"/>
      <c r="AG74" s="735"/>
      <c r="AH74" s="735"/>
      <c r="AI74" s="735"/>
      <c r="AJ74" s="735"/>
      <c r="AK74" s="735"/>
      <c r="AL74" s="735"/>
      <c r="AM74" s="735"/>
      <c r="AN74" s="735"/>
      <c r="AO74" s="735"/>
      <c r="AP74" s="744"/>
      <c r="AQ74" s="142"/>
      <c r="AR74" s="160"/>
      <c r="AS74" s="734" t="s">
        <v>4301</v>
      </c>
      <c r="AT74" s="735"/>
      <c r="AU74" s="735"/>
      <c r="AV74" s="735"/>
      <c r="AW74" s="735"/>
      <c r="AX74" s="735"/>
      <c r="AY74" s="735"/>
      <c r="AZ74" s="735"/>
      <c r="BA74" s="735"/>
      <c r="BB74" s="735"/>
      <c r="BC74" s="735"/>
      <c r="BD74" s="735"/>
      <c r="BE74" s="142"/>
      <c r="BF74" s="164"/>
      <c r="BG74" s="735" t="s">
        <v>4318</v>
      </c>
      <c r="BH74" s="735"/>
      <c r="BI74" s="735"/>
      <c r="BJ74" s="735"/>
      <c r="BK74" s="735"/>
      <c r="BL74" s="735"/>
      <c r="BM74" s="735"/>
      <c r="BN74" s="735"/>
      <c r="BO74" s="735"/>
      <c r="BP74" s="735"/>
      <c r="BQ74" s="735"/>
      <c r="BR74" s="744"/>
      <c r="BS74" s="142"/>
      <c r="BT74" s="160"/>
      <c r="BU74" s="734" t="s">
        <v>4303</v>
      </c>
      <c r="BV74" s="735"/>
      <c r="BW74" s="735"/>
      <c r="BX74" s="735"/>
      <c r="BY74" s="735"/>
      <c r="BZ74" s="735"/>
      <c r="CA74" s="735"/>
      <c r="CB74" s="735"/>
      <c r="CC74" s="735"/>
      <c r="CD74" s="735"/>
      <c r="CE74" s="735"/>
      <c r="CF74" s="735"/>
      <c r="CG74" s="142"/>
      <c r="CH74" s="164"/>
      <c r="CI74" s="735" t="s">
        <v>4319</v>
      </c>
      <c r="CJ74" s="735"/>
      <c r="CK74" s="735"/>
      <c r="CL74" s="735"/>
      <c r="CM74" s="735"/>
      <c r="CN74" s="735"/>
      <c r="CO74" s="735"/>
      <c r="CP74" s="735"/>
      <c r="CQ74" s="735"/>
      <c r="CR74" s="735"/>
      <c r="CS74" s="735"/>
      <c r="CT74" s="744"/>
      <c r="CU74" s="142"/>
      <c r="CV74" s="160"/>
      <c r="CW74" s="734" t="s">
        <v>4305</v>
      </c>
      <c r="CX74" s="735"/>
      <c r="CY74" s="735"/>
      <c r="CZ74" s="735"/>
      <c r="DA74" s="735"/>
      <c r="DB74" s="735"/>
      <c r="DC74" s="735"/>
      <c r="DD74" s="735"/>
      <c r="DE74" s="735"/>
      <c r="DF74" s="735"/>
      <c r="DG74" s="735"/>
      <c r="DH74" s="735"/>
      <c r="DI74" s="142"/>
      <c r="DJ74" s="164"/>
      <c r="DK74" s="735" t="s">
        <v>4404</v>
      </c>
      <c r="DL74" s="735"/>
      <c r="DM74" s="735"/>
      <c r="DN74" s="735"/>
      <c r="DO74" s="735"/>
      <c r="DP74" s="735"/>
      <c r="DQ74" s="735"/>
      <c r="DR74" s="735"/>
      <c r="DS74" s="735"/>
      <c r="DT74" s="735"/>
      <c r="DU74" s="735"/>
      <c r="DV74" s="744"/>
      <c r="DW74" s="134"/>
      <c r="DX74" s="160"/>
      <c r="DY74" s="734" t="s">
        <v>4396</v>
      </c>
      <c r="DZ74" s="821"/>
      <c r="EA74" s="821"/>
      <c r="EB74" s="821"/>
      <c r="EC74" s="821"/>
      <c r="ED74" s="821"/>
      <c r="EE74" s="821"/>
      <c r="EF74" s="821"/>
      <c r="EG74" s="821"/>
      <c r="EH74" s="821"/>
      <c r="EI74" s="821"/>
      <c r="EJ74" s="744"/>
    </row>
    <row r="75" spans="1:140" ht="15" customHeight="1">
      <c r="C75" s="736" t="s">
        <v>665</v>
      </c>
      <c r="D75" s="822"/>
      <c r="E75" s="822"/>
      <c r="F75" s="822"/>
      <c r="G75" s="822"/>
      <c r="H75" s="822"/>
      <c r="I75" s="822"/>
      <c r="J75" s="822"/>
      <c r="K75" s="822"/>
      <c r="L75" s="822"/>
      <c r="M75" s="822"/>
      <c r="N75" s="718"/>
      <c r="O75" s="299"/>
      <c r="P75" s="164"/>
      <c r="Q75" s="736"/>
      <c r="R75" s="717"/>
      <c r="S75" s="717"/>
      <c r="T75" s="717"/>
      <c r="U75" s="717"/>
      <c r="V75" s="717"/>
      <c r="W75" s="717"/>
      <c r="X75" s="717"/>
      <c r="Y75" s="717"/>
      <c r="Z75" s="717"/>
      <c r="AA75" s="717"/>
      <c r="AB75" s="717"/>
      <c r="AC75" s="299"/>
      <c r="AD75" s="164"/>
      <c r="AE75" s="717" t="s">
        <v>621</v>
      </c>
      <c r="AF75" s="717"/>
      <c r="AG75" s="717"/>
      <c r="AH75" s="717"/>
      <c r="AI75" s="717"/>
      <c r="AJ75" s="717"/>
      <c r="AK75" s="717"/>
      <c r="AL75" s="717"/>
      <c r="AM75" s="717"/>
      <c r="AN75" s="717"/>
      <c r="AO75" s="717"/>
      <c r="AP75" s="718"/>
      <c r="AQ75" s="299"/>
      <c r="AR75" s="160"/>
      <c r="AS75" s="736"/>
      <c r="AT75" s="717"/>
      <c r="AU75" s="717"/>
      <c r="AV75" s="717"/>
      <c r="AW75" s="717"/>
      <c r="AX75" s="717"/>
      <c r="AY75" s="717"/>
      <c r="AZ75" s="717"/>
      <c r="BA75" s="717"/>
      <c r="BB75" s="717"/>
      <c r="BC75" s="717"/>
      <c r="BD75" s="717"/>
      <c r="BE75" s="299"/>
      <c r="BF75" s="164"/>
      <c r="BG75" s="717" t="s">
        <v>761</v>
      </c>
      <c r="BH75" s="717"/>
      <c r="BI75" s="717"/>
      <c r="BJ75" s="717"/>
      <c r="BK75" s="717"/>
      <c r="BL75" s="717"/>
      <c r="BM75" s="717"/>
      <c r="BN75" s="717"/>
      <c r="BO75" s="717"/>
      <c r="BP75" s="717"/>
      <c r="BQ75" s="717"/>
      <c r="BR75" s="718"/>
      <c r="BS75" s="299"/>
      <c r="BT75" s="160"/>
      <c r="BU75" s="736"/>
      <c r="BV75" s="717"/>
      <c r="BW75" s="717"/>
      <c r="BX75" s="717"/>
      <c r="BY75" s="717"/>
      <c r="BZ75" s="717"/>
      <c r="CA75" s="717"/>
      <c r="CB75" s="717"/>
      <c r="CC75" s="717"/>
      <c r="CD75" s="717"/>
      <c r="CE75" s="717"/>
      <c r="CF75" s="717"/>
      <c r="CG75" s="299"/>
      <c r="CH75" s="164"/>
      <c r="CI75" s="717" t="s">
        <v>661</v>
      </c>
      <c r="CJ75" s="717"/>
      <c r="CK75" s="717"/>
      <c r="CL75" s="717"/>
      <c r="CM75" s="717"/>
      <c r="CN75" s="717"/>
      <c r="CO75" s="717"/>
      <c r="CP75" s="717"/>
      <c r="CQ75" s="717"/>
      <c r="CR75" s="717"/>
      <c r="CS75" s="717"/>
      <c r="CT75" s="718"/>
      <c r="CU75" s="299"/>
      <c r="CV75" s="160"/>
      <c r="CW75" s="736"/>
      <c r="CX75" s="717"/>
      <c r="CY75" s="717"/>
      <c r="CZ75" s="717"/>
      <c r="DA75" s="717"/>
      <c r="DB75" s="717"/>
      <c r="DC75" s="717"/>
      <c r="DD75" s="717"/>
      <c r="DE75" s="717"/>
      <c r="DF75" s="717"/>
      <c r="DG75" s="717"/>
      <c r="DH75" s="717"/>
      <c r="DI75" s="299"/>
      <c r="DJ75" s="164"/>
      <c r="DK75" s="717" t="s">
        <v>746</v>
      </c>
      <c r="DL75" s="717"/>
      <c r="DM75" s="717"/>
      <c r="DN75" s="717"/>
      <c r="DO75" s="717"/>
      <c r="DP75" s="717"/>
      <c r="DQ75" s="717"/>
      <c r="DR75" s="717"/>
      <c r="DS75" s="717"/>
      <c r="DT75" s="717"/>
      <c r="DU75" s="717"/>
      <c r="DV75" s="718"/>
      <c r="DW75" s="135"/>
      <c r="DX75" s="164"/>
      <c r="DY75" s="736" t="s">
        <v>645</v>
      </c>
      <c r="DZ75" s="822"/>
      <c r="EA75" s="822"/>
      <c r="EB75" s="822"/>
      <c r="EC75" s="822"/>
      <c r="ED75" s="822"/>
      <c r="EE75" s="822"/>
      <c r="EF75" s="822"/>
      <c r="EG75" s="822"/>
      <c r="EH75" s="822"/>
      <c r="EI75" s="822"/>
      <c r="EJ75" s="718"/>
    </row>
    <row r="76" spans="1:140" ht="106.5" customHeight="1">
      <c r="C76" s="720"/>
      <c r="D76" s="824"/>
      <c r="E76" s="824"/>
      <c r="F76" s="824"/>
      <c r="G76" s="824"/>
      <c r="H76" s="824"/>
      <c r="I76" s="824"/>
      <c r="J76" s="824"/>
      <c r="K76" s="824"/>
      <c r="L76" s="824"/>
      <c r="M76" s="824"/>
      <c r="N76" s="712"/>
      <c r="O76" s="135"/>
      <c r="P76" s="164"/>
      <c r="Q76" s="720"/>
      <c r="R76" s="711"/>
      <c r="S76" s="711"/>
      <c r="T76" s="711"/>
      <c r="U76" s="711"/>
      <c r="V76" s="711"/>
      <c r="W76" s="711"/>
      <c r="X76" s="711"/>
      <c r="Y76" s="711"/>
      <c r="Z76" s="711"/>
      <c r="AA76" s="711"/>
      <c r="AB76" s="721"/>
      <c r="AC76" s="135"/>
      <c r="AD76" s="164"/>
      <c r="AE76" s="710"/>
      <c r="AF76" s="711"/>
      <c r="AG76" s="711"/>
      <c r="AH76" s="711"/>
      <c r="AI76" s="711"/>
      <c r="AJ76" s="711"/>
      <c r="AK76" s="711"/>
      <c r="AL76" s="711"/>
      <c r="AM76" s="711"/>
      <c r="AN76" s="711"/>
      <c r="AO76" s="711"/>
      <c r="AP76" s="712"/>
      <c r="AQ76" s="135"/>
      <c r="AR76" s="160"/>
      <c r="AS76" s="720"/>
      <c r="AT76" s="711"/>
      <c r="AU76" s="711"/>
      <c r="AV76" s="711"/>
      <c r="AW76" s="711"/>
      <c r="AX76" s="711"/>
      <c r="AY76" s="711"/>
      <c r="AZ76" s="711"/>
      <c r="BA76" s="711"/>
      <c r="BB76" s="711"/>
      <c r="BC76" s="711"/>
      <c r="BD76" s="721"/>
      <c r="BE76" s="135"/>
      <c r="BF76" s="164"/>
      <c r="BG76" s="710"/>
      <c r="BH76" s="711"/>
      <c r="BI76" s="711"/>
      <c r="BJ76" s="711"/>
      <c r="BK76" s="711"/>
      <c r="BL76" s="711"/>
      <c r="BM76" s="711"/>
      <c r="BN76" s="711"/>
      <c r="BO76" s="711"/>
      <c r="BP76" s="711"/>
      <c r="BQ76" s="711"/>
      <c r="BR76" s="712"/>
      <c r="BS76" s="135"/>
      <c r="BT76" s="160"/>
      <c r="BU76" s="720"/>
      <c r="BV76" s="711"/>
      <c r="BW76" s="711"/>
      <c r="BX76" s="711"/>
      <c r="BY76" s="711"/>
      <c r="BZ76" s="711"/>
      <c r="CA76" s="711"/>
      <c r="CB76" s="711"/>
      <c r="CC76" s="711"/>
      <c r="CD76" s="711"/>
      <c r="CE76" s="711"/>
      <c r="CF76" s="721"/>
      <c r="CG76" s="135"/>
      <c r="CH76" s="164"/>
      <c r="CI76" s="710"/>
      <c r="CJ76" s="711"/>
      <c r="CK76" s="711"/>
      <c r="CL76" s="711"/>
      <c r="CM76" s="711"/>
      <c r="CN76" s="711"/>
      <c r="CO76" s="711"/>
      <c r="CP76" s="711"/>
      <c r="CQ76" s="711"/>
      <c r="CR76" s="711"/>
      <c r="CS76" s="711"/>
      <c r="CT76" s="712"/>
      <c r="CU76" s="135"/>
      <c r="CV76" s="160"/>
      <c r="CW76" s="720"/>
      <c r="CX76" s="711"/>
      <c r="CY76" s="711"/>
      <c r="CZ76" s="711"/>
      <c r="DA76" s="711"/>
      <c r="DB76" s="711"/>
      <c r="DC76" s="711"/>
      <c r="DD76" s="711"/>
      <c r="DE76" s="711"/>
      <c r="DF76" s="711"/>
      <c r="DG76" s="711"/>
      <c r="DH76" s="721"/>
      <c r="DI76" s="135"/>
      <c r="DJ76" s="164"/>
      <c r="DK76" s="710"/>
      <c r="DL76" s="711"/>
      <c r="DM76" s="711"/>
      <c r="DN76" s="711"/>
      <c r="DO76" s="711"/>
      <c r="DP76" s="711"/>
      <c r="DQ76" s="711"/>
      <c r="DR76" s="711"/>
      <c r="DS76" s="711"/>
      <c r="DT76" s="711"/>
      <c r="DU76" s="711"/>
      <c r="DV76" s="712"/>
      <c r="DW76" s="134"/>
      <c r="DX76" s="160"/>
      <c r="DY76" s="720"/>
      <c r="DZ76" s="824"/>
      <c r="EA76" s="824"/>
      <c r="EB76" s="824"/>
      <c r="EC76" s="824"/>
      <c r="ED76" s="824"/>
      <c r="EE76" s="824"/>
      <c r="EF76" s="824"/>
      <c r="EG76" s="824"/>
      <c r="EH76" s="824"/>
      <c r="EI76" s="824"/>
      <c r="EJ76" s="712"/>
    </row>
    <row r="77" spans="1:140">
      <c r="A77" s="137" t="s">
        <v>743</v>
      </c>
      <c r="C77" s="714">
        <f>VLOOKUP(A77,'Прайс-лист'!$B:$K,10,0)</f>
        <v>1750</v>
      </c>
      <c r="D77" s="820"/>
      <c r="E77" s="820"/>
      <c r="F77" s="820"/>
      <c r="G77" s="820"/>
      <c r="H77" s="820"/>
      <c r="I77" s="820"/>
      <c r="J77" s="820"/>
      <c r="K77" s="716"/>
      <c r="L77" s="708"/>
      <c r="M77" s="709"/>
      <c r="N77" s="713"/>
      <c r="O77" s="137" t="s">
        <v>5137</v>
      </c>
      <c r="P77" s="164"/>
      <c r="Q77" s="881">
        <f>VLOOKUP(O77,'Прайс-лист'!$B:$K,10,0)</f>
        <v>1040</v>
      </c>
      <c r="R77" s="882"/>
      <c r="S77" s="882"/>
      <c r="T77" s="882"/>
      <c r="U77" s="882"/>
      <c r="V77" s="882"/>
      <c r="W77" s="882"/>
      <c r="X77" s="882"/>
      <c r="Y77" s="945"/>
      <c r="Z77" s="947"/>
      <c r="AA77" s="948"/>
      <c r="AB77" s="949"/>
      <c r="AC77" s="137" t="s">
        <v>622</v>
      </c>
      <c r="AD77" s="164"/>
      <c r="AE77" s="719">
        <f>VLOOKUP(AC77,'Прайс-лист'!$B:$K,10,0)</f>
        <v>690</v>
      </c>
      <c r="AF77" s="715"/>
      <c r="AG77" s="715"/>
      <c r="AH77" s="715"/>
      <c r="AI77" s="715"/>
      <c r="AJ77" s="715"/>
      <c r="AK77" s="715"/>
      <c r="AL77" s="715"/>
      <c r="AM77" s="716"/>
      <c r="AN77" s="708"/>
      <c r="AO77" s="709"/>
      <c r="AP77" s="713"/>
      <c r="AQ77" s="137" t="s">
        <v>5138</v>
      </c>
      <c r="AR77" s="160"/>
      <c r="AS77" s="881">
        <f>VLOOKUP(AQ77,'Прайс-лист'!$B:$K,10,0)</f>
        <v>420</v>
      </c>
      <c r="AT77" s="882"/>
      <c r="AU77" s="882"/>
      <c r="AV77" s="882"/>
      <c r="AW77" s="882"/>
      <c r="AX77" s="882"/>
      <c r="AY77" s="882"/>
      <c r="AZ77" s="882"/>
      <c r="BA77" s="945"/>
      <c r="BB77" s="947"/>
      <c r="BC77" s="948"/>
      <c r="BD77" s="949"/>
      <c r="BE77" s="137" t="s">
        <v>762</v>
      </c>
      <c r="BF77" s="164"/>
      <c r="BG77" s="719">
        <f>VLOOKUP(BE77,'Прайс-лист'!$B:$K,10,0)</f>
        <v>1140</v>
      </c>
      <c r="BH77" s="715"/>
      <c r="BI77" s="715"/>
      <c r="BJ77" s="715"/>
      <c r="BK77" s="715"/>
      <c r="BL77" s="715"/>
      <c r="BM77" s="715"/>
      <c r="BN77" s="715"/>
      <c r="BO77" s="716"/>
      <c r="BP77" s="708"/>
      <c r="BQ77" s="709"/>
      <c r="BR77" s="713"/>
      <c r="BS77" s="137" t="s">
        <v>5139</v>
      </c>
      <c r="BT77" s="160"/>
      <c r="BU77" s="881">
        <f>VLOOKUP(BS77,'Прайс-лист'!$B:$K,10,0)</f>
        <v>160</v>
      </c>
      <c r="BV77" s="882"/>
      <c r="BW77" s="882"/>
      <c r="BX77" s="882"/>
      <c r="BY77" s="882"/>
      <c r="BZ77" s="882"/>
      <c r="CA77" s="882"/>
      <c r="CB77" s="882"/>
      <c r="CC77" s="945"/>
      <c r="CD77" s="947"/>
      <c r="CE77" s="948"/>
      <c r="CF77" s="949"/>
      <c r="CG77" s="143" t="s">
        <v>750</v>
      </c>
      <c r="CH77" s="251"/>
      <c r="CI77" s="719">
        <f>VLOOKUP(CG77,'Прайс-лист'!$B:$K,10,0)</f>
        <v>950</v>
      </c>
      <c r="CJ77" s="715"/>
      <c r="CK77" s="715"/>
      <c r="CL77" s="715"/>
      <c r="CM77" s="715"/>
      <c r="CN77" s="715"/>
      <c r="CO77" s="715"/>
      <c r="CP77" s="715"/>
      <c r="CQ77" s="716"/>
      <c r="CR77" s="708"/>
      <c r="CS77" s="709"/>
      <c r="CT77" s="713"/>
      <c r="CU77" s="273" t="s">
        <v>5140</v>
      </c>
      <c r="CV77" s="275"/>
      <c r="CW77" s="881">
        <f>VLOOKUP(CU77,'Прайс-лист'!$B:$K,10,0)</f>
        <v>190</v>
      </c>
      <c r="CX77" s="882"/>
      <c r="CY77" s="882"/>
      <c r="CZ77" s="882"/>
      <c r="DA77" s="882"/>
      <c r="DB77" s="882"/>
      <c r="DC77" s="882"/>
      <c r="DD77" s="882"/>
      <c r="DE77" s="945"/>
      <c r="DF77" s="947"/>
      <c r="DG77" s="948"/>
      <c r="DH77" s="949"/>
      <c r="DI77" s="143" t="s">
        <v>747</v>
      </c>
      <c r="DJ77" s="252"/>
      <c r="DK77" s="719">
        <f>VLOOKUP(DI77,'Прайс-лист'!$B:$K,10,0)</f>
        <v>1720</v>
      </c>
      <c r="DL77" s="715"/>
      <c r="DM77" s="715"/>
      <c r="DN77" s="715"/>
      <c r="DO77" s="715"/>
      <c r="DP77" s="715"/>
      <c r="DQ77" s="715"/>
      <c r="DR77" s="715"/>
      <c r="DS77" s="716"/>
      <c r="DT77" s="708"/>
      <c r="DU77" s="709"/>
      <c r="DV77" s="713"/>
      <c r="DW77" s="137" t="s">
        <v>646</v>
      </c>
      <c r="DX77" s="160"/>
      <c r="DY77" s="714">
        <f>VLOOKUP(DW77,'Прайс-лист'!$B:$K,10,0)</f>
        <v>340</v>
      </c>
      <c r="DZ77" s="820"/>
      <c r="EA77" s="820"/>
      <c r="EB77" s="820"/>
      <c r="EC77" s="820"/>
      <c r="ED77" s="820"/>
      <c r="EE77" s="820"/>
      <c r="EF77" s="820"/>
      <c r="EG77" s="716"/>
      <c r="EH77" s="708"/>
      <c r="EI77" s="709"/>
      <c r="EJ77" s="713"/>
    </row>
    <row r="78" spans="1:140" ht="15" thickBot="1">
      <c r="A78" s="138" t="s">
        <v>849</v>
      </c>
      <c r="C78" s="753">
        <f>VLOOKUP(A78,'Прайс-лист'!$B:$K,10,0)</f>
        <v>1750</v>
      </c>
      <c r="D78" s="723"/>
      <c r="E78" s="723"/>
      <c r="F78" s="723"/>
      <c r="G78" s="723"/>
      <c r="H78" s="723"/>
      <c r="I78" s="723"/>
      <c r="J78" s="723"/>
      <c r="K78" s="724"/>
      <c r="L78" s="725"/>
      <c r="M78" s="726"/>
      <c r="N78" s="727"/>
      <c r="O78" s="138"/>
      <c r="P78" s="164"/>
      <c r="Q78" s="884" t="e">
        <f>VLOOKUP(O78,'Прайс-лист'!$B:$K,10,0)</f>
        <v>#N/A</v>
      </c>
      <c r="R78" s="885"/>
      <c r="S78" s="885"/>
      <c r="T78" s="885"/>
      <c r="U78" s="885"/>
      <c r="V78" s="885"/>
      <c r="W78" s="885"/>
      <c r="X78" s="885"/>
      <c r="Y78" s="946"/>
      <c r="Z78" s="950"/>
      <c r="AA78" s="951"/>
      <c r="AB78" s="952"/>
      <c r="AC78" s="139" t="s">
        <v>777</v>
      </c>
      <c r="AD78" s="244"/>
      <c r="AE78" s="722">
        <f>VLOOKUP(AC78,'Прайс-лист'!$B:$K,10,0)</f>
        <v>690</v>
      </c>
      <c r="AF78" s="723"/>
      <c r="AG78" s="723"/>
      <c r="AH78" s="723"/>
      <c r="AI78" s="723"/>
      <c r="AJ78" s="723"/>
      <c r="AK78" s="723"/>
      <c r="AL78" s="723"/>
      <c r="AM78" s="724"/>
      <c r="AN78" s="725"/>
      <c r="AO78" s="726"/>
      <c r="AP78" s="727"/>
      <c r="AQ78" s="138"/>
      <c r="AR78" s="245"/>
      <c r="AS78" s="884" t="e">
        <f>VLOOKUP(AQ78,'Прайс-лист'!$B:$K,10,0)</f>
        <v>#N/A</v>
      </c>
      <c r="AT78" s="885"/>
      <c r="AU78" s="885"/>
      <c r="AV78" s="885"/>
      <c r="AW78" s="885"/>
      <c r="AX78" s="885"/>
      <c r="AY78" s="885"/>
      <c r="AZ78" s="885"/>
      <c r="BA78" s="946"/>
      <c r="BB78" s="950"/>
      <c r="BC78" s="951"/>
      <c r="BD78" s="952"/>
      <c r="BE78" s="139" t="s">
        <v>859</v>
      </c>
      <c r="BF78" s="244"/>
      <c r="BG78" s="722">
        <f>VLOOKUP(BE78,'Прайс-лист'!$B:$K,10,0)</f>
        <v>1140</v>
      </c>
      <c r="BH78" s="723"/>
      <c r="BI78" s="723"/>
      <c r="BJ78" s="723"/>
      <c r="BK78" s="723"/>
      <c r="BL78" s="723"/>
      <c r="BM78" s="723"/>
      <c r="BN78" s="723"/>
      <c r="BO78" s="724"/>
      <c r="BP78" s="725"/>
      <c r="BQ78" s="726"/>
      <c r="BR78" s="727"/>
      <c r="BS78" s="138"/>
      <c r="BT78" s="160"/>
      <c r="BU78" s="884" t="e">
        <f>VLOOKUP(BS78,'Прайс-лист'!$B:$K,10,0)</f>
        <v>#N/A</v>
      </c>
      <c r="BV78" s="885"/>
      <c r="BW78" s="885"/>
      <c r="BX78" s="885"/>
      <c r="BY78" s="885"/>
      <c r="BZ78" s="885"/>
      <c r="CA78" s="885"/>
      <c r="CB78" s="885"/>
      <c r="CC78" s="946"/>
      <c r="CD78" s="950"/>
      <c r="CE78" s="951"/>
      <c r="CF78" s="952"/>
      <c r="CG78" s="144" t="s">
        <v>853</v>
      </c>
      <c r="CH78" s="253"/>
      <c r="CI78" s="722">
        <f>VLOOKUP(CG78,'Прайс-лист'!$B:$K,10,0)</f>
        <v>950</v>
      </c>
      <c r="CJ78" s="723"/>
      <c r="CK78" s="723"/>
      <c r="CL78" s="723"/>
      <c r="CM78" s="723"/>
      <c r="CN78" s="723"/>
      <c r="CO78" s="723"/>
      <c r="CP78" s="723"/>
      <c r="CQ78" s="724"/>
      <c r="CR78" s="725"/>
      <c r="CS78" s="726"/>
      <c r="CT78" s="727"/>
      <c r="CU78" s="274"/>
      <c r="CV78" s="276"/>
      <c r="CW78" s="884" t="e">
        <f>VLOOKUP(CU78,'Прайс-лист'!$B:$K,10,0)</f>
        <v>#N/A</v>
      </c>
      <c r="CX78" s="885"/>
      <c r="CY78" s="885"/>
      <c r="CZ78" s="885"/>
      <c r="DA78" s="885"/>
      <c r="DB78" s="885"/>
      <c r="DC78" s="885"/>
      <c r="DD78" s="885"/>
      <c r="DE78" s="946"/>
      <c r="DF78" s="950"/>
      <c r="DG78" s="951"/>
      <c r="DH78" s="952"/>
      <c r="DI78" s="144" t="s">
        <v>851</v>
      </c>
      <c r="DJ78" s="254"/>
      <c r="DK78" s="722">
        <f>VLOOKUP(DI78,'Прайс-лист'!$B:$K,10,0)</f>
        <v>1720</v>
      </c>
      <c r="DL78" s="723"/>
      <c r="DM78" s="723"/>
      <c r="DN78" s="723"/>
      <c r="DO78" s="723"/>
      <c r="DP78" s="723"/>
      <c r="DQ78" s="723"/>
      <c r="DR78" s="723"/>
      <c r="DS78" s="724"/>
      <c r="DT78" s="725"/>
      <c r="DU78" s="726"/>
      <c r="DV78" s="727"/>
      <c r="DW78" s="138" t="s">
        <v>789</v>
      </c>
      <c r="DX78" s="160"/>
      <c r="DY78" s="753">
        <f>VLOOKUP(DW78,'Прайс-лист'!$B:$K,10,0)</f>
        <v>340</v>
      </c>
      <c r="DZ78" s="723"/>
      <c r="EA78" s="723"/>
      <c r="EB78" s="723"/>
      <c r="EC78" s="723"/>
      <c r="ED78" s="723"/>
      <c r="EE78" s="723"/>
      <c r="EF78" s="723"/>
      <c r="EG78" s="724"/>
      <c r="EH78" s="725"/>
      <c r="EI78" s="726"/>
      <c r="EJ78" s="727"/>
    </row>
    <row r="79" spans="1:140" ht="15" thickBot="1">
      <c r="DW79" s="135"/>
    </row>
    <row r="80" spans="1:140" ht="15" thickBot="1">
      <c r="C80" s="754" t="s">
        <v>4201</v>
      </c>
      <c r="D80" s="755"/>
      <c r="E80" s="755"/>
      <c r="F80" s="755"/>
      <c r="G80" s="755"/>
      <c r="H80" s="755"/>
      <c r="I80" s="755"/>
      <c r="J80" s="755"/>
      <c r="K80" s="755"/>
      <c r="L80" s="755"/>
      <c r="M80" s="755"/>
      <c r="N80" s="755"/>
      <c r="O80" s="755"/>
      <c r="P80" s="755"/>
      <c r="Q80" s="755"/>
      <c r="R80" s="755"/>
      <c r="S80" s="755"/>
      <c r="T80" s="755"/>
      <c r="U80" s="755"/>
      <c r="V80" s="755"/>
      <c r="W80" s="755"/>
      <c r="X80" s="755"/>
      <c r="Y80" s="755"/>
      <c r="Z80" s="755"/>
      <c r="AA80" s="755"/>
      <c r="AB80" s="755"/>
      <c r="AC80" s="755"/>
      <c r="AD80" s="755"/>
      <c r="AE80" s="755"/>
      <c r="AF80" s="755"/>
      <c r="AG80" s="755"/>
      <c r="AH80" s="755"/>
      <c r="AI80" s="755"/>
      <c r="AJ80" s="755"/>
      <c r="AK80" s="755"/>
      <c r="AL80" s="755"/>
      <c r="AM80" s="755"/>
      <c r="AN80" s="755"/>
      <c r="AO80" s="755"/>
      <c r="AP80" s="756"/>
      <c r="AQ80" s="134"/>
      <c r="AS80" s="754" t="s">
        <v>4394</v>
      </c>
      <c r="AT80" s="755"/>
      <c r="AU80" s="755"/>
      <c r="AV80" s="755"/>
      <c r="AW80" s="755"/>
      <c r="AX80" s="755"/>
      <c r="AY80" s="755"/>
      <c r="AZ80" s="755"/>
      <c r="BA80" s="755"/>
      <c r="BB80" s="755"/>
      <c r="BC80" s="755"/>
      <c r="BD80" s="755"/>
      <c r="BE80" s="755"/>
      <c r="BF80" s="755"/>
      <c r="BG80" s="755"/>
      <c r="BH80" s="755"/>
      <c r="BI80" s="755"/>
      <c r="BJ80" s="755"/>
      <c r="BK80" s="755"/>
      <c r="BL80" s="755"/>
      <c r="BM80" s="755"/>
      <c r="BN80" s="755"/>
      <c r="BO80" s="755"/>
      <c r="BP80" s="755"/>
      <c r="BQ80" s="755"/>
      <c r="BR80" s="755"/>
      <c r="BS80" s="755"/>
      <c r="BT80" s="755"/>
      <c r="BU80" s="755"/>
      <c r="BV80" s="755"/>
      <c r="BW80" s="755"/>
      <c r="BX80" s="755"/>
      <c r="BY80" s="755"/>
      <c r="BZ80" s="755"/>
      <c r="CA80" s="755"/>
      <c r="CB80" s="755"/>
      <c r="CC80" s="755"/>
      <c r="CD80" s="755"/>
      <c r="CE80" s="755"/>
      <c r="CF80" s="756"/>
      <c r="CG80" s="134"/>
      <c r="CI80" s="754" t="s">
        <v>4395</v>
      </c>
      <c r="CJ80" s="755"/>
      <c r="CK80" s="755"/>
      <c r="CL80" s="755"/>
      <c r="CM80" s="755"/>
      <c r="CN80" s="755"/>
      <c r="CO80" s="755"/>
      <c r="CP80" s="755"/>
      <c r="CQ80" s="755"/>
      <c r="CR80" s="755"/>
      <c r="CS80" s="755"/>
      <c r="CT80" s="755"/>
      <c r="CU80" s="755"/>
      <c r="CV80" s="755"/>
      <c r="CW80" s="755"/>
      <c r="CX80" s="755"/>
      <c r="CY80" s="755"/>
      <c r="CZ80" s="755"/>
      <c r="DA80" s="755"/>
      <c r="DB80" s="755"/>
      <c r="DC80" s="755"/>
      <c r="DD80" s="755"/>
      <c r="DE80" s="755"/>
      <c r="DF80" s="755"/>
      <c r="DG80" s="755"/>
      <c r="DH80" s="755"/>
      <c r="DI80" s="755"/>
      <c r="DJ80" s="755"/>
      <c r="DK80" s="755"/>
      <c r="DL80" s="755"/>
      <c r="DM80" s="755"/>
      <c r="DN80" s="755"/>
      <c r="DO80" s="755"/>
      <c r="DP80" s="755"/>
      <c r="DQ80" s="755"/>
      <c r="DR80" s="755"/>
      <c r="DS80" s="755"/>
      <c r="DT80" s="755"/>
      <c r="DU80" s="755"/>
      <c r="DV80" s="756"/>
      <c r="DW80" s="134"/>
      <c r="DY80" s="754" t="s">
        <v>4405</v>
      </c>
      <c r="DZ80" s="755"/>
      <c r="EA80" s="755"/>
      <c r="EB80" s="755"/>
      <c r="EC80" s="755"/>
      <c r="ED80" s="755"/>
      <c r="EE80" s="755"/>
      <c r="EF80" s="755"/>
      <c r="EG80" s="755"/>
      <c r="EH80" s="755"/>
      <c r="EI80" s="755"/>
      <c r="EJ80" s="756"/>
    </row>
    <row r="81" spans="1:140">
      <c r="C81" s="740" t="s">
        <v>4308</v>
      </c>
      <c r="D81" s="741"/>
      <c r="E81" s="741"/>
      <c r="F81" s="741"/>
      <c r="G81" s="741"/>
      <c r="H81" s="741"/>
      <c r="I81" s="741"/>
      <c r="J81" s="741"/>
      <c r="K81" s="741"/>
      <c r="L81" s="741"/>
      <c r="M81" s="741"/>
      <c r="N81" s="741"/>
      <c r="O81" s="135"/>
      <c r="P81" s="158"/>
      <c r="Q81" s="741" t="s">
        <v>4309</v>
      </c>
      <c r="R81" s="741"/>
      <c r="S81" s="741"/>
      <c r="T81" s="741"/>
      <c r="U81" s="741"/>
      <c r="V81" s="741"/>
      <c r="W81" s="741"/>
      <c r="X81" s="741"/>
      <c r="Y81" s="741"/>
      <c r="Z81" s="741"/>
      <c r="AA81" s="741"/>
      <c r="AB81" s="741"/>
      <c r="AC81" s="135"/>
      <c r="AD81" s="160"/>
      <c r="AE81" s="733" t="s">
        <v>627</v>
      </c>
      <c r="AF81" s="733"/>
      <c r="AG81" s="733"/>
      <c r="AH81" s="733"/>
      <c r="AI81" s="733"/>
      <c r="AJ81" s="733"/>
      <c r="AK81" s="733"/>
      <c r="AL81" s="733"/>
      <c r="AM81" s="733"/>
      <c r="AN81" s="733"/>
      <c r="AO81" s="733"/>
      <c r="AP81" s="743"/>
      <c r="AQ81" s="135"/>
      <c r="AS81" s="740" t="s">
        <v>4311</v>
      </c>
      <c r="AT81" s="741"/>
      <c r="AU81" s="741"/>
      <c r="AV81" s="741"/>
      <c r="AW81" s="741"/>
      <c r="AX81" s="741"/>
      <c r="AY81" s="741"/>
      <c r="AZ81" s="741"/>
      <c r="BA81" s="741"/>
      <c r="BB81" s="741"/>
      <c r="BC81" s="741"/>
      <c r="BD81" s="741"/>
      <c r="BE81" s="135"/>
      <c r="BF81" s="158"/>
      <c r="BG81" s="741" t="s">
        <v>4312</v>
      </c>
      <c r="BH81" s="741"/>
      <c r="BI81" s="741"/>
      <c r="BJ81" s="741"/>
      <c r="BK81" s="741"/>
      <c r="BL81" s="741"/>
      <c r="BM81" s="741"/>
      <c r="BN81" s="741"/>
      <c r="BO81" s="741"/>
      <c r="BP81" s="741"/>
      <c r="BQ81" s="741"/>
      <c r="BR81" s="741"/>
      <c r="BS81" s="135"/>
      <c r="BT81" s="160"/>
      <c r="BU81" s="733" t="s">
        <v>631</v>
      </c>
      <c r="BV81" s="733"/>
      <c r="BW81" s="733"/>
      <c r="BX81" s="733"/>
      <c r="BY81" s="733"/>
      <c r="BZ81" s="733"/>
      <c r="CA81" s="733"/>
      <c r="CB81" s="733"/>
      <c r="CC81" s="733"/>
      <c r="CD81" s="733"/>
      <c r="CE81" s="733"/>
      <c r="CF81" s="743"/>
      <c r="CG81" s="135"/>
      <c r="CH81" s="160"/>
      <c r="CI81" s="740" t="s">
        <v>4314</v>
      </c>
      <c r="CJ81" s="741"/>
      <c r="CK81" s="741"/>
      <c r="CL81" s="741"/>
      <c r="CM81" s="741"/>
      <c r="CN81" s="741"/>
      <c r="CO81" s="741"/>
      <c r="CP81" s="741"/>
      <c r="CQ81" s="741"/>
      <c r="CR81" s="741"/>
      <c r="CS81" s="741"/>
      <c r="CT81" s="741"/>
      <c r="CU81" s="135"/>
      <c r="CV81" s="158"/>
      <c r="CW81" s="741" t="s">
        <v>4316</v>
      </c>
      <c r="CX81" s="741"/>
      <c r="CY81" s="741"/>
      <c r="CZ81" s="741"/>
      <c r="DA81" s="741"/>
      <c r="DB81" s="741"/>
      <c r="DC81" s="741"/>
      <c r="DD81" s="741"/>
      <c r="DE81" s="741"/>
      <c r="DF81" s="741"/>
      <c r="DG81" s="741"/>
      <c r="DH81" s="741"/>
      <c r="DI81" s="135"/>
      <c r="DJ81" s="160"/>
      <c r="DK81" s="733" t="s">
        <v>635</v>
      </c>
      <c r="DL81" s="733"/>
      <c r="DM81" s="733"/>
      <c r="DN81" s="733"/>
      <c r="DO81" s="733"/>
      <c r="DP81" s="733"/>
      <c r="DQ81" s="733"/>
      <c r="DR81" s="733"/>
      <c r="DS81" s="733"/>
      <c r="DT81" s="733"/>
      <c r="DU81" s="733"/>
      <c r="DV81" s="743"/>
      <c r="DW81" s="135"/>
      <c r="DY81" s="740" t="s">
        <v>751</v>
      </c>
      <c r="DZ81" s="741"/>
      <c r="EA81" s="741"/>
      <c r="EB81" s="741"/>
      <c r="EC81" s="741"/>
      <c r="ED81" s="741"/>
      <c r="EE81" s="741"/>
      <c r="EF81" s="741"/>
      <c r="EG81" s="741"/>
      <c r="EH81" s="741"/>
      <c r="EI81" s="741"/>
      <c r="EJ81" s="742"/>
    </row>
    <row r="82" spans="1:140" ht="48.75" customHeight="1">
      <c r="C82" s="734" t="s">
        <v>4307</v>
      </c>
      <c r="D82" s="735"/>
      <c r="E82" s="735"/>
      <c r="F82" s="735"/>
      <c r="G82" s="735"/>
      <c r="H82" s="735"/>
      <c r="I82" s="735"/>
      <c r="J82" s="735"/>
      <c r="K82" s="735"/>
      <c r="L82" s="735"/>
      <c r="M82" s="735"/>
      <c r="N82" s="735"/>
      <c r="O82" s="142"/>
      <c r="P82" s="164"/>
      <c r="Q82" s="821" t="s">
        <v>4321</v>
      </c>
      <c r="R82" s="821"/>
      <c r="S82" s="821"/>
      <c r="T82" s="821"/>
      <c r="U82" s="821"/>
      <c r="V82" s="821"/>
      <c r="W82" s="821"/>
      <c r="X82" s="821"/>
      <c r="Y82" s="821"/>
      <c r="Z82" s="821"/>
      <c r="AA82" s="821"/>
      <c r="AB82" s="821"/>
      <c r="AC82" s="142"/>
      <c r="AD82" s="160"/>
      <c r="AE82" s="735" t="s">
        <v>4320</v>
      </c>
      <c r="AF82" s="735"/>
      <c r="AG82" s="735"/>
      <c r="AH82" s="735"/>
      <c r="AI82" s="735"/>
      <c r="AJ82" s="735"/>
      <c r="AK82" s="735"/>
      <c r="AL82" s="735"/>
      <c r="AM82" s="735"/>
      <c r="AN82" s="735"/>
      <c r="AO82" s="735"/>
      <c r="AP82" s="744"/>
      <c r="AQ82" s="142"/>
      <c r="AR82" s="160"/>
      <c r="AS82" s="734" t="s">
        <v>4310</v>
      </c>
      <c r="AT82" s="735"/>
      <c r="AU82" s="735"/>
      <c r="AV82" s="735"/>
      <c r="AW82" s="735"/>
      <c r="AX82" s="735"/>
      <c r="AY82" s="735"/>
      <c r="AZ82" s="735"/>
      <c r="BA82" s="735"/>
      <c r="BB82" s="735"/>
      <c r="BC82" s="735"/>
      <c r="BD82" s="735"/>
      <c r="BE82" s="142"/>
      <c r="BF82" s="164"/>
      <c r="BG82" s="735" t="s">
        <v>4326</v>
      </c>
      <c r="BH82" s="735"/>
      <c r="BI82" s="735"/>
      <c r="BJ82" s="735"/>
      <c r="BK82" s="735"/>
      <c r="BL82" s="735"/>
      <c r="BM82" s="735"/>
      <c r="BN82" s="735"/>
      <c r="BO82" s="735"/>
      <c r="BP82" s="735"/>
      <c r="BQ82" s="735"/>
      <c r="BR82" s="735"/>
      <c r="BS82" s="142"/>
      <c r="BT82" s="160"/>
      <c r="BU82" s="735" t="s">
        <v>4320</v>
      </c>
      <c r="BV82" s="735"/>
      <c r="BW82" s="735"/>
      <c r="BX82" s="735"/>
      <c r="BY82" s="735"/>
      <c r="BZ82" s="735"/>
      <c r="CA82" s="735"/>
      <c r="CB82" s="735"/>
      <c r="CC82" s="735"/>
      <c r="CD82" s="735"/>
      <c r="CE82" s="735"/>
      <c r="CF82" s="744"/>
      <c r="CG82" s="142"/>
      <c r="CH82" s="160"/>
      <c r="CI82" s="734" t="s">
        <v>4313</v>
      </c>
      <c r="CJ82" s="735"/>
      <c r="CK82" s="735"/>
      <c r="CL82" s="735"/>
      <c r="CM82" s="735"/>
      <c r="CN82" s="735"/>
      <c r="CO82" s="735"/>
      <c r="CP82" s="735"/>
      <c r="CQ82" s="735"/>
      <c r="CR82" s="735"/>
      <c r="CS82" s="735"/>
      <c r="CT82" s="735"/>
      <c r="CU82" s="142"/>
      <c r="CV82" s="164"/>
      <c r="CW82" s="821" t="s">
        <v>4315</v>
      </c>
      <c r="CX82" s="821"/>
      <c r="CY82" s="821"/>
      <c r="CZ82" s="821"/>
      <c r="DA82" s="821"/>
      <c r="DB82" s="821"/>
      <c r="DC82" s="821"/>
      <c r="DD82" s="821"/>
      <c r="DE82" s="821"/>
      <c r="DF82" s="821"/>
      <c r="DG82" s="821"/>
      <c r="DH82" s="821"/>
      <c r="DI82" s="142"/>
      <c r="DJ82" s="160"/>
      <c r="DK82" s="735" t="s">
        <v>4320</v>
      </c>
      <c r="DL82" s="735"/>
      <c r="DM82" s="735"/>
      <c r="DN82" s="735"/>
      <c r="DO82" s="735"/>
      <c r="DP82" s="735"/>
      <c r="DQ82" s="735"/>
      <c r="DR82" s="735"/>
      <c r="DS82" s="735"/>
      <c r="DT82" s="735"/>
      <c r="DU82" s="735"/>
      <c r="DV82" s="744"/>
      <c r="DW82" s="134"/>
      <c r="DX82" s="160"/>
      <c r="DY82" s="734" t="s">
        <v>4406</v>
      </c>
      <c r="DZ82" s="821"/>
      <c r="EA82" s="821"/>
      <c r="EB82" s="821"/>
      <c r="EC82" s="821"/>
      <c r="ED82" s="821"/>
      <c r="EE82" s="821"/>
      <c r="EF82" s="821"/>
      <c r="EG82" s="821"/>
      <c r="EH82" s="821"/>
      <c r="EI82" s="821"/>
      <c r="EJ82" s="744"/>
    </row>
    <row r="83" spans="1:140" ht="15" customHeight="1">
      <c r="C83" s="736"/>
      <c r="D83" s="717"/>
      <c r="E83" s="717"/>
      <c r="F83" s="717"/>
      <c r="G83" s="717"/>
      <c r="H83" s="717"/>
      <c r="I83" s="717"/>
      <c r="J83" s="717"/>
      <c r="K83" s="717"/>
      <c r="L83" s="717"/>
      <c r="M83" s="717"/>
      <c r="N83" s="717"/>
      <c r="O83" s="299"/>
      <c r="P83" s="164"/>
      <c r="Q83" s="822"/>
      <c r="R83" s="822"/>
      <c r="S83" s="822"/>
      <c r="T83" s="822"/>
      <c r="U83" s="822"/>
      <c r="V83" s="822"/>
      <c r="W83" s="822"/>
      <c r="X83" s="822"/>
      <c r="Y83" s="822"/>
      <c r="Z83" s="822"/>
      <c r="AA83" s="822"/>
      <c r="AB83" s="822"/>
      <c r="AC83" s="299"/>
      <c r="AD83" s="160"/>
      <c r="AE83" s="717" t="s">
        <v>629</v>
      </c>
      <c r="AF83" s="717"/>
      <c r="AG83" s="717"/>
      <c r="AH83" s="717"/>
      <c r="AI83" s="717"/>
      <c r="AJ83" s="717"/>
      <c r="AK83" s="717"/>
      <c r="AL83" s="717"/>
      <c r="AM83" s="717"/>
      <c r="AN83" s="717"/>
      <c r="AO83" s="717"/>
      <c r="AP83" s="718"/>
      <c r="AQ83" s="299"/>
      <c r="AR83" s="160"/>
      <c r="AS83" s="736"/>
      <c r="AT83" s="717"/>
      <c r="AU83" s="717"/>
      <c r="AV83" s="717"/>
      <c r="AW83" s="717"/>
      <c r="AX83" s="717"/>
      <c r="AY83" s="717"/>
      <c r="AZ83" s="717"/>
      <c r="BA83" s="717"/>
      <c r="BB83" s="717"/>
      <c r="BC83" s="717"/>
      <c r="BD83" s="717"/>
      <c r="BE83" s="299"/>
      <c r="BF83" s="164"/>
      <c r="BG83" s="717"/>
      <c r="BH83" s="717"/>
      <c r="BI83" s="717"/>
      <c r="BJ83" s="717"/>
      <c r="BK83" s="717"/>
      <c r="BL83" s="717"/>
      <c r="BM83" s="717"/>
      <c r="BN83" s="717"/>
      <c r="BO83" s="717"/>
      <c r="BP83" s="717"/>
      <c r="BQ83" s="717"/>
      <c r="BR83" s="717"/>
      <c r="BS83" s="299"/>
      <c r="BT83" s="160"/>
      <c r="BU83" s="717" t="s">
        <v>633</v>
      </c>
      <c r="BV83" s="717"/>
      <c r="BW83" s="717"/>
      <c r="BX83" s="717"/>
      <c r="BY83" s="717"/>
      <c r="BZ83" s="717"/>
      <c r="CA83" s="717"/>
      <c r="CB83" s="717"/>
      <c r="CC83" s="717"/>
      <c r="CD83" s="717"/>
      <c r="CE83" s="717"/>
      <c r="CF83" s="718"/>
      <c r="CG83" s="299"/>
      <c r="CH83" s="160"/>
      <c r="CI83" s="736"/>
      <c r="CJ83" s="717"/>
      <c r="CK83" s="717"/>
      <c r="CL83" s="717"/>
      <c r="CM83" s="717"/>
      <c r="CN83" s="717"/>
      <c r="CO83" s="717"/>
      <c r="CP83" s="717"/>
      <c r="CQ83" s="717"/>
      <c r="CR83" s="717"/>
      <c r="CS83" s="717"/>
      <c r="CT83" s="717"/>
      <c r="CU83" s="299"/>
      <c r="CV83" s="164"/>
      <c r="CW83" s="822"/>
      <c r="CX83" s="822"/>
      <c r="CY83" s="822"/>
      <c r="CZ83" s="822"/>
      <c r="DA83" s="822"/>
      <c r="DB83" s="822"/>
      <c r="DC83" s="822"/>
      <c r="DD83" s="822"/>
      <c r="DE83" s="822"/>
      <c r="DF83" s="822"/>
      <c r="DG83" s="822"/>
      <c r="DH83" s="822"/>
      <c r="DI83" s="299"/>
      <c r="DJ83" s="160"/>
      <c r="DK83" s="717" t="s">
        <v>637</v>
      </c>
      <c r="DL83" s="717"/>
      <c r="DM83" s="717"/>
      <c r="DN83" s="717"/>
      <c r="DO83" s="717"/>
      <c r="DP83" s="717"/>
      <c r="DQ83" s="717"/>
      <c r="DR83" s="717"/>
      <c r="DS83" s="717"/>
      <c r="DT83" s="717"/>
      <c r="DU83" s="717"/>
      <c r="DV83" s="718"/>
      <c r="DW83" s="135"/>
      <c r="DX83" s="164"/>
      <c r="DY83" s="736" t="s">
        <v>753</v>
      </c>
      <c r="DZ83" s="822"/>
      <c r="EA83" s="822"/>
      <c r="EB83" s="822"/>
      <c r="EC83" s="822"/>
      <c r="ED83" s="822"/>
      <c r="EE83" s="822"/>
      <c r="EF83" s="822"/>
      <c r="EG83" s="822"/>
      <c r="EH83" s="822"/>
      <c r="EI83" s="822"/>
      <c r="EJ83" s="718"/>
    </row>
    <row r="84" spans="1:140" ht="106.5" customHeight="1">
      <c r="C84" s="720"/>
      <c r="D84" s="711"/>
      <c r="E84" s="711"/>
      <c r="F84" s="711"/>
      <c r="G84" s="711"/>
      <c r="H84" s="711"/>
      <c r="I84" s="711"/>
      <c r="J84" s="711"/>
      <c r="K84" s="711"/>
      <c r="L84" s="711"/>
      <c r="M84" s="711"/>
      <c r="N84" s="721"/>
      <c r="O84" s="135"/>
      <c r="P84" s="164"/>
      <c r="Q84" s="823"/>
      <c r="R84" s="824"/>
      <c r="S84" s="824"/>
      <c r="T84" s="824"/>
      <c r="U84" s="824"/>
      <c r="V84" s="824"/>
      <c r="W84" s="824"/>
      <c r="X84" s="824"/>
      <c r="Y84" s="824"/>
      <c r="Z84" s="824"/>
      <c r="AA84" s="824"/>
      <c r="AB84" s="825"/>
      <c r="AC84" s="135"/>
      <c r="AD84" s="160"/>
      <c r="AE84" s="710"/>
      <c r="AF84" s="711"/>
      <c r="AG84" s="711"/>
      <c r="AH84" s="711"/>
      <c r="AI84" s="711"/>
      <c r="AJ84" s="711"/>
      <c r="AK84" s="711"/>
      <c r="AL84" s="711"/>
      <c r="AM84" s="711"/>
      <c r="AN84" s="711"/>
      <c r="AO84" s="711"/>
      <c r="AP84" s="712"/>
      <c r="AQ84" s="135"/>
      <c r="AR84" s="160"/>
      <c r="AS84" s="720"/>
      <c r="AT84" s="711"/>
      <c r="AU84" s="711"/>
      <c r="AV84" s="711"/>
      <c r="AW84" s="711"/>
      <c r="AX84" s="711"/>
      <c r="AY84" s="711"/>
      <c r="AZ84" s="711"/>
      <c r="BA84" s="711"/>
      <c r="BB84" s="711"/>
      <c r="BC84" s="711"/>
      <c r="BD84" s="721"/>
      <c r="BE84" s="135"/>
      <c r="BF84" s="164"/>
      <c r="BG84" s="710"/>
      <c r="BH84" s="711"/>
      <c r="BI84" s="711"/>
      <c r="BJ84" s="711"/>
      <c r="BK84" s="711"/>
      <c r="BL84" s="711"/>
      <c r="BM84" s="711"/>
      <c r="BN84" s="711"/>
      <c r="BO84" s="711"/>
      <c r="BP84" s="711"/>
      <c r="BQ84" s="711"/>
      <c r="BR84" s="721"/>
      <c r="BS84" s="135"/>
      <c r="BT84" s="160"/>
      <c r="BU84" s="710"/>
      <c r="BV84" s="711"/>
      <c r="BW84" s="711"/>
      <c r="BX84" s="711"/>
      <c r="BY84" s="711"/>
      <c r="BZ84" s="711"/>
      <c r="CA84" s="711"/>
      <c r="CB84" s="711"/>
      <c r="CC84" s="711"/>
      <c r="CD84" s="711"/>
      <c r="CE84" s="711"/>
      <c r="CF84" s="712"/>
      <c r="CG84" s="135"/>
      <c r="CH84" s="160"/>
      <c r="CI84" s="720"/>
      <c r="CJ84" s="711"/>
      <c r="CK84" s="711"/>
      <c r="CL84" s="711"/>
      <c r="CM84" s="711"/>
      <c r="CN84" s="711"/>
      <c r="CO84" s="711"/>
      <c r="CP84" s="711"/>
      <c r="CQ84" s="711"/>
      <c r="CR84" s="711"/>
      <c r="CS84" s="711"/>
      <c r="CT84" s="721"/>
      <c r="CU84" s="135"/>
      <c r="CV84" s="164"/>
      <c r="CW84" s="823"/>
      <c r="CX84" s="824"/>
      <c r="CY84" s="824"/>
      <c r="CZ84" s="824"/>
      <c r="DA84" s="824"/>
      <c r="DB84" s="824"/>
      <c r="DC84" s="824"/>
      <c r="DD84" s="824"/>
      <c r="DE84" s="824"/>
      <c r="DF84" s="824"/>
      <c r="DG84" s="824"/>
      <c r="DH84" s="825"/>
      <c r="DI84" s="135"/>
      <c r="DJ84" s="160"/>
      <c r="DK84" s="710"/>
      <c r="DL84" s="711"/>
      <c r="DM84" s="711"/>
      <c r="DN84" s="711"/>
      <c r="DO84" s="711"/>
      <c r="DP84" s="711"/>
      <c r="DQ84" s="711"/>
      <c r="DR84" s="711"/>
      <c r="DS84" s="711"/>
      <c r="DT84" s="711"/>
      <c r="DU84" s="711"/>
      <c r="DV84" s="712"/>
      <c r="DW84" s="134"/>
      <c r="DX84" s="160"/>
      <c r="DY84" s="720"/>
      <c r="DZ84" s="824"/>
      <c r="EA84" s="824"/>
      <c r="EB84" s="824"/>
      <c r="EC84" s="824"/>
      <c r="ED84" s="824"/>
      <c r="EE84" s="824"/>
      <c r="EF84" s="824"/>
      <c r="EG84" s="824"/>
      <c r="EH84" s="824"/>
      <c r="EI84" s="824"/>
      <c r="EJ84" s="712"/>
    </row>
    <row r="85" spans="1:140">
      <c r="A85" s="137" t="s">
        <v>5141</v>
      </c>
      <c r="C85" s="881">
        <f>VLOOKUP(A85,'Прайс-лист'!$B:$K,10,0)</f>
        <v>270</v>
      </c>
      <c r="D85" s="882"/>
      <c r="E85" s="882"/>
      <c r="F85" s="882"/>
      <c r="G85" s="882"/>
      <c r="H85" s="882"/>
      <c r="I85" s="882"/>
      <c r="J85" s="882"/>
      <c r="K85" s="945"/>
      <c r="L85" s="947"/>
      <c r="M85" s="948"/>
      <c r="N85" s="949"/>
      <c r="O85" s="137" t="s">
        <v>5142</v>
      </c>
      <c r="P85" s="164"/>
      <c r="Q85" s="881">
        <f>VLOOKUP(O85,'Прайс-лист'!$B:$K,10,0)</f>
        <v>370</v>
      </c>
      <c r="R85" s="882"/>
      <c r="S85" s="882"/>
      <c r="T85" s="882"/>
      <c r="U85" s="882"/>
      <c r="V85" s="882"/>
      <c r="W85" s="882"/>
      <c r="X85" s="882"/>
      <c r="Y85" s="945"/>
      <c r="Z85" s="947"/>
      <c r="AA85" s="948"/>
      <c r="AB85" s="949"/>
      <c r="AC85" s="137" t="s">
        <v>630</v>
      </c>
      <c r="AD85" s="160"/>
      <c r="AE85" s="719">
        <f>VLOOKUP(AC85,'Прайс-лист'!$B:$K,10,0)</f>
        <v>370</v>
      </c>
      <c r="AF85" s="715"/>
      <c r="AG85" s="715"/>
      <c r="AH85" s="715"/>
      <c r="AI85" s="715"/>
      <c r="AJ85" s="715"/>
      <c r="AK85" s="715"/>
      <c r="AL85" s="715"/>
      <c r="AM85" s="716"/>
      <c r="AN85" s="708"/>
      <c r="AO85" s="709"/>
      <c r="AP85" s="713"/>
      <c r="AQ85" s="137" t="s">
        <v>5143</v>
      </c>
      <c r="AR85" s="160"/>
      <c r="AS85" s="881">
        <f>VLOOKUP(AQ85,'Прайс-лист'!$B:$K,10,0)</f>
        <v>310</v>
      </c>
      <c r="AT85" s="882"/>
      <c r="AU85" s="882"/>
      <c r="AV85" s="882"/>
      <c r="AW85" s="882"/>
      <c r="AX85" s="882"/>
      <c r="AY85" s="882"/>
      <c r="AZ85" s="882"/>
      <c r="BA85" s="945"/>
      <c r="BB85" s="947"/>
      <c r="BC85" s="948"/>
      <c r="BD85" s="949"/>
      <c r="BE85" s="137" t="s">
        <v>5144</v>
      </c>
      <c r="BF85" s="160"/>
      <c r="BG85" s="881">
        <f>VLOOKUP(BE85,'Прайс-лист'!$B:$K,10,0)</f>
        <v>420</v>
      </c>
      <c r="BH85" s="882"/>
      <c r="BI85" s="882"/>
      <c r="BJ85" s="882"/>
      <c r="BK85" s="882"/>
      <c r="BL85" s="882"/>
      <c r="BM85" s="882"/>
      <c r="BN85" s="882"/>
      <c r="BO85" s="945"/>
      <c r="BP85" s="947"/>
      <c r="BQ85" s="948"/>
      <c r="BR85" s="949"/>
      <c r="BS85" s="137" t="s">
        <v>634</v>
      </c>
      <c r="BT85" s="160"/>
      <c r="BU85" s="719">
        <f>VLOOKUP(BS85,'Прайс-лист'!$B:$K,10,0)</f>
        <v>450</v>
      </c>
      <c r="BV85" s="715"/>
      <c r="BW85" s="715"/>
      <c r="BX85" s="715"/>
      <c r="BY85" s="715"/>
      <c r="BZ85" s="715"/>
      <c r="CA85" s="715"/>
      <c r="CB85" s="715"/>
      <c r="CC85" s="716"/>
      <c r="CD85" s="708"/>
      <c r="CE85" s="709"/>
      <c r="CF85" s="713"/>
      <c r="CG85" s="137" t="s">
        <v>5145</v>
      </c>
      <c r="CH85" s="160"/>
      <c r="CI85" s="881">
        <f>VLOOKUP(CG85,'Прайс-лист'!$B:$K,10,0)</f>
        <v>380</v>
      </c>
      <c r="CJ85" s="882"/>
      <c r="CK85" s="882"/>
      <c r="CL85" s="882"/>
      <c r="CM85" s="882"/>
      <c r="CN85" s="882"/>
      <c r="CO85" s="882"/>
      <c r="CP85" s="882"/>
      <c r="CQ85" s="945"/>
      <c r="CR85" s="947"/>
      <c r="CS85" s="948"/>
      <c r="CT85" s="949"/>
      <c r="CU85" s="137" t="s">
        <v>5146</v>
      </c>
      <c r="CV85" s="160"/>
      <c r="CW85" s="881">
        <f>VLOOKUP(CU85,'Прайс-лист'!$B:$K,10,0)</f>
        <v>520</v>
      </c>
      <c r="CX85" s="882"/>
      <c r="CY85" s="882"/>
      <c r="CZ85" s="882"/>
      <c r="DA85" s="882"/>
      <c r="DB85" s="882"/>
      <c r="DC85" s="882"/>
      <c r="DD85" s="882"/>
      <c r="DE85" s="945"/>
      <c r="DF85" s="947"/>
      <c r="DG85" s="948"/>
      <c r="DH85" s="949"/>
      <c r="DI85" s="137" t="s">
        <v>638</v>
      </c>
      <c r="DJ85" s="160"/>
      <c r="DK85" s="719">
        <f>VLOOKUP(DI85,'Прайс-лист'!$B:$K,10,0)</f>
        <v>510</v>
      </c>
      <c r="DL85" s="715"/>
      <c r="DM85" s="715"/>
      <c r="DN85" s="715"/>
      <c r="DO85" s="715"/>
      <c r="DP85" s="715"/>
      <c r="DQ85" s="715"/>
      <c r="DR85" s="715"/>
      <c r="DS85" s="716"/>
      <c r="DT85" s="708"/>
      <c r="DU85" s="709"/>
      <c r="DV85" s="713"/>
      <c r="DW85" s="137" t="s">
        <v>754</v>
      </c>
      <c r="DX85" s="160"/>
      <c r="DY85" s="714">
        <f>VLOOKUP(DW85,'Прайс-лист'!$B:$K,10,0)</f>
        <v>560</v>
      </c>
      <c r="DZ85" s="820"/>
      <c r="EA85" s="820"/>
      <c r="EB85" s="820"/>
      <c r="EC85" s="820"/>
      <c r="ED85" s="820"/>
      <c r="EE85" s="820"/>
      <c r="EF85" s="820"/>
      <c r="EG85" s="716"/>
      <c r="EH85" s="708"/>
      <c r="EI85" s="709"/>
      <c r="EJ85" s="713"/>
    </row>
    <row r="86" spans="1:140" ht="15" thickBot="1">
      <c r="A86" s="138"/>
      <c r="C86" s="884" t="e">
        <f>VLOOKUP(A86,'Прайс-лист'!$B:$K,10,0)</f>
        <v>#N/A</v>
      </c>
      <c r="D86" s="885"/>
      <c r="E86" s="885"/>
      <c r="F86" s="885"/>
      <c r="G86" s="885"/>
      <c r="H86" s="885"/>
      <c r="I86" s="885"/>
      <c r="J86" s="885"/>
      <c r="K86" s="946"/>
      <c r="L86" s="950"/>
      <c r="M86" s="951"/>
      <c r="N86" s="952"/>
      <c r="O86" s="138"/>
      <c r="P86" s="244"/>
      <c r="Q86" s="884" t="e">
        <f>VLOOKUP(O86,'Прайс-лист'!$B:$K,10,0)</f>
        <v>#N/A</v>
      </c>
      <c r="R86" s="885"/>
      <c r="S86" s="885"/>
      <c r="T86" s="885"/>
      <c r="U86" s="885"/>
      <c r="V86" s="885"/>
      <c r="W86" s="885"/>
      <c r="X86" s="885"/>
      <c r="Y86" s="946"/>
      <c r="Z86" s="950"/>
      <c r="AA86" s="951"/>
      <c r="AB86" s="952"/>
      <c r="AC86" s="138" t="s">
        <v>781</v>
      </c>
      <c r="AD86" s="245"/>
      <c r="AE86" s="722">
        <f>VLOOKUP(AC86,'Прайс-лист'!$B:$K,10,0)</f>
        <v>370</v>
      </c>
      <c r="AF86" s="723"/>
      <c r="AG86" s="723"/>
      <c r="AH86" s="723"/>
      <c r="AI86" s="723"/>
      <c r="AJ86" s="723"/>
      <c r="AK86" s="723"/>
      <c r="AL86" s="723"/>
      <c r="AM86" s="724"/>
      <c r="AN86" s="725"/>
      <c r="AO86" s="726"/>
      <c r="AP86" s="727"/>
      <c r="AQ86" s="138"/>
      <c r="AR86" s="245"/>
      <c r="AS86" s="884" t="e">
        <f>VLOOKUP(AQ86,'Прайс-лист'!$B:$K,10,0)</f>
        <v>#N/A</v>
      </c>
      <c r="AT86" s="885"/>
      <c r="AU86" s="885"/>
      <c r="AV86" s="885"/>
      <c r="AW86" s="885"/>
      <c r="AX86" s="885"/>
      <c r="AY86" s="885"/>
      <c r="AZ86" s="885"/>
      <c r="BA86" s="946"/>
      <c r="BB86" s="950"/>
      <c r="BC86" s="951"/>
      <c r="BD86" s="952"/>
      <c r="BE86" s="139"/>
      <c r="BF86" s="245"/>
      <c r="BG86" s="884" t="e">
        <f>VLOOKUP(BE86,'Прайс-лист'!$B:$K,10,0)</f>
        <v>#N/A</v>
      </c>
      <c r="BH86" s="885"/>
      <c r="BI86" s="885"/>
      <c r="BJ86" s="885"/>
      <c r="BK86" s="885"/>
      <c r="BL86" s="885"/>
      <c r="BM86" s="885"/>
      <c r="BN86" s="885"/>
      <c r="BO86" s="946"/>
      <c r="BP86" s="950"/>
      <c r="BQ86" s="951"/>
      <c r="BR86" s="952"/>
      <c r="BS86" s="139" t="s">
        <v>783</v>
      </c>
      <c r="BT86" s="245"/>
      <c r="BU86" s="722">
        <f>VLOOKUP(BS86,'Прайс-лист'!$B:$K,10,0)</f>
        <v>450</v>
      </c>
      <c r="BV86" s="723"/>
      <c r="BW86" s="723"/>
      <c r="BX86" s="723"/>
      <c r="BY86" s="723"/>
      <c r="BZ86" s="723"/>
      <c r="CA86" s="723"/>
      <c r="CB86" s="723"/>
      <c r="CC86" s="724"/>
      <c r="CD86" s="725"/>
      <c r="CE86" s="726"/>
      <c r="CF86" s="727"/>
      <c r="CG86" s="138"/>
      <c r="CH86" s="160"/>
      <c r="CI86" s="884" t="e">
        <f>VLOOKUP(CG86,'Прайс-лист'!$B:$K,10,0)</f>
        <v>#N/A</v>
      </c>
      <c r="CJ86" s="885"/>
      <c r="CK86" s="885"/>
      <c r="CL86" s="885"/>
      <c r="CM86" s="885"/>
      <c r="CN86" s="885"/>
      <c r="CO86" s="885"/>
      <c r="CP86" s="885"/>
      <c r="CQ86" s="946"/>
      <c r="CR86" s="950"/>
      <c r="CS86" s="951"/>
      <c r="CT86" s="952"/>
      <c r="CU86" s="139"/>
      <c r="CV86" s="245"/>
      <c r="CW86" s="884" t="e">
        <f>VLOOKUP(CU86,'Прайс-лист'!$B:$K,10,0)</f>
        <v>#N/A</v>
      </c>
      <c r="CX86" s="885"/>
      <c r="CY86" s="885"/>
      <c r="CZ86" s="885"/>
      <c r="DA86" s="885"/>
      <c r="DB86" s="885"/>
      <c r="DC86" s="885"/>
      <c r="DD86" s="885"/>
      <c r="DE86" s="946"/>
      <c r="DF86" s="950"/>
      <c r="DG86" s="951"/>
      <c r="DH86" s="952"/>
      <c r="DI86" s="139" t="s">
        <v>785</v>
      </c>
      <c r="DJ86" s="245"/>
      <c r="DK86" s="722">
        <f>VLOOKUP(DI86,'Прайс-лист'!$B:$K,10,0)</f>
        <v>510</v>
      </c>
      <c r="DL86" s="723"/>
      <c r="DM86" s="723"/>
      <c r="DN86" s="723"/>
      <c r="DO86" s="723"/>
      <c r="DP86" s="723"/>
      <c r="DQ86" s="723"/>
      <c r="DR86" s="723"/>
      <c r="DS86" s="724"/>
      <c r="DT86" s="725"/>
      <c r="DU86" s="726"/>
      <c r="DV86" s="727"/>
      <c r="DW86" s="138" t="s">
        <v>855</v>
      </c>
      <c r="DX86" s="160"/>
      <c r="DY86" s="753">
        <f>VLOOKUP(DW86,'Прайс-лист'!$B:$K,10,0)</f>
        <v>560</v>
      </c>
      <c r="DZ86" s="723"/>
      <c r="EA86" s="723"/>
      <c r="EB86" s="723"/>
      <c r="EC86" s="723"/>
      <c r="ED86" s="723"/>
      <c r="EE86" s="723"/>
      <c r="EF86" s="723"/>
      <c r="EG86" s="724"/>
      <c r="EH86" s="725"/>
      <c r="EI86" s="726"/>
      <c r="EJ86" s="727"/>
    </row>
    <row r="87" spans="1:140" ht="15" thickBot="1">
      <c r="CH87" s="160"/>
      <c r="DW87" s="135"/>
    </row>
    <row r="88" spans="1:140" ht="15" thickBot="1">
      <c r="C88" s="754" t="s">
        <v>5894</v>
      </c>
      <c r="D88" s="755"/>
      <c r="E88" s="755"/>
      <c r="F88" s="755"/>
      <c r="G88" s="755"/>
      <c r="H88" s="755"/>
      <c r="I88" s="755"/>
      <c r="J88" s="755"/>
      <c r="K88" s="755"/>
      <c r="L88" s="755"/>
      <c r="M88" s="755"/>
      <c r="N88" s="755"/>
      <c r="O88" s="755"/>
      <c r="P88" s="755"/>
      <c r="Q88" s="755"/>
      <c r="R88" s="755"/>
      <c r="S88" s="755"/>
      <c r="T88" s="755"/>
      <c r="U88" s="755"/>
      <c r="V88" s="755"/>
      <c r="W88" s="755"/>
      <c r="X88" s="755"/>
      <c r="Y88" s="755"/>
      <c r="Z88" s="755"/>
      <c r="AA88" s="755"/>
      <c r="AB88" s="755"/>
      <c r="AC88" s="755"/>
      <c r="AD88" s="755"/>
      <c r="AE88" s="755"/>
      <c r="AF88" s="755"/>
      <c r="AG88" s="755"/>
      <c r="AH88" s="755"/>
      <c r="AI88" s="755"/>
      <c r="AJ88" s="755"/>
      <c r="AK88" s="755"/>
      <c r="AL88" s="755"/>
      <c r="AM88" s="755"/>
      <c r="AN88" s="755"/>
      <c r="AO88" s="755"/>
      <c r="AP88" s="755"/>
      <c r="AQ88" s="755"/>
      <c r="AR88" s="755"/>
      <c r="AS88" s="755"/>
      <c r="AT88" s="755"/>
      <c r="AU88" s="755"/>
      <c r="AV88" s="755"/>
      <c r="AW88" s="755"/>
      <c r="AX88" s="755"/>
      <c r="AY88" s="755"/>
      <c r="AZ88" s="755"/>
      <c r="BA88" s="755"/>
      <c r="BB88" s="755"/>
      <c r="BC88" s="755"/>
      <c r="BD88" s="756"/>
      <c r="BE88" s="134"/>
      <c r="BG88" s="754" t="s">
        <v>4405</v>
      </c>
      <c r="BH88" s="755"/>
      <c r="BI88" s="755"/>
      <c r="BJ88" s="755"/>
      <c r="BK88" s="755"/>
      <c r="BL88" s="755"/>
      <c r="BM88" s="755"/>
      <c r="BN88" s="755"/>
      <c r="BO88" s="755"/>
      <c r="BP88" s="755"/>
      <c r="BQ88" s="755"/>
      <c r="BR88" s="756"/>
      <c r="BS88" s="134"/>
      <c r="CH88" s="160"/>
      <c r="DW88" s="134"/>
    </row>
    <row r="89" spans="1:140" ht="15.75">
      <c r="C89" s="830" t="s">
        <v>5901</v>
      </c>
      <c r="D89" s="831"/>
      <c r="E89" s="831"/>
      <c r="F89" s="831"/>
      <c r="G89" s="831"/>
      <c r="H89" s="831"/>
      <c r="I89" s="831"/>
      <c r="J89" s="831"/>
      <c r="K89" s="831"/>
      <c r="L89" s="831"/>
      <c r="M89" s="831"/>
      <c r="N89" s="831"/>
      <c r="Q89" s="827" t="s">
        <v>5871</v>
      </c>
      <c r="R89" s="827"/>
      <c r="S89" s="827"/>
      <c r="T89" s="827"/>
      <c r="U89" s="827"/>
      <c r="V89" s="827"/>
      <c r="W89" s="827"/>
      <c r="X89" s="827"/>
      <c r="Y89" s="827"/>
      <c r="Z89" s="827"/>
      <c r="AA89" s="827"/>
      <c r="AB89" s="827"/>
      <c r="AC89" s="135"/>
      <c r="AD89" s="164"/>
      <c r="AE89" s="827" t="s">
        <v>5872</v>
      </c>
      <c r="AF89" s="827"/>
      <c r="AG89" s="827"/>
      <c r="AH89" s="827"/>
      <c r="AI89" s="827"/>
      <c r="AJ89" s="827"/>
      <c r="AK89" s="827"/>
      <c r="AL89" s="827"/>
      <c r="AM89" s="827"/>
      <c r="AN89" s="827"/>
      <c r="AO89" s="827"/>
      <c r="AP89" s="827"/>
      <c r="AQ89" s="135"/>
      <c r="AR89" s="164"/>
      <c r="AS89" s="827" t="s">
        <v>6363</v>
      </c>
      <c r="AT89" s="827"/>
      <c r="AU89" s="827"/>
      <c r="AV89" s="827"/>
      <c r="AW89" s="827"/>
      <c r="AX89" s="827"/>
      <c r="AY89" s="827"/>
      <c r="AZ89" s="827"/>
      <c r="BA89" s="827"/>
      <c r="BB89" s="827"/>
      <c r="BC89" s="827"/>
      <c r="BD89" s="828"/>
      <c r="BE89" s="135"/>
      <c r="BF89" s="160"/>
      <c r="BG89" s="740" t="s">
        <v>623</v>
      </c>
      <c r="BH89" s="741"/>
      <c r="BI89" s="741"/>
      <c r="BJ89" s="741"/>
      <c r="BK89" s="741"/>
      <c r="BL89" s="741"/>
      <c r="BM89" s="741"/>
      <c r="BN89" s="741"/>
      <c r="BO89" s="741"/>
      <c r="BP89" s="741"/>
      <c r="BQ89" s="741"/>
      <c r="BR89" s="742"/>
      <c r="BS89" s="135"/>
      <c r="BT89" s="160"/>
      <c r="DW89" s="135"/>
    </row>
    <row r="90" spans="1:140" ht="67.5" customHeight="1">
      <c r="C90" s="734" t="s">
        <v>5897</v>
      </c>
      <c r="D90" s="763"/>
      <c r="E90" s="763"/>
      <c r="F90" s="763"/>
      <c r="G90" s="763"/>
      <c r="H90" s="763"/>
      <c r="I90" s="763"/>
      <c r="J90" s="763"/>
      <c r="K90" s="763"/>
      <c r="L90" s="763"/>
      <c r="M90" s="763"/>
      <c r="N90" s="763"/>
      <c r="O90" s="247"/>
      <c r="P90" s="247"/>
      <c r="Q90" s="763" t="s">
        <v>5883</v>
      </c>
      <c r="R90" s="763"/>
      <c r="S90" s="763"/>
      <c r="T90" s="763"/>
      <c r="U90" s="763"/>
      <c r="V90" s="763"/>
      <c r="W90" s="763"/>
      <c r="X90" s="763"/>
      <c r="Y90" s="763"/>
      <c r="Z90" s="763"/>
      <c r="AA90" s="763"/>
      <c r="AB90" s="763"/>
      <c r="AC90" s="142"/>
      <c r="AD90" s="164"/>
      <c r="AE90" s="763" t="s">
        <v>5884</v>
      </c>
      <c r="AF90" s="763"/>
      <c r="AG90" s="763"/>
      <c r="AH90" s="763"/>
      <c r="AI90" s="763"/>
      <c r="AJ90" s="763"/>
      <c r="AK90" s="763"/>
      <c r="AL90" s="763"/>
      <c r="AM90" s="763"/>
      <c r="AN90" s="763"/>
      <c r="AO90" s="763"/>
      <c r="AP90" s="763"/>
      <c r="AQ90" s="142"/>
      <c r="AR90" s="160"/>
      <c r="AS90" s="763" t="s">
        <v>5885</v>
      </c>
      <c r="AT90" s="763"/>
      <c r="AU90" s="763"/>
      <c r="AV90" s="763"/>
      <c r="AW90" s="763"/>
      <c r="AX90" s="763"/>
      <c r="AY90" s="763"/>
      <c r="AZ90" s="763"/>
      <c r="BA90" s="763"/>
      <c r="BB90" s="763"/>
      <c r="BC90" s="763"/>
      <c r="BD90" s="744"/>
      <c r="BE90" s="142"/>
      <c r="BF90" s="160"/>
      <c r="BG90" s="734" t="s">
        <v>4399</v>
      </c>
      <c r="BH90" s="821"/>
      <c r="BI90" s="821"/>
      <c r="BJ90" s="821"/>
      <c r="BK90" s="821"/>
      <c r="BL90" s="821"/>
      <c r="BM90" s="821"/>
      <c r="BN90" s="821"/>
      <c r="BO90" s="821"/>
      <c r="BP90" s="821"/>
      <c r="BQ90" s="821"/>
      <c r="BR90" s="744"/>
      <c r="BS90" s="142"/>
      <c r="BT90" s="160"/>
      <c r="DW90" s="134"/>
    </row>
    <row r="91" spans="1:140" ht="15" customHeight="1">
      <c r="C91" s="736"/>
      <c r="D91" s="762"/>
      <c r="E91" s="762"/>
      <c r="F91" s="762"/>
      <c r="G91" s="762"/>
      <c r="H91" s="762"/>
      <c r="I91" s="762"/>
      <c r="J91" s="762"/>
      <c r="K91" s="762"/>
      <c r="L91" s="762"/>
      <c r="M91" s="762"/>
      <c r="N91" s="762"/>
      <c r="O91" s="247"/>
      <c r="P91" s="247"/>
      <c r="Q91" s="762" t="s">
        <v>5878</v>
      </c>
      <c r="R91" s="762"/>
      <c r="S91" s="762"/>
      <c r="T91" s="762"/>
      <c r="U91" s="762"/>
      <c r="V91" s="762"/>
      <c r="W91" s="762"/>
      <c r="X91" s="762"/>
      <c r="Y91" s="762"/>
      <c r="Z91" s="762"/>
      <c r="AA91" s="762"/>
      <c r="AB91" s="762"/>
      <c r="AC91" s="403"/>
      <c r="AD91" s="164"/>
      <c r="AE91" s="762" t="s">
        <v>5878</v>
      </c>
      <c r="AF91" s="762"/>
      <c r="AG91" s="762"/>
      <c r="AH91" s="762"/>
      <c r="AI91" s="762"/>
      <c r="AJ91" s="762"/>
      <c r="AK91" s="762"/>
      <c r="AL91" s="762"/>
      <c r="AM91" s="762"/>
      <c r="AN91" s="762"/>
      <c r="AO91" s="762"/>
      <c r="AP91" s="762"/>
      <c r="AQ91" s="403"/>
      <c r="AR91" s="160"/>
      <c r="AS91" s="762" t="s">
        <v>5878</v>
      </c>
      <c r="AT91" s="762"/>
      <c r="AU91" s="762"/>
      <c r="AV91" s="762"/>
      <c r="AW91" s="762"/>
      <c r="AX91" s="762"/>
      <c r="AY91" s="762"/>
      <c r="AZ91" s="762"/>
      <c r="BA91" s="762"/>
      <c r="BB91" s="762"/>
      <c r="BC91" s="762"/>
      <c r="BD91" s="718"/>
      <c r="BE91" s="299"/>
      <c r="BF91" s="160"/>
      <c r="BG91" s="736" t="s">
        <v>625</v>
      </c>
      <c r="BH91" s="822"/>
      <c r="BI91" s="822"/>
      <c r="BJ91" s="822"/>
      <c r="BK91" s="822"/>
      <c r="BL91" s="822"/>
      <c r="BM91" s="822"/>
      <c r="BN91" s="822"/>
      <c r="BO91" s="822"/>
      <c r="BP91" s="822"/>
      <c r="BQ91" s="822"/>
      <c r="BR91" s="718"/>
      <c r="BS91" s="299"/>
      <c r="BT91" s="160"/>
      <c r="DW91" s="135"/>
    </row>
    <row r="92" spans="1:140" ht="106.5" customHeight="1">
      <c r="C92" s="720"/>
      <c r="D92" s="711"/>
      <c r="E92" s="711"/>
      <c r="F92" s="711"/>
      <c r="G92" s="711"/>
      <c r="H92" s="711"/>
      <c r="I92" s="711"/>
      <c r="J92" s="711"/>
      <c r="K92" s="711"/>
      <c r="L92" s="711"/>
      <c r="M92" s="711"/>
      <c r="N92" s="721"/>
      <c r="O92" s="247"/>
      <c r="P92" s="247"/>
      <c r="Q92" s="710"/>
      <c r="R92" s="711"/>
      <c r="S92" s="711"/>
      <c r="T92" s="711"/>
      <c r="U92" s="711"/>
      <c r="V92" s="711"/>
      <c r="W92" s="711"/>
      <c r="X92" s="711"/>
      <c r="Y92" s="711"/>
      <c r="Z92" s="711"/>
      <c r="AA92" s="711"/>
      <c r="AB92" s="721"/>
      <c r="AC92" s="135"/>
      <c r="AD92" s="164"/>
      <c r="AE92" s="710"/>
      <c r="AF92" s="711"/>
      <c r="AG92" s="711"/>
      <c r="AH92" s="711"/>
      <c r="AI92" s="711"/>
      <c r="AJ92" s="711"/>
      <c r="AK92" s="711"/>
      <c r="AL92" s="711"/>
      <c r="AM92" s="711"/>
      <c r="AN92" s="711"/>
      <c r="AO92" s="711"/>
      <c r="AP92" s="721"/>
      <c r="AQ92" s="135"/>
      <c r="AR92" s="160"/>
      <c r="AS92" s="710"/>
      <c r="AT92" s="711"/>
      <c r="AU92" s="711"/>
      <c r="AV92" s="711"/>
      <c r="AW92" s="711"/>
      <c r="AX92" s="711"/>
      <c r="AY92" s="711"/>
      <c r="AZ92" s="711"/>
      <c r="BA92" s="711"/>
      <c r="BB92" s="711"/>
      <c r="BC92" s="711"/>
      <c r="BD92" s="712"/>
      <c r="BE92" s="135"/>
      <c r="BF92" s="160"/>
      <c r="BG92" s="720"/>
      <c r="BH92" s="824"/>
      <c r="BI92" s="824"/>
      <c r="BJ92" s="824"/>
      <c r="BK92" s="824"/>
      <c r="BL92" s="824"/>
      <c r="BM92" s="824"/>
      <c r="BN92" s="824"/>
      <c r="BO92" s="824"/>
      <c r="BP92" s="824"/>
      <c r="BQ92" s="824"/>
      <c r="BR92" s="712"/>
      <c r="BS92" s="135"/>
      <c r="BT92" s="160"/>
      <c r="DW92" s="134"/>
    </row>
    <row r="93" spans="1:140">
      <c r="A93" s="137" t="s">
        <v>5826</v>
      </c>
      <c r="C93" s="881">
        <f>VLOOKUP(A93,'Прайс-лист'!$B:$K,10,0)</f>
        <v>620</v>
      </c>
      <c r="D93" s="882"/>
      <c r="E93" s="882"/>
      <c r="F93" s="882"/>
      <c r="G93" s="882"/>
      <c r="H93" s="882"/>
      <c r="I93" s="882"/>
      <c r="J93" s="882"/>
      <c r="K93" s="945"/>
      <c r="L93" s="947"/>
      <c r="M93" s="948"/>
      <c r="N93" s="949"/>
      <c r="O93" s="137" t="s">
        <v>5857</v>
      </c>
      <c r="P93" s="247"/>
      <c r="Q93" s="719">
        <f>VLOOKUP(O93,'Прайс-лист'!$B:$K,10,0)</f>
        <v>1920</v>
      </c>
      <c r="R93" s="715"/>
      <c r="S93" s="715"/>
      <c r="T93" s="715"/>
      <c r="U93" s="715"/>
      <c r="V93" s="715"/>
      <c r="W93" s="715"/>
      <c r="X93" s="715"/>
      <c r="Y93" s="716"/>
      <c r="Z93" s="708"/>
      <c r="AA93" s="761"/>
      <c r="AB93" s="761"/>
      <c r="AC93" s="137" t="s">
        <v>5859</v>
      </c>
      <c r="AD93" s="160"/>
      <c r="AE93" s="719">
        <f>VLOOKUP(AC93,'Прайс-лист'!$B:$K,10,0)</f>
        <v>2120</v>
      </c>
      <c r="AF93" s="715"/>
      <c r="AG93" s="715"/>
      <c r="AH93" s="715"/>
      <c r="AI93" s="715"/>
      <c r="AJ93" s="715"/>
      <c r="AK93" s="715"/>
      <c r="AL93" s="715"/>
      <c r="AM93" s="716"/>
      <c r="AN93" s="708"/>
      <c r="AO93" s="761"/>
      <c r="AP93" s="761"/>
      <c r="AQ93" s="137" t="s">
        <v>5861</v>
      </c>
      <c r="AR93" s="160"/>
      <c r="AS93" s="719">
        <f>VLOOKUP(AQ93,'Прайс-лист'!$B:$K,10,0)</f>
        <v>2420</v>
      </c>
      <c r="AT93" s="715"/>
      <c r="AU93" s="715"/>
      <c r="AV93" s="715"/>
      <c r="AW93" s="715"/>
      <c r="AX93" s="715"/>
      <c r="AY93" s="715"/>
      <c r="AZ93" s="715"/>
      <c r="BA93" s="716"/>
      <c r="BB93" s="708"/>
      <c r="BC93" s="761"/>
      <c r="BD93" s="713"/>
      <c r="BE93" s="137" t="s">
        <v>626</v>
      </c>
      <c r="BF93" s="160"/>
      <c r="BG93" s="714">
        <f>VLOOKUP(BE93,'Прайс-лист'!$B:$K,10,0)</f>
        <v>290</v>
      </c>
      <c r="BH93" s="820"/>
      <c r="BI93" s="820"/>
      <c r="BJ93" s="820"/>
      <c r="BK93" s="820"/>
      <c r="BL93" s="820"/>
      <c r="BM93" s="820"/>
      <c r="BN93" s="820"/>
      <c r="BO93" s="716"/>
      <c r="BP93" s="708"/>
      <c r="BQ93" s="709"/>
      <c r="BR93" s="713"/>
      <c r="BT93" s="160"/>
      <c r="DW93" s="135"/>
    </row>
    <row r="94" spans="1:140" ht="15" thickBot="1">
      <c r="A94" s="138"/>
      <c r="C94" s="884" t="e">
        <f>VLOOKUP(A94,'Прайс-лист'!$B:$K,10,0)</f>
        <v>#N/A</v>
      </c>
      <c r="D94" s="885"/>
      <c r="E94" s="885"/>
      <c r="F94" s="885"/>
      <c r="G94" s="885"/>
      <c r="H94" s="885"/>
      <c r="I94" s="885"/>
      <c r="J94" s="885"/>
      <c r="K94" s="946"/>
      <c r="L94" s="950"/>
      <c r="M94" s="951"/>
      <c r="N94" s="952"/>
      <c r="O94" s="139" t="s">
        <v>5858</v>
      </c>
      <c r="P94" s="248"/>
      <c r="Q94" s="722">
        <f>VLOOKUP(O94,'Прайс-лист'!$B:$K,10,0)</f>
        <v>1920</v>
      </c>
      <c r="R94" s="723"/>
      <c r="S94" s="723"/>
      <c r="T94" s="723"/>
      <c r="U94" s="723"/>
      <c r="V94" s="723"/>
      <c r="W94" s="723"/>
      <c r="X94" s="723"/>
      <c r="Y94" s="724"/>
      <c r="Z94" s="725"/>
      <c r="AA94" s="726"/>
      <c r="AB94" s="726"/>
      <c r="AC94" s="139" t="s">
        <v>5860</v>
      </c>
      <c r="AD94" s="245"/>
      <c r="AE94" s="722">
        <f>VLOOKUP(AC94,'Прайс-лист'!$B:$K,10,0)</f>
        <v>2120</v>
      </c>
      <c r="AF94" s="723"/>
      <c r="AG94" s="723"/>
      <c r="AH94" s="723"/>
      <c r="AI94" s="723"/>
      <c r="AJ94" s="723"/>
      <c r="AK94" s="723"/>
      <c r="AL94" s="723"/>
      <c r="AM94" s="724"/>
      <c r="AN94" s="725"/>
      <c r="AO94" s="726"/>
      <c r="AP94" s="726"/>
      <c r="AQ94" s="139" t="s">
        <v>5862</v>
      </c>
      <c r="AR94" s="245"/>
      <c r="AS94" s="722">
        <f>VLOOKUP(AQ94,'Прайс-лист'!$B:$K,10,0)</f>
        <v>2420</v>
      </c>
      <c r="AT94" s="723"/>
      <c r="AU94" s="723"/>
      <c r="AV94" s="723"/>
      <c r="AW94" s="723"/>
      <c r="AX94" s="723"/>
      <c r="AY94" s="723"/>
      <c r="AZ94" s="723"/>
      <c r="BA94" s="724"/>
      <c r="BB94" s="725"/>
      <c r="BC94" s="726"/>
      <c r="BD94" s="727"/>
      <c r="BE94" s="138" t="s">
        <v>779</v>
      </c>
      <c r="BF94" s="160"/>
      <c r="BG94" s="753">
        <f>VLOOKUP(BE94,'Прайс-лист'!$B:$K,10,0)</f>
        <v>290</v>
      </c>
      <c r="BH94" s="723"/>
      <c r="BI94" s="723"/>
      <c r="BJ94" s="723"/>
      <c r="BK94" s="723"/>
      <c r="BL94" s="723"/>
      <c r="BM94" s="723"/>
      <c r="BN94" s="723"/>
      <c r="BO94" s="724"/>
      <c r="BP94" s="725"/>
      <c r="BQ94" s="726"/>
      <c r="BR94" s="727"/>
      <c r="BT94" s="160"/>
      <c r="DW94" s="134"/>
    </row>
    <row r="95" spans="1:140">
      <c r="AQ95" s="142"/>
      <c r="AR95" s="160"/>
      <c r="BF95" s="160"/>
      <c r="BT95" s="160"/>
      <c r="DW95" s="135"/>
    </row>
    <row r="96" spans="1:140">
      <c r="AQ96" s="142"/>
      <c r="AR96" s="160"/>
      <c r="BF96" s="160"/>
      <c r="BT96" s="160"/>
    </row>
    <row r="97" spans="43:58">
      <c r="AQ97" s="142"/>
      <c r="AR97" s="160"/>
      <c r="BF97" s="160"/>
    </row>
    <row r="98" spans="43:58">
      <c r="AQ98" s="142"/>
      <c r="AR98" s="160"/>
    </row>
    <row r="99" spans="43:58">
      <c r="AQ99" s="142"/>
      <c r="AR99" s="160"/>
    </row>
    <row r="100" spans="43:58">
      <c r="AQ100" s="142"/>
    </row>
    <row r="101" spans="43:58">
      <c r="AQ101" s="142"/>
    </row>
    <row r="102" spans="43:58">
      <c r="AQ102" s="142"/>
    </row>
    <row r="103" spans="43:58">
      <c r="AQ103" s="142"/>
    </row>
  </sheetData>
  <sheetProtection algorithmName="SHA-512" hashValue="m44oOMXY0FrURpTQVuLdRE/TIDjl1D+GzaMMS8lqISwJt9rZDXMcmGuawBIPrfFfFCbzKEULLdoQCXCY36SIMg==" saltValue="rJzZFAciz/6W/SJB+KgjoA==" spinCount="100000" sheet="1" objects="1" scenarios="1"/>
  <mergeCells count="826">
    <mergeCell ref="BU61:CC61"/>
    <mergeCell ref="CD61:CF61"/>
    <mergeCell ref="BU62:CC62"/>
    <mergeCell ref="CD62:CF62"/>
    <mergeCell ref="BG61:BO62"/>
    <mergeCell ref="BP61:BR62"/>
    <mergeCell ref="L61:N62"/>
    <mergeCell ref="Q61:Y61"/>
    <mergeCell ref="Z61:AB61"/>
    <mergeCell ref="AE61:AM62"/>
    <mergeCell ref="AN61:AP62"/>
    <mergeCell ref="AS61:BA61"/>
    <mergeCell ref="BB61:BD61"/>
    <mergeCell ref="Q62:Y62"/>
    <mergeCell ref="Z62:AB62"/>
    <mergeCell ref="AS62:BA62"/>
    <mergeCell ref="BB62:BD62"/>
    <mergeCell ref="DY52:EJ52"/>
    <mergeCell ref="C53:K53"/>
    <mergeCell ref="L53:N53"/>
    <mergeCell ref="CI51:CT51"/>
    <mergeCell ref="CW51:DH51"/>
    <mergeCell ref="DK51:DV51"/>
    <mergeCell ref="DY51:EJ51"/>
    <mergeCell ref="C52:N52"/>
    <mergeCell ref="Q52:AB52"/>
    <mergeCell ref="BG52:BR52"/>
    <mergeCell ref="BU52:CF52"/>
    <mergeCell ref="CI53:CQ53"/>
    <mergeCell ref="CR53:CT53"/>
    <mergeCell ref="CW53:DE53"/>
    <mergeCell ref="DF53:DH53"/>
    <mergeCell ref="BG53:BO53"/>
    <mergeCell ref="BP53:BR53"/>
    <mergeCell ref="CI52:CT52"/>
    <mergeCell ref="C48:AB48"/>
    <mergeCell ref="DK53:DS54"/>
    <mergeCell ref="DT53:DV54"/>
    <mergeCell ref="C51:N51"/>
    <mergeCell ref="Q51:AB51"/>
    <mergeCell ref="AE51:AP51"/>
    <mergeCell ref="AS51:BD51"/>
    <mergeCell ref="BG51:BR51"/>
    <mergeCell ref="BU51:CF51"/>
    <mergeCell ref="CW52:DH52"/>
    <mergeCell ref="DK52:DV52"/>
    <mergeCell ref="Q53:Y53"/>
    <mergeCell ref="Z53:AB53"/>
    <mergeCell ref="AE53:AM54"/>
    <mergeCell ref="AN53:AP54"/>
    <mergeCell ref="Q54:Y54"/>
    <mergeCell ref="Z54:AB54"/>
    <mergeCell ref="AE48:BR48"/>
    <mergeCell ref="BU48:DH48"/>
    <mergeCell ref="DK48:EJ48"/>
    <mergeCell ref="AS53:BA53"/>
    <mergeCell ref="BB53:BD53"/>
    <mergeCell ref="AE52:AP52"/>
    <mergeCell ref="AS52:BD52"/>
    <mergeCell ref="DY44:EG44"/>
    <mergeCell ref="EH44:EJ44"/>
    <mergeCell ref="BU45:CC45"/>
    <mergeCell ref="CD45:CF45"/>
    <mergeCell ref="CW45:DE45"/>
    <mergeCell ref="DF45:DH45"/>
    <mergeCell ref="DY45:EG45"/>
    <mergeCell ref="EH45:EJ45"/>
    <mergeCell ref="CI44:CQ45"/>
    <mergeCell ref="CR44:CT45"/>
    <mergeCell ref="DK44:DS45"/>
    <mergeCell ref="DT44:DV45"/>
    <mergeCell ref="CW44:DE44"/>
    <mergeCell ref="DF44:DH44"/>
    <mergeCell ref="Q44:Y44"/>
    <mergeCell ref="Z44:AB44"/>
    <mergeCell ref="AE44:AM45"/>
    <mergeCell ref="AN44:AP45"/>
    <mergeCell ref="Q45:Y45"/>
    <mergeCell ref="Z45:AB45"/>
    <mergeCell ref="BU44:CC44"/>
    <mergeCell ref="CD44:CF44"/>
    <mergeCell ref="BG44:BO45"/>
    <mergeCell ref="BP44:BR45"/>
    <mergeCell ref="AS45:BA45"/>
    <mergeCell ref="AS44:BA44"/>
    <mergeCell ref="BB44:BD44"/>
    <mergeCell ref="C31:N31"/>
    <mergeCell ref="Q31:BD31"/>
    <mergeCell ref="BG31:DH31"/>
    <mergeCell ref="C36:K36"/>
    <mergeCell ref="L36:N36"/>
    <mergeCell ref="Q36:Y37"/>
    <mergeCell ref="Z36:AB37"/>
    <mergeCell ref="AE36:AM36"/>
    <mergeCell ref="AN36:AP36"/>
    <mergeCell ref="C37:K37"/>
    <mergeCell ref="L37:N37"/>
    <mergeCell ref="AE37:AM37"/>
    <mergeCell ref="AN37:AP37"/>
    <mergeCell ref="CI32:CT32"/>
    <mergeCell ref="CW32:DH32"/>
    <mergeCell ref="CW37:DE37"/>
    <mergeCell ref="DF37:DH37"/>
    <mergeCell ref="BG36:BO37"/>
    <mergeCell ref="BP36:BR37"/>
    <mergeCell ref="C23:N23"/>
    <mergeCell ref="Q23:BD23"/>
    <mergeCell ref="BG23:CT23"/>
    <mergeCell ref="CW23:DV23"/>
    <mergeCell ref="DY23:EJ23"/>
    <mergeCell ref="Q28:Y29"/>
    <mergeCell ref="Z28:AB29"/>
    <mergeCell ref="CW28:DE29"/>
    <mergeCell ref="DF28:DH29"/>
    <mergeCell ref="DY28:EG29"/>
    <mergeCell ref="EH28:EJ29"/>
    <mergeCell ref="AS29:BA29"/>
    <mergeCell ref="BB29:BD29"/>
    <mergeCell ref="BU29:CC29"/>
    <mergeCell ref="CD29:CF29"/>
    <mergeCell ref="CI29:CQ29"/>
    <mergeCell ref="CR29:CT29"/>
    <mergeCell ref="AE28:AM28"/>
    <mergeCell ref="AN28:AP28"/>
    <mergeCell ref="DK28:DS28"/>
    <mergeCell ref="DT28:DV28"/>
    <mergeCell ref="AE29:AM29"/>
    <mergeCell ref="AN29:AP29"/>
    <mergeCell ref="BP28:BR29"/>
    <mergeCell ref="C28:K28"/>
    <mergeCell ref="L28:N28"/>
    <mergeCell ref="C29:K29"/>
    <mergeCell ref="L29:N29"/>
    <mergeCell ref="BG26:BR26"/>
    <mergeCell ref="BU26:CF26"/>
    <mergeCell ref="CI26:CT26"/>
    <mergeCell ref="CW26:DH26"/>
    <mergeCell ref="DK26:DV26"/>
    <mergeCell ref="BU28:CC28"/>
    <mergeCell ref="CD28:CF28"/>
    <mergeCell ref="CI28:CQ28"/>
    <mergeCell ref="CR28:CT28"/>
    <mergeCell ref="DK29:DS29"/>
    <mergeCell ref="DT29:DV29"/>
    <mergeCell ref="AS28:BA28"/>
    <mergeCell ref="BB28:BD28"/>
    <mergeCell ref="BG28:BO29"/>
    <mergeCell ref="AS24:BD24"/>
    <mergeCell ref="BG24:BR24"/>
    <mergeCell ref="DY26:EJ26"/>
    <mergeCell ref="C27:N27"/>
    <mergeCell ref="Q27:AB27"/>
    <mergeCell ref="AE27:AP27"/>
    <mergeCell ref="AS27:BD27"/>
    <mergeCell ref="BG27:BR27"/>
    <mergeCell ref="BU27:CF27"/>
    <mergeCell ref="CI27:CT27"/>
    <mergeCell ref="CW27:DH27"/>
    <mergeCell ref="DK27:DV27"/>
    <mergeCell ref="DY27:EJ27"/>
    <mergeCell ref="CL3:CT3"/>
    <mergeCell ref="CW3:DD3"/>
    <mergeCell ref="DE3:DL3"/>
    <mergeCell ref="DN3:DX3"/>
    <mergeCell ref="DY3:EH3"/>
    <mergeCell ref="C1:EJ1"/>
    <mergeCell ref="CW2:DL2"/>
    <mergeCell ref="DN2:EH2"/>
    <mergeCell ref="CL5:CT5"/>
    <mergeCell ref="CW5:DL5"/>
    <mergeCell ref="DN5:EH5"/>
    <mergeCell ref="CL4:CT4"/>
    <mergeCell ref="DN4:EH4"/>
    <mergeCell ref="CW4:DL4"/>
    <mergeCell ref="AM3:CF5"/>
    <mergeCell ref="BG7:CF7"/>
    <mergeCell ref="CI7:DH7"/>
    <mergeCell ref="CW8:DH8"/>
    <mergeCell ref="CW9:DH9"/>
    <mergeCell ref="DK9:DV9"/>
    <mergeCell ref="DY9:EJ9"/>
    <mergeCell ref="DK8:DV8"/>
    <mergeCell ref="DY8:EJ8"/>
    <mergeCell ref="B6:EJ6"/>
    <mergeCell ref="DK7:EJ7"/>
    <mergeCell ref="C8:N8"/>
    <mergeCell ref="Q8:AB8"/>
    <mergeCell ref="AE8:AP8"/>
    <mergeCell ref="AS8:BD8"/>
    <mergeCell ref="BG8:BR8"/>
    <mergeCell ref="BU8:CF8"/>
    <mergeCell ref="C7:BD7"/>
    <mergeCell ref="C10:N10"/>
    <mergeCell ref="Q10:AB10"/>
    <mergeCell ref="AE10:AP10"/>
    <mergeCell ref="AS10:BD10"/>
    <mergeCell ref="BG10:BR10"/>
    <mergeCell ref="BU10:CF10"/>
    <mergeCell ref="C9:N9"/>
    <mergeCell ref="Q9:AB9"/>
    <mergeCell ref="AE9:AP9"/>
    <mergeCell ref="AS9:BD9"/>
    <mergeCell ref="BG9:BR9"/>
    <mergeCell ref="BU9:CF9"/>
    <mergeCell ref="CW11:DH11"/>
    <mergeCell ref="DK11:DV11"/>
    <mergeCell ref="DY11:EJ11"/>
    <mergeCell ref="Q12:Y12"/>
    <mergeCell ref="Z12:AB12"/>
    <mergeCell ref="AE12:AM12"/>
    <mergeCell ref="AN12:AP12"/>
    <mergeCell ref="CI10:CT10"/>
    <mergeCell ref="CW10:DH10"/>
    <mergeCell ref="DK10:DV10"/>
    <mergeCell ref="DY10:EJ10"/>
    <mergeCell ref="Q11:AB11"/>
    <mergeCell ref="AE11:AP11"/>
    <mergeCell ref="AS11:BD11"/>
    <mergeCell ref="BG11:BR11"/>
    <mergeCell ref="BU11:CF11"/>
    <mergeCell ref="CW13:DE13"/>
    <mergeCell ref="DF13:DH13"/>
    <mergeCell ref="DY13:EG13"/>
    <mergeCell ref="EH13:EJ13"/>
    <mergeCell ref="DK12:DS13"/>
    <mergeCell ref="DT12:DV13"/>
    <mergeCell ref="BU13:CC13"/>
    <mergeCell ref="CD13:CF13"/>
    <mergeCell ref="DY12:EG12"/>
    <mergeCell ref="EH12:EJ12"/>
    <mergeCell ref="CW12:DE12"/>
    <mergeCell ref="DF12:DH12"/>
    <mergeCell ref="BU12:CC12"/>
    <mergeCell ref="CD12:CF12"/>
    <mergeCell ref="C15:AB15"/>
    <mergeCell ref="AE15:BD15"/>
    <mergeCell ref="BG15:EJ15"/>
    <mergeCell ref="C16:N16"/>
    <mergeCell ref="Q16:AB16"/>
    <mergeCell ref="AE16:AP16"/>
    <mergeCell ref="AS16:BD16"/>
    <mergeCell ref="BG16:BR16"/>
    <mergeCell ref="BU16:CF16"/>
    <mergeCell ref="CI16:CT16"/>
    <mergeCell ref="DY17:EJ17"/>
    <mergeCell ref="C18:N18"/>
    <mergeCell ref="Q18:AB18"/>
    <mergeCell ref="AE18:AP18"/>
    <mergeCell ref="AS18:BD18"/>
    <mergeCell ref="BG18:BR18"/>
    <mergeCell ref="BU18:CF18"/>
    <mergeCell ref="CI18:CT18"/>
    <mergeCell ref="CW16:DH16"/>
    <mergeCell ref="DK16:DV16"/>
    <mergeCell ref="DY16:EJ16"/>
    <mergeCell ref="C17:N17"/>
    <mergeCell ref="Q17:AB17"/>
    <mergeCell ref="AE17:AP17"/>
    <mergeCell ref="AS17:BD17"/>
    <mergeCell ref="BG17:BR17"/>
    <mergeCell ref="BU17:CF17"/>
    <mergeCell ref="CI17:CT17"/>
    <mergeCell ref="C19:N19"/>
    <mergeCell ref="Q19:AB19"/>
    <mergeCell ref="AE19:AP19"/>
    <mergeCell ref="AS19:BD19"/>
    <mergeCell ref="BG19:BR19"/>
    <mergeCell ref="BU19:CF19"/>
    <mergeCell ref="CI19:CT19"/>
    <mergeCell ref="CW17:DH17"/>
    <mergeCell ref="DK17:DV17"/>
    <mergeCell ref="CW19:DH19"/>
    <mergeCell ref="DK19:DV19"/>
    <mergeCell ref="DY19:EJ19"/>
    <mergeCell ref="Q20:Y20"/>
    <mergeCell ref="Z20:AB20"/>
    <mergeCell ref="AS20:BA20"/>
    <mergeCell ref="CW18:DH18"/>
    <mergeCell ref="DK18:DV18"/>
    <mergeCell ref="DY18:EJ18"/>
    <mergeCell ref="EH20:EJ20"/>
    <mergeCell ref="Q21:Y21"/>
    <mergeCell ref="Z21:AB21"/>
    <mergeCell ref="AS21:BA21"/>
    <mergeCell ref="BB21:BD21"/>
    <mergeCell ref="CR20:CT20"/>
    <mergeCell ref="CW20:DE20"/>
    <mergeCell ref="DF20:DH20"/>
    <mergeCell ref="DK20:DS20"/>
    <mergeCell ref="DT20:DV20"/>
    <mergeCell ref="DY20:EG20"/>
    <mergeCell ref="BB20:BD20"/>
    <mergeCell ref="BU20:CC20"/>
    <mergeCell ref="CD20:CF20"/>
    <mergeCell ref="CI20:CQ20"/>
    <mergeCell ref="DF21:DH21"/>
    <mergeCell ref="DK21:DS21"/>
    <mergeCell ref="DT21:DV21"/>
    <mergeCell ref="DY21:EG21"/>
    <mergeCell ref="EH21:EJ21"/>
    <mergeCell ref="DK31:EJ31"/>
    <mergeCell ref="BU21:CC21"/>
    <mergeCell ref="CD21:CF21"/>
    <mergeCell ref="CI21:CQ21"/>
    <mergeCell ref="CR21:CT21"/>
    <mergeCell ref="CW21:DE21"/>
    <mergeCell ref="BU24:CF24"/>
    <mergeCell ref="CI24:CT24"/>
    <mergeCell ref="CW24:DH24"/>
    <mergeCell ref="DK24:DV24"/>
    <mergeCell ref="DY24:EJ24"/>
    <mergeCell ref="BU25:CF25"/>
    <mergeCell ref="CI25:CT25"/>
    <mergeCell ref="CW25:DH25"/>
    <mergeCell ref="DK25:DV25"/>
    <mergeCell ref="DY25:EJ25"/>
    <mergeCell ref="DK32:DV32"/>
    <mergeCell ref="DY32:EJ32"/>
    <mergeCell ref="C33:N33"/>
    <mergeCell ref="Q33:AB33"/>
    <mergeCell ref="AE33:AP33"/>
    <mergeCell ref="AS33:BD33"/>
    <mergeCell ref="BG33:BR33"/>
    <mergeCell ref="BU33:CF33"/>
    <mergeCell ref="C32:N32"/>
    <mergeCell ref="Q32:AB32"/>
    <mergeCell ref="AE32:AP32"/>
    <mergeCell ref="AS32:BD32"/>
    <mergeCell ref="BG32:BR32"/>
    <mergeCell ref="BU32:CF32"/>
    <mergeCell ref="CI33:CT33"/>
    <mergeCell ref="CW33:DH33"/>
    <mergeCell ref="DK33:DV33"/>
    <mergeCell ref="DY33:EJ33"/>
    <mergeCell ref="DY35:EJ35"/>
    <mergeCell ref="CI34:CT34"/>
    <mergeCell ref="CW34:DH34"/>
    <mergeCell ref="DK34:DV34"/>
    <mergeCell ref="DY34:EJ34"/>
    <mergeCell ref="Q35:AB35"/>
    <mergeCell ref="AE35:AP35"/>
    <mergeCell ref="AS35:BD35"/>
    <mergeCell ref="BG35:BR35"/>
    <mergeCell ref="BU35:CF35"/>
    <mergeCell ref="Q34:AB34"/>
    <mergeCell ref="AE34:AP34"/>
    <mergeCell ref="AS34:BD34"/>
    <mergeCell ref="BG34:BR34"/>
    <mergeCell ref="BU34:CF34"/>
    <mergeCell ref="CI35:CT35"/>
    <mergeCell ref="CW35:DH35"/>
    <mergeCell ref="DK35:DV35"/>
    <mergeCell ref="DY37:EG37"/>
    <mergeCell ref="EH37:EJ37"/>
    <mergeCell ref="DK36:DS37"/>
    <mergeCell ref="DT36:DV37"/>
    <mergeCell ref="BU37:CC37"/>
    <mergeCell ref="CD37:CF37"/>
    <mergeCell ref="CI37:CQ37"/>
    <mergeCell ref="CR37:CT37"/>
    <mergeCell ref="DY36:EG36"/>
    <mergeCell ref="EH36:EJ36"/>
    <mergeCell ref="CI36:CQ36"/>
    <mergeCell ref="CR36:CT36"/>
    <mergeCell ref="CW36:DE36"/>
    <mergeCell ref="DF36:DH36"/>
    <mergeCell ref="BU36:CC36"/>
    <mergeCell ref="CD36:CF36"/>
    <mergeCell ref="DY40:EJ40"/>
    <mergeCell ref="C39:AB39"/>
    <mergeCell ref="AE39:BD39"/>
    <mergeCell ref="BG39:CF39"/>
    <mergeCell ref="CI39:DH39"/>
    <mergeCell ref="DK39:EJ39"/>
    <mergeCell ref="DY41:EJ41"/>
    <mergeCell ref="C42:N42"/>
    <mergeCell ref="Q42:AB42"/>
    <mergeCell ref="AE42:AP42"/>
    <mergeCell ref="AS42:BD42"/>
    <mergeCell ref="BG42:BR42"/>
    <mergeCell ref="C40:N40"/>
    <mergeCell ref="Q40:AB40"/>
    <mergeCell ref="AE40:AP40"/>
    <mergeCell ref="AS40:BD40"/>
    <mergeCell ref="BG40:BR40"/>
    <mergeCell ref="BU40:CF40"/>
    <mergeCell ref="CI40:CT40"/>
    <mergeCell ref="CW40:DH40"/>
    <mergeCell ref="DK40:DV40"/>
    <mergeCell ref="BU43:CF43"/>
    <mergeCell ref="CI43:CT43"/>
    <mergeCell ref="CW43:DH43"/>
    <mergeCell ref="DK43:DV43"/>
    <mergeCell ref="DY43:EJ43"/>
    <mergeCell ref="C41:N41"/>
    <mergeCell ref="Q41:AB41"/>
    <mergeCell ref="AE41:AP41"/>
    <mergeCell ref="AS41:BD41"/>
    <mergeCell ref="BG41:BR41"/>
    <mergeCell ref="BU41:CF41"/>
    <mergeCell ref="CI41:CT41"/>
    <mergeCell ref="CW41:DH41"/>
    <mergeCell ref="DK41:DV41"/>
    <mergeCell ref="BU42:CF42"/>
    <mergeCell ref="CI42:CT42"/>
    <mergeCell ref="CW42:DH42"/>
    <mergeCell ref="DK42:DV42"/>
    <mergeCell ref="DY42:EJ42"/>
    <mergeCell ref="C43:N43"/>
    <mergeCell ref="Q43:AB43"/>
    <mergeCell ref="AE43:AP43"/>
    <mergeCell ref="AS43:BD43"/>
    <mergeCell ref="BG43:BR43"/>
    <mergeCell ref="C44:K45"/>
    <mergeCell ref="BB45:BD45"/>
    <mergeCell ref="CI49:CT49"/>
    <mergeCell ref="CW49:DH49"/>
    <mergeCell ref="DK49:DV49"/>
    <mergeCell ref="DY49:EJ49"/>
    <mergeCell ref="C50:N50"/>
    <mergeCell ref="Q50:AB50"/>
    <mergeCell ref="AE50:AP50"/>
    <mergeCell ref="AS50:BD50"/>
    <mergeCell ref="BG50:BR50"/>
    <mergeCell ref="BU50:CF50"/>
    <mergeCell ref="C49:N49"/>
    <mergeCell ref="Q49:AB49"/>
    <mergeCell ref="AE49:AP49"/>
    <mergeCell ref="AS49:BD49"/>
    <mergeCell ref="BG49:BR49"/>
    <mergeCell ref="BU49:CF49"/>
    <mergeCell ref="CI50:CT50"/>
    <mergeCell ref="CW50:DH50"/>
    <mergeCell ref="DK50:DV50"/>
    <mergeCell ref="DY50:EJ50"/>
    <mergeCell ref="L44:N45"/>
    <mergeCell ref="C47:EJ47"/>
    <mergeCell ref="CW56:DV56"/>
    <mergeCell ref="DY56:EJ56"/>
    <mergeCell ref="CW54:DE54"/>
    <mergeCell ref="DF54:DH54"/>
    <mergeCell ref="BG54:BO54"/>
    <mergeCell ref="BP54:BR54"/>
    <mergeCell ref="CI54:CQ54"/>
    <mergeCell ref="CR54:CT54"/>
    <mergeCell ref="C54:K54"/>
    <mergeCell ref="L54:N54"/>
    <mergeCell ref="BU53:CC54"/>
    <mergeCell ref="CD53:CF54"/>
    <mergeCell ref="DY53:EG53"/>
    <mergeCell ref="EH53:EJ53"/>
    <mergeCell ref="AS54:BA54"/>
    <mergeCell ref="BB54:BD54"/>
    <mergeCell ref="DY54:EG54"/>
    <mergeCell ref="EH54:EJ54"/>
    <mergeCell ref="C56:AB56"/>
    <mergeCell ref="AE56:BD56"/>
    <mergeCell ref="BG56:CT56"/>
    <mergeCell ref="CI57:CT57"/>
    <mergeCell ref="CW57:DH57"/>
    <mergeCell ref="DK57:DV57"/>
    <mergeCell ref="DY57:EJ57"/>
    <mergeCell ref="C58:N58"/>
    <mergeCell ref="Q58:AB58"/>
    <mergeCell ref="AE58:AP58"/>
    <mergeCell ref="AS58:BD58"/>
    <mergeCell ref="BG58:BR58"/>
    <mergeCell ref="BU58:CF58"/>
    <mergeCell ref="C57:N57"/>
    <mergeCell ref="Q57:AB57"/>
    <mergeCell ref="AE57:AP57"/>
    <mergeCell ref="AS57:BD57"/>
    <mergeCell ref="BG57:BR57"/>
    <mergeCell ref="BU57:CF57"/>
    <mergeCell ref="CI58:CT58"/>
    <mergeCell ref="CW58:DH58"/>
    <mergeCell ref="DK58:DV58"/>
    <mergeCell ref="DY58:EJ58"/>
    <mergeCell ref="C59:N59"/>
    <mergeCell ref="Q59:AB59"/>
    <mergeCell ref="AE59:AP59"/>
    <mergeCell ref="AS59:BD59"/>
    <mergeCell ref="BG59:BR59"/>
    <mergeCell ref="BU59:CF59"/>
    <mergeCell ref="DK60:DV60"/>
    <mergeCell ref="DY60:EJ60"/>
    <mergeCell ref="CI59:CT59"/>
    <mergeCell ref="CW59:DH59"/>
    <mergeCell ref="DK59:DV59"/>
    <mergeCell ref="DY59:EJ59"/>
    <mergeCell ref="C60:N60"/>
    <mergeCell ref="Q60:AB60"/>
    <mergeCell ref="AE60:AP60"/>
    <mergeCell ref="AS60:BD60"/>
    <mergeCell ref="BG60:BR60"/>
    <mergeCell ref="BU60:CF60"/>
    <mergeCell ref="CI60:CT60"/>
    <mergeCell ref="CW60:DH60"/>
    <mergeCell ref="C61:K62"/>
    <mergeCell ref="DY64:EJ64"/>
    <mergeCell ref="C65:N65"/>
    <mergeCell ref="Q65:AB65"/>
    <mergeCell ref="AE65:AP65"/>
    <mergeCell ref="AS65:BD65"/>
    <mergeCell ref="BG65:BR65"/>
    <mergeCell ref="BU65:CF65"/>
    <mergeCell ref="CI65:CT65"/>
    <mergeCell ref="CW65:DH65"/>
    <mergeCell ref="DK65:DV65"/>
    <mergeCell ref="DY65:EJ65"/>
    <mergeCell ref="DY61:EG62"/>
    <mergeCell ref="EH61:EJ62"/>
    <mergeCell ref="CI61:CQ61"/>
    <mergeCell ref="CR61:CT61"/>
    <mergeCell ref="DK61:DS61"/>
    <mergeCell ref="DT61:DV61"/>
    <mergeCell ref="DK62:DS62"/>
    <mergeCell ref="DT62:DV62"/>
    <mergeCell ref="CW61:DE62"/>
    <mergeCell ref="DF61:DH62"/>
    <mergeCell ref="CI62:CQ62"/>
    <mergeCell ref="CR62:CT62"/>
    <mergeCell ref="AE66:AP66"/>
    <mergeCell ref="AS66:BD66"/>
    <mergeCell ref="BG66:BR66"/>
    <mergeCell ref="BU66:CF66"/>
    <mergeCell ref="CI66:CT66"/>
    <mergeCell ref="CW66:DH66"/>
    <mergeCell ref="DK66:DV66"/>
    <mergeCell ref="C64:AP64"/>
    <mergeCell ref="AS64:BR64"/>
    <mergeCell ref="BU64:CT64"/>
    <mergeCell ref="CW64:DV64"/>
    <mergeCell ref="DY66:EJ66"/>
    <mergeCell ref="C67:N67"/>
    <mergeCell ref="Q67:AB67"/>
    <mergeCell ref="AE67:AP67"/>
    <mergeCell ref="AS67:BD67"/>
    <mergeCell ref="BG67:BR67"/>
    <mergeCell ref="DY68:EJ68"/>
    <mergeCell ref="C69:K69"/>
    <mergeCell ref="L69:N69"/>
    <mergeCell ref="Q69:Y69"/>
    <mergeCell ref="Z69:AB69"/>
    <mergeCell ref="AE69:AM69"/>
    <mergeCell ref="BU67:CF67"/>
    <mergeCell ref="CI67:CT67"/>
    <mergeCell ref="CW67:DH67"/>
    <mergeCell ref="DK67:DV67"/>
    <mergeCell ref="DY67:EJ67"/>
    <mergeCell ref="C68:N68"/>
    <mergeCell ref="Q68:AB68"/>
    <mergeCell ref="AE68:AP68"/>
    <mergeCell ref="AS68:BD68"/>
    <mergeCell ref="BG68:BR68"/>
    <mergeCell ref="C66:N66"/>
    <mergeCell ref="Q66:AB66"/>
    <mergeCell ref="AE70:AM70"/>
    <mergeCell ref="AN70:AP70"/>
    <mergeCell ref="CI69:CQ69"/>
    <mergeCell ref="CR69:CT69"/>
    <mergeCell ref="DK69:DS69"/>
    <mergeCell ref="AN69:AP69"/>
    <mergeCell ref="BG69:BO69"/>
    <mergeCell ref="BP69:BR69"/>
    <mergeCell ref="BU68:CF68"/>
    <mergeCell ref="CI68:CT68"/>
    <mergeCell ref="CW68:DH68"/>
    <mergeCell ref="DK68:DV68"/>
    <mergeCell ref="C72:N72"/>
    <mergeCell ref="Q72:AP72"/>
    <mergeCell ref="AS72:BR72"/>
    <mergeCell ref="BU72:CT72"/>
    <mergeCell ref="CW72:DV72"/>
    <mergeCell ref="DY72:EJ72"/>
    <mergeCell ref="AS69:BA70"/>
    <mergeCell ref="BB69:BD70"/>
    <mergeCell ref="BU69:CC70"/>
    <mergeCell ref="CR70:CT70"/>
    <mergeCell ref="DK70:DS70"/>
    <mergeCell ref="DT70:DV70"/>
    <mergeCell ref="CW69:DE70"/>
    <mergeCell ref="DF69:DH70"/>
    <mergeCell ref="DY69:EG70"/>
    <mergeCell ref="BG70:BO70"/>
    <mergeCell ref="BP70:BR70"/>
    <mergeCell ref="CI70:CQ70"/>
    <mergeCell ref="CD69:CF70"/>
    <mergeCell ref="DT69:DV69"/>
    <mergeCell ref="C70:K70"/>
    <mergeCell ref="L70:N70"/>
    <mergeCell ref="Q70:Y70"/>
    <mergeCell ref="Z70:AB70"/>
    <mergeCell ref="DK76:DV76"/>
    <mergeCell ref="CI73:CT73"/>
    <mergeCell ref="CW73:DH73"/>
    <mergeCell ref="DK73:DV73"/>
    <mergeCell ref="DY73:EJ73"/>
    <mergeCell ref="C74:N74"/>
    <mergeCell ref="Q74:AB74"/>
    <mergeCell ref="AE74:AP74"/>
    <mergeCell ref="AS74:BD74"/>
    <mergeCell ref="BG74:BR74"/>
    <mergeCell ref="BU74:CF74"/>
    <mergeCell ref="C73:N73"/>
    <mergeCell ref="Q73:AB73"/>
    <mergeCell ref="AE73:AP73"/>
    <mergeCell ref="AS73:BD73"/>
    <mergeCell ref="BG73:BR73"/>
    <mergeCell ref="BU73:CF73"/>
    <mergeCell ref="CI74:CT74"/>
    <mergeCell ref="CW74:DH74"/>
    <mergeCell ref="DK74:DV74"/>
    <mergeCell ref="DY74:EJ74"/>
    <mergeCell ref="C76:N76"/>
    <mergeCell ref="Q76:AB76"/>
    <mergeCell ref="AE76:AP76"/>
    <mergeCell ref="AS76:BD76"/>
    <mergeCell ref="BG76:BR76"/>
    <mergeCell ref="BU76:CF76"/>
    <mergeCell ref="C75:N75"/>
    <mergeCell ref="Q75:AB75"/>
    <mergeCell ref="AE75:AP75"/>
    <mergeCell ref="AS75:BD75"/>
    <mergeCell ref="BG75:BR75"/>
    <mergeCell ref="BU75:CF75"/>
    <mergeCell ref="C80:AP80"/>
    <mergeCell ref="AS80:CF80"/>
    <mergeCell ref="CI80:DV80"/>
    <mergeCell ref="DY80:EJ80"/>
    <mergeCell ref="C78:K78"/>
    <mergeCell ref="L78:N78"/>
    <mergeCell ref="AE78:AM78"/>
    <mergeCell ref="AN78:AP78"/>
    <mergeCell ref="CI77:CQ77"/>
    <mergeCell ref="CR77:CT77"/>
    <mergeCell ref="DK77:DS77"/>
    <mergeCell ref="DT77:DV77"/>
    <mergeCell ref="BG77:BO77"/>
    <mergeCell ref="BP77:BR77"/>
    <mergeCell ref="DK78:DS78"/>
    <mergeCell ref="DT78:DV78"/>
    <mergeCell ref="C77:K77"/>
    <mergeCell ref="L77:N77"/>
    <mergeCell ref="AE77:AM77"/>
    <mergeCell ref="AN77:AP77"/>
    <mergeCell ref="DY81:EJ81"/>
    <mergeCell ref="C82:N82"/>
    <mergeCell ref="Q82:AB82"/>
    <mergeCell ref="AE82:AP82"/>
    <mergeCell ref="AS82:BD82"/>
    <mergeCell ref="BG82:BR82"/>
    <mergeCell ref="BU82:CF82"/>
    <mergeCell ref="CI82:CT82"/>
    <mergeCell ref="CW82:DH82"/>
    <mergeCell ref="DK82:DV82"/>
    <mergeCell ref="DY82:EJ82"/>
    <mergeCell ref="C81:N81"/>
    <mergeCell ref="Q81:AB81"/>
    <mergeCell ref="AE81:AP81"/>
    <mergeCell ref="AS81:BD81"/>
    <mergeCell ref="BG81:BR81"/>
    <mergeCell ref="BU81:CF81"/>
    <mergeCell ref="CI81:CT81"/>
    <mergeCell ref="CW81:DH81"/>
    <mergeCell ref="DK81:DV81"/>
    <mergeCell ref="C83:N83"/>
    <mergeCell ref="Q83:AB83"/>
    <mergeCell ref="AE83:AP83"/>
    <mergeCell ref="AS83:BD83"/>
    <mergeCell ref="BG83:BR83"/>
    <mergeCell ref="BU83:CF83"/>
    <mergeCell ref="DY84:EJ84"/>
    <mergeCell ref="AE85:AM85"/>
    <mergeCell ref="AN85:AP85"/>
    <mergeCell ref="CI83:CT83"/>
    <mergeCell ref="CW83:DH83"/>
    <mergeCell ref="DK83:DV83"/>
    <mergeCell ref="DY83:EJ83"/>
    <mergeCell ref="C84:N84"/>
    <mergeCell ref="Q84:AB84"/>
    <mergeCell ref="AE84:AP84"/>
    <mergeCell ref="AS84:BD84"/>
    <mergeCell ref="BG84:BR84"/>
    <mergeCell ref="BU84:CF84"/>
    <mergeCell ref="C85:K86"/>
    <mergeCell ref="L85:N86"/>
    <mergeCell ref="Q85:Y86"/>
    <mergeCell ref="Z85:AB86"/>
    <mergeCell ref="AE86:AM86"/>
    <mergeCell ref="AN86:AP86"/>
    <mergeCell ref="DK85:DS85"/>
    <mergeCell ref="DT85:DV85"/>
    <mergeCell ref="BU85:CC85"/>
    <mergeCell ref="CD85:CF85"/>
    <mergeCell ref="CI84:CT84"/>
    <mergeCell ref="CW84:DH84"/>
    <mergeCell ref="DK84:DV84"/>
    <mergeCell ref="DK86:DS86"/>
    <mergeCell ref="DT86:DV86"/>
    <mergeCell ref="AS85:BA86"/>
    <mergeCell ref="BB85:BD86"/>
    <mergeCell ref="DY86:EG86"/>
    <mergeCell ref="EH86:EJ86"/>
    <mergeCell ref="CW85:DE86"/>
    <mergeCell ref="DF85:DH86"/>
    <mergeCell ref="BU86:CC86"/>
    <mergeCell ref="CD86:CF86"/>
    <mergeCell ref="BG85:BO86"/>
    <mergeCell ref="BP85:BR86"/>
    <mergeCell ref="CI85:CQ86"/>
    <mergeCell ref="CR85:CT86"/>
    <mergeCell ref="DY85:EG85"/>
    <mergeCell ref="EH85:EJ85"/>
    <mergeCell ref="C90:N90"/>
    <mergeCell ref="Q90:AB90"/>
    <mergeCell ref="AE90:AP90"/>
    <mergeCell ref="BG90:BR90"/>
    <mergeCell ref="C91:N91"/>
    <mergeCell ref="Q91:AB91"/>
    <mergeCell ref="AE91:AP91"/>
    <mergeCell ref="BG91:BR91"/>
    <mergeCell ref="BG88:BR88"/>
    <mergeCell ref="C89:N89"/>
    <mergeCell ref="Q89:AB89"/>
    <mergeCell ref="AE89:AP89"/>
    <mergeCell ref="BG89:BR89"/>
    <mergeCell ref="C88:BD88"/>
    <mergeCell ref="AS89:BD89"/>
    <mergeCell ref="AS90:BD90"/>
    <mergeCell ref="AS91:BD91"/>
    <mergeCell ref="BG93:BO93"/>
    <mergeCell ref="BP93:BR93"/>
    <mergeCell ref="AE94:AM94"/>
    <mergeCell ref="AN94:AP94"/>
    <mergeCell ref="BG94:BO94"/>
    <mergeCell ref="BP94:BR94"/>
    <mergeCell ref="C92:N92"/>
    <mergeCell ref="Q92:AB92"/>
    <mergeCell ref="AE92:AP92"/>
    <mergeCell ref="BG92:BR92"/>
    <mergeCell ref="AE93:AM93"/>
    <mergeCell ref="AN93:AP93"/>
    <mergeCell ref="AS92:BD92"/>
    <mergeCell ref="Q93:Y93"/>
    <mergeCell ref="Z93:AB93"/>
    <mergeCell ref="AS93:BA93"/>
    <mergeCell ref="BB93:BD93"/>
    <mergeCell ref="Q94:Y94"/>
    <mergeCell ref="Z94:AB94"/>
    <mergeCell ref="AS94:BA94"/>
    <mergeCell ref="C93:K94"/>
    <mergeCell ref="L93:N94"/>
    <mergeCell ref="BB94:BD94"/>
    <mergeCell ref="C12:K13"/>
    <mergeCell ref="L12:N13"/>
    <mergeCell ref="BG12:BO13"/>
    <mergeCell ref="BP12:BR13"/>
    <mergeCell ref="CI12:CQ13"/>
    <mergeCell ref="CR12:CT13"/>
    <mergeCell ref="N3:AJ3"/>
    <mergeCell ref="C4:L4"/>
    <mergeCell ref="N4:X4"/>
    <mergeCell ref="Z4:AJ4"/>
    <mergeCell ref="C5:L5"/>
    <mergeCell ref="N5:AJ5"/>
    <mergeCell ref="Q13:Y13"/>
    <mergeCell ref="Z13:AB13"/>
    <mergeCell ref="AE13:AM13"/>
    <mergeCell ref="AN13:AP13"/>
    <mergeCell ref="AS13:BA13"/>
    <mergeCell ref="BB13:BD13"/>
    <mergeCell ref="AS12:BA12"/>
    <mergeCell ref="BB12:BD12"/>
    <mergeCell ref="CI11:CT11"/>
    <mergeCell ref="C11:N11"/>
    <mergeCell ref="CI9:CT9"/>
    <mergeCell ref="CI8:CT8"/>
    <mergeCell ref="C20:K21"/>
    <mergeCell ref="L20:N21"/>
    <mergeCell ref="AE20:AM21"/>
    <mergeCell ref="AN20:AP21"/>
    <mergeCell ref="BG20:BO21"/>
    <mergeCell ref="BP20:BR21"/>
    <mergeCell ref="AS37:BA37"/>
    <mergeCell ref="BB37:BD37"/>
    <mergeCell ref="AS36:BA36"/>
    <mergeCell ref="BB36:BD36"/>
    <mergeCell ref="C35:N35"/>
    <mergeCell ref="C34:N34"/>
    <mergeCell ref="C26:N26"/>
    <mergeCell ref="Q26:AB26"/>
    <mergeCell ref="AE26:AP26"/>
    <mergeCell ref="AS26:BD26"/>
    <mergeCell ref="C25:N25"/>
    <mergeCell ref="Q25:AB25"/>
    <mergeCell ref="AE25:AP25"/>
    <mergeCell ref="AS25:BD25"/>
    <mergeCell ref="BG25:BR25"/>
    <mergeCell ref="C24:N24"/>
    <mergeCell ref="Q24:AB24"/>
    <mergeCell ref="AE24:AP24"/>
    <mergeCell ref="EH69:EJ70"/>
    <mergeCell ref="Q77:Y78"/>
    <mergeCell ref="Z77:AB78"/>
    <mergeCell ref="AS77:BA78"/>
    <mergeCell ref="BB77:BD78"/>
    <mergeCell ref="BU77:CC78"/>
    <mergeCell ref="CD77:CF78"/>
    <mergeCell ref="CW77:DE78"/>
    <mergeCell ref="DF77:DH78"/>
    <mergeCell ref="DY78:EG78"/>
    <mergeCell ref="EH78:EJ78"/>
    <mergeCell ref="BG78:BO78"/>
    <mergeCell ref="BP78:BR78"/>
    <mergeCell ref="CI78:CQ78"/>
    <mergeCell ref="CR78:CT78"/>
    <mergeCell ref="DY77:EG77"/>
    <mergeCell ref="EH77:EJ77"/>
    <mergeCell ref="DY76:EJ76"/>
    <mergeCell ref="CI75:CT75"/>
    <mergeCell ref="CW75:DH75"/>
    <mergeCell ref="DK75:DV75"/>
    <mergeCell ref="DY75:EJ75"/>
    <mergeCell ref="CI76:CT76"/>
    <mergeCell ref="CW76:DH76"/>
  </mergeCells>
  <conditionalFormatting sqref="L12">
    <cfRule type="cellIs" dxfId="722" priority="213" operator="greaterThan">
      <formula>0</formula>
    </cfRule>
  </conditionalFormatting>
  <conditionalFormatting sqref="Z12:AB13">
    <cfRule type="cellIs" dxfId="721" priority="212" operator="greaterThan">
      <formula>0</formula>
    </cfRule>
  </conditionalFormatting>
  <conditionalFormatting sqref="AN12:AP13">
    <cfRule type="cellIs" dxfId="720" priority="211" operator="greaterThan">
      <formula>0</formula>
    </cfRule>
  </conditionalFormatting>
  <conditionalFormatting sqref="BB12:BD13">
    <cfRule type="cellIs" dxfId="719" priority="210" operator="greaterThan">
      <formula>0</formula>
    </cfRule>
  </conditionalFormatting>
  <conditionalFormatting sqref="CD12:CF13">
    <cfRule type="cellIs" dxfId="718" priority="208" operator="greaterThan">
      <formula>0</formula>
    </cfRule>
  </conditionalFormatting>
  <conditionalFormatting sqref="DF12:DH13">
    <cfRule type="cellIs" dxfId="717" priority="206" operator="greaterThan">
      <formula>0</formula>
    </cfRule>
  </conditionalFormatting>
  <conditionalFormatting sqref="EH12:EJ13">
    <cfRule type="cellIs" dxfId="716" priority="204" operator="greaterThan">
      <formula>0</formula>
    </cfRule>
  </conditionalFormatting>
  <conditionalFormatting sqref="Z20:AB21">
    <cfRule type="cellIs" dxfId="715" priority="202" operator="greaterThan">
      <formula>0</formula>
    </cfRule>
  </conditionalFormatting>
  <conditionalFormatting sqref="BB20:BD21">
    <cfRule type="cellIs" dxfId="714" priority="200" operator="greaterThan">
      <formula>0</formula>
    </cfRule>
  </conditionalFormatting>
  <conditionalFormatting sqref="CD20:CF21">
    <cfRule type="cellIs" dxfId="713" priority="198" operator="greaterThan">
      <formula>0</formula>
    </cfRule>
  </conditionalFormatting>
  <conditionalFormatting sqref="CR20:CT21">
    <cfRule type="cellIs" dxfId="712" priority="197" operator="greaterThan">
      <formula>0</formula>
    </cfRule>
  </conditionalFormatting>
  <conditionalFormatting sqref="DF20:DH21">
    <cfRule type="cellIs" dxfId="711" priority="196" operator="greaterThan">
      <formula>0</formula>
    </cfRule>
  </conditionalFormatting>
  <conditionalFormatting sqref="DT20:DV21">
    <cfRule type="cellIs" dxfId="710" priority="195" operator="greaterThan">
      <formula>0</formula>
    </cfRule>
  </conditionalFormatting>
  <conditionalFormatting sqref="EH20:EJ21">
    <cfRule type="cellIs" dxfId="709" priority="194" operator="greaterThan">
      <formula>0</formula>
    </cfRule>
  </conditionalFormatting>
  <conditionalFormatting sqref="CR77:CT78">
    <cfRule type="cellIs" dxfId="708" priority="137" operator="greaterThan">
      <formula>0</formula>
    </cfRule>
  </conditionalFormatting>
  <conditionalFormatting sqref="DT77:DV78">
    <cfRule type="cellIs" dxfId="707" priority="135" operator="greaterThan">
      <formula>0</formula>
    </cfRule>
  </conditionalFormatting>
  <conditionalFormatting sqref="DT69:DV70">
    <cfRule type="cellIs" dxfId="706" priority="145" operator="greaterThan">
      <formula>0</formula>
    </cfRule>
  </conditionalFormatting>
  <conditionalFormatting sqref="BP77:BR78">
    <cfRule type="cellIs" dxfId="705" priority="139" operator="greaterThan">
      <formula>0</formula>
    </cfRule>
  </conditionalFormatting>
  <conditionalFormatting sqref="L77:N78">
    <cfRule type="cellIs" dxfId="704" priority="143" operator="greaterThan">
      <formula>0</formula>
    </cfRule>
  </conditionalFormatting>
  <conditionalFormatting sqref="AN77:AP78">
    <cfRule type="cellIs" dxfId="703" priority="141" operator="greaterThan">
      <formula>0</formula>
    </cfRule>
  </conditionalFormatting>
  <conditionalFormatting sqref="CR69:CT70">
    <cfRule type="cellIs" dxfId="702" priority="147" operator="greaterThan">
      <formula>0</formula>
    </cfRule>
  </conditionalFormatting>
  <conditionalFormatting sqref="Z69:AB70">
    <cfRule type="cellIs" dxfId="701" priority="152" operator="greaterThan">
      <formula>0</formula>
    </cfRule>
  </conditionalFormatting>
  <conditionalFormatting sqref="L69:N70">
    <cfRule type="cellIs" dxfId="700" priority="153" operator="greaterThan">
      <formula>0</formula>
    </cfRule>
  </conditionalFormatting>
  <conditionalFormatting sqref="AN69:AP70">
    <cfRule type="cellIs" dxfId="699" priority="151" operator="greaterThan">
      <formula>0</formula>
    </cfRule>
  </conditionalFormatting>
  <conditionalFormatting sqref="BP69:BR70">
    <cfRule type="cellIs" dxfId="698" priority="149" operator="greaterThan">
      <formula>0</formula>
    </cfRule>
  </conditionalFormatting>
  <conditionalFormatting sqref="EH77:EJ78">
    <cfRule type="cellIs" dxfId="697" priority="134" operator="greaterThan">
      <formula>0</formula>
    </cfRule>
  </conditionalFormatting>
  <conditionalFormatting sqref="AN85:AP86">
    <cfRule type="cellIs" dxfId="696" priority="131" operator="greaterThan">
      <formula>0</formula>
    </cfRule>
  </conditionalFormatting>
  <conditionalFormatting sqref="CD85:CF86">
    <cfRule type="cellIs" dxfId="695" priority="129" operator="greaterThan">
      <formula>0</formula>
    </cfRule>
  </conditionalFormatting>
  <conditionalFormatting sqref="EH85:EJ86">
    <cfRule type="cellIs" dxfId="694" priority="128" operator="greaterThan">
      <formula>0</formula>
    </cfRule>
  </conditionalFormatting>
  <conditionalFormatting sqref="DT85:DV86">
    <cfRule type="cellIs" dxfId="693" priority="125" operator="greaterThan">
      <formula>0</formula>
    </cfRule>
  </conditionalFormatting>
  <conditionalFormatting sqref="L20">
    <cfRule type="cellIs" dxfId="692" priority="116" operator="greaterThan">
      <formula>0</formula>
    </cfRule>
  </conditionalFormatting>
  <conditionalFormatting sqref="BP93:BR94">
    <cfRule type="cellIs" dxfId="691" priority="120" operator="greaterThan">
      <formula>0</formula>
    </cfRule>
  </conditionalFormatting>
  <conditionalFormatting sqref="BP12">
    <cfRule type="cellIs" dxfId="690" priority="119" operator="greaterThan">
      <formula>0</formula>
    </cfRule>
  </conditionalFormatting>
  <conditionalFormatting sqref="CR12">
    <cfRule type="cellIs" dxfId="689" priority="118" operator="greaterThan">
      <formula>0</formula>
    </cfRule>
  </conditionalFormatting>
  <conditionalFormatting sqref="DT12">
    <cfRule type="cellIs" dxfId="688" priority="117" operator="greaterThan">
      <formula>0</formula>
    </cfRule>
  </conditionalFormatting>
  <conditionalFormatting sqref="AN20">
    <cfRule type="cellIs" dxfId="687" priority="115" operator="greaterThan">
      <formula>0</formula>
    </cfRule>
  </conditionalFormatting>
  <conditionalFormatting sqref="BP20">
    <cfRule type="cellIs" dxfId="686" priority="114" operator="greaterThan">
      <formula>0</formula>
    </cfRule>
  </conditionalFormatting>
  <conditionalFormatting sqref="BB77">
    <cfRule type="cellIs" dxfId="685" priority="91" operator="greaterThan">
      <formula>0</formula>
    </cfRule>
  </conditionalFormatting>
  <conditionalFormatting sqref="EH61">
    <cfRule type="cellIs" dxfId="684" priority="97" operator="greaterThan">
      <formula>0</formula>
    </cfRule>
  </conditionalFormatting>
  <conditionalFormatting sqref="Z77">
    <cfRule type="cellIs" dxfId="683" priority="92" operator="greaterThan">
      <formula>0</formula>
    </cfRule>
  </conditionalFormatting>
  <conditionalFormatting sqref="AN28:AP29">
    <cfRule type="cellIs" dxfId="682" priority="66" operator="greaterThan">
      <formula>0</formula>
    </cfRule>
  </conditionalFormatting>
  <conditionalFormatting sqref="CD77">
    <cfRule type="cellIs" dxfId="681" priority="90" operator="greaterThan">
      <formula>0</formula>
    </cfRule>
  </conditionalFormatting>
  <conditionalFormatting sqref="DF77">
    <cfRule type="cellIs" dxfId="680" priority="89" operator="greaterThan">
      <formula>0</formula>
    </cfRule>
  </conditionalFormatting>
  <conditionalFormatting sqref="BB69">
    <cfRule type="cellIs" dxfId="679" priority="96" operator="greaterThan">
      <formula>0</formula>
    </cfRule>
  </conditionalFormatting>
  <conditionalFormatting sqref="CD69">
    <cfRule type="cellIs" dxfId="678" priority="95" operator="greaterThan">
      <formula>0</formula>
    </cfRule>
  </conditionalFormatting>
  <conditionalFormatting sqref="DF69">
    <cfRule type="cellIs" dxfId="677" priority="94" operator="greaterThan">
      <formula>0</formula>
    </cfRule>
  </conditionalFormatting>
  <conditionalFormatting sqref="EH69">
    <cfRule type="cellIs" dxfId="676" priority="93" operator="greaterThan">
      <formula>0</formula>
    </cfRule>
  </conditionalFormatting>
  <conditionalFormatting sqref="Z85">
    <cfRule type="cellIs" dxfId="675" priority="87" operator="greaterThan">
      <formula>0</formula>
    </cfRule>
  </conditionalFormatting>
  <conditionalFormatting sqref="BB85">
    <cfRule type="cellIs" dxfId="674" priority="86" operator="greaterThan">
      <formula>0</formula>
    </cfRule>
  </conditionalFormatting>
  <conditionalFormatting sqref="BP85">
    <cfRule type="cellIs" dxfId="673" priority="85" operator="greaterThan">
      <formula>0</formula>
    </cfRule>
  </conditionalFormatting>
  <conditionalFormatting sqref="CR85">
    <cfRule type="cellIs" dxfId="672" priority="84" operator="greaterThan">
      <formula>0</formula>
    </cfRule>
  </conditionalFormatting>
  <conditionalFormatting sqref="L85">
    <cfRule type="cellIs" dxfId="671" priority="88" operator="greaterThan">
      <formula>0</formula>
    </cfRule>
  </conditionalFormatting>
  <conditionalFormatting sqref="DF85">
    <cfRule type="cellIs" dxfId="670" priority="83" operator="greaterThan">
      <formula>0</formula>
    </cfRule>
  </conditionalFormatting>
  <conditionalFormatting sqref="CD36:CF37">
    <cfRule type="cellIs" dxfId="669" priority="50" operator="greaterThan">
      <formula>0</formula>
    </cfRule>
  </conditionalFormatting>
  <conditionalFormatting sqref="CR36:CT37">
    <cfRule type="cellIs" dxfId="668" priority="49" operator="greaterThan">
      <formula>0</formula>
    </cfRule>
  </conditionalFormatting>
  <conditionalFormatting sqref="DF36:DH37">
    <cfRule type="cellIs" dxfId="667" priority="48" operator="greaterThan">
      <formula>0</formula>
    </cfRule>
  </conditionalFormatting>
  <conditionalFormatting sqref="EH36:EJ37">
    <cfRule type="cellIs" dxfId="666" priority="46" operator="greaterThan">
      <formula>0</formula>
    </cfRule>
  </conditionalFormatting>
  <conditionalFormatting sqref="BP36">
    <cfRule type="cellIs" dxfId="665" priority="45" operator="greaterThan">
      <formula>0</formula>
    </cfRule>
  </conditionalFormatting>
  <conditionalFormatting sqref="DT36">
    <cfRule type="cellIs" dxfId="664" priority="44" operator="greaterThan">
      <formula>0</formula>
    </cfRule>
  </conditionalFormatting>
  <conditionalFormatting sqref="Z44:AB45">
    <cfRule type="cellIs" dxfId="663" priority="43" operator="greaterThan">
      <formula>0</formula>
    </cfRule>
  </conditionalFormatting>
  <conditionalFormatting sqref="L44">
    <cfRule type="cellIs" dxfId="662" priority="42" operator="greaterThan">
      <formula>0</formula>
    </cfRule>
  </conditionalFormatting>
  <conditionalFormatting sqref="AN44">
    <cfRule type="cellIs" dxfId="661" priority="41" operator="greaterThan">
      <formula>0</formula>
    </cfRule>
  </conditionalFormatting>
  <conditionalFormatting sqref="L28:N29">
    <cfRule type="cellIs" dxfId="660" priority="70" operator="greaterThan">
      <formula>0</formula>
    </cfRule>
  </conditionalFormatting>
  <conditionalFormatting sqref="BB28:BD29">
    <cfRule type="cellIs" dxfId="659" priority="69" operator="greaterThan">
      <formula>0</formula>
    </cfRule>
  </conditionalFormatting>
  <conditionalFormatting sqref="CR28:CT29">
    <cfRule type="cellIs" dxfId="658" priority="64" operator="greaterThan">
      <formula>0</formula>
    </cfRule>
  </conditionalFormatting>
  <conditionalFormatting sqref="CD28:CF29">
    <cfRule type="cellIs" dxfId="657" priority="65" operator="greaterThan">
      <formula>0</formula>
    </cfRule>
  </conditionalFormatting>
  <conditionalFormatting sqref="DT28:DV29">
    <cfRule type="cellIs" dxfId="656" priority="62" operator="greaterThan">
      <formula>0</formula>
    </cfRule>
  </conditionalFormatting>
  <conditionalFormatting sqref="Z28">
    <cfRule type="cellIs" dxfId="655" priority="60" operator="greaterThan">
      <formula>0</formula>
    </cfRule>
  </conditionalFormatting>
  <conditionalFormatting sqref="BP28">
    <cfRule type="cellIs" dxfId="654" priority="59" operator="greaterThan">
      <formula>0</formula>
    </cfRule>
  </conditionalFormatting>
  <conditionalFormatting sqref="DF28">
    <cfRule type="cellIs" dxfId="653" priority="58" operator="greaterThan">
      <formula>0</formula>
    </cfRule>
  </conditionalFormatting>
  <conditionalFormatting sqref="EH28">
    <cfRule type="cellIs" dxfId="652" priority="56" operator="greaterThan">
      <formula>0</formula>
    </cfRule>
  </conditionalFormatting>
  <conditionalFormatting sqref="L36:N37">
    <cfRule type="cellIs" dxfId="651" priority="55" operator="greaterThan">
      <formula>0</formula>
    </cfRule>
  </conditionalFormatting>
  <conditionalFormatting sqref="AN36:AP37">
    <cfRule type="cellIs" dxfId="650" priority="54" operator="greaterThan">
      <formula>0</formula>
    </cfRule>
  </conditionalFormatting>
  <conditionalFormatting sqref="Z36">
    <cfRule type="cellIs" dxfId="649" priority="53" operator="greaterThan">
      <formula>0</formula>
    </cfRule>
  </conditionalFormatting>
  <conditionalFormatting sqref="BB36:BD37">
    <cfRule type="cellIs" dxfId="648" priority="52" operator="greaterThan">
      <formula>0</formula>
    </cfRule>
  </conditionalFormatting>
  <conditionalFormatting sqref="BB44:BD45">
    <cfRule type="cellIs" dxfId="647" priority="34" operator="greaterThan">
      <formula>0</formula>
    </cfRule>
  </conditionalFormatting>
  <conditionalFormatting sqref="BP61">
    <cfRule type="cellIs" dxfId="646" priority="7" operator="greaterThan">
      <formula>0</formula>
    </cfRule>
  </conditionalFormatting>
  <conditionalFormatting sqref="CD44:CF45">
    <cfRule type="cellIs" dxfId="645" priority="39" operator="greaterThan">
      <formula>0</formula>
    </cfRule>
  </conditionalFormatting>
  <conditionalFormatting sqref="DT61:DV62">
    <cfRule type="cellIs" dxfId="644" priority="11" operator="greaterThan">
      <formula>0</formula>
    </cfRule>
  </conditionalFormatting>
  <conditionalFormatting sqref="DF44:DH45">
    <cfRule type="cellIs" dxfId="643" priority="37" operator="greaterThan">
      <formula>0</formula>
    </cfRule>
  </conditionalFormatting>
  <conditionalFormatting sqref="EH44:EJ45">
    <cfRule type="cellIs" dxfId="642" priority="35" operator="greaterThan">
      <formula>0</formula>
    </cfRule>
  </conditionalFormatting>
  <conditionalFormatting sqref="BP44">
    <cfRule type="cellIs" dxfId="641" priority="33" operator="greaterThan">
      <formula>0</formula>
    </cfRule>
  </conditionalFormatting>
  <conditionalFormatting sqref="CR44">
    <cfRule type="cellIs" dxfId="640" priority="32" operator="greaterThan">
      <formula>0</formula>
    </cfRule>
  </conditionalFormatting>
  <conditionalFormatting sqref="DT44">
    <cfRule type="cellIs" dxfId="639" priority="31" operator="greaterThan">
      <formula>0</formula>
    </cfRule>
  </conditionalFormatting>
  <conditionalFormatting sqref="L53:N54">
    <cfRule type="cellIs" dxfId="638" priority="30" operator="greaterThan">
      <formula>0</formula>
    </cfRule>
  </conditionalFormatting>
  <conditionalFormatting sqref="Z53:AB54">
    <cfRule type="cellIs" dxfId="637" priority="29" operator="greaterThan">
      <formula>0</formula>
    </cfRule>
  </conditionalFormatting>
  <conditionalFormatting sqref="DF61">
    <cfRule type="cellIs" dxfId="636" priority="6" operator="greaterThan">
      <formula>0</formula>
    </cfRule>
  </conditionalFormatting>
  <conditionalFormatting sqref="BP53:BR54">
    <cfRule type="cellIs" dxfId="635" priority="27" operator="greaterThan">
      <formula>0</formula>
    </cfRule>
  </conditionalFormatting>
  <conditionalFormatting sqref="CR53:CT54">
    <cfRule type="cellIs" dxfId="634" priority="22" operator="greaterThan">
      <formula>0</formula>
    </cfRule>
  </conditionalFormatting>
  <conditionalFormatting sqref="CR61:CT62">
    <cfRule type="cellIs" dxfId="633" priority="9" operator="greaterThan">
      <formula>0</formula>
    </cfRule>
  </conditionalFormatting>
  <conditionalFormatting sqref="EH53:EJ54">
    <cfRule type="cellIs" dxfId="632" priority="20" operator="greaterThan">
      <formula>0</formula>
    </cfRule>
  </conditionalFormatting>
  <conditionalFormatting sqref="BB53:BD54">
    <cfRule type="cellIs" dxfId="631" priority="25" operator="greaterThan">
      <formula>0</formula>
    </cfRule>
  </conditionalFormatting>
  <conditionalFormatting sqref="DF53:DH54">
    <cfRule type="cellIs" dxfId="630" priority="24" operator="greaterThan">
      <formula>0</formula>
    </cfRule>
  </conditionalFormatting>
  <conditionalFormatting sqref="AN53">
    <cfRule type="cellIs" dxfId="629" priority="19" operator="greaterThan">
      <formula>0</formula>
    </cfRule>
  </conditionalFormatting>
  <conditionalFormatting sqref="CD53">
    <cfRule type="cellIs" dxfId="628" priority="18" operator="greaterThan">
      <formula>0</formula>
    </cfRule>
  </conditionalFormatting>
  <conditionalFormatting sqref="DT53">
    <cfRule type="cellIs" dxfId="627" priority="17" operator="greaterThan">
      <formula>0</formula>
    </cfRule>
  </conditionalFormatting>
  <conditionalFormatting sqref="Z61:AB62">
    <cfRule type="cellIs" dxfId="626" priority="16" operator="greaterThan">
      <formula>0</formula>
    </cfRule>
  </conditionalFormatting>
  <conditionalFormatting sqref="BB61:BD62">
    <cfRule type="cellIs" dxfId="625" priority="15" operator="greaterThan">
      <formula>0</formula>
    </cfRule>
  </conditionalFormatting>
  <conditionalFormatting sqref="AN61">
    <cfRule type="cellIs" dxfId="624" priority="13" operator="greaterThan">
      <formula>0</formula>
    </cfRule>
  </conditionalFormatting>
  <conditionalFormatting sqref="L61">
    <cfRule type="cellIs" dxfId="623" priority="14" operator="greaterThan">
      <formula>0</formula>
    </cfRule>
  </conditionalFormatting>
  <conditionalFormatting sqref="CD61:CF62">
    <cfRule type="cellIs" dxfId="622" priority="8" operator="greaterThan">
      <formula>0</formula>
    </cfRule>
  </conditionalFormatting>
  <conditionalFormatting sqref="BB93:BD94">
    <cfRule type="cellIs" dxfId="621" priority="4" operator="greaterThan">
      <formula>0</formula>
    </cfRule>
  </conditionalFormatting>
  <conditionalFormatting sqref="Z93:AB94">
    <cfRule type="cellIs" dxfId="620" priority="3" operator="greaterThan">
      <formula>0</formula>
    </cfRule>
  </conditionalFormatting>
  <conditionalFormatting sqref="L93">
    <cfRule type="cellIs" dxfId="619" priority="1" operator="greaterThan">
      <formula>0</formula>
    </cfRule>
  </conditionalFormatting>
  <conditionalFormatting sqref="AN93:AP94">
    <cfRule type="cellIs" dxfId="618" priority="2" operator="greaterThan">
      <formula>0</formula>
    </cfRule>
  </conditionalFormatting>
  <pageMargins left="0.23622047244094491" right="0.23622047244094491" top="0.74803149606299213" bottom="0.74803149606299213" header="0.31496062992125984" footer="0.31496062992125984"/>
  <pageSetup paperSize="9" scale="49" fitToHeight="0" orientation="portrait" r:id="rId1"/>
  <headerFooter>
    <oddFooter>&amp;R&amp;"Arial,обычный"&amp;22Стр.&amp;P</oddFooter>
  </headerFooter>
  <rowBreaks count="1" manualBreakCount="1">
    <brk id="46" max="16383" man="1"/>
  </rowBreaks>
  <drawing r:id="rId2"/>
</worksheet>
</file>

<file path=xl/worksheets/sheet19.xml><?xml version="1.0" encoding="utf-8"?>
<worksheet xmlns="http://schemas.openxmlformats.org/spreadsheetml/2006/main" xmlns:r="http://schemas.openxmlformats.org/officeDocument/2006/relationships">
  <sheetPr>
    <tabColor theme="5"/>
  </sheetPr>
  <dimension ref="A1:EK73"/>
  <sheetViews>
    <sheetView zoomScale="80" zoomScaleNormal="80" workbookViewId="0">
      <pane ySplit="5" topLeftCell="A6" activePane="bottomLeft" state="frozen"/>
      <selection activeCell="DR102" sqref="DR102"/>
      <selection pane="bottomLeft" activeCell="C52" sqref="C52:EJ52"/>
    </sheetView>
  </sheetViews>
  <sheetFormatPr defaultRowHeight="14.25"/>
  <cols>
    <col min="1" max="1" width="12.85546875" style="163" hidden="1" customWidth="1"/>
    <col min="2" max="2" width="1.7109375" style="163" customWidth="1"/>
    <col min="3" max="9" width="1.42578125" style="163" customWidth="1"/>
    <col min="10" max="10" width="1.85546875" style="163" customWidth="1"/>
    <col min="11" max="11" width="2.7109375" style="163" customWidth="1"/>
    <col min="12" max="12" width="2.140625" style="163" customWidth="1"/>
    <col min="13" max="14" width="1.42578125" style="163" customWidth="1"/>
    <col min="15" max="15" width="14.140625" style="163" hidden="1" customWidth="1"/>
    <col min="16" max="25" width="1.42578125" style="163" customWidth="1"/>
    <col min="26" max="26" width="3.42578125" style="163" customWidth="1"/>
    <col min="27" max="28" width="1.42578125" style="163" customWidth="1"/>
    <col min="29" max="29" width="13" style="163" hidden="1" customWidth="1"/>
    <col min="30" max="33" width="1.42578125" style="163" customWidth="1"/>
    <col min="34" max="35" width="2.5703125" style="163" customWidth="1"/>
    <col min="36" max="42" width="1.42578125" style="163" customWidth="1"/>
    <col min="43" max="43" width="14.140625" style="163" hidden="1" customWidth="1"/>
    <col min="44" max="56" width="1.42578125" style="163" customWidth="1"/>
    <col min="57" max="57" width="13.5703125" style="163" hidden="1" customWidth="1"/>
    <col min="58" max="58" width="1.85546875" style="163" customWidth="1"/>
    <col min="59" max="65" width="1.42578125" style="163" customWidth="1"/>
    <col min="66" max="66" width="2.140625" style="163" customWidth="1"/>
    <col min="67" max="67" width="3.28515625" style="163" customWidth="1"/>
    <col min="68" max="68" width="1.5703125" style="163" customWidth="1"/>
    <col min="69" max="70" width="1.42578125" style="163" customWidth="1"/>
    <col min="71" max="71" width="12.7109375" style="163" hidden="1" customWidth="1"/>
    <col min="72" max="84" width="1.42578125" style="163" customWidth="1"/>
    <col min="85" max="85" width="14.140625" style="163" hidden="1" customWidth="1"/>
    <col min="86" max="86" width="2.42578125" style="163" customWidth="1"/>
    <col min="87" max="97" width="1.42578125" style="163" customWidth="1"/>
    <col min="98" max="98" width="2.140625" style="163" customWidth="1"/>
    <col min="99" max="99" width="9" style="163" hidden="1" customWidth="1"/>
    <col min="100" max="112" width="1.42578125" style="163" customWidth="1"/>
    <col min="113" max="113" width="13.28515625" style="163" hidden="1" customWidth="1"/>
    <col min="114" max="114" width="1.85546875" style="163" customWidth="1"/>
    <col min="115" max="126" width="1.42578125" style="163" customWidth="1"/>
    <col min="127" max="127" width="12.7109375" style="163" hidden="1" customWidth="1"/>
    <col min="128" max="140" width="1.42578125" style="163" customWidth="1"/>
    <col min="141" max="16384" width="9.140625" style="163"/>
  </cols>
  <sheetData>
    <row r="1" spans="1:141" ht="21" thickBot="1">
      <c r="C1" s="750" t="s">
        <v>7680</v>
      </c>
      <c r="D1" s="751"/>
      <c r="E1" s="751"/>
      <c r="F1" s="751"/>
      <c r="G1" s="751"/>
      <c r="H1" s="751"/>
      <c r="I1" s="751"/>
      <c r="J1" s="751"/>
      <c r="K1" s="751"/>
      <c r="L1" s="751"/>
      <c r="M1" s="751"/>
      <c r="N1" s="751"/>
      <c r="O1" s="751"/>
      <c r="P1" s="751"/>
      <c r="Q1" s="751"/>
      <c r="R1" s="751"/>
      <c r="S1" s="751"/>
      <c r="T1" s="751"/>
      <c r="U1" s="751"/>
      <c r="V1" s="751"/>
      <c r="W1" s="751"/>
      <c r="X1" s="751"/>
      <c r="Y1" s="751"/>
      <c r="Z1" s="751"/>
      <c r="AA1" s="751"/>
      <c r="AB1" s="751"/>
      <c r="AC1" s="751"/>
      <c r="AD1" s="751"/>
      <c r="AE1" s="751"/>
      <c r="AF1" s="751"/>
      <c r="AG1" s="751"/>
      <c r="AH1" s="751"/>
      <c r="AI1" s="751"/>
      <c r="AJ1" s="751"/>
      <c r="AK1" s="751"/>
      <c r="AL1" s="751"/>
      <c r="AM1" s="751"/>
      <c r="AN1" s="751"/>
      <c r="AO1" s="751"/>
      <c r="AP1" s="751"/>
      <c r="AQ1" s="751"/>
      <c r="AR1" s="751"/>
      <c r="AS1" s="751"/>
      <c r="AT1" s="751"/>
      <c r="AU1" s="751"/>
      <c r="AV1" s="751"/>
      <c r="AW1" s="751"/>
      <c r="AX1" s="751"/>
      <c r="AY1" s="751"/>
      <c r="AZ1" s="751"/>
      <c r="BA1" s="751"/>
      <c r="BB1" s="751"/>
      <c r="BC1" s="751"/>
      <c r="BD1" s="751"/>
      <c r="BE1" s="751"/>
      <c r="BF1" s="751"/>
      <c r="BG1" s="751"/>
      <c r="BH1" s="751"/>
      <c r="BI1" s="751"/>
      <c r="BJ1" s="751"/>
      <c r="BK1" s="751"/>
      <c r="BL1" s="751"/>
      <c r="BM1" s="751"/>
      <c r="BN1" s="751"/>
      <c r="BO1" s="751"/>
      <c r="BP1" s="751"/>
      <c r="BQ1" s="751"/>
      <c r="BR1" s="751"/>
      <c r="BS1" s="751"/>
      <c r="BT1" s="751"/>
      <c r="BU1" s="751"/>
      <c r="BV1" s="751"/>
      <c r="BW1" s="751"/>
      <c r="BX1" s="751"/>
      <c r="BY1" s="751"/>
      <c r="BZ1" s="751"/>
      <c r="CA1" s="751"/>
      <c r="CB1" s="751"/>
      <c r="CC1" s="751"/>
      <c r="CD1" s="751"/>
      <c r="CE1" s="751"/>
      <c r="CF1" s="751"/>
      <c r="CG1" s="751"/>
      <c r="CH1" s="751"/>
      <c r="CI1" s="751"/>
      <c r="CJ1" s="751"/>
      <c r="CK1" s="751"/>
      <c r="CL1" s="751"/>
      <c r="CM1" s="751"/>
      <c r="CN1" s="751"/>
      <c r="CO1" s="751"/>
      <c r="CP1" s="751"/>
      <c r="CQ1" s="751"/>
      <c r="CR1" s="751"/>
      <c r="CS1" s="751"/>
      <c r="CT1" s="751"/>
      <c r="CU1" s="751"/>
      <c r="CV1" s="751"/>
      <c r="CW1" s="751"/>
      <c r="CX1" s="751"/>
      <c r="CY1" s="751"/>
      <c r="CZ1" s="751"/>
      <c r="DA1" s="751"/>
      <c r="DB1" s="751"/>
      <c r="DC1" s="751"/>
      <c r="DD1" s="751"/>
      <c r="DE1" s="751"/>
      <c r="DF1" s="751"/>
      <c r="DG1" s="751"/>
      <c r="DH1" s="751"/>
      <c r="DI1" s="751"/>
      <c r="DJ1" s="751"/>
      <c r="DK1" s="751"/>
      <c r="DL1" s="751"/>
      <c r="DM1" s="751"/>
      <c r="DN1" s="751"/>
      <c r="DO1" s="751"/>
      <c r="DP1" s="751"/>
      <c r="DQ1" s="751"/>
      <c r="DR1" s="751"/>
      <c r="DS1" s="751"/>
      <c r="DT1" s="751"/>
      <c r="DU1" s="751"/>
      <c r="DV1" s="751"/>
      <c r="DW1" s="751"/>
      <c r="DX1" s="751"/>
      <c r="DY1" s="751"/>
      <c r="DZ1" s="751"/>
      <c r="EA1" s="751"/>
      <c r="EB1" s="751"/>
      <c r="EC1" s="751"/>
      <c r="ED1" s="751"/>
      <c r="EE1" s="751"/>
      <c r="EF1" s="751"/>
      <c r="EG1" s="751"/>
      <c r="EH1" s="751"/>
      <c r="EI1" s="751"/>
      <c r="EJ1" s="752"/>
    </row>
    <row r="2" spans="1:141" ht="15" customHeight="1" thickBot="1">
      <c r="B2" s="561"/>
      <c r="C2" s="561"/>
      <c r="D2" s="561"/>
      <c r="E2" s="561"/>
      <c r="F2" s="561"/>
      <c r="G2" s="561"/>
      <c r="H2" s="561"/>
      <c r="I2" s="561"/>
      <c r="J2" s="561"/>
      <c r="K2" s="561"/>
      <c r="L2" s="561"/>
      <c r="M2" s="212"/>
      <c r="N2" s="932" t="s">
        <v>5003</v>
      </c>
      <c r="O2" s="933"/>
      <c r="P2" s="933"/>
      <c r="Q2" s="933"/>
      <c r="R2" s="933"/>
      <c r="S2" s="933"/>
      <c r="T2" s="933"/>
      <c r="U2" s="933"/>
      <c r="V2" s="933"/>
      <c r="W2" s="933"/>
      <c r="X2" s="933"/>
      <c r="Y2" s="933"/>
      <c r="Z2" s="933"/>
      <c r="AA2" s="933"/>
      <c r="AB2" s="933"/>
      <c r="AC2" s="933"/>
      <c r="AD2" s="933"/>
      <c r="AE2" s="933"/>
      <c r="AF2" s="933"/>
      <c r="AG2" s="933"/>
      <c r="AH2" s="933"/>
      <c r="AI2" s="933"/>
      <c r="AJ2" s="934"/>
      <c r="AK2" s="158"/>
      <c r="AL2" s="158"/>
      <c r="AM2" s="797" t="s">
        <v>7896</v>
      </c>
      <c r="AN2" s="798"/>
      <c r="AO2" s="798"/>
      <c r="AP2" s="798"/>
      <c r="AQ2" s="798"/>
      <c r="AR2" s="798"/>
      <c r="AS2" s="798"/>
      <c r="AT2" s="798"/>
      <c r="AU2" s="798"/>
      <c r="AV2" s="798"/>
      <c r="AW2" s="798"/>
      <c r="AX2" s="798"/>
      <c r="AY2" s="798"/>
      <c r="AZ2" s="798"/>
      <c r="BA2" s="798"/>
      <c r="BB2" s="798"/>
      <c r="BC2" s="798"/>
      <c r="BD2" s="798"/>
      <c r="BE2" s="798"/>
      <c r="BF2" s="798"/>
      <c r="BG2" s="798"/>
      <c r="BH2" s="798"/>
      <c r="BI2" s="798"/>
      <c r="BJ2" s="798"/>
      <c r="BK2" s="798"/>
      <c r="BL2" s="798"/>
      <c r="BM2" s="798"/>
      <c r="BN2" s="798"/>
      <c r="BO2" s="798"/>
      <c r="BP2" s="798"/>
      <c r="BQ2" s="798"/>
      <c r="BR2" s="798"/>
      <c r="BS2" s="798"/>
      <c r="BT2" s="798"/>
      <c r="BU2" s="798"/>
      <c r="BV2" s="798"/>
      <c r="BW2" s="798"/>
      <c r="BX2" s="798"/>
      <c r="BY2" s="798"/>
      <c r="BZ2" s="798"/>
      <c r="CA2" s="798"/>
      <c r="CB2" s="798"/>
      <c r="CC2" s="798"/>
      <c r="CD2" s="798"/>
      <c r="CE2" s="798"/>
      <c r="CF2" s="799"/>
      <c r="CG2" s="142"/>
      <c r="CH2" s="142"/>
      <c r="CI2" s="142"/>
      <c r="CJ2" s="142"/>
      <c r="CK2" s="142"/>
      <c r="CL2" s="142"/>
      <c r="CM2" s="142"/>
      <c r="CN2" s="142"/>
      <c r="CO2" s="142"/>
      <c r="CP2" s="142"/>
      <c r="CQ2" s="142"/>
      <c r="CR2" s="142"/>
      <c r="CS2" s="745" t="s">
        <v>4999</v>
      </c>
      <c r="CT2" s="745"/>
      <c r="CU2" s="745"/>
      <c r="CV2" s="745"/>
      <c r="CW2" s="745"/>
      <c r="CX2" s="745"/>
      <c r="CY2" s="745"/>
      <c r="CZ2" s="745"/>
      <c r="DA2" s="745"/>
      <c r="DB2" s="745"/>
      <c r="DC2" s="745"/>
      <c r="DD2" s="745"/>
      <c r="DE2" s="745"/>
      <c r="DF2" s="745"/>
      <c r="DG2" s="745"/>
      <c r="DH2" s="745"/>
      <c r="DI2" s="745"/>
      <c r="DJ2" s="745"/>
      <c r="DK2" s="745"/>
      <c r="DL2" s="745"/>
      <c r="DN2" s="745" t="s">
        <v>5000</v>
      </c>
      <c r="DO2" s="745"/>
      <c r="DP2" s="745"/>
      <c r="DQ2" s="745"/>
      <c r="DR2" s="745"/>
      <c r="DS2" s="745"/>
      <c r="DT2" s="745"/>
      <c r="DU2" s="745"/>
      <c r="DV2" s="745"/>
      <c r="DW2" s="745"/>
      <c r="DX2" s="745"/>
      <c r="DY2" s="745"/>
      <c r="DZ2" s="745"/>
      <c r="EA2" s="745"/>
      <c r="EB2" s="745"/>
      <c r="EC2" s="745"/>
      <c r="ED2" s="745"/>
      <c r="EE2" s="745"/>
      <c r="EF2" s="745"/>
      <c r="EG2" s="745"/>
      <c r="EH2" s="745"/>
      <c r="EI2" s="142"/>
      <c r="EJ2" s="142"/>
      <c r="EK2" s="142"/>
    </row>
    <row r="3" spans="1:141" s="243" customFormat="1" ht="21" customHeight="1" thickBot="1">
      <c r="B3" s="163"/>
      <c r="C3" s="838" t="s">
        <v>4266</v>
      </c>
      <c r="D3" s="839"/>
      <c r="E3" s="839"/>
      <c r="F3" s="839"/>
      <c r="G3" s="839"/>
      <c r="H3" s="839"/>
      <c r="I3" s="839"/>
      <c r="J3" s="839"/>
      <c r="K3" s="839"/>
      <c r="L3" s="840"/>
      <c r="M3" s="140"/>
      <c r="N3" s="841" t="s">
        <v>602</v>
      </c>
      <c r="O3" s="842"/>
      <c r="P3" s="842"/>
      <c r="Q3" s="842"/>
      <c r="R3" s="842"/>
      <c r="S3" s="842"/>
      <c r="T3" s="842"/>
      <c r="U3" s="842"/>
      <c r="V3" s="842"/>
      <c r="W3" s="842"/>
      <c r="X3" s="843"/>
      <c r="Y3" s="158"/>
      <c r="Z3" s="1031" t="s">
        <v>15</v>
      </c>
      <c r="AA3" s="1032"/>
      <c r="AB3" s="1032"/>
      <c r="AC3" s="1032"/>
      <c r="AD3" s="1032"/>
      <c r="AE3" s="1032"/>
      <c r="AF3" s="1032"/>
      <c r="AG3" s="1032"/>
      <c r="AH3" s="1032"/>
      <c r="AI3" s="1032"/>
      <c r="AJ3" s="1033"/>
      <c r="AK3" s="158"/>
      <c r="AL3" s="158"/>
      <c r="AM3" s="800"/>
      <c r="AN3" s="801"/>
      <c r="AO3" s="801"/>
      <c r="AP3" s="801"/>
      <c r="AQ3" s="801"/>
      <c r="AR3" s="801"/>
      <c r="AS3" s="801"/>
      <c r="AT3" s="801"/>
      <c r="AU3" s="801"/>
      <c r="AV3" s="801"/>
      <c r="AW3" s="801"/>
      <c r="AX3" s="801"/>
      <c r="AY3" s="801"/>
      <c r="AZ3" s="801"/>
      <c r="BA3" s="801"/>
      <c r="BB3" s="801"/>
      <c r="BC3" s="801"/>
      <c r="BD3" s="801"/>
      <c r="BE3" s="801"/>
      <c r="BF3" s="801"/>
      <c r="BG3" s="801"/>
      <c r="BH3" s="801"/>
      <c r="BI3" s="801"/>
      <c r="BJ3" s="801"/>
      <c r="BK3" s="801"/>
      <c r="BL3" s="801"/>
      <c r="BM3" s="801"/>
      <c r="BN3" s="801"/>
      <c r="BO3" s="801"/>
      <c r="BP3" s="801"/>
      <c r="BQ3" s="801"/>
      <c r="BR3" s="801"/>
      <c r="BS3" s="801"/>
      <c r="BT3" s="801"/>
      <c r="BU3" s="801"/>
      <c r="BV3" s="801"/>
      <c r="BW3" s="801"/>
      <c r="BX3" s="801"/>
      <c r="BY3" s="801"/>
      <c r="BZ3" s="801"/>
      <c r="CA3" s="801"/>
      <c r="CB3" s="801"/>
      <c r="CC3" s="801"/>
      <c r="CD3" s="801"/>
      <c r="CE3" s="801"/>
      <c r="CF3" s="802"/>
      <c r="CI3" s="758" t="s">
        <v>4266</v>
      </c>
      <c r="CJ3" s="758"/>
      <c r="CK3" s="758"/>
      <c r="CL3" s="758"/>
      <c r="CM3" s="758"/>
      <c r="CN3" s="758"/>
      <c r="CO3" s="758"/>
      <c r="CP3" s="758"/>
      <c r="CQ3" s="758"/>
      <c r="CR3" s="142"/>
      <c r="CS3" s="1034">
        <f>Z13+AN13+BB13+CD13+DF13+EH13+Z22+AN22+BB22+BP22+CD22+CR22+DT22+EH22+Z31+BB31+BP31+CR31+DF31+DT31+L40+Z40+BB40+CD40+DF40+L49+AN49+BB49+BP49+CR49+DT49+L59+AN59+BP59+CR59+EH59+AN68+BP68+CD68+CR68+DF68+EH40</f>
        <v>0</v>
      </c>
      <c r="CT3" s="1034"/>
      <c r="CU3" s="1034"/>
      <c r="CV3" s="1034"/>
      <c r="CW3" s="1034"/>
      <c r="CX3" s="1034"/>
      <c r="CY3" s="1034"/>
      <c r="CZ3" s="1034"/>
      <c r="DA3" s="1034"/>
      <c r="DB3" s="1034"/>
      <c r="DC3" s="1035">
        <f>Z14+AN14+BB14+CD14+DF14+EH14+Z23+AN23+BB23+BP23+CD23+CR23+DT23+EH23+Z32+BB32+BP32+CR32+DF32+DT32+L41+Z41+BB41+CD41+DF41+L50+AN50+BB50+BP50+CR50+DT50+L60+AN60+BP60+CR60+EH60+AN69+BP69+CD69+CR69+DF69+EH41</f>
        <v>0</v>
      </c>
      <c r="DD3" s="1035"/>
      <c r="DE3" s="1035"/>
      <c r="DF3" s="1035"/>
      <c r="DG3" s="1035"/>
      <c r="DH3" s="1035"/>
      <c r="DI3" s="1035"/>
      <c r="DJ3" s="1035"/>
      <c r="DK3" s="1035"/>
      <c r="DL3" s="1035"/>
      <c r="DM3" s="570"/>
      <c r="DN3" s="1151">
        <f>Q13*Z13+AE13*AN13+AS13*BB13+BU13*CD13+CW13*DF13+DY13*EH13+Q22*Z22+AE22*AN22+AS22*BB22+BG22*BP22+BU22*CD22+CI22*CR22+DK22*DT22+DY22*EH22+Q31*Z31+AS31*BB31+BG31*BP31+CI31*CR31+CW31*DF31+DK31*DT31+C40*L40+Q40*Z40+AS40*BB40+BU40*CD40+CW40*DF40+DY40*EH40+C49*L49+AE49*AN49+AS49*BB49+BG49*BP49+CI49*CR49+DK49*DT49+C59*L59+AE59*AN59+BG59*BP59+CI59*CR59+DY59*EH59+AE68*AN68+BG68*BP68+BU68*CD68+CI68*CR68+CW68*DF68+DK68*DT68+DY68*EH68</f>
        <v>0</v>
      </c>
      <c r="DO3" s="1152"/>
      <c r="DP3" s="1152"/>
      <c r="DQ3" s="1152"/>
      <c r="DR3" s="1152"/>
      <c r="DS3" s="1152"/>
      <c r="DT3" s="1152"/>
      <c r="DU3" s="1152"/>
      <c r="DV3" s="1152"/>
      <c r="DW3" s="1152"/>
      <c r="DX3" s="1153"/>
      <c r="DY3" s="1039">
        <f>Q14*Z14+AE14*AN14+AS14*BB14+BU14*CD14+CW14*DF14+DY14*EH14+Q23*Z23+AE23*AN23+AS23*BB23+BG23*BP23+BU23*CD23+CI23*CR23+DK23*DT23+DY23*EH23+Q32*Z32+AS32*BB32+BG32*BP32+CI32*CR32+CW32*DF32+DK32*DT32+C41*L41+Q41*Z41+AS41*BB41+BU41*CD41+CW41*DF41+DY41*EH41+C50*L50+AE50*AN50+AS50*BB50+BG50*BP50+CI50*CR50+DK50*DT50+C60*L60+AE60*AN60+BG60*BP60+CI60*CR60+DY60*EH60+AE69*AN69+BG69*BP69+BU69*CD69+CI69*CR69+CW69*DF69+DK69*DT69+DY69*EH69</f>
        <v>0</v>
      </c>
      <c r="DZ3" s="1040"/>
      <c r="EA3" s="1040"/>
      <c r="EB3" s="1040"/>
      <c r="EC3" s="1040"/>
      <c r="ED3" s="1040"/>
      <c r="EE3" s="1040"/>
      <c r="EF3" s="1040"/>
      <c r="EG3" s="1040"/>
      <c r="EH3" s="1041"/>
      <c r="EI3" s="142"/>
      <c r="EJ3" s="142"/>
      <c r="EK3" s="142"/>
    </row>
    <row r="4" spans="1:141" s="243" customFormat="1" ht="27" customHeight="1" thickBot="1">
      <c r="B4" s="163"/>
      <c r="C4" s="917" t="s">
        <v>4183</v>
      </c>
      <c r="D4" s="918"/>
      <c r="E4" s="918"/>
      <c r="F4" s="918"/>
      <c r="G4" s="918"/>
      <c r="H4" s="918"/>
      <c r="I4" s="918"/>
      <c r="J4" s="918"/>
      <c r="K4" s="918"/>
      <c r="L4" s="919"/>
      <c r="M4" s="140"/>
      <c r="N4" s="1042" t="s">
        <v>7574</v>
      </c>
      <c r="O4" s="1043"/>
      <c r="P4" s="1043"/>
      <c r="Q4" s="1043"/>
      <c r="R4" s="1043"/>
      <c r="S4" s="1043"/>
      <c r="T4" s="1043"/>
      <c r="U4" s="1043"/>
      <c r="V4" s="1043"/>
      <c r="W4" s="1043"/>
      <c r="X4" s="1044"/>
      <c r="Y4" s="158"/>
      <c r="Z4" s="1048" t="s">
        <v>7627</v>
      </c>
      <c r="AA4" s="1049"/>
      <c r="AB4" s="1049"/>
      <c r="AC4" s="1049"/>
      <c r="AD4" s="1049"/>
      <c r="AE4" s="1049"/>
      <c r="AF4" s="1049"/>
      <c r="AG4" s="1049"/>
      <c r="AH4" s="1049"/>
      <c r="AI4" s="1049"/>
      <c r="AJ4" s="1050"/>
      <c r="AK4" s="158"/>
      <c r="AL4" s="158"/>
      <c r="AM4" s="803"/>
      <c r="AN4" s="804"/>
      <c r="AO4" s="804"/>
      <c r="AP4" s="804"/>
      <c r="AQ4" s="804"/>
      <c r="AR4" s="804"/>
      <c r="AS4" s="804"/>
      <c r="AT4" s="804"/>
      <c r="AU4" s="804"/>
      <c r="AV4" s="804"/>
      <c r="AW4" s="804"/>
      <c r="AX4" s="804"/>
      <c r="AY4" s="804"/>
      <c r="AZ4" s="804"/>
      <c r="BA4" s="804"/>
      <c r="BB4" s="804"/>
      <c r="BC4" s="804"/>
      <c r="BD4" s="804"/>
      <c r="BE4" s="804"/>
      <c r="BF4" s="804"/>
      <c r="BG4" s="804"/>
      <c r="BH4" s="804"/>
      <c r="BI4" s="804"/>
      <c r="BJ4" s="804"/>
      <c r="BK4" s="804"/>
      <c r="BL4" s="804"/>
      <c r="BM4" s="804"/>
      <c r="BN4" s="804"/>
      <c r="BO4" s="804"/>
      <c r="BP4" s="804"/>
      <c r="BQ4" s="804"/>
      <c r="BR4" s="804"/>
      <c r="BS4" s="804"/>
      <c r="BT4" s="804"/>
      <c r="BU4" s="804"/>
      <c r="BV4" s="804"/>
      <c r="BW4" s="804"/>
      <c r="BX4" s="804"/>
      <c r="BY4" s="804"/>
      <c r="BZ4" s="804"/>
      <c r="CA4" s="804"/>
      <c r="CB4" s="804"/>
      <c r="CC4" s="804"/>
      <c r="CD4" s="804"/>
      <c r="CE4" s="804"/>
      <c r="CF4" s="805"/>
      <c r="CI4" s="758" t="s">
        <v>4183</v>
      </c>
      <c r="CJ4" s="758"/>
      <c r="CK4" s="758"/>
      <c r="CL4" s="758"/>
      <c r="CM4" s="758"/>
      <c r="CN4" s="758"/>
      <c r="CO4" s="758"/>
      <c r="CP4" s="758"/>
      <c r="CQ4" s="758"/>
      <c r="CR4" s="142"/>
      <c r="CS4" s="1154">
        <f>L13+BP13+CR13+DT13+L22+DF22+L31+AN31+CD31+EH31+AN40+BP40+CR40+EH39+Z49+CD49+DF49+EH49+Z59+BB59+CD59+DF59+DT59+L68+Z68+BB68</f>
        <v>0</v>
      </c>
      <c r="CT4" s="1155"/>
      <c r="CU4" s="1155"/>
      <c r="CV4" s="1155"/>
      <c r="CW4" s="1155"/>
      <c r="CX4" s="1155"/>
      <c r="CY4" s="1155"/>
      <c r="CZ4" s="1155"/>
      <c r="DA4" s="1155"/>
      <c r="DB4" s="1156"/>
      <c r="DC4" s="1157">
        <f>L14+BP14+CR14+DT14+L23+DF23+L32+AN32+CD32+EH32+AN41+BP41+CR41+EH41+Z50+CD50+DF50+EH50+Z60+BB60+CD60+DF60+DT60+L69+Z69+BB69</f>
        <v>0</v>
      </c>
      <c r="DD4" s="1158"/>
      <c r="DE4" s="1158"/>
      <c r="DF4" s="1158"/>
      <c r="DG4" s="1158"/>
      <c r="DH4" s="1158"/>
      <c r="DI4" s="1158"/>
      <c r="DJ4" s="1158"/>
      <c r="DK4" s="1158"/>
      <c r="DL4" s="1159"/>
      <c r="DM4" s="570"/>
      <c r="DN4" s="1151">
        <f>C13*L13+BG13*BP13+CI13*CR13+DK13*DT13+C22*L22+CW22*DF22+C31*L31+AE31*AN31+BU31*CD31+DY31*EH31+AE40*AN40+BG40*BP40+CI40*CR40+DY39*EH39+Q49*Z49+BU49*CD49+CW49*DF49+DY49*EH49+Q59*Z59+AS59*BB59+BU59*CD59+CW59*DF59+DK59*DT59+C68*L68+Q68*Z68+AS68*BB68</f>
        <v>0</v>
      </c>
      <c r="DO4" s="1152"/>
      <c r="DP4" s="1152"/>
      <c r="DQ4" s="1152"/>
      <c r="DR4" s="1152"/>
      <c r="DS4" s="1152"/>
      <c r="DT4" s="1152"/>
      <c r="DU4" s="1152"/>
      <c r="DV4" s="1152"/>
      <c r="DW4" s="1152"/>
      <c r="DX4" s="1153"/>
      <c r="DY4" s="1039">
        <f>C14*L14+BG14*BP14+CI14*CR14+DK14*DT14+C23*L23+CW23*DF23+C32*L32+AE32*AN32+BU32*CD32+DY32*EH32+AE41*AN41+BG41*BP41+CI41*CR41+DY41*EH41+Q50*Z50+BU50*CD50+CW50*DF50+DY50*EH50+Q60*Z60+AS60*BB60+BU60*CD60+CW60*DF60+DK60*DT60+C69*L69+Q69*Z69+AS69*BB69</f>
        <v>0</v>
      </c>
      <c r="DZ4" s="1040"/>
      <c r="EA4" s="1040"/>
      <c r="EB4" s="1040"/>
      <c r="EC4" s="1040"/>
      <c r="ED4" s="1040"/>
      <c r="EE4" s="1040"/>
      <c r="EF4" s="1040"/>
      <c r="EG4" s="1040"/>
      <c r="EH4" s="1041"/>
      <c r="EI4" s="142"/>
      <c r="EJ4" s="142"/>
      <c r="EK4" s="142"/>
    </row>
    <row r="5" spans="1:141" ht="27" customHeight="1">
      <c r="B5" s="561"/>
      <c r="C5" s="561"/>
      <c r="D5" s="561"/>
      <c r="E5" s="561"/>
      <c r="F5" s="561"/>
      <c r="G5" s="561"/>
      <c r="H5" s="561"/>
      <c r="I5" s="561"/>
      <c r="J5" s="561"/>
      <c r="K5" s="561"/>
      <c r="L5" s="561"/>
      <c r="M5" s="160"/>
      <c r="N5" s="158"/>
      <c r="O5" s="158"/>
      <c r="P5" s="158"/>
      <c r="Q5" s="158"/>
      <c r="R5" s="158"/>
      <c r="S5" s="158"/>
      <c r="T5" s="158"/>
      <c r="U5" s="158"/>
      <c r="V5" s="158"/>
      <c r="W5" s="158"/>
      <c r="X5" s="158"/>
      <c r="Y5" s="158"/>
      <c r="Z5" s="140"/>
      <c r="AA5" s="158"/>
      <c r="AB5" s="158"/>
      <c r="AC5" s="158"/>
      <c r="AD5" s="158"/>
      <c r="AE5" s="158"/>
      <c r="AF5" s="158"/>
      <c r="AG5" s="158"/>
      <c r="AH5" s="158"/>
      <c r="AI5" s="158"/>
      <c r="AJ5" s="158"/>
      <c r="AK5" s="158"/>
      <c r="AL5" s="158"/>
      <c r="AM5" s="140"/>
      <c r="AN5" s="158"/>
      <c r="AO5" s="158"/>
      <c r="AP5" s="158"/>
      <c r="AQ5" s="158"/>
      <c r="AR5" s="158"/>
      <c r="AS5" s="158"/>
      <c r="AT5" s="158"/>
      <c r="AU5" s="158"/>
      <c r="AV5" s="158"/>
      <c r="AW5" s="158"/>
      <c r="AX5" s="158"/>
      <c r="AY5" s="158"/>
      <c r="AZ5" s="160"/>
      <c r="BA5" s="160"/>
      <c r="BB5" s="160"/>
      <c r="BC5" s="160"/>
      <c r="BD5" s="158"/>
      <c r="BE5" s="158"/>
      <c r="BF5" s="158"/>
      <c r="BG5" s="158"/>
      <c r="BH5" s="158"/>
      <c r="BI5" s="158"/>
      <c r="BJ5" s="158"/>
      <c r="BK5" s="158"/>
      <c r="BL5" s="158"/>
      <c r="BM5" s="158"/>
      <c r="BN5" s="158"/>
      <c r="BO5" s="158"/>
      <c r="BP5" s="158"/>
      <c r="BQ5" s="158"/>
      <c r="BR5" s="158"/>
      <c r="BS5" s="158"/>
      <c r="BT5" s="164"/>
      <c r="BU5" s="142"/>
      <c r="BV5" s="142"/>
      <c r="BW5" s="142"/>
      <c r="BX5" s="142"/>
      <c r="BY5" s="142"/>
      <c r="BZ5" s="142"/>
      <c r="CA5" s="142"/>
      <c r="CB5" s="142"/>
      <c r="CC5" s="142"/>
      <c r="CD5" s="142"/>
      <c r="CE5" s="142"/>
      <c r="CF5" s="142"/>
      <c r="CG5" s="142"/>
      <c r="CH5" s="142"/>
      <c r="CI5" s="758" t="s">
        <v>5001</v>
      </c>
      <c r="CJ5" s="758"/>
      <c r="CK5" s="758"/>
      <c r="CL5" s="758"/>
      <c r="CM5" s="758"/>
      <c r="CN5" s="758"/>
      <c r="CO5" s="758"/>
      <c r="CP5" s="758"/>
      <c r="CQ5" s="758"/>
      <c r="CR5" s="142"/>
      <c r="CS5" s="991">
        <f>CS3+CS4+DC3+DC4</f>
        <v>0</v>
      </c>
      <c r="CT5" s="991"/>
      <c r="CU5" s="991"/>
      <c r="CV5" s="991"/>
      <c r="CW5" s="991"/>
      <c r="CX5" s="991"/>
      <c r="CY5" s="991"/>
      <c r="CZ5" s="991"/>
      <c r="DA5" s="991"/>
      <c r="DB5" s="991"/>
      <c r="DC5" s="991"/>
      <c r="DD5" s="991"/>
      <c r="DE5" s="991"/>
      <c r="DF5" s="991"/>
      <c r="DG5" s="991"/>
      <c r="DH5" s="991"/>
      <c r="DI5" s="991"/>
      <c r="DJ5" s="991"/>
      <c r="DK5" s="991"/>
      <c r="DL5" s="991"/>
      <c r="DN5" s="992">
        <f>DN3+DN4+DY4+DY3</f>
        <v>0</v>
      </c>
      <c r="DO5" s="992"/>
      <c r="DP5" s="992"/>
      <c r="DQ5" s="992"/>
      <c r="DR5" s="992"/>
      <c r="DS5" s="992"/>
      <c r="DT5" s="992"/>
      <c r="DU5" s="992"/>
      <c r="DV5" s="992"/>
      <c r="DW5" s="992"/>
      <c r="DX5" s="992"/>
      <c r="DY5" s="992"/>
      <c r="DZ5" s="992"/>
      <c r="EA5" s="992"/>
      <c r="EB5" s="992"/>
      <c r="EC5" s="992"/>
      <c r="ED5" s="992"/>
      <c r="EE5" s="992"/>
      <c r="EF5" s="992"/>
      <c r="EG5" s="992"/>
      <c r="EH5" s="992"/>
      <c r="EI5" s="142"/>
      <c r="EJ5" s="142"/>
      <c r="EK5" s="142"/>
    </row>
    <row r="6" spans="1:141" ht="9" customHeight="1" thickBot="1">
      <c r="B6" s="766"/>
      <c r="C6" s="766"/>
      <c r="D6" s="766"/>
      <c r="E6" s="766"/>
      <c r="F6" s="766"/>
      <c r="G6" s="766"/>
      <c r="H6" s="766"/>
      <c r="I6" s="766"/>
      <c r="J6" s="766"/>
      <c r="K6" s="766"/>
      <c r="L6" s="766"/>
      <c r="M6" s="766"/>
      <c r="N6" s="766"/>
      <c r="O6" s="766"/>
      <c r="P6" s="766"/>
      <c r="Q6" s="766"/>
      <c r="R6" s="766"/>
      <c r="S6" s="766"/>
      <c r="T6" s="766"/>
      <c r="U6" s="766"/>
      <c r="V6" s="766"/>
      <c r="W6" s="766"/>
      <c r="X6" s="766"/>
      <c r="Y6" s="766"/>
      <c r="Z6" s="766"/>
      <c r="AA6" s="766"/>
      <c r="AB6" s="766"/>
      <c r="AC6" s="766"/>
      <c r="AD6" s="766"/>
      <c r="AE6" s="766"/>
      <c r="AF6" s="766"/>
      <c r="AG6" s="766"/>
      <c r="AH6" s="766"/>
      <c r="AI6" s="766"/>
      <c r="AJ6" s="766"/>
      <c r="AK6" s="766"/>
      <c r="AL6" s="766"/>
      <c r="AM6" s="766"/>
      <c r="AN6" s="766"/>
      <c r="AO6" s="766"/>
      <c r="AP6" s="766"/>
      <c r="AQ6" s="766"/>
      <c r="AR6" s="766"/>
      <c r="AS6" s="766"/>
      <c r="AT6" s="766"/>
      <c r="AU6" s="766"/>
      <c r="AV6" s="766"/>
      <c r="AW6" s="766"/>
      <c r="AX6" s="766"/>
      <c r="AY6" s="766"/>
      <c r="AZ6" s="766"/>
      <c r="BA6" s="766"/>
      <c r="BB6" s="766"/>
      <c r="BC6" s="766"/>
      <c r="BD6" s="766"/>
      <c r="BE6" s="766"/>
      <c r="BF6" s="766"/>
      <c r="BG6" s="766"/>
      <c r="BH6" s="766"/>
      <c r="BI6" s="766"/>
      <c r="BJ6" s="766"/>
      <c r="BK6" s="766"/>
      <c r="BL6" s="766"/>
      <c r="BM6" s="766"/>
      <c r="BN6" s="766"/>
      <c r="BO6" s="766"/>
      <c r="BP6" s="766"/>
      <c r="BQ6" s="766"/>
      <c r="BR6" s="766"/>
      <c r="BS6" s="766"/>
      <c r="BT6" s="766"/>
      <c r="BU6" s="766"/>
      <c r="BV6" s="766"/>
      <c r="BW6" s="766"/>
      <c r="BX6" s="766"/>
      <c r="BY6" s="766"/>
      <c r="BZ6" s="766"/>
      <c r="CA6" s="766"/>
      <c r="CB6" s="766"/>
      <c r="CC6" s="766"/>
      <c r="CD6" s="766"/>
      <c r="CE6" s="766"/>
      <c r="CF6" s="766"/>
      <c r="CG6" s="766"/>
      <c r="CH6" s="766"/>
      <c r="CI6" s="766"/>
      <c r="CJ6" s="766"/>
      <c r="CK6" s="766"/>
      <c r="CL6" s="766"/>
      <c r="CM6" s="766"/>
      <c r="CN6" s="766"/>
      <c r="CO6" s="766"/>
      <c r="CP6" s="766"/>
      <c r="CQ6" s="766"/>
      <c r="CR6" s="766"/>
      <c r="CS6" s="766"/>
      <c r="CT6" s="766"/>
      <c r="CU6" s="766"/>
      <c r="CV6" s="766"/>
      <c r="CW6" s="766"/>
      <c r="CX6" s="766"/>
      <c r="CY6" s="766"/>
      <c r="CZ6" s="766"/>
      <c r="DA6" s="766"/>
      <c r="DB6" s="766"/>
      <c r="DC6" s="766"/>
      <c r="DD6" s="766"/>
      <c r="DE6" s="766"/>
      <c r="DF6" s="766"/>
      <c r="DG6" s="766"/>
      <c r="DH6" s="766"/>
      <c r="DI6" s="766"/>
      <c r="DJ6" s="766"/>
      <c r="DK6" s="766"/>
      <c r="DL6" s="766"/>
      <c r="DM6" s="766"/>
      <c r="DN6" s="766"/>
      <c r="DO6" s="766"/>
      <c r="DP6" s="766"/>
      <c r="DQ6" s="766"/>
      <c r="DR6" s="766"/>
      <c r="DS6" s="766"/>
      <c r="DT6" s="766"/>
      <c r="DU6" s="766"/>
      <c r="DV6" s="766"/>
      <c r="DW6" s="766"/>
      <c r="DX6" s="766"/>
      <c r="DY6" s="766"/>
      <c r="DZ6" s="766"/>
      <c r="EA6" s="766"/>
      <c r="EB6" s="766"/>
      <c r="EC6" s="766"/>
      <c r="ED6" s="766"/>
      <c r="EE6" s="766"/>
      <c r="EF6" s="766"/>
      <c r="EG6" s="766"/>
      <c r="EH6" s="766"/>
      <c r="EI6" s="766"/>
      <c r="EJ6" s="766"/>
    </row>
    <row r="7" spans="1:141" ht="15" thickBot="1">
      <c r="C7" s="784" t="s">
        <v>4261</v>
      </c>
      <c r="D7" s="785"/>
      <c r="E7" s="785"/>
      <c r="F7" s="785"/>
      <c r="G7" s="785"/>
      <c r="H7" s="785"/>
      <c r="I7" s="785"/>
      <c r="J7" s="785"/>
      <c r="K7" s="785"/>
      <c r="L7" s="785"/>
      <c r="M7" s="785"/>
      <c r="N7" s="785"/>
      <c r="O7" s="785"/>
      <c r="P7" s="785"/>
      <c r="Q7" s="785"/>
      <c r="R7" s="785"/>
      <c r="S7" s="785"/>
      <c r="T7" s="785"/>
      <c r="U7" s="785"/>
      <c r="V7" s="785"/>
      <c r="W7" s="785"/>
      <c r="X7" s="785"/>
      <c r="Y7" s="785"/>
      <c r="Z7" s="785"/>
      <c r="AA7" s="785"/>
      <c r="AB7" s="785"/>
      <c r="AC7" s="785"/>
      <c r="AD7" s="785"/>
      <c r="AE7" s="785"/>
      <c r="AF7" s="785"/>
      <c r="AG7" s="785"/>
      <c r="AH7" s="785"/>
      <c r="AI7" s="785"/>
      <c r="AJ7" s="785"/>
      <c r="AK7" s="785"/>
      <c r="AL7" s="785"/>
      <c r="AM7" s="785"/>
      <c r="AN7" s="785"/>
      <c r="AO7" s="785"/>
      <c r="AP7" s="785"/>
      <c r="AQ7" s="785"/>
      <c r="AR7" s="785"/>
      <c r="AS7" s="785"/>
      <c r="AT7" s="785"/>
      <c r="AU7" s="785"/>
      <c r="AV7" s="785"/>
      <c r="AW7" s="785"/>
      <c r="AX7" s="785"/>
      <c r="AY7" s="785"/>
      <c r="AZ7" s="785"/>
      <c r="BA7" s="785"/>
      <c r="BB7" s="785"/>
      <c r="BC7" s="785"/>
      <c r="BD7" s="786"/>
      <c r="BE7" s="134"/>
      <c r="BF7" s="160"/>
      <c r="BG7" s="754" t="s">
        <v>4267</v>
      </c>
      <c r="BH7" s="755"/>
      <c r="BI7" s="755"/>
      <c r="BJ7" s="755"/>
      <c r="BK7" s="755"/>
      <c r="BL7" s="755"/>
      <c r="BM7" s="755"/>
      <c r="BN7" s="755"/>
      <c r="BO7" s="755"/>
      <c r="BP7" s="755"/>
      <c r="BQ7" s="755"/>
      <c r="BR7" s="755"/>
      <c r="BS7" s="755"/>
      <c r="BT7" s="755"/>
      <c r="BU7" s="755"/>
      <c r="BV7" s="755"/>
      <c r="BW7" s="755"/>
      <c r="BX7" s="755"/>
      <c r="BY7" s="755"/>
      <c r="BZ7" s="755"/>
      <c r="CA7" s="755"/>
      <c r="CB7" s="755"/>
      <c r="CC7" s="755"/>
      <c r="CD7" s="755"/>
      <c r="CE7" s="755"/>
      <c r="CF7" s="756"/>
      <c r="CG7" s="134"/>
      <c r="CH7" s="160"/>
      <c r="CI7" s="754" t="s">
        <v>4269</v>
      </c>
      <c r="CJ7" s="755"/>
      <c r="CK7" s="755"/>
      <c r="CL7" s="755"/>
      <c r="CM7" s="755"/>
      <c r="CN7" s="755"/>
      <c r="CO7" s="755"/>
      <c r="CP7" s="755"/>
      <c r="CQ7" s="755"/>
      <c r="CR7" s="755"/>
      <c r="CS7" s="755"/>
      <c r="CT7" s="755"/>
      <c r="CU7" s="755"/>
      <c r="CV7" s="755"/>
      <c r="CW7" s="755"/>
      <c r="CX7" s="755"/>
      <c r="CY7" s="755"/>
      <c r="CZ7" s="755"/>
      <c r="DA7" s="755"/>
      <c r="DB7" s="755"/>
      <c r="DC7" s="755"/>
      <c r="DD7" s="755"/>
      <c r="DE7" s="755"/>
      <c r="DF7" s="755"/>
      <c r="DG7" s="755"/>
      <c r="DH7" s="756"/>
      <c r="DI7" s="134"/>
      <c r="DJ7" s="160"/>
      <c r="DK7" s="754" t="s">
        <v>4270</v>
      </c>
      <c r="DL7" s="755"/>
      <c r="DM7" s="755"/>
      <c r="DN7" s="755"/>
      <c r="DO7" s="755"/>
      <c r="DP7" s="755"/>
      <c r="DQ7" s="755"/>
      <c r="DR7" s="755"/>
      <c r="DS7" s="755"/>
      <c r="DT7" s="755"/>
      <c r="DU7" s="755"/>
      <c r="DV7" s="755"/>
      <c r="DW7" s="755"/>
      <c r="DX7" s="755"/>
      <c r="DY7" s="755"/>
      <c r="DZ7" s="755"/>
      <c r="EA7" s="755"/>
      <c r="EB7" s="755"/>
      <c r="EC7" s="755"/>
      <c r="ED7" s="755"/>
      <c r="EE7" s="755"/>
      <c r="EF7" s="755"/>
      <c r="EG7" s="755"/>
      <c r="EH7" s="755"/>
      <c r="EI7" s="755"/>
      <c r="EJ7" s="756"/>
    </row>
    <row r="8" spans="1:141">
      <c r="C8" s="740" t="s">
        <v>4226</v>
      </c>
      <c r="D8" s="741"/>
      <c r="E8" s="741"/>
      <c r="F8" s="741"/>
      <c r="G8" s="741"/>
      <c r="H8" s="741"/>
      <c r="I8" s="741"/>
      <c r="J8" s="741"/>
      <c r="K8" s="741"/>
      <c r="L8" s="741"/>
      <c r="M8" s="741"/>
      <c r="N8" s="741"/>
      <c r="O8" s="135"/>
      <c r="P8" s="164"/>
      <c r="Q8" s="741" t="s">
        <v>601</v>
      </c>
      <c r="R8" s="741"/>
      <c r="S8" s="741"/>
      <c r="T8" s="741"/>
      <c r="U8" s="741"/>
      <c r="V8" s="741"/>
      <c r="W8" s="741"/>
      <c r="X8" s="741"/>
      <c r="Y8" s="741"/>
      <c r="Z8" s="741"/>
      <c r="AA8" s="741"/>
      <c r="AB8" s="741"/>
      <c r="AC8" s="135"/>
      <c r="AD8" s="160"/>
      <c r="AE8" s="741" t="s">
        <v>667</v>
      </c>
      <c r="AF8" s="741"/>
      <c r="AG8" s="741"/>
      <c r="AH8" s="741"/>
      <c r="AI8" s="741"/>
      <c r="AJ8" s="741"/>
      <c r="AK8" s="741"/>
      <c r="AL8" s="741"/>
      <c r="AM8" s="741"/>
      <c r="AN8" s="741"/>
      <c r="AO8" s="741"/>
      <c r="AP8" s="741"/>
      <c r="AQ8" s="135"/>
      <c r="AR8" s="160"/>
      <c r="AS8" s="741" t="s">
        <v>4264</v>
      </c>
      <c r="AT8" s="741"/>
      <c r="AU8" s="741"/>
      <c r="AV8" s="741"/>
      <c r="AW8" s="741"/>
      <c r="AX8" s="741"/>
      <c r="AY8" s="741"/>
      <c r="AZ8" s="741"/>
      <c r="BA8" s="741"/>
      <c r="BB8" s="741"/>
      <c r="BC8" s="741"/>
      <c r="BD8" s="742"/>
      <c r="BE8" s="135"/>
      <c r="BF8" s="160"/>
      <c r="BG8" s="740" t="s">
        <v>4228</v>
      </c>
      <c r="BH8" s="741"/>
      <c r="BI8" s="741"/>
      <c r="BJ8" s="741"/>
      <c r="BK8" s="741"/>
      <c r="BL8" s="741"/>
      <c r="BM8" s="741"/>
      <c r="BN8" s="741"/>
      <c r="BO8" s="741"/>
      <c r="BP8" s="741"/>
      <c r="BQ8" s="741"/>
      <c r="BR8" s="741"/>
      <c r="BS8" s="135"/>
      <c r="BT8" s="160"/>
      <c r="BU8" s="741" t="s">
        <v>671</v>
      </c>
      <c r="BV8" s="741"/>
      <c r="BW8" s="741"/>
      <c r="BX8" s="741"/>
      <c r="BY8" s="741"/>
      <c r="BZ8" s="741"/>
      <c r="CA8" s="741"/>
      <c r="CB8" s="741"/>
      <c r="CC8" s="741"/>
      <c r="CD8" s="741"/>
      <c r="CE8" s="741"/>
      <c r="CF8" s="742"/>
      <c r="CG8" s="135"/>
      <c r="CH8" s="160"/>
      <c r="CI8" s="732" t="s">
        <v>4232</v>
      </c>
      <c r="CJ8" s="809"/>
      <c r="CK8" s="809"/>
      <c r="CL8" s="809"/>
      <c r="CM8" s="809"/>
      <c r="CN8" s="809"/>
      <c r="CO8" s="809"/>
      <c r="CP8" s="809"/>
      <c r="CQ8" s="809"/>
      <c r="CR8" s="809"/>
      <c r="CS8" s="809"/>
      <c r="CT8" s="809"/>
      <c r="CU8" s="135"/>
      <c r="CV8" s="160"/>
      <c r="CW8" s="809" t="s">
        <v>677</v>
      </c>
      <c r="CX8" s="809"/>
      <c r="CY8" s="809"/>
      <c r="CZ8" s="809"/>
      <c r="DA8" s="809"/>
      <c r="DB8" s="809"/>
      <c r="DC8" s="809"/>
      <c r="DD8" s="809"/>
      <c r="DE8" s="809"/>
      <c r="DF8" s="809"/>
      <c r="DG8" s="809"/>
      <c r="DH8" s="743"/>
      <c r="DI8" s="135"/>
      <c r="DJ8" s="160"/>
      <c r="DK8" s="740" t="s">
        <v>4234</v>
      </c>
      <c r="DL8" s="741"/>
      <c r="DM8" s="741"/>
      <c r="DN8" s="741"/>
      <c r="DO8" s="741"/>
      <c r="DP8" s="741"/>
      <c r="DQ8" s="741"/>
      <c r="DR8" s="741"/>
      <c r="DS8" s="741"/>
      <c r="DT8" s="741"/>
      <c r="DU8" s="741"/>
      <c r="DV8" s="741"/>
      <c r="DW8" s="135"/>
      <c r="DX8" s="164"/>
      <c r="DY8" s="809" t="s">
        <v>601</v>
      </c>
      <c r="DZ8" s="809"/>
      <c r="EA8" s="809"/>
      <c r="EB8" s="809"/>
      <c r="EC8" s="809"/>
      <c r="ED8" s="809"/>
      <c r="EE8" s="809"/>
      <c r="EF8" s="809"/>
      <c r="EG8" s="809"/>
      <c r="EH8" s="809"/>
      <c r="EI8" s="809"/>
      <c r="EJ8" s="743"/>
    </row>
    <row r="9" spans="1:141" ht="54" customHeight="1">
      <c r="C9" s="734" t="s">
        <v>4227</v>
      </c>
      <c r="D9" s="763"/>
      <c r="E9" s="763"/>
      <c r="F9" s="763"/>
      <c r="G9" s="763"/>
      <c r="H9" s="763"/>
      <c r="I9" s="763"/>
      <c r="J9" s="763"/>
      <c r="K9" s="763"/>
      <c r="L9" s="763"/>
      <c r="M9" s="763"/>
      <c r="N9" s="763"/>
      <c r="O9" s="142"/>
      <c r="P9" s="164"/>
      <c r="Q9" s="763" t="s">
        <v>4262</v>
      </c>
      <c r="R9" s="763"/>
      <c r="S9" s="763"/>
      <c r="T9" s="763"/>
      <c r="U9" s="763"/>
      <c r="V9" s="763"/>
      <c r="W9" s="763"/>
      <c r="X9" s="763"/>
      <c r="Y9" s="763"/>
      <c r="Z9" s="763"/>
      <c r="AA9" s="763"/>
      <c r="AB9" s="763"/>
      <c r="AC9" s="142"/>
      <c r="AD9" s="160"/>
      <c r="AE9" s="763" t="s">
        <v>4263</v>
      </c>
      <c r="AF9" s="763"/>
      <c r="AG9" s="763"/>
      <c r="AH9" s="763"/>
      <c r="AI9" s="763"/>
      <c r="AJ9" s="763"/>
      <c r="AK9" s="763"/>
      <c r="AL9" s="763"/>
      <c r="AM9" s="763"/>
      <c r="AN9" s="763"/>
      <c r="AO9" s="763"/>
      <c r="AP9" s="763"/>
      <c r="AQ9" s="142"/>
      <c r="AR9" s="160"/>
      <c r="AS9" s="763" t="s">
        <v>4265</v>
      </c>
      <c r="AT9" s="763"/>
      <c r="AU9" s="763"/>
      <c r="AV9" s="763"/>
      <c r="AW9" s="763"/>
      <c r="AX9" s="763"/>
      <c r="AY9" s="763"/>
      <c r="AZ9" s="763"/>
      <c r="BA9" s="763"/>
      <c r="BB9" s="763"/>
      <c r="BC9" s="763"/>
      <c r="BD9" s="744"/>
      <c r="BE9" s="142"/>
      <c r="BF9" s="160"/>
      <c r="BG9" s="734" t="s">
        <v>4229</v>
      </c>
      <c r="BH9" s="763"/>
      <c r="BI9" s="763"/>
      <c r="BJ9" s="763"/>
      <c r="BK9" s="763"/>
      <c r="BL9" s="763"/>
      <c r="BM9" s="763"/>
      <c r="BN9" s="763"/>
      <c r="BO9" s="763"/>
      <c r="BP9" s="763"/>
      <c r="BQ9" s="763"/>
      <c r="BR9" s="763"/>
      <c r="BS9" s="142"/>
      <c r="BT9" s="160"/>
      <c r="BU9" s="763" t="s">
        <v>4268</v>
      </c>
      <c r="BV9" s="763"/>
      <c r="BW9" s="763"/>
      <c r="BX9" s="763"/>
      <c r="BY9" s="763"/>
      <c r="BZ9" s="763"/>
      <c r="CA9" s="763"/>
      <c r="CB9" s="763"/>
      <c r="CC9" s="763"/>
      <c r="CD9" s="763"/>
      <c r="CE9" s="763"/>
      <c r="CF9" s="744"/>
      <c r="CG9" s="142"/>
      <c r="CH9" s="160"/>
      <c r="CI9" s="734" t="s">
        <v>4231</v>
      </c>
      <c r="CJ9" s="763"/>
      <c r="CK9" s="763"/>
      <c r="CL9" s="763"/>
      <c r="CM9" s="763"/>
      <c r="CN9" s="763"/>
      <c r="CO9" s="763"/>
      <c r="CP9" s="763"/>
      <c r="CQ9" s="763"/>
      <c r="CR9" s="763"/>
      <c r="CS9" s="763"/>
      <c r="CT9" s="763"/>
      <c r="CU9" s="142"/>
      <c r="CV9" s="160"/>
      <c r="CW9" s="763" t="s">
        <v>4272</v>
      </c>
      <c r="CX9" s="763"/>
      <c r="CY9" s="763"/>
      <c r="CZ9" s="763"/>
      <c r="DA9" s="763"/>
      <c r="DB9" s="763"/>
      <c r="DC9" s="763"/>
      <c r="DD9" s="763"/>
      <c r="DE9" s="763"/>
      <c r="DF9" s="763"/>
      <c r="DG9" s="763"/>
      <c r="DH9" s="744"/>
      <c r="DI9" s="142"/>
      <c r="DJ9" s="160"/>
      <c r="DK9" s="734" t="s">
        <v>4323</v>
      </c>
      <c r="DL9" s="763"/>
      <c r="DM9" s="763"/>
      <c r="DN9" s="763"/>
      <c r="DO9" s="763"/>
      <c r="DP9" s="763"/>
      <c r="DQ9" s="763"/>
      <c r="DR9" s="763"/>
      <c r="DS9" s="763"/>
      <c r="DT9" s="763"/>
      <c r="DU9" s="763"/>
      <c r="DV9" s="763"/>
      <c r="DW9" s="142"/>
      <c r="DX9" s="164"/>
      <c r="DY9" s="763" t="s">
        <v>4262</v>
      </c>
      <c r="DZ9" s="763"/>
      <c r="EA9" s="763"/>
      <c r="EB9" s="763"/>
      <c r="EC9" s="763"/>
      <c r="ED9" s="763"/>
      <c r="EE9" s="763"/>
      <c r="EF9" s="763"/>
      <c r="EG9" s="763"/>
      <c r="EH9" s="763"/>
      <c r="EI9" s="763"/>
      <c r="EJ9" s="744"/>
    </row>
    <row r="10" spans="1:141" ht="15" customHeight="1">
      <c r="C10" s="736"/>
      <c r="D10" s="762"/>
      <c r="E10" s="762"/>
      <c r="F10" s="762"/>
      <c r="G10" s="762"/>
      <c r="H10" s="762"/>
      <c r="I10" s="762"/>
      <c r="J10" s="762"/>
      <c r="K10" s="762"/>
      <c r="L10" s="762"/>
      <c r="M10" s="762"/>
      <c r="N10" s="762"/>
      <c r="O10" s="562"/>
      <c r="P10" s="164"/>
      <c r="Q10" s="762" t="s">
        <v>604</v>
      </c>
      <c r="R10" s="762"/>
      <c r="S10" s="762"/>
      <c r="T10" s="762"/>
      <c r="U10" s="762"/>
      <c r="V10" s="762"/>
      <c r="W10" s="762"/>
      <c r="X10" s="762"/>
      <c r="Y10" s="762"/>
      <c r="Z10" s="762"/>
      <c r="AA10" s="762"/>
      <c r="AB10" s="762"/>
      <c r="AC10" s="562"/>
      <c r="AD10" s="160"/>
      <c r="AE10" s="762" t="s">
        <v>669</v>
      </c>
      <c r="AF10" s="762"/>
      <c r="AG10" s="762"/>
      <c r="AH10" s="762"/>
      <c r="AI10" s="762"/>
      <c r="AJ10" s="762"/>
      <c r="AK10" s="762"/>
      <c r="AL10" s="762"/>
      <c r="AM10" s="762"/>
      <c r="AN10" s="762"/>
      <c r="AO10" s="762"/>
      <c r="AP10" s="762"/>
      <c r="AQ10" s="562"/>
      <c r="AR10" s="160"/>
      <c r="AS10" s="762" t="s">
        <v>649</v>
      </c>
      <c r="AT10" s="762"/>
      <c r="AU10" s="762"/>
      <c r="AV10" s="762"/>
      <c r="AW10" s="762"/>
      <c r="AX10" s="762"/>
      <c r="AY10" s="762"/>
      <c r="AZ10" s="762"/>
      <c r="BA10" s="762"/>
      <c r="BB10" s="762"/>
      <c r="BC10" s="762"/>
      <c r="BD10" s="718"/>
      <c r="BE10" s="562"/>
      <c r="BF10" s="160"/>
      <c r="BG10" s="736"/>
      <c r="BH10" s="762"/>
      <c r="BI10" s="762"/>
      <c r="BJ10" s="762"/>
      <c r="BK10" s="762"/>
      <c r="BL10" s="762"/>
      <c r="BM10" s="762"/>
      <c r="BN10" s="762"/>
      <c r="BO10" s="762"/>
      <c r="BP10" s="762"/>
      <c r="BQ10" s="762"/>
      <c r="BR10" s="762"/>
      <c r="BS10" s="562"/>
      <c r="BT10" s="160"/>
      <c r="BU10" s="762" t="s">
        <v>669</v>
      </c>
      <c r="BV10" s="762"/>
      <c r="BW10" s="762"/>
      <c r="BX10" s="762"/>
      <c r="BY10" s="762"/>
      <c r="BZ10" s="762"/>
      <c r="CA10" s="762"/>
      <c r="CB10" s="762"/>
      <c r="CC10" s="762"/>
      <c r="CD10" s="762"/>
      <c r="CE10" s="762"/>
      <c r="CF10" s="718"/>
      <c r="CG10" s="562"/>
      <c r="CH10" s="160"/>
      <c r="CI10" s="736"/>
      <c r="CJ10" s="762"/>
      <c r="CK10" s="762"/>
      <c r="CL10" s="762"/>
      <c r="CM10" s="762"/>
      <c r="CN10" s="762"/>
      <c r="CO10" s="762"/>
      <c r="CP10" s="762"/>
      <c r="CQ10" s="762"/>
      <c r="CR10" s="762"/>
      <c r="CS10" s="762"/>
      <c r="CT10" s="762"/>
      <c r="CU10" s="136"/>
      <c r="CV10" s="246"/>
      <c r="CW10" s="762" t="s">
        <v>669</v>
      </c>
      <c r="CX10" s="762"/>
      <c r="CY10" s="762"/>
      <c r="CZ10" s="762"/>
      <c r="DA10" s="762"/>
      <c r="DB10" s="762"/>
      <c r="DC10" s="762"/>
      <c r="DD10" s="762"/>
      <c r="DE10" s="762"/>
      <c r="DF10" s="762"/>
      <c r="DG10" s="762"/>
      <c r="DH10" s="718"/>
      <c r="DI10" s="562"/>
      <c r="DJ10" s="160"/>
      <c r="DK10" s="736"/>
      <c r="DL10" s="762"/>
      <c r="DM10" s="762"/>
      <c r="DN10" s="762"/>
      <c r="DO10" s="762"/>
      <c r="DP10" s="762"/>
      <c r="DQ10" s="762"/>
      <c r="DR10" s="762"/>
      <c r="DS10" s="762"/>
      <c r="DT10" s="762"/>
      <c r="DU10" s="762"/>
      <c r="DV10" s="762"/>
      <c r="DW10" s="562"/>
      <c r="DX10" s="164"/>
      <c r="DY10" s="762" t="s">
        <v>604</v>
      </c>
      <c r="DZ10" s="762"/>
      <c r="EA10" s="762"/>
      <c r="EB10" s="762"/>
      <c r="EC10" s="762"/>
      <c r="ED10" s="762"/>
      <c r="EE10" s="762"/>
      <c r="EF10" s="762"/>
      <c r="EG10" s="762"/>
      <c r="EH10" s="762"/>
      <c r="EI10" s="762"/>
      <c r="EJ10" s="718"/>
    </row>
    <row r="11" spans="1:141" ht="106.5" customHeight="1">
      <c r="C11" s="732"/>
      <c r="D11" s="809"/>
      <c r="E11" s="809"/>
      <c r="F11" s="809"/>
      <c r="G11" s="809"/>
      <c r="H11" s="809"/>
      <c r="I11" s="809"/>
      <c r="J11" s="809"/>
      <c r="K11" s="809"/>
      <c r="L11" s="809"/>
      <c r="M11" s="809"/>
      <c r="N11" s="809"/>
      <c r="O11" s="135"/>
      <c r="P11" s="164"/>
      <c r="Q11" s="1052"/>
      <c r="R11" s="1053"/>
      <c r="S11" s="1053"/>
      <c r="T11" s="1053"/>
      <c r="U11" s="1053"/>
      <c r="V11" s="1053"/>
      <c r="W11" s="1053"/>
      <c r="X11" s="1053"/>
      <c r="Y11" s="1053"/>
      <c r="Z11" s="1053"/>
      <c r="AA11" s="1053"/>
      <c r="AB11" s="1057"/>
      <c r="AC11" s="135"/>
      <c r="AD11" s="160"/>
      <c r="AE11" s="1052"/>
      <c r="AF11" s="1053"/>
      <c r="AG11" s="1053"/>
      <c r="AH11" s="1053"/>
      <c r="AI11" s="1053"/>
      <c r="AJ11" s="1053"/>
      <c r="AK11" s="1053"/>
      <c r="AL11" s="1053"/>
      <c r="AM11" s="1053"/>
      <c r="AN11" s="1053"/>
      <c r="AO11" s="1053"/>
      <c r="AP11" s="1057"/>
      <c r="AQ11" s="135"/>
      <c r="AR11" s="160"/>
      <c r="AS11" s="1052"/>
      <c r="AT11" s="1053"/>
      <c r="AU11" s="1053"/>
      <c r="AV11" s="1053"/>
      <c r="AW11" s="1053"/>
      <c r="AX11" s="1053"/>
      <c r="AY11" s="1053"/>
      <c r="AZ11" s="1053"/>
      <c r="BA11" s="1053"/>
      <c r="BB11" s="1053"/>
      <c r="BC11" s="1053"/>
      <c r="BD11" s="1054"/>
      <c r="BE11" s="135"/>
      <c r="BF11" s="160"/>
      <c r="BG11" s="732"/>
      <c r="BH11" s="809"/>
      <c r="BI11" s="809"/>
      <c r="BJ11" s="809"/>
      <c r="BK11" s="809"/>
      <c r="BL11" s="809"/>
      <c r="BM11" s="809"/>
      <c r="BN11" s="809"/>
      <c r="BO11" s="809"/>
      <c r="BP11" s="809"/>
      <c r="BQ11" s="809"/>
      <c r="BR11" s="809"/>
      <c r="BS11" s="135"/>
      <c r="BT11" s="160"/>
      <c r="BU11" s="1052"/>
      <c r="BV11" s="1053"/>
      <c r="BW11" s="1053"/>
      <c r="BX11" s="1053"/>
      <c r="BY11" s="1053"/>
      <c r="BZ11" s="1053"/>
      <c r="CA11" s="1053"/>
      <c r="CB11" s="1053"/>
      <c r="CC11" s="1053"/>
      <c r="CD11" s="1053"/>
      <c r="CE11" s="1053"/>
      <c r="CF11" s="1054"/>
      <c r="CG11" s="135"/>
      <c r="CI11" s="732"/>
      <c r="CJ11" s="809"/>
      <c r="CK11" s="809"/>
      <c r="CL11" s="809"/>
      <c r="CM11" s="809"/>
      <c r="CN11" s="809"/>
      <c r="CO11" s="809"/>
      <c r="CP11" s="809"/>
      <c r="CQ11" s="809"/>
      <c r="CR11" s="809"/>
      <c r="CS11" s="809"/>
      <c r="CT11" s="809"/>
      <c r="CU11" s="135"/>
      <c r="CV11" s="160"/>
      <c r="CW11" s="1052"/>
      <c r="CX11" s="1053"/>
      <c r="CY11" s="1053"/>
      <c r="CZ11" s="1053"/>
      <c r="DA11" s="1053"/>
      <c r="DB11" s="1053"/>
      <c r="DC11" s="1053"/>
      <c r="DD11" s="1053"/>
      <c r="DE11" s="1053"/>
      <c r="DF11" s="1053"/>
      <c r="DG11" s="1053"/>
      <c r="DH11" s="1054"/>
      <c r="DI11" s="135"/>
      <c r="DJ11" s="160"/>
      <c r="DK11" s="732"/>
      <c r="DL11" s="809"/>
      <c r="DM11" s="809"/>
      <c r="DN11" s="809"/>
      <c r="DO11" s="809"/>
      <c r="DP11" s="809"/>
      <c r="DQ11" s="809"/>
      <c r="DR11" s="809"/>
      <c r="DS11" s="809"/>
      <c r="DT11" s="809"/>
      <c r="DU11" s="809"/>
      <c r="DV11" s="809"/>
      <c r="DW11" s="135"/>
      <c r="DX11" s="164"/>
      <c r="DY11" s="1052"/>
      <c r="DZ11" s="1053"/>
      <c r="EA11" s="1053"/>
      <c r="EB11" s="1053"/>
      <c r="EC11" s="1053"/>
      <c r="ED11" s="1053"/>
      <c r="EE11" s="1053"/>
      <c r="EF11" s="1053"/>
      <c r="EG11" s="1053"/>
      <c r="EH11" s="1053"/>
      <c r="EI11" s="1053"/>
      <c r="EJ11" s="1054"/>
    </row>
    <row r="12" spans="1:141">
      <c r="C12" s="732"/>
      <c r="D12" s="809"/>
      <c r="E12" s="809"/>
      <c r="F12" s="809"/>
      <c r="G12" s="809"/>
      <c r="H12" s="809"/>
      <c r="I12" s="809"/>
      <c r="J12" s="809"/>
      <c r="K12" s="809"/>
      <c r="L12" s="809"/>
      <c r="M12" s="809"/>
      <c r="N12" s="809"/>
      <c r="O12" s="137"/>
      <c r="P12" s="164"/>
      <c r="Q12" s="1055"/>
      <c r="R12" s="877"/>
      <c r="S12" s="877"/>
      <c r="T12" s="877"/>
      <c r="U12" s="877"/>
      <c r="V12" s="877"/>
      <c r="W12" s="877"/>
      <c r="X12" s="877"/>
      <c r="Y12" s="877"/>
      <c r="Z12" s="877"/>
      <c r="AA12" s="877"/>
      <c r="AB12" s="878"/>
      <c r="AC12" s="137"/>
      <c r="AD12" s="160"/>
      <c r="AE12" s="1055"/>
      <c r="AF12" s="877"/>
      <c r="AG12" s="877"/>
      <c r="AH12" s="877"/>
      <c r="AI12" s="877"/>
      <c r="AJ12" s="877"/>
      <c r="AK12" s="877"/>
      <c r="AL12" s="877"/>
      <c r="AM12" s="877"/>
      <c r="AN12" s="877"/>
      <c r="AO12" s="877"/>
      <c r="AP12" s="878"/>
      <c r="AQ12" s="137"/>
      <c r="AR12" s="160"/>
      <c r="AS12" s="1055"/>
      <c r="AT12" s="877"/>
      <c r="AU12" s="877"/>
      <c r="AV12" s="877"/>
      <c r="AW12" s="877"/>
      <c r="AX12" s="877"/>
      <c r="AY12" s="877"/>
      <c r="AZ12" s="877"/>
      <c r="BA12" s="877"/>
      <c r="BB12" s="877"/>
      <c r="BC12" s="877"/>
      <c r="BD12" s="1056"/>
      <c r="BG12" s="732"/>
      <c r="BH12" s="809"/>
      <c r="BI12" s="809"/>
      <c r="BJ12" s="809"/>
      <c r="BK12" s="809"/>
      <c r="BL12" s="809"/>
      <c r="BM12" s="809"/>
      <c r="BN12" s="809"/>
      <c r="BO12" s="809"/>
      <c r="BP12" s="809"/>
      <c r="BQ12" s="809"/>
      <c r="BR12" s="809"/>
      <c r="BS12" s="137"/>
      <c r="BT12" s="160"/>
      <c r="BU12" s="1055"/>
      <c r="BV12" s="877"/>
      <c r="BW12" s="877"/>
      <c r="BX12" s="877"/>
      <c r="BY12" s="877"/>
      <c r="BZ12" s="877"/>
      <c r="CA12" s="877"/>
      <c r="CB12" s="877"/>
      <c r="CC12" s="877"/>
      <c r="CD12" s="877"/>
      <c r="CE12" s="877"/>
      <c r="CF12" s="1056"/>
      <c r="CI12" s="732"/>
      <c r="CJ12" s="809"/>
      <c r="CK12" s="809"/>
      <c r="CL12" s="809"/>
      <c r="CM12" s="809"/>
      <c r="CN12" s="809"/>
      <c r="CO12" s="809"/>
      <c r="CP12" s="809"/>
      <c r="CQ12" s="809"/>
      <c r="CR12" s="809"/>
      <c r="CS12" s="809"/>
      <c r="CT12" s="809"/>
      <c r="CU12" s="137"/>
      <c r="CV12" s="160"/>
      <c r="CW12" s="1055"/>
      <c r="CX12" s="877"/>
      <c r="CY12" s="877"/>
      <c r="CZ12" s="877"/>
      <c r="DA12" s="877"/>
      <c r="DB12" s="877"/>
      <c r="DC12" s="877"/>
      <c r="DD12" s="877"/>
      <c r="DE12" s="877"/>
      <c r="DF12" s="877"/>
      <c r="DG12" s="877"/>
      <c r="DH12" s="1056"/>
      <c r="DK12" s="732"/>
      <c r="DL12" s="809"/>
      <c r="DM12" s="809"/>
      <c r="DN12" s="809"/>
      <c r="DO12" s="809"/>
      <c r="DP12" s="809"/>
      <c r="DQ12" s="809"/>
      <c r="DR12" s="809"/>
      <c r="DS12" s="809"/>
      <c r="DT12" s="809"/>
      <c r="DU12" s="809"/>
      <c r="DV12" s="809"/>
      <c r="DW12" s="137"/>
      <c r="DX12" s="160"/>
      <c r="DY12" s="1055"/>
      <c r="DZ12" s="877"/>
      <c r="EA12" s="877"/>
      <c r="EB12" s="877"/>
      <c r="EC12" s="877"/>
      <c r="ED12" s="877"/>
      <c r="EE12" s="877"/>
      <c r="EF12" s="877"/>
      <c r="EG12" s="877"/>
      <c r="EH12" s="877"/>
      <c r="EI12" s="877"/>
      <c r="EJ12" s="1056"/>
    </row>
    <row r="13" spans="1:141">
      <c r="A13" s="137" t="s">
        <v>7575</v>
      </c>
      <c r="C13" s="714">
        <f>VLOOKUP(A13,'Прайс-лист'!$B:$K,10,0)</f>
        <v>450</v>
      </c>
      <c r="D13" s="715"/>
      <c r="E13" s="715"/>
      <c r="F13" s="715"/>
      <c r="G13" s="715"/>
      <c r="H13" s="715"/>
      <c r="I13" s="715"/>
      <c r="J13" s="715"/>
      <c r="K13" s="716"/>
      <c r="L13" s="708"/>
      <c r="M13" s="761"/>
      <c r="N13" s="761"/>
      <c r="O13" s="137" t="s">
        <v>606</v>
      </c>
      <c r="P13" s="164"/>
      <c r="Q13" s="1061">
        <f>VLOOKUP(O13,'Прайс-лист'!$B:$K,10,0)</f>
        <v>440</v>
      </c>
      <c r="R13" s="1062"/>
      <c r="S13" s="1062"/>
      <c r="T13" s="1062"/>
      <c r="U13" s="1062"/>
      <c r="V13" s="1062"/>
      <c r="W13" s="1062"/>
      <c r="X13" s="1062"/>
      <c r="Y13" s="1063"/>
      <c r="Z13" s="708"/>
      <c r="AA13" s="761"/>
      <c r="AB13" s="761"/>
      <c r="AC13" s="137" t="s">
        <v>670</v>
      </c>
      <c r="AD13" s="160"/>
      <c r="AE13" s="1061">
        <f>VLOOKUP(AC13,'Прайс-лист'!$B:$K,10,0)</f>
        <v>640</v>
      </c>
      <c r="AF13" s="1062"/>
      <c r="AG13" s="1062"/>
      <c r="AH13" s="1062"/>
      <c r="AI13" s="1062"/>
      <c r="AJ13" s="1062"/>
      <c r="AK13" s="1062"/>
      <c r="AL13" s="1062"/>
      <c r="AM13" s="1063"/>
      <c r="AN13" s="708"/>
      <c r="AO13" s="761"/>
      <c r="AP13" s="761"/>
      <c r="AQ13" s="137" t="s">
        <v>650</v>
      </c>
      <c r="AR13" s="160"/>
      <c r="AS13" s="1061">
        <f>VLOOKUP(AQ13,'Прайс-лист'!$B:$K,10,0)</f>
        <v>320</v>
      </c>
      <c r="AT13" s="1062"/>
      <c r="AU13" s="1062"/>
      <c r="AV13" s="1062"/>
      <c r="AW13" s="1062"/>
      <c r="AX13" s="1062"/>
      <c r="AY13" s="1062"/>
      <c r="AZ13" s="1062"/>
      <c r="BA13" s="1063"/>
      <c r="BB13" s="708"/>
      <c r="BC13" s="761"/>
      <c r="BD13" s="713"/>
      <c r="BE13" s="137" t="s">
        <v>7577</v>
      </c>
      <c r="BF13" s="160"/>
      <c r="BG13" s="714">
        <f>VLOOKUP(BE13,'Прайс-лист'!$B:$K,10,0)</f>
        <v>500</v>
      </c>
      <c r="BH13" s="715"/>
      <c r="BI13" s="715"/>
      <c r="BJ13" s="715"/>
      <c r="BK13" s="715"/>
      <c r="BL13" s="715"/>
      <c r="BM13" s="715"/>
      <c r="BN13" s="715"/>
      <c r="BO13" s="716"/>
      <c r="BP13" s="708"/>
      <c r="BQ13" s="761"/>
      <c r="BR13" s="761"/>
      <c r="BS13" s="137" t="s">
        <v>673</v>
      </c>
      <c r="BT13" s="160"/>
      <c r="BU13" s="1061">
        <f>VLOOKUP(BS13,'Прайс-лист'!$B:$K,10,0)</f>
        <v>780</v>
      </c>
      <c r="BV13" s="1062"/>
      <c r="BW13" s="1062"/>
      <c r="BX13" s="1062"/>
      <c r="BY13" s="1062"/>
      <c r="BZ13" s="1062"/>
      <c r="CA13" s="1062"/>
      <c r="CB13" s="1062"/>
      <c r="CC13" s="1063"/>
      <c r="CD13" s="708"/>
      <c r="CE13" s="761"/>
      <c r="CF13" s="713"/>
      <c r="CG13" s="137" t="s">
        <v>7579</v>
      </c>
      <c r="CI13" s="714">
        <f>VLOOKUP(CG13,'Прайс-лист'!$B:$K,10,0)</f>
        <v>500</v>
      </c>
      <c r="CJ13" s="715"/>
      <c r="CK13" s="715"/>
      <c r="CL13" s="715"/>
      <c r="CM13" s="715"/>
      <c r="CN13" s="715"/>
      <c r="CO13" s="715"/>
      <c r="CP13" s="715"/>
      <c r="CQ13" s="716"/>
      <c r="CR13" s="708"/>
      <c r="CS13" s="761"/>
      <c r="CT13" s="761"/>
      <c r="CU13" s="137" t="s">
        <v>679</v>
      </c>
      <c r="CV13" s="160"/>
      <c r="CW13" s="1061">
        <f>VLOOKUP(CU13,'Прайс-лист'!$B:$K,10,0)</f>
        <v>1100</v>
      </c>
      <c r="CX13" s="1062"/>
      <c r="CY13" s="1062"/>
      <c r="CZ13" s="1062"/>
      <c r="DA13" s="1062"/>
      <c r="DB13" s="1062"/>
      <c r="DC13" s="1062"/>
      <c r="DD13" s="1062"/>
      <c r="DE13" s="1063"/>
      <c r="DF13" s="708"/>
      <c r="DG13" s="761"/>
      <c r="DH13" s="713"/>
      <c r="DI13" s="137" t="s">
        <v>7581</v>
      </c>
      <c r="DJ13" s="160"/>
      <c r="DK13" s="714">
        <f>VLOOKUP(DI13,'Прайс-лист'!$B:$K,10,0)</f>
        <v>500</v>
      </c>
      <c r="DL13" s="715"/>
      <c r="DM13" s="715"/>
      <c r="DN13" s="715"/>
      <c r="DO13" s="715"/>
      <c r="DP13" s="715"/>
      <c r="DQ13" s="715"/>
      <c r="DR13" s="715"/>
      <c r="DS13" s="716"/>
      <c r="DT13" s="708"/>
      <c r="DU13" s="761"/>
      <c r="DV13" s="761"/>
      <c r="DW13" s="137" t="s">
        <v>606</v>
      </c>
      <c r="DX13" s="160"/>
      <c r="DY13" s="1061">
        <f>VLOOKUP(DW13,'Прайс-лист'!$B:$K,10,0)</f>
        <v>440</v>
      </c>
      <c r="DZ13" s="1062"/>
      <c r="EA13" s="1062"/>
      <c r="EB13" s="1062"/>
      <c r="EC13" s="1062"/>
      <c r="ED13" s="1062"/>
      <c r="EE13" s="1062"/>
      <c r="EF13" s="1062"/>
      <c r="EG13" s="1063"/>
      <c r="EH13" s="708"/>
      <c r="EI13" s="761"/>
      <c r="EJ13" s="713"/>
    </row>
    <row r="14" spans="1:141" ht="15" thickBot="1">
      <c r="A14" s="138" t="s">
        <v>7628</v>
      </c>
      <c r="C14" s="753">
        <f>VLOOKUP(A14,'Прайс-лист'!$B:$K,10,0)</f>
        <v>450</v>
      </c>
      <c r="D14" s="723"/>
      <c r="E14" s="723"/>
      <c r="F14" s="723"/>
      <c r="G14" s="723"/>
      <c r="H14" s="723"/>
      <c r="I14" s="723"/>
      <c r="J14" s="723"/>
      <c r="K14" s="724"/>
      <c r="L14" s="725"/>
      <c r="M14" s="726"/>
      <c r="N14" s="726"/>
      <c r="O14" s="139" t="s">
        <v>769</v>
      </c>
      <c r="P14" s="244"/>
      <c r="Q14" s="722">
        <f>VLOOKUP(O14,'Прайс-лист'!$B:$K,10,0)</f>
        <v>440</v>
      </c>
      <c r="R14" s="723"/>
      <c r="S14" s="723"/>
      <c r="T14" s="723"/>
      <c r="U14" s="723"/>
      <c r="V14" s="723"/>
      <c r="W14" s="723"/>
      <c r="X14" s="723"/>
      <c r="Y14" s="724"/>
      <c r="Z14" s="725"/>
      <c r="AA14" s="726"/>
      <c r="AB14" s="726"/>
      <c r="AC14" s="139" t="s">
        <v>801</v>
      </c>
      <c r="AD14" s="245"/>
      <c r="AE14" s="722">
        <f>VLOOKUP(AC14,'Прайс-лист'!$B:$K,10,0)</f>
        <v>640</v>
      </c>
      <c r="AF14" s="723"/>
      <c r="AG14" s="723"/>
      <c r="AH14" s="723"/>
      <c r="AI14" s="723"/>
      <c r="AJ14" s="723"/>
      <c r="AK14" s="723"/>
      <c r="AL14" s="723"/>
      <c r="AM14" s="724"/>
      <c r="AN14" s="725"/>
      <c r="AO14" s="726"/>
      <c r="AP14" s="726"/>
      <c r="AQ14" s="139" t="s">
        <v>791</v>
      </c>
      <c r="AR14" s="245"/>
      <c r="AS14" s="722">
        <f>VLOOKUP(AQ14,'Прайс-лист'!$B:$K,10,0)</f>
        <v>320</v>
      </c>
      <c r="AT14" s="723"/>
      <c r="AU14" s="723"/>
      <c r="AV14" s="723"/>
      <c r="AW14" s="723"/>
      <c r="AX14" s="723"/>
      <c r="AY14" s="723"/>
      <c r="AZ14" s="723"/>
      <c r="BA14" s="724"/>
      <c r="BB14" s="725"/>
      <c r="BC14" s="726"/>
      <c r="BD14" s="727"/>
      <c r="BE14" s="138" t="s">
        <v>7630</v>
      </c>
      <c r="BF14" s="160"/>
      <c r="BG14" s="753">
        <f>VLOOKUP(BE14,'Прайс-лист'!$B:$K,10,0)</f>
        <v>500</v>
      </c>
      <c r="BH14" s="723"/>
      <c r="BI14" s="723"/>
      <c r="BJ14" s="723"/>
      <c r="BK14" s="723"/>
      <c r="BL14" s="723"/>
      <c r="BM14" s="723"/>
      <c r="BN14" s="723"/>
      <c r="BO14" s="724"/>
      <c r="BP14" s="725"/>
      <c r="BQ14" s="726"/>
      <c r="BR14" s="726"/>
      <c r="BS14" s="139" t="s">
        <v>803</v>
      </c>
      <c r="BT14" s="245"/>
      <c r="BU14" s="722">
        <f>VLOOKUP(BS14,'Прайс-лист'!$B:$K,10,0)</f>
        <v>780</v>
      </c>
      <c r="BV14" s="723"/>
      <c r="BW14" s="723"/>
      <c r="BX14" s="723"/>
      <c r="BY14" s="723"/>
      <c r="BZ14" s="723"/>
      <c r="CA14" s="723"/>
      <c r="CB14" s="723"/>
      <c r="CC14" s="724"/>
      <c r="CD14" s="725"/>
      <c r="CE14" s="726"/>
      <c r="CF14" s="727"/>
      <c r="CG14" s="138" t="s">
        <v>7632</v>
      </c>
      <c r="CI14" s="753">
        <f>VLOOKUP(CG14,'Прайс-лист'!$B:$K,10,0)</f>
        <v>500</v>
      </c>
      <c r="CJ14" s="723"/>
      <c r="CK14" s="723"/>
      <c r="CL14" s="723"/>
      <c r="CM14" s="723"/>
      <c r="CN14" s="723"/>
      <c r="CO14" s="723"/>
      <c r="CP14" s="723"/>
      <c r="CQ14" s="724"/>
      <c r="CR14" s="725"/>
      <c r="CS14" s="726"/>
      <c r="CT14" s="726"/>
      <c r="CU14" s="139" t="s">
        <v>807</v>
      </c>
      <c r="CV14" s="245"/>
      <c r="CW14" s="722">
        <f>VLOOKUP(CU14,'Прайс-лист'!$B:$K,10,0)</f>
        <v>1100</v>
      </c>
      <c r="CX14" s="723"/>
      <c r="CY14" s="723"/>
      <c r="CZ14" s="723"/>
      <c r="DA14" s="723"/>
      <c r="DB14" s="723"/>
      <c r="DC14" s="723"/>
      <c r="DD14" s="723"/>
      <c r="DE14" s="724"/>
      <c r="DF14" s="725"/>
      <c r="DG14" s="726"/>
      <c r="DH14" s="727"/>
      <c r="DI14" s="138" t="s">
        <v>7634</v>
      </c>
      <c r="DJ14" s="160"/>
      <c r="DK14" s="753">
        <f>VLOOKUP(DI14,'Прайс-лист'!$B:$K,10,0)</f>
        <v>550</v>
      </c>
      <c r="DL14" s="723"/>
      <c r="DM14" s="723"/>
      <c r="DN14" s="723"/>
      <c r="DO14" s="723"/>
      <c r="DP14" s="723"/>
      <c r="DQ14" s="723"/>
      <c r="DR14" s="723"/>
      <c r="DS14" s="724"/>
      <c r="DT14" s="725"/>
      <c r="DU14" s="726"/>
      <c r="DV14" s="726"/>
      <c r="DW14" s="139" t="s">
        <v>769</v>
      </c>
      <c r="DX14" s="245"/>
      <c r="DY14" s="722">
        <f>VLOOKUP(DW14,'Прайс-лист'!$B:$K,10,0)</f>
        <v>440</v>
      </c>
      <c r="DZ14" s="723"/>
      <c r="EA14" s="723"/>
      <c r="EB14" s="723"/>
      <c r="EC14" s="723"/>
      <c r="ED14" s="723"/>
      <c r="EE14" s="723"/>
      <c r="EF14" s="723"/>
      <c r="EG14" s="724"/>
      <c r="EH14" s="725"/>
      <c r="EI14" s="726"/>
      <c r="EJ14" s="727"/>
    </row>
    <row r="15" spans="1:141" ht="14.25" customHeight="1" thickBot="1">
      <c r="A15" s="561"/>
      <c r="C15" s="561"/>
      <c r="D15" s="561"/>
      <c r="E15" s="561"/>
      <c r="F15" s="561"/>
      <c r="G15" s="561"/>
      <c r="H15" s="561"/>
      <c r="I15" s="561"/>
      <c r="J15" s="561"/>
      <c r="K15" s="561"/>
      <c r="L15" s="561"/>
      <c r="M15" s="160"/>
      <c r="N15" s="158"/>
      <c r="O15" s="158"/>
      <c r="P15" s="158"/>
      <c r="Q15" s="158"/>
      <c r="R15" s="158"/>
      <c r="S15" s="158"/>
      <c r="T15" s="158"/>
      <c r="U15" s="158"/>
      <c r="V15" s="158"/>
      <c r="W15" s="158"/>
      <c r="X15" s="158"/>
      <c r="Y15" s="158"/>
      <c r="Z15" s="140"/>
      <c r="AA15" s="158"/>
      <c r="AB15" s="158"/>
      <c r="AC15" s="158"/>
      <c r="AD15" s="158"/>
      <c r="AE15" s="158"/>
      <c r="AF15" s="158"/>
      <c r="AG15" s="158"/>
      <c r="AH15" s="158"/>
      <c r="AI15" s="158"/>
      <c r="AJ15" s="158"/>
      <c r="AK15" s="158"/>
      <c r="AL15" s="158"/>
      <c r="AM15" s="140"/>
      <c r="AN15" s="158"/>
      <c r="AO15" s="158"/>
      <c r="AP15" s="158"/>
      <c r="AQ15" s="158"/>
      <c r="AR15" s="158"/>
      <c r="AS15" s="158"/>
      <c r="AT15" s="158"/>
      <c r="AU15" s="158"/>
      <c r="AV15" s="158"/>
      <c r="AW15" s="158"/>
      <c r="AX15" s="158"/>
      <c r="AY15" s="158"/>
      <c r="AZ15" s="160"/>
      <c r="BA15" s="160"/>
      <c r="BB15" s="160"/>
      <c r="BC15" s="160"/>
      <c r="BD15" s="158"/>
      <c r="BE15" s="158"/>
      <c r="BF15" s="158"/>
      <c r="BG15" s="158"/>
      <c r="BH15" s="158"/>
      <c r="BI15" s="158"/>
      <c r="BJ15" s="158"/>
      <c r="BK15" s="158"/>
      <c r="BL15" s="158"/>
      <c r="BM15" s="158"/>
      <c r="BN15" s="158"/>
      <c r="BO15" s="158"/>
      <c r="BP15" s="158"/>
      <c r="BQ15" s="158"/>
      <c r="BR15" s="158"/>
      <c r="BS15" s="158"/>
      <c r="BT15" s="164"/>
      <c r="BU15" s="142"/>
      <c r="BV15" s="142"/>
      <c r="BW15" s="142"/>
      <c r="BX15" s="142"/>
      <c r="BY15" s="142"/>
      <c r="BZ15" s="142"/>
      <c r="CA15" s="142"/>
      <c r="CB15" s="142"/>
      <c r="CC15" s="142"/>
      <c r="CD15" s="142"/>
      <c r="CE15" s="142"/>
      <c r="CF15" s="142"/>
      <c r="CG15" s="142"/>
      <c r="CH15" s="142"/>
      <c r="CI15" s="142"/>
      <c r="CJ15" s="142"/>
      <c r="CK15" s="142"/>
      <c r="CL15" s="142"/>
      <c r="CM15" s="142"/>
      <c r="CN15" s="142"/>
      <c r="CO15" s="142"/>
      <c r="CP15" s="142"/>
      <c r="CQ15" s="142"/>
      <c r="CR15" s="142"/>
      <c r="CS15" s="142"/>
      <c r="CT15" s="142"/>
      <c r="CU15" s="142"/>
      <c r="CV15" s="142"/>
      <c r="CW15" s="142"/>
      <c r="CX15" s="142"/>
      <c r="CY15" s="142"/>
      <c r="CZ15" s="142"/>
      <c r="DA15" s="142"/>
      <c r="DB15" s="142"/>
      <c r="DC15" s="142"/>
      <c r="DD15" s="142"/>
      <c r="DE15" s="142"/>
      <c r="DF15" s="142"/>
      <c r="DG15" s="142"/>
      <c r="DH15" s="142"/>
      <c r="DI15" s="142"/>
      <c r="DJ15" s="142"/>
      <c r="DK15" s="142"/>
      <c r="DL15" s="142"/>
      <c r="DM15" s="142"/>
      <c r="DN15" s="142"/>
      <c r="DO15" s="142"/>
      <c r="DP15" s="142"/>
      <c r="DQ15" s="142"/>
      <c r="DR15" s="142"/>
      <c r="DS15" s="142"/>
      <c r="DT15" s="142"/>
      <c r="DU15" s="142"/>
      <c r="DV15" s="142"/>
      <c r="DW15" s="142"/>
    </row>
    <row r="16" spans="1:141" ht="15.75" customHeight="1" thickBot="1">
      <c r="C16" s="754" t="s">
        <v>4184</v>
      </c>
      <c r="D16" s="755"/>
      <c r="E16" s="755"/>
      <c r="F16" s="755"/>
      <c r="G16" s="755"/>
      <c r="H16" s="755"/>
      <c r="I16" s="755"/>
      <c r="J16" s="755"/>
      <c r="K16" s="755"/>
      <c r="L16" s="755"/>
      <c r="M16" s="755"/>
      <c r="N16" s="755"/>
      <c r="O16" s="755"/>
      <c r="P16" s="755"/>
      <c r="Q16" s="755"/>
      <c r="R16" s="755"/>
      <c r="S16" s="755"/>
      <c r="T16" s="755"/>
      <c r="U16" s="755"/>
      <c r="V16" s="755"/>
      <c r="W16" s="755"/>
      <c r="X16" s="755"/>
      <c r="Y16" s="755"/>
      <c r="Z16" s="755"/>
      <c r="AA16" s="755"/>
      <c r="AB16" s="755"/>
      <c r="AC16" s="755"/>
      <c r="AD16" s="755"/>
      <c r="AE16" s="755"/>
      <c r="AF16" s="755"/>
      <c r="AG16" s="755"/>
      <c r="AH16" s="755"/>
      <c r="AI16" s="755"/>
      <c r="AJ16" s="755"/>
      <c r="AK16" s="755"/>
      <c r="AL16" s="755"/>
      <c r="AM16" s="755"/>
      <c r="AN16" s="755"/>
      <c r="AO16" s="755"/>
      <c r="AP16" s="755"/>
      <c r="AQ16" s="755"/>
      <c r="AR16" s="755"/>
      <c r="AS16" s="755"/>
      <c r="AT16" s="755"/>
      <c r="AU16" s="755"/>
      <c r="AV16" s="755"/>
      <c r="AW16" s="755"/>
      <c r="AX16" s="755"/>
      <c r="AY16" s="755"/>
      <c r="AZ16" s="755"/>
      <c r="BA16" s="755"/>
      <c r="BB16" s="755"/>
      <c r="BC16" s="755"/>
      <c r="BD16" s="755"/>
      <c r="BE16" s="755"/>
      <c r="BF16" s="755"/>
      <c r="BG16" s="755"/>
      <c r="BH16" s="755"/>
      <c r="BI16" s="755"/>
      <c r="BJ16" s="755"/>
      <c r="BK16" s="755"/>
      <c r="BL16" s="755"/>
      <c r="BM16" s="755"/>
      <c r="BN16" s="755"/>
      <c r="BO16" s="755"/>
      <c r="BP16" s="755"/>
      <c r="BQ16" s="755"/>
      <c r="BR16" s="755"/>
      <c r="BS16" s="755"/>
      <c r="BT16" s="755"/>
      <c r="BU16" s="755"/>
      <c r="BV16" s="755"/>
      <c r="BW16" s="755"/>
      <c r="BX16" s="755"/>
      <c r="BY16" s="755"/>
      <c r="BZ16" s="755"/>
      <c r="CA16" s="755"/>
      <c r="CB16" s="755"/>
      <c r="CC16" s="755"/>
      <c r="CD16" s="755"/>
      <c r="CE16" s="755"/>
      <c r="CF16" s="755"/>
      <c r="CG16" s="755"/>
      <c r="CH16" s="755"/>
      <c r="CI16" s="755"/>
      <c r="CJ16" s="755"/>
      <c r="CK16" s="755"/>
      <c r="CL16" s="755"/>
      <c r="CM16" s="755"/>
      <c r="CN16" s="755"/>
      <c r="CO16" s="755"/>
      <c r="CP16" s="755"/>
      <c r="CQ16" s="755"/>
      <c r="CR16" s="755"/>
      <c r="CS16" s="755"/>
      <c r="CT16" s="756"/>
      <c r="CU16" s="142"/>
      <c r="CV16" s="142"/>
      <c r="CW16" s="754" t="s">
        <v>4185</v>
      </c>
      <c r="CX16" s="755"/>
      <c r="CY16" s="755"/>
      <c r="CZ16" s="755"/>
      <c r="DA16" s="755"/>
      <c r="DB16" s="755"/>
      <c r="DC16" s="755"/>
      <c r="DD16" s="755"/>
      <c r="DE16" s="755"/>
      <c r="DF16" s="755"/>
      <c r="DG16" s="755"/>
      <c r="DH16" s="755"/>
      <c r="DI16" s="755"/>
      <c r="DJ16" s="755"/>
      <c r="DK16" s="755"/>
      <c r="DL16" s="755"/>
      <c r="DM16" s="755"/>
      <c r="DN16" s="755"/>
      <c r="DO16" s="755"/>
      <c r="DP16" s="755"/>
      <c r="DQ16" s="755"/>
      <c r="DR16" s="755"/>
      <c r="DS16" s="755"/>
      <c r="DT16" s="755"/>
      <c r="DU16" s="755"/>
      <c r="DV16" s="755"/>
      <c r="DW16" s="755"/>
      <c r="DX16" s="755"/>
      <c r="DY16" s="755"/>
      <c r="DZ16" s="755"/>
      <c r="EA16" s="755"/>
      <c r="EB16" s="755"/>
      <c r="EC16" s="755"/>
      <c r="ED16" s="755"/>
      <c r="EE16" s="755"/>
      <c r="EF16" s="755"/>
      <c r="EG16" s="755"/>
      <c r="EH16" s="755"/>
      <c r="EI16" s="755"/>
      <c r="EJ16" s="756"/>
    </row>
    <row r="17" spans="1:140">
      <c r="A17" s="135"/>
      <c r="B17" s="160"/>
      <c r="C17" s="740" t="s">
        <v>4235</v>
      </c>
      <c r="D17" s="741"/>
      <c r="E17" s="741"/>
      <c r="F17" s="741"/>
      <c r="G17" s="741"/>
      <c r="H17" s="741"/>
      <c r="I17" s="741"/>
      <c r="J17" s="741"/>
      <c r="K17" s="741"/>
      <c r="L17" s="741"/>
      <c r="M17" s="741"/>
      <c r="N17" s="741"/>
      <c r="O17" s="135"/>
      <c r="P17" s="160"/>
      <c r="Q17" s="741" t="s">
        <v>607</v>
      </c>
      <c r="R17" s="741"/>
      <c r="S17" s="741"/>
      <c r="T17" s="741"/>
      <c r="U17" s="741"/>
      <c r="V17" s="741"/>
      <c r="W17" s="741"/>
      <c r="X17" s="741"/>
      <c r="Y17" s="741"/>
      <c r="Z17" s="741"/>
      <c r="AA17" s="741"/>
      <c r="AB17" s="741"/>
      <c r="AC17" s="135"/>
      <c r="AD17" s="160"/>
      <c r="AE17" s="741" t="s">
        <v>651</v>
      </c>
      <c r="AF17" s="741"/>
      <c r="AG17" s="741"/>
      <c r="AH17" s="741"/>
      <c r="AI17" s="741"/>
      <c r="AJ17" s="741"/>
      <c r="AK17" s="741"/>
      <c r="AL17" s="741"/>
      <c r="AM17" s="741"/>
      <c r="AN17" s="741"/>
      <c r="AO17" s="741"/>
      <c r="AP17" s="741"/>
      <c r="AQ17" s="135"/>
      <c r="AR17" s="160"/>
      <c r="AS17" s="741" t="s">
        <v>683</v>
      </c>
      <c r="AT17" s="741"/>
      <c r="AU17" s="741"/>
      <c r="AV17" s="741"/>
      <c r="AW17" s="741"/>
      <c r="AX17" s="741"/>
      <c r="AY17" s="741"/>
      <c r="AZ17" s="741"/>
      <c r="BA17" s="741"/>
      <c r="BB17" s="741"/>
      <c r="BC17" s="741"/>
      <c r="BD17" s="741"/>
      <c r="BE17" s="135"/>
      <c r="BF17" s="160"/>
      <c r="BG17" s="741" t="s">
        <v>755</v>
      </c>
      <c r="BH17" s="741"/>
      <c r="BI17" s="741"/>
      <c r="BJ17" s="741"/>
      <c r="BK17" s="741"/>
      <c r="BL17" s="741"/>
      <c r="BM17" s="741"/>
      <c r="BN17" s="741"/>
      <c r="BO17" s="741"/>
      <c r="BP17" s="741"/>
      <c r="BQ17" s="741"/>
      <c r="BR17" s="741"/>
      <c r="BS17" s="135"/>
      <c r="BT17" s="160"/>
      <c r="BU17" s="741" t="s">
        <v>763</v>
      </c>
      <c r="BV17" s="741"/>
      <c r="BW17" s="741"/>
      <c r="BX17" s="741"/>
      <c r="BY17" s="741"/>
      <c r="BZ17" s="741"/>
      <c r="CA17" s="741"/>
      <c r="CB17" s="741"/>
      <c r="CC17" s="741"/>
      <c r="CD17" s="741"/>
      <c r="CE17" s="741"/>
      <c r="CF17" s="741"/>
      <c r="CG17" s="247"/>
      <c r="CH17" s="247"/>
      <c r="CI17" s="741" t="s">
        <v>5871</v>
      </c>
      <c r="CJ17" s="741"/>
      <c r="CK17" s="741"/>
      <c r="CL17" s="741"/>
      <c r="CM17" s="741"/>
      <c r="CN17" s="741"/>
      <c r="CO17" s="741"/>
      <c r="CP17" s="741"/>
      <c r="CQ17" s="741"/>
      <c r="CR17" s="741"/>
      <c r="CS17" s="741"/>
      <c r="CT17" s="742"/>
      <c r="CU17" s="142"/>
      <c r="CV17" s="142"/>
      <c r="CW17" s="740" t="s">
        <v>4236</v>
      </c>
      <c r="CX17" s="741"/>
      <c r="CY17" s="741"/>
      <c r="CZ17" s="741"/>
      <c r="DA17" s="741"/>
      <c r="DB17" s="741"/>
      <c r="DC17" s="741"/>
      <c r="DD17" s="741"/>
      <c r="DE17" s="741"/>
      <c r="DF17" s="741"/>
      <c r="DG17" s="741"/>
      <c r="DH17" s="741"/>
      <c r="DI17" s="135"/>
      <c r="DJ17" s="164"/>
      <c r="DK17" s="741" t="s">
        <v>687</v>
      </c>
      <c r="DL17" s="741"/>
      <c r="DM17" s="741"/>
      <c r="DN17" s="741"/>
      <c r="DO17" s="741"/>
      <c r="DP17" s="741"/>
      <c r="DQ17" s="741"/>
      <c r="DR17" s="741"/>
      <c r="DS17" s="741"/>
      <c r="DT17" s="741"/>
      <c r="DU17" s="741"/>
      <c r="DV17" s="741"/>
      <c r="DW17" s="135"/>
      <c r="DX17" s="164"/>
      <c r="DY17" s="741" t="s">
        <v>5872</v>
      </c>
      <c r="DZ17" s="741"/>
      <c r="EA17" s="741"/>
      <c r="EB17" s="741"/>
      <c r="EC17" s="741"/>
      <c r="ED17" s="741"/>
      <c r="EE17" s="741"/>
      <c r="EF17" s="741"/>
      <c r="EG17" s="741"/>
      <c r="EH17" s="741"/>
      <c r="EI17" s="741"/>
      <c r="EJ17" s="742"/>
    </row>
    <row r="18" spans="1:140" ht="54" customHeight="1">
      <c r="A18" s="142"/>
      <c r="B18" s="160"/>
      <c r="C18" s="734" t="s">
        <v>5886</v>
      </c>
      <c r="D18" s="763"/>
      <c r="E18" s="763"/>
      <c r="F18" s="763"/>
      <c r="G18" s="763"/>
      <c r="H18" s="763"/>
      <c r="I18" s="763"/>
      <c r="J18" s="763"/>
      <c r="K18" s="763"/>
      <c r="L18" s="763"/>
      <c r="M18" s="763"/>
      <c r="N18" s="763"/>
      <c r="O18" s="142"/>
      <c r="P18" s="160"/>
      <c r="Q18" s="763" t="s">
        <v>4262</v>
      </c>
      <c r="R18" s="763"/>
      <c r="S18" s="763"/>
      <c r="T18" s="763"/>
      <c r="U18" s="763"/>
      <c r="V18" s="763"/>
      <c r="W18" s="763"/>
      <c r="X18" s="763"/>
      <c r="Y18" s="763"/>
      <c r="Z18" s="763"/>
      <c r="AA18" s="763"/>
      <c r="AB18" s="763"/>
      <c r="AC18" s="142"/>
      <c r="AD18" s="160"/>
      <c r="AE18" s="763" t="s">
        <v>4275</v>
      </c>
      <c r="AF18" s="763"/>
      <c r="AG18" s="763"/>
      <c r="AH18" s="763"/>
      <c r="AI18" s="763"/>
      <c r="AJ18" s="763"/>
      <c r="AK18" s="763"/>
      <c r="AL18" s="763"/>
      <c r="AM18" s="763"/>
      <c r="AN18" s="763"/>
      <c r="AO18" s="763"/>
      <c r="AP18" s="763"/>
      <c r="AQ18" s="142"/>
      <c r="AR18" s="160"/>
      <c r="AS18" s="763" t="s">
        <v>4263</v>
      </c>
      <c r="AT18" s="763"/>
      <c r="AU18" s="763"/>
      <c r="AV18" s="763"/>
      <c r="AW18" s="763"/>
      <c r="AX18" s="763"/>
      <c r="AY18" s="763"/>
      <c r="AZ18" s="763"/>
      <c r="BA18" s="763"/>
      <c r="BB18" s="763"/>
      <c r="BC18" s="763"/>
      <c r="BD18" s="763"/>
      <c r="BE18" s="142"/>
      <c r="BF18" s="160"/>
      <c r="BG18" s="763" t="s">
        <v>4276</v>
      </c>
      <c r="BH18" s="763"/>
      <c r="BI18" s="763"/>
      <c r="BJ18" s="763"/>
      <c r="BK18" s="763"/>
      <c r="BL18" s="763"/>
      <c r="BM18" s="763"/>
      <c r="BN18" s="763"/>
      <c r="BO18" s="763"/>
      <c r="BP18" s="763"/>
      <c r="BQ18" s="763"/>
      <c r="BR18" s="763"/>
      <c r="BS18" s="142"/>
      <c r="BT18" s="160"/>
      <c r="BU18" s="763" t="s">
        <v>4277</v>
      </c>
      <c r="BV18" s="763"/>
      <c r="BW18" s="763"/>
      <c r="BX18" s="763"/>
      <c r="BY18" s="763"/>
      <c r="BZ18" s="763"/>
      <c r="CA18" s="763"/>
      <c r="CB18" s="763"/>
      <c r="CC18" s="763"/>
      <c r="CD18" s="763"/>
      <c r="CE18" s="763"/>
      <c r="CF18" s="763"/>
      <c r="CG18" s="247"/>
      <c r="CH18" s="247"/>
      <c r="CI18" s="763" t="s">
        <v>5883</v>
      </c>
      <c r="CJ18" s="763"/>
      <c r="CK18" s="763"/>
      <c r="CL18" s="763"/>
      <c r="CM18" s="763"/>
      <c r="CN18" s="763"/>
      <c r="CO18" s="763"/>
      <c r="CP18" s="763"/>
      <c r="CQ18" s="763"/>
      <c r="CR18" s="763"/>
      <c r="CS18" s="763"/>
      <c r="CT18" s="744"/>
      <c r="CU18" s="142"/>
      <c r="CV18" s="142"/>
      <c r="CW18" s="734" t="s">
        <v>5882</v>
      </c>
      <c r="CX18" s="763"/>
      <c r="CY18" s="763"/>
      <c r="CZ18" s="763"/>
      <c r="DA18" s="763"/>
      <c r="DB18" s="763"/>
      <c r="DC18" s="763"/>
      <c r="DD18" s="763"/>
      <c r="DE18" s="763"/>
      <c r="DF18" s="763"/>
      <c r="DG18" s="763"/>
      <c r="DH18" s="763"/>
      <c r="DI18" s="142"/>
      <c r="DJ18" s="164"/>
      <c r="DK18" s="763" t="s">
        <v>4268</v>
      </c>
      <c r="DL18" s="763"/>
      <c r="DM18" s="763"/>
      <c r="DN18" s="763"/>
      <c r="DO18" s="763"/>
      <c r="DP18" s="763"/>
      <c r="DQ18" s="763"/>
      <c r="DR18" s="763"/>
      <c r="DS18" s="763"/>
      <c r="DT18" s="763"/>
      <c r="DU18" s="763"/>
      <c r="DV18" s="763"/>
      <c r="DW18" s="142"/>
      <c r="DX18" s="164"/>
      <c r="DY18" s="763" t="s">
        <v>5884</v>
      </c>
      <c r="DZ18" s="763"/>
      <c r="EA18" s="763"/>
      <c r="EB18" s="763"/>
      <c r="EC18" s="763"/>
      <c r="ED18" s="763"/>
      <c r="EE18" s="763"/>
      <c r="EF18" s="763"/>
      <c r="EG18" s="763"/>
      <c r="EH18" s="763"/>
      <c r="EI18" s="763"/>
      <c r="EJ18" s="744"/>
    </row>
    <row r="19" spans="1:140" ht="15" customHeight="1">
      <c r="A19" s="562"/>
      <c r="B19" s="160"/>
      <c r="C19" s="806"/>
      <c r="D19" s="807"/>
      <c r="E19" s="807"/>
      <c r="F19" s="807"/>
      <c r="G19" s="807"/>
      <c r="H19" s="807"/>
      <c r="I19" s="807"/>
      <c r="J19" s="807"/>
      <c r="K19" s="807"/>
      <c r="L19" s="807"/>
      <c r="M19" s="807"/>
      <c r="N19" s="808"/>
      <c r="O19" s="562"/>
      <c r="P19" s="160"/>
      <c r="Q19" s="762" t="s">
        <v>609</v>
      </c>
      <c r="R19" s="762"/>
      <c r="S19" s="762"/>
      <c r="T19" s="762"/>
      <c r="U19" s="762"/>
      <c r="V19" s="762"/>
      <c r="W19" s="762"/>
      <c r="X19" s="762"/>
      <c r="Y19" s="762"/>
      <c r="Z19" s="762"/>
      <c r="AA19" s="762"/>
      <c r="AB19" s="762"/>
      <c r="AC19" s="562"/>
      <c r="AD19" s="160"/>
      <c r="AE19" s="762" t="s">
        <v>653</v>
      </c>
      <c r="AF19" s="762"/>
      <c r="AG19" s="762"/>
      <c r="AH19" s="762"/>
      <c r="AI19" s="762"/>
      <c r="AJ19" s="762"/>
      <c r="AK19" s="762"/>
      <c r="AL19" s="762"/>
      <c r="AM19" s="762"/>
      <c r="AN19" s="762"/>
      <c r="AO19" s="762"/>
      <c r="AP19" s="762"/>
      <c r="AQ19" s="136"/>
      <c r="AR19" s="246"/>
      <c r="AS19" s="762" t="s">
        <v>685</v>
      </c>
      <c r="AT19" s="762"/>
      <c r="AU19" s="762"/>
      <c r="AV19" s="762"/>
      <c r="AW19" s="762"/>
      <c r="AX19" s="762"/>
      <c r="AY19" s="762"/>
      <c r="AZ19" s="762"/>
      <c r="BA19" s="762"/>
      <c r="BB19" s="762"/>
      <c r="BC19" s="762"/>
      <c r="BD19" s="762"/>
      <c r="BE19" s="562"/>
      <c r="BF19" s="160"/>
      <c r="BG19" s="762" t="s">
        <v>757</v>
      </c>
      <c r="BH19" s="762"/>
      <c r="BI19" s="762"/>
      <c r="BJ19" s="762"/>
      <c r="BK19" s="762"/>
      <c r="BL19" s="762"/>
      <c r="BM19" s="762"/>
      <c r="BN19" s="762"/>
      <c r="BO19" s="762"/>
      <c r="BP19" s="762"/>
      <c r="BQ19" s="762"/>
      <c r="BR19" s="762"/>
      <c r="BS19" s="136"/>
      <c r="BT19" s="246"/>
      <c r="BU19" s="762" t="s">
        <v>765</v>
      </c>
      <c r="BV19" s="762"/>
      <c r="BW19" s="762"/>
      <c r="BX19" s="762"/>
      <c r="BY19" s="762"/>
      <c r="BZ19" s="762"/>
      <c r="CA19" s="762"/>
      <c r="CB19" s="762"/>
      <c r="CC19" s="762"/>
      <c r="CD19" s="762"/>
      <c r="CE19" s="762"/>
      <c r="CF19" s="762"/>
      <c r="CG19" s="247"/>
      <c r="CH19" s="247"/>
      <c r="CI19" s="762" t="s">
        <v>5878</v>
      </c>
      <c r="CJ19" s="762"/>
      <c r="CK19" s="762"/>
      <c r="CL19" s="762"/>
      <c r="CM19" s="762"/>
      <c r="CN19" s="762"/>
      <c r="CO19" s="762"/>
      <c r="CP19" s="762"/>
      <c r="CQ19" s="762"/>
      <c r="CR19" s="762"/>
      <c r="CS19" s="762"/>
      <c r="CT19" s="718"/>
      <c r="CU19" s="142"/>
      <c r="CV19" s="142"/>
      <c r="CW19" s="736"/>
      <c r="CX19" s="762"/>
      <c r="CY19" s="762"/>
      <c r="CZ19" s="762"/>
      <c r="DA19" s="762"/>
      <c r="DB19" s="762"/>
      <c r="DC19" s="762"/>
      <c r="DD19" s="762"/>
      <c r="DE19" s="762"/>
      <c r="DF19" s="762"/>
      <c r="DG19" s="762"/>
      <c r="DH19" s="762"/>
      <c r="DI19" s="562"/>
      <c r="DJ19" s="164"/>
      <c r="DK19" s="762" t="s">
        <v>685</v>
      </c>
      <c r="DL19" s="762"/>
      <c r="DM19" s="762"/>
      <c r="DN19" s="762"/>
      <c r="DO19" s="762"/>
      <c r="DP19" s="762"/>
      <c r="DQ19" s="762"/>
      <c r="DR19" s="762"/>
      <c r="DS19" s="762"/>
      <c r="DT19" s="762"/>
      <c r="DU19" s="762"/>
      <c r="DV19" s="762"/>
      <c r="DW19" s="562"/>
      <c r="DX19" s="164"/>
      <c r="DY19" s="762" t="s">
        <v>5878</v>
      </c>
      <c r="DZ19" s="762"/>
      <c r="EA19" s="762"/>
      <c r="EB19" s="762"/>
      <c r="EC19" s="762"/>
      <c r="ED19" s="762"/>
      <c r="EE19" s="762"/>
      <c r="EF19" s="762"/>
      <c r="EG19" s="762"/>
      <c r="EH19" s="762"/>
      <c r="EI19" s="762"/>
      <c r="EJ19" s="718"/>
    </row>
    <row r="20" spans="1:140" ht="111.75" customHeight="1">
      <c r="A20" s="135"/>
      <c r="B20" s="160"/>
      <c r="C20" s="732"/>
      <c r="D20" s="809"/>
      <c r="E20" s="809"/>
      <c r="F20" s="809"/>
      <c r="G20" s="809"/>
      <c r="H20" s="809"/>
      <c r="I20" s="809"/>
      <c r="J20" s="809"/>
      <c r="K20" s="809"/>
      <c r="L20" s="809"/>
      <c r="M20" s="809"/>
      <c r="N20" s="809"/>
      <c r="O20" s="135"/>
      <c r="P20" s="160"/>
      <c r="Q20" s="1052"/>
      <c r="R20" s="1053"/>
      <c r="S20" s="1053"/>
      <c r="T20" s="1053"/>
      <c r="U20" s="1053"/>
      <c r="V20" s="1053"/>
      <c r="W20" s="1053"/>
      <c r="X20" s="1053"/>
      <c r="Y20" s="1053"/>
      <c r="Z20" s="1053"/>
      <c r="AA20" s="1053"/>
      <c r="AB20" s="1057"/>
      <c r="AC20" s="135"/>
      <c r="AD20" s="160"/>
      <c r="AE20" s="1052"/>
      <c r="AF20" s="1053"/>
      <c r="AG20" s="1053"/>
      <c r="AH20" s="1053"/>
      <c r="AI20" s="1053"/>
      <c r="AJ20" s="1053"/>
      <c r="AK20" s="1053"/>
      <c r="AL20" s="1053"/>
      <c r="AM20" s="1053"/>
      <c r="AN20" s="1053"/>
      <c r="AO20" s="1053"/>
      <c r="AP20" s="1057"/>
      <c r="AQ20" s="135"/>
      <c r="AR20" s="160"/>
      <c r="AS20" s="1052"/>
      <c r="AT20" s="1053"/>
      <c r="AU20" s="1053"/>
      <c r="AV20" s="1053"/>
      <c r="AW20" s="1053"/>
      <c r="AX20" s="1053"/>
      <c r="AY20" s="1053"/>
      <c r="AZ20" s="1053"/>
      <c r="BA20" s="1053"/>
      <c r="BB20" s="1053"/>
      <c r="BC20" s="1053"/>
      <c r="BD20" s="1057"/>
      <c r="BE20" s="135"/>
      <c r="BF20" s="247"/>
      <c r="BG20" s="1052"/>
      <c r="BH20" s="1053"/>
      <c r="BI20" s="1053"/>
      <c r="BJ20" s="1053"/>
      <c r="BK20" s="1053"/>
      <c r="BL20" s="1053"/>
      <c r="BM20" s="1053"/>
      <c r="BN20" s="1053"/>
      <c r="BO20" s="1053"/>
      <c r="BP20" s="1053"/>
      <c r="BQ20" s="1053"/>
      <c r="BR20" s="1057"/>
      <c r="BS20" s="135"/>
      <c r="BT20" s="160"/>
      <c r="BU20" s="1052"/>
      <c r="BV20" s="1053"/>
      <c r="BW20" s="1053"/>
      <c r="BX20" s="1053"/>
      <c r="BY20" s="1053"/>
      <c r="BZ20" s="1053"/>
      <c r="CA20" s="1053"/>
      <c r="CB20" s="1053"/>
      <c r="CC20" s="1053"/>
      <c r="CD20" s="1053"/>
      <c r="CE20" s="1053"/>
      <c r="CF20" s="1057"/>
      <c r="CG20" s="247"/>
      <c r="CH20" s="247"/>
      <c r="CI20" s="1052"/>
      <c r="CJ20" s="1053"/>
      <c r="CK20" s="1053"/>
      <c r="CL20" s="1053"/>
      <c r="CM20" s="1053"/>
      <c r="CN20" s="1053"/>
      <c r="CO20" s="1053"/>
      <c r="CP20" s="1053"/>
      <c r="CQ20" s="1053"/>
      <c r="CR20" s="1053"/>
      <c r="CS20" s="1053"/>
      <c r="CT20" s="1054"/>
      <c r="CU20" s="142"/>
      <c r="CV20" s="142"/>
      <c r="CW20" s="732"/>
      <c r="CX20" s="809"/>
      <c r="CY20" s="809"/>
      <c r="CZ20" s="809"/>
      <c r="DA20" s="809"/>
      <c r="DB20" s="809"/>
      <c r="DC20" s="809"/>
      <c r="DD20" s="809"/>
      <c r="DE20" s="809"/>
      <c r="DF20" s="809"/>
      <c r="DG20" s="809"/>
      <c r="DH20" s="809"/>
      <c r="DI20" s="135"/>
      <c r="DJ20" s="164"/>
      <c r="DK20" s="1052"/>
      <c r="DL20" s="1053"/>
      <c r="DM20" s="1053"/>
      <c r="DN20" s="1053"/>
      <c r="DO20" s="1053"/>
      <c r="DP20" s="1053"/>
      <c r="DQ20" s="1053"/>
      <c r="DR20" s="1053"/>
      <c r="DS20" s="1053"/>
      <c r="DT20" s="1053"/>
      <c r="DU20" s="1053"/>
      <c r="DV20" s="1057"/>
      <c r="DW20" s="135"/>
      <c r="DX20" s="164"/>
      <c r="DY20" s="1052"/>
      <c r="DZ20" s="1053"/>
      <c r="EA20" s="1053"/>
      <c r="EB20" s="1053"/>
      <c r="EC20" s="1053"/>
      <c r="ED20" s="1053"/>
      <c r="EE20" s="1053"/>
      <c r="EF20" s="1053"/>
      <c r="EG20" s="1053"/>
      <c r="EH20" s="1053"/>
      <c r="EI20" s="1053"/>
      <c r="EJ20" s="1054"/>
    </row>
    <row r="21" spans="1:140">
      <c r="C21" s="732"/>
      <c r="D21" s="809"/>
      <c r="E21" s="809"/>
      <c r="F21" s="809"/>
      <c r="G21" s="809"/>
      <c r="H21" s="809"/>
      <c r="I21" s="809"/>
      <c r="J21" s="809"/>
      <c r="K21" s="809"/>
      <c r="L21" s="809"/>
      <c r="M21" s="809"/>
      <c r="N21" s="809"/>
      <c r="O21" s="137"/>
      <c r="P21" s="160"/>
      <c r="Q21" s="1055"/>
      <c r="R21" s="877"/>
      <c r="S21" s="877"/>
      <c r="T21" s="877"/>
      <c r="U21" s="877"/>
      <c r="V21" s="877"/>
      <c r="W21" s="877"/>
      <c r="X21" s="877"/>
      <c r="Y21" s="877"/>
      <c r="Z21" s="877"/>
      <c r="AA21" s="877"/>
      <c r="AB21" s="878"/>
      <c r="AC21" s="137"/>
      <c r="AD21" s="160"/>
      <c r="AE21" s="1055"/>
      <c r="AF21" s="877"/>
      <c r="AG21" s="877"/>
      <c r="AH21" s="877"/>
      <c r="AI21" s="877"/>
      <c r="AJ21" s="877"/>
      <c r="AK21" s="877"/>
      <c r="AL21" s="877"/>
      <c r="AM21" s="877"/>
      <c r="AN21" s="877"/>
      <c r="AO21" s="877"/>
      <c r="AP21" s="878"/>
      <c r="AQ21" s="137"/>
      <c r="AR21" s="160"/>
      <c r="AS21" s="1055"/>
      <c r="AT21" s="877"/>
      <c r="AU21" s="877"/>
      <c r="AV21" s="877"/>
      <c r="AW21" s="877"/>
      <c r="AX21" s="877"/>
      <c r="AY21" s="877"/>
      <c r="AZ21" s="877"/>
      <c r="BA21" s="877"/>
      <c r="BB21" s="877"/>
      <c r="BC21" s="877"/>
      <c r="BD21" s="878"/>
      <c r="BE21" s="137"/>
      <c r="BF21" s="247"/>
      <c r="BG21" s="1055"/>
      <c r="BH21" s="877"/>
      <c r="BI21" s="877"/>
      <c r="BJ21" s="877"/>
      <c r="BK21" s="877"/>
      <c r="BL21" s="877"/>
      <c r="BM21" s="877"/>
      <c r="BN21" s="877"/>
      <c r="BO21" s="877"/>
      <c r="BP21" s="877"/>
      <c r="BQ21" s="877"/>
      <c r="BR21" s="878"/>
      <c r="BS21" s="137"/>
      <c r="BT21" s="160"/>
      <c r="BU21" s="1055"/>
      <c r="BV21" s="877"/>
      <c r="BW21" s="877"/>
      <c r="BX21" s="877"/>
      <c r="BY21" s="877"/>
      <c r="BZ21" s="877"/>
      <c r="CA21" s="877"/>
      <c r="CB21" s="877"/>
      <c r="CC21" s="877"/>
      <c r="CD21" s="877"/>
      <c r="CE21" s="877"/>
      <c r="CF21" s="878"/>
      <c r="CG21" s="137"/>
      <c r="CH21" s="247"/>
      <c r="CI21" s="1055"/>
      <c r="CJ21" s="877"/>
      <c r="CK21" s="877"/>
      <c r="CL21" s="877"/>
      <c r="CM21" s="877"/>
      <c r="CN21" s="877"/>
      <c r="CO21" s="877"/>
      <c r="CP21" s="877"/>
      <c r="CQ21" s="877"/>
      <c r="CR21" s="877"/>
      <c r="CS21" s="877"/>
      <c r="CT21" s="1056"/>
      <c r="CW21" s="732"/>
      <c r="CX21" s="809"/>
      <c r="CY21" s="809"/>
      <c r="CZ21" s="809"/>
      <c r="DA21" s="809"/>
      <c r="DB21" s="809"/>
      <c r="DC21" s="809"/>
      <c r="DD21" s="809"/>
      <c r="DE21" s="809"/>
      <c r="DF21" s="809"/>
      <c r="DG21" s="809"/>
      <c r="DH21" s="809"/>
      <c r="DI21" s="137"/>
      <c r="DJ21" s="160"/>
      <c r="DK21" s="1055"/>
      <c r="DL21" s="877"/>
      <c r="DM21" s="877"/>
      <c r="DN21" s="877"/>
      <c r="DO21" s="877"/>
      <c r="DP21" s="877"/>
      <c r="DQ21" s="877"/>
      <c r="DR21" s="877"/>
      <c r="DS21" s="877"/>
      <c r="DT21" s="877"/>
      <c r="DU21" s="877"/>
      <c r="DV21" s="878"/>
      <c r="DW21" s="137"/>
      <c r="DX21" s="160"/>
      <c r="DY21" s="1055"/>
      <c r="DZ21" s="877"/>
      <c r="EA21" s="877"/>
      <c r="EB21" s="877"/>
      <c r="EC21" s="877"/>
      <c r="ED21" s="877"/>
      <c r="EE21" s="877"/>
      <c r="EF21" s="877"/>
      <c r="EG21" s="877"/>
      <c r="EH21" s="877"/>
      <c r="EI21" s="877"/>
      <c r="EJ21" s="1056"/>
    </row>
    <row r="22" spans="1:140">
      <c r="A22" s="137" t="s">
        <v>7583</v>
      </c>
      <c r="B22" s="160"/>
      <c r="C22" s="714">
        <f>VLOOKUP(A22,'Прайс-лист'!$B:$K,10,0)</f>
        <v>600</v>
      </c>
      <c r="D22" s="715"/>
      <c r="E22" s="715"/>
      <c r="F22" s="715"/>
      <c r="G22" s="715"/>
      <c r="H22" s="715"/>
      <c r="I22" s="715"/>
      <c r="J22" s="715"/>
      <c r="K22" s="716"/>
      <c r="L22" s="708"/>
      <c r="M22" s="761"/>
      <c r="N22" s="761"/>
      <c r="O22" s="137" t="s">
        <v>610</v>
      </c>
      <c r="P22" s="160"/>
      <c r="Q22" s="719">
        <f>VLOOKUP(O22,'Прайс-лист'!$B:$K,10,0)</f>
        <v>500</v>
      </c>
      <c r="R22" s="715"/>
      <c r="S22" s="715"/>
      <c r="T22" s="715"/>
      <c r="U22" s="715"/>
      <c r="V22" s="715"/>
      <c r="W22" s="715"/>
      <c r="X22" s="715"/>
      <c r="Y22" s="716"/>
      <c r="Z22" s="708"/>
      <c r="AA22" s="761"/>
      <c r="AB22" s="761"/>
      <c r="AC22" s="137" t="s">
        <v>654</v>
      </c>
      <c r="AD22" s="160"/>
      <c r="AE22" s="719">
        <f>VLOOKUP(AC22,'Прайс-лист'!$B:$K,10,0)</f>
        <v>810</v>
      </c>
      <c r="AF22" s="715"/>
      <c r="AG22" s="715"/>
      <c r="AH22" s="715"/>
      <c r="AI22" s="715"/>
      <c r="AJ22" s="715"/>
      <c r="AK22" s="715"/>
      <c r="AL22" s="715"/>
      <c r="AM22" s="716"/>
      <c r="AN22" s="708"/>
      <c r="AO22" s="761"/>
      <c r="AP22" s="761"/>
      <c r="AQ22" s="137" t="s">
        <v>686</v>
      </c>
      <c r="AR22" s="160"/>
      <c r="AS22" s="719">
        <f>VLOOKUP(AQ22,'Прайс-лист'!$B:$K,10,0)</f>
        <v>690</v>
      </c>
      <c r="AT22" s="715"/>
      <c r="AU22" s="715"/>
      <c r="AV22" s="715"/>
      <c r="AW22" s="715"/>
      <c r="AX22" s="715"/>
      <c r="AY22" s="715"/>
      <c r="AZ22" s="715"/>
      <c r="BA22" s="716"/>
      <c r="BB22" s="708"/>
      <c r="BC22" s="761"/>
      <c r="BD22" s="761"/>
      <c r="BE22" s="137" t="s">
        <v>758</v>
      </c>
      <c r="BF22" s="247"/>
      <c r="BG22" s="719">
        <f>VLOOKUP(BE22,'Прайс-лист'!$B:$K,10,0)</f>
        <v>650</v>
      </c>
      <c r="BH22" s="715"/>
      <c r="BI22" s="715"/>
      <c r="BJ22" s="715"/>
      <c r="BK22" s="715"/>
      <c r="BL22" s="715"/>
      <c r="BM22" s="715"/>
      <c r="BN22" s="715"/>
      <c r="BO22" s="716"/>
      <c r="BP22" s="708"/>
      <c r="BQ22" s="761"/>
      <c r="BR22" s="761"/>
      <c r="BS22" s="137" t="s">
        <v>766</v>
      </c>
      <c r="BT22" s="160"/>
      <c r="BU22" s="719">
        <f>VLOOKUP(BS22,'Прайс-лист'!$B:$K,10,0)</f>
        <v>1300</v>
      </c>
      <c r="BV22" s="715"/>
      <c r="BW22" s="715"/>
      <c r="BX22" s="715"/>
      <c r="BY22" s="715"/>
      <c r="BZ22" s="715"/>
      <c r="CA22" s="715"/>
      <c r="CB22" s="715"/>
      <c r="CC22" s="716"/>
      <c r="CD22" s="708"/>
      <c r="CE22" s="761"/>
      <c r="CF22" s="761"/>
      <c r="CG22" s="137" t="s">
        <v>5857</v>
      </c>
      <c r="CH22" s="247"/>
      <c r="CI22" s="719">
        <f>VLOOKUP(CG22,'Прайс-лист'!$B:$K,10,0)</f>
        <v>1920</v>
      </c>
      <c r="CJ22" s="715"/>
      <c r="CK22" s="715"/>
      <c r="CL22" s="715"/>
      <c r="CM22" s="715"/>
      <c r="CN22" s="715"/>
      <c r="CO22" s="715"/>
      <c r="CP22" s="715"/>
      <c r="CQ22" s="716"/>
      <c r="CR22" s="708"/>
      <c r="CS22" s="761"/>
      <c r="CT22" s="713"/>
      <c r="CU22" s="137" t="s">
        <v>7585</v>
      </c>
      <c r="CW22" s="714">
        <f>VLOOKUP(CU22,'Прайс-лист'!$B:$K,10,0)</f>
        <v>600</v>
      </c>
      <c r="CX22" s="715"/>
      <c r="CY22" s="715"/>
      <c r="CZ22" s="715"/>
      <c r="DA22" s="715"/>
      <c r="DB22" s="715"/>
      <c r="DC22" s="715"/>
      <c r="DD22" s="715"/>
      <c r="DE22" s="716"/>
      <c r="DF22" s="708"/>
      <c r="DG22" s="761"/>
      <c r="DH22" s="761"/>
      <c r="DI22" s="137" t="s">
        <v>689</v>
      </c>
      <c r="DJ22" s="160"/>
      <c r="DK22" s="719">
        <f>VLOOKUP(DI22,'Прайс-лист'!$B:$K,10,0)</f>
        <v>900</v>
      </c>
      <c r="DL22" s="715"/>
      <c r="DM22" s="715"/>
      <c r="DN22" s="715"/>
      <c r="DO22" s="715"/>
      <c r="DP22" s="715"/>
      <c r="DQ22" s="715"/>
      <c r="DR22" s="715"/>
      <c r="DS22" s="716"/>
      <c r="DT22" s="708"/>
      <c r="DU22" s="761"/>
      <c r="DV22" s="761"/>
      <c r="DW22" s="137" t="s">
        <v>5859</v>
      </c>
      <c r="DX22" s="160"/>
      <c r="DY22" s="719">
        <f>VLOOKUP(DW22,'Прайс-лист'!$B:$K,10,0)</f>
        <v>2120</v>
      </c>
      <c r="DZ22" s="715"/>
      <c r="EA22" s="715"/>
      <c r="EB22" s="715"/>
      <c r="EC22" s="715"/>
      <c r="ED22" s="715"/>
      <c r="EE22" s="715"/>
      <c r="EF22" s="715"/>
      <c r="EG22" s="716"/>
      <c r="EH22" s="708"/>
      <c r="EI22" s="761"/>
      <c r="EJ22" s="713"/>
    </row>
    <row r="23" spans="1:140" ht="15" thickBot="1">
      <c r="A23" s="138" t="s">
        <v>7636</v>
      </c>
      <c r="B23" s="160"/>
      <c r="C23" s="753">
        <f>VLOOKUP(A23,'Прайс-лист'!$B:$K,10,0)</f>
        <v>600</v>
      </c>
      <c r="D23" s="723"/>
      <c r="E23" s="723"/>
      <c r="F23" s="723"/>
      <c r="G23" s="723"/>
      <c r="H23" s="723"/>
      <c r="I23" s="723"/>
      <c r="J23" s="723"/>
      <c r="K23" s="724"/>
      <c r="L23" s="725"/>
      <c r="M23" s="726"/>
      <c r="N23" s="726"/>
      <c r="O23" s="139" t="s">
        <v>771</v>
      </c>
      <c r="P23" s="245"/>
      <c r="Q23" s="722">
        <f>VLOOKUP(O23,'Прайс-лист'!$B:$K,10,0)</f>
        <v>500</v>
      </c>
      <c r="R23" s="723"/>
      <c r="S23" s="723"/>
      <c r="T23" s="723"/>
      <c r="U23" s="723"/>
      <c r="V23" s="723"/>
      <c r="W23" s="723"/>
      <c r="X23" s="723"/>
      <c r="Y23" s="724"/>
      <c r="Z23" s="725"/>
      <c r="AA23" s="726"/>
      <c r="AB23" s="726"/>
      <c r="AC23" s="139" t="s">
        <v>793</v>
      </c>
      <c r="AD23" s="245"/>
      <c r="AE23" s="722">
        <f>VLOOKUP(AC23,'Прайс-лист'!$B:$K,10,0)</f>
        <v>810</v>
      </c>
      <c r="AF23" s="723"/>
      <c r="AG23" s="723"/>
      <c r="AH23" s="723"/>
      <c r="AI23" s="723"/>
      <c r="AJ23" s="723"/>
      <c r="AK23" s="723"/>
      <c r="AL23" s="723"/>
      <c r="AM23" s="724"/>
      <c r="AN23" s="725"/>
      <c r="AO23" s="726"/>
      <c r="AP23" s="726"/>
      <c r="AQ23" s="139" t="s">
        <v>811</v>
      </c>
      <c r="AR23" s="245"/>
      <c r="AS23" s="722">
        <f>VLOOKUP(AQ23,'Прайс-лист'!$B:$K,10,0)</f>
        <v>690</v>
      </c>
      <c r="AT23" s="723"/>
      <c r="AU23" s="723"/>
      <c r="AV23" s="723"/>
      <c r="AW23" s="723"/>
      <c r="AX23" s="723"/>
      <c r="AY23" s="723"/>
      <c r="AZ23" s="723"/>
      <c r="BA23" s="724"/>
      <c r="BB23" s="725"/>
      <c r="BC23" s="726"/>
      <c r="BD23" s="726"/>
      <c r="BE23" s="139" t="s">
        <v>857</v>
      </c>
      <c r="BF23" s="248"/>
      <c r="BG23" s="722">
        <f>VLOOKUP(BE23,'Прайс-лист'!$B:$K,10,0)</f>
        <v>650</v>
      </c>
      <c r="BH23" s="723"/>
      <c r="BI23" s="723"/>
      <c r="BJ23" s="723"/>
      <c r="BK23" s="723"/>
      <c r="BL23" s="723"/>
      <c r="BM23" s="723"/>
      <c r="BN23" s="723"/>
      <c r="BO23" s="724"/>
      <c r="BP23" s="725"/>
      <c r="BQ23" s="726"/>
      <c r="BR23" s="726"/>
      <c r="BS23" s="139" t="s">
        <v>861</v>
      </c>
      <c r="BT23" s="245"/>
      <c r="BU23" s="722">
        <f>VLOOKUP(BS23,'Прайс-лист'!$B:$K,10,0)</f>
        <v>1300</v>
      </c>
      <c r="BV23" s="723"/>
      <c r="BW23" s="723"/>
      <c r="BX23" s="723"/>
      <c r="BY23" s="723"/>
      <c r="BZ23" s="723"/>
      <c r="CA23" s="723"/>
      <c r="CB23" s="723"/>
      <c r="CC23" s="724"/>
      <c r="CD23" s="725"/>
      <c r="CE23" s="726"/>
      <c r="CF23" s="726"/>
      <c r="CG23" s="139" t="s">
        <v>5858</v>
      </c>
      <c r="CH23" s="248"/>
      <c r="CI23" s="722">
        <f>VLOOKUP(CG23,'Прайс-лист'!$B:$K,10,0)</f>
        <v>1920</v>
      </c>
      <c r="CJ23" s="723"/>
      <c r="CK23" s="723"/>
      <c r="CL23" s="723"/>
      <c r="CM23" s="723"/>
      <c r="CN23" s="723"/>
      <c r="CO23" s="723"/>
      <c r="CP23" s="723"/>
      <c r="CQ23" s="724"/>
      <c r="CR23" s="725"/>
      <c r="CS23" s="726"/>
      <c r="CT23" s="727"/>
      <c r="CU23" s="138" t="s">
        <v>7638</v>
      </c>
      <c r="CW23" s="753">
        <f>VLOOKUP(CU23,'Прайс-лист'!$B:$K,10,0)</f>
        <v>600</v>
      </c>
      <c r="CX23" s="723"/>
      <c r="CY23" s="723"/>
      <c r="CZ23" s="723"/>
      <c r="DA23" s="723"/>
      <c r="DB23" s="723"/>
      <c r="DC23" s="723"/>
      <c r="DD23" s="723"/>
      <c r="DE23" s="724"/>
      <c r="DF23" s="725"/>
      <c r="DG23" s="726"/>
      <c r="DH23" s="726"/>
      <c r="DI23" s="139" t="s">
        <v>813</v>
      </c>
      <c r="DJ23" s="245"/>
      <c r="DK23" s="722">
        <f>VLOOKUP(DI23,'Прайс-лист'!$B:$K,10,0)</f>
        <v>900</v>
      </c>
      <c r="DL23" s="723"/>
      <c r="DM23" s="723"/>
      <c r="DN23" s="723"/>
      <c r="DO23" s="723"/>
      <c r="DP23" s="723"/>
      <c r="DQ23" s="723"/>
      <c r="DR23" s="723"/>
      <c r="DS23" s="724"/>
      <c r="DT23" s="725"/>
      <c r="DU23" s="726"/>
      <c r="DV23" s="726"/>
      <c r="DW23" s="139" t="s">
        <v>5860</v>
      </c>
      <c r="DX23" s="245"/>
      <c r="DY23" s="722">
        <f>VLOOKUP(DW23,'Прайс-лист'!$B:$K,10,0)</f>
        <v>2120</v>
      </c>
      <c r="DZ23" s="723"/>
      <c r="EA23" s="723"/>
      <c r="EB23" s="723"/>
      <c r="EC23" s="723"/>
      <c r="ED23" s="723"/>
      <c r="EE23" s="723"/>
      <c r="EF23" s="723"/>
      <c r="EG23" s="724"/>
      <c r="EH23" s="725"/>
      <c r="EI23" s="726"/>
      <c r="EJ23" s="727"/>
    </row>
    <row r="24" spans="1:140" ht="14.25" customHeight="1" thickBot="1">
      <c r="B24" s="561"/>
      <c r="C24" s="561"/>
      <c r="D24" s="561"/>
      <c r="E24" s="561"/>
      <c r="F24" s="561"/>
      <c r="G24" s="561"/>
      <c r="H24" s="561"/>
      <c r="I24" s="561"/>
      <c r="J24" s="561"/>
      <c r="K24" s="561"/>
      <c r="L24" s="561"/>
      <c r="M24" s="160"/>
      <c r="N24" s="158"/>
      <c r="O24" s="158"/>
      <c r="P24" s="158"/>
      <c r="Q24" s="158"/>
      <c r="R24" s="158"/>
      <c r="S24" s="158"/>
      <c r="T24" s="158"/>
      <c r="U24" s="158"/>
      <c r="V24" s="158"/>
      <c r="W24" s="158"/>
      <c r="X24" s="158"/>
      <c r="Y24" s="158"/>
      <c r="Z24" s="140"/>
      <c r="AA24" s="158"/>
      <c r="AB24" s="158"/>
      <c r="AC24" s="158"/>
      <c r="AD24" s="158"/>
      <c r="AE24" s="158"/>
      <c r="AF24" s="158"/>
      <c r="AG24" s="158"/>
      <c r="AH24" s="158"/>
      <c r="AI24" s="158"/>
      <c r="AJ24" s="158"/>
      <c r="AK24" s="158"/>
      <c r="AL24" s="158"/>
      <c r="AM24" s="140"/>
      <c r="AN24" s="158"/>
      <c r="AO24" s="158"/>
      <c r="AP24" s="158"/>
      <c r="AQ24" s="158"/>
      <c r="AR24" s="158"/>
      <c r="AS24" s="158"/>
      <c r="AT24" s="158"/>
      <c r="AU24" s="158"/>
      <c r="AV24" s="158"/>
      <c r="AW24" s="158"/>
      <c r="AX24" s="158"/>
      <c r="AY24" s="158"/>
      <c r="AZ24" s="160"/>
      <c r="BA24" s="160"/>
      <c r="BB24" s="160"/>
      <c r="BC24" s="160"/>
      <c r="BD24" s="158"/>
      <c r="BE24" s="158"/>
      <c r="BF24" s="158"/>
      <c r="BG24" s="158"/>
      <c r="BH24" s="158"/>
      <c r="BI24" s="158"/>
      <c r="BJ24" s="158"/>
      <c r="BK24" s="158"/>
      <c r="BL24" s="158"/>
      <c r="BM24" s="158"/>
      <c r="BN24" s="158"/>
      <c r="BO24" s="158"/>
      <c r="BP24" s="158"/>
      <c r="BQ24" s="158"/>
      <c r="BR24" s="158"/>
      <c r="BS24" s="158"/>
      <c r="BT24" s="164"/>
      <c r="BU24" s="142"/>
      <c r="BV24" s="142"/>
      <c r="BW24" s="142"/>
      <c r="BX24" s="142"/>
      <c r="BY24" s="142"/>
      <c r="BZ24" s="142"/>
      <c r="CA24" s="142"/>
      <c r="CB24" s="142"/>
      <c r="CC24" s="142"/>
      <c r="CD24" s="142"/>
      <c r="CE24" s="142"/>
      <c r="CF24" s="142"/>
      <c r="CG24" s="142"/>
      <c r="CH24" s="142"/>
      <c r="CI24" s="142"/>
      <c r="CJ24" s="142"/>
      <c r="CK24" s="142"/>
      <c r="CL24" s="142"/>
      <c r="CM24" s="142"/>
      <c r="CN24" s="142"/>
      <c r="CO24" s="142"/>
      <c r="CP24" s="142"/>
      <c r="CQ24" s="142"/>
      <c r="CR24" s="142"/>
      <c r="CS24" s="142"/>
      <c r="CT24" s="142"/>
      <c r="CU24" s="142"/>
      <c r="CV24" s="142"/>
      <c r="CW24" s="142"/>
      <c r="CX24" s="142"/>
      <c r="CY24" s="142"/>
      <c r="CZ24" s="142"/>
      <c r="DA24" s="142"/>
      <c r="DB24" s="142"/>
      <c r="DC24" s="142"/>
      <c r="DD24" s="142"/>
      <c r="DE24" s="142"/>
      <c r="DF24" s="142"/>
      <c r="DG24" s="142"/>
      <c r="DH24" s="142"/>
      <c r="DI24" s="142"/>
      <c r="DJ24" s="142"/>
      <c r="DK24" s="142"/>
      <c r="DL24" s="142"/>
      <c r="DM24" s="142"/>
      <c r="DN24" s="142"/>
      <c r="DO24" s="142"/>
      <c r="DP24" s="142"/>
      <c r="DQ24" s="142"/>
      <c r="DR24" s="142"/>
      <c r="DS24" s="142"/>
      <c r="DT24" s="142"/>
      <c r="DU24" s="142"/>
      <c r="DV24" s="142"/>
      <c r="DW24" s="142"/>
    </row>
    <row r="25" spans="1:140" ht="15.75" customHeight="1" thickBot="1">
      <c r="C25" s="754" t="s">
        <v>4274</v>
      </c>
      <c r="D25" s="755"/>
      <c r="E25" s="755"/>
      <c r="F25" s="755"/>
      <c r="G25" s="755"/>
      <c r="H25" s="755"/>
      <c r="I25" s="755"/>
      <c r="J25" s="755"/>
      <c r="K25" s="755"/>
      <c r="L25" s="755"/>
      <c r="M25" s="755"/>
      <c r="N25" s="755"/>
      <c r="O25" s="755"/>
      <c r="P25" s="755"/>
      <c r="Q25" s="755"/>
      <c r="R25" s="755"/>
      <c r="S25" s="755"/>
      <c r="T25" s="755"/>
      <c r="U25" s="755"/>
      <c r="V25" s="755"/>
      <c r="W25" s="755"/>
      <c r="X25" s="755"/>
      <c r="Y25" s="755"/>
      <c r="Z25" s="755"/>
      <c r="AA25" s="755"/>
      <c r="AB25" s="756"/>
      <c r="AC25" s="158"/>
      <c r="AD25" s="158"/>
      <c r="AE25" s="754" t="s">
        <v>4278</v>
      </c>
      <c r="AF25" s="755"/>
      <c r="AG25" s="755"/>
      <c r="AH25" s="755"/>
      <c r="AI25" s="755"/>
      <c r="AJ25" s="755"/>
      <c r="AK25" s="755"/>
      <c r="AL25" s="755"/>
      <c r="AM25" s="755"/>
      <c r="AN25" s="755"/>
      <c r="AO25" s="755"/>
      <c r="AP25" s="755"/>
      <c r="AQ25" s="755"/>
      <c r="AR25" s="755"/>
      <c r="AS25" s="755"/>
      <c r="AT25" s="755"/>
      <c r="AU25" s="755"/>
      <c r="AV25" s="755"/>
      <c r="AW25" s="755"/>
      <c r="AX25" s="755"/>
      <c r="AY25" s="755"/>
      <c r="AZ25" s="755"/>
      <c r="BA25" s="755"/>
      <c r="BB25" s="755"/>
      <c r="BC25" s="755"/>
      <c r="BD25" s="755"/>
      <c r="BE25" s="755"/>
      <c r="BF25" s="755"/>
      <c r="BG25" s="755"/>
      <c r="BH25" s="755"/>
      <c r="BI25" s="755"/>
      <c r="BJ25" s="755"/>
      <c r="BK25" s="755"/>
      <c r="BL25" s="755"/>
      <c r="BM25" s="755"/>
      <c r="BN25" s="755"/>
      <c r="BO25" s="755"/>
      <c r="BP25" s="755"/>
      <c r="BQ25" s="755"/>
      <c r="BR25" s="756"/>
      <c r="BS25" s="158"/>
      <c r="BT25" s="164"/>
      <c r="BU25" s="754" t="s">
        <v>4186</v>
      </c>
      <c r="BV25" s="755"/>
      <c r="BW25" s="755"/>
      <c r="BX25" s="755"/>
      <c r="BY25" s="755"/>
      <c r="BZ25" s="755"/>
      <c r="CA25" s="755"/>
      <c r="CB25" s="755"/>
      <c r="CC25" s="755"/>
      <c r="CD25" s="755"/>
      <c r="CE25" s="755"/>
      <c r="CF25" s="755"/>
      <c r="CG25" s="755"/>
      <c r="CH25" s="755"/>
      <c r="CI25" s="755"/>
      <c r="CJ25" s="755"/>
      <c r="CK25" s="755"/>
      <c r="CL25" s="755"/>
      <c r="CM25" s="755"/>
      <c r="CN25" s="755"/>
      <c r="CO25" s="755"/>
      <c r="CP25" s="755"/>
      <c r="CQ25" s="755"/>
      <c r="CR25" s="755"/>
      <c r="CS25" s="755"/>
      <c r="CT25" s="755"/>
      <c r="CU25" s="755"/>
      <c r="CV25" s="755"/>
      <c r="CW25" s="755"/>
      <c r="CX25" s="755"/>
      <c r="CY25" s="755"/>
      <c r="CZ25" s="755"/>
      <c r="DA25" s="755"/>
      <c r="DB25" s="755"/>
      <c r="DC25" s="755"/>
      <c r="DD25" s="755"/>
      <c r="DE25" s="755"/>
      <c r="DF25" s="755"/>
      <c r="DG25" s="755"/>
      <c r="DH25" s="755"/>
      <c r="DI25" s="755"/>
      <c r="DJ25" s="755"/>
      <c r="DK25" s="755"/>
      <c r="DL25" s="755"/>
      <c r="DM25" s="755"/>
      <c r="DN25" s="755"/>
      <c r="DO25" s="755"/>
      <c r="DP25" s="755"/>
      <c r="DQ25" s="755"/>
      <c r="DR25" s="755"/>
      <c r="DS25" s="755"/>
      <c r="DT25" s="755"/>
      <c r="DU25" s="755"/>
      <c r="DV25" s="756"/>
      <c r="DW25" s="142"/>
      <c r="DY25" s="754" t="s">
        <v>4279</v>
      </c>
      <c r="DZ25" s="755"/>
      <c r="EA25" s="755"/>
      <c r="EB25" s="755"/>
      <c r="EC25" s="755"/>
      <c r="ED25" s="755"/>
      <c r="EE25" s="755"/>
      <c r="EF25" s="755"/>
      <c r="EG25" s="755"/>
      <c r="EH25" s="755"/>
      <c r="EI25" s="755"/>
      <c r="EJ25" s="756"/>
    </row>
    <row r="26" spans="1:140">
      <c r="A26" s="135"/>
      <c r="B26" s="160"/>
      <c r="C26" s="740" t="s">
        <v>4238</v>
      </c>
      <c r="D26" s="741"/>
      <c r="E26" s="741"/>
      <c r="F26" s="741"/>
      <c r="G26" s="741"/>
      <c r="H26" s="741"/>
      <c r="I26" s="741"/>
      <c r="J26" s="741"/>
      <c r="K26" s="741"/>
      <c r="L26" s="741"/>
      <c r="M26" s="741"/>
      <c r="N26" s="741"/>
      <c r="O26" s="135"/>
      <c r="P26" s="164"/>
      <c r="Q26" s="741" t="s">
        <v>693</v>
      </c>
      <c r="R26" s="741"/>
      <c r="S26" s="741"/>
      <c r="T26" s="741"/>
      <c r="U26" s="741"/>
      <c r="V26" s="741"/>
      <c r="W26" s="741"/>
      <c r="X26" s="741"/>
      <c r="Y26" s="741"/>
      <c r="Z26" s="741"/>
      <c r="AA26" s="741"/>
      <c r="AB26" s="742"/>
      <c r="AC26" s="158"/>
      <c r="AD26" s="158"/>
      <c r="AE26" s="810" t="s">
        <v>4240</v>
      </c>
      <c r="AF26" s="759"/>
      <c r="AG26" s="759"/>
      <c r="AH26" s="759"/>
      <c r="AI26" s="759"/>
      <c r="AJ26" s="759"/>
      <c r="AK26" s="759"/>
      <c r="AL26" s="759"/>
      <c r="AM26" s="759"/>
      <c r="AN26" s="759"/>
      <c r="AO26" s="759"/>
      <c r="AP26" s="759"/>
      <c r="AQ26" s="341"/>
      <c r="AR26" s="382"/>
      <c r="AS26" s="759" t="s">
        <v>607</v>
      </c>
      <c r="AT26" s="759"/>
      <c r="AU26" s="759"/>
      <c r="AV26" s="759"/>
      <c r="AW26" s="759"/>
      <c r="AX26" s="759"/>
      <c r="AY26" s="759"/>
      <c r="AZ26" s="759"/>
      <c r="BA26" s="759"/>
      <c r="BB26" s="759"/>
      <c r="BC26" s="759"/>
      <c r="BD26" s="759"/>
      <c r="BE26" s="384"/>
      <c r="BF26" s="384"/>
      <c r="BG26" s="741" t="s">
        <v>651</v>
      </c>
      <c r="BH26" s="741"/>
      <c r="BI26" s="741"/>
      <c r="BJ26" s="741"/>
      <c r="BK26" s="741"/>
      <c r="BL26" s="741"/>
      <c r="BM26" s="741"/>
      <c r="BN26" s="741"/>
      <c r="BO26" s="741"/>
      <c r="BP26" s="741"/>
      <c r="BQ26" s="741"/>
      <c r="BR26" s="742"/>
      <c r="BS26" s="135"/>
      <c r="BT26" s="164"/>
      <c r="BU26" s="740" t="s">
        <v>4251</v>
      </c>
      <c r="BV26" s="741"/>
      <c r="BW26" s="741"/>
      <c r="BX26" s="741"/>
      <c r="BY26" s="741"/>
      <c r="BZ26" s="741"/>
      <c r="CA26" s="741"/>
      <c r="CB26" s="741"/>
      <c r="CC26" s="741"/>
      <c r="CD26" s="741"/>
      <c r="CE26" s="741"/>
      <c r="CF26" s="741"/>
      <c r="CG26" s="558"/>
      <c r="CH26" s="250"/>
      <c r="CI26" s="759" t="s">
        <v>615</v>
      </c>
      <c r="CJ26" s="759"/>
      <c r="CK26" s="759"/>
      <c r="CL26" s="759"/>
      <c r="CM26" s="759"/>
      <c r="CN26" s="759"/>
      <c r="CO26" s="759"/>
      <c r="CP26" s="759"/>
      <c r="CQ26" s="759"/>
      <c r="CR26" s="759"/>
      <c r="CS26" s="759"/>
      <c r="CT26" s="759"/>
      <c r="CU26" s="135"/>
      <c r="CV26" s="160"/>
      <c r="CW26" s="759" t="s">
        <v>714</v>
      </c>
      <c r="CX26" s="759"/>
      <c r="CY26" s="759"/>
      <c r="CZ26" s="759"/>
      <c r="DA26" s="759"/>
      <c r="DB26" s="759"/>
      <c r="DC26" s="759"/>
      <c r="DD26" s="759"/>
      <c r="DE26" s="759"/>
      <c r="DF26" s="759"/>
      <c r="DG26" s="759"/>
      <c r="DH26" s="759"/>
      <c r="DI26" s="135"/>
      <c r="DJ26" s="164"/>
      <c r="DK26" s="741" t="s">
        <v>4289</v>
      </c>
      <c r="DL26" s="741"/>
      <c r="DM26" s="741"/>
      <c r="DN26" s="741"/>
      <c r="DO26" s="741"/>
      <c r="DP26" s="741"/>
      <c r="DQ26" s="741"/>
      <c r="DR26" s="741"/>
      <c r="DS26" s="741"/>
      <c r="DT26" s="741"/>
      <c r="DU26" s="741"/>
      <c r="DV26" s="742"/>
      <c r="DY26" s="810" t="s">
        <v>5888</v>
      </c>
      <c r="DZ26" s="759"/>
      <c r="EA26" s="759"/>
      <c r="EB26" s="759"/>
      <c r="EC26" s="759"/>
      <c r="ED26" s="759"/>
      <c r="EE26" s="759"/>
      <c r="EF26" s="759"/>
      <c r="EG26" s="759"/>
      <c r="EH26" s="759"/>
      <c r="EI26" s="759"/>
      <c r="EJ26" s="760"/>
    </row>
    <row r="27" spans="1:140" ht="52.5" customHeight="1">
      <c r="A27" s="142"/>
      <c r="B27" s="142"/>
      <c r="C27" s="734" t="s">
        <v>4237</v>
      </c>
      <c r="D27" s="763"/>
      <c r="E27" s="763"/>
      <c r="F27" s="763"/>
      <c r="G27" s="763"/>
      <c r="H27" s="763"/>
      <c r="I27" s="763"/>
      <c r="J27" s="763"/>
      <c r="K27" s="763"/>
      <c r="L27" s="763"/>
      <c r="M27" s="763"/>
      <c r="N27" s="763"/>
      <c r="O27" s="142"/>
      <c r="P27" s="164"/>
      <c r="Q27" s="763" t="s">
        <v>4272</v>
      </c>
      <c r="R27" s="763"/>
      <c r="S27" s="763"/>
      <c r="T27" s="763"/>
      <c r="U27" s="763"/>
      <c r="V27" s="763"/>
      <c r="W27" s="763"/>
      <c r="X27" s="763"/>
      <c r="Y27" s="763"/>
      <c r="Z27" s="763"/>
      <c r="AA27" s="763"/>
      <c r="AB27" s="744"/>
      <c r="AD27" s="160"/>
      <c r="AE27" s="734" t="s">
        <v>4324</v>
      </c>
      <c r="AF27" s="763"/>
      <c r="AG27" s="763"/>
      <c r="AH27" s="763"/>
      <c r="AI27" s="763"/>
      <c r="AJ27" s="763"/>
      <c r="AK27" s="763"/>
      <c r="AL27" s="763"/>
      <c r="AM27" s="763"/>
      <c r="AN27" s="763"/>
      <c r="AO27" s="763"/>
      <c r="AP27" s="763"/>
      <c r="AQ27" s="142"/>
      <c r="AR27" s="164"/>
      <c r="AS27" s="763" t="s">
        <v>4262</v>
      </c>
      <c r="AT27" s="763"/>
      <c r="AU27" s="763"/>
      <c r="AV27" s="763"/>
      <c r="AW27" s="763"/>
      <c r="AX27" s="763"/>
      <c r="AY27" s="763"/>
      <c r="AZ27" s="763"/>
      <c r="BA27" s="763"/>
      <c r="BB27" s="763"/>
      <c r="BC27" s="763"/>
      <c r="BD27" s="763"/>
      <c r="BE27" s="142"/>
      <c r="BF27" s="164"/>
      <c r="BG27" s="763" t="s">
        <v>4275</v>
      </c>
      <c r="BH27" s="763"/>
      <c r="BI27" s="763"/>
      <c r="BJ27" s="763"/>
      <c r="BK27" s="763"/>
      <c r="BL27" s="763"/>
      <c r="BM27" s="763"/>
      <c r="BN27" s="763"/>
      <c r="BO27" s="763"/>
      <c r="BP27" s="763"/>
      <c r="BQ27" s="763"/>
      <c r="BR27" s="744"/>
      <c r="BS27" s="142"/>
      <c r="BT27" s="160"/>
      <c r="BU27" s="734" t="s">
        <v>4250</v>
      </c>
      <c r="BV27" s="763"/>
      <c r="BW27" s="763"/>
      <c r="BX27" s="763"/>
      <c r="BY27" s="763"/>
      <c r="BZ27" s="763"/>
      <c r="CA27" s="763"/>
      <c r="CB27" s="763"/>
      <c r="CC27" s="763"/>
      <c r="CD27" s="763"/>
      <c r="CE27" s="763"/>
      <c r="CF27" s="763"/>
      <c r="CG27" s="560"/>
      <c r="CH27" s="383"/>
      <c r="CI27" s="763" t="s">
        <v>4262</v>
      </c>
      <c r="CJ27" s="763"/>
      <c r="CK27" s="763"/>
      <c r="CL27" s="763"/>
      <c r="CM27" s="763"/>
      <c r="CN27" s="763"/>
      <c r="CO27" s="763"/>
      <c r="CP27" s="763"/>
      <c r="CQ27" s="763"/>
      <c r="CR27" s="763"/>
      <c r="CS27" s="763"/>
      <c r="CT27" s="763"/>
      <c r="CU27" s="142"/>
      <c r="CV27" s="160"/>
      <c r="CW27" s="763" t="s">
        <v>4263</v>
      </c>
      <c r="CX27" s="763"/>
      <c r="CY27" s="763"/>
      <c r="CZ27" s="763"/>
      <c r="DA27" s="763"/>
      <c r="DB27" s="763"/>
      <c r="DC27" s="763"/>
      <c r="DD27" s="763"/>
      <c r="DE27" s="763"/>
      <c r="DF27" s="763"/>
      <c r="DG27" s="763"/>
      <c r="DH27" s="763"/>
      <c r="DI27" s="142"/>
      <c r="DJ27" s="164"/>
      <c r="DK27" s="763" t="s">
        <v>4282</v>
      </c>
      <c r="DL27" s="763"/>
      <c r="DM27" s="763"/>
      <c r="DN27" s="763"/>
      <c r="DO27" s="763"/>
      <c r="DP27" s="763"/>
      <c r="DQ27" s="763"/>
      <c r="DR27" s="763"/>
      <c r="DS27" s="763"/>
      <c r="DT27" s="763"/>
      <c r="DU27" s="763"/>
      <c r="DV27" s="744"/>
      <c r="DW27" s="142"/>
      <c r="DX27" s="160"/>
      <c r="DY27" s="734" t="s">
        <v>5898</v>
      </c>
      <c r="DZ27" s="763"/>
      <c r="EA27" s="763"/>
      <c r="EB27" s="763"/>
      <c r="EC27" s="763"/>
      <c r="ED27" s="763"/>
      <c r="EE27" s="763"/>
      <c r="EF27" s="763"/>
      <c r="EG27" s="763"/>
      <c r="EH27" s="763"/>
      <c r="EI27" s="763"/>
      <c r="EJ27" s="744"/>
    </row>
    <row r="28" spans="1:140" ht="15" customHeight="1">
      <c r="A28" s="142"/>
      <c r="B28" s="142"/>
      <c r="C28" s="736"/>
      <c r="D28" s="762"/>
      <c r="E28" s="762"/>
      <c r="F28" s="762"/>
      <c r="G28" s="762"/>
      <c r="H28" s="762"/>
      <c r="I28" s="762"/>
      <c r="J28" s="762"/>
      <c r="K28" s="762"/>
      <c r="L28" s="762"/>
      <c r="M28" s="762"/>
      <c r="N28" s="762"/>
      <c r="O28" s="562"/>
      <c r="P28" s="164"/>
      <c r="Q28" s="762" t="s">
        <v>685</v>
      </c>
      <c r="R28" s="762"/>
      <c r="S28" s="762"/>
      <c r="T28" s="762"/>
      <c r="U28" s="762"/>
      <c r="V28" s="762"/>
      <c r="W28" s="762"/>
      <c r="X28" s="762"/>
      <c r="Y28" s="762"/>
      <c r="Z28" s="762"/>
      <c r="AA28" s="762"/>
      <c r="AB28" s="718"/>
      <c r="AD28" s="160"/>
      <c r="AE28" s="736"/>
      <c r="AF28" s="762"/>
      <c r="AG28" s="762"/>
      <c r="AH28" s="762"/>
      <c r="AI28" s="762"/>
      <c r="AJ28" s="762"/>
      <c r="AK28" s="762"/>
      <c r="AL28" s="762"/>
      <c r="AM28" s="762"/>
      <c r="AN28" s="762"/>
      <c r="AO28" s="762"/>
      <c r="AP28" s="762"/>
      <c r="AQ28" s="562"/>
      <c r="AR28" s="164"/>
      <c r="AS28" s="762" t="s">
        <v>609</v>
      </c>
      <c r="AT28" s="762"/>
      <c r="AU28" s="762"/>
      <c r="AV28" s="762"/>
      <c r="AW28" s="762"/>
      <c r="AX28" s="762"/>
      <c r="AY28" s="762"/>
      <c r="AZ28" s="762"/>
      <c r="BA28" s="762"/>
      <c r="BB28" s="762"/>
      <c r="BC28" s="762"/>
      <c r="BD28" s="762"/>
      <c r="BE28" s="562"/>
      <c r="BF28" s="164"/>
      <c r="BG28" s="762" t="s">
        <v>653</v>
      </c>
      <c r="BH28" s="762"/>
      <c r="BI28" s="762"/>
      <c r="BJ28" s="762"/>
      <c r="BK28" s="762"/>
      <c r="BL28" s="762"/>
      <c r="BM28" s="762"/>
      <c r="BN28" s="762"/>
      <c r="BO28" s="762"/>
      <c r="BP28" s="762"/>
      <c r="BQ28" s="762"/>
      <c r="BR28" s="718"/>
      <c r="BS28" s="562"/>
      <c r="BT28" s="160"/>
      <c r="BU28" s="736"/>
      <c r="BV28" s="762"/>
      <c r="BW28" s="762"/>
      <c r="BX28" s="762"/>
      <c r="BY28" s="762"/>
      <c r="BZ28" s="762"/>
      <c r="CA28" s="762"/>
      <c r="CB28" s="762"/>
      <c r="CC28" s="762"/>
      <c r="CD28" s="762"/>
      <c r="CE28" s="762"/>
      <c r="CF28" s="762"/>
      <c r="CG28" s="559"/>
      <c r="CH28" s="383"/>
      <c r="CI28" s="762" t="s">
        <v>617</v>
      </c>
      <c r="CJ28" s="762"/>
      <c r="CK28" s="762"/>
      <c r="CL28" s="762"/>
      <c r="CM28" s="762"/>
      <c r="CN28" s="762"/>
      <c r="CO28" s="762"/>
      <c r="CP28" s="762"/>
      <c r="CQ28" s="762"/>
      <c r="CR28" s="762"/>
      <c r="CS28" s="762"/>
      <c r="CT28" s="762"/>
      <c r="CU28" s="562"/>
      <c r="CV28" s="164"/>
      <c r="CW28" s="762" t="s">
        <v>661</v>
      </c>
      <c r="CX28" s="762"/>
      <c r="CY28" s="762"/>
      <c r="CZ28" s="762"/>
      <c r="DA28" s="762"/>
      <c r="DB28" s="762"/>
      <c r="DC28" s="762"/>
      <c r="DD28" s="762"/>
      <c r="DE28" s="762"/>
      <c r="DF28" s="762"/>
      <c r="DG28" s="762"/>
      <c r="DH28" s="762"/>
      <c r="DI28" s="562"/>
      <c r="DJ28" s="164"/>
      <c r="DK28" s="762" t="s">
        <v>661</v>
      </c>
      <c r="DL28" s="762"/>
      <c r="DM28" s="762"/>
      <c r="DN28" s="762"/>
      <c r="DO28" s="762"/>
      <c r="DP28" s="762"/>
      <c r="DQ28" s="762"/>
      <c r="DR28" s="762"/>
      <c r="DS28" s="762"/>
      <c r="DT28" s="762"/>
      <c r="DU28" s="762"/>
      <c r="DV28" s="718"/>
      <c r="DW28" s="142"/>
      <c r="DX28" s="164"/>
      <c r="DY28" s="736"/>
      <c r="DZ28" s="762"/>
      <c r="EA28" s="762"/>
      <c r="EB28" s="762"/>
      <c r="EC28" s="762"/>
      <c r="ED28" s="762"/>
      <c r="EE28" s="762"/>
      <c r="EF28" s="762"/>
      <c r="EG28" s="762"/>
      <c r="EH28" s="762"/>
      <c r="EI28" s="762"/>
      <c r="EJ28" s="718"/>
    </row>
    <row r="29" spans="1:140" ht="106.5" customHeight="1">
      <c r="A29" s="142"/>
      <c r="B29" s="142"/>
      <c r="C29" s="732"/>
      <c r="D29" s="809"/>
      <c r="E29" s="809"/>
      <c r="F29" s="809"/>
      <c r="G29" s="809"/>
      <c r="H29" s="809"/>
      <c r="I29" s="809"/>
      <c r="J29" s="809"/>
      <c r="K29" s="809"/>
      <c r="L29" s="809"/>
      <c r="M29" s="809"/>
      <c r="N29" s="809"/>
      <c r="O29" s="135"/>
      <c r="P29" s="164"/>
      <c r="Q29" s="1052"/>
      <c r="R29" s="1053"/>
      <c r="S29" s="1053"/>
      <c r="T29" s="1053"/>
      <c r="U29" s="1053"/>
      <c r="V29" s="1053"/>
      <c r="W29" s="1053"/>
      <c r="X29" s="1053"/>
      <c r="Y29" s="1053"/>
      <c r="Z29" s="1053"/>
      <c r="AA29" s="1053"/>
      <c r="AB29" s="1054"/>
      <c r="AE29" s="732"/>
      <c r="AF29" s="809"/>
      <c r="AG29" s="809"/>
      <c r="AH29" s="809"/>
      <c r="AI29" s="809"/>
      <c r="AJ29" s="809"/>
      <c r="AK29" s="809"/>
      <c r="AL29" s="809"/>
      <c r="AM29" s="809"/>
      <c r="AN29" s="809"/>
      <c r="AO29" s="809"/>
      <c r="AP29" s="809"/>
      <c r="AQ29" s="135"/>
      <c r="AR29" s="164"/>
      <c r="AS29" s="1052"/>
      <c r="AT29" s="1053"/>
      <c r="AU29" s="1053"/>
      <c r="AV29" s="1053"/>
      <c r="AW29" s="1053"/>
      <c r="AX29" s="1053"/>
      <c r="AY29" s="1053"/>
      <c r="AZ29" s="1053"/>
      <c r="BA29" s="1053"/>
      <c r="BB29" s="1053"/>
      <c r="BC29" s="1053"/>
      <c r="BD29" s="1057"/>
      <c r="BE29" s="135"/>
      <c r="BF29" s="164"/>
      <c r="BG29" s="1052"/>
      <c r="BH29" s="1053"/>
      <c r="BI29" s="1053"/>
      <c r="BJ29" s="1053"/>
      <c r="BK29" s="1053"/>
      <c r="BL29" s="1053"/>
      <c r="BM29" s="1053"/>
      <c r="BN29" s="1053"/>
      <c r="BO29" s="1053"/>
      <c r="BP29" s="1053"/>
      <c r="BQ29" s="1053"/>
      <c r="BR29" s="1054"/>
      <c r="BS29" s="135"/>
      <c r="BT29" s="160"/>
      <c r="BU29" s="1064"/>
      <c r="BV29" s="1053"/>
      <c r="BW29" s="1053"/>
      <c r="BX29" s="1053"/>
      <c r="BY29" s="1053"/>
      <c r="BZ29" s="1053"/>
      <c r="CA29" s="1053"/>
      <c r="CB29" s="1053"/>
      <c r="CC29" s="1053"/>
      <c r="CD29" s="1053"/>
      <c r="CE29" s="1053"/>
      <c r="CF29" s="1057"/>
      <c r="CG29" s="563"/>
      <c r="CH29" s="383"/>
      <c r="CI29" s="1052"/>
      <c r="CJ29" s="1053"/>
      <c r="CK29" s="1053"/>
      <c r="CL29" s="1053"/>
      <c r="CM29" s="1053"/>
      <c r="CN29" s="1053"/>
      <c r="CO29" s="1053"/>
      <c r="CP29" s="1053"/>
      <c r="CQ29" s="1053"/>
      <c r="CR29" s="1053"/>
      <c r="CS29" s="1053"/>
      <c r="CT29" s="1057"/>
      <c r="CU29" s="135"/>
      <c r="CV29" s="160"/>
      <c r="CW29" s="1052"/>
      <c r="CX29" s="1053"/>
      <c r="CY29" s="1053"/>
      <c r="CZ29" s="1053"/>
      <c r="DA29" s="1053"/>
      <c r="DB29" s="1053"/>
      <c r="DC29" s="1053"/>
      <c r="DD29" s="1053"/>
      <c r="DE29" s="1053"/>
      <c r="DF29" s="1053"/>
      <c r="DG29" s="1053"/>
      <c r="DH29" s="1057"/>
      <c r="DI29" s="135"/>
      <c r="DJ29" s="164"/>
      <c r="DK29" s="1052"/>
      <c r="DL29" s="1053"/>
      <c r="DM29" s="1053"/>
      <c r="DN29" s="1053"/>
      <c r="DO29" s="1053"/>
      <c r="DP29" s="1053"/>
      <c r="DQ29" s="1053"/>
      <c r="DR29" s="1053"/>
      <c r="DS29" s="1053"/>
      <c r="DT29" s="1053"/>
      <c r="DU29" s="1053"/>
      <c r="DV29" s="1054"/>
      <c r="DW29" s="135"/>
      <c r="DX29" s="160"/>
      <c r="DY29" s="1064"/>
      <c r="DZ29" s="1053"/>
      <c r="EA29" s="1053"/>
      <c r="EB29" s="1053"/>
      <c r="EC29" s="1053"/>
      <c r="ED29" s="1053"/>
      <c r="EE29" s="1053"/>
      <c r="EF29" s="1053"/>
      <c r="EG29" s="1053"/>
      <c r="EH29" s="1053"/>
      <c r="EI29" s="1053"/>
      <c r="EJ29" s="1054"/>
    </row>
    <row r="30" spans="1:140">
      <c r="C30" s="732"/>
      <c r="D30" s="809"/>
      <c r="E30" s="809"/>
      <c r="F30" s="809"/>
      <c r="G30" s="809"/>
      <c r="H30" s="809"/>
      <c r="I30" s="809"/>
      <c r="J30" s="809"/>
      <c r="K30" s="809"/>
      <c r="L30" s="809"/>
      <c r="M30" s="809"/>
      <c r="N30" s="809"/>
      <c r="O30" s="137"/>
      <c r="P30" s="160"/>
      <c r="Q30" s="1055"/>
      <c r="R30" s="877"/>
      <c r="S30" s="877"/>
      <c r="T30" s="877"/>
      <c r="U30" s="877"/>
      <c r="V30" s="877"/>
      <c r="W30" s="877"/>
      <c r="X30" s="877"/>
      <c r="Y30" s="877"/>
      <c r="Z30" s="877"/>
      <c r="AA30" s="877"/>
      <c r="AB30" s="1056"/>
      <c r="AE30" s="732"/>
      <c r="AF30" s="809"/>
      <c r="AG30" s="809"/>
      <c r="AH30" s="809"/>
      <c r="AI30" s="809"/>
      <c r="AJ30" s="809"/>
      <c r="AK30" s="809"/>
      <c r="AL30" s="809"/>
      <c r="AM30" s="809"/>
      <c r="AN30" s="809"/>
      <c r="AO30" s="809"/>
      <c r="AP30" s="809"/>
      <c r="AQ30" s="137"/>
      <c r="AR30" s="160"/>
      <c r="AS30" s="1055"/>
      <c r="AT30" s="877"/>
      <c r="AU30" s="877"/>
      <c r="AV30" s="877"/>
      <c r="AW30" s="877"/>
      <c r="AX30" s="877"/>
      <c r="AY30" s="877"/>
      <c r="AZ30" s="877"/>
      <c r="BA30" s="877"/>
      <c r="BB30" s="877"/>
      <c r="BC30" s="877"/>
      <c r="BD30" s="878"/>
      <c r="BE30" s="137"/>
      <c r="BF30" s="160"/>
      <c r="BG30" s="1055"/>
      <c r="BH30" s="877"/>
      <c r="BI30" s="877"/>
      <c r="BJ30" s="877"/>
      <c r="BK30" s="877"/>
      <c r="BL30" s="877"/>
      <c r="BM30" s="877"/>
      <c r="BN30" s="877"/>
      <c r="BO30" s="877"/>
      <c r="BP30" s="877"/>
      <c r="BQ30" s="877"/>
      <c r="BR30" s="1056"/>
      <c r="BU30" s="876"/>
      <c r="BV30" s="877"/>
      <c r="BW30" s="877"/>
      <c r="BX30" s="877"/>
      <c r="BY30" s="877"/>
      <c r="BZ30" s="877"/>
      <c r="CA30" s="877"/>
      <c r="CB30" s="877"/>
      <c r="CC30" s="877"/>
      <c r="CD30" s="877"/>
      <c r="CE30" s="877"/>
      <c r="CF30" s="878"/>
      <c r="CG30" s="349"/>
      <c r="CH30" s="383"/>
      <c r="CI30" s="1055"/>
      <c r="CJ30" s="877"/>
      <c r="CK30" s="877"/>
      <c r="CL30" s="877"/>
      <c r="CM30" s="877"/>
      <c r="CN30" s="877"/>
      <c r="CO30" s="877"/>
      <c r="CP30" s="877"/>
      <c r="CQ30" s="877"/>
      <c r="CR30" s="877"/>
      <c r="CS30" s="877"/>
      <c r="CT30" s="878"/>
      <c r="CU30" s="137"/>
      <c r="CV30" s="160"/>
      <c r="CW30" s="1055"/>
      <c r="CX30" s="877"/>
      <c r="CY30" s="877"/>
      <c r="CZ30" s="877"/>
      <c r="DA30" s="877"/>
      <c r="DB30" s="877"/>
      <c r="DC30" s="877"/>
      <c r="DD30" s="877"/>
      <c r="DE30" s="877"/>
      <c r="DF30" s="877"/>
      <c r="DG30" s="877"/>
      <c r="DH30" s="878"/>
      <c r="DI30" s="137"/>
      <c r="DJ30" s="160"/>
      <c r="DK30" s="1055"/>
      <c r="DL30" s="877"/>
      <c r="DM30" s="877"/>
      <c r="DN30" s="877"/>
      <c r="DO30" s="877"/>
      <c r="DP30" s="877"/>
      <c r="DQ30" s="877"/>
      <c r="DR30" s="877"/>
      <c r="DS30" s="877"/>
      <c r="DT30" s="877"/>
      <c r="DU30" s="877"/>
      <c r="DV30" s="1056"/>
      <c r="DY30" s="876"/>
      <c r="DZ30" s="877"/>
      <c r="EA30" s="877"/>
      <c r="EB30" s="877"/>
      <c r="EC30" s="877"/>
      <c r="ED30" s="877"/>
      <c r="EE30" s="877"/>
      <c r="EF30" s="877"/>
      <c r="EG30" s="877"/>
      <c r="EH30" s="877"/>
      <c r="EI30" s="877"/>
      <c r="EJ30" s="1056"/>
    </row>
    <row r="31" spans="1:140">
      <c r="A31" s="137" t="s">
        <v>7587</v>
      </c>
      <c r="B31" s="142"/>
      <c r="C31" s="714">
        <f>VLOOKUP(A31,'Прайс-лист'!$B:$K,10,0)</f>
        <v>650</v>
      </c>
      <c r="D31" s="715"/>
      <c r="E31" s="715"/>
      <c r="F31" s="715"/>
      <c r="G31" s="715"/>
      <c r="H31" s="715"/>
      <c r="I31" s="715"/>
      <c r="J31" s="715"/>
      <c r="K31" s="716"/>
      <c r="L31" s="708"/>
      <c r="M31" s="761"/>
      <c r="N31" s="761"/>
      <c r="O31" s="137" t="s">
        <v>695</v>
      </c>
      <c r="P31" s="160"/>
      <c r="Q31" s="719">
        <f>VLOOKUP(O31,'Прайс-лист'!$B:$K,10,0)</f>
        <v>1140</v>
      </c>
      <c r="R31" s="715"/>
      <c r="S31" s="715"/>
      <c r="T31" s="715"/>
      <c r="U31" s="715"/>
      <c r="V31" s="715"/>
      <c r="W31" s="715"/>
      <c r="X31" s="715"/>
      <c r="Y31" s="716"/>
      <c r="Z31" s="708"/>
      <c r="AA31" s="761"/>
      <c r="AB31" s="713"/>
      <c r="AC31" s="137" t="s">
        <v>7589</v>
      </c>
      <c r="AE31" s="714">
        <f>VLOOKUP(AC31,'Прайс-лист'!$B:$K,10,0)</f>
        <v>700</v>
      </c>
      <c r="AF31" s="715"/>
      <c r="AG31" s="715"/>
      <c r="AH31" s="715"/>
      <c r="AI31" s="715"/>
      <c r="AJ31" s="715"/>
      <c r="AK31" s="715"/>
      <c r="AL31" s="715"/>
      <c r="AM31" s="716"/>
      <c r="AN31" s="708"/>
      <c r="AO31" s="761"/>
      <c r="AP31" s="761"/>
      <c r="AQ31" s="137" t="s">
        <v>610</v>
      </c>
      <c r="AR31" s="160"/>
      <c r="AS31" s="719">
        <f>VLOOKUP(AQ31,'Прайс-лист'!$B:$K,10,0)</f>
        <v>500</v>
      </c>
      <c r="AT31" s="715"/>
      <c r="AU31" s="715"/>
      <c r="AV31" s="715"/>
      <c r="AW31" s="715"/>
      <c r="AX31" s="715"/>
      <c r="AY31" s="715"/>
      <c r="AZ31" s="715"/>
      <c r="BA31" s="716"/>
      <c r="BB31" s="708"/>
      <c r="BC31" s="761"/>
      <c r="BD31" s="761"/>
      <c r="BE31" s="137" t="s">
        <v>654</v>
      </c>
      <c r="BF31" s="160"/>
      <c r="BG31" s="719">
        <f>VLOOKUP(BE31,'Прайс-лист'!$B:$K,10,0)</f>
        <v>810</v>
      </c>
      <c r="BH31" s="715"/>
      <c r="BI31" s="715"/>
      <c r="BJ31" s="715"/>
      <c r="BK31" s="715"/>
      <c r="BL31" s="715"/>
      <c r="BM31" s="715"/>
      <c r="BN31" s="715"/>
      <c r="BO31" s="716"/>
      <c r="BP31" s="708"/>
      <c r="BQ31" s="761"/>
      <c r="BR31" s="713"/>
      <c r="BS31" s="137" t="s">
        <v>7591</v>
      </c>
      <c r="BT31" s="160"/>
      <c r="BU31" s="714">
        <f>VLOOKUP(BS31,'Прайс-лист'!$B:$K,10,0)</f>
        <v>850</v>
      </c>
      <c r="BV31" s="715"/>
      <c r="BW31" s="715"/>
      <c r="BX31" s="715"/>
      <c r="BY31" s="715"/>
      <c r="BZ31" s="715"/>
      <c r="CA31" s="715"/>
      <c r="CB31" s="715"/>
      <c r="CC31" s="716"/>
      <c r="CD31" s="708"/>
      <c r="CE31" s="761"/>
      <c r="CF31" s="761"/>
      <c r="CG31" s="349" t="s">
        <v>618</v>
      </c>
      <c r="CH31" s="383"/>
      <c r="CI31" s="719">
        <f>VLOOKUP(CG31,'Прайс-лист'!$B:$K,10,0)</f>
        <v>620</v>
      </c>
      <c r="CJ31" s="715"/>
      <c r="CK31" s="715"/>
      <c r="CL31" s="715"/>
      <c r="CM31" s="715"/>
      <c r="CN31" s="715"/>
      <c r="CO31" s="715"/>
      <c r="CP31" s="715"/>
      <c r="CQ31" s="716"/>
      <c r="CR31" s="708"/>
      <c r="CS31" s="761"/>
      <c r="CT31" s="761"/>
      <c r="CU31" s="137" t="s">
        <v>716</v>
      </c>
      <c r="CV31" s="160"/>
      <c r="CW31" s="719">
        <f>VLOOKUP(CU31,'Прайс-лист'!$B:$K,10,0)</f>
        <v>860</v>
      </c>
      <c r="CX31" s="715"/>
      <c r="CY31" s="715"/>
      <c r="CZ31" s="715"/>
      <c r="DA31" s="715"/>
      <c r="DB31" s="715"/>
      <c r="DC31" s="715"/>
      <c r="DD31" s="715"/>
      <c r="DE31" s="716"/>
      <c r="DF31" s="708"/>
      <c r="DG31" s="761"/>
      <c r="DH31" s="761"/>
      <c r="DI31" s="137" t="s">
        <v>662</v>
      </c>
      <c r="DJ31" s="160"/>
      <c r="DK31" s="719">
        <f>VLOOKUP(DI31,'Прайс-лист'!$B:$K,10,0)</f>
        <v>720</v>
      </c>
      <c r="DL31" s="715"/>
      <c r="DM31" s="715"/>
      <c r="DN31" s="715"/>
      <c r="DO31" s="715"/>
      <c r="DP31" s="715"/>
      <c r="DQ31" s="715"/>
      <c r="DR31" s="715"/>
      <c r="DS31" s="716"/>
      <c r="DT31" s="708"/>
      <c r="DU31" s="761"/>
      <c r="DV31" s="713"/>
      <c r="DW31" s="137" t="s">
        <v>7593</v>
      </c>
      <c r="DX31" s="160"/>
      <c r="DY31" s="714">
        <f>VLOOKUP(DW31,'Прайс-лист'!$B:$K,10,0)</f>
        <v>950</v>
      </c>
      <c r="DZ31" s="715"/>
      <c r="EA31" s="715"/>
      <c r="EB31" s="715"/>
      <c r="EC31" s="715"/>
      <c r="ED31" s="715"/>
      <c r="EE31" s="715"/>
      <c r="EF31" s="715"/>
      <c r="EG31" s="716"/>
      <c r="EH31" s="708"/>
      <c r="EI31" s="761"/>
      <c r="EJ31" s="713"/>
    </row>
    <row r="32" spans="1:140" ht="15" thickBot="1">
      <c r="A32" s="138" t="s">
        <v>7640</v>
      </c>
      <c r="B32" s="142"/>
      <c r="C32" s="753">
        <f>VLOOKUP(A32,'Прайс-лист'!$B:$K,10,0)</f>
        <v>650</v>
      </c>
      <c r="D32" s="723"/>
      <c r="E32" s="723"/>
      <c r="F32" s="723"/>
      <c r="G32" s="723"/>
      <c r="H32" s="723"/>
      <c r="I32" s="723"/>
      <c r="J32" s="723"/>
      <c r="K32" s="724"/>
      <c r="L32" s="725"/>
      <c r="M32" s="726"/>
      <c r="N32" s="726"/>
      <c r="O32" s="139" t="s">
        <v>817</v>
      </c>
      <c r="P32" s="245"/>
      <c r="Q32" s="722">
        <f>VLOOKUP(O32,'Прайс-лист'!$B:$K,10,0)</f>
        <v>1140</v>
      </c>
      <c r="R32" s="723"/>
      <c r="S32" s="723"/>
      <c r="T32" s="723"/>
      <c r="U32" s="723"/>
      <c r="V32" s="723"/>
      <c r="W32" s="723"/>
      <c r="X32" s="723"/>
      <c r="Y32" s="724"/>
      <c r="Z32" s="725"/>
      <c r="AA32" s="726"/>
      <c r="AB32" s="727"/>
      <c r="AC32" s="138" t="s">
        <v>7642</v>
      </c>
      <c r="AE32" s="753">
        <f>VLOOKUP(AC32,'Прайс-лист'!$B:$K,10,0)</f>
        <v>750</v>
      </c>
      <c r="AF32" s="723"/>
      <c r="AG32" s="723"/>
      <c r="AH32" s="723"/>
      <c r="AI32" s="723"/>
      <c r="AJ32" s="723"/>
      <c r="AK32" s="723"/>
      <c r="AL32" s="723"/>
      <c r="AM32" s="724"/>
      <c r="AN32" s="725"/>
      <c r="AO32" s="726"/>
      <c r="AP32" s="726"/>
      <c r="AQ32" s="139" t="s">
        <v>771</v>
      </c>
      <c r="AR32" s="245"/>
      <c r="AS32" s="722">
        <f>VLOOKUP(AQ32,'Прайс-лист'!$B:$K,10,0)</f>
        <v>500</v>
      </c>
      <c r="AT32" s="723"/>
      <c r="AU32" s="723"/>
      <c r="AV32" s="723"/>
      <c r="AW32" s="723"/>
      <c r="AX32" s="723"/>
      <c r="AY32" s="723"/>
      <c r="AZ32" s="723"/>
      <c r="BA32" s="724"/>
      <c r="BB32" s="725"/>
      <c r="BC32" s="726"/>
      <c r="BD32" s="726"/>
      <c r="BE32" s="139" t="s">
        <v>793</v>
      </c>
      <c r="BF32" s="245"/>
      <c r="BG32" s="722">
        <f>VLOOKUP(BE32,'Прайс-лист'!$B:$K,10,0)</f>
        <v>810</v>
      </c>
      <c r="BH32" s="723"/>
      <c r="BI32" s="723"/>
      <c r="BJ32" s="723"/>
      <c r="BK32" s="723"/>
      <c r="BL32" s="723"/>
      <c r="BM32" s="723"/>
      <c r="BN32" s="723"/>
      <c r="BO32" s="724"/>
      <c r="BP32" s="725"/>
      <c r="BQ32" s="726"/>
      <c r="BR32" s="727"/>
      <c r="BS32" s="138" t="s">
        <v>7644</v>
      </c>
      <c r="BT32" s="160"/>
      <c r="BU32" s="753">
        <f>VLOOKUP(BS32,'Прайс-лист'!$B:$K,10,0)</f>
        <v>850</v>
      </c>
      <c r="BV32" s="723"/>
      <c r="BW32" s="723"/>
      <c r="BX32" s="723"/>
      <c r="BY32" s="723"/>
      <c r="BZ32" s="723"/>
      <c r="CA32" s="723"/>
      <c r="CB32" s="723"/>
      <c r="CC32" s="724"/>
      <c r="CD32" s="725"/>
      <c r="CE32" s="726"/>
      <c r="CF32" s="726"/>
      <c r="CG32" s="144" t="s">
        <v>775</v>
      </c>
      <c r="CH32" s="253"/>
      <c r="CI32" s="722">
        <f>VLOOKUP(CG32,'Прайс-лист'!$B:$K,10,0)</f>
        <v>620</v>
      </c>
      <c r="CJ32" s="723"/>
      <c r="CK32" s="723"/>
      <c r="CL32" s="723"/>
      <c r="CM32" s="723"/>
      <c r="CN32" s="723"/>
      <c r="CO32" s="723"/>
      <c r="CP32" s="723"/>
      <c r="CQ32" s="724"/>
      <c r="CR32" s="725"/>
      <c r="CS32" s="726"/>
      <c r="CT32" s="726"/>
      <c r="CU32" s="139" t="s">
        <v>831</v>
      </c>
      <c r="CV32" s="245"/>
      <c r="CW32" s="722">
        <f>VLOOKUP(CU32,'Прайс-лист'!$B:$K,10,0)</f>
        <v>860</v>
      </c>
      <c r="CX32" s="723"/>
      <c r="CY32" s="723"/>
      <c r="CZ32" s="723"/>
      <c r="DA32" s="723"/>
      <c r="DB32" s="723"/>
      <c r="DC32" s="723"/>
      <c r="DD32" s="723"/>
      <c r="DE32" s="724"/>
      <c r="DF32" s="725"/>
      <c r="DG32" s="726"/>
      <c r="DH32" s="726"/>
      <c r="DI32" s="139" t="s">
        <v>797</v>
      </c>
      <c r="DJ32" s="245"/>
      <c r="DK32" s="722">
        <f>VLOOKUP(DI32,'Прайс-лист'!$B:$K,10,0)</f>
        <v>720</v>
      </c>
      <c r="DL32" s="723"/>
      <c r="DM32" s="723"/>
      <c r="DN32" s="723"/>
      <c r="DO32" s="723"/>
      <c r="DP32" s="723"/>
      <c r="DQ32" s="723"/>
      <c r="DR32" s="723"/>
      <c r="DS32" s="724"/>
      <c r="DT32" s="725"/>
      <c r="DU32" s="726"/>
      <c r="DV32" s="727"/>
      <c r="DW32" s="138" t="s">
        <v>7646</v>
      </c>
      <c r="DX32" s="160"/>
      <c r="DY32" s="753">
        <f>VLOOKUP(DW32,'Прайс-лист'!$B:$K,10,0)</f>
        <v>950</v>
      </c>
      <c r="DZ32" s="723"/>
      <c r="EA32" s="723"/>
      <c r="EB32" s="723"/>
      <c r="EC32" s="723"/>
      <c r="ED32" s="723"/>
      <c r="EE32" s="723"/>
      <c r="EF32" s="723"/>
      <c r="EG32" s="724"/>
      <c r="EH32" s="725"/>
      <c r="EI32" s="726"/>
      <c r="EJ32" s="727"/>
    </row>
    <row r="33" spans="1:140" ht="14.25" customHeight="1" thickBot="1">
      <c r="A33" s="247"/>
      <c r="B33" s="561"/>
      <c r="C33" s="561"/>
      <c r="D33" s="561"/>
      <c r="E33" s="561"/>
      <c r="F33" s="561"/>
      <c r="G33" s="561"/>
      <c r="H33" s="561"/>
      <c r="I33" s="561"/>
      <c r="J33" s="561"/>
      <c r="K33" s="561"/>
      <c r="L33" s="561"/>
      <c r="M33" s="160"/>
      <c r="N33" s="158"/>
      <c r="O33" s="158"/>
      <c r="P33" s="158"/>
      <c r="Q33" s="158"/>
      <c r="R33" s="158"/>
      <c r="S33" s="158"/>
      <c r="T33" s="158"/>
      <c r="U33" s="158"/>
      <c r="V33" s="158"/>
      <c r="W33" s="158"/>
      <c r="X33" s="158"/>
      <c r="Y33" s="158"/>
      <c r="Z33" s="140"/>
      <c r="AA33" s="158"/>
      <c r="AB33" s="158"/>
      <c r="AC33" s="158"/>
      <c r="AD33" s="158"/>
      <c r="AE33" s="158"/>
      <c r="AF33" s="158"/>
      <c r="AG33" s="158"/>
      <c r="AH33" s="158"/>
      <c r="AI33" s="158"/>
      <c r="AJ33" s="158"/>
      <c r="AK33" s="158"/>
      <c r="AL33" s="158"/>
      <c r="AM33" s="140"/>
      <c r="AN33" s="158"/>
      <c r="AO33" s="158"/>
      <c r="AP33" s="158"/>
      <c r="AQ33" s="158"/>
      <c r="AR33" s="158"/>
      <c r="AS33" s="158"/>
      <c r="AT33" s="158"/>
      <c r="AU33" s="158"/>
      <c r="AV33" s="158"/>
      <c r="AW33" s="158"/>
      <c r="AX33" s="158"/>
      <c r="AY33" s="158"/>
      <c r="AZ33" s="160"/>
      <c r="BA33" s="160"/>
      <c r="BB33" s="160"/>
      <c r="BC33" s="160"/>
      <c r="BD33" s="158"/>
      <c r="BE33" s="158"/>
      <c r="BF33" s="158"/>
      <c r="BG33" s="158"/>
      <c r="BH33" s="158"/>
      <c r="BI33" s="158"/>
      <c r="BJ33" s="158"/>
      <c r="BK33" s="158"/>
      <c r="BL33" s="158"/>
      <c r="BM33" s="158"/>
      <c r="BN33" s="158"/>
      <c r="BO33" s="158"/>
      <c r="BP33" s="158"/>
      <c r="BQ33" s="158"/>
      <c r="BR33" s="158"/>
      <c r="BS33" s="158"/>
      <c r="BT33" s="164"/>
      <c r="BU33" s="142"/>
      <c r="BV33" s="142"/>
      <c r="BW33" s="142"/>
      <c r="BX33" s="142"/>
      <c r="BY33" s="142"/>
      <c r="BZ33" s="142"/>
      <c r="CA33" s="142"/>
      <c r="CB33" s="142"/>
      <c r="CC33" s="142"/>
      <c r="CD33" s="142"/>
      <c r="CE33" s="142"/>
      <c r="CF33" s="142"/>
      <c r="CG33" s="142"/>
      <c r="CH33" s="142"/>
      <c r="CI33" s="142"/>
      <c r="CJ33" s="142"/>
      <c r="CK33" s="142"/>
      <c r="CL33" s="142"/>
      <c r="CM33" s="142"/>
      <c r="CN33" s="142"/>
      <c r="CO33" s="142"/>
      <c r="CP33" s="142"/>
      <c r="CQ33" s="142"/>
      <c r="CR33" s="142"/>
      <c r="CS33" s="142"/>
      <c r="CT33" s="142"/>
      <c r="CU33" s="142"/>
      <c r="CV33" s="142"/>
      <c r="CW33" s="142"/>
      <c r="CX33" s="142"/>
      <c r="CY33" s="142"/>
      <c r="CZ33" s="142"/>
      <c r="DA33" s="142"/>
      <c r="DB33" s="142"/>
      <c r="DC33" s="142"/>
      <c r="DD33" s="142"/>
      <c r="DE33" s="142"/>
      <c r="DF33" s="142"/>
      <c r="DG33" s="142"/>
      <c r="DH33" s="142"/>
      <c r="DI33" s="142"/>
      <c r="DJ33" s="142"/>
      <c r="DK33" s="142"/>
      <c r="DL33" s="142"/>
      <c r="DM33" s="142"/>
      <c r="DN33" s="142"/>
      <c r="DO33" s="142"/>
      <c r="DP33" s="142"/>
      <c r="DQ33" s="142"/>
      <c r="DR33" s="142"/>
      <c r="DS33" s="142"/>
      <c r="DT33" s="142"/>
      <c r="DU33" s="142"/>
      <c r="DV33" s="142"/>
      <c r="DW33" s="142"/>
    </row>
    <row r="34" spans="1:140" ht="15.75" customHeight="1" thickBot="1">
      <c r="A34" s="247"/>
      <c r="B34" s="561"/>
      <c r="C34" s="754" t="s">
        <v>4279</v>
      </c>
      <c r="D34" s="755"/>
      <c r="E34" s="755"/>
      <c r="F34" s="755"/>
      <c r="G34" s="755"/>
      <c r="H34" s="755"/>
      <c r="I34" s="755"/>
      <c r="J34" s="755"/>
      <c r="K34" s="755"/>
      <c r="L34" s="755"/>
      <c r="M34" s="755"/>
      <c r="N34" s="755"/>
      <c r="O34" s="755"/>
      <c r="P34" s="755"/>
      <c r="Q34" s="755"/>
      <c r="R34" s="755"/>
      <c r="S34" s="755"/>
      <c r="T34" s="755"/>
      <c r="U34" s="755"/>
      <c r="V34" s="755"/>
      <c r="W34" s="755"/>
      <c r="X34" s="755"/>
      <c r="Y34" s="755"/>
      <c r="Z34" s="755"/>
      <c r="AA34" s="755"/>
      <c r="AB34" s="756"/>
      <c r="AC34" s="158"/>
      <c r="AD34" s="158"/>
      <c r="AE34" s="754" t="s">
        <v>4280</v>
      </c>
      <c r="AF34" s="755"/>
      <c r="AG34" s="755"/>
      <c r="AH34" s="755"/>
      <c r="AI34" s="755"/>
      <c r="AJ34" s="755"/>
      <c r="AK34" s="755"/>
      <c r="AL34" s="755"/>
      <c r="AM34" s="755"/>
      <c r="AN34" s="755"/>
      <c r="AO34" s="755"/>
      <c r="AP34" s="755"/>
      <c r="AQ34" s="755"/>
      <c r="AR34" s="755"/>
      <c r="AS34" s="755"/>
      <c r="AT34" s="755"/>
      <c r="AU34" s="755"/>
      <c r="AV34" s="755"/>
      <c r="AW34" s="755"/>
      <c r="AX34" s="755"/>
      <c r="AY34" s="755"/>
      <c r="AZ34" s="755"/>
      <c r="BA34" s="755"/>
      <c r="BB34" s="755"/>
      <c r="BC34" s="755"/>
      <c r="BD34" s="756"/>
      <c r="BE34" s="134"/>
      <c r="BF34" s="160"/>
      <c r="BG34" s="754" t="s">
        <v>4188</v>
      </c>
      <c r="BH34" s="755"/>
      <c r="BI34" s="755"/>
      <c r="BJ34" s="755"/>
      <c r="BK34" s="755"/>
      <c r="BL34" s="755"/>
      <c r="BM34" s="755"/>
      <c r="BN34" s="755"/>
      <c r="BO34" s="755"/>
      <c r="BP34" s="755"/>
      <c r="BQ34" s="755"/>
      <c r="BR34" s="755"/>
      <c r="BS34" s="755"/>
      <c r="BT34" s="755"/>
      <c r="BU34" s="755"/>
      <c r="BV34" s="755"/>
      <c r="BW34" s="755"/>
      <c r="BX34" s="755"/>
      <c r="BY34" s="755"/>
      <c r="BZ34" s="755"/>
      <c r="CA34" s="755"/>
      <c r="CB34" s="755"/>
      <c r="CC34" s="755"/>
      <c r="CD34" s="755"/>
      <c r="CE34" s="755"/>
      <c r="CF34" s="756"/>
      <c r="CG34" s="142"/>
      <c r="CH34" s="142"/>
      <c r="CI34" s="754" t="s">
        <v>4189</v>
      </c>
      <c r="CJ34" s="755"/>
      <c r="CK34" s="755"/>
      <c r="CL34" s="755"/>
      <c r="CM34" s="755"/>
      <c r="CN34" s="755"/>
      <c r="CO34" s="755"/>
      <c r="CP34" s="755"/>
      <c r="CQ34" s="755"/>
      <c r="CR34" s="755"/>
      <c r="CS34" s="755"/>
      <c r="CT34" s="755"/>
      <c r="CU34" s="755"/>
      <c r="CV34" s="755"/>
      <c r="CW34" s="755"/>
      <c r="CX34" s="755"/>
      <c r="CY34" s="755"/>
      <c r="CZ34" s="755"/>
      <c r="DA34" s="755"/>
      <c r="DB34" s="755"/>
      <c r="DC34" s="755"/>
      <c r="DD34" s="755"/>
      <c r="DE34" s="755"/>
      <c r="DF34" s="755"/>
      <c r="DG34" s="755"/>
      <c r="DH34" s="756"/>
      <c r="DI34" s="142"/>
      <c r="DK34" s="754" t="s">
        <v>4283</v>
      </c>
      <c r="DL34" s="755"/>
      <c r="DM34" s="755"/>
      <c r="DN34" s="755"/>
      <c r="DO34" s="755"/>
      <c r="DP34" s="755"/>
      <c r="DQ34" s="755"/>
      <c r="DR34" s="755"/>
      <c r="DS34" s="755"/>
      <c r="DT34" s="755"/>
      <c r="DU34" s="755"/>
      <c r="DV34" s="755"/>
      <c r="DW34" s="755"/>
      <c r="DX34" s="755"/>
      <c r="DY34" s="755"/>
      <c r="DZ34" s="755"/>
      <c r="EA34" s="755"/>
      <c r="EB34" s="755"/>
      <c r="EC34" s="755"/>
      <c r="ED34" s="755"/>
      <c r="EE34" s="755"/>
      <c r="EF34" s="755"/>
      <c r="EG34" s="755"/>
      <c r="EH34" s="755"/>
      <c r="EI34" s="755"/>
      <c r="EJ34" s="756"/>
    </row>
    <row r="35" spans="1:140" ht="15">
      <c r="A35" s="247"/>
      <c r="B35" s="561"/>
      <c r="C35" s="740" t="s">
        <v>5877</v>
      </c>
      <c r="D35" s="741"/>
      <c r="E35" s="741"/>
      <c r="F35" s="741"/>
      <c r="G35" s="741"/>
      <c r="H35" s="741"/>
      <c r="I35" s="741"/>
      <c r="J35" s="741"/>
      <c r="K35" s="741"/>
      <c r="L35" s="741"/>
      <c r="M35" s="741"/>
      <c r="N35" s="741"/>
      <c r="O35" s="135"/>
      <c r="P35" s="164"/>
      <c r="Q35" s="741" t="s">
        <v>5875</v>
      </c>
      <c r="R35" s="741"/>
      <c r="S35" s="741"/>
      <c r="T35" s="741"/>
      <c r="U35" s="741"/>
      <c r="V35" s="741"/>
      <c r="W35" s="741"/>
      <c r="X35" s="741"/>
      <c r="Y35" s="741"/>
      <c r="Z35" s="741"/>
      <c r="AA35" s="741"/>
      <c r="AB35" s="742"/>
      <c r="AC35" s="158"/>
      <c r="AD35" s="158"/>
      <c r="AE35" s="740" t="s">
        <v>4253</v>
      </c>
      <c r="AF35" s="741"/>
      <c r="AG35" s="741"/>
      <c r="AH35" s="741"/>
      <c r="AI35" s="741"/>
      <c r="AJ35" s="741"/>
      <c r="AK35" s="741"/>
      <c r="AL35" s="741"/>
      <c r="AM35" s="741"/>
      <c r="AN35" s="741"/>
      <c r="AO35" s="741"/>
      <c r="AP35" s="741"/>
      <c r="AQ35" s="135"/>
      <c r="AR35" s="164"/>
      <c r="AS35" s="809" t="s">
        <v>723</v>
      </c>
      <c r="AT35" s="809"/>
      <c r="AU35" s="809"/>
      <c r="AV35" s="809"/>
      <c r="AW35" s="809"/>
      <c r="AX35" s="809"/>
      <c r="AY35" s="809"/>
      <c r="AZ35" s="809"/>
      <c r="BA35" s="809"/>
      <c r="BB35" s="809"/>
      <c r="BC35" s="809"/>
      <c r="BD35" s="743"/>
      <c r="BE35" s="135"/>
      <c r="BG35" s="740" t="s">
        <v>4255</v>
      </c>
      <c r="BH35" s="741"/>
      <c r="BI35" s="741"/>
      <c r="BJ35" s="741"/>
      <c r="BK35" s="741"/>
      <c r="BL35" s="741"/>
      <c r="BM35" s="741"/>
      <c r="BN35" s="741"/>
      <c r="BO35" s="741"/>
      <c r="BP35" s="741"/>
      <c r="BQ35" s="741"/>
      <c r="BR35" s="741"/>
      <c r="BS35" s="135"/>
      <c r="BT35" s="164"/>
      <c r="BU35" s="809" t="s">
        <v>615</v>
      </c>
      <c r="BV35" s="809"/>
      <c r="BW35" s="809"/>
      <c r="BX35" s="809"/>
      <c r="BY35" s="809"/>
      <c r="BZ35" s="809"/>
      <c r="CA35" s="809"/>
      <c r="CB35" s="809"/>
      <c r="CC35" s="809"/>
      <c r="CD35" s="809"/>
      <c r="CE35" s="809"/>
      <c r="CF35" s="743"/>
      <c r="CG35" s="142"/>
      <c r="CH35" s="142"/>
      <c r="CI35" s="740" t="s">
        <v>5890</v>
      </c>
      <c r="CJ35" s="741"/>
      <c r="CK35" s="741"/>
      <c r="CL35" s="741"/>
      <c r="CM35" s="741"/>
      <c r="CN35" s="741"/>
      <c r="CO35" s="741"/>
      <c r="CP35" s="741"/>
      <c r="CQ35" s="741"/>
      <c r="CR35" s="741"/>
      <c r="CS35" s="741"/>
      <c r="CT35" s="741"/>
      <c r="CU35" s="135"/>
      <c r="CV35" s="164"/>
      <c r="CW35" s="809" t="s">
        <v>5875</v>
      </c>
      <c r="CX35" s="809"/>
      <c r="CY35" s="809"/>
      <c r="CZ35" s="809"/>
      <c r="DA35" s="809"/>
      <c r="DB35" s="809"/>
      <c r="DC35" s="809"/>
      <c r="DD35" s="809"/>
      <c r="DE35" s="809"/>
      <c r="DF35" s="809"/>
      <c r="DG35" s="809"/>
      <c r="DH35" s="743"/>
      <c r="DK35" s="740" t="s">
        <v>5892</v>
      </c>
      <c r="DL35" s="741"/>
      <c r="DM35" s="741"/>
      <c r="DN35" s="741"/>
      <c r="DO35" s="741"/>
      <c r="DP35" s="741"/>
      <c r="DQ35" s="741"/>
      <c r="DR35" s="741"/>
      <c r="DS35" s="741"/>
      <c r="DT35" s="741"/>
      <c r="DU35" s="741"/>
      <c r="DV35" s="741"/>
      <c r="DW35" s="135"/>
      <c r="DX35" s="164"/>
      <c r="DY35" s="809" t="s">
        <v>5874</v>
      </c>
      <c r="DZ35" s="809"/>
      <c r="EA35" s="809"/>
      <c r="EB35" s="809"/>
      <c r="EC35" s="809"/>
      <c r="ED35" s="809"/>
      <c r="EE35" s="809"/>
      <c r="EF35" s="809"/>
      <c r="EG35" s="809"/>
      <c r="EH35" s="809"/>
      <c r="EI35" s="809"/>
      <c r="EJ35" s="743"/>
    </row>
    <row r="36" spans="1:140" ht="48.75" customHeight="1">
      <c r="A36" s="247"/>
      <c r="B36" s="561"/>
      <c r="C36" s="734" t="s">
        <v>4268</v>
      </c>
      <c r="D36" s="763"/>
      <c r="E36" s="763"/>
      <c r="F36" s="763"/>
      <c r="G36" s="763"/>
      <c r="H36" s="763"/>
      <c r="I36" s="763"/>
      <c r="J36" s="763"/>
      <c r="K36" s="763"/>
      <c r="L36" s="763"/>
      <c r="M36" s="763"/>
      <c r="N36" s="763"/>
      <c r="O36" s="142"/>
      <c r="P36" s="164"/>
      <c r="Q36" s="763" t="s">
        <v>5884</v>
      </c>
      <c r="R36" s="763"/>
      <c r="S36" s="763"/>
      <c r="T36" s="763"/>
      <c r="U36" s="763"/>
      <c r="V36" s="763"/>
      <c r="W36" s="763"/>
      <c r="X36" s="763"/>
      <c r="Y36" s="763"/>
      <c r="Z36" s="763"/>
      <c r="AA36" s="763"/>
      <c r="AB36" s="744"/>
      <c r="AC36" s="158"/>
      <c r="AD36" s="158"/>
      <c r="AE36" s="734" t="s">
        <v>4252</v>
      </c>
      <c r="AF36" s="763"/>
      <c r="AG36" s="763"/>
      <c r="AH36" s="763"/>
      <c r="AI36" s="763"/>
      <c r="AJ36" s="763"/>
      <c r="AK36" s="763"/>
      <c r="AL36" s="763"/>
      <c r="AM36" s="763"/>
      <c r="AN36" s="763"/>
      <c r="AO36" s="763"/>
      <c r="AP36" s="763"/>
      <c r="AQ36" s="142"/>
      <c r="AR36" s="164"/>
      <c r="AS36" s="763" t="s">
        <v>4272</v>
      </c>
      <c r="AT36" s="763"/>
      <c r="AU36" s="763"/>
      <c r="AV36" s="763"/>
      <c r="AW36" s="763"/>
      <c r="AX36" s="763"/>
      <c r="AY36" s="763"/>
      <c r="AZ36" s="763"/>
      <c r="BA36" s="763"/>
      <c r="BB36" s="763"/>
      <c r="BC36" s="763"/>
      <c r="BD36" s="744"/>
      <c r="BE36" s="142"/>
      <c r="BF36" s="160"/>
      <c r="BG36" s="734" t="s">
        <v>4292</v>
      </c>
      <c r="BH36" s="763"/>
      <c r="BI36" s="763"/>
      <c r="BJ36" s="763"/>
      <c r="BK36" s="763"/>
      <c r="BL36" s="763"/>
      <c r="BM36" s="763"/>
      <c r="BN36" s="763"/>
      <c r="BO36" s="763"/>
      <c r="BP36" s="763"/>
      <c r="BQ36" s="763"/>
      <c r="BR36" s="763"/>
      <c r="BS36" s="142"/>
      <c r="BT36" s="164"/>
      <c r="BU36" s="763" t="s">
        <v>4262</v>
      </c>
      <c r="BV36" s="763"/>
      <c r="BW36" s="763"/>
      <c r="BX36" s="763"/>
      <c r="BY36" s="763"/>
      <c r="BZ36" s="763"/>
      <c r="CA36" s="763"/>
      <c r="CB36" s="763"/>
      <c r="CC36" s="763"/>
      <c r="CD36" s="763"/>
      <c r="CE36" s="763"/>
      <c r="CF36" s="744"/>
      <c r="CG36" s="142"/>
      <c r="CH36" s="142"/>
      <c r="CI36" s="734" t="s">
        <v>6864</v>
      </c>
      <c r="CJ36" s="763"/>
      <c r="CK36" s="763"/>
      <c r="CL36" s="763"/>
      <c r="CM36" s="763"/>
      <c r="CN36" s="763"/>
      <c r="CO36" s="763"/>
      <c r="CP36" s="763"/>
      <c r="CQ36" s="763"/>
      <c r="CR36" s="763"/>
      <c r="CS36" s="763"/>
      <c r="CT36" s="763"/>
      <c r="CU36" s="142"/>
      <c r="CV36" s="164"/>
      <c r="CW36" s="763" t="s">
        <v>5884</v>
      </c>
      <c r="CX36" s="763"/>
      <c r="CY36" s="763"/>
      <c r="CZ36" s="763"/>
      <c r="DA36" s="763"/>
      <c r="DB36" s="763"/>
      <c r="DC36" s="763"/>
      <c r="DD36" s="763"/>
      <c r="DE36" s="763"/>
      <c r="DF36" s="763"/>
      <c r="DG36" s="763"/>
      <c r="DH36" s="744"/>
      <c r="DI36" s="142"/>
      <c r="DJ36" s="160"/>
      <c r="DK36" s="734" t="s">
        <v>5893</v>
      </c>
      <c r="DL36" s="763"/>
      <c r="DM36" s="763"/>
      <c r="DN36" s="763"/>
      <c r="DO36" s="763"/>
      <c r="DP36" s="763"/>
      <c r="DQ36" s="763"/>
      <c r="DR36" s="763"/>
      <c r="DS36" s="763"/>
      <c r="DT36" s="763"/>
      <c r="DU36" s="763"/>
      <c r="DV36" s="763"/>
      <c r="DW36" s="142"/>
      <c r="DX36" s="164"/>
      <c r="DY36" s="763" t="s">
        <v>5883</v>
      </c>
      <c r="DZ36" s="763"/>
      <c r="EA36" s="763"/>
      <c r="EB36" s="763"/>
      <c r="EC36" s="763"/>
      <c r="ED36" s="763"/>
      <c r="EE36" s="763"/>
      <c r="EF36" s="763"/>
      <c r="EG36" s="763"/>
      <c r="EH36" s="763"/>
      <c r="EI36" s="763"/>
      <c r="EJ36" s="744"/>
    </row>
    <row r="37" spans="1:140" ht="15" customHeight="1">
      <c r="A37" s="247"/>
      <c r="B37" s="561"/>
      <c r="C37" s="736" t="s">
        <v>661</v>
      </c>
      <c r="D37" s="762"/>
      <c r="E37" s="762"/>
      <c r="F37" s="762"/>
      <c r="G37" s="762"/>
      <c r="H37" s="762"/>
      <c r="I37" s="762"/>
      <c r="J37" s="762"/>
      <c r="K37" s="762"/>
      <c r="L37" s="762"/>
      <c r="M37" s="762"/>
      <c r="N37" s="762"/>
      <c r="O37" s="562"/>
      <c r="P37" s="164"/>
      <c r="Q37" s="762" t="s">
        <v>5879</v>
      </c>
      <c r="R37" s="762"/>
      <c r="S37" s="762"/>
      <c r="T37" s="762"/>
      <c r="U37" s="762"/>
      <c r="V37" s="762"/>
      <c r="W37" s="762"/>
      <c r="X37" s="762"/>
      <c r="Y37" s="762"/>
      <c r="Z37" s="762"/>
      <c r="AA37" s="762"/>
      <c r="AB37" s="718"/>
      <c r="AC37" s="562"/>
      <c r="AD37" s="158"/>
      <c r="AE37" s="736"/>
      <c r="AF37" s="762"/>
      <c r="AG37" s="762"/>
      <c r="AH37" s="762"/>
      <c r="AI37" s="762"/>
      <c r="AJ37" s="762"/>
      <c r="AK37" s="762"/>
      <c r="AL37" s="762"/>
      <c r="AM37" s="762"/>
      <c r="AN37" s="762"/>
      <c r="AO37" s="762"/>
      <c r="AP37" s="762"/>
      <c r="AQ37" s="652"/>
      <c r="AR37" s="164"/>
      <c r="AS37" s="762" t="s">
        <v>661</v>
      </c>
      <c r="AT37" s="762"/>
      <c r="AU37" s="762"/>
      <c r="AV37" s="762"/>
      <c r="AW37" s="762"/>
      <c r="AX37" s="762"/>
      <c r="AY37" s="762"/>
      <c r="AZ37" s="762"/>
      <c r="BA37" s="762"/>
      <c r="BB37" s="762"/>
      <c r="BC37" s="762"/>
      <c r="BD37" s="718"/>
      <c r="BE37" s="562"/>
      <c r="BF37" s="160"/>
      <c r="BG37" s="736"/>
      <c r="BH37" s="762"/>
      <c r="BI37" s="762"/>
      <c r="BJ37" s="762"/>
      <c r="BK37" s="762"/>
      <c r="BL37" s="762"/>
      <c r="BM37" s="762"/>
      <c r="BN37" s="762"/>
      <c r="BO37" s="762"/>
      <c r="BP37" s="762"/>
      <c r="BQ37" s="762"/>
      <c r="BR37" s="762"/>
      <c r="BS37" s="652"/>
      <c r="BT37" s="164"/>
      <c r="BU37" s="762" t="s">
        <v>617</v>
      </c>
      <c r="BV37" s="762"/>
      <c r="BW37" s="762"/>
      <c r="BX37" s="762"/>
      <c r="BY37" s="762"/>
      <c r="BZ37" s="762"/>
      <c r="CA37" s="762"/>
      <c r="CB37" s="762"/>
      <c r="CC37" s="762"/>
      <c r="CD37" s="762"/>
      <c r="CE37" s="762"/>
      <c r="CF37" s="718"/>
      <c r="CG37" s="562"/>
      <c r="CH37" s="142"/>
      <c r="CI37" s="736"/>
      <c r="CJ37" s="762"/>
      <c r="CK37" s="762"/>
      <c r="CL37" s="762"/>
      <c r="CM37" s="762"/>
      <c r="CN37" s="762"/>
      <c r="CO37" s="762"/>
      <c r="CP37" s="762"/>
      <c r="CQ37" s="762"/>
      <c r="CR37" s="762"/>
      <c r="CS37" s="762"/>
      <c r="CT37" s="762"/>
      <c r="CU37" s="652"/>
      <c r="CV37" s="164"/>
      <c r="CW37" s="762" t="s">
        <v>5879</v>
      </c>
      <c r="CX37" s="762"/>
      <c r="CY37" s="762"/>
      <c r="CZ37" s="762"/>
      <c r="DA37" s="762"/>
      <c r="DB37" s="762"/>
      <c r="DC37" s="762"/>
      <c r="DD37" s="762"/>
      <c r="DE37" s="762"/>
      <c r="DF37" s="762"/>
      <c r="DG37" s="762"/>
      <c r="DH37" s="718"/>
      <c r="DI37" s="142"/>
      <c r="DJ37" s="164"/>
      <c r="DK37" s="736"/>
      <c r="DL37" s="762"/>
      <c r="DM37" s="762"/>
      <c r="DN37" s="762"/>
      <c r="DO37" s="762"/>
      <c r="DP37" s="762"/>
      <c r="DQ37" s="762"/>
      <c r="DR37" s="762"/>
      <c r="DS37" s="762"/>
      <c r="DT37" s="762"/>
      <c r="DU37" s="762"/>
      <c r="DV37" s="762"/>
      <c r="DW37" s="652"/>
      <c r="DX37" s="164"/>
      <c r="DY37" s="762" t="s">
        <v>5879</v>
      </c>
      <c r="DZ37" s="762"/>
      <c r="EA37" s="762"/>
      <c r="EB37" s="762"/>
      <c r="EC37" s="762"/>
      <c r="ED37" s="762"/>
      <c r="EE37" s="762"/>
      <c r="EF37" s="762"/>
      <c r="EG37" s="762"/>
      <c r="EH37" s="762"/>
      <c r="EI37" s="762"/>
      <c r="EJ37" s="718"/>
    </row>
    <row r="38" spans="1:140" ht="108.75" customHeight="1">
      <c r="A38" s="247"/>
      <c r="B38" s="561"/>
      <c r="C38" s="1064"/>
      <c r="D38" s="1053"/>
      <c r="E38" s="1053"/>
      <c r="F38" s="1053"/>
      <c r="G38" s="1053"/>
      <c r="H38" s="1053"/>
      <c r="I38" s="1053"/>
      <c r="J38" s="1053"/>
      <c r="K38" s="1053"/>
      <c r="L38" s="1053"/>
      <c r="M38" s="1053"/>
      <c r="N38" s="1057"/>
      <c r="O38" s="135"/>
      <c r="P38" s="164"/>
      <c r="Q38" s="1052"/>
      <c r="R38" s="1053"/>
      <c r="S38" s="1053"/>
      <c r="T38" s="1053"/>
      <c r="U38" s="1053"/>
      <c r="V38" s="1053"/>
      <c r="W38" s="1053"/>
      <c r="X38" s="1053"/>
      <c r="Y38" s="1053"/>
      <c r="Z38" s="1053"/>
      <c r="AA38" s="1053"/>
      <c r="AB38" s="1054"/>
      <c r="AC38" s="135"/>
      <c r="AD38" s="158"/>
      <c r="AE38" s="732"/>
      <c r="AF38" s="809"/>
      <c r="AG38" s="809"/>
      <c r="AH38" s="809"/>
      <c r="AI38" s="809"/>
      <c r="AJ38" s="809"/>
      <c r="AK38" s="809"/>
      <c r="AL38" s="809"/>
      <c r="AM38" s="809"/>
      <c r="AN38" s="809"/>
      <c r="AO38" s="809"/>
      <c r="AP38" s="809"/>
      <c r="AQ38" s="135"/>
      <c r="AR38" s="164"/>
      <c r="AS38" s="1052"/>
      <c r="AT38" s="1053"/>
      <c r="AU38" s="1053"/>
      <c r="AV38" s="1053"/>
      <c r="AW38" s="1053"/>
      <c r="AX38" s="1053"/>
      <c r="AY38" s="1053"/>
      <c r="AZ38" s="1053"/>
      <c r="BA38" s="1053"/>
      <c r="BB38" s="1053"/>
      <c r="BC38" s="1053"/>
      <c r="BD38" s="1054"/>
      <c r="BE38" s="135"/>
      <c r="BF38" s="160"/>
      <c r="BG38" s="732"/>
      <c r="BH38" s="809"/>
      <c r="BI38" s="809"/>
      <c r="BJ38" s="809"/>
      <c r="BK38" s="809"/>
      <c r="BL38" s="809"/>
      <c r="BM38" s="809"/>
      <c r="BN38" s="809"/>
      <c r="BO38" s="809"/>
      <c r="BP38" s="809"/>
      <c r="BQ38" s="809"/>
      <c r="BR38" s="809"/>
      <c r="BS38" s="135"/>
      <c r="BT38" s="164"/>
      <c r="BU38" s="1052"/>
      <c r="BV38" s="1053"/>
      <c r="BW38" s="1053"/>
      <c r="BX38" s="1053"/>
      <c r="BY38" s="1053"/>
      <c r="BZ38" s="1053"/>
      <c r="CA38" s="1053"/>
      <c r="CB38" s="1053"/>
      <c r="CC38" s="1053"/>
      <c r="CD38" s="1053"/>
      <c r="CE38" s="1053"/>
      <c r="CF38" s="1054"/>
      <c r="CG38" s="135"/>
      <c r="CH38" s="142"/>
      <c r="CI38" s="732"/>
      <c r="CJ38" s="809"/>
      <c r="CK38" s="809"/>
      <c r="CL38" s="809"/>
      <c r="CM38" s="809"/>
      <c r="CN38" s="809"/>
      <c r="CO38" s="809"/>
      <c r="CP38" s="809"/>
      <c r="CQ38" s="809"/>
      <c r="CR38" s="809"/>
      <c r="CS38" s="809"/>
      <c r="CT38" s="809"/>
      <c r="CU38" s="135"/>
      <c r="CV38" s="164"/>
      <c r="CW38" s="1052"/>
      <c r="CX38" s="1053"/>
      <c r="CY38" s="1053"/>
      <c r="CZ38" s="1053"/>
      <c r="DA38" s="1053"/>
      <c r="DB38" s="1053"/>
      <c r="DC38" s="1053"/>
      <c r="DD38" s="1053"/>
      <c r="DE38" s="1053"/>
      <c r="DF38" s="1053"/>
      <c r="DG38" s="1053"/>
      <c r="DH38" s="1054"/>
      <c r="DI38" s="135"/>
      <c r="DJ38" s="160"/>
      <c r="DK38" s="732"/>
      <c r="DL38" s="809"/>
      <c r="DM38" s="809"/>
      <c r="DN38" s="809"/>
      <c r="DO38" s="809"/>
      <c r="DP38" s="809"/>
      <c r="DQ38" s="809"/>
      <c r="DR38" s="809"/>
      <c r="DS38" s="809"/>
      <c r="DT38" s="809"/>
      <c r="DU38" s="809"/>
      <c r="DV38" s="809"/>
      <c r="DW38" s="135"/>
      <c r="DX38" s="164"/>
      <c r="DY38" s="1052"/>
      <c r="DZ38" s="1053"/>
      <c r="EA38" s="1053"/>
      <c r="EB38" s="1053"/>
      <c r="EC38" s="1053"/>
      <c r="ED38" s="1053"/>
      <c r="EE38" s="1053"/>
      <c r="EF38" s="1053"/>
      <c r="EG38" s="1053"/>
      <c r="EH38" s="1053"/>
      <c r="EI38" s="1053"/>
      <c r="EJ38" s="1054"/>
    </row>
    <row r="39" spans="1:140">
      <c r="A39" s="137"/>
      <c r="B39" s="247"/>
      <c r="C39" s="876"/>
      <c r="D39" s="877"/>
      <c r="E39" s="877"/>
      <c r="F39" s="877"/>
      <c r="G39" s="877"/>
      <c r="H39" s="877"/>
      <c r="I39" s="877"/>
      <c r="J39" s="877"/>
      <c r="K39" s="877"/>
      <c r="L39" s="877"/>
      <c r="M39" s="877"/>
      <c r="N39" s="878"/>
      <c r="O39" s="137"/>
      <c r="P39" s="160"/>
      <c r="Q39" s="1055"/>
      <c r="R39" s="877"/>
      <c r="S39" s="877"/>
      <c r="T39" s="877"/>
      <c r="U39" s="877"/>
      <c r="V39" s="877"/>
      <c r="W39" s="877"/>
      <c r="X39" s="877"/>
      <c r="Y39" s="877"/>
      <c r="Z39" s="877"/>
      <c r="AA39" s="877"/>
      <c r="AB39" s="1056"/>
      <c r="AE39" s="732"/>
      <c r="AF39" s="809"/>
      <c r="AG39" s="809"/>
      <c r="AH39" s="809"/>
      <c r="AI39" s="809"/>
      <c r="AJ39" s="809"/>
      <c r="AK39" s="809"/>
      <c r="AL39" s="809"/>
      <c r="AM39" s="809"/>
      <c r="AN39" s="809"/>
      <c r="AO39" s="809"/>
      <c r="AP39" s="809"/>
      <c r="AQ39" s="137"/>
      <c r="AR39" s="164"/>
      <c r="AS39" s="1055"/>
      <c r="AT39" s="877"/>
      <c r="AU39" s="877"/>
      <c r="AV39" s="877"/>
      <c r="AW39" s="877"/>
      <c r="AX39" s="877"/>
      <c r="AY39" s="877"/>
      <c r="AZ39" s="877"/>
      <c r="BA39" s="877"/>
      <c r="BB39" s="877"/>
      <c r="BC39" s="877"/>
      <c r="BD39" s="1056"/>
      <c r="BG39" s="732"/>
      <c r="BH39" s="809"/>
      <c r="BI39" s="809"/>
      <c r="BJ39" s="809"/>
      <c r="BK39" s="809"/>
      <c r="BL39" s="809"/>
      <c r="BM39" s="809"/>
      <c r="BN39" s="809"/>
      <c r="BO39" s="809"/>
      <c r="BP39" s="809"/>
      <c r="BQ39" s="809"/>
      <c r="BR39" s="809"/>
      <c r="BS39" s="137"/>
      <c r="BT39" s="164"/>
      <c r="BU39" s="1055"/>
      <c r="BV39" s="877"/>
      <c r="BW39" s="877"/>
      <c r="BX39" s="877"/>
      <c r="BY39" s="877"/>
      <c r="BZ39" s="877"/>
      <c r="CA39" s="877"/>
      <c r="CB39" s="877"/>
      <c r="CC39" s="877"/>
      <c r="CD39" s="877"/>
      <c r="CE39" s="877"/>
      <c r="CF39" s="1056"/>
      <c r="CI39" s="732"/>
      <c r="CJ39" s="809"/>
      <c r="CK39" s="809"/>
      <c r="CL39" s="809"/>
      <c r="CM39" s="809"/>
      <c r="CN39" s="809"/>
      <c r="CO39" s="809"/>
      <c r="CP39" s="809"/>
      <c r="CQ39" s="809"/>
      <c r="CR39" s="809"/>
      <c r="CS39" s="809"/>
      <c r="CT39" s="809"/>
      <c r="CU39" s="137"/>
      <c r="CV39" s="164"/>
      <c r="CW39" s="1055"/>
      <c r="CX39" s="877"/>
      <c r="CY39" s="877"/>
      <c r="CZ39" s="877"/>
      <c r="DA39" s="877"/>
      <c r="DB39" s="877"/>
      <c r="DC39" s="877"/>
      <c r="DD39" s="877"/>
      <c r="DE39" s="877"/>
      <c r="DF39" s="877"/>
      <c r="DG39" s="877"/>
      <c r="DH39" s="1056"/>
      <c r="DK39" s="732"/>
      <c r="DL39" s="809"/>
      <c r="DM39" s="809"/>
      <c r="DN39" s="809"/>
      <c r="DO39" s="809"/>
      <c r="DP39" s="809"/>
      <c r="DQ39" s="809"/>
      <c r="DR39" s="809"/>
      <c r="DS39" s="809"/>
      <c r="DT39" s="809"/>
      <c r="DU39" s="809"/>
      <c r="DV39" s="809"/>
      <c r="DW39" s="137"/>
      <c r="DX39" s="164"/>
      <c r="DY39" s="1055"/>
      <c r="DZ39" s="877"/>
      <c r="EA39" s="877"/>
      <c r="EB39" s="877"/>
      <c r="EC39" s="877"/>
      <c r="ED39" s="877"/>
      <c r="EE39" s="877"/>
      <c r="EF39" s="877"/>
      <c r="EG39" s="877"/>
      <c r="EH39" s="877"/>
      <c r="EI39" s="877"/>
      <c r="EJ39" s="1056"/>
    </row>
    <row r="40" spans="1:140">
      <c r="A40" s="137" t="s">
        <v>5869</v>
      </c>
      <c r="B40" s="247"/>
      <c r="C40" s="714">
        <f>VLOOKUP(A40,'Прайс-лист'!$B:$K,10,0)</f>
        <v>1050</v>
      </c>
      <c r="D40" s="715"/>
      <c r="E40" s="715"/>
      <c r="F40" s="715"/>
      <c r="G40" s="715"/>
      <c r="H40" s="715"/>
      <c r="I40" s="715"/>
      <c r="J40" s="715"/>
      <c r="K40" s="716"/>
      <c r="L40" s="708"/>
      <c r="M40" s="761"/>
      <c r="N40" s="761"/>
      <c r="O40" s="137" t="s">
        <v>5865</v>
      </c>
      <c r="P40" s="160"/>
      <c r="Q40" s="719">
        <f>VLOOKUP(O40,'Прайс-лист'!$B:$K,10,0)</f>
        <v>2460</v>
      </c>
      <c r="R40" s="715"/>
      <c r="S40" s="715"/>
      <c r="T40" s="715"/>
      <c r="U40" s="715"/>
      <c r="V40" s="715"/>
      <c r="W40" s="715"/>
      <c r="X40" s="715"/>
      <c r="Y40" s="716"/>
      <c r="Z40" s="708"/>
      <c r="AA40" s="761"/>
      <c r="AB40" s="713"/>
      <c r="AC40" s="137" t="s">
        <v>7595</v>
      </c>
      <c r="AD40" s="158"/>
      <c r="AE40" s="714">
        <f>VLOOKUP(AC40,'Прайс-лист'!$B:$K,10,0)</f>
        <v>1000</v>
      </c>
      <c r="AF40" s="715"/>
      <c r="AG40" s="715"/>
      <c r="AH40" s="715"/>
      <c r="AI40" s="715"/>
      <c r="AJ40" s="715"/>
      <c r="AK40" s="715"/>
      <c r="AL40" s="715"/>
      <c r="AM40" s="716"/>
      <c r="AN40" s="708"/>
      <c r="AO40" s="761"/>
      <c r="AP40" s="761"/>
      <c r="AQ40" s="137" t="s">
        <v>725</v>
      </c>
      <c r="AR40" s="164"/>
      <c r="AS40" s="719">
        <f>VLOOKUP(AQ40,'Прайс-лист'!$B:$K,10,0)</f>
        <v>1370</v>
      </c>
      <c r="AT40" s="715"/>
      <c r="AU40" s="715"/>
      <c r="AV40" s="715"/>
      <c r="AW40" s="715"/>
      <c r="AX40" s="715"/>
      <c r="AY40" s="715"/>
      <c r="AZ40" s="715"/>
      <c r="BA40" s="716"/>
      <c r="BB40" s="708"/>
      <c r="BC40" s="761"/>
      <c r="BD40" s="713"/>
      <c r="BE40" s="477" t="s">
        <v>7597</v>
      </c>
      <c r="BF40" s="160"/>
      <c r="BG40" s="714">
        <f>VLOOKUP(BE40,'Прайс-лист'!$B:$K,10,0)</f>
        <v>1000</v>
      </c>
      <c r="BH40" s="715"/>
      <c r="BI40" s="715"/>
      <c r="BJ40" s="715"/>
      <c r="BK40" s="715"/>
      <c r="BL40" s="715"/>
      <c r="BM40" s="715"/>
      <c r="BN40" s="715"/>
      <c r="BO40" s="716"/>
      <c r="BP40" s="708"/>
      <c r="BQ40" s="761"/>
      <c r="BR40" s="761"/>
      <c r="BS40" s="137" t="s">
        <v>618</v>
      </c>
      <c r="BT40" s="164"/>
      <c r="BU40" s="719">
        <f>VLOOKUP(BS40,'Прайс-лист'!$B:$K,10,0)</f>
        <v>620</v>
      </c>
      <c r="BV40" s="715"/>
      <c r="BW40" s="715"/>
      <c r="BX40" s="715"/>
      <c r="BY40" s="715"/>
      <c r="BZ40" s="715"/>
      <c r="CA40" s="715"/>
      <c r="CB40" s="715"/>
      <c r="CC40" s="716"/>
      <c r="CD40" s="708"/>
      <c r="CE40" s="761"/>
      <c r="CF40" s="713"/>
      <c r="CG40" s="137" t="s">
        <v>7599</v>
      </c>
      <c r="CH40" s="160"/>
      <c r="CI40" s="714">
        <f>VLOOKUP(CG40,'Прайс-лист'!$B:$K,10,0)</f>
        <v>850</v>
      </c>
      <c r="CJ40" s="715"/>
      <c r="CK40" s="715"/>
      <c r="CL40" s="715"/>
      <c r="CM40" s="715"/>
      <c r="CN40" s="715"/>
      <c r="CO40" s="715"/>
      <c r="CP40" s="715"/>
      <c r="CQ40" s="716"/>
      <c r="CR40" s="708"/>
      <c r="CS40" s="761"/>
      <c r="CT40" s="761"/>
      <c r="CU40" s="137" t="s">
        <v>5865</v>
      </c>
      <c r="CV40" s="164"/>
      <c r="CW40" s="719">
        <f>VLOOKUP(CU40,'Прайс-лист'!$B:$K,10,0)</f>
        <v>2460</v>
      </c>
      <c r="CX40" s="715"/>
      <c r="CY40" s="715"/>
      <c r="CZ40" s="715"/>
      <c r="DA40" s="715"/>
      <c r="DB40" s="715"/>
      <c r="DC40" s="715"/>
      <c r="DD40" s="715"/>
      <c r="DE40" s="716"/>
      <c r="DF40" s="708"/>
      <c r="DG40" s="761"/>
      <c r="DH40" s="713"/>
      <c r="DI40" s="137" t="s">
        <v>7601</v>
      </c>
      <c r="DJ40" s="160"/>
      <c r="DK40" s="714">
        <f>VLOOKUP(DI40,'Прайс-лист'!$B:$K,10,0)</f>
        <v>1700</v>
      </c>
      <c r="DL40" s="715"/>
      <c r="DM40" s="715"/>
      <c r="DN40" s="715"/>
      <c r="DO40" s="715"/>
      <c r="DP40" s="715"/>
      <c r="DQ40" s="715"/>
      <c r="DR40" s="715"/>
      <c r="DS40" s="716"/>
      <c r="DT40" s="708"/>
      <c r="DU40" s="761"/>
      <c r="DV40" s="761"/>
      <c r="DW40" s="137" t="s">
        <v>5863</v>
      </c>
      <c r="DX40" s="164"/>
      <c r="DY40" s="719">
        <f>VLOOKUP(DW40,'Прайс-лист'!$B:$K,10,0)</f>
        <v>2190</v>
      </c>
      <c r="DZ40" s="715"/>
      <c r="EA40" s="715"/>
      <c r="EB40" s="715"/>
      <c r="EC40" s="715"/>
      <c r="ED40" s="715"/>
      <c r="EE40" s="715"/>
      <c r="EF40" s="715"/>
      <c r="EG40" s="716"/>
      <c r="EH40" s="708"/>
      <c r="EI40" s="761"/>
      <c r="EJ40" s="713"/>
    </row>
    <row r="41" spans="1:140" ht="15" thickBot="1">
      <c r="A41" s="138" t="s">
        <v>5870</v>
      </c>
      <c r="B41" s="247"/>
      <c r="C41" s="753">
        <f>VLOOKUP(A41,'Прайс-лист'!$B:$K,10,0)</f>
        <v>1050</v>
      </c>
      <c r="D41" s="723"/>
      <c r="E41" s="723"/>
      <c r="F41" s="723"/>
      <c r="G41" s="723"/>
      <c r="H41" s="723"/>
      <c r="I41" s="723"/>
      <c r="J41" s="723"/>
      <c r="K41" s="724"/>
      <c r="L41" s="725"/>
      <c r="M41" s="726"/>
      <c r="N41" s="726"/>
      <c r="O41" s="139" t="s">
        <v>5866</v>
      </c>
      <c r="P41" s="245"/>
      <c r="Q41" s="722">
        <f>VLOOKUP(O41,'Прайс-лист'!$B:$K,10,0)</f>
        <v>2460</v>
      </c>
      <c r="R41" s="723"/>
      <c r="S41" s="723"/>
      <c r="T41" s="723"/>
      <c r="U41" s="723"/>
      <c r="V41" s="723"/>
      <c r="W41" s="723"/>
      <c r="X41" s="723"/>
      <c r="Y41" s="724"/>
      <c r="Z41" s="725"/>
      <c r="AA41" s="726"/>
      <c r="AB41" s="727"/>
      <c r="AC41" s="138" t="s">
        <v>7648</v>
      </c>
      <c r="AD41" s="158"/>
      <c r="AE41" s="753">
        <f>VLOOKUP(AC41,'Прайс-лист'!$B:$K,10,0)</f>
        <v>1000</v>
      </c>
      <c r="AF41" s="723"/>
      <c r="AG41" s="723"/>
      <c r="AH41" s="723"/>
      <c r="AI41" s="723"/>
      <c r="AJ41" s="723"/>
      <c r="AK41" s="723"/>
      <c r="AL41" s="723"/>
      <c r="AM41" s="724"/>
      <c r="AN41" s="725"/>
      <c r="AO41" s="726"/>
      <c r="AP41" s="726"/>
      <c r="AQ41" s="139" t="s">
        <v>837</v>
      </c>
      <c r="AR41" s="244"/>
      <c r="AS41" s="722">
        <f>VLOOKUP(AQ41,'Прайс-лист'!$B:$K,10,0)</f>
        <v>1370</v>
      </c>
      <c r="AT41" s="723"/>
      <c r="AU41" s="723"/>
      <c r="AV41" s="723"/>
      <c r="AW41" s="723"/>
      <c r="AX41" s="723"/>
      <c r="AY41" s="723"/>
      <c r="AZ41" s="723"/>
      <c r="BA41" s="724"/>
      <c r="BB41" s="725"/>
      <c r="BC41" s="726"/>
      <c r="BD41" s="727"/>
      <c r="BE41" s="478" t="s">
        <v>7650</v>
      </c>
      <c r="BF41" s="160"/>
      <c r="BG41" s="753">
        <f>VLOOKUP(BE41,'Прайс-лист'!$B:$K,10,0)</f>
        <v>1100</v>
      </c>
      <c r="BH41" s="723"/>
      <c r="BI41" s="723"/>
      <c r="BJ41" s="723"/>
      <c r="BK41" s="723"/>
      <c r="BL41" s="723"/>
      <c r="BM41" s="723"/>
      <c r="BN41" s="723"/>
      <c r="BO41" s="724"/>
      <c r="BP41" s="725"/>
      <c r="BQ41" s="726"/>
      <c r="BR41" s="726"/>
      <c r="BS41" s="139" t="s">
        <v>775</v>
      </c>
      <c r="BT41" s="244"/>
      <c r="BU41" s="722">
        <f>VLOOKUP(BS41,'Прайс-лист'!$B:$K,10,0)</f>
        <v>620</v>
      </c>
      <c r="BV41" s="723"/>
      <c r="BW41" s="723"/>
      <c r="BX41" s="723"/>
      <c r="BY41" s="723"/>
      <c r="BZ41" s="723"/>
      <c r="CA41" s="723"/>
      <c r="CB41" s="723"/>
      <c r="CC41" s="724"/>
      <c r="CD41" s="725"/>
      <c r="CE41" s="726"/>
      <c r="CF41" s="727"/>
      <c r="CG41" s="138" t="s">
        <v>7652</v>
      </c>
      <c r="CH41" s="160"/>
      <c r="CI41" s="753">
        <f>VLOOKUP(CG41,'Прайс-лист'!$B:$K,10,0)</f>
        <v>850</v>
      </c>
      <c r="CJ41" s="723"/>
      <c r="CK41" s="723"/>
      <c r="CL41" s="723"/>
      <c r="CM41" s="723"/>
      <c r="CN41" s="723"/>
      <c r="CO41" s="723"/>
      <c r="CP41" s="723"/>
      <c r="CQ41" s="724"/>
      <c r="CR41" s="725"/>
      <c r="CS41" s="726"/>
      <c r="CT41" s="726"/>
      <c r="CU41" s="139" t="s">
        <v>5866</v>
      </c>
      <c r="CV41" s="244"/>
      <c r="CW41" s="722">
        <f>VLOOKUP(CU41,'Прайс-лист'!$B:$K,10,0)</f>
        <v>2460</v>
      </c>
      <c r="CX41" s="723"/>
      <c r="CY41" s="723"/>
      <c r="CZ41" s="723"/>
      <c r="DA41" s="723"/>
      <c r="DB41" s="723"/>
      <c r="DC41" s="723"/>
      <c r="DD41" s="723"/>
      <c r="DE41" s="724"/>
      <c r="DF41" s="725"/>
      <c r="DG41" s="726"/>
      <c r="DH41" s="727"/>
      <c r="DI41" s="138" t="s">
        <v>7654</v>
      </c>
      <c r="DJ41" s="160"/>
      <c r="DK41" s="753">
        <f>VLOOKUP(DI41,'Прайс-лист'!$B:$K,10,0)</f>
        <v>1700</v>
      </c>
      <c r="DL41" s="723"/>
      <c r="DM41" s="723"/>
      <c r="DN41" s="723"/>
      <c r="DO41" s="723"/>
      <c r="DP41" s="723"/>
      <c r="DQ41" s="723"/>
      <c r="DR41" s="723"/>
      <c r="DS41" s="724"/>
      <c r="DT41" s="725"/>
      <c r="DU41" s="726"/>
      <c r="DV41" s="726"/>
      <c r="DW41" s="139" t="s">
        <v>5864</v>
      </c>
      <c r="DX41" s="244"/>
      <c r="DY41" s="722">
        <f>VLOOKUP(DW41,'Прайс-лист'!$B:$K,10,0)</f>
        <v>2190</v>
      </c>
      <c r="DZ41" s="723"/>
      <c r="EA41" s="723"/>
      <c r="EB41" s="723"/>
      <c r="EC41" s="723"/>
      <c r="ED41" s="723"/>
      <c r="EE41" s="723"/>
      <c r="EF41" s="723"/>
      <c r="EG41" s="724"/>
      <c r="EH41" s="725"/>
      <c r="EI41" s="726"/>
      <c r="EJ41" s="727"/>
    </row>
    <row r="42" spans="1:140" ht="14.25" customHeight="1" thickBot="1">
      <c r="A42" s="561"/>
      <c r="B42" s="561"/>
      <c r="C42" s="160"/>
      <c r="D42" s="160"/>
      <c r="E42" s="160"/>
      <c r="F42" s="160"/>
      <c r="G42" s="160"/>
      <c r="H42" s="160"/>
      <c r="I42" s="160"/>
      <c r="J42" s="160"/>
      <c r="K42" s="160"/>
      <c r="L42" s="160"/>
      <c r="M42" s="160"/>
      <c r="N42" s="158"/>
      <c r="O42" s="158"/>
      <c r="P42" s="158"/>
      <c r="Q42" s="158"/>
      <c r="R42" s="158"/>
      <c r="S42" s="158"/>
      <c r="T42" s="158"/>
      <c r="U42" s="158"/>
      <c r="V42" s="158"/>
      <c r="W42" s="158"/>
      <c r="X42" s="158"/>
      <c r="Y42" s="158"/>
      <c r="Z42" s="140"/>
      <c r="AA42" s="158"/>
      <c r="AB42" s="158"/>
      <c r="AC42" s="158"/>
      <c r="AD42" s="158"/>
      <c r="AE42" s="158"/>
      <c r="AF42" s="158"/>
      <c r="AG42" s="158"/>
      <c r="AH42" s="158"/>
      <c r="AI42" s="158"/>
      <c r="AJ42" s="158"/>
      <c r="AK42" s="158"/>
      <c r="AL42" s="158"/>
      <c r="AM42" s="140"/>
      <c r="AN42" s="158"/>
      <c r="AO42" s="158"/>
      <c r="AP42" s="158"/>
      <c r="AQ42" s="158"/>
      <c r="AR42" s="158"/>
      <c r="AS42" s="158"/>
      <c r="AT42" s="158"/>
      <c r="AU42" s="158"/>
      <c r="AV42" s="158"/>
      <c r="AW42" s="158"/>
      <c r="AX42" s="158"/>
      <c r="AY42" s="158"/>
      <c r="AZ42" s="160"/>
      <c r="BA42" s="160"/>
      <c r="BB42" s="160"/>
      <c r="BC42" s="160"/>
      <c r="BD42" s="158"/>
      <c r="BE42" s="158"/>
      <c r="BF42" s="158"/>
      <c r="BG42" s="158"/>
      <c r="BH42" s="158"/>
      <c r="BI42" s="158"/>
      <c r="BJ42" s="158"/>
      <c r="BK42" s="158"/>
      <c r="BL42" s="158"/>
      <c r="BM42" s="158"/>
      <c r="BN42" s="158"/>
      <c r="BO42" s="158"/>
      <c r="BP42" s="158"/>
      <c r="BQ42" s="158"/>
      <c r="BR42" s="158"/>
      <c r="BS42" s="158"/>
      <c r="BT42" s="164"/>
      <c r="BU42" s="142"/>
      <c r="BV42" s="142"/>
      <c r="BW42" s="142"/>
      <c r="BX42" s="142"/>
      <c r="BY42" s="142"/>
      <c r="BZ42" s="142"/>
      <c r="CA42" s="142"/>
      <c r="CB42" s="142"/>
      <c r="CC42" s="142"/>
      <c r="CD42" s="142"/>
      <c r="CE42" s="142"/>
      <c r="CF42" s="142"/>
      <c r="CG42" s="137"/>
      <c r="CH42" s="142"/>
      <c r="CI42" s="142"/>
      <c r="CJ42" s="142"/>
      <c r="CK42" s="142"/>
      <c r="CL42" s="142"/>
      <c r="CM42" s="142"/>
      <c r="CN42" s="142"/>
      <c r="CO42" s="142"/>
      <c r="CP42" s="142"/>
      <c r="CQ42" s="142"/>
      <c r="CR42" s="142"/>
      <c r="CS42" s="142"/>
      <c r="CT42" s="142"/>
      <c r="CU42" s="142"/>
      <c r="CV42" s="142"/>
      <c r="CW42" s="142"/>
      <c r="CX42" s="142"/>
      <c r="CY42" s="142"/>
      <c r="CZ42" s="142"/>
      <c r="DA42" s="142"/>
      <c r="DB42" s="142"/>
      <c r="DC42" s="142"/>
      <c r="DD42" s="142"/>
      <c r="DE42" s="142"/>
      <c r="DF42" s="142"/>
      <c r="DG42" s="142"/>
      <c r="DH42" s="142"/>
      <c r="DI42" s="142"/>
      <c r="DJ42" s="142"/>
      <c r="DK42" s="142"/>
      <c r="DL42" s="142"/>
      <c r="DM42" s="142"/>
      <c r="DN42" s="142"/>
      <c r="DO42" s="142"/>
      <c r="DP42" s="142"/>
      <c r="DQ42" s="142"/>
      <c r="DR42" s="142"/>
      <c r="DS42" s="142"/>
      <c r="DT42" s="142"/>
      <c r="DU42" s="142"/>
      <c r="DV42" s="142"/>
      <c r="DW42" s="142"/>
      <c r="DX42" s="247"/>
    </row>
    <row r="43" spans="1:140" ht="15.75" customHeight="1" thickBot="1">
      <c r="A43" s="134"/>
      <c r="B43" s="247"/>
      <c r="C43" s="754" t="s">
        <v>4284</v>
      </c>
      <c r="D43" s="755"/>
      <c r="E43" s="755"/>
      <c r="F43" s="755"/>
      <c r="G43" s="755"/>
      <c r="H43" s="755"/>
      <c r="I43" s="755"/>
      <c r="J43" s="755"/>
      <c r="K43" s="755"/>
      <c r="L43" s="755"/>
      <c r="M43" s="755"/>
      <c r="N43" s="756"/>
      <c r="O43" s="158"/>
      <c r="P43" s="158"/>
      <c r="Q43" s="754" t="s">
        <v>4285</v>
      </c>
      <c r="R43" s="755"/>
      <c r="S43" s="755"/>
      <c r="T43" s="755"/>
      <c r="U43" s="755"/>
      <c r="V43" s="755"/>
      <c r="W43" s="755"/>
      <c r="X43" s="755"/>
      <c r="Y43" s="755"/>
      <c r="Z43" s="755"/>
      <c r="AA43" s="755"/>
      <c r="AB43" s="755"/>
      <c r="AC43" s="755"/>
      <c r="AD43" s="755"/>
      <c r="AE43" s="755"/>
      <c r="AF43" s="755"/>
      <c r="AG43" s="755"/>
      <c r="AH43" s="755"/>
      <c r="AI43" s="755"/>
      <c r="AJ43" s="755"/>
      <c r="AK43" s="755"/>
      <c r="AL43" s="755"/>
      <c r="AM43" s="755"/>
      <c r="AN43" s="755"/>
      <c r="AO43" s="755"/>
      <c r="AP43" s="755"/>
      <c r="AQ43" s="755"/>
      <c r="AR43" s="755"/>
      <c r="AS43" s="755"/>
      <c r="AT43" s="755"/>
      <c r="AU43" s="755"/>
      <c r="AV43" s="755"/>
      <c r="AW43" s="755"/>
      <c r="AX43" s="755"/>
      <c r="AY43" s="755"/>
      <c r="AZ43" s="755"/>
      <c r="BA43" s="755"/>
      <c r="BB43" s="755"/>
      <c r="BC43" s="755"/>
      <c r="BD43" s="755"/>
      <c r="BE43" s="755"/>
      <c r="BF43" s="755"/>
      <c r="BG43" s="755"/>
      <c r="BH43" s="755"/>
      <c r="BI43" s="755"/>
      <c r="BJ43" s="755"/>
      <c r="BK43" s="755"/>
      <c r="BL43" s="755"/>
      <c r="BM43" s="755"/>
      <c r="BN43" s="755"/>
      <c r="BO43" s="755"/>
      <c r="BP43" s="755"/>
      <c r="BQ43" s="755"/>
      <c r="BR43" s="756"/>
      <c r="BS43" s="158"/>
      <c r="BT43" s="164"/>
      <c r="BU43" s="754" t="s">
        <v>4286</v>
      </c>
      <c r="BV43" s="755"/>
      <c r="BW43" s="755"/>
      <c r="BX43" s="755"/>
      <c r="BY43" s="755"/>
      <c r="BZ43" s="755"/>
      <c r="CA43" s="755"/>
      <c r="CB43" s="755"/>
      <c r="CC43" s="755"/>
      <c r="CD43" s="755"/>
      <c r="CE43" s="755"/>
      <c r="CF43" s="755"/>
      <c r="CG43" s="755"/>
      <c r="CH43" s="755"/>
      <c r="CI43" s="755"/>
      <c r="CJ43" s="755"/>
      <c r="CK43" s="755"/>
      <c r="CL43" s="755"/>
      <c r="CM43" s="755"/>
      <c r="CN43" s="755"/>
      <c r="CO43" s="755"/>
      <c r="CP43" s="755"/>
      <c r="CQ43" s="755"/>
      <c r="CR43" s="755"/>
      <c r="CS43" s="755"/>
      <c r="CT43" s="756"/>
      <c r="CU43" s="142"/>
      <c r="CV43" s="142"/>
      <c r="CW43" s="754" t="s">
        <v>4287</v>
      </c>
      <c r="CX43" s="755"/>
      <c r="CY43" s="755"/>
      <c r="CZ43" s="755"/>
      <c r="DA43" s="755"/>
      <c r="DB43" s="755"/>
      <c r="DC43" s="755"/>
      <c r="DD43" s="755"/>
      <c r="DE43" s="755"/>
      <c r="DF43" s="755"/>
      <c r="DG43" s="755"/>
      <c r="DH43" s="755"/>
      <c r="DI43" s="755"/>
      <c r="DJ43" s="755"/>
      <c r="DK43" s="755" t="s">
        <v>4288</v>
      </c>
      <c r="DL43" s="755"/>
      <c r="DM43" s="755"/>
      <c r="DN43" s="755"/>
      <c r="DO43" s="755"/>
      <c r="DP43" s="755"/>
      <c r="DQ43" s="755"/>
      <c r="DR43" s="755"/>
      <c r="DS43" s="755"/>
      <c r="DT43" s="755"/>
      <c r="DU43" s="755"/>
      <c r="DV43" s="756"/>
      <c r="DW43" s="142"/>
      <c r="DX43" s="247"/>
      <c r="DY43" s="754" t="s">
        <v>4288</v>
      </c>
      <c r="DZ43" s="755"/>
      <c r="EA43" s="755"/>
      <c r="EB43" s="755"/>
      <c r="EC43" s="755"/>
      <c r="ED43" s="755"/>
      <c r="EE43" s="755"/>
      <c r="EF43" s="755"/>
      <c r="EG43" s="755"/>
      <c r="EH43" s="755"/>
      <c r="EI43" s="755"/>
      <c r="EJ43" s="756"/>
    </row>
    <row r="44" spans="1:140">
      <c r="A44" s="135"/>
      <c r="B44" s="160"/>
      <c r="C44" s="740" t="s">
        <v>623</v>
      </c>
      <c r="D44" s="741"/>
      <c r="E44" s="741"/>
      <c r="F44" s="741"/>
      <c r="G44" s="741"/>
      <c r="H44" s="741"/>
      <c r="I44" s="741"/>
      <c r="J44" s="741"/>
      <c r="K44" s="741"/>
      <c r="L44" s="741"/>
      <c r="M44" s="741"/>
      <c r="N44" s="742"/>
      <c r="O44" s="158"/>
      <c r="P44" s="158"/>
      <c r="Q44" s="740" t="s">
        <v>4257</v>
      </c>
      <c r="R44" s="741"/>
      <c r="S44" s="741"/>
      <c r="T44" s="741"/>
      <c r="U44" s="741"/>
      <c r="V44" s="741"/>
      <c r="W44" s="741"/>
      <c r="X44" s="741"/>
      <c r="Y44" s="741"/>
      <c r="Z44" s="741"/>
      <c r="AA44" s="741"/>
      <c r="AB44" s="741"/>
      <c r="AC44" s="247"/>
      <c r="AD44" s="247"/>
      <c r="AE44" s="1055" t="s">
        <v>619</v>
      </c>
      <c r="AF44" s="877"/>
      <c r="AG44" s="877"/>
      <c r="AH44" s="877"/>
      <c r="AI44" s="877"/>
      <c r="AJ44" s="877"/>
      <c r="AK44" s="877"/>
      <c r="AL44" s="877"/>
      <c r="AM44" s="877"/>
      <c r="AN44" s="877"/>
      <c r="AO44" s="877"/>
      <c r="AP44" s="878"/>
      <c r="AQ44" s="135"/>
      <c r="AR44" s="158"/>
      <c r="AS44" s="1055" t="s">
        <v>729</v>
      </c>
      <c r="AT44" s="877"/>
      <c r="AU44" s="877"/>
      <c r="AV44" s="877"/>
      <c r="AW44" s="877"/>
      <c r="AX44" s="877"/>
      <c r="AY44" s="877"/>
      <c r="AZ44" s="877"/>
      <c r="BA44" s="877"/>
      <c r="BB44" s="877"/>
      <c r="BC44" s="877"/>
      <c r="BD44" s="878"/>
      <c r="BE44" s="135"/>
      <c r="BF44" s="160"/>
      <c r="BG44" s="1055" t="s">
        <v>4295</v>
      </c>
      <c r="BH44" s="877"/>
      <c r="BI44" s="877"/>
      <c r="BJ44" s="877"/>
      <c r="BK44" s="877"/>
      <c r="BL44" s="877"/>
      <c r="BM44" s="877"/>
      <c r="BN44" s="877"/>
      <c r="BO44" s="877"/>
      <c r="BP44" s="877"/>
      <c r="BQ44" s="877"/>
      <c r="BR44" s="1056"/>
      <c r="BS44" s="158"/>
      <c r="BT44" s="164"/>
      <c r="BU44" s="740" t="s">
        <v>4259</v>
      </c>
      <c r="BV44" s="741"/>
      <c r="BW44" s="741"/>
      <c r="BX44" s="741"/>
      <c r="BY44" s="741"/>
      <c r="BZ44" s="741"/>
      <c r="CA44" s="741"/>
      <c r="CB44" s="741"/>
      <c r="CC44" s="741"/>
      <c r="CD44" s="741"/>
      <c r="CE44" s="741"/>
      <c r="CF44" s="741"/>
      <c r="CG44" s="135"/>
      <c r="CH44" s="164"/>
      <c r="CI44" s="809" t="s">
        <v>732</v>
      </c>
      <c r="CJ44" s="809"/>
      <c r="CK44" s="809"/>
      <c r="CL44" s="809"/>
      <c r="CM44" s="809"/>
      <c r="CN44" s="809"/>
      <c r="CO44" s="809"/>
      <c r="CP44" s="809"/>
      <c r="CQ44" s="809"/>
      <c r="CR44" s="809"/>
      <c r="CS44" s="809"/>
      <c r="CT44" s="743"/>
      <c r="CU44" s="142"/>
      <c r="CV44" s="142"/>
      <c r="CW44" s="740" t="s">
        <v>4298</v>
      </c>
      <c r="CX44" s="741"/>
      <c r="CY44" s="741"/>
      <c r="CZ44" s="741"/>
      <c r="DA44" s="741"/>
      <c r="DB44" s="741"/>
      <c r="DC44" s="741"/>
      <c r="DD44" s="741"/>
      <c r="DE44" s="741"/>
      <c r="DF44" s="741"/>
      <c r="DG44" s="741"/>
      <c r="DH44" s="741"/>
      <c r="DI44" s="135"/>
      <c r="DJ44" s="164"/>
      <c r="DK44" s="809" t="s">
        <v>738</v>
      </c>
      <c r="DL44" s="809"/>
      <c r="DM44" s="809"/>
      <c r="DN44" s="809"/>
      <c r="DO44" s="809"/>
      <c r="DP44" s="809"/>
      <c r="DQ44" s="809"/>
      <c r="DR44" s="809"/>
      <c r="DS44" s="809"/>
      <c r="DT44" s="809"/>
      <c r="DU44" s="809"/>
      <c r="DV44" s="743"/>
      <c r="DW44" s="142"/>
      <c r="DX44" s="247"/>
      <c r="DY44" s="810" t="s">
        <v>4300</v>
      </c>
      <c r="DZ44" s="759"/>
      <c r="EA44" s="759"/>
      <c r="EB44" s="759"/>
      <c r="EC44" s="759"/>
      <c r="ED44" s="759"/>
      <c r="EE44" s="759"/>
      <c r="EF44" s="759"/>
      <c r="EG44" s="759"/>
      <c r="EH44" s="759"/>
      <c r="EI44" s="759"/>
      <c r="EJ44" s="760"/>
    </row>
    <row r="45" spans="1:140" ht="48.75" customHeight="1">
      <c r="A45" s="142"/>
      <c r="B45" s="160"/>
      <c r="C45" s="734" t="s">
        <v>4399</v>
      </c>
      <c r="D45" s="763"/>
      <c r="E45" s="763"/>
      <c r="F45" s="763"/>
      <c r="G45" s="763"/>
      <c r="H45" s="763"/>
      <c r="I45" s="763"/>
      <c r="J45" s="763"/>
      <c r="K45" s="763"/>
      <c r="L45" s="763"/>
      <c r="M45" s="763"/>
      <c r="N45" s="744"/>
      <c r="O45" s="158"/>
      <c r="P45" s="160"/>
      <c r="Q45" s="734" t="s">
        <v>4256</v>
      </c>
      <c r="R45" s="763"/>
      <c r="S45" s="763"/>
      <c r="T45" s="763"/>
      <c r="U45" s="763"/>
      <c r="V45" s="763"/>
      <c r="W45" s="763"/>
      <c r="X45" s="763"/>
      <c r="Y45" s="763"/>
      <c r="Z45" s="763"/>
      <c r="AA45" s="763"/>
      <c r="AB45" s="763"/>
      <c r="AC45" s="247"/>
      <c r="AD45" s="247"/>
      <c r="AE45" s="763" t="s">
        <v>4262</v>
      </c>
      <c r="AF45" s="763"/>
      <c r="AG45" s="763"/>
      <c r="AH45" s="763"/>
      <c r="AI45" s="763"/>
      <c r="AJ45" s="763"/>
      <c r="AK45" s="763"/>
      <c r="AL45" s="763"/>
      <c r="AM45" s="763"/>
      <c r="AN45" s="763"/>
      <c r="AO45" s="763"/>
      <c r="AP45" s="763"/>
      <c r="AQ45" s="142"/>
      <c r="AR45" s="164"/>
      <c r="AS45" s="763" t="s">
        <v>4263</v>
      </c>
      <c r="AT45" s="763"/>
      <c r="AU45" s="763"/>
      <c r="AV45" s="763"/>
      <c r="AW45" s="763"/>
      <c r="AX45" s="763"/>
      <c r="AY45" s="763"/>
      <c r="AZ45" s="763"/>
      <c r="BA45" s="763"/>
      <c r="BB45" s="763"/>
      <c r="BC45" s="763"/>
      <c r="BD45" s="763"/>
      <c r="BE45" s="142"/>
      <c r="BF45" s="160"/>
      <c r="BG45" s="763" t="s">
        <v>4282</v>
      </c>
      <c r="BH45" s="763"/>
      <c r="BI45" s="763"/>
      <c r="BJ45" s="763"/>
      <c r="BK45" s="763"/>
      <c r="BL45" s="763"/>
      <c r="BM45" s="763"/>
      <c r="BN45" s="763"/>
      <c r="BO45" s="763"/>
      <c r="BP45" s="763"/>
      <c r="BQ45" s="763"/>
      <c r="BR45" s="744"/>
      <c r="BS45" s="142"/>
      <c r="BT45" s="164"/>
      <c r="BU45" s="734" t="s">
        <v>4258</v>
      </c>
      <c r="BV45" s="763"/>
      <c r="BW45" s="763"/>
      <c r="BX45" s="763"/>
      <c r="BY45" s="763"/>
      <c r="BZ45" s="763"/>
      <c r="CA45" s="763"/>
      <c r="CB45" s="763"/>
      <c r="CC45" s="763"/>
      <c r="CD45" s="763"/>
      <c r="CE45" s="763"/>
      <c r="CF45" s="763"/>
      <c r="CG45" s="142"/>
      <c r="CH45" s="164"/>
      <c r="CI45" s="763" t="s">
        <v>4268</v>
      </c>
      <c r="CJ45" s="763"/>
      <c r="CK45" s="763"/>
      <c r="CL45" s="763"/>
      <c r="CM45" s="763"/>
      <c r="CN45" s="763"/>
      <c r="CO45" s="763"/>
      <c r="CP45" s="763"/>
      <c r="CQ45" s="763"/>
      <c r="CR45" s="763"/>
      <c r="CS45" s="763"/>
      <c r="CT45" s="744"/>
      <c r="CU45" s="142"/>
      <c r="CV45" s="142"/>
      <c r="CW45" s="734" t="s">
        <v>4297</v>
      </c>
      <c r="CX45" s="763"/>
      <c r="CY45" s="763"/>
      <c r="CZ45" s="763"/>
      <c r="DA45" s="763"/>
      <c r="DB45" s="763"/>
      <c r="DC45" s="763"/>
      <c r="DD45" s="763"/>
      <c r="DE45" s="763"/>
      <c r="DF45" s="763"/>
      <c r="DG45" s="763"/>
      <c r="DH45" s="763"/>
      <c r="DI45" s="142"/>
      <c r="DJ45" s="164"/>
      <c r="DK45" s="763" t="s">
        <v>4272</v>
      </c>
      <c r="DL45" s="763"/>
      <c r="DM45" s="763"/>
      <c r="DN45" s="763"/>
      <c r="DO45" s="763"/>
      <c r="DP45" s="763"/>
      <c r="DQ45" s="763"/>
      <c r="DR45" s="763"/>
      <c r="DS45" s="763"/>
      <c r="DT45" s="763"/>
      <c r="DU45" s="763"/>
      <c r="DV45" s="744"/>
      <c r="DW45" s="142"/>
      <c r="DX45" s="247"/>
      <c r="DY45" s="734" t="s">
        <v>4317</v>
      </c>
      <c r="DZ45" s="763"/>
      <c r="EA45" s="763"/>
      <c r="EB45" s="763"/>
      <c r="EC45" s="763"/>
      <c r="ED45" s="763"/>
      <c r="EE45" s="763"/>
      <c r="EF45" s="763"/>
      <c r="EG45" s="763"/>
      <c r="EH45" s="763"/>
      <c r="EI45" s="763"/>
      <c r="EJ45" s="744"/>
    </row>
    <row r="46" spans="1:140" ht="15" customHeight="1">
      <c r="A46" s="562"/>
      <c r="B46" s="160"/>
      <c r="C46" s="736" t="s">
        <v>625</v>
      </c>
      <c r="D46" s="762"/>
      <c r="E46" s="762"/>
      <c r="F46" s="762"/>
      <c r="G46" s="762"/>
      <c r="H46" s="762"/>
      <c r="I46" s="762"/>
      <c r="J46" s="762"/>
      <c r="K46" s="762"/>
      <c r="L46" s="762"/>
      <c r="M46" s="762"/>
      <c r="N46" s="718"/>
      <c r="O46" s="562"/>
      <c r="P46" s="164"/>
      <c r="Q46" s="736"/>
      <c r="R46" s="762"/>
      <c r="S46" s="762"/>
      <c r="T46" s="762"/>
      <c r="U46" s="762"/>
      <c r="V46" s="762"/>
      <c r="W46" s="762"/>
      <c r="X46" s="762"/>
      <c r="Y46" s="762"/>
      <c r="Z46" s="762"/>
      <c r="AA46" s="762"/>
      <c r="AB46" s="762"/>
      <c r="AC46" s="247"/>
      <c r="AD46" s="247"/>
      <c r="AE46" s="762" t="s">
        <v>621</v>
      </c>
      <c r="AF46" s="762"/>
      <c r="AG46" s="762"/>
      <c r="AH46" s="762"/>
      <c r="AI46" s="762"/>
      <c r="AJ46" s="762"/>
      <c r="AK46" s="762"/>
      <c r="AL46" s="762"/>
      <c r="AM46" s="762"/>
      <c r="AN46" s="762"/>
      <c r="AO46" s="762"/>
      <c r="AP46" s="762"/>
      <c r="AQ46" s="652"/>
      <c r="AR46" s="164"/>
      <c r="AS46" s="762" t="s">
        <v>665</v>
      </c>
      <c r="AT46" s="762"/>
      <c r="AU46" s="762"/>
      <c r="AV46" s="762"/>
      <c r="AW46" s="762"/>
      <c r="AX46" s="762"/>
      <c r="AY46" s="762"/>
      <c r="AZ46" s="762"/>
      <c r="BA46" s="762"/>
      <c r="BB46" s="762"/>
      <c r="BC46" s="762"/>
      <c r="BD46" s="762"/>
      <c r="BE46" s="652"/>
      <c r="BF46" s="160"/>
      <c r="BG46" s="762" t="s">
        <v>665</v>
      </c>
      <c r="BH46" s="762"/>
      <c r="BI46" s="762"/>
      <c r="BJ46" s="762"/>
      <c r="BK46" s="762"/>
      <c r="BL46" s="762"/>
      <c r="BM46" s="762"/>
      <c r="BN46" s="762"/>
      <c r="BO46" s="762"/>
      <c r="BP46" s="762"/>
      <c r="BQ46" s="762"/>
      <c r="BR46" s="718"/>
      <c r="BS46" s="562"/>
      <c r="BT46" s="164"/>
      <c r="BU46" s="736"/>
      <c r="BV46" s="762"/>
      <c r="BW46" s="762"/>
      <c r="BX46" s="762"/>
      <c r="BY46" s="762"/>
      <c r="BZ46" s="762"/>
      <c r="CA46" s="762"/>
      <c r="CB46" s="762"/>
      <c r="CC46" s="762"/>
      <c r="CD46" s="762"/>
      <c r="CE46" s="762"/>
      <c r="CF46" s="762"/>
      <c r="CG46" s="652"/>
      <c r="CH46" s="164"/>
      <c r="CI46" s="762" t="s">
        <v>665</v>
      </c>
      <c r="CJ46" s="762"/>
      <c r="CK46" s="762"/>
      <c r="CL46" s="762"/>
      <c r="CM46" s="762"/>
      <c r="CN46" s="762"/>
      <c r="CO46" s="762"/>
      <c r="CP46" s="762"/>
      <c r="CQ46" s="762"/>
      <c r="CR46" s="762"/>
      <c r="CS46" s="762"/>
      <c r="CT46" s="718"/>
      <c r="CU46" s="562"/>
      <c r="CV46" s="142"/>
      <c r="CW46" s="736"/>
      <c r="CX46" s="762"/>
      <c r="CY46" s="762"/>
      <c r="CZ46" s="762"/>
      <c r="DA46" s="762"/>
      <c r="DB46" s="762"/>
      <c r="DC46" s="762"/>
      <c r="DD46" s="762"/>
      <c r="DE46" s="762"/>
      <c r="DF46" s="762"/>
      <c r="DG46" s="762"/>
      <c r="DH46" s="762"/>
      <c r="DI46" s="562"/>
      <c r="DJ46" s="164"/>
      <c r="DK46" s="762" t="s">
        <v>665</v>
      </c>
      <c r="DL46" s="762"/>
      <c r="DM46" s="762"/>
      <c r="DN46" s="762"/>
      <c r="DO46" s="762"/>
      <c r="DP46" s="762"/>
      <c r="DQ46" s="762"/>
      <c r="DR46" s="762"/>
      <c r="DS46" s="762"/>
      <c r="DT46" s="762"/>
      <c r="DU46" s="762"/>
      <c r="DV46" s="718"/>
      <c r="DW46" s="562"/>
      <c r="DX46" s="247"/>
      <c r="DY46" s="736"/>
      <c r="DZ46" s="762"/>
      <c r="EA46" s="762"/>
      <c r="EB46" s="762"/>
      <c r="EC46" s="762"/>
      <c r="ED46" s="762"/>
      <c r="EE46" s="762"/>
      <c r="EF46" s="762"/>
      <c r="EG46" s="762"/>
      <c r="EH46" s="762"/>
      <c r="EI46" s="762"/>
      <c r="EJ46" s="718"/>
    </row>
    <row r="47" spans="1:140" ht="109.5" customHeight="1">
      <c r="A47" s="135"/>
      <c r="B47" s="160"/>
      <c r="C47" s="1064"/>
      <c r="D47" s="1053"/>
      <c r="E47" s="1053"/>
      <c r="F47" s="1053"/>
      <c r="G47" s="1053"/>
      <c r="H47" s="1053"/>
      <c r="I47" s="1053"/>
      <c r="J47" s="1053"/>
      <c r="K47" s="1053"/>
      <c r="L47" s="1053"/>
      <c r="M47" s="1053"/>
      <c r="N47" s="1054"/>
      <c r="O47" s="135"/>
      <c r="P47" s="160"/>
      <c r="Q47" s="732"/>
      <c r="R47" s="809"/>
      <c r="S47" s="809"/>
      <c r="T47" s="809"/>
      <c r="U47" s="809"/>
      <c r="V47" s="809"/>
      <c r="W47" s="809"/>
      <c r="X47" s="809"/>
      <c r="Y47" s="809"/>
      <c r="Z47" s="809"/>
      <c r="AA47" s="809"/>
      <c r="AB47" s="809"/>
      <c r="AC47" s="247"/>
      <c r="AD47" s="247"/>
      <c r="AE47" s="1052"/>
      <c r="AF47" s="1053"/>
      <c r="AG47" s="1053"/>
      <c r="AH47" s="1053"/>
      <c r="AI47" s="1053"/>
      <c r="AJ47" s="1053"/>
      <c r="AK47" s="1053"/>
      <c r="AL47" s="1053"/>
      <c r="AM47" s="1053"/>
      <c r="AN47" s="1053"/>
      <c r="AO47" s="1053"/>
      <c r="AP47" s="1057"/>
      <c r="AQ47" s="135"/>
      <c r="AR47" s="164"/>
      <c r="AS47" s="1052"/>
      <c r="AT47" s="1053"/>
      <c r="AU47" s="1053"/>
      <c r="AV47" s="1053"/>
      <c r="AW47" s="1053"/>
      <c r="AX47" s="1053"/>
      <c r="AY47" s="1053"/>
      <c r="AZ47" s="1053"/>
      <c r="BA47" s="1053"/>
      <c r="BB47" s="1053"/>
      <c r="BC47" s="1053"/>
      <c r="BD47" s="1057"/>
      <c r="BE47" s="135"/>
      <c r="BF47" s="160"/>
      <c r="BG47" s="1052"/>
      <c r="BH47" s="1053"/>
      <c r="BI47" s="1053"/>
      <c r="BJ47" s="1053"/>
      <c r="BK47" s="1053"/>
      <c r="BL47" s="1053"/>
      <c r="BM47" s="1053"/>
      <c r="BN47" s="1053"/>
      <c r="BO47" s="1053"/>
      <c r="BP47" s="1053"/>
      <c r="BQ47" s="1053"/>
      <c r="BR47" s="1054"/>
      <c r="BS47" s="135"/>
      <c r="BT47" s="160"/>
      <c r="BU47" s="732"/>
      <c r="BV47" s="809"/>
      <c r="BW47" s="809"/>
      <c r="BX47" s="809"/>
      <c r="BY47" s="809"/>
      <c r="BZ47" s="809"/>
      <c r="CA47" s="809"/>
      <c r="CB47" s="809"/>
      <c r="CC47" s="809"/>
      <c r="CD47" s="809"/>
      <c r="CE47" s="809"/>
      <c r="CF47" s="809"/>
      <c r="CG47" s="135"/>
      <c r="CH47" s="164"/>
      <c r="CI47" s="1052"/>
      <c r="CJ47" s="1053"/>
      <c r="CK47" s="1053"/>
      <c r="CL47" s="1053"/>
      <c r="CM47" s="1053"/>
      <c r="CN47" s="1053"/>
      <c r="CO47" s="1053"/>
      <c r="CP47" s="1053"/>
      <c r="CQ47" s="1053"/>
      <c r="CR47" s="1053"/>
      <c r="CS47" s="1053"/>
      <c r="CT47" s="1054"/>
      <c r="CU47" s="135"/>
      <c r="CV47" s="160"/>
      <c r="CW47" s="1064"/>
      <c r="CX47" s="1053"/>
      <c r="CY47" s="1053"/>
      <c r="CZ47" s="1053"/>
      <c r="DA47" s="1053"/>
      <c r="DB47" s="1053"/>
      <c r="DC47" s="1053"/>
      <c r="DD47" s="1053"/>
      <c r="DE47" s="1053"/>
      <c r="DF47" s="1053"/>
      <c r="DG47" s="1053"/>
      <c r="DH47" s="1053"/>
      <c r="DI47" s="135"/>
      <c r="DJ47" s="164"/>
      <c r="DK47" s="1052"/>
      <c r="DL47" s="1053"/>
      <c r="DM47" s="1053"/>
      <c r="DN47" s="1053"/>
      <c r="DO47" s="1053"/>
      <c r="DP47" s="1053"/>
      <c r="DQ47" s="1053"/>
      <c r="DR47" s="1053"/>
      <c r="DS47" s="1053"/>
      <c r="DT47" s="1053"/>
      <c r="DU47" s="1053"/>
      <c r="DV47" s="1054"/>
      <c r="DW47" s="135"/>
      <c r="DX47" s="164"/>
      <c r="DY47" s="1064"/>
      <c r="DZ47" s="1053"/>
      <c r="EA47" s="1053"/>
      <c r="EB47" s="1053"/>
      <c r="EC47" s="1053"/>
      <c r="ED47" s="1053"/>
      <c r="EE47" s="1053"/>
      <c r="EF47" s="1053"/>
      <c r="EG47" s="1053"/>
      <c r="EH47" s="1053"/>
      <c r="EI47" s="1053"/>
      <c r="EJ47" s="1054"/>
    </row>
    <row r="48" spans="1:140">
      <c r="A48" s="137"/>
      <c r="B48" s="160"/>
      <c r="C48" s="876"/>
      <c r="D48" s="877"/>
      <c r="E48" s="877"/>
      <c r="F48" s="877"/>
      <c r="G48" s="877"/>
      <c r="H48" s="877"/>
      <c r="I48" s="877"/>
      <c r="J48" s="877"/>
      <c r="K48" s="877"/>
      <c r="L48" s="877"/>
      <c r="M48" s="877"/>
      <c r="N48" s="1056"/>
      <c r="Q48" s="732"/>
      <c r="R48" s="809"/>
      <c r="S48" s="809"/>
      <c r="T48" s="809"/>
      <c r="U48" s="809"/>
      <c r="V48" s="809"/>
      <c r="W48" s="809"/>
      <c r="X48" s="809"/>
      <c r="Y48" s="809"/>
      <c r="Z48" s="809"/>
      <c r="AA48" s="809"/>
      <c r="AB48" s="809"/>
      <c r="AC48" s="137"/>
      <c r="AD48" s="247"/>
      <c r="AE48" s="1055"/>
      <c r="AF48" s="877"/>
      <c r="AG48" s="877"/>
      <c r="AH48" s="877"/>
      <c r="AI48" s="877"/>
      <c r="AJ48" s="877"/>
      <c r="AK48" s="877"/>
      <c r="AL48" s="877"/>
      <c r="AM48" s="877"/>
      <c r="AN48" s="877"/>
      <c r="AO48" s="877"/>
      <c r="AP48" s="878"/>
      <c r="AQ48" s="137"/>
      <c r="AR48" s="164"/>
      <c r="AS48" s="1055"/>
      <c r="AT48" s="877"/>
      <c r="AU48" s="877"/>
      <c r="AV48" s="877"/>
      <c r="AW48" s="877"/>
      <c r="AX48" s="877"/>
      <c r="AY48" s="877"/>
      <c r="AZ48" s="877"/>
      <c r="BA48" s="877"/>
      <c r="BB48" s="877"/>
      <c r="BC48" s="877"/>
      <c r="BD48" s="878"/>
      <c r="BE48" s="137"/>
      <c r="BF48" s="160"/>
      <c r="BG48" s="1055"/>
      <c r="BH48" s="877"/>
      <c r="BI48" s="877"/>
      <c r="BJ48" s="877"/>
      <c r="BK48" s="877"/>
      <c r="BL48" s="877"/>
      <c r="BM48" s="877"/>
      <c r="BN48" s="877"/>
      <c r="BO48" s="877"/>
      <c r="BP48" s="877"/>
      <c r="BQ48" s="877"/>
      <c r="BR48" s="1056"/>
      <c r="BU48" s="732"/>
      <c r="BV48" s="809"/>
      <c r="BW48" s="809"/>
      <c r="BX48" s="809"/>
      <c r="BY48" s="809"/>
      <c r="BZ48" s="809"/>
      <c r="CA48" s="809"/>
      <c r="CB48" s="809"/>
      <c r="CC48" s="809"/>
      <c r="CD48" s="809"/>
      <c r="CE48" s="809"/>
      <c r="CF48" s="809"/>
      <c r="CG48" s="137"/>
      <c r="CH48" s="164"/>
      <c r="CI48" s="1055"/>
      <c r="CJ48" s="877"/>
      <c r="CK48" s="877"/>
      <c r="CL48" s="877"/>
      <c r="CM48" s="877"/>
      <c r="CN48" s="877"/>
      <c r="CO48" s="877"/>
      <c r="CP48" s="877"/>
      <c r="CQ48" s="877"/>
      <c r="CR48" s="877"/>
      <c r="CS48" s="877"/>
      <c r="CT48" s="1056"/>
      <c r="CW48" s="876"/>
      <c r="CX48" s="877"/>
      <c r="CY48" s="877"/>
      <c r="CZ48" s="877"/>
      <c r="DA48" s="877"/>
      <c r="DB48" s="877"/>
      <c r="DC48" s="877"/>
      <c r="DD48" s="877"/>
      <c r="DE48" s="877"/>
      <c r="DF48" s="877"/>
      <c r="DG48" s="877"/>
      <c r="DH48" s="877"/>
      <c r="DI48" s="137"/>
      <c r="DJ48" s="164"/>
      <c r="DK48" s="1055"/>
      <c r="DL48" s="877"/>
      <c r="DM48" s="877"/>
      <c r="DN48" s="877"/>
      <c r="DO48" s="877"/>
      <c r="DP48" s="877"/>
      <c r="DQ48" s="877"/>
      <c r="DR48" s="877"/>
      <c r="DS48" s="877"/>
      <c r="DT48" s="877"/>
      <c r="DU48" s="877"/>
      <c r="DV48" s="1056"/>
      <c r="DY48" s="876"/>
      <c r="DZ48" s="877"/>
      <c r="EA48" s="877"/>
      <c r="EB48" s="877"/>
      <c r="EC48" s="877"/>
      <c r="ED48" s="877"/>
      <c r="EE48" s="877"/>
      <c r="EF48" s="877"/>
      <c r="EG48" s="877"/>
      <c r="EH48" s="877"/>
      <c r="EI48" s="877"/>
      <c r="EJ48" s="1056"/>
    </row>
    <row r="49" spans="1:140">
      <c r="A49" s="137" t="s">
        <v>626</v>
      </c>
      <c r="B49" s="160"/>
      <c r="C49" s="714">
        <f>VLOOKUP(A49,'Прайс-лист'!$B:$K,10,0)</f>
        <v>290</v>
      </c>
      <c r="D49" s="715"/>
      <c r="E49" s="715"/>
      <c r="F49" s="715"/>
      <c r="G49" s="715"/>
      <c r="H49" s="715"/>
      <c r="I49" s="715"/>
      <c r="J49" s="715"/>
      <c r="K49" s="716"/>
      <c r="L49" s="708"/>
      <c r="M49" s="761"/>
      <c r="N49" s="713"/>
      <c r="O49" s="137" t="s">
        <v>7603</v>
      </c>
      <c r="P49" s="160"/>
      <c r="Q49" s="714">
        <f>VLOOKUP(O49,'Прайс-лист'!$B:$K,10,0)</f>
        <v>1150</v>
      </c>
      <c r="R49" s="715"/>
      <c r="S49" s="715"/>
      <c r="T49" s="715"/>
      <c r="U49" s="715"/>
      <c r="V49" s="715"/>
      <c r="W49" s="715"/>
      <c r="X49" s="715"/>
      <c r="Y49" s="716"/>
      <c r="Z49" s="708"/>
      <c r="AA49" s="761"/>
      <c r="AB49" s="761"/>
      <c r="AC49" s="137" t="s">
        <v>622</v>
      </c>
      <c r="AD49" s="247"/>
      <c r="AE49" s="719">
        <f>VLOOKUP(AC49,'Прайс-лист'!$B:$K,10,0)</f>
        <v>690</v>
      </c>
      <c r="AF49" s="715"/>
      <c r="AG49" s="715"/>
      <c r="AH49" s="715"/>
      <c r="AI49" s="715"/>
      <c r="AJ49" s="715"/>
      <c r="AK49" s="715"/>
      <c r="AL49" s="715"/>
      <c r="AM49" s="716"/>
      <c r="AN49" s="708"/>
      <c r="AO49" s="761"/>
      <c r="AP49" s="761"/>
      <c r="AQ49" s="137" t="s">
        <v>731</v>
      </c>
      <c r="AR49" s="164"/>
      <c r="AS49" s="719">
        <f>VLOOKUP(AQ49,'Прайс-лист'!$B:$K,10,0)</f>
        <v>970</v>
      </c>
      <c r="AT49" s="715"/>
      <c r="AU49" s="715"/>
      <c r="AV49" s="715"/>
      <c r="AW49" s="715"/>
      <c r="AX49" s="715"/>
      <c r="AY49" s="715"/>
      <c r="AZ49" s="715"/>
      <c r="BA49" s="716"/>
      <c r="BB49" s="708"/>
      <c r="BC49" s="761"/>
      <c r="BD49" s="761"/>
      <c r="BE49" s="137" t="s">
        <v>666</v>
      </c>
      <c r="BF49" s="160"/>
      <c r="BG49" s="719">
        <f>VLOOKUP(BE49,'Прайс-лист'!$B:$K,10,0)</f>
        <v>770</v>
      </c>
      <c r="BH49" s="715"/>
      <c r="BI49" s="715"/>
      <c r="BJ49" s="715"/>
      <c r="BK49" s="715"/>
      <c r="BL49" s="715"/>
      <c r="BM49" s="715"/>
      <c r="BN49" s="715"/>
      <c r="BO49" s="716"/>
      <c r="BP49" s="708"/>
      <c r="BQ49" s="761"/>
      <c r="BR49" s="713"/>
      <c r="BS49" s="137" t="s">
        <v>7605</v>
      </c>
      <c r="BT49" s="160"/>
      <c r="BU49" s="714">
        <f>VLOOKUP(BS49,'Прайс-лист'!$B:$K,10,0)</f>
        <v>1200</v>
      </c>
      <c r="BV49" s="715"/>
      <c r="BW49" s="715"/>
      <c r="BX49" s="715"/>
      <c r="BY49" s="715"/>
      <c r="BZ49" s="715"/>
      <c r="CA49" s="715"/>
      <c r="CB49" s="715"/>
      <c r="CC49" s="716"/>
      <c r="CD49" s="708"/>
      <c r="CE49" s="761"/>
      <c r="CF49" s="761"/>
      <c r="CG49" s="137" t="s">
        <v>734</v>
      </c>
      <c r="CH49" s="164"/>
      <c r="CI49" s="719">
        <f>VLOOKUP(CG49,'Прайс-лист'!$B:$K,10,0)</f>
        <v>1430</v>
      </c>
      <c r="CJ49" s="715"/>
      <c r="CK49" s="715"/>
      <c r="CL49" s="715"/>
      <c r="CM49" s="715"/>
      <c r="CN49" s="715"/>
      <c r="CO49" s="715"/>
      <c r="CP49" s="715"/>
      <c r="CQ49" s="716"/>
      <c r="CR49" s="708"/>
      <c r="CS49" s="761"/>
      <c r="CT49" s="713"/>
      <c r="CU49" s="137" t="s">
        <v>7607</v>
      </c>
      <c r="CV49" s="160"/>
      <c r="CW49" s="714">
        <f>VLOOKUP(CU49,'Прайс-лист'!$B:$K,10,0)</f>
        <v>1350</v>
      </c>
      <c r="CX49" s="715"/>
      <c r="CY49" s="715"/>
      <c r="CZ49" s="715"/>
      <c r="DA49" s="715"/>
      <c r="DB49" s="715"/>
      <c r="DC49" s="715"/>
      <c r="DD49" s="715"/>
      <c r="DE49" s="716"/>
      <c r="DF49" s="708"/>
      <c r="DG49" s="761"/>
      <c r="DH49" s="761"/>
      <c r="DI49" s="137" t="s">
        <v>740</v>
      </c>
      <c r="DJ49" s="164"/>
      <c r="DK49" s="719">
        <f>VLOOKUP(DI49,'Прайс-лист'!$B:$K,10,0)</f>
        <v>1580</v>
      </c>
      <c r="DL49" s="715"/>
      <c r="DM49" s="715"/>
      <c r="DN49" s="715"/>
      <c r="DO49" s="715"/>
      <c r="DP49" s="715"/>
      <c r="DQ49" s="715"/>
      <c r="DR49" s="715"/>
      <c r="DS49" s="716"/>
      <c r="DT49" s="708"/>
      <c r="DU49" s="761"/>
      <c r="DV49" s="713"/>
      <c r="DW49" s="137" t="s">
        <v>7609</v>
      </c>
      <c r="DX49" s="164"/>
      <c r="DY49" s="714">
        <f>VLOOKUP(DW49,'Прайс-лист'!$B:$K,10,0)</f>
        <v>1350</v>
      </c>
      <c r="DZ49" s="715"/>
      <c r="EA49" s="715"/>
      <c r="EB49" s="715"/>
      <c r="EC49" s="715"/>
      <c r="ED49" s="715"/>
      <c r="EE49" s="715"/>
      <c r="EF49" s="715"/>
      <c r="EG49" s="716"/>
      <c r="EH49" s="708"/>
      <c r="EI49" s="761"/>
      <c r="EJ49" s="713"/>
    </row>
    <row r="50" spans="1:140" ht="15" thickBot="1">
      <c r="A50" s="138" t="s">
        <v>779</v>
      </c>
      <c r="B50" s="160"/>
      <c r="C50" s="753">
        <f>VLOOKUP(A50,'Прайс-лист'!$B:$K,10,0)</f>
        <v>290</v>
      </c>
      <c r="D50" s="723"/>
      <c r="E50" s="723"/>
      <c r="F50" s="723"/>
      <c r="G50" s="723"/>
      <c r="H50" s="723"/>
      <c r="I50" s="723"/>
      <c r="J50" s="723"/>
      <c r="K50" s="724"/>
      <c r="L50" s="725"/>
      <c r="M50" s="726"/>
      <c r="N50" s="727"/>
      <c r="O50" s="138" t="s">
        <v>7656</v>
      </c>
      <c r="P50" s="160"/>
      <c r="Q50" s="753">
        <f>VLOOKUP(O50,'Прайс-лист'!$B:$K,10,0)</f>
        <v>1150</v>
      </c>
      <c r="R50" s="723"/>
      <c r="S50" s="723"/>
      <c r="T50" s="723"/>
      <c r="U50" s="723"/>
      <c r="V50" s="723"/>
      <c r="W50" s="723"/>
      <c r="X50" s="723"/>
      <c r="Y50" s="724"/>
      <c r="Z50" s="725"/>
      <c r="AA50" s="726"/>
      <c r="AB50" s="726"/>
      <c r="AC50" s="139" t="s">
        <v>777</v>
      </c>
      <c r="AD50" s="248"/>
      <c r="AE50" s="722">
        <f>VLOOKUP(AC50,'Прайс-лист'!$B:$K,10,0)</f>
        <v>690</v>
      </c>
      <c r="AF50" s="723"/>
      <c r="AG50" s="723"/>
      <c r="AH50" s="723"/>
      <c r="AI50" s="723"/>
      <c r="AJ50" s="723"/>
      <c r="AK50" s="723"/>
      <c r="AL50" s="723"/>
      <c r="AM50" s="724"/>
      <c r="AN50" s="725"/>
      <c r="AO50" s="726"/>
      <c r="AP50" s="726"/>
      <c r="AQ50" s="139" t="s">
        <v>841</v>
      </c>
      <c r="AR50" s="244"/>
      <c r="AS50" s="722">
        <f>VLOOKUP(AQ50,'Прайс-лист'!$B:$K,10,0)</f>
        <v>970</v>
      </c>
      <c r="AT50" s="723"/>
      <c r="AU50" s="723"/>
      <c r="AV50" s="723"/>
      <c r="AW50" s="723"/>
      <c r="AX50" s="723"/>
      <c r="AY50" s="723"/>
      <c r="AZ50" s="723"/>
      <c r="BA50" s="724"/>
      <c r="BB50" s="725"/>
      <c r="BC50" s="726"/>
      <c r="BD50" s="726"/>
      <c r="BE50" s="139" t="s">
        <v>799</v>
      </c>
      <c r="BF50" s="245"/>
      <c r="BG50" s="722">
        <f>VLOOKUP(BE50,'Прайс-лист'!$B:$K,10,0)</f>
        <v>770</v>
      </c>
      <c r="BH50" s="723"/>
      <c r="BI50" s="723"/>
      <c r="BJ50" s="723"/>
      <c r="BK50" s="723"/>
      <c r="BL50" s="723"/>
      <c r="BM50" s="723"/>
      <c r="BN50" s="723"/>
      <c r="BO50" s="724"/>
      <c r="BP50" s="725"/>
      <c r="BQ50" s="726"/>
      <c r="BR50" s="727"/>
      <c r="BS50" s="138" t="s">
        <v>7658</v>
      </c>
      <c r="BT50" s="160"/>
      <c r="BU50" s="753">
        <f>VLOOKUP(BS50,'Прайс-лист'!$B:$K,10,0)</f>
        <v>1200</v>
      </c>
      <c r="BV50" s="723"/>
      <c r="BW50" s="723"/>
      <c r="BX50" s="723"/>
      <c r="BY50" s="723"/>
      <c r="BZ50" s="723"/>
      <c r="CA50" s="723"/>
      <c r="CB50" s="723"/>
      <c r="CC50" s="724"/>
      <c r="CD50" s="725"/>
      <c r="CE50" s="726"/>
      <c r="CF50" s="726"/>
      <c r="CG50" s="139" t="s">
        <v>843</v>
      </c>
      <c r="CH50" s="244"/>
      <c r="CI50" s="722">
        <f>VLOOKUP(CG50,'Прайс-лист'!$B:$K,10,0)</f>
        <v>1430</v>
      </c>
      <c r="CJ50" s="723"/>
      <c r="CK50" s="723"/>
      <c r="CL50" s="723"/>
      <c r="CM50" s="723"/>
      <c r="CN50" s="723"/>
      <c r="CO50" s="723"/>
      <c r="CP50" s="723"/>
      <c r="CQ50" s="724"/>
      <c r="CR50" s="725"/>
      <c r="CS50" s="726"/>
      <c r="CT50" s="727"/>
      <c r="CU50" s="138" t="s">
        <v>7660</v>
      </c>
      <c r="CV50" s="160"/>
      <c r="CW50" s="753">
        <f>VLOOKUP(CU50,'Прайс-лист'!$B:$K,10,0)</f>
        <v>1350</v>
      </c>
      <c r="CX50" s="723"/>
      <c r="CY50" s="723"/>
      <c r="CZ50" s="723"/>
      <c r="DA50" s="723"/>
      <c r="DB50" s="723"/>
      <c r="DC50" s="723"/>
      <c r="DD50" s="723"/>
      <c r="DE50" s="724"/>
      <c r="DF50" s="725"/>
      <c r="DG50" s="726"/>
      <c r="DH50" s="726"/>
      <c r="DI50" s="139" t="s">
        <v>847</v>
      </c>
      <c r="DJ50" s="244"/>
      <c r="DK50" s="722">
        <f>VLOOKUP(DI50,'Прайс-лист'!$B:$K,10,0)</f>
        <v>1580</v>
      </c>
      <c r="DL50" s="723"/>
      <c r="DM50" s="723"/>
      <c r="DN50" s="723"/>
      <c r="DO50" s="723"/>
      <c r="DP50" s="723"/>
      <c r="DQ50" s="723"/>
      <c r="DR50" s="723"/>
      <c r="DS50" s="724"/>
      <c r="DT50" s="725"/>
      <c r="DU50" s="726"/>
      <c r="DV50" s="727"/>
      <c r="DW50" s="138" t="s">
        <v>7662</v>
      </c>
      <c r="DX50" s="164"/>
      <c r="DY50" s="753">
        <f>VLOOKUP(DW50,'Прайс-лист'!$B:$K,10,0)</f>
        <v>1500</v>
      </c>
      <c r="DZ50" s="723"/>
      <c r="EA50" s="723"/>
      <c r="EB50" s="723"/>
      <c r="EC50" s="723"/>
      <c r="ED50" s="723"/>
      <c r="EE50" s="723"/>
      <c r="EF50" s="723"/>
      <c r="EG50" s="724"/>
      <c r="EH50" s="725"/>
      <c r="EI50" s="726"/>
      <c r="EJ50" s="727"/>
    </row>
    <row r="51" spans="1:140" ht="10.5" customHeight="1" thickBot="1">
      <c r="A51" s="247"/>
      <c r="B51" s="247"/>
      <c r="BT51" s="142"/>
      <c r="CV51" s="247"/>
    </row>
    <row r="52" spans="1:140" ht="21" thickBot="1">
      <c r="A52" s="247"/>
      <c r="B52" s="247"/>
      <c r="C52" s="750" t="s">
        <v>7680</v>
      </c>
      <c r="D52" s="751"/>
      <c r="E52" s="751"/>
      <c r="F52" s="751"/>
      <c r="G52" s="751"/>
      <c r="H52" s="751"/>
      <c r="I52" s="751"/>
      <c r="J52" s="751"/>
      <c r="K52" s="751"/>
      <c r="L52" s="751"/>
      <c r="M52" s="751"/>
      <c r="N52" s="751"/>
      <c r="O52" s="751"/>
      <c r="P52" s="751"/>
      <c r="Q52" s="751"/>
      <c r="R52" s="751"/>
      <c r="S52" s="751"/>
      <c r="T52" s="751"/>
      <c r="U52" s="751"/>
      <c r="V52" s="751"/>
      <c r="W52" s="751"/>
      <c r="X52" s="751"/>
      <c r="Y52" s="751"/>
      <c r="Z52" s="751"/>
      <c r="AA52" s="751"/>
      <c r="AB52" s="751"/>
      <c r="AC52" s="751"/>
      <c r="AD52" s="751"/>
      <c r="AE52" s="751"/>
      <c r="AF52" s="751"/>
      <c r="AG52" s="751"/>
      <c r="AH52" s="751"/>
      <c r="AI52" s="751"/>
      <c r="AJ52" s="751"/>
      <c r="AK52" s="751"/>
      <c r="AL52" s="751"/>
      <c r="AM52" s="751"/>
      <c r="AN52" s="751"/>
      <c r="AO52" s="751"/>
      <c r="AP52" s="751"/>
      <c r="AQ52" s="751"/>
      <c r="AR52" s="751"/>
      <c r="AS52" s="751"/>
      <c r="AT52" s="751"/>
      <c r="AU52" s="751"/>
      <c r="AV52" s="751"/>
      <c r="AW52" s="751"/>
      <c r="AX52" s="751"/>
      <c r="AY52" s="751"/>
      <c r="AZ52" s="751"/>
      <c r="BA52" s="751"/>
      <c r="BB52" s="751"/>
      <c r="BC52" s="751"/>
      <c r="BD52" s="751"/>
      <c r="BE52" s="751"/>
      <c r="BF52" s="751"/>
      <c r="BG52" s="751"/>
      <c r="BH52" s="751"/>
      <c r="BI52" s="751"/>
      <c r="BJ52" s="751"/>
      <c r="BK52" s="751"/>
      <c r="BL52" s="751"/>
      <c r="BM52" s="751"/>
      <c r="BN52" s="751"/>
      <c r="BO52" s="751"/>
      <c r="BP52" s="751"/>
      <c r="BQ52" s="751"/>
      <c r="BR52" s="751"/>
      <c r="BS52" s="751"/>
      <c r="BT52" s="751"/>
      <c r="BU52" s="751"/>
      <c r="BV52" s="751"/>
      <c r="BW52" s="751"/>
      <c r="BX52" s="751"/>
      <c r="BY52" s="751"/>
      <c r="BZ52" s="751"/>
      <c r="CA52" s="751"/>
      <c r="CB52" s="751"/>
      <c r="CC52" s="751"/>
      <c r="CD52" s="751"/>
      <c r="CE52" s="751"/>
      <c r="CF52" s="751"/>
      <c r="CG52" s="751"/>
      <c r="CH52" s="751"/>
      <c r="CI52" s="751"/>
      <c r="CJ52" s="751"/>
      <c r="CK52" s="751"/>
      <c r="CL52" s="751"/>
      <c r="CM52" s="751"/>
      <c r="CN52" s="751"/>
      <c r="CO52" s="751"/>
      <c r="CP52" s="751"/>
      <c r="CQ52" s="751"/>
      <c r="CR52" s="751"/>
      <c r="CS52" s="751"/>
      <c r="CT52" s="751"/>
      <c r="CU52" s="751"/>
      <c r="CV52" s="751"/>
      <c r="CW52" s="751"/>
      <c r="CX52" s="751"/>
      <c r="CY52" s="751"/>
      <c r="CZ52" s="751"/>
      <c r="DA52" s="751"/>
      <c r="DB52" s="751"/>
      <c r="DC52" s="751"/>
      <c r="DD52" s="751"/>
      <c r="DE52" s="751"/>
      <c r="DF52" s="751"/>
      <c r="DG52" s="751"/>
      <c r="DH52" s="751"/>
      <c r="DI52" s="751"/>
      <c r="DJ52" s="751"/>
      <c r="DK52" s="751"/>
      <c r="DL52" s="751"/>
      <c r="DM52" s="751"/>
      <c r="DN52" s="751"/>
      <c r="DO52" s="751"/>
      <c r="DP52" s="751"/>
      <c r="DQ52" s="751"/>
      <c r="DR52" s="751"/>
      <c r="DS52" s="751"/>
      <c r="DT52" s="751"/>
      <c r="DU52" s="751"/>
      <c r="DV52" s="751"/>
      <c r="DW52" s="751"/>
      <c r="DX52" s="751"/>
      <c r="DY52" s="751"/>
      <c r="DZ52" s="751"/>
      <c r="EA52" s="751"/>
      <c r="EB52" s="751"/>
      <c r="EC52" s="751"/>
      <c r="ED52" s="751"/>
      <c r="EE52" s="751"/>
      <c r="EF52" s="751"/>
      <c r="EG52" s="751"/>
      <c r="EH52" s="751"/>
      <c r="EI52" s="751"/>
      <c r="EJ52" s="752"/>
    </row>
    <row r="53" spans="1:140" ht="15.75" customHeight="1" thickBot="1">
      <c r="A53" s="247"/>
      <c r="B53" s="247"/>
      <c r="C53" s="754" t="s">
        <v>4288</v>
      </c>
      <c r="D53" s="755"/>
      <c r="E53" s="755"/>
      <c r="F53" s="755"/>
      <c r="G53" s="755"/>
      <c r="H53" s="755"/>
      <c r="I53" s="755"/>
      <c r="J53" s="755"/>
      <c r="K53" s="755"/>
      <c r="L53" s="755"/>
      <c r="M53" s="755"/>
      <c r="N53" s="756"/>
      <c r="O53" s="142"/>
      <c r="P53" s="158"/>
      <c r="Q53" s="754" t="s">
        <v>4190</v>
      </c>
      <c r="R53" s="755"/>
      <c r="S53" s="755"/>
      <c r="T53" s="755"/>
      <c r="U53" s="755"/>
      <c r="V53" s="755"/>
      <c r="W53" s="755"/>
      <c r="X53" s="755"/>
      <c r="Y53" s="755"/>
      <c r="Z53" s="755"/>
      <c r="AA53" s="755"/>
      <c r="AB53" s="755"/>
      <c r="AC53" s="755"/>
      <c r="AD53" s="755"/>
      <c r="AE53" s="755"/>
      <c r="AF53" s="755"/>
      <c r="AG53" s="755"/>
      <c r="AH53" s="755"/>
      <c r="AI53" s="755"/>
      <c r="AJ53" s="755"/>
      <c r="AK53" s="755"/>
      <c r="AL53" s="755"/>
      <c r="AM53" s="755"/>
      <c r="AN53" s="755"/>
      <c r="AO53" s="755"/>
      <c r="AP53" s="756"/>
      <c r="AQ53" s="142"/>
      <c r="AR53" s="160"/>
      <c r="AS53" s="754" t="s">
        <v>4191</v>
      </c>
      <c r="AT53" s="755"/>
      <c r="AU53" s="755"/>
      <c r="AV53" s="755"/>
      <c r="AW53" s="755"/>
      <c r="AX53" s="755"/>
      <c r="AY53" s="755"/>
      <c r="AZ53" s="755"/>
      <c r="BA53" s="755"/>
      <c r="BB53" s="755"/>
      <c r="BC53" s="755"/>
      <c r="BD53" s="755"/>
      <c r="BE53" s="755"/>
      <c r="BF53" s="755"/>
      <c r="BG53" s="755"/>
      <c r="BH53" s="755"/>
      <c r="BI53" s="755"/>
      <c r="BJ53" s="755"/>
      <c r="BK53" s="755"/>
      <c r="BL53" s="755"/>
      <c r="BM53" s="755"/>
      <c r="BN53" s="755"/>
      <c r="BO53" s="755"/>
      <c r="BP53" s="755"/>
      <c r="BQ53" s="755"/>
      <c r="BR53" s="756"/>
      <c r="BS53" s="134"/>
      <c r="BT53" s="164"/>
      <c r="BU53" s="754" t="s">
        <v>4290</v>
      </c>
      <c r="BV53" s="755"/>
      <c r="BW53" s="755"/>
      <c r="BX53" s="755"/>
      <c r="BY53" s="755"/>
      <c r="BZ53" s="755"/>
      <c r="CA53" s="755"/>
      <c r="CB53" s="755"/>
      <c r="CC53" s="755"/>
      <c r="CD53" s="755"/>
      <c r="CE53" s="755"/>
      <c r="CF53" s="755"/>
      <c r="CG53" s="755"/>
      <c r="CH53" s="755"/>
      <c r="CI53" s="755"/>
      <c r="CJ53" s="755"/>
      <c r="CK53" s="755"/>
      <c r="CL53" s="755"/>
      <c r="CM53" s="755"/>
      <c r="CN53" s="755"/>
      <c r="CO53" s="755"/>
      <c r="CP53" s="755"/>
      <c r="CQ53" s="755"/>
      <c r="CR53" s="755"/>
      <c r="CS53" s="755"/>
      <c r="CT53" s="756"/>
      <c r="CU53" s="142"/>
      <c r="CV53" s="398"/>
      <c r="CW53" s="754" t="s">
        <v>4291</v>
      </c>
      <c r="CX53" s="755"/>
      <c r="CY53" s="755"/>
      <c r="CZ53" s="755"/>
      <c r="DA53" s="755"/>
      <c r="DB53" s="755"/>
      <c r="DC53" s="755"/>
      <c r="DD53" s="755"/>
      <c r="DE53" s="755"/>
      <c r="DF53" s="755"/>
      <c r="DG53" s="755"/>
      <c r="DH53" s="755"/>
      <c r="DI53" s="755"/>
      <c r="DJ53" s="755"/>
      <c r="DK53" s="755"/>
      <c r="DL53" s="755"/>
      <c r="DM53" s="755"/>
      <c r="DN53" s="755"/>
      <c r="DO53" s="755"/>
      <c r="DP53" s="755"/>
      <c r="DQ53" s="755"/>
      <c r="DR53" s="755"/>
      <c r="DS53" s="755"/>
      <c r="DT53" s="755"/>
      <c r="DU53" s="755"/>
      <c r="DV53" s="755"/>
      <c r="DW53" s="755"/>
      <c r="DX53" s="755"/>
      <c r="DY53" s="755"/>
      <c r="DZ53" s="755"/>
      <c r="EA53" s="755"/>
      <c r="EB53" s="755"/>
      <c r="EC53" s="755"/>
      <c r="ED53" s="755"/>
      <c r="EE53" s="755"/>
      <c r="EF53" s="755"/>
      <c r="EG53" s="755"/>
      <c r="EH53" s="755"/>
      <c r="EI53" s="755"/>
      <c r="EJ53" s="756"/>
    </row>
    <row r="54" spans="1:140">
      <c r="A54" s="135"/>
      <c r="B54" s="164"/>
      <c r="C54" s="740" t="s">
        <v>619</v>
      </c>
      <c r="D54" s="741"/>
      <c r="E54" s="741"/>
      <c r="F54" s="741"/>
      <c r="G54" s="741"/>
      <c r="H54" s="741"/>
      <c r="I54" s="741"/>
      <c r="J54" s="741"/>
      <c r="K54" s="741"/>
      <c r="L54" s="741"/>
      <c r="M54" s="741"/>
      <c r="N54" s="742"/>
      <c r="O54" s="142"/>
      <c r="P54" s="158"/>
      <c r="Q54" s="740" t="s">
        <v>4302</v>
      </c>
      <c r="R54" s="741"/>
      <c r="S54" s="741"/>
      <c r="T54" s="741"/>
      <c r="U54" s="741"/>
      <c r="V54" s="741"/>
      <c r="W54" s="741"/>
      <c r="X54" s="741"/>
      <c r="Y54" s="741"/>
      <c r="Z54" s="741"/>
      <c r="AA54" s="741"/>
      <c r="AB54" s="741"/>
      <c r="AC54" s="135"/>
      <c r="AD54" s="160"/>
      <c r="AE54" s="741" t="s">
        <v>759</v>
      </c>
      <c r="AF54" s="741"/>
      <c r="AG54" s="741"/>
      <c r="AH54" s="741"/>
      <c r="AI54" s="741"/>
      <c r="AJ54" s="741"/>
      <c r="AK54" s="741"/>
      <c r="AL54" s="741"/>
      <c r="AM54" s="741"/>
      <c r="AN54" s="741"/>
      <c r="AO54" s="741"/>
      <c r="AP54" s="742"/>
      <c r="AQ54" s="142"/>
      <c r="AR54" s="160"/>
      <c r="AS54" s="740" t="s">
        <v>4304</v>
      </c>
      <c r="AT54" s="741"/>
      <c r="AU54" s="741"/>
      <c r="AV54" s="741"/>
      <c r="AW54" s="741"/>
      <c r="AX54" s="741"/>
      <c r="AY54" s="741"/>
      <c r="AZ54" s="741"/>
      <c r="BA54" s="741"/>
      <c r="BB54" s="741"/>
      <c r="BC54" s="741"/>
      <c r="BD54" s="741"/>
      <c r="BE54" s="135"/>
      <c r="BF54" s="164"/>
      <c r="BG54" s="809" t="s">
        <v>748</v>
      </c>
      <c r="BH54" s="809"/>
      <c r="BI54" s="809"/>
      <c r="BJ54" s="809"/>
      <c r="BK54" s="809"/>
      <c r="BL54" s="809"/>
      <c r="BM54" s="809"/>
      <c r="BN54" s="809"/>
      <c r="BO54" s="809"/>
      <c r="BP54" s="809"/>
      <c r="BQ54" s="809"/>
      <c r="BR54" s="743"/>
      <c r="BS54" s="135"/>
      <c r="BU54" s="740" t="s">
        <v>4306</v>
      </c>
      <c r="BV54" s="741"/>
      <c r="BW54" s="741"/>
      <c r="BX54" s="741"/>
      <c r="BY54" s="741"/>
      <c r="BZ54" s="741"/>
      <c r="CA54" s="741"/>
      <c r="CB54" s="741"/>
      <c r="CC54" s="741"/>
      <c r="CD54" s="741"/>
      <c r="CE54" s="741"/>
      <c r="CF54" s="741"/>
      <c r="CG54" s="135"/>
      <c r="CH54" s="164"/>
      <c r="CI54" s="809" t="s">
        <v>744</v>
      </c>
      <c r="CJ54" s="809"/>
      <c r="CK54" s="809"/>
      <c r="CL54" s="809"/>
      <c r="CM54" s="809"/>
      <c r="CN54" s="809"/>
      <c r="CO54" s="809"/>
      <c r="CP54" s="809"/>
      <c r="CQ54" s="809"/>
      <c r="CR54" s="809"/>
      <c r="CS54" s="809"/>
      <c r="CT54" s="743"/>
      <c r="CU54" s="142"/>
      <c r="CV54" s="247"/>
      <c r="CW54" s="740" t="s">
        <v>4311</v>
      </c>
      <c r="CX54" s="741"/>
      <c r="CY54" s="741"/>
      <c r="CZ54" s="741"/>
      <c r="DA54" s="741"/>
      <c r="DB54" s="741"/>
      <c r="DC54" s="741"/>
      <c r="DD54" s="741"/>
      <c r="DE54" s="741"/>
      <c r="DF54" s="741"/>
      <c r="DG54" s="741"/>
      <c r="DH54" s="741"/>
      <c r="DI54" s="135"/>
      <c r="DJ54" s="158"/>
      <c r="DK54" s="741" t="s">
        <v>4312</v>
      </c>
      <c r="DL54" s="741"/>
      <c r="DM54" s="741"/>
      <c r="DN54" s="741"/>
      <c r="DO54" s="741"/>
      <c r="DP54" s="741"/>
      <c r="DQ54" s="741"/>
      <c r="DR54" s="741"/>
      <c r="DS54" s="741"/>
      <c r="DT54" s="741"/>
      <c r="DU54" s="741"/>
      <c r="DV54" s="741"/>
      <c r="DW54" s="135"/>
      <c r="DX54" s="160"/>
      <c r="DY54" s="741" t="s">
        <v>631</v>
      </c>
      <c r="DZ54" s="741"/>
      <c r="EA54" s="741"/>
      <c r="EB54" s="741"/>
      <c r="EC54" s="741"/>
      <c r="ED54" s="741"/>
      <c r="EE54" s="741"/>
      <c r="EF54" s="741"/>
      <c r="EG54" s="741"/>
      <c r="EH54" s="741"/>
      <c r="EI54" s="741"/>
      <c r="EJ54" s="742"/>
    </row>
    <row r="55" spans="1:140" ht="53.25" customHeight="1">
      <c r="A55" s="142"/>
      <c r="B55" s="164"/>
      <c r="C55" s="734" t="s">
        <v>4262</v>
      </c>
      <c r="D55" s="763"/>
      <c r="E55" s="763"/>
      <c r="F55" s="763"/>
      <c r="G55" s="763"/>
      <c r="H55" s="763"/>
      <c r="I55" s="763"/>
      <c r="J55" s="763"/>
      <c r="K55" s="763"/>
      <c r="L55" s="763"/>
      <c r="M55" s="763"/>
      <c r="N55" s="744"/>
      <c r="O55" s="142"/>
      <c r="P55" s="164"/>
      <c r="Q55" s="734" t="s">
        <v>4301</v>
      </c>
      <c r="R55" s="763"/>
      <c r="S55" s="763"/>
      <c r="T55" s="763"/>
      <c r="U55" s="763"/>
      <c r="V55" s="763"/>
      <c r="W55" s="763"/>
      <c r="X55" s="763"/>
      <c r="Y55" s="763"/>
      <c r="Z55" s="763"/>
      <c r="AA55" s="763"/>
      <c r="AB55" s="763"/>
      <c r="AC55" s="142"/>
      <c r="AD55" s="160"/>
      <c r="AE55" s="763" t="s">
        <v>4318</v>
      </c>
      <c r="AF55" s="763"/>
      <c r="AG55" s="763"/>
      <c r="AH55" s="763"/>
      <c r="AI55" s="763"/>
      <c r="AJ55" s="763"/>
      <c r="AK55" s="763"/>
      <c r="AL55" s="763"/>
      <c r="AM55" s="763"/>
      <c r="AN55" s="763"/>
      <c r="AO55" s="763"/>
      <c r="AP55" s="744"/>
      <c r="AQ55" s="142"/>
      <c r="AR55" s="160"/>
      <c r="AS55" s="734" t="s">
        <v>4303</v>
      </c>
      <c r="AT55" s="763"/>
      <c r="AU55" s="763"/>
      <c r="AV55" s="763"/>
      <c r="AW55" s="763"/>
      <c r="AX55" s="763"/>
      <c r="AY55" s="763"/>
      <c r="AZ55" s="763"/>
      <c r="BA55" s="763"/>
      <c r="BB55" s="763"/>
      <c r="BC55" s="763"/>
      <c r="BD55" s="763"/>
      <c r="BE55" s="142"/>
      <c r="BF55" s="164"/>
      <c r="BG55" s="763" t="s">
        <v>4319</v>
      </c>
      <c r="BH55" s="763"/>
      <c r="BI55" s="763"/>
      <c r="BJ55" s="763"/>
      <c r="BK55" s="763"/>
      <c r="BL55" s="763"/>
      <c r="BM55" s="763"/>
      <c r="BN55" s="763"/>
      <c r="BO55" s="763"/>
      <c r="BP55" s="763"/>
      <c r="BQ55" s="763"/>
      <c r="BR55" s="744"/>
      <c r="BS55" s="142"/>
      <c r="BT55" s="160"/>
      <c r="BU55" s="734" t="s">
        <v>4305</v>
      </c>
      <c r="BV55" s="763"/>
      <c r="BW55" s="763"/>
      <c r="BX55" s="763"/>
      <c r="BY55" s="763"/>
      <c r="BZ55" s="763"/>
      <c r="CA55" s="763"/>
      <c r="CB55" s="763"/>
      <c r="CC55" s="763"/>
      <c r="CD55" s="763"/>
      <c r="CE55" s="763"/>
      <c r="CF55" s="763"/>
      <c r="CG55" s="142"/>
      <c r="CH55" s="164"/>
      <c r="CI55" s="763" t="s">
        <v>4404</v>
      </c>
      <c r="CJ55" s="763"/>
      <c r="CK55" s="763"/>
      <c r="CL55" s="763"/>
      <c r="CM55" s="763"/>
      <c r="CN55" s="763"/>
      <c r="CO55" s="763"/>
      <c r="CP55" s="763"/>
      <c r="CQ55" s="763"/>
      <c r="CR55" s="763"/>
      <c r="CS55" s="763"/>
      <c r="CT55" s="744"/>
      <c r="CU55" s="142"/>
      <c r="CV55" s="160"/>
      <c r="CW55" s="734" t="s">
        <v>4310</v>
      </c>
      <c r="CX55" s="763"/>
      <c r="CY55" s="763"/>
      <c r="CZ55" s="763"/>
      <c r="DA55" s="763"/>
      <c r="DB55" s="763"/>
      <c r="DC55" s="763"/>
      <c r="DD55" s="763"/>
      <c r="DE55" s="763"/>
      <c r="DF55" s="763"/>
      <c r="DG55" s="763"/>
      <c r="DH55" s="763"/>
      <c r="DI55" s="142"/>
      <c r="DJ55" s="164"/>
      <c r="DK55" s="763" t="s">
        <v>4326</v>
      </c>
      <c r="DL55" s="763"/>
      <c r="DM55" s="763"/>
      <c r="DN55" s="763"/>
      <c r="DO55" s="763"/>
      <c r="DP55" s="763"/>
      <c r="DQ55" s="763"/>
      <c r="DR55" s="763"/>
      <c r="DS55" s="763"/>
      <c r="DT55" s="763"/>
      <c r="DU55" s="763"/>
      <c r="DV55" s="763"/>
      <c r="DW55" s="142"/>
      <c r="DX55" s="160"/>
      <c r="DY55" s="763" t="s">
        <v>4320</v>
      </c>
      <c r="DZ55" s="763"/>
      <c r="EA55" s="763"/>
      <c r="EB55" s="763"/>
      <c r="EC55" s="763"/>
      <c r="ED55" s="763"/>
      <c r="EE55" s="763"/>
      <c r="EF55" s="763"/>
      <c r="EG55" s="763"/>
      <c r="EH55" s="763"/>
      <c r="EI55" s="763"/>
      <c r="EJ55" s="744"/>
    </row>
    <row r="56" spans="1:140" ht="15" customHeight="1">
      <c r="A56" s="562"/>
      <c r="B56" s="164"/>
      <c r="C56" s="736" t="s">
        <v>621</v>
      </c>
      <c r="D56" s="762"/>
      <c r="E56" s="762"/>
      <c r="F56" s="762"/>
      <c r="G56" s="762"/>
      <c r="H56" s="762"/>
      <c r="I56" s="762"/>
      <c r="J56" s="762"/>
      <c r="K56" s="762"/>
      <c r="L56" s="762"/>
      <c r="M56" s="762"/>
      <c r="N56" s="718"/>
      <c r="O56" s="562"/>
      <c r="P56" s="164"/>
      <c r="Q56" s="736"/>
      <c r="R56" s="762"/>
      <c r="S56" s="762"/>
      <c r="T56" s="762"/>
      <c r="U56" s="762"/>
      <c r="V56" s="762"/>
      <c r="W56" s="762"/>
      <c r="X56" s="762"/>
      <c r="Y56" s="762"/>
      <c r="Z56" s="762"/>
      <c r="AA56" s="762"/>
      <c r="AB56" s="762"/>
      <c r="AC56" s="562"/>
      <c r="AD56" s="160"/>
      <c r="AE56" s="762" t="s">
        <v>761</v>
      </c>
      <c r="AF56" s="762"/>
      <c r="AG56" s="762"/>
      <c r="AH56" s="762"/>
      <c r="AI56" s="762"/>
      <c r="AJ56" s="762"/>
      <c r="AK56" s="762"/>
      <c r="AL56" s="762"/>
      <c r="AM56" s="762"/>
      <c r="AN56" s="762"/>
      <c r="AO56" s="762"/>
      <c r="AP56" s="718"/>
      <c r="AQ56" s="562"/>
      <c r="AR56" s="160"/>
      <c r="AS56" s="736"/>
      <c r="AT56" s="762"/>
      <c r="AU56" s="762"/>
      <c r="AV56" s="762"/>
      <c r="AW56" s="762"/>
      <c r="AX56" s="762"/>
      <c r="AY56" s="762"/>
      <c r="AZ56" s="762"/>
      <c r="BA56" s="762"/>
      <c r="BB56" s="762"/>
      <c r="BC56" s="762"/>
      <c r="BD56" s="762"/>
      <c r="BE56" s="562"/>
      <c r="BF56" s="164"/>
      <c r="BG56" s="762" t="s">
        <v>661</v>
      </c>
      <c r="BH56" s="762"/>
      <c r="BI56" s="762"/>
      <c r="BJ56" s="762"/>
      <c r="BK56" s="762"/>
      <c r="BL56" s="762"/>
      <c r="BM56" s="762"/>
      <c r="BN56" s="762"/>
      <c r="BO56" s="762"/>
      <c r="BP56" s="762"/>
      <c r="BQ56" s="762"/>
      <c r="BR56" s="718"/>
      <c r="BS56" s="562"/>
      <c r="BT56" s="160"/>
      <c r="BU56" s="736"/>
      <c r="BV56" s="762"/>
      <c r="BW56" s="762"/>
      <c r="BX56" s="762"/>
      <c r="BY56" s="762"/>
      <c r="BZ56" s="762"/>
      <c r="CA56" s="762"/>
      <c r="CB56" s="762"/>
      <c r="CC56" s="762"/>
      <c r="CD56" s="762"/>
      <c r="CE56" s="762"/>
      <c r="CF56" s="762"/>
      <c r="CG56" s="562"/>
      <c r="CH56" s="164"/>
      <c r="CI56" s="762" t="s">
        <v>746</v>
      </c>
      <c r="CJ56" s="762"/>
      <c r="CK56" s="762"/>
      <c r="CL56" s="762"/>
      <c r="CM56" s="762"/>
      <c r="CN56" s="762"/>
      <c r="CO56" s="762"/>
      <c r="CP56" s="762"/>
      <c r="CQ56" s="762"/>
      <c r="CR56" s="762"/>
      <c r="CS56" s="762"/>
      <c r="CT56" s="718"/>
      <c r="CU56" s="562"/>
      <c r="CV56" s="160"/>
      <c r="CW56" s="736"/>
      <c r="CX56" s="762"/>
      <c r="CY56" s="762"/>
      <c r="CZ56" s="762"/>
      <c r="DA56" s="762"/>
      <c r="DB56" s="762"/>
      <c r="DC56" s="762"/>
      <c r="DD56" s="762"/>
      <c r="DE56" s="762"/>
      <c r="DF56" s="762"/>
      <c r="DG56" s="762"/>
      <c r="DH56" s="762"/>
      <c r="DI56" s="562"/>
      <c r="DJ56" s="164"/>
      <c r="DK56" s="762"/>
      <c r="DL56" s="762"/>
      <c r="DM56" s="762"/>
      <c r="DN56" s="762"/>
      <c r="DO56" s="762"/>
      <c r="DP56" s="762"/>
      <c r="DQ56" s="762"/>
      <c r="DR56" s="762"/>
      <c r="DS56" s="762"/>
      <c r="DT56" s="762"/>
      <c r="DU56" s="762"/>
      <c r="DV56" s="762"/>
      <c r="DW56" s="562"/>
      <c r="DX56" s="160"/>
      <c r="DY56" s="762" t="s">
        <v>633</v>
      </c>
      <c r="DZ56" s="762"/>
      <c r="EA56" s="762"/>
      <c r="EB56" s="762"/>
      <c r="EC56" s="762"/>
      <c r="ED56" s="762"/>
      <c r="EE56" s="762"/>
      <c r="EF56" s="762"/>
      <c r="EG56" s="762"/>
      <c r="EH56" s="762"/>
      <c r="EI56" s="762"/>
      <c r="EJ56" s="718"/>
    </row>
    <row r="57" spans="1:140" ht="106.5" customHeight="1">
      <c r="A57" s="135"/>
      <c r="B57" s="164"/>
      <c r="C57" s="1064"/>
      <c r="D57" s="1053"/>
      <c r="E57" s="1053"/>
      <c r="F57" s="1053"/>
      <c r="G57" s="1053"/>
      <c r="H57" s="1053"/>
      <c r="I57" s="1053"/>
      <c r="J57" s="1053"/>
      <c r="K57" s="1053"/>
      <c r="L57" s="1053"/>
      <c r="M57" s="1053"/>
      <c r="N57" s="1054"/>
      <c r="O57" s="135"/>
      <c r="P57" s="164"/>
      <c r="Q57" s="732"/>
      <c r="R57" s="809"/>
      <c r="S57" s="809"/>
      <c r="T57" s="809"/>
      <c r="U57" s="809"/>
      <c r="V57" s="809"/>
      <c r="W57" s="809"/>
      <c r="X57" s="809"/>
      <c r="Y57" s="809"/>
      <c r="Z57" s="809"/>
      <c r="AA57" s="809"/>
      <c r="AB57" s="809"/>
      <c r="AC57" s="135"/>
      <c r="AD57" s="160"/>
      <c r="AE57" s="1052"/>
      <c r="AF57" s="1053"/>
      <c r="AG57" s="1053"/>
      <c r="AH57" s="1053"/>
      <c r="AI57" s="1053"/>
      <c r="AJ57" s="1053"/>
      <c r="AK57" s="1053"/>
      <c r="AL57" s="1053"/>
      <c r="AM57" s="1053"/>
      <c r="AN57" s="1053"/>
      <c r="AO57" s="1053"/>
      <c r="AP57" s="1054"/>
      <c r="AQ57" s="135"/>
      <c r="AR57" s="160"/>
      <c r="AS57" s="732"/>
      <c r="AT57" s="809"/>
      <c r="AU57" s="809"/>
      <c r="AV57" s="809"/>
      <c r="AW57" s="809"/>
      <c r="AX57" s="809"/>
      <c r="AY57" s="809"/>
      <c r="AZ57" s="809"/>
      <c r="BA57" s="809"/>
      <c r="BB57" s="809"/>
      <c r="BC57" s="809"/>
      <c r="BD57" s="809"/>
      <c r="BE57" s="135"/>
      <c r="BF57" s="164"/>
      <c r="BG57" s="1052"/>
      <c r="BH57" s="1053"/>
      <c r="BI57" s="1053"/>
      <c r="BJ57" s="1053"/>
      <c r="BK57" s="1053"/>
      <c r="BL57" s="1053"/>
      <c r="BM57" s="1053"/>
      <c r="BN57" s="1053"/>
      <c r="BO57" s="1053"/>
      <c r="BP57" s="1053"/>
      <c r="BQ57" s="1053"/>
      <c r="BR57" s="1054"/>
      <c r="BS57" s="135"/>
      <c r="BT57" s="160"/>
      <c r="BU57" s="732"/>
      <c r="BV57" s="809"/>
      <c r="BW57" s="809"/>
      <c r="BX57" s="809"/>
      <c r="BY57" s="809"/>
      <c r="BZ57" s="809"/>
      <c r="CA57" s="809"/>
      <c r="CB57" s="809"/>
      <c r="CC57" s="809"/>
      <c r="CD57" s="809"/>
      <c r="CE57" s="809"/>
      <c r="CF57" s="809"/>
      <c r="CG57" s="135"/>
      <c r="CH57" s="164"/>
      <c r="CI57" s="1052"/>
      <c r="CJ57" s="1053"/>
      <c r="CK57" s="1053"/>
      <c r="CL57" s="1053"/>
      <c r="CM57" s="1053"/>
      <c r="CN57" s="1053"/>
      <c r="CO57" s="1053"/>
      <c r="CP57" s="1053"/>
      <c r="CQ57" s="1053"/>
      <c r="CR57" s="1053"/>
      <c r="CS57" s="1053"/>
      <c r="CT57" s="1054"/>
      <c r="CU57" s="135"/>
      <c r="CV57" s="160"/>
      <c r="CW57" s="732"/>
      <c r="CX57" s="809"/>
      <c r="CY57" s="809"/>
      <c r="CZ57" s="809"/>
      <c r="DA57" s="809"/>
      <c r="DB57" s="809"/>
      <c r="DC57" s="809"/>
      <c r="DD57" s="809"/>
      <c r="DE57" s="809"/>
      <c r="DF57" s="809"/>
      <c r="DG57" s="809"/>
      <c r="DH57" s="809"/>
      <c r="DI57" s="135"/>
      <c r="DJ57" s="164"/>
      <c r="DK57" s="809"/>
      <c r="DL57" s="809"/>
      <c r="DM57" s="809"/>
      <c r="DN57" s="809"/>
      <c r="DO57" s="809"/>
      <c r="DP57" s="809"/>
      <c r="DQ57" s="809"/>
      <c r="DR57" s="809"/>
      <c r="DS57" s="809"/>
      <c r="DT57" s="809"/>
      <c r="DU57" s="809"/>
      <c r="DV57" s="809"/>
      <c r="DW57" s="135"/>
      <c r="DX57" s="160"/>
      <c r="DY57" s="1052"/>
      <c r="DZ57" s="1053"/>
      <c r="EA57" s="1053"/>
      <c r="EB57" s="1053"/>
      <c r="EC57" s="1053"/>
      <c r="ED57" s="1053"/>
      <c r="EE57" s="1053"/>
      <c r="EF57" s="1053"/>
      <c r="EG57" s="1053"/>
      <c r="EH57" s="1053"/>
      <c r="EI57" s="1053"/>
      <c r="EJ57" s="1054"/>
    </row>
    <row r="58" spans="1:140">
      <c r="A58" s="137"/>
      <c r="B58" s="164"/>
      <c r="C58" s="876"/>
      <c r="D58" s="877"/>
      <c r="E58" s="877"/>
      <c r="F58" s="877"/>
      <c r="G58" s="877"/>
      <c r="H58" s="877"/>
      <c r="I58" s="877"/>
      <c r="J58" s="877"/>
      <c r="K58" s="877"/>
      <c r="L58" s="877"/>
      <c r="M58" s="877"/>
      <c r="N58" s="1056"/>
      <c r="P58" s="164"/>
      <c r="Q58" s="732"/>
      <c r="R58" s="809"/>
      <c r="S58" s="809"/>
      <c r="T58" s="809"/>
      <c r="U58" s="809"/>
      <c r="V58" s="809"/>
      <c r="W58" s="809"/>
      <c r="X58" s="809"/>
      <c r="Y58" s="809"/>
      <c r="Z58" s="809"/>
      <c r="AA58" s="809"/>
      <c r="AB58" s="809"/>
      <c r="AC58" s="137"/>
      <c r="AD58" s="160"/>
      <c r="AE58" s="1055"/>
      <c r="AF58" s="877"/>
      <c r="AG58" s="877"/>
      <c r="AH58" s="877"/>
      <c r="AI58" s="877"/>
      <c r="AJ58" s="877"/>
      <c r="AK58" s="877"/>
      <c r="AL58" s="877"/>
      <c r="AM58" s="877"/>
      <c r="AN58" s="877"/>
      <c r="AO58" s="877"/>
      <c r="AP58" s="1056"/>
      <c r="AS58" s="732"/>
      <c r="AT58" s="809"/>
      <c r="AU58" s="809"/>
      <c r="AV58" s="809"/>
      <c r="AW58" s="809"/>
      <c r="AX58" s="809"/>
      <c r="AY58" s="809"/>
      <c r="AZ58" s="809"/>
      <c r="BA58" s="809"/>
      <c r="BB58" s="809"/>
      <c r="BC58" s="809"/>
      <c r="BD58" s="809"/>
      <c r="BE58" s="137"/>
      <c r="BF58" s="164"/>
      <c r="BG58" s="1055"/>
      <c r="BH58" s="877"/>
      <c r="BI58" s="877"/>
      <c r="BJ58" s="877"/>
      <c r="BK58" s="877"/>
      <c r="BL58" s="877"/>
      <c r="BM58" s="877"/>
      <c r="BN58" s="877"/>
      <c r="BO58" s="877"/>
      <c r="BP58" s="877"/>
      <c r="BQ58" s="877"/>
      <c r="BR58" s="1056"/>
      <c r="BU58" s="732"/>
      <c r="BV58" s="809"/>
      <c r="BW58" s="809"/>
      <c r="BX58" s="809"/>
      <c r="BY58" s="809"/>
      <c r="BZ58" s="809"/>
      <c r="CA58" s="809"/>
      <c r="CB58" s="809"/>
      <c r="CC58" s="809"/>
      <c r="CD58" s="809"/>
      <c r="CE58" s="809"/>
      <c r="CF58" s="809"/>
      <c r="CG58" s="137"/>
      <c r="CH58" s="164"/>
      <c r="CI58" s="1055"/>
      <c r="CJ58" s="877"/>
      <c r="CK58" s="877"/>
      <c r="CL58" s="877"/>
      <c r="CM58" s="877"/>
      <c r="CN58" s="877"/>
      <c r="CO58" s="877"/>
      <c r="CP58" s="877"/>
      <c r="CQ58" s="877"/>
      <c r="CR58" s="877"/>
      <c r="CS58" s="877"/>
      <c r="CT58" s="1056"/>
      <c r="CW58" s="732"/>
      <c r="CX58" s="809"/>
      <c r="CY58" s="809"/>
      <c r="CZ58" s="809"/>
      <c r="DA58" s="809"/>
      <c r="DB58" s="809"/>
      <c r="DC58" s="809"/>
      <c r="DD58" s="809"/>
      <c r="DE58" s="809"/>
      <c r="DF58" s="809"/>
      <c r="DG58" s="809"/>
      <c r="DH58" s="809"/>
      <c r="DI58" s="247"/>
      <c r="DJ58" s="247"/>
      <c r="DK58" s="809"/>
      <c r="DL58" s="809"/>
      <c r="DM58" s="809"/>
      <c r="DN58" s="809"/>
      <c r="DO58" s="809"/>
      <c r="DP58" s="809"/>
      <c r="DQ58" s="809"/>
      <c r="DR58" s="809"/>
      <c r="DS58" s="809"/>
      <c r="DT58" s="809"/>
      <c r="DU58" s="809"/>
      <c r="DV58" s="809"/>
      <c r="DW58" s="137"/>
      <c r="DX58" s="160"/>
      <c r="DY58" s="1055"/>
      <c r="DZ58" s="877"/>
      <c r="EA58" s="877"/>
      <c r="EB58" s="877"/>
      <c r="EC58" s="877"/>
      <c r="ED58" s="877"/>
      <c r="EE58" s="877"/>
      <c r="EF58" s="877"/>
      <c r="EG58" s="877"/>
      <c r="EH58" s="877"/>
      <c r="EI58" s="877"/>
      <c r="EJ58" s="1056"/>
    </row>
    <row r="59" spans="1:140">
      <c r="A59" s="137" t="s">
        <v>622</v>
      </c>
      <c r="B59" s="164"/>
      <c r="C59" s="714">
        <f>VLOOKUP(A59,'Прайс-лист'!$B:$K,10,0)</f>
        <v>690</v>
      </c>
      <c r="D59" s="715"/>
      <c r="E59" s="715"/>
      <c r="F59" s="715"/>
      <c r="G59" s="715"/>
      <c r="H59" s="715"/>
      <c r="I59" s="715"/>
      <c r="J59" s="715"/>
      <c r="K59" s="716"/>
      <c r="L59" s="708"/>
      <c r="M59" s="761"/>
      <c r="N59" s="713"/>
      <c r="O59" s="137" t="s">
        <v>7611</v>
      </c>
      <c r="P59" s="164"/>
      <c r="Q59" s="714">
        <f>VLOOKUP(O59,'Прайс-лист'!$B:$K,10,0)</f>
        <v>650</v>
      </c>
      <c r="R59" s="715"/>
      <c r="S59" s="715"/>
      <c r="T59" s="715"/>
      <c r="U59" s="715"/>
      <c r="V59" s="715"/>
      <c r="W59" s="715"/>
      <c r="X59" s="715"/>
      <c r="Y59" s="716"/>
      <c r="Z59" s="708"/>
      <c r="AA59" s="761"/>
      <c r="AB59" s="761"/>
      <c r="AC59" s="137" t="s">
        <v>762</v>
      </c>
      <c r="AD59" s="160"/>
      <c r="AE59" s="719">
        <f>VLOOKUP(AC59,'Прайс-лист'!$B:$K,10,0)</f>
        <v>1140</v>
      </c>
      <c r="AF59" s="715"/>
      <c r="AG59" s="715"/>
      <c r="AH59" s="715"/>
      <c r="AI59" s="715"/>
      <c r="AJ59" s="715"/>
      <c r="AK59" s="715"/>
      <c r="AL59" s="715"/>
      <c r="AM59" s="716"/>
      <c r="AN59" s="708"/>
      <c r="AO59" s="761"/>
      <c r="AP59" s="713"/>
      <c r="AQ59" s="137" t="s">
        <v>7613</v>
      </c>
      <c r="AR59" s="160"/>
      <c r="AS59" s="714">
        <f>VLOOKUP(AQ59,'Прайс-лист'!$B:$K,10,0)</f>
        <v>200</v>
      </c>
      <c r="AT59" s="715"/>
      <c r="AU59" s="715"/>
      <c r="AV59" s="715"/>
      <c r="AW59" s="715"/>
      <c r="AX59" s="715"/>
      <c r="AY59" s="715"/>
      <c r="AZ59" s="715"/>
      <c r="BA59" s="716"/>
      <c r="BB59" s="708"/>
      <c r="BC59" s="761"/>
      <c r="BD59" s="761"/>
      <c r="BE59" s="137" t="s">
        <v>750</v>
      </c>
      <c r="BF59" s="164"/>
      <c r="BG59" s="719">
        <f>VLOOKUP(BE59,'Прайс-лист'!$B:$K,10,0)</f>
        <v>950</v>
      </c>
      <c r="BH59" s="715"/>
      <c r="BI59" s="715"/>
      <c r="BJ59" s="715"/>
      <c r="BK59" s="715"/>
      <c r="BL59" s="715"/>
      <c r="BM59" s="715"/>
      <c r="BN59" s="715"/>
      <c r="BO59" s="716"/>
      <c r="BP59" s="708"/>
      <c r="BQ59" s="761"/>
      <c r="BR59" s="713"/>
      <c r="BS59" s="137" t="s">
        <v>7615</v>
      </c>
      <c r="BT59" s="160"/>
      <c r="BU59" s="714">
        <f>VLOOKUP(BS59,'Прайс-лист'!$B:$K,10,0)</f>
        <v>300</v>
      </c>
      <c r="BV59" s="715"/>
      <c r="BW59" s="715"/>
      <c r="BX59" s="715"/>
      <c r="BY59" s="715"/>
      <c r="BZ59" s="715"/>
      <c r="CA59" s="715"/>
      <c r="CB59" s="715"/>
      <c r="CC59" s="716"/>
      <c r="CD59" s="708"/>
      <c r="CE59" s="761"/>
      <c r="CF59" s="761"/>
      <c r="CG59" s="137" t="s">
        <v>747</v>
      </c>
      <c r="CH59" s="164"/>
      <c r="CI59" s="719">
        <f>VLOOKUP(CG59,'Прайс-лист'!$B:$K,10,0)</f>
        <v>1720</v>
      </c>
      <c r="CJ59" s="715"/>
      <c r="CK59" s="715"/>
      <c r="CL59" s="715"/>
      <c r="CM59" s="715"/>
      <c r="CN59" s="715"/>
      <c r="CO59" s="715"/>
      <c r="CP59" s="715"/>
      <c r="CQ59" s="716"/>
      <c r="CR59" s="708"/>
      <c r="CS59" s="761"/>
      <c r="CT59" s="713"/>
      <c r="CU59" s="137" t="s">
        <v>7617</v>
      </c>
      <c r="CV59" s="160"/>
      <c r="CW59" s="714">
        <f>VLOOKUP(CU59,'Прайс-лист'!$B:$K,10,0)</f>
        <v>450</v>
      </c>
      <c r="CX59" s="715"/>
      <c r="CY59" s="715"/>
      <c r="CZ59" s="715"/>
      <c r="DA59" s="715"/>
      <c r="DB59" s="715"/>
      <c r="DC59" s="715"/>
      <c r="DD59" s="715"/>
      <c r="DE59" s="716"/>
      <c r="DF59" s="708"/>
      <c r="DG59" s="761"/>
      <c r="DH59" s="761"/>
      <c r="DI59" s="137" t="s">
        <v>7619</v>
      </c>
      <c r="DJ59" s="160"/>
      <c r="DK59" s="719">
        <f>VLOOKUP(DI59,'Прайс-лист'!$B:$K,10,0)</f>
        <v>500</v>
      </c>
      <c r="DL59" s="715"/>
      <c r="DM59" s="715"/>
      <c r="DN59" s="715"/>
      <c r="DO59" s="715"/>
      <c r="DP59" s="715"/>
      <c r="DQ59" s="715"/>
      <c r="DR59" s="715"/>
      <c r="DS59" s="716"/>
      <c r="DT59" s="708"/>
      <c r="DU59" s="761"/>
      <c r="DV59" s="761"/>
      <c r="DW59" s="137" t="s">
        <v>634</v>
      </c>
      <c r="DX59" s="160"/>
      <c r="DY59" s="719">
        <f>VLOOKUP(DW59,'Прайс-лист'!$B:$K,10,0)</f>
        <v>450</v>
      </c>
      <c r="DZ59" s="715"/>
      <c r="EA59" s="715"/>
      <c r="EB59" s="715"/>
      <c r="EC59" s="715"/>
      <c r="ED59" s="715"/>
      <c r="EE59" s="715"/>
      <c r="EF59" s="715"/>
      <c r="EG59" s="716"/>
      <c r="EH59" s="708"/>
      <c r="EI59" s="761"/>
      <c r="EJ59" s="713"/>
    </row>
    <row r="60" spans="1:140" ht="15" thickBot="1">
      <c r="A60" s="138" t="s">
        <v>777</v>
      </c>
      <c r="B60" s="164"/>
      <c r="C60" s="753">
        <f>VLOOKUP(A60,'Прайс-лист'!$B:$K,10,0)</f>
        <v>690</v>
      </c>
      <c r="D60" s="723"/>
      <c r="E60" s="723"/>
      <c r="F60" s="723"/>
      <c r="G60" s="723"/>
      <c r="H60" s="723"/>
      <c r="I60" s="723"/>
      <c r="J60" s="723"/>
      <c r="K60" s="724"/>
      <c r="L60" s="725"/>
      <c r="M60" s="726"/>
      <c r="N60" s="727"/>
      <c r="O60" s="138" t="s">
        <v>7664</v>
      </c>
      <c r="P60" s="164"/>
      <c r="Q60" s="753">
        <f>VLOOKUP(O60,'Прайс-лист'!$B:$K,10,0)</f>
        <v>650</v>
      </c>
      <c r="R60" s="723"/>
      <c r="S60" s="723"/>
      <c r="T60" s="723"/>
      <c r="U60" s="723"/>
      <c r="V60" s="723"/>
      <c r="W60" s="723"/>
      <c r="X60" s="723"/>
      <c r="Y60" s="724"/>
      <c r="Z60" s="725"/>
      <c r="AA60" s="726"/>
      <c r="AB60" s="726"/>
      <c r="AC60" s="139" t="s">
        <v>859</v>
      </c>
      <c r="AD60" s="245"/>
      <c r="AE60" s="722">
        <f>VLOOKUP(AC60,'Прайс-лист'!$B:$K,10,0)</f>
        <v>1140</v>
      </c>
      <c r="AF60" s="723"/>
      <c r="AG60" s="723"/>
      <c r="AH60" s="723"/>
      <c r="AI60" s="723"/>
      <c r="AJ60" s="723"/>
      <c r="AK60" s="723"/>
      <c r="AL60" s="723"/>
      <c r="AM60" s="724"/>
      <c r="AN60" s="725"/>
      <c r="AO60" s="726"/>
      <c r="AP60" s="727"/>
      <c r="AQ60" s="138" t="s">
        <v>7666</v>
      </c>
      <c r="AR60" s="160"/>
      <c r="AS60" s="753">
        <f>VLOOKUP(AQ60,'Прайс-лист'!$B:$K,10,0)</f>
        <v>200</v>
      </c>
      <c r="AT60" s="723"/>
      <c r="AU60" s="723"/>
      <c r="AV60" s="723"/>
      <c r="AW60" s="723"/>
      <c r="AX60" s="723"/>
      <c r="AY60" s="723"/>
      <c r="AZ60" s="723"/>
      <c r="BA60" s="724"/>
      <c r="BB60" s="725"/>
      <c r="BC60" s="726"/>
      <c r="BD60" s="726"/>
      <c r="BE60" s="139" t="s">
        <v>853</v>
      </c>
      <c r="BF60" s="244"/>
      <c r="BG60" s="722">
        <f>VLOOKUP(BE60,'Прайс-лист'!$B:$K,10,0)</f>
        <v>950</v>
      </c>
      <c r="BH60" s="723"/>
      <c r="BI60" s="723"/>
      <c r="BJ60" s="723"/>
      <c r="BK60" s="723"/>
      <c r="BL60" s="723"/>
      <c r="BM60" s="723"/>
      <c r="BN60" s="723"/>
      <c r="BO60" s="724"/>
      <c r="BP60" s="725"/>
      <c r="BQ60" s="726"/>
      <c r="BR60" s="727"/>
      <c r="BS60" s="138" t="s">
        <v>7668</v>
      </c>
      <c r="BT60" s="160"/>
      <c r="BU60" s="753">
        <f>VLOOKUP(BS60,'Прайс-лист'!$B:$K,10,0)</f>
        <v>300</v>
      </c>
      <c r="BV60" s="723"/>
      <c r="BW60" s="723"/>
      <c r="BX60" s="723"/>
      <c r="BY60" s="723"/>
      <c r="BZ60" s="723"/>
      <c r="CA60" s="723"/>
      <c r="CB60" s="723"/>
      <c r="CC60" s="724"/>
      <c r="CD60" s="725"/>
      <c r="CE60" s="726"/>
      <c r="CF60" s="726"/>
      <c r="CG60" s="139" t="s">
        <v>851</v>
      </c>
      <c r="CH60" s="244"/>
      <c r="CI60" s="722">
        <f>VLOOKUP(CG60,'Прайс-лист'!$B:$K,10,0)</f>
        <v>1720</v>
      </c>
      <c r="CJ60" s="723"/>
      <c r="CK60" s="723"/>
      <c r="CL60" s="723"/>
      <c r="CM60" s="723"/>
      <c r="CN60" s="723"/>
      <c r="CO60" s="723"/>
      <c r="CP60" s="723"/>
      <c r="CQ60" s="724"/>
      <c r="CR60" s="725"/>
      <c r="CS60" s="726"/>
      <c r="CT60" s="727"/>
      <c r="CU60" s="138" t="s">
        <v>7670</v>
      </c>
      <c r="CV60" s="160"/>
      <c r="CW60" s="753">
        <f>VLOOKUP(CU60,'Прайс-лист'!$B:$K,10,0)</f>
        <v>450</v>
      </c>
      <c r="CX60" s="723"/>
      <c r="CY60" s="723"/>
      <c r="CZ60" s="723"/>
      <c r="DA60" s="723"/>
      <c r="DB60" s="723"/>
      <c r="DC60" s="723"/>
      <c r="DD60" s="723"/>
      <c r="DE60" s="724"/>
      <c r="DF60" s="725"/>
      <c r="DG60" s="726"/>
      <c r="DH60" s="726"/>
      <c r="DI60" s="139" t="s">
        <v>7672</v>
      </c>
      <c r="DJ60" s="245"/>
      <c r="DK60" s="722">
        <f>VLOOKUP(DI60,'Прайс-лист'!$B:$K,10,0)</f>
        <v>550</v>
      </c>
      <c r="DL60" s="723"/>
      <c r="DM60" s="723"/>
      <c r="DN60" s="723"/>
      <c r="DO60" s="723"/>
      <c r="DP60" s="723"/>
      <c r="DQ60" s="723"/>
      <c r="DR60" s="723"/>
      <c r="DS60" s="724"/>
      <c r="DT60" s="725"/>
      <c r="DU60" s="726"/>
      <c r="DV60" s="726"/>
      <c r="DW60" s="139" t="s">
        <v>783</v>
      </c>
      <c r="DX60" s="245"/>
      <c r="DY60" s="722">
        <f>VLOOKUP(DW60,'Прайс-лист'!$B:$K,10,0)</f>
        <v>450</v>
      </c>
      <c r="DZ60" s="723"/>
      <c r="EA60" s="723"/>
      <c r="EB60" s="723"/>
      <c r="EC60" s="723"/>
      <c r="ED60" s="723"/>
      <c r="EE60" s="723"/>
      <c r="EF60" s="723"/>
      <c r="EG60" s="724"/>
      <c r="EH60" s="725"/>
      <c r="EI60" s="726"/>
      <c r="EJ60" s="727"/>
    </row>
    <row r="61" spans="1:140" ht="12" customHeight="1" thickBot="1">
      <c r="A61" s="247"/>
      <c r="B61" s="247"/>
      <c r="C61" s="564"/>
      <c r="D61" s="564"/>
      <c r="E61" s="564"/>
      <c r="F61" s="564"/>
      <c r="G61" s="564"/>
      <c r="H61" s="564"/>
      <c r="I61" s="564"/>
      <c r="J61" s="564"/>
      <c r="K61" s="564"/>
      <c r="L61" s="564"/>
      <c r="M61" s="564"/>
      <c r="N61" s="564"/>
      <c r="O61" s="564"/>
      <c r="P61" s="564"/>
      <c r="Q61" s="564"/>
      <c r="R61" s="564"/>
      <c r="S61" s="564"/>
      <c r="T61" s="564"/>
      <c r="U61" s="564"/>
      <c r="V61" s="564"/>
      <c r="W61" s="564"/>
      <c r="X61" s="564"/>
      <c r="Y61" s="564"/>
      <c r="Z61" s="564"/>
      <c r="AA61" s="564"/>
      <c r="AB61" s="564"/>
      <c r="AC61" s="564"/>
      <c r="AD61" s="564"/>
      <c r="AE61" s="564"/>
      <c r="AF61" s="564"/>
      <c r="AG61" s="564"/>
      <c r="AH61" s="564"/>
      <c r="AI61" s="564"/>
      <c r="AJ61" s="564"/>
      <c r="AK61" s="564"/>
      <c r="AL61" s="564"/>
      <c r="AM61" s="564"/>
      <c r="AN61" s="564"/>
      <c r="AO61" s="564"/>
      <c r="AP61" s="564"/>
      <c r="AQ61" s="564"/>
      <c r="AR61" s="564"/>
      <c r="AS61" s="564"/>
      <c r="AT61" s="564"/>
      <c r="AU61" s="564"/>
      <c r="AV61" s="564"/>
      <c r="AW61" s="564"/>
      <c r="AX61" s="564"/>
      <c r="AY61" s="564"/>
      <c r="AZ61" s="564"/>
      <c r="BA61" s="564"/>
      <c r="BB61" s="564"/>
      <c r="BC61" s="564"/>
      <c r="BD61" s="564"/>
      <c r="BE61" s="564"/>
      <c r="BF61" s="564"/>
      <c r="BG61" s="564"/>
      <c r="BH61" s="564"/>
      <c r="BI61" s="564"/>
      <c r="BJ61" s="564"/>
      <c r="BK61" s="564"/>
      <c r="BL61" s="564"/>
      <c r="BM61" s="564"/>
      <c r="BN61" s="564"/>
      <c r="BO61" s="564"/>
      <c r="BP61" s="564"/>
      <c r="BQ61" s="564"/>
      <c r="BR61" s="564"/>
      <c r="BS61" s="564"/>
      <c r="BT61" s="564"/>
      <c r="BU61" s="564"/>
      <c r="BV61" s="564"/>
      <c r="BW61" s="564"/>
      <c r="BX61" s="564"/>
      <c r="BY61" s="564"/>
      <c r="BZ61" s="564"/>
      <c r="CA61" s="564"/>
      <c r="CB61" s="564"/>
      <c r="CC61" s="564"/>
      <c r="CD61" s="564"/>
      <c r="CE61" s="564"/>
      <c r="CF61" s="564"/>
      <c r="CG61" s="564"/>
      <c r="CH61" s="564"/>
      <c r="CI61" s="564"/>
      <c r="CJ61" s="564"/>
      <c r="CK61" s="564"/>
      <c r="CL61" s="564"/>
      <c r="CM61" s="564"/>
      <c r="CN61" s="564"/>
      <c r="CO61" s="564"/>
      <c r="CP61" s="564"/>
      <c r="CQ61" s="564"/>
      <c r="CR61" s="564"/>
      <c r="CS61" s="564"/>
      <c r="CT61" s="564"/>
      <c r="CU61" s="564"/>
      <c r="CV61" s="480"/>
      <c r="CW61" s="564"/>
      <c r="CX61" s="564"/>
      <c r="CY61" s="564"/>
      <c r="CZ61" s="564"/>
      <c r="DA61" s="564"/>
      <c r="DB61" s="564"/>
      <c r="DC61" s="564"/>
      <c r="DD61" s="564"/>
      <c r="DE61" s="564"/>
      <c r="DF61" s="564"/>
      <c r="DG61" s="564"/>
      <c r="DH61" s="564"/>
      <c r="DK61" s="564"/>
      <c r="DL61" s="564"/>
      <c r="DM61" s="564"/>
      <c r="DN61" s="564"/>
      <c r="DO61" s="564"/>
      <c r="DP61" s="564"/>
      <c r="DQ61" s="564"/>
      <c r="DR61" s="564"/>
      <c r="DS61" s="564"/>
      <c r="DT61" s="564"/>
      <c r="DU61" s="564"/>
      <c r="DV61" s="564"/>
      <c r="DW61" s="564"/>
      <c r="DX61" s="564"/>
      <c r="DY61" s="564"/>
      <c r="DZ61" s="564"/>
      <c r="EA61" s="564"/>
      <c r="EB61" s="564"/>
      <c r="EC61" s="564"/>
      <c r="ED61" s="564"/>
      <c r="EE61" s="564"/>
      <c r="EF61" s="564"/>
      <c r="EG61" s="564"/>
      <c r="EH61" s="564"/>
      <c r="EI61" s="564"/>
      <c r="EJ61" s="564"/>
    </row>
    <row r="62" spans="1:140" ht="15.75" customHeight="1" thickBot="1">
      <c r="A62" s="247"/>
      <c r="B62" s="247"/>
      <c r="C62" s="754" t="s">
        <v>4293</v>
      </c>
      <c r="D62" s="755"/>
      <c r="E62" s="755"/>
      <c r="F62" s="755"/>
      <c r="G62" s="755"/>
      <c r="H62" s="755"/>
      <c r="I62" s="755"/>
      <c r="J62" s="755"/>
      <c r="K62" s="755"/>
      <c r="L62" s="755"/>
      <c r="M62" s="755"/>
      <c r="N62" s="755"/>
      <c r="O62" s="755"/>
      <c r="P62" s="755"/>
      <c r="Q62" s="755"/>
      <c r="R62" s="755"/>
      <c r="S62" s="755"/>
      <c r="T62" s="755"/>
      <c r="U62" s="755"/>
      <c r="V62" s="755"/>
      <c r="W62" s="755"/>
      <c r="X62" s="755"/>
      <c r="Y62" s="755"/>
      <c r="Z62" s="755"/>
      <c r="AA62" s="755"/>
      <c r="AB62" s="755"/>
      <c r="AC62" s="755"/>
      <c r="AD62" s="755"/>
      <c r="AE62" s="755" t="s">
        <v>4293</v>
      </c>
      <c r="AF62" s="755"/>
      <c r="AG62" s="755"/>
      <c r="AH62" s="755"/>
      <c r="AI62" s="755"/>
      <c r="AJ62" s="755"/>
      <c r="AK62" s="755"/>
      <c r="AL62" s="755"/>
      <c r="AM62" s="755"/>
      <c r="AN62" s="755"/>
      <c r="AO62" s="755"/>
      <c r="AP62" s="756"/>
      <c r="AQ62" s="564"/>
      <c r="AR62" s="564"/>
      <c r="AS62" s="754" t="s">
        <v>4294</v>
      </c>
      <c r="AT62" s="755"/>
      <c r="AU62" s="755"/>
      <c r="AV62" s="755"/>
      <c r="AW62" s="755"/>
      <c r="AX62" s="755"/>
      <c r="AY62" s="755"/>
      <c r="AZ62" s="755"/>
      <c r="BA62" s="755"/>
      <c r="BB62" s="755"/>
      <c r="BC62" s="755"/>
      <c r="BD62" s="755"/>
      <c r="BE62" s="755"/>
      <c r="BF62" s="755"/>
      <c r="BG62" s="755"/>
      <c r="BH62" s="755"/>
      <c r="BI62" s="755"/>
      <c r="BJ62" s="755"/>
      <c r="BK62" s="755"/>
      <c r="BL62" s="755"/>
      <c r="BM62" s="755"/>
      <c r="BN62" s="755"/>
      <c r="BO62" s="755"/>
      <c r="BP62" s="755"/>
      <c r="BQ62" s="755"/>
      <c r="BR62" s="755"/>
      <c r="BS62" s="755"/>
      <c r="BT62" s="755"/>
      <c r="BU62" s="755"/>
      <c r="BV62" s="755"/>
      <c r="BW62" s="755"/>
      <c r="BX62" s="755"/>
      <c r="BY62" s="755"/>
      <c r="BZ62" s="755"/>
      <c r="CA62" s="755"/>
      <c r="CB62" s="755"/>
      <c r="CC62" s="755"/>
      <c r="CD62" s="755"/>
      <c r="CE62" s="755"/>
      <c r="CF62" s="756"/>
      <c r="CG62" s="564"/>
      <c r="CH62" s="564"/>
      <c r="CI62" s="754" t="s">
        <v>4192</v>
      </c>
      <c r="CJ62" s="755"/>
      <c r="CK62" s="755"/>
      <c r="CL62" s="755"/>
      <c r="CM62" s="755"/>
      <c r="CN62" s="755"/>
      <c r="CO62" s="755"/>
      <c r="CP62" s="755"/>
      <c r="CQ62" s="755"/>
      <c r="CR62" s="755"/>
      <c r="CS62" s="755"/>
      <c r="CT62" s="756"/>
      <c r="CU62" s="134"/>
      <c r="CW62" s="754" t="s">
        <v>4193</v>
      </c>
      <c r="CX62" s="755"/>
      <c r="CY62" s="755"/>
      <c r="CZ62" s="755"/>
      <c r="DA62" s="755"/>
      <c r="DB62" s="755"/>
      <c r="DC62" s="755"/>
      <c r="DD62" s="755"/>
      <c r="DE62" s="755"/>
      <c r="DF62" s="755"/>
      <c r="DG62" s="755"/>
      <c r="DH62" s="756"/>
      <c r="DK62" s="564"/>
      <c r="DL62" s="564"/>
      <c r="DM62" s="564"/>
      <c r="DN62" s="564"/>
      <c r="DO62" s="564"/>
      <c r="DP62" s="564"/>
      <c r="DQ62" s="564"/>
      <c r="DR62" s="564"/>
      <c r="DS62" s="564"/>
      <c r="DT62" s="564"/>
      <c r="DU62" s="564"/>
      <c r="DV62" s="564"/>
      <c r="DW62" s="564"/>
      <c r="DX62" s="564"/>
      <c r="DY62" s="564"/>
      <c r="DZ62" s="564"/>
      <c r="EA62" s="564"/>
      <c r="EB62" s="564"/>
      <c r="EC62" s="564"/>
      <c r="ED62" s="564"/>
      <c r="EE62" s="564"/>
      <c r="EF62" s="564"/>
      <c r="EG62" s="564"/>
      <c r="EH62" s="564"/>
      <c r="EI62" s="564"/>
      <c r="EJ62" s="564"/>
    </row>
    <row r="63" spans="1:140">
      <c r="A63" s="135"/>
      <c r="B63" s="160"/>
      <c r="C63" s="740" t="s">
        <v>4314</v>
      </c>
      <c r="D63" s="741"/>
      <c r="E63" s="741"/>
      <c r="F63" s="741"/>
      <c r="G63" s="741"/>
      <c r="H63" s="741"/>
      <c r="I63" s="741"/>
      <c r="J63" s="741"/>
      <c r="K63" s="741"/>
      <c r="L63" s="741"/>
      <c r="M63" s="741"/>
      <c r="N63" s="741"/>
      <c r="O63" s="135"/>
      <c r="P63" s="158"/>
      <c r="Q63" s="741" t="s">
        <v>4316</v>
      </c>
      <c r="R63" s="741"/>
      <c r="S63" s="741"/>
      <c r="T63" s="741"/>
      <c r="U63" s="741"/>
      <c r="V63" s="741"/>
      <c r="W63" s="741"/>
      <c r="X63" s="741"/>
      <c r="Y63" s="741"/>
      <c r="Z63" s="741"/>
      <c r="AA63" s="741"/>
      <c r="AB63" s="741"/>
      <c r="AC63" s="135"/>
      <c r="AD63" s="160"/>
      <c r="AE63" s="741" t="s">
        <v>635</v>
      </c>
      <c r="AF63" s="741"/>
      <c r="AG63" s="741"/>
      <c r="AH63" s="741"/>
      <c r="AI63" s="741"/>
      <c r="AJ63" s="741"/>
      <c r="AK63" s="741"/>
      <c r="AL63" s="741"/>
      <c r="AM63" s="741"/>
      <c r="AN63" s="741"/>
      <c r="AO63" s="741"/>
      <c r="AP63" s="742"/>
      <c r="AQ63" s="564"/>
      <c r="AR63" s="564"/>
      <c r="AS63" s="740" t="s">
        <v>5901</v>
      </c>
      <c r="AT63" s="741"/>
      <c r="AU63" s="741"/>
      <c r="AV63" s="741"/>
      <c r="AW63" s="741"/>
      <c r="AX63" s="741"/>
      <c r="AY63" s="741"/>
      <c r="AZ63" s="741"/>
      <c r="BA63" s="741"/>
      <c r="BB63" s="741"/>
      <c r="BC63" s="741"/>
      <c r="BD63" s="741"/>
      <c r="BE63" s="135"/>
      <c r="BF63" s="158"/>
      <c r="BG63" s="741" t="s">
        <v>5871</v>
      </c>
      <c r="BH63" s="741"/>
      <c r="BI63" s="741"/>
      <c r="BJ63" s="741"/>
      <c r="BK63" s="741"/>
      <c r="BL63" s="741"/>
      <c r="BM63" s="741"/>
      <c r="BN63" s="741"/>
      <c r="BO63" s="741"/>
      <c r="BP63" s="741"/>
      <c r="BQ63" s="741"/>
      <c r="BR63" s="741"/>
      <c r="BS63" s="135"/>
      <c r="BT63" s="160"/>
      <c r="BU63" s="741" t="s">
        <v>5872</v>
      </c>
      <c r="BV63" s="741"/>
      <c r="BW63" s="741"/>
      <c r="BX63" s="741"/>
      <c r="BY63" s="741"/>
      <c r="BZ63" s="741"/>
      <c r="CA63" s="741"/>
      <c r="CB63" s="741"/>
      <c r="CC63" s="741"/>
      <c r="CD63" s="741"/>
      <c r="CE63" s="741"/>
      <c r="CF63" s="742"/>
      <c r="CG63" s="564"/>
      <c r="CH63" s="564"/>
      <c r="CI63" s="810" t="s">
        <v>751</v>
      </c>
      <c r="CJ63" s="759"/>
      <c r="CK63" s="759"/>
      <c r="CL63" s="759"/>
      <c r="CM63" s="759"/>
      <c r="CN63" s="759"/>
      <c r="CO63" s="759"/>
      <c r="CP63" s="759"/>
      <c r="CQ63" s="759"/>
      <c r="CR63" s="759"/>
      <c r="CS63" s="759"/>
      <c r="CT63" s="760"/>
      <c r="CU63" s="135"/>
      <c r="CW63" s="810" t="s">
        <v>643</v>
      </c>
      <c r="CX63" s="759"/>
      <c r="CY63" s="759"/>
      <c r="CZ63" s="759"/>
      <c r="DA63" s="759"/>
      <c r="DB63" s="759"/>
      <c r="DC63" s="759"/>
      <c r="DD63" s="759"/>
      <c r="DE63" s="759"/>
      <c r="DF63" s="759"/>
      <c r="DG63" s="759"/>
      <c r="DH63" s="760"/>
      <c r="DK63" s="564"/>
      <c r="DL63" s="564"/>
      <c r="DM63" s="564"/>
      <c r="DN63" s="564"/>
      <c r="DO63" s="564"/>
      <c r="DP63" s="564"/>
      <c r="DQ63" s="564"/>
      <c r="DR63" s="564"/>
      <c r="DS63" s="564"/>
      <c r="DT63" s="564"/>
      <c r="DU63" s="564"/>
      <c r="DV63" s="564"/>
      <c r="DW63" s="564"/>
      <c r="DX63" s="564"/>
      <c r="DY63" s="564"/>
      <c r="DZ63" s="564"/>
      <c r="EA63" s="564"/>
      <c r="EB63" s="564"/>
      <c r="EC63" s="564"/>
      <c r="ED63" s="564"/>
      <c r="EE63" s="564"/>
      <c r="EF63" s="564"/>
      <c r="EG63" s="564"/>
      <c r="EH63" s="564"/>
      <c r="EI63" s="564"/>
      <c r="EJ63" s="564"/>
    </row>
    <row r="64" spans="1:140" ht="50.25" customHeight="1">
      <c r="A64" s="142"/>
      <c r="B64" s="160"/>
      <c r="C64" s="734" t="s">
        <v>4313</v>
      </c>
      <c r="D64" s="763"/>
      <c r="E64" s="763"/>
      <c r="F64" s="763"/>
      <c r="G64" s="763"/>
      <c r="H64" s="763"/>
      <c r="I64" s="763"/>
      <c r="J64" s="763"/>
      <c r="K64" s="763"/>
      <c r="L64" s="763"/>
      <c r="M64" s="763"/>
      <c r="N64" s="763"/>
      <c r="O64" s="142"/>
      <c r="P64" s="164"/>
      <c r="Q64" s="763" t="s">
        <v>4315</v>
      </c>
      <c r="R64" s="763"/>
      <c r="S64" s="763"/>
      <c r="T64" s="763"/>
      <c r="U64" s="763"/>
      <c r="V64" s="763"/>
      <c r="W64" s="763"/>
      <c r="X64" s="763"/>
      <c r="Y64" s="763"/>
      <c r="Z64" s="763"/>
      <c r="AA64" s="763"/>
      <c r="AB64" s="763"/>
      <c r="AC64" s="142"/>
      <c r="AD64" s="160"/>
      <c r="AE64" s="763" t="s">
        <v>4320</v>
      </c>
      <c r="AF64" s="763"/>
      <c r="AG64" s="763"/>
      <c r="AH64" s="763"/>
      <c r="AI64" s="763"/>
      <c r="AJ64" s="763"/>
      <c r="AK64" s="763"/>
      <c r="AL64" s="763"/>
      <c r="AM64" s="763"/>
      <c r="AN64" s="763"/>
      <c r="AO64" s="763"/>
      <c r="AP64" s="744"/>
      <c r="AQ64" s="564"/>
      <c r="AR64" s="564"/>
      <c r="AS64" s="734" t="s">
        <v>6865</v>
      </c>
      <c r="AT64" s="763"/>
      <c r="AU64" s="763"/>
      <c r="AV64" s="763"/>
      <c r="AW64" s="763"/>
      <c r="AX64" s="763"/>
      <c r="AY64" s="763"/>
      <c r="AZ64" s="763"/>
      <c r="BA64" s="763"/>
      <c r="BB64" s="763"/>
      <c r="BC64" s="763"/>
      <c r="BD64" s="763"/>
      <c r="BE64" s="142"/>
      <c r="BF64" s="164"/>
      <c r="BG64" s="763" t="s">
        <v>5883</v>
      </c>
      <c r="BH64" s="763"/>
      <c r="BI64" s="763"/>
      <c r="BJ64" s="763"/>
      <c r="BK64" s="763"/>
      <c r="BL64" s="763"/>
      <c r="BM64" s="763"/>
      <c r="BN64" s="763"/>
      <c r="BO64" s="763"/>
      <c r="BP64" s="763"/>
      <c r="BQ64" s="763"/>
      <c r="BR64" s="763"/>
      <c r="BS64" s="142"/>
      <c r="BT64" s="160"/>
      <c r="BU64" s="763" t="s">
        <v>5884</v>
      </c>
      <c r="BV64" s="763"/>
      <c r="BW64" s="763"/>
      <c r="BX64" s="763"/>
      <c r="BY64" s="763"/>
      <c r="BZ64" s="763"/>
      <c r="CA64" s="763"/>
      <c r="CB64" s="763"/>
      <c r="CC64" s="763"/>
      <c r="CD64" s="763"/>
      <c r="CE64" s="763"/>
      <c r="CF64" s="744"/>
      <c r="CG64" s="564"/>
      <c r="CH64" s="564"/>
      <c r="CI64" s="734" t="s">
        <v>4406</v>
      </c>
      <c r="CJ64" s="763"/>
      <c r="CK64" s="763"/>
      <c r="CL64" s="763"/>
      <c r="CM64" s="763"/>
      <c r="CN64" s="763"/>
      <c r="CO64" s="763"/>
      <c r="CP64" s="763"/>
      <c r="CQ64" s="763"/>
      <c r="CR64" s="763"/>
      <c r="CS64" s="763"/>
      <c r="CT64" s="744"/>
      <c r="CU64" s="134"/>
      <c r="CV64" s="160"/>
      <c r="CW64" s="734" t="s">
        <v>4396</v>
      </c>
      <c r="CX64" s="763"/>
      <c r="CY64" s="763"/>
      <c r="CZ64" s="763"/>
      <c r="DA64" s="763"/>
      <c r="DB64" s="763"/>
      <c r="DC64" s="763"/>
      <c r="DD64" s="763"/>
      <c r="DE64" s="763"/>
      <c r="DF64" s="763"/>
      <c r="DG64" s="763"/>
      <c r="DH64" s="744"/>
      <c r="DK64" s="564"/>
      <c r="DL64" s="564"/>
      <c r="DM64" s="564"/>
      <c r="DN64" s="564"/>
      <c r="DO64" s="564"/>
      <c r="DP64" s="564"/>
      <c r="DQ64" s="564"/>
      <c r="DR64" s="564"/>
      <c r="DS64" s="564"/>
      <c r="DT64" s="564"/>
      <c r="DU64" s="564"/>
      <c r="DV64" s="564"/>
      <c r="DW64" s="564"/>
      <c r="DX64" s="564"/>
      <c r="DY64" s="564"/>
      <c r="DZ64" s="564"/>
      <c r="EA64" s="564"/>
      <c r="EB64" s="564"/>
      <c r="EC64" s="564"/>
      <c r="ED64" s="564"/>
      <c r="EE64" s="564"/>
      <c r="EF64" s="564"/>
      <c r="EG64" s="564"/>
      <c r="EH64" s="564"/>
      <c r="EI64" s="564"/>
      <c r="EJ64" s="564"/>
    </row>
    <row r="65" spans="1:140" ht="15" customHeight="1">
      <c r="A65" s="562"/>
      <c r="B65" s="160"/>
      <c r="C65" s="736"/>
      <c r="D65" s="762"/>
      <c r="E65" s="762"/>
      <c r="F65" s="762"/>
      <c r="G65" s="762"/>
      <c r="H65" s="762"/>
      <c r="I65" s="762"/>
      <c r="J65" s="762"/>
      <c r="K65" s="762"/>
      <c r="L65" s="762"/>
      <c r="M65" s="762"/>
      <c r="N65" s="762"/>
      <c r="O65" s="562"/>
      <c r="P65" s="164"/>
      <c r="Q65" s="762"/>
      <c r="R65" s="762"/>
      <c r="S65" s="762"/>
      <c r="T65" s="762"/>
      <c r="U65" s="762"/>
      <c r="V65" s="762"/>
      <c r="W65" s="762"/>
      <c r="X65" s="762"/>
      <c r="Y65" s="762"/>
      <c r="Z65" s="762"/>
      <c r="AA65" s="762"/>
      <c r="AB65" s="762"/>
      <c r="AC65" s="562"/>
      <c r="AD65" s="160"/>
      <c r="AE65" s="762" t="s">
        <v>637</v>
      </c>
      <c r="AF65" s="762"/>
      <c r="AG65" s="762"/>
      <c r="AH65" s="762"/>
      <c r="AI65" s="762"/>
      <c r="AJ65" s="762"/>
      <c r="AK65" s="762"/>
      <c r="AL65" s="762"/>
      <c r="AM65" s="762"/>
      <c r="AN65" s="762"/>
      <c r="AO65" s="762"/>
      <c r="AP65" s="718"/>
      <c r="AR65" s="564"/>
      <c r="AS65" s="736"/>
      <c r="AT65" s="762"/>
      <c r="AU65" s="762"/>
      <c r="AV65" s="762"/>
      <c r="AW65" s="762"/>
      <c r="AX65" s="762"/>
      <c r="AY65" s="762"/>
      <c r="AZ65" s="762"/>
      <c r="BA65" s="762"/>
      <c r="BB65" s="762"/>
      <c r="BC65" s="762"/>
      <c r="BD65" s="762"/>
      <c r="BE65" s="562"/>
      <c r="BF65" s="164"/>
      <c r="BG65" s="762" t="s">
        <v>5878</v>
      </c>
      <c r="BH65" s="762"/>
      <c r="BI65" s="762"/>
      <c r="BJ65" s="762"/>
      <c r="BK65" s="762"/>
      <c r="BL65" s="762"/>
      <c r="BM65" s="762"/>
      <c r="BN65" s="762"/>
      <c r="BO65" s="762"/>
      <c r="BP65" s="762"/>
      <c r="BQ65" s="762"/>
      <c r="BR65" s="762"/>
      <c r="BS65" s="562"/>
      <c r="BT65" s="160"/>
      <c r="BU65" s="762" t="s">
        <v>5878</v>
      </c>
      <c r="BV65" s="762"/>
      <c r="BW65" s="762"/>
      <c r="BX65" s="762"/>
      <c r="BY65" s="762"/>
      <c r="BZ65" s="762"/>
      <c r="CA65" s="762"/>
      <c r="CB65" s="762"/>
      <c r="CC65" s="762"/>
      <c r="CD65" s="762"/>
      <c r="CE65" s="762"/>
      <c r="CF65" s="718"/>
      <c r="CG65" s="135"/>
      <c r="CH65" s="164"/>
      <c r="CI65" s="736" t="s">
        <v>753</v>
      </c>
      <c r="CJ65" s="762"/>
      <c r="CK65" s="762"/>
      <c r="CL65" s="762"/>
      <c r="CM65" s="762"/>
      <c r="CN65" s="762"/>
      <c r="CO65" s="762"/>
      <c r="CP65" s="762"/>
      <c r="CQ65" s="762"/>
      <c r="CR65" s="762"/>
      <c r="CS65" s="762"/>
      <c r="CT65" s="718"/>
      <c r="CU65" s="135"/>
      <c r="CV65" s="164"/>
      <c r="CW65" s="736" t="s">
        <v>645</v>
      </c>
      <c r="CX65" s="762"/>
      <c r="CY65" s="762"/>
      <c r="CZ65" s="762"/>
      <c r="DA65" s="762"/>
      <c r="DB65" s="762"/>
      <c r="DC65" s="762"/>
      <c r="DD65" s="762"/>
      <c r="DE65" s="762"/>
      <c r="DF65" s="762"/>
      <c r="DG65" s="762"/>
      <c r="DH65" s="718"/>
      <c r="DK65" s="564"/>
      <c r="DL65" s="564"/>
      <c r="DM65" s="564"/>
      <c r="DN65" s="564"/>
      <c r="DO65" s="564"/>
      <c r="DP65" s="564"/>
      <c r="DQ65" s="564"/>
      <c r="DR65" s="564"/>
      <c r="DS65" s="564"/>
      <c r="DT65" s="564"/>
      <c r="DU65" s="564"/>
      <c r="DV65" s="564"/>
      <c r="DW65" s="564"/>
      <c r="DX65" s="564"/>
      <c r="DY65" s="564"/>
      <c r="DZ65" s="564"/>
      <c r="EA65" s="564"/>
      <c r="EB65" s="564"/>
      <c r="EC65" s="564"/>
      <c r="ED65" s="564"/>
      <c r="EE65" s="564"/>
      <c r="EF65" s="564"/>
      <c r="EG65" s="564"/>
      <c r="EH65" s="564"/>
      <c r="EI65" s="564"/>
      <c r="EJ65" s="564"/>
    </row>
    <row r="66" spans="1:140" ht="111" customHeight="1">
      <c r="A66" s="135"/>
      <c r="B66" s="160"/>
      <c r="C66" s="732"/>
      <c r="D66" s="809"/>
      <c r="E66" s="809"/>
      <c r="F66" s="809"/>
      <c r="G66" s="809"/>
      <c r="H66" s="809"/>
      <c r="I66" s="809"/>
      <c r="J66" s="809"/>
      <c r="K66" s="809"/>
      <c r="L66" s="809"/>
      <c r="M66" s="809"/>
      <c r="N66" s="809"/>
      <c r="O66" s="135"/>
      <c r="P66" s="164"/>
      <c r="Q66" s="809"/>
      <c r="R66" s="809"/>
      <c r="S66" s="809"/>
      <c r="T66" s="809"/>
      <c r="U66" s="809"/>
      <c r="V66" s="809"/>
      <c r="W66" s="809"/>
      <c r="X66" s="809"/>
      <c r="Y66" s="809"/>
      <c r="Z66" s="809"/>
      <c r="AA66" s="809"/>
      <c r="AB66" s="809"/>
      <c r="AC66" s="135"/>
      <c r="AD66" s="160"/>
      <c r="AE66" s="1052"/>
      <c r="AF66" s="1053"/>
      <c r="AG66" s="1053"/>
      <c r="AH66" s="1053"/>
      <c r="AI66" s="1053"/>
      <c r="AJ66" s="1053"/>
      <c r="AK66" s="1053"/>
      <c r="AL66" s="1053"/>
      <c r="AM66" s="1053"/>
      <c r="AN66" s="1053"/>
      <c r="AO66" s="1053"/>
      <c r="AP66" s="1054"/>
      <c r="AS66" s="732"/>
      <c r="AT66" s="809"/>
      <c r="AU66" s="809"/>
      <c r="AV66" s="809"/>
      <c r="AW66" s="809"/>
      <c r="AX66" s="809"/>
      <c r="AY66" s="809"/>
      <c r="AZ66" s="809"/>
      <c r="BA66" s="809"/>
      <c r="BB66" s="809"/>
      <c r="BC66" s="809"/>
      <c r="BD66" s="809"/>
      <c r="BE66" s="135"/>
      <c r="BF66" s="164"/>
      <c r="BG66" s="1052"/>
      <c r="BH66" s="1053"/>
      <c r="BI66" s="1053"/>
      <c r="BJ66" s="1053"/>
      <c r="BK66" s="1053"/>
      <c r="BL66" s="1053"/>
      <c r="BM66" s="1053"/>
      <c r="BN66" s="1053"/>
      <c r="BO66" s="1053"/>
      <c r="BP66" s="1053"/>
      <c r="BQ66" s="1053"/>
      <c r="BR66" s="1057"/>
      <c r="BS66" s="135"/>
      <c r="BT66" s="160"/>
      <c r="BU66" s="1052"/>
      <c r="BV66" s="1053"/>
      <c r="BW66" s="1053"/>
      <c r="BX66" s="1053"/>
      <c r="BY66" s="1053"/>
      <c r="BZ66" s="1053"/>
      <c r="CA66" s="1053"/>
      <c r="CB66" s="1053"/>
      <c r="CC66" s="1053"/>
      <c r="CD66" s="1053"/>
      <c r="CE66" s="1053"/>
      <c r="CF66" s="1054"/>
      <c r="CG66" s="134"/>
      <c r="CH66" s="160"/>
      <c r="CI66" s="1064"/>
      <c r="CJ66" s="1053"/>
      <c r="CK66" s="1053"/>
      <c r="CL66" s="1053"/>
      <c r="CM66" s="1053"/>
      <c r="CN66" s="1053"/>
      <c r="CO66" s="1053"/>
      <c r="CP66" s="1053"/>
      <c r="CQ66" s="1053"/>
      <c r="CR66" s="1053"/>
      <c r="CS66" s="1053"/>
      <c r="CT66" s="1054"/>
      <c r="CU66" s="134"/>
      <c r="CV66" s="160"/>
      <c r="CW66" s="1064"/>
      <c r="CX66" s="1053"/>
      <c r="CY66" s="1053"/>
      <c r="CZ66" s="1053"/>
      <c r="DA66" s="1053"/>
      <c r="DB66" s="1053"/>
      <c r="DC66" s="1053"/>
      <c r="DD66" s="1053"/>
      <c r="DE66" s="1053"/>
      <c r="DF66" s="1053"/>
      <c r="DG66" s="1053"/>
      <c r="DH66" s="1054"/>
      <c r="DK66" s="564"/>
      <c r="DL66" s="564"/>
      <c r="DM66" s="564"/>
      <c r="DN66" s="564"/>
      <c r="DO66" s="564"/>
      <c r="DP66" s="564"/>
      <c r="DQ66" s="564"/>
      <c r="DR66" s="564"/>
      <c r="DS66" s="564"/>
      <c r="DT66" s="564"/>
      <c r="DU66" s="564"/>
      <c r="DV66" s="564"/>
      <c r="DW66" s="564"/>
      <c r="DX66" s="564"/>
      <c r="DY66" s="564"/>
      <c r="DZ66" s="564"/>
      <c r="EA66" s="564"/>
      <c r="EB66" s="564"/>
      <c r="EC66" s="564"/>
      <c r="ED66" s="564"/>
      <c r="EE66" s="564"/>
      <c r="EF66" s="564"/>
      <c r="EG66" s="564"/>
      <c r="EH66" s="564"/>
      <c r="EI66" s="564"/>
      <c r="EJ66" s="564"/>
    </row>
    <row r="67" spans="1:140">
      <c r="C67" s="732"/>
      <c r="D67" s="809"/>
      <c r="E67" s="809"/>
      <c r="F67" s="809"/>
      <c r="G67" s="809"/>
      <c r="H67" s="809"/>
      <c r="I67" s="809"/>
      <c r="J67" s="809"/>
      <c r="K67" s="809"/>
      <c r="L67" s="809"/>
      <c r="M67" s="809"/>
      <c r="N67" s="809"/>
      <c r="O67" s="247"/>
      <c r="P67" s="247"/>
      <c r="Q67" s="809"/>
      <c r="R67" s="809"/>
      <c r="S67" s="809"/>
      <c r="T67" s="809"/>
      <c r="U67" s="809"/>
      <c r="V67" s="809"/>
      <c r="W67" s="809"/>
      <c r="X67" s="809"/>
      <c r="Y67" s="809"/>
      <c r="Z67" s="809"/>
      <c r="AA67" s="809"/>
      <c r="AB67" s="809"/>
      <c r="AC67" s="135"/>
      <c r="AD67" s="160"/>
      <c r="AE67" s="1055"/>
      <c r="AF67" s="877"/>
      <c r="AG67" s="877"/>
      <c r="AH67" s="877"/>
      <c r="AI67" s="877"/>
      <c r="AJ67" s="877"/>
      <c r="AK67" s="877"/>
      <c r="AL67" s="877"/>
      <c r="AM67" s="877"/>
      <c r="AN67" s="877"/>
      <c r="AO67" s="877"/>
      <c r="AP67" s="1056"/>
      <c r="AS67" s="732"/>
      <c r="AT67" s="809"/>
      <c r="AU67" s="809"/>
      <c r="AV67" s="809"/>
      <c r="AW67" s="809"/>
      <c r="AX67" s="809"/>
      <c r="AY67" s="809"/>
      <c r="AZ67" s="809"/>
      <c r="BA67" s="809"/>
      <c r="BB67" s="809"/>
      <c r="BC67" s="809"/>
      <c r="BD67" s="809"/>
      <c r="BE67" s="137"/>
      <c r="BF67" s="160"/>
      <c r="BG67" s="1055"/>
      <c r="BH67" s="877"/>
      <c r="BI67" s="877"/>
      <c r="BJ67" s="877"/>
      <c r="BK67" s="877"/>
      <c r="BL67" s="877"/>
      <c r="BM67" s="877"/>
      <c r="BN67" s="877"/>
      <c r="BO67" s="877"/>
      <c r="BP67" s="877"/>
      <c r="BQ67" s="877"/>
      <c r="BR67" s="878"/>
      <c r="BS67" s="137"/>
      <c r="BT67" s="160"/>
      <c r="BU67" s="1055"/>
      <c r="BV67" s="877"/>
      <c r="BW67" s="877"/>
      <c r="BX67" s="877"/>
      <c r="BY67" s="877"/>
      <c r="BZ67" s="877"/>
      <c r="CA67" s="877"/>
      <c r="CB67" s="877"/>
      <c r="CC67" s="877"/>
      <c r="CD67" s="877"/>
      <c r="CE67" s="877"/>
      <c r="CF67" s="1056"/>
      <c r="CG67" s="137"/>
      <c r="CH67" s="160"/>
      <c r="CI67" s="876"/>
      <c r="CJ67" s="877"/>
      <c r="CK67" s="877"/>
      <c r="CL67" s="877"/>
      <c r="CM67" s="877"/>
      <c r="CN67" s="877"/>
      <c r="CO67" s="877"/>
      <c r="CP67" s="877"/>
      <c r="CQ67" s="877"/>
      <c r="CR67" s="877"/>
      <c r="CS67" s="877"/>
      <c r="CT67" s="1056"/>
      <c r="CU67" s="137"/>
      <c r="CV67" s="160"/>
      <c r="CW67" s="876"/>
      <c r="CX67" s="877"/>
      <c r="CY67" s="877"/>
      <c r="CZ67" s="877"/>
      <c r="DA67" s="877"/>
      <c r="DB67" s="877"/>
      <c r="DC67" s="877"/>
      <c r="DD67" s="877"/>
      <c r="DE67" s="877"/>
      <c r="DF67" s="877"/>
      <c r="DG67" s="877"/>
      <c r="DH67" s="1056"/>
      <c r="DK67" s="564"/>
      <c r="DL67" s="564"/>
      <c r="DM67" s="564"/>
      <c r="DN67" s="564"/>
      <c r="DO67" s="564"/>
      <c r="DP67" s="564"/>
      <c r="DQ67" s="564"/>
      <c r="DR67" s="564"/>
      <c r="DS67" s="564"/>
      <c r="DT67" s="564"/>
      <c r="DU67" s="564"/>
      <c r="DV67" s="564"/>
      <c r="DW67" s="564"/>
      <c r="DX67" s="564"/>
      <c r="DY67" s="564"/>
      <c r="DZ67" s="564"/>
      <c r="EA67" s="564"/>
      <c r="EB67" s="564"/>
      <c r="EC67" s="564"/>
      <c r="ED67" s="564"/>
      <c r="EE67" s="564"/>
      <c r="EF67" s="564"/>
      <c r="EG67" s="564"/>
      <c r="EH67" s="564"/>
      <c r="EI67" s="564"/>
      <c r="EJ67" s="564"/>
    </row>
    <row r="68" spans="1:140">
      <c r="A68" s="137" t="s">
        <v>7621</v>
      </c>
      <c r="B68" s="160"/>
      <c r="C68" s="714">
        <f>VLOOKUP(A68,'Прайс-лист'!$B:$K,10,0)</f>
        <v>600</v>
      </c>
      <c r="D68" s="715"/>
      <c r="E68" s="715"/>
      <c r="F68" s="715"/>
      <c r="G68" s="715"/>
      <c r="H68" s="715"/>
      <c r="I68" s="715"/>
      <c r="J68" s="715"/>
      <c r="K68" s="716"/>
      <c r="L68" s="708"/>
      <c r="M68" s="761"/>
      <c r="N68" s="761"/>
      <c r="O68" s="137" t="s">
        <v>7623</v>
      </c>
      <c r="P68" s="160"/>
      <c r="Q68" s="719">
        <f>VLOOKUP(O68,'Прайс-лист'!$B:$K,10,0)</f>
        <v>700</v>
      </c>
      <c r="R68" s="715"/>
      <c r="S68" s="715"/>
      <c r="T68" s="715"/>
      <c r="U68" s="715"/>
      <c r="V68" s="715"/>
      <c r="W68" s="715"/>
      <c r="X68" s="715"/>
      <c r="Y68" s="716"/>
      <c r="Z68" s="708"/>
      <c r="AA68" s="761"/>
      <c r="AB68" s="761"/>
      <c r="AC68" s="137" t="s">
        <v>638</v>
      </c>
      <c r="AD68" s="160"/>
      <c r="AE68" s="719">
        <f>VLOOKUP(AC68,'Прайс-лист'!$B:$K,10,0)</f>
        <v>510</v>
      </c>
      <c r="AF68" s="715"/>
      <c r="AG68" s="715"/>
      <c r="AH68" s="715"/>
      <c r="AI68" s="715"/>
      <c r="AJ68" s="715"/>
      <c r="AK68" s="715"/>
      <c r="AL68" s="715"/>
      <c r="AM68" s="716"/>
      <c r="AN68" s="708"/>
      <c r="AO68" s="761"/>
      <c r="AP68" s="713"/>
      <c r="AQ68" s="137" t="s">
        <v>7625</v>
      </c>
      <c r="AS68" s="714">
        <f>VLOOKUP(AQ68,'Прайс-лист'!$B:$K,10,0)</f>
        <v>1050</v>
      </c>
      <c r="AT68" s="715"/>
      <c r="AU68" s="715"/>
      <c r="AV68" s="715"/>
      <c r="AW68" s="715"/>
      <c r="AX68" s="715"/>
      <c r="AY68" s="715"/>
      <c r="AZ68" s="715"/>
      <c r="BA68" s="716"/>
      <c r="BB68" s="708"/>
      <c r="BC68" s="761"/>
      <c r="BD68" s="761"/>
      <c r="BE68" s="137" t="s">
        <v>5857</v>
      </c>
      <c r="BF68" s="160"/>
      <c r="BG68" s="719">
        <f>VLOOKUP(BE68,'Прайс-лист'!$B:$K,10,0)</f>
        <v>1920</v>
      </c>
      <c r="BH68" s="715"/>
      <c r="BI68" s="715"/>
      <c r="BJ68" s="715"/>
      <c r="BK68" s="715"/>
      <c r="BL68" s="715"/>
      <c r="BM68" s="715"/>
      <c r="BN68" s="715"/>
      <c r="BO68" s="716"/>
      <c r="BP68" s="708"/>
      <c r="BQ68" s="761"/>
      <c r="BR68" s="761"/>
      <c r="BS68" s="137" t="s">
        <v>5859</v>
      </c>
      <c r="BT68" s="160"/>
      <c r="BU68" s="719">
        <f>VLOOKUP(BS68,'Прайс-лист'!$B:$K,10,0)</f>
        <v>2120</v>
      </c>
      <c r="BV68" s="715"/>
      <c r="BW68" s="715"/>
      <c r="BX68" s="715"/>
      <c r="BY68" s="715"/>
      <c r="BZ68" s="715"/>
      <c r="CA68" s="715"/>
      <c r="CB68" s="715"/>
      <c r="CC68" s="716"/>
      <c r="CD68" s="708"/>
      <c r="CE68" s="761"/>
      <c r="CF68" s="713"/>
      <c r="CG68" s="137" t="s">
        <v>754</v>
      </c>
      <c r="CH68" s="160"/>
      <c r="CI68" s="714">
        <f>VLOOKUP(CG68,'Прайс-лист'!$B:$K,10,0)</f>
        <v>560</v>
      </c>
      <c r="CJ68" s="715"/>
      <c r="CK68" s="715"/>
      <c r="CL68" s="715"/>
      <c r="CM68" s="715"/>
      <c r="CN68" s="715"/>
      <c r="CO68" s="715"/>
      <c r="CP68" s="715"/>
      <c r="CQ68" s="716"/>
      <c r="CR68" s="708"/>
      <c r="CS68" s="761"/>
      <c r="CT68" s="713"/>
      <c r="CU68" s="137" t="s">
        <v>646</v>
      </c>
      <c r="CV68" s="160"/>
      <c r="CW68" s="714">
        <f>VLOOKUP(CU68,'Прайс-лист'!$B:$K,10,0)</f>
        <v>340</v>
      </c>
      <c r="CX68" s="715"/>
      <c r="CY68" s="715"/>
      <c r="CZ68" s="715"/>
      <c r="DA68" s="715"/>
      <c r="DB68" s="715"/>
      <c r="DC68" s="715"/>
      <c r="DD68" s="715"/>
      <c r="DE68" s="716"/>
      <c r="DF68" s="708"/>
      <c r="DG68" s="761"/>
      <c r="DH68" s="713"/>
      <c r="DK68" s="564"/>
      <c r="DL68" s="564"/>
      <c r="DM68" s="564"/>
      <c r="DN68" s="564"/>
      <c r="DO68" s="564"/>
      <c r="DP68" s="564"/>
      <c r="DQ68" s="564"/>
      <c r="DR68" s="564"/>
      <c r="DS68" s="564"/>
      <c r="DT68" s="564"/>
      <c r="DU68" s="564"/>
      <c r="DV68" s="564"/>
      <c r="DW68" s="564"/>
      <c r="DX68" s="564"/>
      <c r="DY68" s="564"/>
      <c r="DZ68" s="564"/>
      <c r="EA68" s="564"/>
      <c r="EB68" s="564"/>
      <c r="EC68" s="564"/>
      <c r="ED68" s="564"/>
      <c r="EE68" s="564"/>
      <c r="EF68" s="564"/>
      <c r="EG68" s="564"/>
      <c r="EH68" s="564"/>
      <c r="EI68" s="564"/>
      <c r="EJ68" s="564"/>
    </row>
    <row r="69" spans="1:140" ht="15" thickBot="1">
      <c r="A69" s="138" t="s">
        <v>7674</v>
      </c>
      <c r="B69" s="160"/>
      <c r="C69" s="753">
        <f>VLOOKUP(A69,'Прайс-лист'!$B:$K,10,0)</f>
        <v>600</v>
      </c>
      <c r="D69" s="723"/>
      <c r="E69" s="723"/>
      <c r="F69" s="723"/>
      <c r="G69" s="723"/>
      <c r="H69" s="723"/>
      <c r="I69" s="723"/>
      <c r="J69" s="723"/>
      <c r="K69" s="724"/>
      <c r="L69" s="725"/>
      <c r="M69" s="726"/>
      <c r="N69" s="726"/>
      <c r="O69" s="139" t="s">
        <v>7676</v>
      </c>
      <c r="P69" s="245"/>
      <c r="Q69" s="722">
        <f>VLOOKUP(O69,'Прайс-лист'!$B:$K,10,0)</f>
        <v>750</v>
      </c>
      <c r="R69" s="723"/>
      <c r="S69" s="723"/>
      <c r="T69" s="723"/>
      <c r="U69" s="723"/>
      <c r="V69" s="723"/>
      <c r="W69" s="723"/>
      <c r="X69" s="723"/>
      <c r="Y69" s="724"/>
      <c r="Z69" s="725"/>
      <c r="AA69" s="726"/>
      <c r="AB69" s="726"/>
      <c r="AC69" s="139" t="s">
        <v>785</v>
      </c>
      <c r="AD69" s="245"/>
      <c r="AE69" s="722">
        <f>VLOOKUP(AC69,'Прайс-лист'!$B:$K,10,0)</f>
        <v>510</v>
      </c>
      <c r="AF69" s="723"/>
      <c r="AG69" s="723"/>
      <c r="AH69" s="723"/>
      <c r="AI69" s="723"/>
      <c r="AJ69" s="723"/>
      <c r="AK69" s="723"/>
      <c r="AL69" s="723"/>
      <c r="AM69" s="724"/>
      <c r="AN69" s="725"/>
      <c r="AO69" s="726"/>
      <c r="AP69" s="727"/>
      <c r="AQ69" s="138" t="s">
        <v>7678</v>
      </c>
      <c r="AS69" s="753">
        <f>VLOOKUP(AQ69,'Прайс-лист'!$B:$K,10,0)</f>
        <v>1050</v>
      </c>
      <c r="AT69" s="723"/>
      <c r="AU69" s="723"/>
      <c r="AV69" s="723"/>
      <c r="AW69" s="723"/>
      <c r="AX69" s="723"/>
      <c r="AY69" s="723"/>
      <c r="AZ69" s="723"/>
      <c r="BA69" s="724"/>
      <c r="BB69" s="725"/>
      <c r="BC69" s="726"/>
      <c r="BD69" s="726"/>
      <c r="BE69" s="139" t="s">
        <v>5858</v>
      </c>
      <c r="BF69" s="245"/>
      <c r="BG69" s="722">
        <f>VLOOKUP(BE69,'Прайс-лист'!$B:$K,10,0)</f>
        <v>1920</v>
      </c>
      <c r="BH69" s="723"/>
      <c r="BI69" s="723"/>
      <c r="BJ69" s="723"/>
      <c r="BK69" s="723"/>
      <c r="BL69" s="723"/>
      <c r="BM69" s="723"/>
      <c r="BN69" s="723"/>
      <c r="BO69" s="724"/>
      <c r="BP69" s="725"/>
      <c r="BQ69" s="726"/>
      <c r="BR69" s="726"/>
      <c r="BS69" s="139" t="s">
        <v>5860</v>
      </c>
      <c r="BT69" s="245"/>
      <c r="BU69" s="722">
        <f>VLOOKUP(BS69,'Прайс-лист'!$B:$K,10,0)</f>
        <v>2120</v>
      </c>
      <c r="BV69" s="723"/>
      <c r="BW69" s="723"/>
      <c r="BX69" s="723"/>
      <c r="BY69" s="723"/>
      <c r="BZ69" s="723"/>
      <c r="CA69" s="723"/>
      <c r="CB69" s="723"/>
      <c r="CC69" s="724"/>
      <c r="CD69" s="725"/>
      <c r="CE69" s="726"/>
      <c r="CF69" s="727"/>
      <c r="CG69" s="138" t="s">
        <v>855</v>
      </c>
      <c r="CH69" s="160"/>
      <c r="CI69" s="753">
        <f>VLOOKUP(CG69,'Прайс-лист'!$B:$K,10,0)</f>
        <v>560</v>
      </c>
      <c r="CJ69" s="723"/>
      <c r="CK69" s="723"/>
      <c r="CL69" s="723"/>
      <c r="CM69" s="723"/>
      <c r="CN69" s="723"/>
      <c r="CO69" s="723"/>
      <c r="CP69" s="723"/>
      <c r="CQ69" s="724"/>
      <c r="CR69" s="725"/>
      <c r="CS69" s="726"/>
      <c r="CT69" s="727"/>
      <c r="CU69" s="138" t="s">
        <v>789</v>
      </c>
      <c r="CV69" s="160"/>
      <c r="CW69" s="753">
        <f>VLOOKUP(CU69,'Прайс-лист'!$B:$K,10,0)</f>
        <v>340</v>
      </c>
      <c r="CX69" s="723"/>
      <c r="CY69" s="723"/>
      <c r="CZ69" s="723"/>
      <c r="DA69" s="723"/>
      <c r="DB69" s="723"/>
      <c r="DC69" s="723"/>
      <c r="DD69" s="723"/>
      <c r="DE69" s="724"/>
      <c r="DF69" s="725"/>
      <c r="DG69" s="726"/>
      <c r="DH69" s="727"/>
      <c r="DK69" s="564"/>
      <c r="DL69" s="564"/>
      <c r="DM69" s="564"/>
      <c r="DN69" s="564"/>
      <c r="DO69" s="564"/>
      <c r="DP69" s="564"/>
      <c r="DQ69" s="564"/>
      <c r="DR69" s="564"/>
      <c r="DS69" s="564"/>
      <c r="DT69" s="564"/>
      <c r="DU69" s="564"/>
      <c r="DV69" s="564"/>
      <c r="DW69" s="564"/>
      <c r="DX69" s="564"/>
      <c r="DY69" s="564"/>
      <c r="DZ69" s="564"/>
      <c r="EA69" s="564"/>
      <c r="EB69" s="564"/>
      <c r="EC69" s="564"/>
      <c r="ED69" s="564"/>
      <c r="EE69" s="564"/>
      <c r="EF69" s="564"/>
      <c r="EG69" s="564"/>
      <c r="EH69" s="564"/>
      <c r="EI69" s="564"/>
      <c r="EJ69" s="564"/>
    </row>
    <row r="70" spans="1:140">
      <c r="A70" s="247"/>
      <c r="B70" s="247"/>
      <c r="CG70" s="247"/>
      <c r="CH70" s="247"/>
      <c r="CU70" s="135"/>
      <c r="DK70" s="564"/>
      <c r="DL70" s="564"/>
      <c r="DM70" s="564"/>
      <c r="DN70" s="564"/>
      <c r="DO70" s="564"/>
      <c r="DP70" s="564"/>
      <c r="DQ70" s="564"/>
      <c r="DR70" s="564"/>
      <c r="DS70" s="564"/>
      <c r="DT70" s="564"/>
      <c r="DU70" s="564"/>
      <c r="DV70" s="564"/>
      <c r="DW70" s="564"/>
      <c r="DX70" s="564"/>
      <c r="DY70" s="564"/>
      <c r="DZ70" s="564"/>
      <c r="EA70" s="564"/>
      <c r="EB70" s="564"/>
      <c r="EC70" s="564"/>
      <c r="ED70" s="564"/>
      <c r="EE70" s="564"/>
      <c r="EF70" s="564"/>
      <c r="EG70" s="564"/>
      <c r="EH70" s="564"/>
      <c r="EI70" s="564"/>
      <c r="EJ70" s="564"/>
    </row>
    <row r="71" spans="1:140">
      <c r="A71" s="247"/>
      <c r="B71" s="247"/>
      <c r="AQ71" s="142"/>
      <c r="CG71" s="247"/>
      <c r="CH71" s="247"/>
      <c r="DK71" s="564"/>
      <c r="DL71" s="564"/>
      <c r="DM71" s="564"/>
      <c r="DN71" s="564"/>
      <c r="DO71" s="564"/>
      <c r="DP71" s="564"/>
      <c r="DQ71" s="564"/>
      <c r="DR71" s="564"/>
      <c r="DS71" s="564"/>
      <c r="DT71" s="564"/>
      <c r="DU71" s="564"/>
      <c r="DV71" s="564"/>
      <c r="DW71" s="564"/>
      <c r="DX71" s="564"/>
      <c r="DY71" s="564"/>
      <c r="DZ71" s="564"/>
      <c r="EA71" s="564"/>
      <c r="EB71" s="564"/>
      <c r="EC71" s="564"/>
      <c r="ED71" s="564"/>
      <c r="EE71" s="564"/>
      <c r="EF71" s="564"/>
      <c r="EG71" s="564"/>
      <c r="EH71" s="564"/>
      <c r="EI71" s="564"/>
      <c r="EJ71" s="564"/>
    </row>
    <row r="72" spans="1:140">
      <c r="CG72" s="247"/>
      <c r="CH72" s="247"/>
    </row>
    <row r="73" spans="1:140">
      <c r="CG73" s="247"/>
      <c r="CH73" s="247"/>
    </row>
  </sheetData>
  <sheetProtection algorithmName="SHA-512" hashValue="R+h2+9+01tiQtpvsLFIzMIRj+It8kB/j0e2YKo3ObRxUdHLuGZ30kSAr810GjpZRNHsz/csAIM8IbDTE/0ckcA==" saltValue="uZYqsnv/VYNDyKiWggAOLA==" spinCount="100000" sheet="1" objects="1" scenarios="1"/>
  <mergeCells count="599">
    <mergeCell ref="C1:EJ1"/>
    <mergeCell ref="N2:AJ2"/>
    <mergeCell ref="AM2:CF4"/>
    <mergeCell ref="CS2:DL2"/>
    <mergeCell ref="DN2:EH2"/>
    <mergeCell ref="C3:L3"/>
    <mergeCell ref="N3:X3"/>
    <mergeCell ref="Z3:AJ3"/>
    <mergeCell ref="CI3:CQ3"/>
    <mergeCell ref="CS3:DB3"/>
    <mergeCell ref="DC3:DL3"/>
    <mergeCell ref="DN3:DX3"/>
    <mergeCell ref="DY3:EH3"/>
    <mergeCell ref="C4:L4"/>
    <mergeCell ref="N4:X4"/>
    <mergeCell ref="Z4:AJ4"/>
    <mergeCell ref="CI4:CQ4"/>
    <mergeCell ref="CS4:DB4"/>
    <mergeCell ref="DC4:DL4"/>
    <mergeCell ref="DN4:DX4"/>
    <mergeCell ref="DY4:EH4"/>
    <mergeCell ref="C8:N8"/>
    <mergeCell ref="Q8:AB8"/>
    <mergeCell ref="AE8:AP8"/>
    <mergeCell ref="AS8:BD8"/>
    <mergeCell ref="BG8:BR8"/>
    <mergeCell ref="BU8:CF8"/>
    <mergeCell ref="CI5:CQ5"/>
    <mergeCell ref="CS5:DL5"/>
    <mergeCell ref="DN5:EH5"/>
    <mergeCell ref="B6:EJ6"/>
    <mergeCell ref="C7:BD7"/>
    <mergeCell ref="BG7:CF7"/>
    <mergeCell ref="CI7:DH7"/>
    <mergeCell ref="DK7:EJ7"/>
    <mergeCell ref="CI8:CT8"/>
    <mergeCell ref="CW8:DH8"/>
    <mergeCell ref="DK8:DV8"/>
    <mergeCell ref="DY8:EJ8"/>
    <mergeCell ref="CI9:CT9"/>
    <mergeCell ref="CW9:DH9"/>
    <mergeCell ref="DK9:DV9"/>
    <mergeCell ref="DY9:EJ9"/>
    <mergeCell ref="C10:N10"/>
    <mergeCell ref="Q10:AB10"/>
    <mergeCell ref="AE10:AP10"/>
    <mergeCell ref="AS10:BD10"/>
    <mergeCell ref="BG10:BR10"/>
    <mergeCell ref="BU10:CF10"/>
    <mergeCell ref="CI10:CT10"/>
    <mergeCell ref="CW10:DH10"/>
    <mergeCell ref="DK10:DV10"/>
    <mergeCell ref="DY10:EJ10"/>
    <mergeCell ref="C9:N9"/>
    <mergeCell ref="Q9:AB9"/>
    <mergeCell ref="AE9:AP9"/>
    <mergeCell ref="AS9:BD9"/>
    <mergeCell ref="BG9:BR9"/>
    <mergeCell ref="BU9:CF9"/>
    <mergeCell ref="DY11:EJ12"/>
    <mergeCell ref="C13:K13"/>
    <mergeCell ref="L13:N13"/>
    <mergeCell ref="Q13:Y13"/>
    <mergeCell ref="Z13:AB13"/>
    <mergeCell ref="AE13:AM13"/>
    <mergeCell ref="AN13:AP13"/>
    <mergeCell ref="DY13:EG13"/>
    <mergeCell ref="EH13:EJ13"/>
    <mergeCell ref="CR13:CT13"/>
    <mergeCell ref="CW13:DE13"/>
    <mergeCell ref="DF13:DH13"/>
    <mergeCell ref="DK13:DS13"/>
    <mergeCell ref="DT13:DV13"/>
    <mergeCell ref="C11:N12"/>
    <mergeCell ref="Q11:AB12"/>
    <mergeCell ref="AE11:AP12"/>
    <mergeCell ref="AS11:BD12"/>
    <mergeCell ref="BG11:BR12"/>
    <mergeCell ref="BU11:CF12"/>
    <mergeCell ref="CI11:CT12"/>
    <mergeCell ref="CW11:DH12"/>
    <mergeCell ref="DK11:DV12"/>
    <mergeCell ref="C14:K14"/>
    <mergeCell ref="L14:N14"/>
    <mergeCell ref="Q14:Y14"/>
    <mergeCell ref="Z14:AB14"/>
    <mergeCell ref="AE14:AM14"/>
    <mergeCell ref="AN14:AP14"/>
    <mergeCell ref="AS14:BA14"/>
    <mergeCell ref="BB14:BD14"/>
    <mergeCell ref="CI13:CQ13"/>
    <mergeCell ref="AS13:BA13"/>
    <mergeCell ref="BB13:BD13"/>
    <mergeCell ref="BG13:BO13"/>
    <mergeCell ref="BP13:BR13"/>
    <mergeCell ref="BU13:CC13"/>
    <mergeCell ref="CD13:CF13"/>
    <mergeCell ref="CW14:DE14"/>
    <mergeCell ref="DF14:DH14"/>
    <mergeCell ref="DK14:DS14"/>
    <mergeCell ref="DT14:DV14"/>
    <mergeCell ref="DY14:EG14"/>
    <mergeCell ref="EH14:EJ14"/>
    <mergeCell ref="BG14:BO14"/>
    <mergeCell ref="BP14:BR14"/>
    <mergeCell ref="BU14:CC14"/>
    <mergeCell ref="CD14:CF14"/>
    <mergeCell ref="CI14:CQ14"/>
    <mergeCell ref="CR14:CT14"/>
    <mergeCell ref="CW18:DH18"/>
    <mergeCell ref="DK18:DV18"/>
    <mergeCell ref="C16:CT16"/>
    <mergeCell ref="CW16:EJ16"/>
    <mergeCell ref="C17:N17"/>
    <mergeCell ref="Q17:AB17"/>
    <mergeCell ref="AE17:AP17"/>
    <mergeCell ref="AS17:BD17"/>
    <mergeCell ref="BG17:BR17"/>
    <mergeCell ref="BU17:CF17"/>
    <mergeCell ref="CI17:CT17"/>
    <mergeCell ref="CW17:DH17"/>
    <mergeCell ref="DK17:DV17"/>
    <mergeCell ref="DY17:EJ17"/>
    <mergeCell ref="AS20:BD21"/>
    <mergeCell ref="BG20:BR21"/>
    <mergeCell ref="BU20:CF21"/>
    <mergeCell ref="CI20:CT21"/>
    <mergeCell ref="CW20:DH21"/>
    <mergeCell ref="DK20:DV21"/>
    <mergeCell ref="DY18:EJ18"/>
    <mergeCell ref="C19:N19"/>
    <mergeCell ref="Q19:AB19"/>
    <mergeCell ref="AE19:AP19"/>
    <mergeCell ref="AS19:BD19"/>
    <mergeCell ref="BG19:BR19"/>
    <mergeCell ref="BU19:CF19"/>
    <mergeCell ref="CI19:CT19"/>
    <mergeCell ref="CW19:DH19"/>
    <mergeCell ref="DK19:DV19"/>
    <mergeCell ref="DY19:EJ19"/>
    <mergeCell ref="C18:N18"/>
    <mergeCell ref="Q18:AB18"/>
    <mergeCell ref="AE18:AP18"/>
    <mergeCell ref="AS18:BD18"/>
    <mergeCell ref="BG18:BR18"/>
    <mergeCell ref="BU18:CF18"/>
    <mergeCell ref="CI18:CT18"/>
    <mergeCell ref="DY20:EJ21"/>
    <mergeCell ref="C22:K22"/>
    <mergeCell ref="L22:N22"/>
    <mergeCell ref="Q22:Y22"/>
    <mergeCell ref="Z22:AB22"/>
    <mergeCell ref="AE22:AM22"/>
    <mergeCell ref="AN22:AP22"/>
    <mergeCell ref="AS22:BA22"/>
    <mergeCell ref="BB22:BD22"/>
    <mergeCell ref="CW22:DE22"/>
    <mergeCell ref="DF22:DH22"/>
    <mergeCell ref="DK22:DS22"/>
    <mergeCell ref="DT22:DV22"/>
    <mergeCell ref="DY22:EG22"/>
    <mergeCell ref="EH22:EJ22"/>
    <mergeCell ref="BG22:BO22"/>
    <mergeCell ref="BP22:BR22"/>
    <mergeCell ref="BU22:CC22"/>
    <mergeCell ref="CD22:CF22"/>
    <mergeCell ref="CI22:CQ22"/>
    <mergeCell ref="CR22:CT22"/>
    <mergeCell ref="C20:N21"/>
    <mergeCell ref="Q20:AB21"/>
    <mergeCell ref="AE20:AP21"/>
    <mergeCell ref="DY23:EG23"/>
    <mergeCell ref="EH23:EJ23"/>
    <mergeCell ref="C25:AB25"/>
    <mergeCell ref="AE25:BR25"/>
    <mergeCell ref="BU25:DV25"/>
    <mergeCell ref="DY25:EJ25"/>
    <mergeCell ref="CI23:CQ23"/>
    <mergeCell ref="CR23:CT23"/>
    <mergeCell ref="CW23:DE23"/>
    <mergeCell ref="DF23:DH23"/>
    <mergeCell ref="DK23:DS23"/>
    <mergeCell ref="DT23:DV23"/>
    <mergeCell ref="AS23:BA23"/>
    <mergeCell ref="BB23:BD23"/>
    <mergeCell ref="BG23:BO23"/>
    <mergeCell ref="BP23:BR23"/>
    <mergeCell ref="BU23:CC23"/>
    <mergeCell ref="CD23:CF23"/>
    <mergeCell ref="C23:K23"/>
    <mergeCell ref="L23:N23"/>
    <mergeCell ref="Q23:Y23"/>
    <mergeCell ref="Z23:AB23"/>
    <mergeCell ref="AE23:AM23"/>
    <mergeCell ref="AN23:AP23"/>
    <mergeCell ref="CI26:CT26"/>
    <mergeCell ref="CW26:DH26"/>
    <mergeCell ref="DK26:DV26"/>
    <mergeCell ref="DY26:EJ26"/>
    <mergeCell ref="C27:N27"/>
    <mergeCell ref="Q27:AB27"/>
    <mergeCell ref="AE27:AP27"/>
    <mergeCell ref="AS27:BD27"/>
    <mergeCell ref="BG27:BR27"/>
    <mergeCell ref="BU27:CF27"/>
    <mergeCell ref="C26:N26"/>
    <mergeCell ref="Q26:AB26"/>
    <mergeCell ref="AE26:AP26"/>
    <mergeCell ref="AS26:BD26"/>
    <mergeCell ref="BG26:BR26"/>
    <mergeCell ref="BU26:CF26"/>
    <mergeCell ref="CI27:CT27"/>
    <mergeCell ref="CW27:DH27"/>
    <mergeCell ref="DK27:DV27"/>
    <mergeCell ref="DY27:EJ27"/>
    <mergeCell ref="DY28:EJ28"/>
    <mergeCell ref="C29:N30"/>
    <mergeCell ref="Q29:AB30"/>
    <mergeCell ref="AE29:AP30"/>
    <mergeCell ref="AS29:BD30"/>
    <mergeCell ref="BG29:BR30"/>
    <mergeCell ref="BU29:CF30"/>
    <mergeCell ref="CI29:CT30"/>
    <mergeCell ref="CW29:DH30"/>
    <mergeCell ref="DK29:DV30"/>
    <mergeCell ref="DY29:EJ30"/>
    <mergeCell ref="C28:N28"/>
    <mergeCell ref="Q28:AB28"/>
    <mergeCell ref="AE28:AP28"/>
    <mergeCell ref="AS28:BD28"/>
    <mergeCell ref="BG28:BR28"/>
    <mergeCell ref="BU28:CF28"/>
    <mergeCell ref="CI28:CT28"/>
    <mergeCell ref="CW28:DH28"/>
    <mergeCell ref="DK28:DV28"/>
    <mergeCell ref="C31:K31"/>
    <mergeCell ref="L31:N31"/>
    <mergeCell ref="Q31:Y31"/>
    <mergeCell ref="Z31:AB31"/>
    <mergeCell ref="AE31:AM31"/>
    <mergeCell ref="AN31:AP31"/>
    <mergeCell ref="DY31:EG31"/>
    <mergeCell ref="EH31:EJ31"/>
    <mergeCell ref="C32:K32"/>
    <mergeCell ref="L32:N32"/>
    <mergeCell ref="Q32:Y32"/>
    <mergeCell ref="Z32:AB32"/>
    <mergeCell ref="AE32:AM32"/>
    <mergeCell ref="AN32:AP32"/>
    <mergeCell ref="AS32:BA32"/>
    <mergeCell ref="BB32:BD32"/>
    <mergeCell ref="CI31:CQ31"/>
    <mergeCell ref="CR31:CT31"/>
    <mergeCell ref="CW31:DE31"/>
    <mergeCell ref="DF31:DH31"/>
    <mergeCell ref="DK31:DS31"/>
    <mergeCell ref="DT31:DV31"/>
    <mergeCell ref="AS31:BA31"/>
    <mergeCell ref="BB31:BD31"/>
    <mergeCell ref="BG31:BO31"/>
    <mergeCell ref="BP31:BR31"/>
    <mergeCell ref="BU31:CC31"/>
    <mergeCell ref="CD31:CF31"/>
    <mergeCell ref="CW32:DE32"/>
    <mergeCell ref="DF32:DH32"/>
    <mergeCell ref="DK32:DS32"/>
    <mergeCell ref="DT32:DV32"/>
    <mergeCell ref="DY32:EG32"/>
    <mergeCell ref="EH32:EJ32"/>
    <mergeCell ref="BG32:BO32"/>
    <mergeCell ref="BP32:BR32"/>
    <mergeCell ref="BU32:CC32"/>
    <mergeCell ref="CD32:CF32"/>
    <mergeCell ref="CI32:CQ32"/>
    <mergeCell ref="CR32:CT32"/>
    <mergeCell ref="C34:AB34"/>
    <mergeCell ref="AE34:BD34"/>
    <mergeCell ref="BG34:CF34"/>
    <mergeCell ref="CI34:DH34"/>
    <mergeCell ref="DK34:EJ34"/>
    <mergeCell ref="DY35:EJ35"/>
    <mergeCell ref="C36:N36"/>
    <mergeCell ref="Q36:AB36"/>
    <mergeCell ref="AE36:AP36"/>
    <mergeCell ref="AS36:BD36"/>
    <mergeCell ref="BG36:BR36"/>
    <mergeCell ref="BU36:CF36"/>
    <mergeCell ref="CI36:CT36"/>
    <mergeCell ref="CW36:DH36"/>
    <mergeCell ref="DK36:DV36"/>
    <mergeCell ref="DY36:EJ36"/>
    <mergeCell ref="C35:N35"/>
    <mergeCell ref="Q35:AB35"/>
    <mergeCell ref="AE35:AP35"/>
    <mergeCell ref="AS35:BD35"/>
    <mergeCell ref="BG35:BR35"/>
    <mergeCell ref="BU35:CF35"/>
    <mergeCell ref="CI35:CT35"/>
    <mergeCell ref="CW35:DH35"/>
    <mergeCell ref="DK35:DV35"/>
    <mergeCell ref="DY37:EJ37"/>
    <mergeCell ref="C38:N39"/>
    <mergeCell ref="Q38:AB39"/>
    <mergeCell ref="AE38:AP39"/>
    <mergeCell ref="AS38:BD39"/>
    <mergeCell ref="BG38:BR39"/>
    <mergeCell ref="BU38:CF39"/>
    <mergeCell ref="CI38:CT39"/>
    <mergeCell ref="CW38:DH39"/>
    <mergeCell ref="DK38:DV39"/>
    <mergeCell ref="DY38:EJ39"/>
    <mergeCell ref="C37:N37"/>
    <mergeCell ref="Q37:AB37"/>
    <mergeCell ref="AE37:AP37"/>
    <mergeCell ref="AS37:BD37"/>
    <mergeCell ref="BG37:BR37"/>
    <mergeCell ref="BU37:CF37"/>
    <mergeCell ref="CI37:CT37"/>
    <mergeCell ref="CW37:DH37"/>
    <mergeCell ref="DK37:DV37"/>
    <mergeCell ref="Z40:AB40"/>
    <mergeCell ref="AE40:AM40"/>
    <mergeCell ref="DT40:DV40"/>
    <mergeCell ref="DY40:EG40"/>
    <mergeCell ref="EH40:EJ40"/>
    <mergeCell ref="C41:K41"/>
    <mergeCell ref="L41:N41"/>
    <mergeCell ref="Q41:Y41"/>
    <mergeCell ref="Z41:AB41"/>
    <mergeCell ref="AE41:AM41"/>
    <mergeCell ref="AN41:AP41"/>
    <mergeCell ref="AS41:BA41"/>
    <mergeCell ref="CD40:CF40"/>
    <mergeCell ref="CI40:CQ40"/>
    <mergeCell ref="CR40:CT40"/>
    <mergeCell ref="CW40:DE40"/>
    <mergeCell ref="DF40:DH40"/>
    <mergeCell ref="DK40:DS40"/>
    <mergeCell ref="AN40:AP40"/>
    <mergeCell ref="AS40:BA40"/>
    <mergeCell ref="BB40:BD40"/>
    <mergeCell ref="BG40:BO40"/>
    <mergeCell ref="BP40:BR40"/>
    <mergeCell ref="BU40:CC40"/>
    <mergeCell ref="C43:N43"/>
    <mergeCell ref="Q43:BR43"/>
    <mergeCell ref="BU43:CT43"/>
    <mergeCell ref="CW43:DV43"/>
    <mergeCell ref="DY43:EJ43"/>
    <mergeCell ref="CR41:CT41"/>
    <mergeCell ref="CW41:DE41"/>
    <mergeCell ref="DF41:DH41"/>
    <mergeCell ref="DK41:DS41"/>
    <mergeCell ref="DT41:DV41"/>
    <mergeCell ref="DY41:EG41"/>
    <mergeCell ref="BB41:BD41"/>
    <mergeCell ref="BG41:BO41"/>
    <mergeCell ref="BP41:BR41"/>
    <mergeCell ref="BU41:CC41"/>
    <mergeCell ref="CD41:CF41"/>
    <mergeCell ref="CI41:CQ41"/>
    <mergeCell ref="C40:K40"/>
    <mergeCell ref="L40:N40"/>
    <mergeCell ref="Q40:Y40"/>
    <mergeCell ref="CI44:CT44"/>
    <mergeCell ref="CW44:DH44"/>
    <mergeCell ref="DK44:DV44"/>
    <mergeCell ref="DY44:EJ44"/>
    <mergeCell ref="C45:N45"/>
    <mergeCell ref="Q45:AB45"/>
    <mergeCell ref="AE45:AP45"/>
    <mergeCell ref="AS45:BD45"/>
    <mergeCell ref="BG45:BR45"/>
    <mergeCell ref="BU45:CF45"/>
    <mergeCell ref="C44:N44"/>
    <mergeCell ref="Q44:AB44"/>
    <mergeCell ref="AE44:AP44"/>
    <mergeCell ref="AS44:BD44"/>
    <mergeCell ref="BG44:BR44"/>
    <mergeCell ref="BU44:CF44"/>
    <mergeCell ref="CI45:CT45"/>
    <mergeCell ref="CW45:DH45"/>
    <mergeCell ref="DK45:DV45"/>
    <mergeCell ref="DY45:EJ45"/>
    <mergeCell ref="EH41:EJ41"/>
    <mergeCell ref="DY46:EJ46"/>
    <mergeCell ref="C47:N48"/>
    <mergeCell ref="Q47:AB48"/>
    <mergeCell ref="AE47:AP48"/>
    <mergeCell ref="AS47:BD48"/>
    <mergeCell ref="BG47:BR48"/>
    <mergeCell ref="BU47:CF48"/>
    <mergeCell ref="CI47:CT48"/>
    <mergeCell ref="CW47:DH48"/>
    <mergeCell ref="DK47:DV48"/>
    <mergeCell ref="DY47:EJ48"/>
    <mergeCell ref="C46:N46"/>
    <mergeCell ref="Q46:AB46"/>
    <mergeCell ref="AE46:AP46"/>
    <mergeCell ref="AS46:BD46"/>
    <mergeCell ref="BG46:BR46"/>
    <mergeCell ref="BU46:CF46"/>
    <mergeCell ref="CI46:CT46"/>
    <mergeCell ref="CW46:DH46"/>
    <mergeCell ref="DK46:DV46"/>
    <mergeCell ref="AE49:AM49"/>
    <mergeCell ref="AN49:AP49"/>
    <mergeCell ref="DY49:EG49"/>
    <mergeCell ref="EH49:EJ49"/>
    <mergeCell ref="C50:K50"/>
    <mergeCell ref="L50:N50"/>
    <mergeCell ref="Q50:Y50"/>
    <mergeCell ref="Z50:AB50"/>
    <mergeCell ref="AE50:AM50"/>
    <mergeCell ref="AN50:AP50"/>
    <mergeCell ref="AS50:BA50"/>
    <mergeCell ref="BB50:BD50"/>
    <mergeCell ref="CI49:CQ49"/>
    <mergeCell ref="CR49:CT49"/>
    <mergeCell ref="CW49:DE49"/>
    <mergeCell ref="DF49:DH49"/>
    <mergeCell ref="DK49:DS49"/>
    <mergeCell ref="DT49:DV49"/>
    <mergeCell ref="AS49:BA49"/>
    <mergeCell ref="BB49:BD49"/>
    <mergeCell ref="BG49:BO49"/>
    <mergeCell ref="BP49:BR49"/>
    <mergeCell ref="BU49:CC49"/>
    <mergeCell ref="CD49:CF49"/>
    <mergeCell ref="C52:EJ52"/>
    <mergeCell ref="C53:N53"/>
    <mergeCell ref="Q53:AP53"/>
    <mergeCell ref="AS53:BR53"/>
    <mergeCell ref="BU53:CT53"/>
    <mergeCell ref="CW53:EJ53"/>
    <mergeCell ref="CW50:DE50"/>
    <mergeCell ref="DF50:DH50"/>
    <mergeCell ref="DK50:DS50"/>
    <mergeCell ref="DT50:DV50"/>
    <mergeCell ref="DY50:EG50"/>
    <mergeCell ref="EH50:EJ50"/>
    <mergeCell ref="BG50:BO50"/>
    <mergeCell ref="BP50:BR50"/>
    <mergeCell ref="BU50:CC50"/>
    <mergeCell ref="CD50:CF50"/>
    <mergeCell ref="CI50:CQ50"/>
    <mergeCell ref="CR50:CT50"/>
    <mergeCell ref="C49:K49"/>
    <mergeCell ref="L49:N49"/>
    <mergeCell ref="Q49:Y49"/>
    <mergeCell ref="Z49:AB49"/>
    <mergeCell ref="CI54:CT54"/>
    <mergeCell ref="CW54:DH54"/>
    <mergeCell ref="DK54:DV54"/>
    <mergeCell ref="DY54:EJ54"/>
    <mergeCell ref="C55:N55"/>
    <mergeCell ref="Q55:AB55"/>
    <mergeCell ref="AE55:AP55"/>
    <mergeCell ref="AS55:BD55"/>
    <mergeCell ref="BG55:BR55"/>
    <mergeCell ref="BU55:CF55"/>
    <mergeCell ref="C54:N54"/>
    <mergeCell ref="Q54:AB54"/>
    <mergeCell ref="AE54:AP54"/>
    <mergeCell ref="AS54:BD54"/>
    <mergeCell ref="BG54:BR54"/>
    <mergeCell ref="BU54:CF54"/>
    <mergeCell ref="CI55:CT55"/>
    <mergeCell ref="CW55:DH55"/>
    <mergeCell ref="DK55:DV55"/>
    <mergeCell ref="DY55:EJ55"/>
    <mergeCell ref="DY56:EJ56"/>
    <mergeCell ref="C57:N58"/>
    <mergeCell ref="Q57:AB58"/>
    <mergeCell ref="AE57:AP58"/>
    <mergeCell ref="AS57:BD58"/>
    <mergeCell ref="BG57:BR58"/>
    <mergeCell ref="BU57:CF58"/>
    <mergeCell ref="CI57:CT58"/>
    <mergeCell ref="CW57:DH58"/>
    <mergeCell ref="DK57:DV58"/>
    <mergeCell ref="DY57:EJ58"/>
    <mergeCell ref="C56:N56"/>
    <mergeCell ref="Q56:AB56"/>
    <mergeCell ref="AE56:AP56"/>
    <mergeCell ref="AS56:BD56"/>
    <mergeCell ref="BG56:BR56"/>
    <mergeCell ref="BU56:CF56"/>
    <mergeCell ref="CI56:CT56"/>
    <mergeCell ref="CW56:DH56"/>
    <mergeCell ref="DK56:DV56"/>
    <mergeCell ref="C59:K59"/>
    <mergeCell ref="L59:N59"/>
    <mergeCell ref="Q59:Y59"/>
    <mergeCell ref="Z59:AB59"/>
    <mergeCell ref="AE59:AM59"/>
    <mergeCell ref="AN59:AP59"/>
    <mergeCell ref="DY59:EG59"/>
    <mergeCell ref="EH59:EJ59"/>
    <mergeCell ref="C60:K60"/>
    <mergeCell ref="L60:N60"/>
    <mergeCell ref="Q60:Y60"/>
    <mergeCell ref="Z60:AB60"/>
    <mergeCell ref="AE60:AM60"/>
    <mergeCell ref="AN60:AP60"/>
    <mergeCell ref="AS60:BA60"/>
    <mergeCell ref="BB60:BD60"/>
    <mergeCell ref="CI59:CQ59"/>
    <mergeCell ref="CR59:CT59"/>
    <mergeCell ref="CW59:DE59"/>
    <mergeCell ref="DF59:DH59"/>
    <mergeCell ref="DK59:DS59"/>
    <mergeCell ref="DT59:DV59"/>
    <mergeCell ref="AS59:BA59"/>
    <mergeCell ref="BB59:BD59"/>
    <mergeCell ref="BG59:BO59"/>
    <mergeCell ref="BP59:BR59"/>
    <mergeCell ref="BU59:CC59"/>
    <mergeCell ref="CD59:CF59"/>
    <mergeCell ref="CW60:DE60"/>
    <mergeCell ref="DF60:DH60"/>
    <mergeCell ref="DK60:DS60"/>
    <mergeCell ref="DT60:DV60"/>
    <mergeCell ref="DY60:EG60"/>
    <mergeCell ref="EH60:EJ60"/>
    <mergeCell ref="BG60:BO60"/>
    <mergeCell ref="BP60:BR60"/>
    <mergeCell ref="BU60:CC60"/>
    <mergeCell ref="CD60:CF60"/>
    <mergeCell ref="CI60:CQ60"/>
    <mergeCell ref="CR60:CT60"/>
    <mergeCell ref="C62:AP62"/>
    <mergeCell ref="AS62:CF62"/>
    <mergeCell ref="CI62:CT62"/>
    <mergeCell ref="CW62:DH62"/>
    <mergeCell ref="C63:N63"/>
    <mergeCell ref="Q63:AB63"/>
    <mergeCell ref="AE63:AP63"/>
    <mergeCell ref="AS63:BD63"/>
    <mergeCell ref="BG63:BR63"/>
    <mergeCell ref="BU63:CF63"/>
    <mergeCell ref="CI63:CT63"/>
    <mergeCell ref="CW63:DH63"/>
    <mergeCell ref="C64:N64"/>
    <mergeCell ref="Q64:AB64"/>
    <mergeCell ref="AE64:AP64"/>
    <mergeCell ref="AS64:BD64"/>
    <mergeCell ref="BG64:BR64"/>
    <mergeCell ref="BU64:CF64"/>
    <mergeCell ref="CI64:CT64"/>
    <mergeCell ref="CW64:DH64"/>
    <mergeCell ref="CI65:CT65"/>
    <mergeCell ref="CW65:DH65"/>
    <mergeCell ref="C66:N67"/>
    <mergeCell ref="Q66:AB67"/>
    <mergeCell ref="AE66:AP67"/>
    <mergeCell ref="AS66:BD67"/>
    <mergeCell ref="BG66:BR67"/>
    <mergeCell ref="BU66:CF67"/>
    <mergeCell ref="CI66:CT67"/>
    <mergeCell ref="CW66:DH67"/>
    <mergeCell ref="C65:N65"/>
    <mergeCell ref="Q65:AB65"/>
    <mergeCell ref="AE65:AP65"/>
    <mergeCell ref="AS65:BD65"/>
    <mergeCell ref="BG65:BR65"/>
    <mergeCell ref="BU65:CF65"/>
    <mergeCell ref="C69:K69"/>
    <mergeCell ref="L69:N69"/>
    <mergeCell ref="Q69:Y69"/>
    <mergeCell ref="Z69:AB69"/>
    <mergeCell ref="AE69:AM69"/>
    <mergeCell ref="AN69:AP69"/>
    <mergeCell ref="AS68:BA68"/>
    <mergeCell ref="BB68:BD68"/>
    <mergeCell ref="BG68:BO68"/>
    <mergeCell ref="C68:K68"/>
    <mergeCell ref="L68:N68"/>
    <mergeCell ref="Q68:Y68"/>
    <mergeCell ref="Z68:AB68"/>
    <mergeCell ref="AE68:AM68"/>
    <mergeCell ref="AN68:AP68"/>
    <mergeCell ref="CW69:DE69"/>
    <mergeCell ref="DF69:DH69"/>
    <mergeCell ref="AS69:BA69"/>
    <mergeCell ref="BB69:BD69"/>
    <mergeCell ref="BG69:BO69"/>
    <mergeCell ref="BP69:BR69"/>
    <mergeCell ref="BU69:CC69"/>
    <mergeCell ref="CD69:CF69"/>
    <mergeCell ref="CI68:CQ68"/>
    <mergeCell ref="CR68:CT68"/>
    <mergeCell ref="CW68:DE68"/>
    <mergeCell ref="DF68:DH68"/>
    <mergeCell ref="BP68:BR68"/>
    <mergeCell ref="BU68:CC68"/>
    <mergeCell ref="CD68:CF68"/>
    <mergeCell ref="CI69:CQ69"/>
    <mergeCell ref="CR69:CT69"/>
  </mergeCells>
  <conditionalFormatting sqref="L14:N14">
    <cfRule type="cellIs" dxfId="617" priority="94" operator="greaterThan">
      <formula>0</formula>
    </cfRule>
  </conditionalFormatting>
  <conditionalFormatting sqref="Z13:AB14">
    <cfRule type="cellIs" dxfId="616" priority="93" operator="greaterThan">
      <formula>0</formula>
    </cfRule>
  </conditionalFormatting>
  <conditionalFormatting sqref="AN13:AP14">
    <cfRule type="cellIs" dxfId="615" priority="92" operator="greaterThan">
      <formula>0</formula>
    </cfRule>
  </conditionalFormatting>
  <conditionalFormatting sqref="BB13:BD14">
    <cfRule type="cellIs" dxfId="614" priority="91" operator="greaterThan">
      <formula>0</formula>
    </cfRule>
  </conditionalFormatting>
  <conditionalFormatting sqref="BP14:BR14">
    <cfRule type="cellIs" dxfId="613" priority="90" operator="greaterThan">
      <formula>0</formula>
    </cfRule>
  </conditionalFormatting>
  <conditionalFormatting sqref="CD13:CF14">
    <cfRule type="cellIs" dxfId="612" priority="89" operator="greaterThan">
      <formula>0</formula>
    </cfRule>
  </conditionalFormatting>
  <conditionalFormatting sqref="EH13:EJ14">
    <cfRule type="cellIs" dxfId="611" priority="85" operator="greaterThan">
      <formula>0</formula>
    </cfRule>
  </conditionalFormatting>
  <conditionalFormatting sqref="DT14:DV14">
    <cfRule type="cellIs" dxfId="610" priority="86" operator="greaterThan">
      <formula>0</formula>
    </cfRule>
  </conditionalFormatting>
  <conditionalFormatting sqref="L23:N23">
    <cfRule type="cellIs" dxfId="609" priority="84" operator="greaterThan">
      <formula>0</formula>
    </cfRule>
  </conditionalFormatting>
  <conditionalFormatting sqref="DF13:DH14">
    <cfRule type="cellIs" dxfId="608" priority="87" operator="greaterThan">
      <formula>0</formula>
    </cfRule>
  </conditionalFormatting>
  <conditionalFormatting sqref="Z22:AB23">
    <cfRule type="cellIs" dxfId="607" priority="83" operator="greaterThan">
      <formula>0</formula>
    </cfRule>
  </conditionalFormatting>
  <conditionalFormatting sqref="EH22:EJ23">
    <cfRule type="cellIs" dxfId="606" priority="79" operator="greaterThan">
      <formula>0</formula>
    </cfRule>
  </conditionalFormatting>
  <conditionalFormatting sqref="AN32:AP32">
    <cfRule type="cellIs" dxfId="605" priority="71" operator="greaterThan">
      <formula>0</formula>
    </cfRule>
  </conditionalFormatting>
  <conditionalFormatting sqref="BB31:BD32">
    <cfRule type="cellIs" dxfId="604" priority="70" operator="greaterThan">
      <formula>0</formula>
    </cfRule>
  </conditionalFormatting>
  <conditionalFormatting sqref="BB22:BD23">
    <cfRule type="cellIs" dxfId="603" priority="81" operator="greaterThan">
      <formula>0</formula>
    </cfRule>
  </conditionalFormatting>
  <conditionalFormatting sqref="CD32:CF32">
    <cfRule type="cellIs" dxfId="602" priority="69" operator="greaterThan">
      <formula>0</formula>
    </cfRule>
  </conditionalFormatting>
  <conditionalFormatting sqref="BP22:BR23">
    <cfRule type="cellIs" dxfId="601" priority="80" operator="greaterThan">
      <formula>0</formula>
    </cfRule>
  </conditionalFormatting>
  <conditionalFormatting sqref="BP31:BR32">
    <cfRule type="cellIs" dxfId="600" priority="72" operator="greaterThan">
      <formula>0</formula>
    </cfRule>
  </conditionalFormatting>
  <conditionalFormatting sqref="DF23:DH23">
    <cfRule type="cellIs" dxfId="599" priority="78" operator="greaterThan">
      <formula>0</formula>
    </cfRule>
  </conditionalFormatting>
  <conditionalFormatting sqref="CD22:CF23">
    <cfRule type="cellIs" dxfId="598" priority="76" operator="greaterThan">
      <formula>0</formula>
    </cfRule>
  </conditionalFormatting>
  <conditionalFormatting sqref="CR22:CT23">
    <cfRule type="cellIs" dxfId="597" priority="75" operator="greaterThan">
      <formula>0</formula>
    </cfRule>
  </conditionalFormatting>
  <conditionalFormatting sqref="DT22:DV23">
    <cfRule type="cellIs" dxfId="596" priority="77" operator="greaterThan">
      <formula>0</formula>
    </cfRule>
  </conditionalFormatting>
  <conditionalFormatting sqref="DT31:DV32">
    <cfRule type="cellIs" dxfId="595" priority="68" operator="greaterThan">
      <formula>0</formula>
    </cfRule>
  </conditionalFormatting>
  <conditionalFormatting sqref="AN22:AP23">
    <cfRule type="cellIs" dxfId="594" priority="82" operator="greaterThan">
      <formula>0</formula>
    </cfRule>
  </conditionalFormatting>
  <conditionalFormatting sqref="Z31:AB32">
    <cfRule type="cellIs" dxfId="593" priority="73" operator="greaterThan">
      <formula>0</formula>
    </cfRule>
  </conditionalFormatting>
  <conditionalFormatting sqref="CR14:CT14">
    <cfRule type="cellIs" dxfId="592" priority="88" operator="greaterThan">
      <formula>0</formula>
    </cfRule>
  </conditionalFormatting>
  <conditionalFormatting sqref="L32:N32">
    <cfRule type="cellIs" dxfId="591" priority="74" operator="greaterThan">
      <formula>0</formula>
    </cfRule>
  </conditionalFormatting>
  <conditionalFormatting sqref="EH32:EJ32">
    <cfRule type="cellIs" dxfId="590" priority="67" operator="greaterThan">
      <formula>0</formula>
    </cfRule>
  </conditionalFormatting>
  <conditionalFormatting sqref="DF31:DH32">
    <cfRule type="cellIs" dxfId="589" priority="58" operator="greaterThan">
      <formula>0</formula>
    </cfRule>
  </conditionalFormatting>
  <conditionalFormatting sqref="AN41:AP41">
    <cfRule type="cellIs" dxfId="588" priority="66" operator="greaterThan">
      <formula>0</formula>
    </cfRule>
  </conditionalFormatting>
  <conditionalFormatting sqref="BP49:BR50">
    <cfRule type="cellIs" dxfId="587" priority="63" operator="greaterThan">
      <formula>0</formula>
    </cfRule>
  </conditionalFormatting>
  <conditionalFormatting sqref="BB40:BD41">
    <cfRule type="cellIs" dxfId="586" priority="65" operator="greaterThan">
      <formula>0</formula>
    </cfRule>
  </conditionalFormatting>
  <conditionalFormatting sqref="BB49:BD50">
    <cfRule type="cellIs" dxfId="585" priority="64" operator="greaterThan">
      <formula>0</formula>
    </cfRule>
  </conditionalFormatting>
  <conditionalFormatting sqref="EH59:EJ60">
    <cfRule type="cellIs" dxfId="584" priority="61" operator="greaterThan">
      <formula>0</formula>
    </cfRule>
  </conditionalFormatting>
  <conditionalFormatting sqref="DT60:DV60">
    <cfRule type="cellIs" dxfId="583" priority="60" operator="greaterThan">
      <formula>0</formula>
    </cfRule>
  </conditionalFormatting>
  <conditionalFormatting sqref="DF60:DH60">
    <cfRule type="cellIs" dxfId="582" priority="62" operator="greaterThan">
      <formula>0</formula>
    </cfRule>
  </conditionalFormatting>
  <conditionalFormatting sqref="L40:N41">
    <cfRule type="cellIs" dxfId="581" priority="57" operator="greaterThan">
      <formula>0</formula>
    </cfRule>
  </conditionalFormatting>
  <conditionalFormatting sqref="EH50:EJ50">
    <cfRule type="cellIs" dxfId="580" priority="49" operator="greaterThan">
      <formula>0</formula>
    </cfRule>
  </conditionalFormatting>
  <conditionalFormatting sqref="BP41:BR41">
    <cfRule type="cellIs" dxfId="579" priority="55" operator="greaterThan">
      <formula>0</formula>
    </cfRule>
  </conditionalFormatting>
  <conditionalFormatting sqref="CR31:CT32">
    <cfRule type="cellIs" dxfId="578" priority="59" operator="greaterThan">
      <formula>0</formula>
    </cfRule>
  </conditionalFormatting>
  <conditionalFormatting sqref="CD60:CF60">
    <cfRule type="cellIs" dxfId="577" priority="46" operator="greaterThan">
      <formula>0</formula>
    </cfRule>
  </conditionalFormatting>
  <conditionalFormatting sqref="CD40:CF41">
    <cfRule type="cellIs" dxfId="576" priority="54" operator="greaterThan">
      <formula>0</formula>
    </cfRule>
  </conditionalFormatting>
  <conditionalFormatting sqref="Z40:AB41">
    <cfRule type="cellIs" dxfId="575" priority="56" operator="greaterThan">
      <formula>0</formula>
    </cfRule>
  </conditionalFormatting>
  <conditionalFormatting sqref="CD50:CF50">
    <cfRule type="cellIs" dxfId="574" priority="53" operator="greaterThan">
      <formula>0</formula>
    </cfRule>
  </conditionalFormatting>
  <conditionalFormatting sqref="CR49:CT50">
    <cfRule type="cellIs" dxfId="573" priority="52" operator="greaterThan">
      <formula>0</formula>
    </cfRule>
  </conditionalFormatting>
  <conditionalFormatting sqref="DF50:DH50">
    <cfRule type="cellIs" dxfId="572" priority="51" operator="greaterThan">
      <formula>0</formula>
    </cfRule>
  </conditionalFormatting>
  <conditionalFormatting sqref="DT49:DV50">
    <cfRule type="cellIs" dxfId="571" priority="50" operator="greaterThan">
      <formula>0</formula>
    </cfRule>
  </conditionalFormatting>
  <conditionalFormatting sqref="BB60:BD60">
    <cfRule type="cellIs" dxfId="570" priority="48" operator="greaterThan">
      <formula>0</formula>
    </cfRule>
  </conditionalFormatting>
  <conditionalFormatting sqref="BP59:BR60">
    <cfRule type="cellIs" dxfId="569" priority="47" operator="greaterThan">
      <formula>0</formula>
    </cfRule>
  </conditionalFormatting>
  <conditionalFormatting sqref="AN68:AP69">
    <cfRule type="cellIs" dxfId="568" priority="43" operator="greaterThan">
      <formula>0</formula>
    </cfRule>
  </conditionalFormatting>
  <conditionalFormatting sqref="CR59:CT60">
    <cfRule type="cellIs" dxfId="567" priority="45" operator="greaterThan">
      <formula>0</formula>
    </cfRule>
  </conditionalFormatting>
  <conditionalFormatting sqref="L69:N69">
    <cfRule type="cellIs" dxfId="566" priority="44" operator="greaterThan">
      <formula>0</formula>
    </cfRule>
  </conditionalFormatting>
  <conditionalFormatting sqref="Z69:AB69">
    <cfRule type="cellIs" dxfId="565" priority="42" operator="greaterThan">
      <formula>0</formula>
    </cfRule>
  </conditionalFormatting>
  <conditionalFormatting sqref="CR41:CT41">
    <cfRule type="cellIs" dxfId="564" priority="41" operator="greaterThan">
      <formula>0</formula>
    </cfRule>
  </conditionalFormatting>
  <conditionalFormatting sqref="DF40:DH41">
    <cfRule type="cellIs" dxfId="563" priority="40" operator="greaterThan">
      <formula>0</formula>
    </cfRule>
  </conditionalFormatting>
  <conditionalFormatting sqref="DT41:DV41">
    <cfRule type="cellIs" dxfId="562" priority="39" operator="greaterThan">
      <formula>0</formula>
    </cfRule>
  </conditionalFormatting>
  <conditionalFormatting sqref="EH40:EJ41">
    <cfRule type="cellIs" dxfId="561" priority="38" operator="greaterThan">
      <formula>0</formula>
    </cfRule>
  </conditionalFormatting>
  <conditionalFormatting sqref="L49:N50">
    <cfRule type="cellIs" dxfId="560" priority="37" operator="greaterThan">
      <formula>0</formula>
    </cfRule>
  </conditionalFormatting>
  <conditionalFormatting sqref="DF68:DH69">
    <cfRule type="cellIs" dxfId="559" priority="36" operator="greaterThan">
      <formula>0</formula>
    </cfRule>
  </conditionalFormatting>
  <conditionalFormatting sqref="CR68:CT69">
    <cfRule type="cellIs" dxfId="558" priority="35" operator="greaterThan">
      <formula>0</formula>
    </cfRule>
  </conditionalFormatting>
  <conditionalFormatting sqref="CD68:CF69">
    <cfRule type="cellIs" dxfId="557" priority="33" operator="greaterThan">
      <formula>0</formula>
    </cfRule>
  </conditionalFormatting>
  <conditionalFormatting sqref="BB69:BD69">
    <cfRule type="cellIs" dxfId="556" priority="34" operator="greaterThan">
      <formula>0</formula>
    </cfRule>
  </conditionalFormatting>
  <conditionalFormatting sqref="BP68:BR69">
    <cfRule type="cellIs" dxfId="555" priority="32" operator="greaterThan">
      <formula>0</formula>
    </cfRule>
  </conditionalFormatting>
  <conditionalFormatting sqref="AN59:AP60">
    <cfRule type="cellIs" dxfId="554" priority="30" operator="greaterThan">
      <formula>0</formula>
    </cfRule>
  </conditionalFormatting>
  <conditionalFormatting sqref="L59:N60">
    <cfRule type="cellIs" dxfId="553" priority="31" operator="greaterThan">
      <formula>0</formula>
    </cfRule>
  </conditionalFormatting>
  <conditionalFormatting sqref="Z60:AB60">
    <cfRule type="cellIs" dxfId="552" priority="29" operator="greaterThan">
      <formula>0</formula>
    </cfRule>
  </conditionalFormatting>
  <conditionalFormatting sqref="Z50:AB50">
    <cfRule type="cellIs" dxfId="551" priority="28" operator="greaterThan">
      <formula>0</formula>
    </cfRule>
  </conditionalFormatting>
  <conditionalFormatting sqref="AN49:AP50">
    <cfRule type="cellIs" dxfId="550" priority="27" operator="greaterThan">
      <formula>0</formula>
    </cfRule>
  </conditionalFormatting>
  <conditionalFormatting sqref="L13:N13">
    <cfRule type="cellIs" dxfId="549" priority="26" operator="greaterThan">
      <formula>0</formula>
    </cfRule>
  </conditionalFormatting>
  <conditionalFormatting sqref="CD49:CF49">
    <cfRule type="cellIs" dxfId="548" priority="12" operator="greaterThan">
      <formula>0</formula>
    </cfRule>
  </conditionalFormatting>
  <conditionalFormatting sqref="AN31:AP31">
    <cfRule type="cellIs" dxfId="547" priority="19" operator="greaterThan">
      <formula>0</formula>
    </cfRule>
  </conditionalFormatting>
  <conditionalFormatting sqref="BP13:BR13">
    <cfRule type="cellIs" dxfId="546" priority="25" operator="greaterThan">
      <formula>0</formula>
    </cfRule>
  </conditionalFormatting>
  <conditionalFormatting sqref="CD31:CF31">
    <cfRule type="cellIs" dxfId="545" priority="18" operator="greaterThan">
      <formula>0</formula>
    </cfRule>
  </conditionalFormatting>
  <conditionalFormatting sqref="Z59:AB59">
    <cfRule type="cellIs" dxfId="544" priority="4" operator="greaterThan">
      <formula>0</formula>
    </cfRule>
  </conditionalFormatting>
  <conditionalFormatting sqref="DT13:DV13">
    <cfRule type="cellIs" dxfId="543" priority="23" operator="greaterThan">
      <formula>0</formula>
    </cfRule>
  </conditionalFormatting>
  <conditionalFormatting sqref="EH31:EJ31">
    <cfRule type="cellIs" dxfId="542" priority="17" operator="greaterThan">
      <formula>0</formula>
    </cfRule>
  </conditionalFormatting>
  <conditionalFormatting sqref="CR13:CT13">
    <cfRule type="cellIs" dxfId="541" priority="24" operator="greaterThan">
      <formula>0</formula>
    </cfRule>
  </conditionalFormatting>
  <conditionalFormatting sqref="L22:N22">
    <cfRule type="cellIs" dxfId="540" priority="22" operator="greaterThan">
      <formula>0</formula>
    </cfRule>
  </conditionalFormatting>
  <conditionalFormatting sqref="CD59:CF59">
    <cfRule type="cellIs" dxfId="539" priority="5" operator="greaterThan">
      <formula>0</formula>
    </cfRule>
  </conditionalFormatting>
  <conditionalFormatting sqref="BB59:BD59">
    <cfRule type="cellIs" dxfId="538" priority="6" operator="greaterThan">
      <formula>0</formula>
    </cfRule>
  </conditionalFormatting>
  <conditionalFormatting sqref="BP40:BR40">
    <cfRule type="cellIs" dxfId="537" priority="15" operator="greaterThan">
      <formula>0</formula>
    </cfRule>
  </conditionalFormatting>
  <conditionalFormatting sqref="DF22:DH22">
    <cfRule type="cellIs" dxfId="536" priority="21" operator="greaterThan">
      <formula>0</formula>
    </cfRule>
  </conditionalFormatting>
  <conditionalFormatting sqref="DT40:DV40">
    <cfRule type="cellIs" dxfId="535" priority="13" operator="greaterThan">
      <formula>0</formula>
    </cfRule>
  </conditionalFormatting>
  <conditionalFormatting sqref="DT59:DV59">
    <cfRule type="cellIs" dxfId="534" priority="7" operator="greaterThan">
      <formula>0</formula>
    </cfRule>
  </conditionalFormatting>
  <conditionalFormatting sqref="DF49:DH49">
    <cfRule type="cellIs" dxfId="533" priority="11" operator="greaterThan">
      <formula>0</formula>
    </cfRule>
  </conditionalFormatting>
  <conditionalFormatting sqref="L68:N68">
    <cfRule type="cellIs" dxfId="532" priority="3" operator="greaterThan">
      <formula>0</formula>
    </cfRule>
  </conditionalFormatting>
  <conditionalFormatting sqref="CR40:CT40">
    <cfRule type="cellIs" dxfId="531" priority="14" operator="greaterThan">
      <formula>0</formula>
    </cfRule>
  </conditionalFormatting>
  <conditionalFormatting sqref="L31:N31">
    <cfRule type="cellIs" dxfId="530" priority="20" operator="greaterThan">
      <formula>0</formula>
    </cfRule>
  </conditionalFormatting>
  <conditionalFormatting sqref="BB68:BD68">
    <cfRule type="cellIs" dxfId="529" priority="1" operator="greaterThan">
      <formula>0</formula>
    </cfRule>
  </conditionalFormatting>
  <conditionalFormatting sqref="Z49:AB49">
    <cfRule type="cellIs" dxfId="528" priority="9" operator="greaterThan">
      <formula>0</formula>
    </cfRule>
  </conditionalFormatting>
  <conditionalFormatting sqref="AN40:AP40">
    <cfRule type="cellIs" dxfId="527" priority="16" operator="greaterThan">
      <formula>0</formula>
    </cfRule>
  </conditionalFormatting>
  <conditionalFormatting sqref="EH49:EJ49">
    <cfRule type="cellIs" dxfId="526" priority="10" operator="greaterThan">
      <formula>0</formula>
    </cfRule>
  </conditionalFormatting>
  <conditionalFormatting sqref="DF59:DH59">
    <cfRule type="cellIs" dxfId="525" priority="8" operator="greaterThan">
      <formula>0</formula>
    </cfRule>
  </conditionalFormatting>
  <conditionalFormatting sqref="Z68:AB68">
    <cfRule type="cellIs" dxfId="524" priority="2" operator="greaterThan">
      <formula>0</formula>
    </cfRule>
  </conditionalFormatting>
  <pageMargins left="0.23622047244094491" right="0.23622047244094491" top="0.74803149606299213" bottom="0.74803149606299213" header="0.31496062992125984" footer="0.31496062992125984"/>
  <pageSetup paperSize="9" scale="49" fitToHeight="0" orientation="portrait" r:id="rId1"/>
  <headerFooter>
    <oddFooter>&amp;R&amp;"Arial,обычный"&amp;24Стр.&amp;P</oddFooter>
  </headerFooter>
  <rowBreaks count="1" manualBreakCount="1">
    <brk id="51" max="16383" man="1"/>
  </rowBreaks>
  <drawing r:id="rId2"/>
</worksheet>
</file>

<file path=xl/worksheets/sheet20.xml><?xml version="1.0" encoding="utf-8"?>
<worksheet xmlns="http://schemas.openxmlformats.org/spreadsheetml/2006/main" xmlns:r="http://schemas.openxmlformats.org/officeDocument/2006/relationships">
  <sheetPr>
    <tabColor theme="8" tint="0.39997558519241921"/>
  </sheetPr>
  <dimension ref="A1:O112"/>
  <sheetViews>
    <sheetView zoomScaleNormal="100" workbookViewId="0">
      <pane ySplit="1" topLeftCell="A2" activePane="bottomLeft" state="frozen"/>
      <selection pane="bottomLeft" activeCell="P110" sqref="P110"/>
    </sheetView>
  </sheetViews>
  <sheetFormatPr defaultRowHeight="15"/>
  <cols>
    <col min="1" max="2" width="12.28515625" customWidth="1"/>
    <col min="3" max="3" width="32.28515625" customWidth="1"/>
    <col min="4" max="4" width="12.140625" style="271" bestFit="1" customWidth="1"/>
    <col min="5" max="5" width="12.42578125" style="271" customWidth="1"/>
    <col min="6" max="6" width="5.28515625" bestFit="1" customWidth="1"/>
    <col min="7" max="7" width="9" hidden="1" customWidth="1"/>
    <col min="8" max="8" width="9.140625" style="272"/>
    <col min="9" max="10" width="0" style="272" hidden="1" customWidth="1"/>
    <col min="12" max="12" width="13.140625" customWidth="1"/>
  </cols>
  <sheetData>
    <row r="1" spans="1:15" s="285" customFormat="1" ht="12" customHeight="1" thickBot="1">
      <c r="A1" s="1176" t="s">
        <v>3858</v>
      </c>
      <c r="B1" s="1177"/>
      <c r="C1" s="1177"/>
      <c r="D1" s="1177"/>
      <c r="E1" s="1177"/>
      <c r="F1" s="1177"/>
      <c r="G1" s="1177"/>
      <c r="H1" s="1177"/>
      <c r="I1" s="1177"/>
      <c r="J1" s="1177"/>
      <c r="K1" s="1177"/>
      <c r="L1" s="1178"/>
    </row>
    <row r="2" spans="1:15" ht="11.25" customHeight="1" thickBot="1">
      <c r="A2" s="1161" t="s">
        <v>17</v>
      </c>
      <c r="B2" s="1161"/>
      <c r="C2" s="1161"/>
      <c r="D2" s="1161"/>
      <c r="E2" s="1161"/>
      <c r="F2" s="1161"/>
      <c r="G2" s="1161"/>
      <c r="H2" s="1161"/>
      <c r="I2" s="1161"/>
      <c r="J2" s="1161"/>
      <c r="K2" s="1161"/>
      <c r="L2" s="1161"/>
    </row>
    <row r="3" spans="1:15" ht="12" customHeight="1" thickBot="1">
      <c r="A3" s="1162" t="s">
        <v>6980</v>
      </c>
      <c r="B3" s="1163"/>
      <c r="C3" s="1163"/>
      <c r="D3" s="1163"/>
      <c r="E3" s="1163"/>
      <c r="F3" s="1163"/>
      <c r="G3" s="1163"/>
      <c r="H3" s="1163"/>
      <c r="I3" s="1163"/>
      <c r="J3" s="1163"/>
      <c r="K3" s="1163"/>
      <c r="L3" s="1164"/>
    </row>
    <row r="4" spans="1:15" s="277" customFormat="1" ht="18">
      <c r="A4" s="1165" t="s">
        <v>5030</v>
      </c>
      <c r="B4" s="1165"/>
      <c r="C4" s="426" t="s">
        <v>5031</v>
      </c>
      <c r="D4" s="426" t="s">
        <v>10</v>
      </c>
      <c r="E4" s="508" t="s">
        <v>5047</v>
      </c>
      <c r="F4" s="508" t="s">
        <v>5032</v>
      </c>
      <c r="G4" s="508"/>
      <c r="H4" s="510" t="s">
        <v>5000</v>
      </c>
      <c r="I4" s="511" t="s">
        <v>5292</v>
      </c>
      <c r="J4" s="512" t="s">
        <v>5293</v>
      </c>
      <c r="K4" s="508" t="s">
        <v>5005</v>
      </c>
      <c r="L4" s="508" t="s">
        <v>5033</v>
      </c>
      <c r="O4"/>
    </row>
    <row r="5" spans="1:15" ht="61.5" customHeight="1">
      <c r="A5" s="1160"/>
      <c r="B5" s="1160"/>
      <c r="C5" s="509" t="s">
        <v>6981</v>
      </c>
      <c r="D5" s="509" t="s">
        <v>6982</v>
      </c>
      <c r="E5" s="430" t="s">
        <v>6983</v>
      </c>
      <c r="F5" s="431"/>
      <c r="G5" s="432" t="s">
        <v>6984</v>
      </c>
      <c r="H5" s="433">
        <f>VLOOKUP(G5,'Прайс-лист'!B:K,10,0)</f>
        <v>1390</v>
      </c>
      <c r="I5" s="433"/>
      <c r="J5" s="433"/>
      <c r="K5" s="434"/>
      <c r="L5" s="433">
        <f>K5*H5</f>
        <v>0</v>
      </c>
    </row>
    <row r="6" spans="1:15" ht="61.5" customHeight="1">
      <c r="A6" s="1160"/>
      <c r="B6" s="1160"/>
      <c r="C6" s="509" t="s">
        <v>6985</v>
      </c>
      <c r="D6" s="509" t="s">
        <v>6986</v>
      </c>
      <c r="E6" s="430" t="s">
        <v>6983</v>
      </c>
      <c r="F6" s="431"/>
      <c r="G6" s="432" t="s">
        <v>6987</v>
      </c>
      <c r="H6" s="433">
        <f>VLOOKUP(G6,'Прайс-лист'!B:K,10,0)</f>
        <v>1390</v>
      </c>
      <c r="I6" s="433"/>
      <c r="J6" s="433"/>
      <c r="K6" s="434"/>
      <c r="L6" s="433">
        <f t="shared" ref="L6:L16" si="0">K6*H6</f>
        <v>0</v>
      </c>
    </row>
    <row r="7" spans="1:15" ht="61.5" customHeight="1">
      <c r="A7" s="1160"/>
      <c r="B7" s="1160"/>
      <c r="C7" s="509" t="s">
        <v>6985</v>
      </c>
      <c r="D7" s="509" t="s">
        <v>6988</v>
      </c>
      <c r="E7" s="430" t="s">
        <v>6983</v>
      </c>
      <c r="F7" s="431"/>
      <c r="G7" s="432" t="s">
        <v>6989</v>
      </c>
      <c r="H7" s="433">
        <f>VLOOKUP(G7,'Прайс-лист'!B:K,10,0)</f>
        <v>1390</v>
      </c>
      <c r="I7" s="433"/>
      <c r="J7" s="433"/>
      <c r="K7" s="434"/>
      <c r="L7" s="433">
        <f t="shared" si="0"/>
        <v>0</v>
      </c>
    </row>
    <row r="8" spans="1:15" ht="61.5" customHeight="1">
      <c r="A8" s="1160"/>
      <c r="B8" s="1160"/>
      <c r="C8" s="509" t="s">
        <v>6985</v>
      </c>
      <c r="D8" s="509" t="s">
        <v>3900</v>
      </c>
      <c r="E8" s="430" t="s">
        <v>6983</v>
      </c>
      <c r="F8" s="431"/>
      <c r="G8" s="432" t="s">
        <v>6990</v>
      </c>
      <c r="H8" s="433">
        <f>VLOOKUP(G8,'Прайс-лист'!B:K,10,0)</f>
        <v>1390</v>
      </c>
      <c r="I8" s="433"/>
      <c r="J8" s="433"/>
      <c r="K8" s="434"/>
      <c r="L8" s="433">
        <f t="shared" si="0"/>
        <v>0</v>
      </c>
    </row>
    <row r="9" spans="1:15" ht="61.5" customHeight="1" thickBot="1">
      <c r="A9" s="1160"/>
      <c r="B9" s="1160"/>
      <c r="C9" s="509" t="s">
        <v>6985</v>
      </c>
      <c r="D9" s="509" t="s">
        <v>6991</v>
      </c>
      <c r="E9" s="430" t="s">
        <v>6983</v>
      </c>
      <c r="F9" s="431"/>
      <c r="G9" s="432" t="s">
        <v>6992</v>
      </c>
      <c r="H9" s="433">
        <f>VLOOKUP(G9,'Прайс-лист'!B:K,10,0)</f>
        <v>1390</v>
      </c>
      <c r="I9" s="433"/>
      <c r="J9" s="433"/>
      <c r="K9" s="434"/>
      <c r="L9" s="433">
        <f t="shared" si="0"/>
        <v>0</v>
      </c>
    </row>
    <row r="10" spans="1:15" ht="12" customHeight="1" thickBot="1">
      <c r="A10" s="1162" t="s">
        <v>6993</v>
      </c>
      <c r="B10" s="1163"/>
      <c r="C10" s="1163"/>
      <c r="D10" s="1163"/>
      <c r="E10" s="1163"/>
      <c r="F10" s="1163"/>
      <c r="G10" s="1163"/>
      <c r="H10" s="1163"/>
      <c r="I10" s="1163"/>
      <c r="J10" s="1163"/>
      <c r="K10" s="1163"/>
      <c r="L10" s="1164"/>
    </row>
    <row r="11" spans="1:15" s="277" customFormat="1" ht="18">
      <c r="A11" s="1165" t="s">
        <v>5030</v>
      </c>
      <c r="B11" s="1165"/>
      <c r="C11" s="426" t="s">
        <v>5031</v>
      </c>
      <c r="D11" s="426" t="s">
        <v>10</v>
      </c>
      <c r="E11" s="508" t="s">
        <v>5047</v>
      </c>
      <c r="F11" s="508" t="s">
        <v>5032</v>
      </c>
      <c r="G11" s="508"/>
      <c r="H11" s="510" t="s">
        <v>5000</v>
      </c>
      <c r="I11" s="511" t="s">
        <v>5292</v>
      </c>
      <c r="J11" s="512" t="s">
        <v>5293</v>
      </c>
      <c r="K11" s="508" t="s">
        <v>5005</v>
      </c>
      <c r="L11" s="508" t="s">
        <v>5033</v>
      </c>
      <c r="O11"/>
    </row>
    <row r="12" spans="1:15" ht="51" customHeight="1">
      <c r="A12" s="1160"/>
      <c r="B12" s="1160"/>
      <c r="C12" s="509" t="s">
        <v>6994</v>
      </c>
      <c r="D12" s="509" t="s">
        <v>6982</v>
      </c>
      <c r="E12" s="430" t="s">
        <v>6995</v>
      </c>
      <c r="F12" s="431"/>
      <c r="G12" s="432" t="s">
        <v>6996</v>
      </c>
      <c r="H12" s="433">
        <f>VLOOKUP(G12,'Прайс-лист'!B:K,10,0)</f>
        <v>1750</v>
      </c>
      <c r="I12" s="433"/>
      <c r="J12" s="433"/>
      <c r="K12" s="434"/>
      <c r="L12" s="433">
        <f t="shared" si="0"/>
        <v>0</v>
      </c>
    </row>
    <row r="13" spans="1:15" ht="49.5" customHeight="1">
      <c r="A13" s="1160"/>
      <c r="B13" s="1160"/>
      <c r="C13" s="509" t="s">
        <v>6997</v>
      </c>
      <c r="D13" s="509" t="s">
        <v>6986</v>
      </c>
      <c r="E13" s="430" t="s">
        <v>6995</v>
      </c>
      <c r="F13" s="431"/>
      <c r="G13" s="432" t="s">
        <v>6998</v>
      </c>
      <c r="H13" s="433">
        <f>VLOOKUP(G13,'Прайс-лист'!B:K,10,0)</f>
        <v>1750</v>
      </c>
      <c r="I13" s="433"/>
      <c r="J13" s="433"/>
      <c r="K13" s="434"/>
      <c r="L13" s="433">
        <f t="shared" si="0"/>
        <v>0</v>
      </c>
    </row>
    <row r="14" spans="1:15" ht="50.25" customHeight="1">
      <c r="A14" s="1160"/>
      <c r="B14" s="1160"/>
      <c r="C14" s="509" t="s">
        <v>6997</v>
      </c>
      <c r="D14" s="509" t="s">
        <v>6988</v>
      </c>
      <c r="E14" s="430" t="s">
        <v>6995</v>
      </c>
      <c r="F14" s="431"/>
      <c r="G14" s="432" t="s">
        <v>6999</v>
      </c>
      <c r="H14" s="433">
        <f>VLOOKUP(G14,'Прайс-лист'!B:K,10,0)</f>
        <v>1750</v>
      </c>
      <c r="I14" s="433"/>
      <c r="J14" s="433"/>
      <c r="K14" s="434"/>
      <c r="L14" s="433">
        <f t="shared" si="0"/>
        <v>0</v>
      </c>
    </row>
    <row r="15" spans="1:15" ht="50.25" customHeight="1">
      <c r="A15" s="1160"/>
      <c r="B15" s="1160"/>
      <c r="C15" s="509" t="s">
        <v>6997</v>
      </c>
      <c r="D15" s="509" t="s">
        <v>3900</v>
      </c>
      <c r="E15" s="430" t="s">
        <v>6995</v>
      </c>
      <c r="F15" s="431"/>
      <c r="G15" s="432" t="s">
        <v>7000</v>
      </c>
      <c r="H15" s="433">
        <f>VLOOKUP(G15,'Прайс-лист'!B:K,10,0)</f>
        <v>1750</v>
      </c>
      <c r="I15" s="433"/>
      <c r="J15" s="433"/>
      <c r="K15" s="434"/>
      <c r="L15" s="433">
        <f t="shared" si="0"/>
        <v>0</v>
      </c>
    </row>
    <row r="16" spans="1:15" ht="51" customHeight="1" thickBot="1">
      <c r="A16" s="1160"/>
      <c r="B16" s="1160"/>
      <c r="C16" s="509" t="s">
        <v>6997</v>
      </c>
      <c r="D16" s="509" t="s">
        <v>6991</v>
      </c>
      <c r="E16" s="430" t="s">
        <v>6995</v>
      </c>
      <c r="F16" s="431"/>
      <c r="G16" s="432" t="s">
        <v>7001</v>
      </c>
      <c r="H16" s="433">
        <f>VLOOKUP(G16,'Прайс-лист'!B:K,10,0)</f>
        <v>1750</v>
      </c>
      <c r="I16" s="433"/>
      <c r="J16" s="433"/>
      <c r="K16" s="434"/>
      <c r="L16" s="433">
        <f t="shared" si="0"/>
        <v>0</v>
      </c>
    </row>
    <row r="17" spans="1:15" ht="12" customHeight="1" thickBot="1">
      <c r="A17" s="1162" t="s">
        <v>6993</v>
      </c>
      <c r="B17" s="1163"/>
      <c r="C17" s="1163"/>
      <c r="D17" s="1163"/>
      <c r="E17" s="1163"/>
      <c r="F17" s="1163"/>
      <c r="G17" s="1163"/>
      <c r="H17" s="1163"/>
      <c r="I17" s="1163"/>
      <c r="J17" s="1163"/>
      <c r="K17" s="1163"/>
      <c r="L17" s="1164"/>
    </row>
    <row r="18" spans="1:15" s="277" customFormat="1" ht="18">
      <c r="A18" s="1165" t="s">
        <v>5030</v>
      </c>
      <c r="B18" s="1165"/>
      <c r="C18" s="426" t="s">
        <v>5031</v>
      </c>
      <c r="D18" s="426" t="s">
        <v>10</v>
      </c>
      <c r="E18" s="508" t="s">
        <v>5047</v>
      </c>
      <c r="F18" s="508" t="s">
        <v>5032</v>
      </c>
      <c r="G18" s="508"/>
      <c r="H18" s="510" t="s">
        <v>5000</v>
      </c>
      <c r="I18" s="428"/>
      <c r="J18" s="428"/>
      <c r="K18" s="508" t="s">
        <v>5005</v>
      </c>
      <c r="L18" s="508" t="s">
        <v>5033</v>
      </c>
      <c r="O18"/>
    </row>
    <row r="19" spans="1:15" ht="48.75" customHeight="1">
      <c r="A19" s="1160"/>
      <c r="B19" s="1160"/>
      <c r="C19" s="1166" t="s">
        <v>7002</v>
      </c>
      <c r="D19" s="509" t="s">
        <v>6982</v>
      </c>
      <c r="E19" s="430" t="s">
        <v>6975</v>
      </c>
      <c r="F19" s="431"/>
      <c r="G19" s="432" t="s">
        <v>7003</v>
      </c>
      <c r="H19" s="433">
        <f>VLOOKUP(G19,'Прайс-лист'!B:K,10,0)</f>
        <v>89</v>
      </c>
      <c r="I19" s="433"/>
      <c r="J19" s="433"/>
      <c r="K19" s="434"/>
      <c r="L19" s="433">
        <f t="shared" ref="L19:L23" si="1">K19*H19</f>
        <v>0</v>
      </c>
      <c r="M19" s="277"/>
    </row>
    <row r="20" spans="1:15" ht="48.75" customHeight="1">
      <c r="A20" s="1160"/>
      <c r="B20" s="1160"/>
      <c r="C20" s="1166"/>
      <c r="D20" s="509" t="s">
        <v>6986</v>
      </c>
      <c r="E20" s="430" t="s">
        <v>6975</v>
      </c>
      <c r="F20" s="431"/>
      <c r="G20" s="432" t="s">
        <v>7004</v>
      </c>
      <c r="H20" s="433">
        <f>VLOOKUP(G20,'Прайс-лист'!B:K,10,0)</f>
        <v>89</v>
      </c>
      <c r="I20" s="433"/>
      <c r="J20" s="433"/>
      <c r="K20" s="434"/>
      <c r="L20" s="433">
        <f t="shared" si="1"/>
        <v>0</v>
      </c>
      <c r="M20" s="277"/>
    </row>
    <row r="21" spans="1:15" ht="48.75" customHeight="1">
      <c r="A21" s="1160"/>
      <c r="B21" s="1160"/>
      <c r="C21" s="1166"/>
      <c r="D21" s="509" t="s">
        <v>6988</v>
      </c>
      <c r="E21" s="430" t="s">
        <v>6975</v>
      </c>
      <c r="F21" s="431"/>
      <c r="G21" s="432" t="s">
        <v>7005</v>
      </c>
      <c r="H21" s="433">
        <f>VLOOKUP(G21,'Прайс-лист'!B:K,10,0)</f>
        <v>89</v>
      </c>
      <c r="I21" s="433"/>
      <c r="J21" s="433"/>
      <c r="K21" s="434"/>
      <c r="L21" s="433">
        <f t="shared" si="1"/>
        <v>0</v>
      </c>
      <c r="M21" s="277"/>
    </row>
    <row r="22" spans="1:15" ht="48.75" customHeight="1">
      <c r="A22" s="1160"/>
      <c r="B22" s="1160"/>
      <c r="C22" s="1166"/>
      <c r="D22" s="509" t="s">
        <v>3900</v>
      </c>
      <c r="E22" s="430" t="s">
        <v>6975</v>
      </c>
      <c r="F22" s="431"/>
      <c r="G22" s="432" t="s">
        <v>7006</v>
      </c>
      <c r="H22" s="433">
        <f>VLOOKUP(G22,'Прайс-лист'!B:K,10,0)</f>
        <v>89</v>
      </c>
      <c r="I22" s="433"/>
      <c r="J22" s="433"/>
      <c r="K22" s="434"/>
      <c r="L22" s="433">
        <f t="shared" si="1"/>
        <v>0</v>
      </c>
      <c r="M22" s="277"/>
    </row>
    <row r="23" spans="1:15" ht="48.75" customHeight="1">
      <c r="A23" s="1160"/>
      <c r="B23" s="1160"/>
      <c r="C23" s="1166"/>
      <c r="D23" s="509" t="s">
        <v>6991</v>
      </c>
      <c r="E23" s="430" t="s">
        <v>6975</v>
      </c>
      <c r="F23" s="431"/>
      <c r="G23" s="432" t="s">
        <v>7007</v>
      </c>
      <c r="H23" s="433">
        <f>VLOOKUP(G23,'Прайс-лист'!B:K,10,0)</f>
        <v>89</v>
      </c>
      <c r="I23" s="433"/>
      <c r="J23" s="433"/>
      <c r="K23" s="434"/>
      <c r="L23" s="433">
        <f t="shared" si="1"/>
        <v>0</v>
      </c>
      <c r="M23" s="277"/>
    </row>
    <row r="24" spans="1:15" ht="11.25" customHeight="1" thickBot="1">
      <c r="A24" s="1161" t="s">
        <v>17</v>
      </c>
      <c r="B24" s="1161"/>
      <c r="C24" s="1161"/>
      <c r="D24" s="1161"/>
      <c r="E24" s="1161"/>
      <c r="F24" s="1161"/>
      <c r="G24" s="1161"/>
      <c r="H24" s="1161"/>
      <c r="I24" s="1161"/>
      <c r="J24" s="1161"/>
      <c r="K24" s="1161"/>
      <c r="L24" s="1161"/>
    </row>
    <row r="25" spans="1:15" ht="12" customHeight="1" thickBot="1">
      <c r="A25" s="1162" t="s">
        <v>7008</v>
      </c>
      <c r="B25" s="1163"/>
      <c r="C25" s="1163"/>
      <c r="D25" s="1179"/>
      <c r="E25" s="1163"/>
      <c r="F25" s="1163"/>
      <c r="G25" s="1163"/>
      <c r="H25" s="1163"/>
      <c r="I25" s="1163"/>
      <c r="J25" s="1163"/>
      <c r="K25" s="1163"/>
      <c r="L25" s="1164"/>
      <c r="M25" s="277"/>
    </row>
    <row r="26" spans="1:15" s="277" customFormat="1" ht="18">
      <c r="A26" s="1165" t="s">
        <v>5030</v>
      </c>
      <c r="B26" s="1165"/>
      <c r="C26" s="426" t="s">
        <v>5031</v>
      </c>
      <c r="D26" s="426" t="s">
        <v>10</v>
      </c>
      <c r="E26" s="508" t="s">
        <v>5047</v>
      </c>
      <c r="F26" s="508" t="s">
        <v>5032</v>
      </c>
      <c r="G26" s="508"/>
      <c r="H26" s="510" t="s">
        <v>5000</v>
      </c>
      <c r="I26" s="511" t="s">
        <v>5292</v>
      </c>
      <c r="J26" s="512" t="s">
        <v>5293</v>
      </c>
      <c r="K26" s="508" t="s">
        <v>5005</v>
      </c>
      <c r="L26" s="508" t="s">
        <v>5033</v>
      </c>
      <c r="O26"/>
    </row>
    <row r="27" spans="1:15" ht="11.25" customHeight="1">
      <c r="A27" s="1169"/>
      <c r="B27" s="1170"/>
      <c r="C27" s="1167" t="s">
        <v>7009</v>
      </c>
      <c r="D27" s="1167" t="s">
        <v>2749</v>
      </c>
      <c r="E27" s="509" t="s">
        <v>7010</v>
      </c>
      <c r="F27" s="431"/>
      <c r="G27" s="432" t="s">
        <v>7011</v>
      </c>
      <c r="H27" s="433">
        <f>VLOOKUP(G27,'Прайс-лист'!B:K,10,0)</f>
        <v>190</v>
      </c>
      <c r="I27" s="433"/>
      <c r="J27" s="433"/>
      <c r="K27" s="434"/>
      <c r="L27" s="433">
        <f t="shared" ref="L27:L78" si="2">K27*H27</f>
        <v>0</v>
      </c>
    </row>
    <row r="28" spans="1:15" ht="11.25" customHeight="1">
      <c r="A28" s="1174"/>
      <c r="B28" s="1175"/>
      <c r="C28" s="1173"/>
      <c r="D28" s="1173"/>
      <c r="E28" s="509" t="s">
        <v>7012</v>
      </c>
      <c r="F28" s="431"/>
      <c r="G28" s="432" t="s">
        <v>7013</v>
      </c>
      <c r="H28" s="433">
        <f>VLOOKUP(G28,'Прайс-лист'!B:K,10,0)</f>
        <v>300</v>
      </c>
      <c r="I28" s="433"/>
      <c r="J28" s="433"/>
      <c r="K28" s="434"/>
      <c r="L28" s="433">
        <f t="shared" si="2"/>
        <v>0</v>
      </c>
    </row>
    <row r="29" spans="1:15" ht="11.25" customHeight="1">
      <c r="A29" s="1174"/>
      <c r="B29" s="1175"/>
      <c r="C29" s="1173"/>
      <c r="D29" s="1173"/>
      <c r="E29" s="509" t="s">
        <v>7014</v>
      </c>
      <c r="F29" s="431"/>
      <c r="G29" s="432" t="s">
        <v>7015</v>
      </c>
      <c r="H29" s="433">
        <f>VLOOKUP(G29,'Прайс-лист'!B:K,10,0)</f>
        <v>380</v>
      </c>
      <c r="I29" s="433"/>
      <c r="J29" s="433"/>
      <c r="K29" s="434"/>
      <c r="L29" s="433">
        <f t="shared" si="2"/>
        <v>0</v>
      </c>
    </row>
    <row r="30" spans="1:15" ht="11.25" customHeight="1">
      <c r="A30" s="1174"/>
      <c r="B30" s="1175"/>
      <c r="C30" s="1173"/>
      <c r="D30" s="1173"/>
      <c r="E30" s="509" t="s">
        <v>5422</v>
      </c>
      <c r="F30" s="431"/>
      <c r="G30" s="432" t="s">
        <v>7016</v>
      </c>
      <c r="H30" s="433">
        <f>VLOOKUP(G30,'Прайс-лист'!B:K,10,0)</f>
        <v>460</v>
      </c>
      <c r="I30" s="433"/>
      <c r="J30" s="433"/>
      <c r="K30" s="434"/>
      <c r="L30" s="433">
        <f t="shared" si="2"/>
        <v>0</v>
      </c>
    </row>
    <row r="31" spans="1:15" ht="11.25" customHeight="1">
      <c r="A31" s="1174"/>
      <c r="B31" s="1175"/>
      <c r="C31" s="1173"/>
      <c r="D31" s="1173"/>
      <c r="E31" s="509" t="s">
        <v>5423</v>
      </c>
      <c r="F31" s="431"/>
      <c r="G31" s="432" t="s">
        <v>7017</v>
      </c>
      <c r="H31" s="433">
        <f>VLOOKUP(G31,'Прайс-лист'!B:K,10,0)</f>
        <v>520</v>
      </c>
      <c r="I31" s="433"/>
      <c r="J31" s="433"/>
      <c r="K31" s="434"/>
      <c r="L31" s="433">
        <f t="shared" si="2"/>
        <v>0</v>
      </c>
    </row>
    <row r="32" spans="1:15" ht="11.25" customHeight="1">
      <c r="A32" s="1174"/>
      <c r="B32" s="1175"/>
      <c r="C32" s="1173"/>
      <c r="D32" s="1173"/>
      <c r="E32" s="509" t="s">
        <v>5424</v>
      </c>
      <c r="F32" s="431"/>
      <c r="G32" s="432" t="s">
        <v>7018</v>
      </c>
      <c r="H32" s="433">
        <f>VLOOKUP(G32,'Прайс-лист'!B:K,10,0)</f>
        <v>680</v>
      </c>
      <c r="I32" s="433"/>
      <c r="J32" s="433"/>
      <c r="K32" s="434"/>
      <c r="L32" s="433">
        <f t="shared" si="2"/>
        <v>0</v>
      </c>
    </row>
    <row r="33" spans="1:12" ht="11.25" customHeight="1">
      <c r="A33" s="1174"/>
      <c r="B33" s="1175"/>
      <c r="C33" s="1173"/>
      <c r="D33" s="1173"/>
      <c r="E33" s="509" t="s">
        <v>7019</v>
      </c>
      <c r="F33" s="431"/>
      <c r="G33" s="432" t="s">
        <v>7020</v>
      </c>
      <c r="H33" s="433">
        <f>VLOOKUP(G33,'Прайс-лист'!B:K,10,0)</f>
        <v>820</v>
      </c>
      <c r="I33" s="433"/>
      <c r="J33" s="433"/>
      <c r="K33" s="434"/>
      <c r="L33" s="433">
        <f t="shared" si="2"/>
        <v>0</v>
      </c>
    </row>
    <row r="34" spans="1:12" ht="11.25" customHeight="1">
      <c r="A34" s="1174"/>
      <c r="B34" s="1175"/>
      <c r="C34" s="1173"/>
      <c r="D34" s="1173"/>
      <c r="E34" s="509" t="s">
        <v>7021</v>
      </c>
      <c r="F34" s="431"/>
      <c r="G34" s="432" t="s">
        <v>7022</v>
      </c>
      <c r="H34" s="433">
        <f>VLOOKUP(G34,'Прайс-лист'!B:K,10,0)</f>
        <v>990</v>
      </c>
      <c r="I34" s="433"/>
      <c r="J34" s="433"/>
      <c r="K34" s="434"/>
      <c r="L34" s="433">
        <f t="shared" si="2"/>
        <v>0</v>
      </c>
    </row>
    <row r="35" spans="1:12" ht="11.25" customHeight="1">
      <c r="A35" s="1174"/>
      <c r="B35" s="1175"/>
      <c r="C35" s="1173"/>
      <c r="D35" s="1173"/>
      <c r="E35" s="509" t="s">
        <v>7023</v>
      </c>
      <c r="F35" s="431"/>
      <c r="G35" s="432" t="s">
        <v>7024</v>
      </c>
      <c r="H35" s="433">
        <f>VLOOKUP(G35,'Прайс-лист'!B:K,10,0)</f>
        <v>1140</v>
      </c>
      <c r="I35" s="433"/>
      <c r="J35" s="433"/>
      <c r="K35" s="434"/>
      <c r="L35" s="433">
        <f t="shared" si="2"/>
        <v>0</v>
      </c>
    </row>
    <row r="36" spans="1:12" ht="11.25" customHeight="1">
      <c r="A36" s="1174"/>
      <c r="B36" s="1175"/>
      <c r="C36" s="1173"/>
      <c r="D36" s="1173"/>
      <c r="E36" s="509" t="s">
        <v>7025</v>
      </c>
      <c r="F36" s="431"/>
      <c r="G36" s="432" t="s">
        <v>7026</v>
      </c>
      <c r="H36" s="433">
        <f>VLOOKUP(G36,'Прайс-лист'!B:K,10,0)</f>
        <v>1290</v>
      </c>
      <c r="I36" s="433"/>
      <c r="J36" s="433"/>
      <c r="K36" s="434"/>
      <c r="L36" s="433">
        <f t="shared" si="2"/>
        <v>0</v>
      </c>
    </row>
    <row r="37" spans="1:12" ht="11.25" customHeight="1">
      <c r="A37" s="1174"/>
      <c r="B37" s="1175"/>
      <c r="C37" s="1173"/>
      <c r="D37" s="1173"/>
      <c r="E37" s="509" t="s">
        <v>7027</v>
      </c>
      <c r="F37" s="431"/>
      <c r="G37" s="432" t="s">
        <v>7028</v>
      </c>
      <c r="H37" s="433">
        <f>VLOOKUP(G37,'Прайс-лист'!B:K,10,0)</f>
        <v>1450</v>
      </c>
      <c r="I37" s="433"/>
      <c r="J37" s="433"/>
      <c r="K37" s="434"/>
      <c r="L37" s="433">
        <f t="shared" si="2"/>
        <v>0</v>
      </c>
    </row>
    <row r="38" spans="1:12" ht="11.25" customHeight="1">
      <c r="A38" s="1174"/>
      <c r="B38" s="1175"/>
      <c r="C38" s="1173"/>
      <c r="D38" s="1173"/>
      <c r="E38" s="509" t="s">
        <v>7029</v>
      </c>
      <c r="F38" s="431"/>
      <c r="G38" s="432" t="s">
        <v>7030</v>
      </c>
      <c r="H38" s="433">
        <f>VLOOKUP(G38,'Прайс-лист'!B:K,10,0)</f>
        <v>1590</v>
      </c>
      <c r="I38" s="433"/>
      <c r="J38" s="433"/>
      <c r="K38" s="434"/>
      <c r="L38" s="433">
        <f t="shared" si="2"/>
        <v>0</v>
      </c>
    </row>
    <row r="39" spans="1:12" ht="11.25" customHeight="1">
      <c r="A39" s="1171"/>
      <c r="B39" s="1172"/>
      <c r="C39" s="1168"/>
      <c r="D39" s="1168"/>
      <c r="E39" s="509" t="s">
        <v>7031</v>
      </c>
      <c r="F39" s="431"/>
      <c r="G39" s="432" t="s">
        <v>7032</v>
      </c>
      <c r="H39" s="433">
        <f>VLOOKUP(G39,'Прайс-лист'!B:K,10,0)</f>
        <v>2360</v>
      </c>
      <c r="I39" s="433"/>
      <c r="J39" s="433"/>
      <c r="K39" s="434"/>
      <c r="L39" s="433">
        <f t="shared" si="2"/>
        <v>0</v>
      </c>
    </row>
    <row r="40" spans="1:12" ht="11.25" customHeight="1">
      <c r="A40" s="1169"/>
      <c r="B40" s="1170"/>
      <c r="C40" s="1167" t="s">
        <v>7033</v>
      </c>
      <c r="D40" s="1167" t="s">
        <v>7034</v>
      </c>
      <c r="E40" s="509" t="s">
        <v>7010</v>
      </c>
      <c r="F40" s="431"/>
      <c r="G40" s="432" t="s">
        <v>7035</v>
      </c>
      <c r="H40" s="433">
        <f>VLOOKUP(G40,'Прайс-лист'!B:K,10,0)</f>
        <v>190</v>
      </c>
      <c r="I40" s="433"/>
      <c r="J40" s="433"/>
      <c r="K40" s="434"/>
      <c r="L40" s="433">
        <f t="shared" si="2"/>
        <v>0</v>
      </c>
    </row>
    <row r="41" spans="1:12" ht="11.25" customHeight="1">
      <c r="A41" s="1174"/>
      <c r="B41" s="1175"/>
      <c r="C41" s="1173"/>
      <c r="D41" s="1173"/>
      <c r="E41" s="509" t="s">
        <v>7012</v>
      </c>
      <c r="F41" s="431"/>
      <c r="G41" s="432" t="s">
        <v>7036</v>
      </c>
      <c r="H41" s="433">
        <f>VLOOKUP(G41,'Прайс-лист'!B:K,10,0)</f>
        <v>300</v>
      </c>
      <c r="I41" s="433"/>
      <c r="J41" s="433"/>
      <c r="K41" s="434"/>
      <c r="L41" s="433">
        <f t="shared" si="2"/>
        <v>0</v>
      </c>
    </row>
    <row r="42" spans="1:12" ht="11.25" customHeight="1">
      <c r="A42" s="1174"/>
      <c r="B42" s="1175"/>
      <c r="C42" s="1173"/>
      <c r="D42" s="1173"/>
      <c r="E42" s="509" t="s">
        <v>7014</v>
      </c>
      <c r="F42" s="431"/>
      <c r="G42" s="432" t="s">
        <v>7037</v>
      </c>
      <c r="H42" s="433">
        <f>VLOOKUP(G42,'Прайс-лист'!B:K,10,0)</f>
        <v>380</v>
      </c>
      <c r="I42" s="433"/>
      <c r="J42" s="433"/>
      <c r="K42" s="434"/>
      <c r="L42" s="433">
        <f t="shared" si="2"/>
        <v>0</v>
      </c>
    </row>
    <row r="43" spans="1:12" ht="11.25" customHeight="1">
      <c r="A43" s="1174"/>
      <c r="B43" s="1175"/>
      <c r="C43" s="1173"/>
      <c r="D43" s="1173"/>
      <c r="E43" s="509" t="s">
        <v>5422</v>
      </c>
      <c r="F43" s="431"/>
      <c r="G43" s="432" t="s">
        <v>7038</v>
      </c>
      <c r="H43" s="433">
        <f>VLOOKUP(G43,'Прайс-лист'!B:K,10,0)</f>
        <v>460</v>
      </c>
      <c r="I43" s="433"/>
      <c r="J43" s="433"/>
      <c r="K43" s="434"/>
      <c r="L43" s="433">
        <f t="shared" si="2"/>
        <v>0</v>
      </c>
    </row>
    <row r="44" spans="1:12" ht="11.25" customHeight="1">
      <c r="A44" s="1174"/>
      <c r="B44" s="1175"/>
      <c r="C44" s="1173"/>
      <c r="D44" s="1173"/>
      <c r="E44" s="509" t="s">
        <v>5423</v>
      </c>
      <c r="F44" s="431"/>
      <c r="G44" s="432" t="s">
        <v>7039</v>
      </c>
      <c r="H44" s="433">
        <f>VLOOKUP(G44,'Прайс-лист'!B:K,10,0)</f>
        <v>520</v>
      </c>
      <c r="I44" s="433"/>
      <c r="J44" s="433"/>
      <c r="K44" s="434"/>
      <c r="L44" s="433">
        <f t="shared" si="2"/>
        <v>0</v>
      </c>
    </row>
    <row r="45" spans="1:12" ht="11.25" customHeight="1">
      <c r="A45" s="1174"/>
      <c r="B45" s="1175"/>
      <c r="C45" s="1173"/>
      <c r="D45" s="1173"/>
      <c r="E45" s="509" t="s">
        <v>5424</v>
      </c>
      <c r="F45" s="431"/>
      <c r="G45" s="432" t="s">
        <v>7040</v>
      </c>
      <c r="H45" s="433">
        <f>VLOOKUP(G45,'Прайс-лист'!B:K,10,0)</f>
        <v>680</v>
      </c>
      <c r="I45" s="433"/>
      <c r="J45" s="433"/>
      <c r="K45" s="434"/>
      <c r="L45" s="433">
        <f t="shared" si="2"/>
        <v>0</v>
      </c>
    </row>
    <row r="46" spans="1:12" ht="11.25" customHeight="1">
      <c r="A46" s="1174"/>
      <c r="B46" s="1175"/>
      <c r="C46" s="1173"/>
      <c r="D46" s="1173"/>
      <c r="E46" s="509" t="s">
        <v>7019</v>
      </c>
      <c r="F46" s="431"/>
      <c r="G46" s="432" t="s">
        <v>7041</v>
      </c>
      <c r="H46" s="433">
        <f>VLOOKUP(G46,'Прайс-лист'!B:K,10,0)</f>
        <v>820</v>
      </c>
      <c r="I46" s="433"/>
      <c r="J46" s="433"/>
      <c r="K46" s="434"/>
      <c r="L46" s="433">
        <f t="shared" si="2"/>
        <v>0</v>
      </c>
    </row>
    <row r="47" spans="1:12" ht="11.25" customHeight="1">
      <c r="A47" s="1174"/>
      <c r="B47" s="1175"/>
      <c r="C47" s="1173"/>
      <c r="D47" s="1173"/>
      <c r="E47" s="509" t="s">
        <v>7021</v>
      </c>
      <c r="F47" s="431"/>
      <c r="G47" s="432" t="s">
        <v>7042</v>
      </c>
      <c r="H47" s="433">
        <f>VLOOKUP(G47,'Прайс-лист'!B:K,10,0)</f>
        <v>990</v>
      </c>
      <c r="I47" s="433"/>
      <c r="J47" s="433"/>
      <c r="K47" s="434"/>
      <c r="L47" s="433">
        <f t="shared" si="2"/>
        <v>0</v>
      </c>
    </row>
    <row r="48" spans="1:12" ht="11.25" customHeight="1">
      <c r="A48" s="1174"/>
      <c r="B48" s="1175"/>
      <c r="C48" s="1173"/>
      <c r="D48" s="1173"/>
      <c r="E48" s="509" t="s">
        <v>7023</v>
      </c>
      <c r="F48" s="431"/>
      <c r="G48" s="432" t="s">
        <v>7043</v>
      </c>
      <c r="H48" s="433">
        <f>VLOOKUP(G48,'Прайс-лист'!B:K,10,0)</f>
        <v>1140</v>
      </c>
      <c r="I48" s="433"/>
      <c r="J48" s="433"/>
      <c r="K48" s="434"/>
      <c r="L48" s="433">
        <f t="shared" si="2"/>
        <v>0</v>
      </c>
    </row>
    <row r="49" spans="1:12" ht="11.25" customHeight="1">
      <c r="A49" s="1174"/>
      <c r="B49" s="1175"/>
      <c r="C49" s="1173"/>
      <c r="D49" s="1173"/>
      <c r="E49" s="509" t="s">
        <v>7025</v>
      </c>
      <c r="F49" s="431"/>
      <c r="G49" s="432" t="s">
        <v>7044</v>
      </c>
      <c r="H49" s="433">
        <f>VLOOKUP(G49,'Прайс-лист'!B:K,10,0)</f>
        <v>1290</v>
      </c>
      <c r="I49" s="433"/>
      <c r="J49" s="433"/>
      <c r="K49" s="434"/>
      <c r="L49" s="433">
        <f t="shared" si="2"/>
        <v>0</v>
      </c>
    </row>
    <row r="50" spans="1:12" ht="11.25" customHeight="1">
      <c r="A50" s="1174"/>
      <c r="B50" s="1175"/>
      <c r="C50" s="1173"/>
      <c r="D50" s="1173"/>
      <c r="E50" s="509" t="s">
        <v>7027</v>
      </c>
      <c r="F50" s="431"/>
      <c r="G50" s="432" t="s">
        <v>7045</v>
      </c>
      <c r="H50" s="433">
        <f>VLOOKUP(G50,'Прайс-лист'!B:K,10,0)</f>
        <v>1450</v>
      </c>
      <c r="I50" s="433"/>
      <c r="J50" s="433"/>
      <c r="K50" s="434"/>
      <c r="L50" s="433">
        <f t="shared" si="2"/>
        <v>0</v>
      </c>
    </row>
    <row r="51" spans="1:12" ht="11.25" customHeight="1">
      <c r="A51" s="1174"/>
      <c r="B51" s="1175"/>
      <c r="C51" s="1173"/>
      <c r="D51" s="1173"/>
      <c r="E51" s="509" t="s">
        <v>7029</v>
      </c>
      <c r="F51" s="431"/>
      <c r="G51" s="432" t="s">
        <v>7046</v>
      </c>
      <c r="H51" s="433">
        <f>VLOOKUP(G51,'Прайс-лист'!B:K,10,0)</f>
        <v>1590</v>
      </c>
      <c r="I51" s="433"/>
      <c r="J51" s="433"/>
      <c r="K51" s="434"/>
      <c r="L51" s="433">
        <f t="shared" si="2"/>
        <v>0</v>
      </c>
    </row>
    <row r="52" spans="1:12" ht="11.25" customHeight="1">
      <c r="A52" s="1171"/>
      <c r="B52" s="1172"/>
      <c r="C52" s="1168"/>
      <c r="D52" s="1168"/>
      <c r="E52" s="509" t="s">
        <v>7031</v>
      </c>
      <c r="F52" s="431"/>
      <c r="G52" s="432" t="s">
        <v>7047</v>
      </c>
      <c r="H52" s="433">
        <f>VLOOKUP(G52,'Прайс-лист'!B:K,10,0)</f>
        <v>2360</v>
      </c>
      <c r="I52" s="433"/>
      <c r="J52" s="433"/>
      <c r="K52" s="434"/>
      <c r="L52" s="433">
        <f t="shared" si="2"/>
        <v>0</v>
      </c>
    </row>
    <row r="53" spans="1:12" ht="11.25" customHeight="1">
      <c r="A53" s="1169"/>
      <c r="B53" s="1170"/>
      <c r="C53" s="1167" t="s">
        <v>7009</v>
      </c>
      <c r="D53" s="1167" t="s">
        <v>3900</v>
      </c>
      <c r="E53" s="509" t="s">
        <v>7010</v>
      </c>
      <c r="F53" s="431"/>
      <c r="G53" s="432" t="s">
        <v>7048</v>
      </c>
      <c r="H53" s="433">
        <f>VLOOKUP(G53,'Прайс-лист'!B:K,10,0)</f>
        <v>190</v>
      </c>
      <c r="I53" s="433"/>
      <c r="J53" s="433"/>
      <c r="K53" s="434"/>
      <c r="L53" s="433">
        <f t="shared" si="2"/>
        <v>0</v>
      </c>
    </row>
    <row r="54" spans="1:12" ht="11.25" customHeight="1">
      <c r="A54" s="1174"/>
      <c r="B54" s="1175"/>
      <c r="C54" s="1173"/>
      <c r="D54" s="1173"/>
      <c r="E54" s="509" t="s">
        <v>7012</v>
      </c>
      <c r="F54" s="431"/>
      <c r="G54" s="432" t="s">
        <v>7049</v>
      </c>
      <c r="H54" s="433">
        <f>VLOOKUP(G54,'Прайс-лист'!B:K,10,0)</f>
        <v>300</v>
      </c>
      <c r="I54" s="433"/>
      <c r="J54" s="433"/>
      <c r="K54" s="434"/>
      <c r="L54" s="433">
        <f t="shared" si="2"/>
        <v>0</v>
      </c>
    </row>
    <row r="55" spans="1:12" ht="11.25" customHeight="1">
      <c r="A55" s="1174"/>
      <c r="B55" s="1175"/>
      <c r="C55" s="1173"/>
      <c r="D55" s="1173"/>
      <c r="E55" s="509" t="s">
        <v>7014</v>
      </c>
      <c r="F55" s="431"/>
      <c r="G55" s="432" t="s">
        <v>7050</v>
      </c>
      <c r="H55" s="433">
        <f>VLOOKUP(G55,'Прайс-лист'!B:K,10,0)</f>
        <v>380</v>
      </c>
      <c r="I55" s="433"/>
      <c r="J55" s="433"/>
      <c r="K55" s="434"/>
      <c r="L55" s="433">
        <f t="shared" si="2"/>
        <v>0</v>
      </c>
    </row>
    <row r="56" spans="1:12" ht="11.25" customHeight="1">
      <c r="A56" s="1174"/>
      <c r="B56" s="1175"/>
      <c r="C56" s="1173"/>
      <c r="D56" s="1173"/>
      <c r="E56" s="509" t="s">
        <v>5422</v>
      </c>
      <c r="F56" s="431"/>
      <c r="G56" s="432" t="s">
        <v>7051</v>
      </c>
      <c r="H56" s="433">
        <f>VLOOKUP(G56,'Прайс-лист'!B:K,10,0)</f>
        <v>460</v>
      </c>
      <c r="I56" s="433"/>
      <c r="J56" s="433"/>
      <c r="K56" s="434"/>
      <c r="L56" s="433">
        <f t="shared" si="2"/>
        <v>0</v>
      </c>
    </row>
    <row r="57" spans="1:12" ht="11.25" customHeight="1">
      <c r="A57" s="1174"/>
      <c r="B57" s="1175"/>
      <c r="C57" s="1173"/>
      <c r="D57" s="1173"/>
      <c r="E57" s="509" t="s">
        <v>5423</v>
      </c>
      <c r="F57" s="431"/>
      <c r="G57" s="432" t="s">
        <v>7052</v>
      </c>
      <c r="H57" s="433">
        <f>VLOOKUP(G57,'Прайс-лист'!B:K,10,0)</f>
        <v>520</v>
      </c>
      <c r="I57" s="433"/>
      <c r="J57" s="433"/>
      <c r="K57" s="434"/>
      <c r="L57" s="433">
        <f t="shared" si="2"/>
        <v>0</v>
      </c>
    </row>
    <row r="58" spans="1:12" ht="11.25" customHeight="1">
      <c r="A58" s="1174"/>
      <c r="B58" s="1175"/>
      <c r="C58" s="1173"/>
      <c r="D58" s="1173"/>
      <c r="E58" s="509" t="s">
        <v>5424</v>
      </c>
      <c r="F58" s="431"/>
      <c r="G58" s="432" t="s">
        <v>7053</v>
      </c>
      <c r="H58" s="433">
        <f>VLOOKUP(G58,'Прайс-лист'!B:K,10,0)</f>
        <v>680</v>
      </c>
      <c r="I58" s="433"/>
      <c r="J58" s="433"/>
      <c r="K58" s="434"/>
      <c r="L58" s="433">
        <f t="shared" si="2"/>
        <v>0</v>
      </c>
    </row>
    <row r="59" spans="1:12" ht="11.25" customHeight="1">
      <c r="A59" s="1174"/>
      <c r="B59" s="1175"/>
      <c r="C59" s="1173"/>
      <c r="D59" s="1173"/>
      <c r="E59" s="509" t="s">
        <v>7019</v>
      </c>
      <c r="F59" s="431"/>
      <c r="G59" s="432" t="s">
        <v>7054</v>
      </c>
      <c r="H59" s="433">
        <f>VLOOKUP(G59,'Прайс-лист'!B:K,10,0)</f>
        <v>820</v>
      </c>
      <c r="I59" s="433"/>
      <c r="J59" s="433"/>
      <c r="K59" s="434"/>
      <c r="L59" s="433">
        <f t="shared" si="2"/>
        <v>0</v>
      </c>
    </row>
    <row r="60" spans="1:12" ht="11.25" customHeight="1">
      <c r="A60" s="1174"/>
      <c r="B60" s="1175"/>
      <c r="C60" s="1173"/>
      <c r="D60" s="1173"/>
      <c r="E60" s="509" t="s">
        <v>7021</v>
      </c>
      <c r="F60" s="431"/>
      <c r="G60" s="432" t="s">
        <v>7055</v>
      </c>
      <c r="H60" s="433">
        <f>VLOOKUP(G60,'Прайс-лист'!B:K,10,0)</f>
        <v>990</v>
      </c>
      <c r="I60" s="433"/>
      <c r="J60" s="433"/>
      <c r="K60" s="434"/>
      <c r="L60" s="433">
        <f t="shared" si="2"/>
        <v>0</v>
      </c>
    </row>
    <row r="61" spans="1:12" ht="11.25" customHeight="1">
      <c r="A61" s="1174"/>
      <c r="B61" s="1175"/>
      <c r="C61" s="1173"/>
      <c r="D61" s="1173"/>
      <c r="E61" s="509" t="s">
        <v>7023</v>
      </c>
      <c r="F61" s="431"/>
      <c r="G61" s="432" t="s">
        <v>7056</v>
      </c>
      <c r="H61" s="433">
        <f>VLOOKUP(G61,'Прайс-лист'!B:K,10,0)</f>
        <v>1140</v>
      </c>
      <c r="I61" s="433"/>
      <c r="J61" s="433"/>
      <c r="K61" s="434"/>
      <c r="L61" s="433">
        <f t="shared" si="2"/>
        <v>0</v>
      </c>
    </row>
    <row r="62" spans="1:12" ht="11.25" customHeight="1">
      <c r="A62" s="1174"/>
      <c r="B62" s="1175"/>
      <c r="C62" s="1173"/>
      <c r="D62" s="1173"/>
      <c r="E62" s="509" t="s">
        <v>7025</v>
      </c>
      <c r="F62" s="431"/>
      <c r="G62" s="432" t="s">
        <v>7057</v>
      </c>
      <c r="H62" s="433">
        <f>VLOOKUP(G62,'Прайс-лист'!B:K,10,0)</f>
        <v>1290</v>
      </c>
      <c r="I62" s="433"/>
      <c r="J62" s="433"/>
      <c r="K62" s="434"/>
      <c r="L62" s="433">
        <f t="shared" si="2"/>
        <v>0</v>
      </c>
    </row>
    <row r="63" spans="1:12" ht="11.25" customHeight="1">
      <c r="A63" s="1174"/>
      <c r="B63" s="1175"/>
      <c r="C63" s="1173"/>
      <c r="D63" s="1173"/>
      <c r="E63" s="509" t="s">
        <v>7027</v>
      </c>
      <c r="F63" s="431"/>
      <c r="G63" s="432" t="s">
        <v>7058</v>
      </c>
      <c r="H63" s="433">
        <f>VLOOKUP(G63,'Прайс-лист'!B:K,10,0)</f>
        <v>1450</v>
      </c>
      <c r="I63" s="433"/>
      <c r="J63" s="433"/>
      <c r="K63" s="434"/>
      <c r="L63" s="433">
        <f t="shared" si="2"/>
        <v>0</v>
      </c>
    </row>
    <row r="64" spans="1:12" ht="11.25" customHeight="1">
      <c r="A64" s="1174"/>
      <c r="B64" s="1175"/>
      <c r="C64" s="1173"/>
      <c r="D64" s="1173"/>
      <c r="E64" s="509" t="s">
        <v>7029</v>
      </c>
      <c r="F64" s="431"/>
      <c r="G64" s="432" t="s">
        <v>7059</v>
      </c>
      <c r="H64" s="433">
        <f>VLOOKUP(G64,'Прайс-лист'!B:K,10,0)</f>
        <v>1590</v>
      </c>
      <c r="I64" s="433"/>
      <c r="J64" s="433"/>
      <c r="K64" s="434"/>
      <c r="L64" s="433">
        <f t="shared" si="2"/>
        <v>0</v>
      </c>
    </row>
    <row r="65" spans="1:12" ht="11.25" customHeight="1">
      <c r="A65" s="1171"/>
      <c r="B65" s="1172"/>
      <c r="C65" s="1168"/>
      <c r="D65" s="1168"/>
      <c r="E65" s="509" t="s">
        <v>7031</v>
      </c>
      <c r="F65" s="431"/>
      <c r="G65" s="432" t="s">
        <v>7060</v>
      </c>
      <c r="H65" s="433">
        <f>VLOOKUP(G65,'Прайс-лист'!B:K,10,0)</f>
        <v>2360</v>
      </c>
      <c r="I65" s="433"/>
      <c r="J65" s="433"/>
      <c r="K65" s="434"/>
      <c r="L65" s="433">
        <f t="shared" si="2"/>
        <v>0</v>
      </c>
    </row>
    <row r="66" spans="1:12" ht="11.25" customHeight="1">
      <c r="A66" s="1169"/>
      <c r="B66" s="1170"/>
      <c r="C66" s="1167" t="s">
        <v>7033</v>
      </c>
      <c r="D66" s="1167" t="s">
        <v>7061</v>
      </c>
      <c r="E66" s="509" t="s">
        <v>7010</v>
      </c>
      <c r="F66" s="431"/>
      <c r="G66" s="432" t="s">
        <v>7062</v>
      </c>
      <c r="H66" s="433">
        <f>VLOOKUP(G66,'Прайс-лист'!B:K,10,0)</f>
        <v>190</v>
      </c>
      <c r="I66" s="433"/>
      <c r="J66" s="433"/>
      <c r="K66" s="434"/>
      <c r="L66" s="433">
        <f t="shared" si="2"/>
        <v>0</v>
      </c>
    </row>
    <row r="67" spans="1:12" ht="11.25" customHeight="1">
      <c r="A67" s="1174"/>
      <c r="B67" s="1175"/>
      <c r="C67" s="1173"/>
      <c r="D67" s="1173"/>
      <c r="E67" s="509" t="s">
        <v>7012</v>
      </c>
      <c r="F67" s="431"/>
      <c r="G67" s="432" t="s">
        <v>7063</v>
      </c>
      <c r="H67" s="433">
        <f>VLOOKUP(G67,'Прайс-лист'!B:K,10,0)</f>
        <v>300</v>
      </c>
      <c r="I67" s="433"/>
      <c r="J67" s="433"/>
      <c r="K67" s="434"/>
      <c r="L67" s="433">
        <f t="shared" si="2"/>
        <v>0</v>
      </c>
    </row>
    <row r="68" spans="1:12" ht="11.25" customHeight="1">
      <c r="A68" s="1174"/>
      <c r="B68" s="1175"/>
      <c r="C68" s="1173"/>
      <c r="D68" s="1173"/>
      <c r="E68" s="509" t="s">
        <v>7014</v>
      </c>
      <c r="F68" s="431"/>
      <c r="G68" s="432" t="s">
        <v>7064</v>
      </c>
      <c r="H68" s="433">
        <f>VLOOKUP(G68,'Прайс-лист'!B:K,10,0)</f>
        <v>380</v>
      </c>
      <c r="I68" s="433"/>
      <c r="J68" s="433"/>
      <c r="K68" s="434"/>
      <c r="L68" s="433">
        <f t="shared" si="2"/>
        <v>0</v>
      </c>
    </row>
    <row r="69" spans="1:12" ht="11.25" customHeight="1">
      <c r="A69" s="1174"/>
      <c r="B69" s="1175"/>
      <c r="C69" s="1173"/>
      <c r="D69" s="1173"/>
      <c r="E69" s="509" t="s">
        <v>5422</v>
      </c>
      <c r="F69" s="431"/>
      <c r="G69" s="432" t="s">
        <v>7065</v>
      </c>
      <c r="H69" s="433">
        <f>VLOOKUP(G69,'Прайс-лист'!B:K,10,0)</f>
        <v>460</v>
      </c>
      <c r="I69" s="433"/>
      <c r="J69" s="433"/>
      <c r="K69" s="434"/>
      <c r="L69" s="433">
        <f t="shared" si="2"/>
        <v>0</v>
      </c>
    </row>
    <row r="70" spans="1:12" ht="11.25" customHeight="1">
      <c r="A70" s="1174"/>
      <c r="B70" s="1175"/>
      <c r="C70" s="1173"/>
      <c r="D70" s="1173"/>
      <c r="E70" s="509" t="s">
        <v>5423</v>
      </c>
      <c r="F70" s="431"/>
      <c r="G70" s="432" t="s">
        <v>7066</v>
      </c>
      <c r="H70" s="433">
        <f>VLOOKUP(G70,'Прайс-лист'!B:K,10,0)</f>
        <v>520</v>
      </c>
      <c r="I70" s="433"/>
      <c r="J70" s="433"/>
      <c r="K70" s="434"/>
      <c r="L70" s="433">
        <f t="shared" si="2"/>
        <v>0</v>
      </c>
    </row>
    <row r="71" spans="1:12" ht="11.25" customHeight="1">
      <c r="A71" s="1174"/>
      <c r="B71" s="1175"/>
      <c r="C71" s="1173"/>
      <c r="D71" s="1173"/>
      <c r="E71" s="509" t="s">
        <v>5424</v>
      </c>
      <c r="F71" s="431"/>
      <c r="G71" s="432" t="s">
        <v>7067</v>
      </c>
      <c r="H71" s="433">
        <f>VLOOKUP(G71,'Прайс-лист'!B:K,10,0)</f>
        <v>680</v>
      </c>
      <c r="I71" s="433"/>
      <c r="J71" s="433"/>
      <c r="K71" s="434"/>
      <c r="L71" s="433">
        <f t="shared" si="2"/>
        <v>0</v>
      </c>
    </row>
    <row r="72" spans="1:12" ht="11.25" customHeight="1">
      <c r="A72" s="1174"/>
      <c r="B72" s="1175"/>
      <c r="C72" s="1173"/>
      <c r="D72" s="1173"/>
      <c r="E72" s="509" t="s">
        <v>7019</v>
      </c>
      <c r="F72" s="431"/>
      <c r="G72" s="432" t="s">
        <v>7068</v>
      </c>
      <c r="H72" s="433">
        <f>VLOOKUP(G72,'Прайс-лист'!B:K,10,0)</f>
        <v>820</v>
      </c>
      <c r="I72" s="433"/>
      <c r="J72" s="433"/>
      <c r="K72" s="434"/>
      <c r="L72" s="433">
        <f t="shared" si="2"/>
        <v>0</v>
      </c>
    </row>
    <row r="73" spans="1:12" ht="11.25" customHeight="1">
      <c r="A73" s="1174"/>
      <c r="B73" s="1175"/>
      <c r="C73" s="1173"/>
      <c r="D73" s="1173"/>
      <c r="E73" s="509" t="s">
        <v>7021</v>
      </c>
      <c r="F73" s="431"/>
      <c r="G73" s="432" t="s">
        <v>7069</v>
      </c>
      <c r="H73" s="433">
        <f>VLOOKUP(G73,'Прайс-лист'!B:K,10,0)</f>
        <v>990</v>
      </c>
      <c r="I73" s="433"/>
      <c r="J73" s="433"/>
      <c r="K73" s="434"/>
      <c r="L73" s="433">
        <f t="shared" si="2"/>
        <v>0</v>
      </c>
    </row>
    <row r="74" spans="1:12" ht="11.25" customHeight="1">
      <c r="A74" s="1174"/>
      <c r="B74" s="1175"/>
      <c r="C74" s="1173"/>
      <c r="D74" s="1173"/>
      <c r="E74" s="509" t="s">
        <v>7023</v>
      </c>
      <c r="F74" s="431"/>
      <c r="G74" s="432" t="s">
        <v>7070</v>
      </c>
      <c r="H74" s="433">
        <f>VLOOKUP(G74,'Прайс-лист'!B:K,10,0)</f>
        <v>1140</v>
      </c>
      <c r="I74" s="433"/>
      <c r="J74" s="433"/>
      <c r="K74" s="434"/>
      <c r="L74" s="433">
        <f t="shared" si="2"/>
        <v>0</v>
      </c>
    </row>
    <row r="75" spans="1:12" ht="11.25" customHeight="1">
      <c r="A75" s="1174"/>
      <c r="B75" s="1175"/>
      <c r="C75" s="1173"/>
      <c r="D75" s="1173"/>
      <c r="E75" s="509" t="s">
        <v>7025</v>
      </c>
      <c r="F75" s="431"/>
      <c r="G75" s="432" t="s">
        <v>7071</v>
      </c>
      <c r="H75" s="433">
        <f>VLOOKUP(G75,'Прайс-лист'!B:K,10,0)</f>
        <v>1290</v>
      </c>
      <c r="I75" s="433"/>
      <c r="J75" s="433"/>
      <c r="K75" s="434"/>
      <c r="L75" s="433">
        <f t="shared" si="2"/>
        <v>0</v>
      </c>
    </row>
    <row r="76" spans="1:12" ht="11.25" customHeight="1">
      <c r="A76" s="1174"/>
      <c r="B76" s="1175"/>
      <c r="C76" s="1173"/>
      <c r="D76" s="1173"/>
      <c r="E76" s="509" t="s">
        <v>7027</v>
      </c>
      <c r="F76" s="431"/>
      <c r="G76" s="432" t="s">
        <v>7072</v>
      </c>
      <c r="H76" s="433">
        <f>VLOOKUP(G76,'Прайс-лист'!B:K,10,0)</f>
        <v>1450</v>
      </c>
      <c r="I76" s="433"/>
      <c r="J76" s="433"/>
      <c r="K76" s="434"/>
      <c r="L76" s="433">
        <f t="shared" si="2"/>
        <v>0</v>
      </c>
    </row>
    <row r="77" spans="1:12" ht="11.25" customHeight="1">
      <c r="A77" s="1174"/>
      <c r="B77" s="1175"/>
      <c r="C77" s="1173"/>
      <c r="D77" s="1173"/>
      <c r="E77" s="509" t="s">
        <v>7029</v>
      </c>
      <c r="F77" s="431"/>
      <c r="G77" s="432" t="s">
        <v>7073</v>
      </c>
      <c r="H77" s="433">
        <f>VLOOKUP(G77,'Прайс-лист'!B:K,10,0)</f>
        <v>1590</v>
      </c>
      <c r="I77" s="433"/>
      <c r="J77" s="433"/>
      <c r="K77" s="434"/>
      <c r="L77" s="433">
        <f t="shared" si="2"/>
        <v>0</v>
      </c>
    </row>
    <row r="78" spans="1:12" ht="11.25" customHeight="1">
      <c r="A78" s="1171"/>
      <c r="B78" s="1172"/>
      <c r="C78" s="1168"/>
      <c r="D78" s="1168"/>
      <c r="E78" s="509" t="s">
        <v>7031</v>
      </c>
      <c r="F78" s="431"/>
      <c r="G78" s="432" t="s">
        <v>7074</v>
      </c>
      <c r="H78" s="433">
        <f>VLOOKUP(G78,'Прайс-лист'!B:K,10,0)</f>
        <v>2360</v>
      </c>
      <c r="I78" s="433"/>
      <c r="J78" s="433"/>
      <c r="K78" s="434"/>
      <c r="L78" s="433">
        <f t="shared" si="2"/>
        <v>0</v>
      </c>
    </row>
    <row r="79" spans="1:12" ht="11.25" customHeight="1" thickBot="1">
      <c r="A79" s="1161" t="s">
        <v>17</v>
      </c>
      <c r="B79" s="1161"/>
      <c r="C79" s="1161"/>
      <c r="D79" s="1161"/>
      <c r="E79" s="1161"/>
      <c r="F79" s="1161"/>
      <c r="G79" s="1161"/>
      <c r="H79" s="1161"/>
      <c r="I79" s="1161"/>
      <c r="J79" s="1161"/>
      <c r="K79" s="1161"/>
      <c r="L79" s="1161"/>
    </row>
    <row r="80" spans="1:12" s="285" customFormat="1" ht="12" customHeight="1" thickBot="1">
      <c r="A80" s="1176" t="s">
        <v>3858</v>
      </c>
      <c r="B80" s="1177"/>
      <c r="C80" s="1177"/>
      <c r="D80" s="1177"/>
      <c r="E80" s="1177"/>
      <c r="F80" s="1177"/>
      <c r="G80" s="1177"/>
      <c r="H80" s="1177"/>
      <c r="I80" s="1177"/>
      <c r="J80" s="1177"/>
      <c r="K80" s="1177"/>
      <c r="L80" s="1178"/>
    </row>
    <row r="81" spans="1:15" ht="12" customHeight="1" thickBot="1">
      <c r="A81" s="1162" t="s">
        <v>7075</v>
      </c>
      <c r="B81" s="1163"/>
      <c r="C81" s="1163"/>
      <c r="D81" s="1163"/>
      <c r="E81" s="1163"/>
      <c r="F81" s="1163"/>
      <c r="G81" s="1163"/>
      <c r="H81" s="1163"/>
      <c r="I81" s="1163"/>
      <c r="J81" s="1163"/>
      <c r="K81" s="1163"/>
      <c r="L81" s="1164"/>
    </row>
    <row r="82" spans="1:15" s="277" customFormat="1" ht="18">
      <c r="A82" s="1165" t="s">
        <v>5030</v>
      </c>
      <c r="B82" s="1165"/>
      <c r="C82" s="426" t="s">
        <v>5031</v>
      </c>
      <c r="D82" s="426" t="s">
        <v>10</v>
      </c>
      <c r="E82" s="508" t="s">
        <v>5047</v>
      </c>
      <c r="F82" s="508" t="s">
        <v>5032</v>
      </c>
      <c r="G82" s="508"/>
      <c r="H82" s="510" t="s">
        <v>5000</v>
      </c>
      <c r="I82" s="511" t="s">
        <v>5292</v>
      </c>
      <c r="J82" s="512" t="s">
        <v>5293</v>
      </c>
      <c r="K82" s="508" t="s">
        <v>5005</v>
      </c>
      <c r="L82" s="508" t="s">
        <v>5033</v>
      </c>
      <c r="O82"/>
    </row>
    <row r="83" spans="1:15" ht="59.25" customHeight="1">
      <c r="A83" s="1160"/>
      <c r="B83" s="1160"/>
      <c r="C83" s="1167" t="s">
        <v>7076</v>
      </c>
      <c r="D83" s="509" t="s">
        <v>2749</v>
      </c>
      <c r="E83" s="1167" t="s">
        <v>6995</v>
      </c>
      <c r="F83" s="431"/>
      <c r="G83" s="432" t="s">
        <v>7077</v>
      </c>
      <c r="H83" s="433">
        <f>VLOOKUP(G83,'Прайс-лист'!B:K,10,0)</f>
        <v>2550</v>
      </c>
      <c r="I83" s="433"/>
      <c r="J83" s="433"/>
      <c r="K83" s="434"/>
      <c r="L83" s="433">
        <f t="shared" ref="L83:L86" si="3">K83*H83</f>
        <v>0</v>
      </c>
    </row>
    <row r="84" spans="1:15" ht="59.25" customHeight="1">
      <c r="A84" s="1160"/>
      <c r="B84" s="1160"/>
      <c r="C84" s="1173"/>
      <c r="D84" s="509" t="s">
        <v>7034</v>
      </c>
      <c r="E84" s="1173"/>
      <c r="F84" s="431"/>
      <c r="G84" s="432" t="s">
        <v>7078</v>
      </c>
      <c r="H84" s="433">
        <f>VLOOKUP(G84,'Прайс-лист'!B:K,10,0)</f>
        <v>2550</v>
      </c>
      <c r="I84" s="433"/>
      <c r="J84" s="433"/>
      <c r="K84" s="434"/>
      <c r="L84" s="433">
        <f t="shared" si="3"/>
        <v>0</v>
      </c>
    </row>
    <row r="85" spans="1:15" ht="59.25" customHeight="1">
      <c r="A85" s="1160"/>
      <c r="B85" s="1160"/>
      <c r="C85" s="1173"/>
      <c r="D85" s="509" t="s">
        <v>3900</v>
      </c>
      <c r="E85" s="1173"/>
      <c r="F85" s="431"/>
      <c r="G85" s="432" t="s">
        <v>7079</v>
      </c>
      <c r="H85" s="433">
        <f>VLOOKUP(G85,'Прайс-лист'!B:K,10,0)</f>
        <v>2550</v>
      </c>
      <c r="I85" s="433"/>
      <c r="J85" s="433"/>
      <c r="K85" s="434"/>
      <c r="L85" s="433">
        <f t="shared" si="3"/>
        <v>0</v>
      </c>
    </row>
    <row r="86" spans="1:15" ht="59.25" customHeight="1" thickBot="1">
      <c r="A86" s="1160"/>
      <c r="B86" s="1160"/>
      <c r="C86" s="1168"/>
      <c r="D86" s="509" t="s">
        <v>7061</v>
      </c>
      <c r="E86" s="1168"/>
      <c r="F86" s="431"/>
      <c r="G86" s="432" t="s">
        <v>7080</v>
      </c>
      <c r="H86" s="433">
        <f>VLOOKUP(G86,'Прайс-лист'!B:K,10,0)</f>
        <v>2550</v>
      </c>
      <c r="I86" s="433"/>
      <c r="J86" s="433"/>
      <c r="K86" s="434"/>
      <c r="L86" s="433">
        <f t="shared" si="3"/>
        <v>0</v>
      </c>
    </row>
    <row r="87" spans="1:15" ht="12" customHeight="1" thickBot="1">
      <c r="A87" s="1162" t="s">
        <v>7081</v>
      </c>
      <c r="B87" s="1163"/>
      <c r="C87" s="1163"/>
      <c r="D87" s="1163"/>
      <c r="E87" s="1163"/>
      <c r="F87" s="1163"/>
      <c r="G87" s="1163"/>
      <c r="H87" s="1163"/>
      <c r="I87" s="1163"/>
      <c r="J87" s="1163"/>
      <c r="K87" s="1163"/>
      <c r="L87" s="1164"/>
    </row>
    <row r="88" spans="1:15" s="277" customFormat="1" ht="18">
      <c r="A88" s="1165" t="s">
        <v>5030</v>
      </c>
      <c r="B88" s="1165"/>
      <c r="C88" s="426" t="s">
        <v>5031</v>
      </c>
      <c r="D88" s="426" t="s">
        <v>10</v>
      </c>
      <c r="E88" s="508" t="s">
        <v>5047</v>
      </c>
      <c r="F88" s="508" t="s">
        <v>5032</v>
      </c>
      <c r="G88" s="508"/>
      <c r="H88" s="510" t="s">
        <v>5000</v>
      </c>
      <c r="I88" s="511" t="s">
        <v>5292</v>
      </c>
      <c r="J88" s="512" t="s">
        <v>5293</v>
      </c>
      <c r="K88" s="508" t="s">
        <v>5005</v>
      </c>
      <c r="L88" s="508" t="s">
        <v>5033</v>
      </c>
      <c r="O88"/>
    </row>
    <row r="89" spans="1:15" ht="30.75" customHeight="1">
      <c r="A89" s="1169"/>
      <c r="B89" s="1170"/>
      <c r="C89" s="1167" t="s">
        <v>7082</v>
      </c>
      <c r="D89" s="1166" t="s">
        <v>2749</v>
      </c>
      <c r="E89" s="513" t="s">
        <v>7083</v>
      </c>
      <c r="F89" s="431"/>
      <c r="G89" s="432" t="s">
        <v>7084</v>
      </c>
      <c r="H89" s="433">
        <f>VLOOKUP(G89,'Прайс-лист'!B:K,10,0)</f>
        <v>320</v>
      </c>
      <c r="I89" s="433"/>
      <c r="J89" s="433"/>
      <c r="K89" s="434"/>
      <c r="L89" s="433">
        <f t="shared" ref="L89:L104" si="4">K89*H89</f>
        <v>0</v>
      </c>
    </row>
    <row r="90" spans="1:15" ht="30.75" customHeight="1">
      <c r="A90" s="1171"/>
      <c r="B90" s="1172"/>
      <c r="C90" s="1173"/>
      <c r="D90" s="1166"/>
      <c r="E90" s="513" t="s">
        <v>7085</v>
      </c>
      <c r="F90" s="431"/>
      <c r="G90" s="432" t="s">
        <v>7086</v>
      </c>
      <c r="H90" s="433">
        <f>VLOOKUP(G90,'Прайс-лист'!B:K,10,0)</f>
        <v>320</v>
      </c>
      <c r="I90" s="433"/>
      <c r="J90" s="433"/>
      <c r="K90" s="434"/>
      <c r="L90" s="433">
        <f t="shared" si="4"/>
        <v>0</v>
      </c>
    </row>
    <row r="91" spans="1:15" ht="30.75" customHeight="1">
      <c r="A91" s="1169"/>
      <c r="B91" s="1170"/>
      <c r="C91" s="1173"/>
      <c r="D91" s="1166" t="s">
        <v>7034</v>
      </c>
      <c r="E91" s="513" t="s">
        <v>7083</v>
      </c>
      <c r="F91" s="431"/>
      <c r="G91" s="432" t="s">
        <v>7087</v>
      </c>
      <c r="H91" s="433">
        <f>VLOOKUP(G91,'Прайс-лист'!B:K,10,0)</f>
        <v>320</v>
      </c>
      <c r="I91" s="433"/>
      <c r="J91" s="433"/>
      <c r="K91" s="434"/>
      <c r="L91" s="433">
        <f t="shared" si="4"/>
        <v>0</v>
      </c>
    </row>
    <row r="92" spans="1:15" ht="30.75" customHeight="1">
      <c r="A92" s="1171"/>
      <c r="B92" s="1172"/>
      <c r="C92" s="1173"/>
      <c r="D92" s="1166"/>
      <c r="E92" s="513" t="s">
        <v>7085</v>
      </c>
      <c r="F92" s="431"/>
      <c r="G92" s="432" t="s">
        <v>7088</v>
      </c>
      <c r="H92" s="433">
        <f>VLOOKUP(G92,'Прайс-лист'!B:K,10,0)</f>
        <v>320</v>
      </c>
      <c r="I92" s="433"/>
      <c r="J92" s="433"/>
      <c r="K92" s="434"/>
      <c r="L92" s="433">
        <f t="shared" si="4"/>
        <v>0</v>
      </c>
    </row>
    <row r="93" spans="1:15" ht="30.75" customHeight="1">
      <c r="A93" s="1169"/>
      <c r="B93" s="1170"/>
      <c r="C93" s="1173"/>
      <c r="D93" s="1166" t="s">
        <v>3900</v>
      </c>
      <c r="E93" s="513" t="s">
        <v>7083</v>
      </c>
      <c r="F93" s="431"/>
      <c r="G93" s="432" t="s">
        <v>7089</v>
      </c>
      <c r="H93" s="433">
        <f>VLOOKUP(G93,'Прайс-лист'!B:K,10,0)</f>
        <v>320</v>
      </c>
      <c r="I93" s="433"/>
      <c r="J93" s="433"/>
      <c r="K93" s="434"/>
      <c r="L93" s="433">
        <f t="shared" si="4"/>
        <v>0</v>
      </c>
    </row>
    <row r="94" spans="1:15" ht="30.75" customHeight="1">
      <c r="A94" s="1171"/>
      <c r="B94" s="1172"/>
      <c r="C94" s="1173"/>
      <c r="D94" s="1166"/>
      <c r="E94" s="513" t="s">
        <v>7085</v>
      </c>
      <c r="F94" s="431"/>
      <c r="G94" s="432" t="s">
        <v>7090</v>
      </c>
      <c r="H94" s="433">
        <f>VLOOKUP(G94,'Прайс-лист'!B:K,10,0)</f>
        <v>320</v>
      </c>
      <c r="I94" s="433"/>
      <c r="J94" s="433"/>
      <c r="K94" s="434"/>
      <c r="L94" s="433">
        <f t="shared" si="4"/>
        <v>0</v>
      </c>
    </row>
    <row r="95" spans="1:15" ht="30.75" customHeight="1">
      <c r="A95" s="1169"/>
      <c r="B95" s="1170"/>
      <c r="C95" s="1173"/>
      <c r="D95" s="1166" t="s">
        <v>7061</v>
      </c>
      <c r="E95" s="513" t="s">
        <v>7083</v>
      </c>
      <c r="F95" s="431"/>
      <c r="G95" s="432" t="s">
        <v>7091</v>
      </c>
      <c r="H95" s="433">
        <f>VLOOKUP(G95,'Прайс-лист'!B:K,10,0)</f>
        <v>320</v>
      </c>
      <c r="I95" s="433"/>
      <c r="J95" s="433"/>
      <c r="K95" s="434"/>
      <c r="L95" s="433">
        <f t="shared" si="4"/>
        <v>0</v>
      </c>
    </row>
    <row r="96" spans="1:15" ht="30.75" customHeight="1">
      <c r="A96" s="1171"/>
      <c r="B96" s="1172"/>
      <c r="C96" s="1168"/>
      <c r="D96" s="1166"/>
      <c r="E96" s="513" t="s">
        <v>7085</v>
      </c>
      <c r="F96" s="431"/>
      <c r="G96" s="432" t="s">
        <v>7092</v>
      </c>
      <c r="H96" s="433">
        <f>VLOOKUP(G96,'Прайс-лист'!B:K,10,0)</f>
        <v>320</v>
      </c>
      <c r="I96" s="433"/>
      <c r="J96" s="433"/>
      <c r="K96" s="434"/>
      <c r="L96" s="433">
        <f t="shared" si="4"/>
        <v>0</v>
      </c>
    </row>
    <row r="97" spans="1:15" ht="30.75" customHeight="1">
      <c r="A97" s="1169"/>
      <c r="B97" s="1170"/>
      <c r="C97" s="1167" t="s">
        <v>7093</v>
      </c>
      <c r="D97" s="1166" t="s">
        <v>2749</v>
      </c>
      <c r="E97" s="513" t="s">
        <v>7083</v>
      </c>
      <c r="F97" s="431"/>
      <c r="G97" s="432" t="s">
        <v>7094</v>
      </c>
      <c r="H97" s="433">
        <f>VLOOKUP(G97,'Прайс-лист'!B:K,10,0)</f>
        <v>320</v>
      </c>
      <c r="I97" s="433"/>
      <c r="J97" s="433"/>
      <c r="K97" s="434"/>
      <c r="L97" s="433">
        <f t="shared" si="4"/>
        <v>0</v>
      </c>
    </row>
    <row r="98" spans="1:15" ht="30.75" customHeight="1">
      <c r="A98" s="1171"/>
      <c r="B98" s="1172"/>
      <c r="C98" s="1173"/>
      <c r="D98" s="1166"/>
      <c r="E98" s="513" t="s">
        <v>7085</v>
      </c>
      <c r="F98" s="431"/>
      <c r="G98" s="432" t="s">
        <v>7095</v>
      </c>
      <c r="H98" s="433">
        <f>VLOOKUP(G98,'Прайс-лист'!B:K,10,0)</f>
        <v>320</v>
      </c>
      <c r="I98" s="433"/>
      <c r="J98" s="433"/>
      <c r="K98" s="434"/>
      <c r="L98" s="433">
        <f t="shared" si="4"/>
        <v>0</v>
      </c>
    </row>
    <row r="99" spans="1:15" ht="30.75" customHeight="1">
      <c r="A99" s="1169"/>
      <c r="B99" s="1170"/>
      <c r="C99" s="1173"/>
      <c r="D99" s="1166" t="s">
        <v>7034</v>
      </c>
      <c r="E99" s="513" t="s">
        <v>7083</v>
      </c>
      <c r="F99" s="431"/>
      <c r="G99" s="432" t="s">
        <v>7096</v>
      </c>
      <c r="H99" s="433">
        <f>VLOOKUP(G99,'Прайс-лист'!B:K,10,0)</f>
        <v>320</v>
      </c>
      <c r="I99" s="433"/>
      <c r="J99" s="433"/>
      <c r="K99" s="434"/>
      <c r="L99" s="433">
        <f t="shared" si="4"/>
        <v>0</v>
      </c>
    </row>
    <row r="100" spans="1:15" ht="30.75" customHeight="1">
      <c r="A100" s="1171"/>
      <c r="B100" s="1172"/>
      <c r="C100" s="1173"/>
      <c r="D100" s="1166"/>
      <c r="E100" s="513" t="s">
        <v>7085</v>
      </c>
      <c r="F100" s="431"/>
      <c r="G100" s="432" t="s">
        <v>7097</v>
      </c>
      <c r="H100" s="433">
        <f>VLOOKUP(G100,'Прайс-лист'!B:K,10,0)</f>
        <v>320</v>
      </c>
      <c r="I100" s="433"/>
      <c r="J100" s="433"/>
      <c r="K100" s="434"/>
      <c r="L100" s="433">
        <f t="shared" si="4"/>
        <v>0</v>
      </c>
    </row>
    <row r="101" spans="1:15" ht="30.75" customHeight="1">
      <c r="A101" s="1169"/>
      <c r="B101" s="1170"/>
      <c r="C101" s="1173"/>
      <c r="D101" s="1166" t="s">
        <v>3900</v>
      </c>
      <c r="E101" s="513" t="s">
        <v>7083</v>
      </c>
      <c r="F101" s="431"/>
      <c r="G101" s="432" t="s">
        <v>7098</v>
      </c>
      <c r="H101" s="433">
        <f>VLOOKUP(G101,'Прайс-лист'!B:K,10,0)</f>
        <v>320</v>
      </c>
      <c r="I101" s="433"/>
      <c r="J101" s="433"/>
      <c r="K101" s="434"/>
      <c r="L101" s="433">
        <f t="shared" si="4"/>
        <v>0</v>
      </c>
    </row>
    <row r="102" spans="1:15" ht="30.75" customHeight="1">
      <c r="A102" s="1171"/>
      <c r="B102" s="1172"/>
      <c r="C102" s="1173"/>
      <c r="D102" s="1166"/>
      <c r="E102" s="513" t="s">
        <v>7085</v>
      </c>
      <c r="F102" s="431"/>
      <c r="G102" s="432" t="s">
        <v>7099</v>
      </c>
      <c r="H102" s="433">
        <f>VLOOKUP(G102,'Прайс-лист'!B:K,10,0)</f>
        <v>320</v>
      </c>
      <c r="I102" s="433"/>
      <c r="J102" s="433"/>
      <c r="K102" s="434"/>
      <c r="L102" s="433">
        <f t="shared" si="4"/>
        <v>0</v>
      </c>
    </row>
    <row r="103" spans="1:15" ht="30.75" customHeight="1">
      <c r="A103" s="1169"/>
      <c r="B103" s="1170"/>
      <c r="C103" s="1173"/>
      <c r="D103" s="1166" t="s">
        <v>7061</v>
      </c>
      <c r="E103" s="513" t="s">
        <v>7083</v>
      </c>
      <c r="F103" s="431"/>
      <c r="G103" s="432" t="s">
        <v>7100</v>
      </c>
      <c r="H103" s="433">
        <f>VLOOKUP(G103,'Прайс-лист'!B:K,10,0)</f>
        <v>320</v>
      </c>
      <c r="I103" s="433"/>
      <c r="J103" s="433"/>
      <c r="K103" s="434"/>
      <c r="L103" s="433">
        <f t="shared" si="4"/>
        <v>0</v>
      </c>
    </row>
    <row r="104" spans="1:15" ht="30.75" customHeight="1">
      <c r="A104" s="1171"/>
      <c r="B104" s="1172"/>
      <c r="C104" s="1168"/>
      <c r="D104" s="1166"/>
      <c r="E104" s="513" t="s">
        <v>7085</v>
      </c>
      <c r="F104" s="431"/>
      <c r="G104" s="432" t="s">
        <v>7101</v>
      </c>
      <c r="H104" s="433">
        <f>VLOOKUP(G104,'Прайс-лист'!B:K,10,0)</f>
        <v>320</v>
      </c>
      <c r="I104" s="433"/>
      <c r="J104" s="433"/>
      <c r="K104" s="434"/>
      <c r="L104" s="433">
        <f t="shared" si="4"/>
        <v>0</v>
      </c>
    </row>
    <row r="105" spans="1:15" ht="11.25" customHeight="1" thickBot="1">
      <c r="A105" s="1161" t="s">
        <v>17</v>
      </c>
      <c r="B105" s="1161"/>
      <c r="C105" s="1161"/>
      <c r="D105" s="1161"/>
      <c r="E105" s="1161"/>
      <c r="F105" s="1161"/>
      <c r="G105" s="1161"/>
      <c r="H105" s="1161"/>
      <c r="I105" s="1161"/>
      <c r="J105" s="1161"/>
      <c r="K105" s="1161"/>
      <c r="L105" s="1161"/>
    </row>
    <row r="106" spans="1:15" ht="12" customHeight="1" thickBot="1">
      <c r="A106" s="1162" t="s">
        <v>7890</v>
      </c>
      <c r="B106" s="1163"/>
      <c r="C106" s="1163"/>
      <c r="D106" s="1163"/>
      <c r="E106" s="1163"/>
      <c r="F106" s="1163"/>
      <c r="G106" s="1163"/>
      <c r="H106" s="1163"/>
      <c r="I106" s="1163"/>
      <c r="J106" s="1163"/>
      <c r="K106" s="1163"/>
      <c r="L106" s="1164"/>
    </row>
    <row r="107" spans="1:15" s="277" customFormat="1" ht="18">
      <c r="A107" s="1165" t="s">
        <v>5030</v>
      </c>
      <c r="B107" s="1165"/>
      <c r="C107" s="426" t="s">
        <v>5031</v>
      </c>
      <c r="D107" s="426" t="s">
        <v>10</v>
      </c>
      <c r="E107" s="586" t="s">
        <v>5047</v>
      </c>
      <c r="F107" s="586" t="s">
        <v>5032</v>
      </c>
      <c r="G107" s="586"/>
      <c r="H107" s="510" t="s">
        <v>5000</v>
      </c>
      <c r="I107" s="511" t="s">
        <v>5292</v>
      </c>
      <c r="J107" s="512" t="s">
        <v>5293</v>
      </c>
      <c r="K107" s="586" t="s">
        <v>5005</v>
      </c>
      <c r="L107" s="586" t="s">
        <v>5033</v>
      </c>
      <c r="O107"/>
    </row>
    <row r="108" spans="1:15" ht="59.25" customHeight="1">
      <c r="A108" s="1160"/>
      <c r="B108" s="1160"/>
      <c r="C108" s="1166" t="s">
        <v>7891</v>
      </c>
      <c r="D108" s="585" t="s">
        <v>2749</v>
      </c>
      <c r="E108" s="1167" t="s">
        <v>7892</v>
      </c>
      <c r="F108" s="667" t="s">
        <v>5192</v>
      </c>
      <c r="G108" s="590" t="s">
        <v>7752</v>
      </c>
      <c r="H108" s="591">
        <f>VLOOKUP(G108,'Прайс-лист'!B:K,10,0)</f>
        <v>1820</v>
      </c>
      <c r="I108" s="591"/>
      <c r="J108" s="591"/>
      <c r="K108" s="593"/>
      <c r="L108" s="591">
        <f>K108*H108</f>
        <v>0</v>
      </c>
    </row>
    <row r="109" spans="1:15" ht="59.25" customHeight="1">
      <c r="A109" s="1160"/>
      <c r="B109" s="1160"/>
      <c r="C109" s="1166"/>
      <c r="D109" s="585" t="s">
        <v>3900</v>
      </c>
      <c r="E109" s="1168"/>
      <c r="F109" s="667" t="s">
        <v>5192</v>
      </c>
      <c r="G109" s="590" t="s">
        <v>7754</v>
      </c>
      <c r="H109" s="591">
        <f>VLOOKUP(G109,'Прайс-лист'!B:K,10,0)</f>
        <v>1820</v>
      </c>
      <c r="I109" s="591"/>
      <c r="J109" s="591"/>
      <c r="K109" s="593"/>
      <c r="L109" s="591">
        <f>K109*H109</f>
        <v>0</v>
      </c>
    </row>
    <row r="110" spans="1:15" ht="59.25" customHeight="1">
      <c r="A110" s="1160"/>
      <c r="B110" s="1160"/>
      <c r="C110" s="1166"/>
      <c r="D110" s="585" t="s">
        <v>2749</v>
      </c>
      <c r="E110" s="1167" t="s">
        <v>7916</v>
      </c>
      <c r="F110" s="667" t="s">
        <v>5192</v>
      </c>
      <c r="G110" s="590" t="s">
        <v>7756</v>
      </c>
      <c r="H110" s="591">
        <f>VLOOKUP(G110,'Прайс-лист'!B:K,10,0)</f>
        <v>1900</v>
      </c>
      <c r="I110" s="591"/>
      <c r="J110" s="591"/>
      <c r="K110" s="593"/>
      <c r="L110" s="591">
        <f>K110*H110</f>
        <v>0</v>
      </c>
    </row>
    <row r="111" spans="1:15" ht="59.25" customHeight="1">
      <c r="A111" s="1160"/>
      <c r="B111" s="1160"/>
      <c r="C111" s="1166"/>
      <c r="D111" s="585" t="s">
        <v>3900</v>
      </c>
      <c r="E111" s="1168"/>
      <c r="F111" s="667" t="s">
        <v>5192</v>
      </c>
      <c r="G111" s="590" t="s">
        <v>7758</v>
      </c>
      <c r="H111" s="591">
        <f>VLOOKUP(G111,'Прайс-лист'!B:K,10,0)</f>
        <v>1900</v>
      </c>
      <c r="I111" s="591"/>
      <c r="J111" s="591"/>
      <c r="K111" s="593"/>
      <c r="L111" s="591">
        <f>K111*H111</f>
        <v>0</v>
      </c>
    </row>
    <row r="112" spans="1:15" ht="96" customHeight="1">
      <c r="A112" s="1160"/>
      <c r="B112" s="1160"/>
      <c r="C112" s="585" t="s">
        <v>7893</v>
      </c>
      <c r="D112" s="585" t="s">
        <v>7894</v>
      </c>
      <c r="E112" s="666" t="s">
        <v>7895</v>
      </c>
      <c r="F112" s="667" t="s">
        <v>5192</v>
      </c>
      <c r="G112" s="590" t="s">
        <v>7762</v>
      </c>
      <c r="H112" s="591">
        <f>VLOOKUP(G112,'Прайс-лист'!B:K,10,0)</f>
        <v>249</v>
      </c>
      <c r="I112" s="591"/>
      <c r="J112" s="591"/>
      <c r="K112" s="593"/>
      <c r="L112" s="591">
        <f>K112*H112</f>
        <v>0</v>
      </c>
    </row>
  </sheetData>
  <sheetProtection algorithmName="SHA-512" hashValue="hEmG01DVF9I/ql70+VEo/6pRo5wMtCZPL/vfPxm08Qw+O7yo2krx2yAKhpptNwLPAPCqwgEnNisKYIJif2Bwkg==" saltValue="ibGg16R18lmaSq1sJzEK3A==" spinCount="100000" sheet="1" objects="1" scenarios="1"/>
  <mergeCells count="80">
    <mergeCell ref="A6:B6"/>
    <mergeCell ref="A1:L1"/>
    <mergeCell ref="A2:L2"/>
    <mergeCell ref="A3:L3"/>
    <mergeCell ref="A4:B4"/>
    <mergeCell ref="A5:B5"/>
    <mergeCell ref="A18:B18"/>
    <mergeCell ref="A7:B7"/>
    <mergeCell ref="A8:B8"/>
    <mergeCell ref="A9:B9"/>
    <mergeCell ref="A10:L10"/>
    <mergeCell ref="A11:B11"/>
    <mergeCell ref="A12:B12"/>
    <mergeCell ref="A13:B13"/>
    <mergeCell ref="A14:B14"/>
    <mergeCell ref="A15:B15"/>
    <mergeCell ref="A16:B16"/>
    <mergeCell ref="A17:L17"/>
    <mergeCell ref="A19:B19"/>
    <mergeCell ref="C19:C23"/>
    <mergeCell ref="A20:B20"/>
    <mergeCell ref="A21:B21"/>
    <mergeCell ref="A22:B22"/>
    <mergeCell ref="A23:B23"/>
    <mergeCell ref="A24:L24"/>
    <mergeCell ref="A25:L25"/>
    <mergeCell ref="A26:B26"/>
    <mergeCell ref="A27:B39"/>
    <mergeCell ref="C27:C39"/>
    <mergeCell ref="D27:D39"/>
    <mergeCell ref="A81:L81"/>
    <mergeCell ref="A40:B52"/>
    <mergeCell ref="C40:C52"/>
    <mergeCell ref="D40:D52"/>
    <mergeCell ref="A53:B65"/>
    <mergeCell ref="C53:C65"/>
    <mergeCell ref="D53:D65"/>
    <mergeCell ref="A66:B78"/>
    <mergeCell ref="C66:C78"/>
    <mergeCell ref="D66:D78"/>
    <mergeCell ref="A79:L79"/>
    <mergeCell ref="A80:L80"/>
    <mergeCell ref="A82:B82"/>
    <mergeCell ref="A83:B83"/>
    <mergeCell ref="C83:C86"/>
    <mergeCell ref="E83:E86"/>
    <mergeCell ref="A84:B84"/>
    <mergeCell ref="A85:B85"/>
    <mergeCell ref="A86:B86"/>
    <mergeCell ref="A87:L87"/>
    <mergeCell ref="A88:B88"/>
    <mergeCell ref="A89:B90"/>
    <mergeCell ref="C89:C96"/>
    <mergeCell ref="D89:D90"/>
    <mergeCell ref="A91:B92"/>
    <mergeCell ref="D91:D92"/>
    <mergeCell ref="A93:B94"/>
    <mergeCell ref="D93:D94"/>
    <mergeCell ref="A95:B96"/>
    <mergeCell ref="D95:D96"/>
    <mergeCell ref="A97:B98"/>
    <mergeCell ref="C97:C104"/>
    <mergeCell ref="D97:D98"/>
    <mergeCell ref="A99:B100"/>
    <mergeCell ref="D99:D100"/>
    <mergeCell ref="A101:B102"/>
    <mergeCell ref="D101:D102"/>
    <mergeCell ref="A103:B104"/>
    <mergeCell ref="D103:D104"/>
    <mergeCell ref="A112:B112"/>
    <mergeCell ref="A105:L105"/>
    <mergeCell ref="A106:L106"/>
    <mergeCell ref="A107:B107"/>
    <mergeCell ref="A108:B108"/>
    <mergeCell ref="C108:C111"/>
    <mergeCell ref="E108:E109"/>
    <mergeCell ref="A109:B109"/>
    <mergeCell ref="A110:B110"/>
    <mergeCell ref="E110:E111"/>
    <mergeCell ref="A111:B111"/>
  </mergeCells>
  <conditionalFormatting sqref="K5">
    <cfRule type="cellIs" dxfId="523" priority="57" operator="greaterThan">
      <formula>0</formula>
    </cfRule>
  </conditionalFormatting>
  <conditionalFormatting sqref="K5">
    <cfRule type="cellIs" dxfId="522" priority="58" operator="greaterThan">
      <formula>0</formula>
    </cfRule>
  </conditionalFormatting>
  <conditionalFormatting sqref="K6:K9 K12:K16">
    <cfRule type="cellIs" dxfId="521" priority="55" operator="greaterThan">
      <formula>0</formula>
    </cfRule>
  </conditionalFormatting>
  <conditionalFormatting sqref="K6:K9 K12:K16">
    <cfRule type="cellIs" dxfId="520" priority="56" operator="greaterThan">
      <formula>0</formula>
    </cfRule>
  </conditionalFormatting>
  <conditionalFormatting sqref="K90">
    <cfRule type="cellIs" dxfId="519" priority="47" operator="greaterThan">
      <formula>0</formula>
    </cfRule>
  </conditionalFormatting>
  <conditionalFormatting sqref="K90">
    <cfRule type="cellIs" dxfId="518" priority="48" operator="greaterThan">
      <formula>0</formula>
    </cfRule>
  </conditionalFormatting>
  <conditionalFormatting sqref="K89">
    <cfRule type="cellIs" dxfId="517" priority="49" operator="greaterThan">
      <formula>0</formula>
    </cfRule>
  </conditionalFormatting>
  <conditionalFormatting sqref="K89">
    <cfRule type="cellIs" dxfId="516" priority="50" operator="greaterThan">
      <formula>0</formula>
    </cfRule>
  </conditionalFormatting>
  <conditionalFormatting sqref="K91 K93 K95">
    <cfRule type="cellIs" dxfId="515" priority="39" operator="greaterThan">
      <formula>0</formula>
    </cfRule>
  </conditionalFormatting>
  <conditionalFormatting sqref="K91 K93 K95">
    <cfRule type="cellIs" dxfId="514" priority="40" operator="greaterThan">
      <formula>0</formula>
    </cfRule>
  </conditionalFormatting>
  <conditionalFormatting sqref="K27">
    <cfRule type="cellIs" dxfId="513" priority="53" operator="greaterThan">
      <formula>0</formula>
    </cfRule>
  </conditionalFormatting>
  <conditionalFormatting sqref="K27">
    <cfRule type="cellIs" dxfId="512" priority="54" operator="greaterThan">
      <formula>0</formula>
    </cfRule>
  </conditionalFormatting>
  <conditionalFormatting sqref="K28:K78">
    <cfRule type="cellIs" dxfId="511" priority="51" operator="greaterThan">
      <formula>0</formula>
    </cfRule>
  </conditionalFormatting>
  <conditionalFormatting sqref="K28:K78">
    <cfRule type="cellIs" dxfId="510" priority="52" operator="greaterThan">
      <formula>0</formula>
    </cfRule>
  </conditionalFormatting>
  <conditionalFormatting sqref="K83:K86">
    <cfRule type="cellIs" dxfId="509" priority="45" operator="greaterThan">
      <formula>0</formula>
    </cfRule>
  </conditionalFormatting>
  <conditionalFormatting sqref="K83:K86">
    <cfRule type="cellIs" dxfId="508" priority="46" operator="greaterThan">
      <formula>0</formula>
    </cfRule>
  </conditionalFormatting>
  <conditionalFormatting sqref="K19">
    <cfRule type="cellIs" dxfId="507" priority="43" operator="greaterThan">
      <formula>0</formula>
    </cfRule>
  </conditionalFormatting>
  <conditionalFormatting sqref="K19">
    <cfRule type="cellIs" dxfId="506" priority="44" operator="greaterThan">
      <formula>0</formula>
    </cfRule>
  </conditionalFormatting>
  <conditionalFormatting sqref="K20:K23">
    <cfRule type="cellIs" dxfId="505" priority="41" operator="greaterThan">
      <formula>0</formula>
    </cfRule>
  </conditionalFormatting>
  <conditionalFormatting sqref="K20:K23">
    <cfRule type="cellIs" dxfId="504" priority="42" operator="greaterThan">
      <formula>0</formula>
    </cfRule>
  </conditionalFormatting>
  <conditionalFormatting sqref="K92 K94 K96">
    <cfRule type="cellIs" dxfId="503" priority="37" operator="greaterThan">
      <formula>0</formula>
    </cfRule>
  </conditionalFormatting>
  <conditionalFormatting sqref="K92 K94 K96">
    <cfRule type="cellIs" dxfId="502" priority="38" operator="greaterThan">
      <formula>0</formula>
    </cfRule>
  </conditionalFormatting>
  <conditionalFormatting sqref="K98">
    <cfRule type="cellIs" dxfId="501" priority="33" operator="greaterThan">
      <formula>0</formula>
    </cfRule>
  </conditionalFormatting>
  <conditionalFormatting sqref="K98">
    <cfRule type="cellIs" dxfId="500" priority="34" operator="greaterThan">
      <formula>0</formula>
    </cfRule>
  </conditionalFormatting>
  <conditionalFormatting sqref="K97">
    <cfRule type="cellIs" dxfId="499" priority="35" operator="greaterThan">
      <formula>0</formula>
    </cfRule>
  </conditionalFormatting>
  <conditionalFormatting sqref="K97">
    <cfRule type="cellIs" dxfId="498" priority="36" operator="greaterThan">
      <formula>0</formula>
    </cfRule>
  </conditionalFormatting>
  <conditionalFormatting sqref="K100 K102 K104">
    <cfRule type="cellIs" dxfId="497" priority="29" operator="greaterThan">
      <formula>0</formula>
    </cfRule>
  </conditionalFormatting>
  <conditionalFormatting sqref="K100 K102 K104">
    <cfRule type="cellIs" dxfId="496" priority="30" operator="greaterThan">
      <formula>0</formula>
    </cfRule>
  </conditionalFormatting>
  <conditionalFormatting sqref="K99 K101 K103">
    <cfRule type="cellIs" dxfId="495" priority="31" operator="greaterThan">
      <formula>0</formula>
    </cfRule>
  </conditionalFormatting>
  <conditionalFormatting sqref="K99 K101 K103">
    <cfRule type="cellIs" dxfId="494" priority="32" operator="greaterThan">
      <formula>0</formula>
    </cfRule>
  </conditionalFormatting>
  <conditionalFormatting sqref="K108:K111">
    <cfRule type="cellIs" dxfId="493" priority="3" operator="greaterThan">
      <formula>0</formula>
    </cfRule>
  </conditionalFormatting>
  <conditionalFormatting sqref="K108:K111">
    <cfRule type="cellIs" dxfId="492" priority="4" operator="greaterThan">
      <formula>0</formula>
    </cfRule>
  </conditionalFormatting>
  <conditionalFormatting sqref="K112">
    <cfRule type="cellIs" dxfId="491" priority="1" operator="greaterThan">
      <formula>0</formula>
    </cfRule>
  </conditionalFormatting>
  <conditionalFormatting sqref="K112">
    <cfRule type="cellIs" dxfId="490" priority="2" operator="greaterThan">
      <formula>0</formula>
    </cfRule>
  </conditionalFormatting>
  <pageMargins left="0.23622047244094491" right="0.23622047244094491" top="0.74803149606299213" bottom="0.74803149606299213" header="0.31496062992125984" footer="0.31496062992125984"/>
  <pageSetup paperSize="9" scale="44" orientation="portrait" r:id="rId1"/>
  <headerFooter>
    <oddFooter>&amp;R&amp;"Arial,обычный"&amp;16Стр.&amp;P</oddFooter>
  </headerFooter>
  <rowBreaks count="1" manualBreakCount="1">
    <brk id="78" max="16383" man="1"/>
  </rowBreaks>
  <drawing r:id="rId2"/>
</worksheet>
</file>

<file path=xl/worksheets/sheet21.xml><?xml version="1.0" encoding="utf-8"?>
<worksheet xmlns="http://schemas.openxmlformats.org/spreadsheetml/2006/main" xmlns:r="http://schemas.openxmlformats.org/officeDocument/2006/relationships">
  <sheetPr>
    <tabColor theme="9" tint="0.59999389629810485"/>
  </sheetPr>
  <dimension ref="A1:DX94"/>
  <sheetViews>
    <sheetView zoomScale="70" zoomScaleNormal="70" workbookViewId="0">
      <pane xSplit="2" ySplit="6" topLeftCell="C7" activePane="bottomRight" state="frozen"/>
      <selection activeCell="DR102" sqref="DR102"/>
      <selection pane="topRight" activeCell="DR102" sqref="DR102"/>
      <selection pane="bottomLeft" activeCell="DR102" sqref="DR102"/>
      <selection pane="bottomRight" activeCell="BF10" sqref="BF10:BQ10"/>
    </sheetView>
  </sheetViews>
  <sheetFormatPr defaultRowHeight="14.25"/>
  <cols>
    <col min="1" max="1" width="8.42578125" style="225" hidden="1" customWidth="1"/>
    <col min="2" max="2" width="1.85546875" style="225" customWidth="1"/>
    <col min="3" max="4" width="2" style="225" customWidth="1"/>
    <col min="5" max="5" width="3" style="225" customWidth="1"/>
    <col min="6" max="13" width="2" style="225" customWidth="1"/>
    <col min="14" max="14" width="5.85546875" style="225" customWidth="1"/>
    <col min="15" max="15" width="12.85546875" style="225" hidden="1" customWidth="1"/>
    <col min="16" max="26" width="2" style="225" customWidth="1"/>
    <col min="27" max="27" width="5.140625" style="225" customWidth="1"/>
    <col min="28" max="28" width="2" style="225" customWidth="1"/>
    <col min="29" max="29" width="13.7109375" style="225" hidden="1" customWidth="1"/>
    <col min="30" max="30" width="1" style="225" customWidth="1"/>
    <col min="31" max="39" width="2" style="225" customWidth="1"/>
    <col min="40" max="40" width="10.7109375" style="225" hidden="1" customWidth="1"/>
    <col min="41" max="41" width="7" style="225" customWidth="1"/>
    <col min="42" max="42" width="2" style="225" customWidth="1"/>
    <col min="43" max="43" width="14.42578125" style="225" hidden="1" customWidth="1"/>
    <col min="44" max="48" width="2" style="225" customWidth="1"/>
    <col min="49" max="49" width="1.7109375" style="225" customWidth="1"/>
    <col min="50" max="50" width="4" style="225" customWidth="1"/>
    <col min="51" max="51" width="2" style="225" customWidth="1"/>
    <col min="52" max="52" width="10.7109375" style="225" hidden="1" customWidth="1"/>
    <col min="53" max="53" width="2" style="225" customWidth="1"/>
    <col min="54" max="54" width="6.7109375" style="225" customWidth="1"/>
    <col min="55" max="55" width="2" style="225" customWidth="1"/>
    <col min="56" max="56" width="10.7109375" style="225" hidden="1" customWidth="1"/>
    <col min="57" max="62" width="2" style="225" customWidth="1"/>
    <col min="63" max="63" width="3.85546875" style="225" customWidth="1"/>
    <col min="64" max="64" width="2" style="225" customWidth="1"/>
    <col min="65" max="65" width="0.85546875" style="225" customWidth="1"/>
    <col min="66" max="66" width="2" style="225" customWidth="1"/>
    <col min="67" max="67" width="3.7109375" style="225" customWidth="1"/>
    <col min="68" max="68" width="2" style="225" customWidth="1"/>
    <col min="69" max="69" width="3.7109375" style="225" customWidth="1"/>
    <col min="70" max="70" width="10.7109375" style="225" hidden="1" customWidth="1"/>
    <col min="71" max="71" width="2" style="225" customWidth="1"/>
    <col min="72" max="72" width="4.42578125" style="225" customWidth="1"/>
    <col min="73" max="73" width="1" style="225" customWidth="1"/>
    <col min="74" max="81" width="2" style="225" customWidth="1"/>
    <col min="82" max="82" width="6.28515625" style="225" customWidth="1"/>
    <col min="83" max="83" width="2" style="225" customWidth="1"/>
    <col min="84" max="84" width="10.7109375" style="225" hidden="1" customWidth="1"/>
    <col min="85" max="94" width="2" style="225" customWidth="1"/>
    <col min="95" max="95" width="1.85546875" style="225" customWidth="1"/>
    <col min="96" max="96" width="7.28515625" style="225" customWidth="1"/>
    <col min="97" max="97" width="2" style="225" customWidth="1"/>
    <col min="98" max="98" width="10.7109375" style="225" hidden="1" customWidth="1"/>
    <col min="99" max="99" width="2" style="225" customWidth="1"/>
    <col min="100" max="100" width="2.5703125" style="225" customWidth="1"/>
    <col min="101" max="101" width="2" style="225" customWidth="1"/>
    <col min="102" max="102" width="3.28515625" style="225" customWidth="1"/>
    <col min="103" max="103" width="3.7109375" style="225" customWidth="1"/>
    <col min="104" max="105" width="2" style="225" customWidth="1"/>
    <col min="106" max="106" width="10.7109375" style="225" hidden="1" customWidth="1"/>
    <col min="107" max="108" width="2" style="225" customWidth="1"/>
    <col min="109" max="110" width="3.7109375" style="225" customWidth="1"/>
    <col min="111" max="111" width="2" style="225" customWidth="1"/>
    <col min="112" max="112" width="5.140625" style="225" hidden="1" customWidth="1"/>
    <col min="113" max="113" width="2.140625" style="225" customWidth="1"/>
    <col min="114" max="114" width="6.5703125" style="225" customWidth="1"/>
    <col min="115" max="115" width="2.28515625" style="225" customWidth="1"/>
    <col min="116" max="117" width="2.7109375" style="225" hidden="1" customWidth="1"/>
    <col min="118" max="118" width="3.28515625" style="225" customWidth="1"/>
    <col min="119" max="124" width="2.28515625" style="225" customWidth="1"/>
    <col min="125" max="125" width="7.28515625" style="225" customWidth="1"/>
    <col min="126" max="126" width="2.28515625" style="225" customWidth="1"/>
    <col min="127" max="16384" width="9.140625" style="225"/>
  </cols>
  <sheetData>
    <row r="1" spans="1:126" s="173" customFormat="1" ht="29.25" customHeight="1" thickBot="1">
      <c r="C1" s="1266" t="s">
        <v>4368</v>
      </c>
      <c r="D1" s="1267"/>
      <c r="E1" s="1267"/>
      <c r="F1" s="1267"/>
      <c r="G1" s="1267"/>
      <c r="H1" s="1267"/>
      <c r="I1" s="1267"/>
      <c r="J1" s="1267"/>
      <c r="K1" s="1267"/>
      <c r="L1" s="1267"/>
      <c r="M1" s="1267"/>
      <c r="N1" s="1267"/>
      <c r="O1" s="1267"/>
      <c r="P1" s="1267"/>
      <c r="Q1" s="1267"/>
      <c r="R1" s="1267"/>
      <c r="S1" s="1267"/>
      <c r="T1" s="1267"/>
      <c r="U1" s="1267"/>
      <c r="V1" s="1267"/>
      <c r="W1" s="1267"/>
      <c r="X1" s="1267"/>
      <c r="Y1" s="1267"/>
      <c r="Z1" s="1267"/>
      <c r="AA1" s="1267"/>
      <c r="AB1" s="1267"/>
      <c r="AC1" s="1267"/>
      <c r="AD1" s="1267"/>
      <c r="AE1" s="1267"/>
      <c r="AF1" s="1267"/>
      <c r="AG1" s="1267"/>
      <c r="AH1" s="1267"/>
      <c r="AI1" s="1267"/>
      <c r="AJ1" s="1267"/>
      <c r="AK1" s="1267"/>
      <c r="AL1" s="1267"/>
      <c r="AM1" s="1267"/>
      <c r="AN1" s="1267"/>
      <c r="AO1" s="1267"/>
      <c r="AP1" s="1267"/>
      <c r="AQ1" s="1267"/>
      <c r="AR1" s="1267"/>
      <c r="AS1" s="1267"/>
      <c r="AT1" s="1267"/>
      <c r="AU1" s="1267"/>
      <c r="AV1" s="1267"/>
      <c r="AW1" s="1267"/>
      <c r="AX1" s="1267"/>
      <c r="AY1" s="1267"/>
      <c r="AZ1" s="1267"/>
      <c r="BA1" s="1267"/>
      <c r="BB1" s="1267"/>
      <c r="BC1" s="1267"/>
      <c r="BD1" s="1267"/>
      <c r="BE1" s="1267"/>
      <c r="BF1" s="1267"/>
      <c r="BG1" s="1267"/>
      <c r="BH1" s="1267"/>
      <c r="BI1" s="1267"/>
      <c r="BJ1" s="1267"/>
      <c r="BK1" s="1267"/>
      <c r="BL1" s="1267"/>
      <c r="BM1" s="1267"/>
      <c r="BN1" s="1267"/>
      <c r="BO1" s="1267"/>
      <c r="BP1" s="1267"/>
      <c r="BQ1" s="1267"/>
      <c r="BR1" s="1267"/>
      <c r="BS1" s="1267"/>
      <c r="BT1" s="1267"/>
      <c r="BU1" s="1267"/>
      <c r="BV1" s="1267"/>
      <c r="BW1" s="1267"/>
      <c r="BX1" s="1267"/>
      <c r="BY1" s="1267"/>
      <c r="BZ1" s="1267"/>
      <c r="CA1" s="1267"/>
      <c r="CB1" s="1267"/>
      <c r="CC1" s="1267"/>
      <c r="CD1" s="1267"/>
      <c r="CE1" s="1267"/>
      <c r="CF1" s="1267"/>
      <c r="CG1" s="1267"/>
      <c r="CH1" s="1267"/>
      <c r="CI1" s="1267"/>
      <c r="CJ1" s="1267"/>
      <c r="CK1" s="1267"/>
      <c r="CL1" s="1267"/>
      <c r="CM1" s="1267"/>
      <c r="CN1" s="1267"/>
      <c r="CO1" s="1267"/>
      <c r="CP1" s="1267"/>
      <c r="CQ1" s="1267"/>
      <c r="CR1" s="1267"/>
      <c r="CS1" s="1267"/>
      <c r="CT1" s="1267"/>
      <c r="CU1" s="1267"/>
      <c r="CV1" s="1267"/>
      <c r="CW1" s="1267"/>
      <c r="CX1" s="1267"/>
      <c r="CY1" s="1267"/>
      <c r="CZ1" s="1267"/>
      <c r="DA1" s="1267"/>
      <c r="DB1" s="1267"/>
      <c r="DC1" s="1267"/>
      <c r="DD1" s="1267"/>
      <c r="DE1" s="1267"/>
      <c r="DF1" s="1267"/>
      <c r="DG1" s="1267"/>
      <c r="DH1" s="1267"/>
      <c r="DI1" s="1267"/>
      <c r="DJ1" s="1267"/>
      <c r="DK1" s="1267"/>
      <c r="DL1" s="1267"/>
      <c r="DM1" s="1267"/>
      <c r="DN1" s="1267"/>
      <c r="DO1" s="1267"/>
      <c r="DP1" s="1267"/>
      <c r="DQ1" s="1267"/>
      <c r="DR1" s="1267"/>
      <c r="DS1" s="1267"/>
      <c r="DT1" s="1267"/>
      <c r="DU1" s="1267"/>
      <c r="DV1" s="1268"/>
    </row>
    <row r="2" spans="1:126" ht="25.5" customHeight="1">
      <c r="C2" s="1320" t="s">
        <v>6370</v>
      </c>
      <c r="D2" s="1320"/>
      <c r="E2" s="1320"/>
      <c r="F2" s="1320"/>
      <c r="G2" s="1320"/>
      <c r="H2" s="1320"/>
      <c r="I2" s="1320"/>
      <c r="J2" s="1320"/>
      <c r="K2" s="1320"/>
      <c r="L2" s="1320"/>
      <c r="M2" s="1320"/>
      <c r="N2" s="1320"/>
      <c r="O2" s="1320"/>
      <c r="P2" s="1320"/>
      <c r="Q2" s="1320"/>
      <c r="R2" s="1320"/>
      <c r="S2" s="1320"/>
      <c r="T2" s="1320"/>
      <c r="U2" s="1320"/>
      <c r="V2" s="1320"/>
      <c r="W2" s="1320"/>
      <c r="X2" s="1320"/>
      <c r="Y2" s="1320"/>
      <c r="Z2" s="1320"/>
      <c r="AA2" s="1320"/>
      <c r="AB2" s="1320"/>
      <c r="AC2" s="1320"/>
      <c r="AD2" s="1320"/>
      <c r="AE2" s="1320"/>
      <c r="AF2" s="1320"/>
      <c r="AG2" s="1320"/>
      <c r="AH2" s="1320"/>
      <c r="AI2" s="1320"/>
      <c r="AJ2" s="1320"/>
      <c r="AK2" s="1320"/>
      <c r="AL2" s="1320"/>
      <c r="AM2" s="1320"/>
      <c r="AN2" s="1320"/>
      <c r="AO2" s="1320"/>
      <c r="AP2" s="1320"/>
      <c r="AQ2" s="1320"/>
      <c r="AR2" s="1320"/>
      <c r="AS2" s="1320"/>
      <c r="AT2" s="1320"/>
      <c r="AU2" s="1320"/>
      <c r="AV2" s="1320"/>
      <c r="AW2" s="1320"/>
      <c r="AX2" s="1320"/>
      <c r="AY2" s="1320"/>
      <c r="AZ2" s="1320"/>
      <c r="BA2" s="1320"/>
      <c r="BB2" s="1320"/>
      <c r="BC2" s="1320"/>
      <c r="BD2" s="1320"/>
      <c r="BE2" s="1320"/>
      <c r="BF2" s="1320"/>
      <c r="BG2" s="1320"/>
      <c r="BH2" s="1320"/>
      <c r="BI2" s="1320"/>
      <c r="BJ2" s="1320"/>
      <c r="BK2" s="1320"/>
      <c r="BL2" s="1320"/>
      <c r="BM2" s="1320"/>
      <c r="BN2" s="1320"/>
      <c r="BO2" s="1320"/>
      <c r="BP2" s="1320"/>
      <c r="BQ2" s="1320"/>
      <c r="BR2" s="1320"/>
      <c r="BS2" s="1320"/>
      <c r="BT2" s="1320"/>
      <c r="BU2" s="1320"/>
      <c r="BV2" s="1320"/>
      <c r="BW2" s="1320"/>
      <c r="BX2" s="1320"/>
      <c r="BY2" s="1320"/>
      <c r="BZ2" s="1320"/>
      <c r="CA2" s="1320"/>
      <c r="CB2" s="159"/>
      <c r="CC2" s="159"/>
      <c r="CD2" s="159"/>
      <c r="CE2" s="159"/>
      <c r="CF2" s="159"/>
      <c r="CG2" s="159"/>
      <c r="CH2" s="227"/>
      <c r="CI2" s="227"/>
      <c r="CJ2" s="227"/>
      <c r="CK2" s="227"/>
      <c r="CL2" s="227"/>
      <c r="CM2" s="227"/>
      <c r="CN2" s="227"/>
      <c r="CO2" s="227"/>
      <c r="CP2" s="227"/>
      <c r="CQ2" s="227"/>
      <c r="CR2" s="837" t="s">
        <v>4999</v>
      </c>
      <c r="CS2" s="837"/>
      <c r="CT2" s="837"/>
      <c r="CU2" s="837"/>
      <c r="CV2" s="837"/>
      <c r="CW2" s="837"/>
      <c r="CX2" s="837"/>
      <c r="CY2" s="837"/>
      <c r="CZ2" s="837"/>
      <c r="DA2" s="837"/>
      <c r="DB2" s="837"/>
      <c r="DC2" s="837"/>
      <c r="DD2" s="837"/>
      <c r="DE2" s="837"/>
      <c r="DF2" s="232"/>
      <c r="DG2" s="837" t="s">
        <v>5000</v>
      </c>
      <c r="DH2" s="837"/>
      <c r="DI2" s="837"/>
      <c r="DJ2" s="837"/>
      <c r="DK2" s="837"/>
      <c r="DL2" s="837"/>
      <c r="DM2" s="837"/>
      <c r="DN2" s="837"/>
      <c r="DO2" s="837"/>
      <c r="DP2" s="837"/>
      <c r="DQ2" s="837"/>
      <c r="DR2" s="837"/>
      <c r="DS2" s="837"/>
      <c r="DT2" s="837"/>
      <c r="DU2" s="837"/>
      <c r="DV2" s="837"/>
    </row>
    <row r="3" spans="1:126" ht="25.5" customHeight="1">
      <c r="C3" s="1321"/>
      <c r="D3" s="1321"/>
      <c r="E3" s="1321"/>
      <c r="F3" s="1321"/>
      <c r="G3" s="1321"/>
      <c r="H3" s="1321"/>
      <c r="I3" s="1321"/>
      <c r="J3" s="1321"/>
      <c r="K3" s="1321"/>
      <c r="L3" s="1321"/>
      <c r="M3" s="1321"/>
      <c r="N3" s="1321"/>
      <c r="O3" s="1321"/>
      <c r="P3" s="1321"/>
      <c r="Q3" s="1321"/>
      <c r="R3" s="1321"/>
      <c r="S3" s="1321"/>
      <c r="T3" s="1321"/>
      <c r="U3" s="1321"/>
      <c r="V3" s="1321"/>
      <c r="W3" s="1321"/>
      <c r="X3" s="1321"/>
      <c r="Y3" s="1321"/>
      <c r="Z3" s="1321"/>
      <c r="AA3" s="1321"/>
      <c r="AB3" s="1321"/>
      <c r="AC3" s="1321"/>
      <c r="AD3" s="1321"/>
      <c r="AE3" s="1321"/>
      <c r="AF3" s="1321"/>
      <c r="AG3" s="1321"/>
      <c r="AH3" s="1321"/>
      <c r="AI3" s="1321"/>
      <c r="AJ3" s="1321"/>
      <c r="AK3" s="1321"/>
      <c r="AL3" s="1321"/>
      <c r="AM3" s="1321"/>
      <c r="AN3" s="1321"/>
      <c r="AO3" s="1321"/>
      <c r="AP3" s="1321"/>
      <c r="AQ3" s="1321"/>
      <c r="AR3" s="1321"/>
      <c r="AS3" s="1321"/>
      <c r="AT3" s="1321"/>
      <c r="AU3" s="1321"/>
      <c r="AV3" s="1321"/>
      <c r="AW3" s="1321"/>
      <c r="AX3" s="1321"/>
      <c r="AY3" s="1321"/>
      <c r="AZ3" s="1321"/>
      <c r="BA3" s="1321"/>
      <c r="BB3" s="1321"/>
      <c r="BC3" s="1321"/>
      <c r="BD3" s="1321"/>
      <c r="BE3" s="1321"/>
      <c r="BF3" s="1321"/>
      <c r="BG3" s="1321"/>
      <c r="BH3" s="1321"/>
      <c r="BI3" s="1321"/>
      <c r="BJ3" s="1321"/>
      <c r="BK3" s="1321"/>
      <c r="BL3" s="1321"/>
      <c r="BM3" s="1321"/>
      <c r="BN3" s="1321"/>
      <c r="BO3" s="1321"/>
      <c r="BP3" s="1321"/>
      <c r="BQ3" s="1321"/>
      <c r="BR3" s="1321"/>
      <c r="BS3" s="1321"/>
      <c r="BT3" s="1321"/>
      <c r="BU3" s="1321"/>
      <c r="BV3" s="1321"/>
      <c r="BW3" s="1321"/>
      <c r="BX3" s="1321"/>
      <c r="BY3" s="1321"/>
      <c r="BZ3" s="1321"/>
      <c r="CA3" s="1321"/>
      <c r="CB3" s="159"/>
      <c r="CC3" s="159"/>
      <c r="CD3" s="159"/>
      <c r="CE3" s="159"/>
      <c r="CF3" s="159"/>
      <c r="CG3" s="159"/>
      <c r="CH3" s="1207" t="s">
        <v>4993</v>
      </c>
      <c r="CI3" s="1207"/>
      <c r="CJ3" s="1207"/>
      <c r="CK3" s="1207"/>
      <c r="CL3" s="1207"/>
      <c r="CM3" s="1207"/>
      <c r="CN3" s="1207"/>
      <c r="CO3" s="1207"/>
      <c r="CP3" s="1207"/>
      <c r="CQ3" s="152"/>
      <c r="CR3" s="1319">
        <f>L16+Z16+Z17+AN16+AN17+BA16+BA17+BO16+BO17+CC16+CC17+CQ16+CQ17+DE16+DE17+DT16+DT17+L27+Z27+AN27+BB27+BO27+CC27+CQ27+DE27+DT27+L33+Z33+AN33+BB33+BO33+CC33+CQ33+DE33+DT33+L43+L44+Z43+Z44+AN43+AN44+BA43+BA44+BO43+BO44+CC43+CC44+CQ43+CQ44+DE43+DE44+DT43+DT44+L50+L51+L52+L53+Z50+Z51+Z52+Z53+AW53+BJ53+CR53+CD53+L63+L64+Z63+Z64+AN63+AN64+BA63+BA64+BO63+BO64+BM73+CB73+AH73</f>
        <v>0</v>
      </c>
      <c r="CS3" s="1319"/>
      <c r="CT3" s="1319"/>
      <c r="CU3" s="1319"/>
      <c r="CV3" s="1319"/>
      <c r="CW3" s="1319"/>
      <c r="CX3" s="1319"/>
      <c r="CY3" s="1319"/>
      <c r="CZ3" s="1319"/>
      <c r="DA3" s="1319"/>
      <c r="DB3" s="1319"/>
      <c r="DC3" s="1319"/>
      <c r="DD3" s="1319"/>
      <c r="DE3" s="1319"/>
      <c r="DF3" s="152"/>
      <c r="DG3" s="895">
        <f>C16*L16+Q16*Z16+Q17*Z17+AE16*AN16+AE17*AN17+AS16*BA16+AS17*BA17+BF16*BO16+BF17*BO17+BT16*CC16+BT17*CC17+CH16*CQ16+CH17*CQ17+CV16*DE16+CV17*DE17+DJ16*DT16+DJ17*DT17+C27*L27+Q27*Z27+AE27*AN27+AS27*BB27+BF27*BO27+BT27*CC27+CH27*CQ27+CV27*DE27+DJ27*DT27+C33*L33+Q33*Z33+AE33*AN33+AS33*BB33+BF33*BO33+BT33*CC33+CH33*CQ33+CV33*DE33+C44*L44+Q43*Z43+Q44*Z44+AE43*AN43+AE44*AN44+AS43*BA43+AS44*BA44+BF43*BO43+BF44*BO44+BT43*CC43+BT44*CC44+CH43*CQ43+CH44*CQ44+CV43*DE43+CV44*DE44+DJ43*DT43+DJ44*DT44+C50*L50+C51*L51+C52*L52+C53*L53+Q50*Z50+Q51*Z51+Q52*Z52+Q53*Z53+AO53*AW53+BB53*BJ53+BV53*CD53+CH53*CR53+C63*L63+C64*L64+Q63*Z63+Q64*Z64+AE63*AN63+AE64*AN64+AS63*BA63+AS64*BA64+BF63*BO63+BF64*BO64+BB73*BM73+BQ73*CB73+DJ33*DT33+C43*L43+L73*AH73</f>
        <v>0</v>
      </c>
      <c r="DH3" s="895"/>
      <c r="DI3" s="895"/>
      <c r="DJ3" s="895"/>
      <c r="DK3" s="895"/>
      <c r="DL3" s="895"/>
      <c r="DM3" s="895"/>
      <c r="DN3" s="895"/>
      <c r="DO3" s="895"/>
      <c r="DP3" s="895"/>
      <c r="DQ3" s="895"/>
      <c r="DR3" s="895"/>
      <c r="DS3" s="895"/>
      <c r="DT3" s="895"/>
      <c r="DU3" s="895"/>
      <c r="DV3" s="895"/>
    </row>
    <row r="4" spans="1:126" ht="25.5" customHeight="1">
      <c r="C4" s="1321"/>
      <c r="D4" s="1321"/>
      <c r="E4" s="1321"/>
      <c r="F4" s="1321"/>
      <c r="G4" s="1321"/>
      <c r="H4" s="1321"/>
      <c r="I4" s="1321"/>
      <c r="J4" s="1321"/>
      <c r="K4" s="1321"/>
      <c r="L4" s="1321"/>
      <c r="M4" s="1321"/>
      <c r="N4" s="1321"/>
      <c r="O4" s="1321"/>
      <c r="P4" s="1321"/>
      <c r="Q4" s="1321"/>
      <c r="R4" s="1321"/>
      <c r="S4" s="1321"/>
      <c r="T4" s="1321"/>
      <c r="U4" s="1321"/>
      <c r="V4" s="1321"/>
      <c r="W4" s="1321"/>
      <c r="X4" s="1321"/>
      <c r="Y4" s="1321"/>
      <c r="Z4" s="1321"/>
      <c r="AA4" s="1321"/>
      <c r="AB4" s="1321"/>
      <c r="AC4" s="1321"/>
      <c r="AD4" s="1321"/>
      <c r="AE4" s="1321"/>
      <c r="AF4" s="1321"/>
      <c r="AG4" s="1321"/>
      <c r="AH4" s="1321"/>
      <c r="AI4" s="1321"/>
      <c r="AJ4" s="1321"/>
      <c r="AK4" s="1321"/>
      <c r="AL4" s="1321"/>
      <c r="AM4" s="1321"/>
      <c r="AN4" s="1321"/>
      <c r="AO4" s="1321"/>
      <c r="AP4" s="1321"/>
      <c r="AQ4" s="1321"/>
      <c r="AR4" s="1321"/>
      <c r="AS4" s="1321"/>
      <c r="AT4" s="1321"/>
      <c r="AU4" s="1321"/>
      <c r="AV4" s="1321"/>
      <c r="AW4" s="1321"/>
      <c r="AX4" s="1321"/>
      <c r="AY4" s="1321"/>
      <c r="AZ4" s="1321"/>
      <c r="BA4" s="1321"/>
      <c r="BB4" s="1321"/>
      <c r="BC4" s="1321"/>
      <c r="BD4" s="1321"/>
      <c r="BE4" s="1321"/>
      <c r="BF4" s="1321"/>
      <c r="BG4" s="1321"/>
      <c r="BH4" s="1321"/>
      <c r="BI4" s="1321"/>
      <c r="BJ4" s="1321"/>
      <c r="BK4" s="1321"/>
      <c r="BL4" s="1321"/>
      <c r="BM4" s="1321"/>
      <c r="BN4" s="1321"/>
      <c r="BO4" s="1321"/>
      <c r="BP4" s="1321"/>
      <c r="BQ4" s="1321"/>
      <c r="BR4" s="1321"/>
      <c r="BS4" s="1321"/>
      <c r="BT4" s="1321"/>
      <c r="BU4" s="1321"/>
      <c r="BV4" s="1321"/>
      <c r="BW4" s="1321"/>
      <c r="BX4" s="1321"/>
      <c r="BY4" s="1321"/>
      <c r="BZ4" s="1321"/>
      <c r="CA4" s="1321"/>
      <c r="CB4" s="159"/>
      <c r="CC4" s="159"/>
      <c r="CD4" s="159"/>
      <c r="CE4" s="159"/>
      <c r="CF4" s="159"/>
      <c r="CG4" s="159"/>
      <c r="CH4" s="1207" t="s">
        <v>4007</v>
      </c>
      <c r="CI4" s="1207"/>
      <c r="CJ4" s="1207"/>
      <c r="CK4" s="1207"/>
      <c r="CL4" s="1207"/>
      <c r="CM4" s="1207"/>
      <c r="CN4" s="1207"/>
      <c r="CO4" s="1207"/>
      <c r="CP4" s="1207"/>
      <c r="CQ4" s="152"/>
      <c r="CR4" s="1319">
        <f>DJ53+DU53</f>
        <v>0</v>
      </c>
      <c r="CS4" s="1319"/>
      <c r="CT4" s="1319"/>
      <c r="CU4" s="1319"/>
      <c r="CV4" s="1319"/>
      <c r="CW4" s="1319"/>
      <c r="CX4" s="1319"/>
      <c r="CY4" s="1319"/>
      <c r="CZ4" s="1319"/>
      <c r="DA4" s="1319"/>
      <c r="DB4" s="1319"/>
      <c r="DC4" s="1319"/>
      <c r="DD4" s="1319"/>
      <c r="DE4" s="1319"/>
      <c r="DF4" s="152"/>
      <c r="DG4" s="895">
        <f>DC53*DJ53+DN53*DU53</f>
        <v>0</v>
      </c>
      <c r="DH4" s="895"/>
      <c r="DI4" s="895"/>
      <c r="DJ4" s="895"/>
      <c r="DK4" s="895"/>
      <c r="DL4" s="895"/>
      <c r="DM4" s="895"/>
      <c r="DN4" s="895"/>
      <c r="DO4" s="895"/>
      <c r="DP4" s="895"/>
      <c r="DQ4" s="895"/>
      <c r="DR4" s="895"/>
      <c r="DS4" s="895"/>
      <c r="DT4" s="895"/>
      <c r="DU4" s="895"/>
      <c r="DV4" s="895"/>
    </row>
    <row r="5" spans="1:126" ht="25.5" customHeight="1">
      <c r="C5" s="1321"/>
      <c r="D5" s="1321"/>
      <c r="E5" s="1321"/>
      <c r="F5" s="1321"/>
      <c r="G5" s="1321"/>
      <c r="H5" s="1321"/>
      <c r="I5" s="1321"/>
      <c r="J5" s="1321"/>
      <c r="K5" s="1321"/>
      <c r="L5" s="1321"/>
      <c r="M5" s="1321"/>
      <c r="N5" s="1321"/>
      <c r="O5" s="1321"/>
      <c r="P5" s="1321"/>
      <c r="Q5" s="1321"/>
      <c r="R5" s="1321"/>
      <c r="S5" s="1321"/>
      <c r="T5" s="1321"/>
      <c r="U5" s="1321"/>
      <c r="V5" s="1321"/>
      <c r="W5" s="1321"/>
      <c r="X5" s="1321"/>
      <c r="Y5" s="1321"/>
      <c r="Z5" s="1321"/>
      <c r="AA5" s="1321"/>
      <c r="AB5" s="1321"/>
      <c r="AC5" s="1321"/>
      <c r="AD5" s="1321"/>
      <c r="AE5" s="1321"/>
      <c r="AF5" s="1321"/>
      <c r="AG5" s="1321"/>
      <c r="AH5" s="1321"/>
      <c r="AI5" s="1321"/>
      <c r="AJ5" s="1321"/>
      <c r="AK5" s="1321"/>
      <c r="AL5" s="1321"/>
      <c r="AM5" s="1321"/>
      <c r="AN5" s="1321"/>
      <c r="AO5" s="1321"/>
      <c r="AP5" s="1321"/>
      <c r="AQ5" s="1321"/>
      <c r="AR5" s="1321"/>
      <c r="AS5" s="1321"/>
      <c r="AT5" s="1321"/>
      <c r="AU5" s="1321"/>
      <c r="AV5" s="1321"/>
      <c r="AW5" s="1321"/>
      <c r="AX5" s="1321"/>
      <c r="AY5" s="1321"/>
      <c r="AZ5" s="1321"/>
      <c r="BA5" s="1321"/>
      <c r="BB5" s="1321"/>
      <c r="BC5" s="1321"/>
      <c r="BD5" s="1321"/>
      <c r="BE5" s="1321"/>
      <c r="BF5" s="1321"/>
      <c r="BG5" s="1321"/>
      <c r="BH5" s="1321"/>
      <c r="BI5" s="1321"/>
      <c r="BJ5" s="1321"/>
      <c r="BK5" s="1321"/>
      <c r="BL5" s="1321"/>
      <c r="BM5" s="1321"/>
      <c r="BN5" s="1321"/>
      <c r="BO5" s="1321"/>
      <c r="BP5" s="1321"/>
      <c r="BQ5" s="1321"/>
      <c r="BR5" s="1321"/>
      <c r="BS5" s="1321"/>
      <c r="BT5" s="1321"/>
      <c r="BU5" s="1321"/>
      <c r="BV5" s="1321"/>
      <c r="BW5" s="1321"/>
      <c r="BX5" s="1321"/>
      <c r="BY5" s="1321"/>
      <c r="BZ5" s="1321"/>
      <c r="CA5" s="1321"/>
      <c r="CB5" s="159"/>
      <c r="CC5" s="159"/>
      <c r="CD5" s="159"/>
      <c r="CE5" s="159"/>
      <c r="CF5" s="159"/>
      <c r="CG5" s="159"/>
      <c r="CH5" s="1207" t="s">
        <v>4995</v>
      </c>
      <c r="CI5" s="1207"/>
      <c r="CJ5" s="1207"/>
      <c r="CK5" s="1207"/>
      <c r="CL5" s="1207"/>
      <c r="CM5" s="1207"/>
      <c r="CN5" s="1207"/>
      <c r="CO5" s="1207"/>
      <c r="CP5" s="1207"/>
      <c r="CQ5" s="152"/>
      <c r="CR5" s="1319">
        <f>L83+L84+Z83+Z84+AN83+AN84+BB83+BB84+BO83+BO84+CC83+CC84+CQ83+CQ84+DE83+DE84</f>
        <v>0</v>
      </c>
      <c r="CS5" s="1319"/>
      <c r="CT5" s="1319"/>
      <c r="CU5" s="1319"/>
      <c r="CV5" s="1319"/>
      <c r="CW5" s="1319"/>
      <c r="CX5" s="1319"/>
      <c r="CY5" s="1319"/>
      <c r="CZ5" s="1319"/>
      <c r="DA5" s="1319"/>
      <c r="DB5" s="1319"/>
      <c r="DC5" s="1319"/>
      <c r="DD5" s="1319"/>
      <c r="DE5" s="1319"/>
      <c r="DF5" s="152"/>
      <c r="DG5" s="895">
        <f>C83*L83+C84*L84+Q83*Z83+Q84*Z84+AE83*AN83+AE84*AN84+AS83*BB83+AS84*BB84+BF83*BO83+BF84*BO84+BT83*CC83+BT84*CC84+CH83*CQ83+CH84*CQ84+CV83*DE83+CV84*DE84</f>
        <v>0</v>
      </c>
      <c r="DH5" s="895"/>
      <c r="DI5" s="895"/>
      <c r="DJ5" s="895"/>
      <c r="DK5" s="895"/>
      <c r="DL5" s="895"/>
      <c r="DM5" s="895"/>
      <c r="DN5" s="895"/>
      <c r="DO5" s="895"/>
      <c r="DP5" s="895"/>
      <c r="DQ5" s="895"/>
      <c r="DR5" s="895"/>
      <c r="DS5" s="895"/>
      <c r="DT5" s="895"/>
      <c r="DU5" s="895"/>
      <c r="DV5" s="895"/>
    </row>
    <row r="6" spans="1:126" ht="25.5" customHeight="1">
      <c r="M6" s="158"/>
      <c r="BV6" s="159"/>
      <c r="BW6" s="159"/>
      <c r="BX6" s="159"/>
      <c r="BY6" s="159"/>
      <c r="BZ6" s="159"/>
      <c r="CA6" s="159"/>
      <c r="CB6" s="159"/>
      <c r="CC6" s="159"/>
      <c r="CD6" s="159"/>
      <c r="CE6" s="159"/>
      <c r="CF6" s="159"/>
      <c r="CG6" s="159"/>
      <c r="CH6" s="1207" t="s">
        <v>5001</v>
      </c>
      <c r="CI6" s="1207"/>
      <c r="CJ6" s="1207"/>
      <c r="CK6" s="1207"/>
      <c r="CL6" s="1207"/>
      <c r="CM6" s="1207"/>
      <c r="CN6" s="1207"/>
      <c r="CO6" s="1207"/>
      <c r="CP6" s="1207"/>
      <c r="CQ6" s="159"/>
      <c r="CR6" s="1322">
        <f>CR3+CR4+CR5</f>
        <v>0</v>
      </c>
      <c r="CS6" s="1322"/>
      <c r="CT6" s="1322"/>
      <c r="CU6" s="1322"/>
      <c r="CV6" s="1322"/>
      <c r="CW6" s="1322"/>
      <c r="CX6" s="1322"/>
      <c r="CY6" s="1322"/>
      <c r="CZ6" s="1322"/>
      <c r="DA6" s="1322"/>
      <c r="DB6" s="1322"/>
      <c r="DC6" s="1322"/>
      <c r="DD6" s="1322"/>
      <c r="DE6" s="1322"/>
      <c r="DF6" s="159"/>
      <c r="DG6" s="764">
        <f>DG3+DG4+DG5</f>
        <v>0</v>
      </c>
      <c r="DH6" s="764"/>
      <c r="DI6" s="764"/>
      <c r="DJ6" s="764"/>
      <c r="DK6" s="764"/>
      <c r="DL6" s="764"/>
      <c r="DM6" s="764"/>
      <c r="DN6" s="764"/>
      <c r="DO6" s="764"/>
      <c r="DP6" s="764"/>
      <c r="DQ6" s="764"/>
      <c r="DR6" s="764"/>
      <c r="DS6" s="764"/>
      <c r="DT6" s="764"/>
      <c r="DU6" s="764"/>
      <c r="DV6" s="764"/>
    </row>
    <row r="7" spans="1:126" ht="8.25" customHeight="1" thickBot="1">
      <c r="C7" s="1317"/>
      <c r="D7" s="1317"/>
      <c r="E7" s="1317"/>
      <c r="F7" s="1317"/>
      <c r="G7" s="1317"/>
      <c r="H7" s="1317"/>
      <c r="I7" s="1317"/>
      <c r="J7" s="1317"/>
      <c r="K7" s="1317"/>
      <c r="L7" s="1317"/>
      <c r="M7" s="1317"/>
      <c r="N7" s="1317"/>
      <c r="O7" s="1317"/>
      <c r="P7" s="1317"/>
      <c r="Q7" s="1317"/>
      <c r="R7" s="1317"/>
      <c r="S7" s="1317"/>
      <c r="T7" s="1317"/>
      <c r="U7" s="1317"/>
      <c r="V7" s="1317"/>
      <c r="W7" s="1317"/>
      <c r="X7" s="1317"/>
      <c r="Y7" s="1317"/>
      <c r="Z7" s="1317"/>
      <c r="AA7" s="1317"/>
      <c r="AB7" s="1317"/>
      <c r="AC7" s="1317"/>
      <c r="AD7" s="1317"/>
      <c r="AE7" s="1317"/>
      <c r="AF7" s="1317"/>
      <c r="AG7" s="1317"/>
      <c r="AH7" s="1317"/>
      <c r="AI7" s="1317"/>
      <c r="AJ7" s="1317"/>
      <c r="AK7" s="1317"/>
      <c r="AL7" s="1317"/>
      <c r="AM7" s="1317"/>
      <c r="AN7" s="1317"/>
      <c r="AO7" s="1317"/>
      <c r="AP7" s="1317"/>
      <c r="AQ7" s="1317"/>
      <c r="AR7" s="1317"/>
      <c r="AS7" s="1317"/>
      <c r="AT7" s="1317"/>
      <c r="AU7" s="1317"/>
      <c r="AV7" s="1317"/>
      <c r="AW7" s="1317"/>
      <c r="AX7" s="1317"/>
      <c r="AY7" s="1317"/>
      <c r="AZ7" s="1317"/>
      <c r="BA7" s="1317"/>
      <c r="BB7" s="1317"/>
      <c r="BC7" s="1317"/>
      <c r="BD7" s="1317"/>
      <c r="BE7" s="1317"/>
      <c r="BF7" s="1317"/>
      <c r="BG7" s="1317"/>
      <c r="BH7" s="1317"/>
      <c r="BI7" s="1317"/>
      <c r="BJ7" s="1317"/>
      <c r="BK7" s="1317"/>
      <c r="BL7" s="1317"/>
      <c r="BM7" s="1317"/>
      <c r="BN7" s="1317"/>
      <c r="BO7" s="1317"/>
      <c r="BP7" s="1317"/>
      <c r="BQ7" s="1317"/>
      <c r="BR7" s="1317"/>
      <c r="BS7" s="1317"/>
      <c r="BT7" s="1317"/>
      <c r="BU7" s="1317"/>
      <c r="BV7" s="1317"/>
      <c r="BW7" s="1317"/>
      <c r="BX7" s="1317"/>
      <c r="BY7" s="1317"/>
      <c r="BZ7" s="1317"/>
      <c r="CA7" s="1317"/>
      <c r="CB7" s="1317"/>
      <c r="CC7" s="1317"/>
      <c r="CD7" s="1317"/>
      <c r="CE7" s="1317"/>
      <c r="CF7" s="1317"/>
      <c r="CG7" s="1317"/>
      <c r="CH7" s="1317"/>
      <c r="CI7" s="1317"/>
      <c r="CJ7" s="1317"/>
      <c r="CK7" s="1317"/>
      <c r="CL7" s="1317"/>
      <c r="CM7" s="1317"/>
      <c r="CN7" s="1317"/>
      <c r="CO7" s="1317"/>
      <c r="CP7" s="1317"/>
      <c r="CQ7" s="1317"/>
      <c r="CR7" s="1317"/>
      <c r="CS7" s="1317"/>
      <c r="CT7" s="1317"/>
      <c r="CU7" s="1317"/>
      <c r="CV7" s="1317"/>
      <c r="CW7" s="1317"/>
      <c r="CX7" s="1317"/>
      <c r="CY7" s="1317"/>
      <c r="CZ7" s="1317"/>
      <c r="DA7" s="1317"/>
      <c r="DB7" s="1317"/>
      <c r="DC7" s="1317"/>
      <c r="DD7" s="1317"/>
      <c r="DE7" s="1317"/>
      <c r="DF7" s="1317"/>
      <c r="DG7" s="1317"/>
      <c r="DH7" s="1317"/>
      <c r="DI7" s="1317"/>
      <c r="DJ7" s="1317"/>
      <c r="DK7" s="1317"/>
      <c r="DL7" s="1317"/>
      <c r="DM7" s="1317"/>
      <c r="DN7" s="1317"/>
      <c r="DO7" s="1317"/>
      <c r="DP7" s="1317"/>
      <c r="DQ7" s="1317"/>
      <c r="DR7" s="1317"/>
      <c r="DS7" s="1317"/>
      <c r="DT7" s="1317"/>
      <c r="DU7" s="1317"/>
      <c r="DV7" s="1318"/>
    </row>
    <row r="8" spans="1:126" s="283" customFormat="1" ht="31.5" customHeight="1" thickBot="1">
      <c r="C8" s="1201" t="s">
        <v>5944</v>
      </c>
      <c r="D8" s="1202"/>
      <c r="E8" s="1202"/>
      <c r="F8" s="1202"/>
      <c r="G8" s="1202"/>
      <c r="H8" s="1202"/>
      <c r="I8" s="1202"/>
      <c r="J8" s="1202"/>
      <c r="K8" s="1202"/>
      <c r="L8" s="1202"/>
      <c r="M8" s="1202"/>
      <c r="N8" s="1202"/>
      <c r="O8" s="1202"/>
      <c r="P8" s="1202"/>
      <c r="Q8" s="1202"/>
      <c r="R8" s="1202"/>
      <c r="S8" s="1202"/>
      <c r="T8" s="1202"/>
      <c r="U8" s="1202"/>
      <c r="V8" s="1202"/>
      <c r="W8" s="1202"/>
      <c r="X8" s="1202"/>
      <c r="Y8" s="1202"/>
      <c r="Z8" s="1202"/>
      <c r="AA8" s="1202"/>
      <c r="AB8" s="1202"/>
      <c r="AC8" s="1202"/>
      <c r="AD8" s="1202"/>
      <c r="AE8" s="1202"/>
      <c r="AF8" s="1202"/>
      <c r="AG8" s="1202"/>
      <c r="AH8" s="1202"/>
      <c r="AI8" s="1202"/>
      <c r="AJ8" s="1202"/>
      <c r="AK8" s="1202"/>
      <c r="AL8" s="1202"/>
      <c r="AM8" s="1202"/>
      <c r="AN8" s="1202"/>
      <c r="AO8" s="1202"/>
      <c r="AP8" s="1202"/>
      <c r="AQ8" s="1202"/>
      <c r="AR8" s="1202"/>
      <c r="AS8" s="1202"/>
      <c r="AT8" s="1202"/>
      <c r="AU8" s="1202"/>
      <c r="AV8" s="1202"/>
      <c r="AW8" s="1202"/>
      <c r="AX8" s="1202"/>
      <c r="AY8" s="1202"/>
      <c r="AZ8" s="1202"/>
      <c r="BA8" s="1202"/>
      <c r="BB8" s="1202"/>
      <c r="BC8" s="1202"/>
      <c r="BD8" s="1202"/>
      <c r="BE8" s="1202"/>
      <c r="BF8" s="1202"/>
      <c r="BG8" s="1202"/>
      <c r="BH8" s="1202"/>
      <c r="BI8" s="1202"/>
      <c r="BJ8" s="1202"/>
      <c r="BK8" s="1202"/>
      <c r="BL8" s="1202"/>
      <c r="BM8" s="1202"/>
      <c r="BN8" s="1202"/>
      <c r="BO8" s="1202"/>
      <c r="BP8" s="1202"/>
      <c r="BQ8" s="1202"/>
      <c r="BR8" s="1202"/>
      <c r="BS8" s="1202"/>
      <c r="BT8" s="1202"/>
      <c r="BU8" s="1202"/>
      <c r="BV8" s="1202"/>
      <c r="BW8" s="1202"/>
      <c r="BX8" s="1202"/>
      <c r="BY8" s="1202"/>
      <c r="BZ8" s="1202"/>
      <c r="CA8" s="1202"/>
      <c r="CB8" s="1202"/>
      <c r="CC8" s="1202"/>
      <c r="CD8" s="1202"/>
      <c r="CE8" s="1202"/>
      <c r="CF8" s="1202"/>
      <c r="CG8" s="1202"/>
      <c r="CH8" s="1202"/>
      <c r="CI8" s="1202"/>
      <c r="CJ8" s="1202"/>
      <c r="CK8" s="1202"/>
      <c r="CL8" s="1202"/>
      <c r="CM8" s="1202"/>
      <c r="CN8" s="1202"/>
      <c r="CO8" s="1202"/>
      <c r="CP8" s="1202"/>
      <c r="CQ8" s="1202"/>
      <c r="CR8" s="1202"/>
      <c r="CS8" s="1202"/>
      <c r="CT8" s="1202"/>
      <c r="CU8" s="1202"/>
      <c r="CV8" s="1202"/>
      <c r="CW8" s="1202"/>
      <c r="CX8" s="1202"/>
      <c r="CY8" s="1202"/>
      <c r="CZ8" s="1202"/>
      <c r="DA8" s="1202"/>
      <c r="DB8" s="1202"/>
      <c r="DC8" s="1202"/>
      <c r="DD8" s="1202"/>
      <c r="DE8" s="1202"/>
      <c r="DF8" s="1202"/>
      <c r="DG8" s="1202"/>
      <c r="DH8" s="1202"/>
      <c r="DI8" s="1202"/>
      <c r="DJ8" s="1202"/>
      <c r="DK8" s="1202"/>
      <c r="DL8" s="1202"/>
      <c r="DM8" s="1202"/>
      <c r="DN8" s="1202"/>
      <c r="DO8" s="1202"/>
      <c r="DP8" s="1202"/>
      <c r="DQ8" s="1202"/>
      <c r="DR8" s="1202"/>
      <c r="DS8" s="1202"/>
      <c r="DT8" s="1202"/>
      <c r="DU8" s="1202"/>
      <c r="DV8" s="1203"/>
    </row>
    <row r="9" spans="1:126" ht="8.25" customHeight="1">
      <c r="BP9" s="159"/>
      <c r="BQ9" s="159"/>
      <c r="BR9" s="159"/>
      <c r="BS9" s="159"/>
      <c r="BT9" s="159"/>
      <c r="BU9" s="159"/>
      <c r="BV9" s="159"/>
      <c r="BW9" s="159"/>
      <c r="BX9" s="159"/>
      <c r="BY9" s="159"/>
      <c r="BZ9" s="159"/>
      <c r="CA9" s="159"/>
      <c r="CB9" s="159"/>
      <c r="CC9" s="159"/>
      <c r="CD9" s="159"/>
      <c r="CE9" s="159"/>
      <c r="CF9" s="159"/>
      <c r="CG9" s="159"/>
      <c r="CH9" s="159"/>
      <c r="CI9" s="159"/>
      <c r="CJ9" s="159"/>
      <c r="CK9" s="159"/>
      <c r="CL9" s="159"/>
      <c r="CM9" s="159"/>
      <c r="CN9" s="159"/>
      <c r="CO9" s="159"/>
      <c r="CP9" s="159"/>
      <c r="CQ9" s="159"/>
      <c r="CR9" s="159"/>
      <c r="CS9" s="159"/>
      <c r="CT9" s="159"/>
      <c r="CU9" s="159"/>
      <c r="CV9" s="159"/>
      <c r="CW9" s="159"/>
      <c r="CX9" s="159"/>
      <c r="CY9" s="159"/>
      <c r="CZ9" s="159"/>
      <c r="DA9" s="159"/>
      <c r="DB9" s="159"/>
      <c r="DC9" s="159"/>
      <c r="DD9" s="159"/>
      <c r="DE9" s="159"/>
      <c r="DF9" s="159"/>
      <c r="DG9" s="159"/>
      <c r="DH9" s="159"/>
      <c r="DI9" s="159"/>
      <c r="DJ9" s="159"/>
      <c r="DK9" s="159"/>
      <c r="DL9" s="159"/>
      <c r="DM9" s="159"/>
      <c r="DN9" s="159"/>
      <c r="DO9" s="159"/>
      <c r="DP9" s="159"/>
      <c r="DQ9" s="159"/>
      <c r="DR9" s="159"/>
      <c r="DS9" s="159"/>
      <c r="DT9" s="159"/>
      <c r="DU9" s="159"/>
      <c r="DV9" s="168"/>
    </row>
    <row r="10" spans="1:126" s="166" customFormat="1" ht="29.25" customHeight="1">
      <c r="C10" s="1258" t="s">
        <v>5003</v>
      </c>
      <c r="D10" s="1258"/>
      <c r="E10" s="1258"/>
      <c r="F10" s="1258"/>
      <c r="G10" s="1258"/>
      <c r="H10" s="1258"/>
      <c r="I10" s="1258"/>
      <c r="J10" s="1258"/>
      <c r="K10" s="1258"/>
      <c r="L10" s="1258"/>
      <c r="M10" s="1258"/>
      <c r="N10" s="1258"/>
      <c r="Q10" s="1207" t="s">
        <v>15</v>
      </c>
      <c r="R10" s="1207"/>
      <c r="S10" s="1207"/>
      <c r="T10" s="1207"/>
      <c r="U10" s="1207"/>
      <c r="V10" s="1207"/>
      <c r="W10" s="1207"/>
      <c r="X10" s="1207"/>
      <c r="Y10" s="1207"/>
      <c r="Z10" s="1207"/>
      <c r="AA10" s="1207"/>
      <c r="AB10" s="1207"/>
      <c r="AE10" s="1269" t="s">
        <v>55</v>
      </c>
      <c r="AF10" s="1269"/>
      <c r="AG10" s="1269"/>
      <c r="AH10" s="1269"/>
      <c r="AI10" s="1269"/>
      <c r="AJ10" s="1269"/>
      <c r="AK10" s="1269"/>
      <c r="AL10" s="1269"/>
      <c r="AM10" s="1269"/>
      <c r="AN10" s="1269"/>
      <c r="AO10" s="1269"/>
      <c r="AP10" s="1269"/>
      <c r="AS10" s="1270" t="s">
        <v>32</v>
      </c>
      <c r="AT10" s="1270"/>
      <c r="AU10" s="1270"/>
      <c r="AV10" s="1270"/>
      <c r="AW10" s="1270"/>
      <c r="AX10" s="1270"/>
      <c r="AY10" s="1270"/>
      <c r="AZ10" s="1270"/>
      <c r="BA10" s="1270"/>
      <c r="BB10" s="1270"/>
      <c r="BC10" s="1270"/>
      <c r="BD10" s="1270"/>
      <c r="BF10" s="1265" t="s">
        <v>80</v>
      </c>
      <c r="BG10" s="1265"/>
      <c r="BH10" s="1265"/>
      <c r="BI10" s="1265"/>
      <c r="BJ10" s="1265"/>
      <c r="BK10" s="1265"/>
      <c r="BL10" s="1265"/>
      <c r="BM10" s="1265"/>
      <c r="BN10" s="1265"/>
      <c r="BO10" s="1265"/>
      <c r="BP10" s="1265"/>
      <c r="BQ10" s="1265"/>
      <c r="BR10" s="167"/>
      <c r="BS10" s="167"/>
      <c r="CF10" s="232"/>
      <c r="CG10" s="232"/>
      <c r="CH10" s="232"/>
      <c r="CI10" s="232"/>
      <c r="CJ10" s="232"/>
      <c r="CK10" s="232"/>
      <c r="CL10" s="232"/>
      <c r="CM10" s="232"/>
      <c r="CN10" s="232"/>
      <c r="CO10" s="232"/>
      <c r="CP10" s="232"/>
      <c r="CQ10" s="232"/>
      <c r="CR10" s="232"/>
      <c r="CS10" s="232"/>
      <c r="CT10" s="232"/>
      <c r="CU10" s="232"/>
      <c r="CV10" s="232"/>
      <c r="CW10" s="232"/>
      <c r="CX10" s="232"/>
      <c r="CY10" s="232"/>
      <c r="CZ10" s="232"/>
      <c r="DA10" s="232"/>
      <c r="DB10" s="232"/>
      <c r="DC10" s="232"/>
      <c r="DD10" s="232"/>
      <c r="DE10" s="232"/>
      <c r="DF10" s="232"/>
      <c r="DG10" s="232"/>
      <c r="DH10" s="232"/>
      <c r="DI10" s="232"/>
      <c r="DJ10" s="232"/>
      <c r="DK10" s="232"/>
      <c r="DL10" s="232"/>
      <c r="DM10" s="232"/>
      <c r="DN10" s="232"/>
      <c r="DO10" s="232"/>
      <c r="DP10" s="232"/>
      <c r="DQ10" s="232"/>
      <c r="DR10" s="232"/>
      <c r="DS10" s="232"/>
      <c r="DT10" s="232"/>
      <c r="DU10" s="232"/>
      <c r="DV10" s="233"/>
    </row>
    <row r="11" spans="1:126" ht="9" customHeight="1" thickBot="1">
      <c r="BH11" s="159"/>
      <c r="BI11" s="159"/>
      <c r="BJ11" s="159"/>
      <c r="BK11" s="159"/>
      <c r="BL11" s="159"/>
      <c r="BM11" s="159"/>
      <c r="BN11" s="159"/>
      <c r="BO11" s="159"/>
      <c r="BP11" s="159"/>
      <c r="BQ11" s="159"/>
      <c r="BR11" s="159"/>
      <c r="BS11" s="159"/>
      <c r="BT11" s="159"/>
      <c r="BU11" s="159"/>
      <c r="BV11" s="159"/>
      <c r="BW11" s="159"/>
      <c r="BX11" s="159"/>
      <c r="BY11" s="159"/>
      <c r="BZ11" s="159"/>
      <c r="CA11" s="159"/>
      <c r="CB11" s="159"/>
      <c r="CC11" s="159"/>
      <c r="CD11" s="159"/>
      <c r="CE11" s="159"/>
      <c r="CF11" s="159"/>
      <c r="CG11" s="159"/>
      <c r="CH11" s="159"/>
      <c r="CI11" s="159"/>
      <c r="CJ11" s="159"/>
      <c r="CK11" s="159"/>
      <c r="CL11" s="159"/>
      <c r="CM11" s="159"/>
      <c r="CN11" s="159"/>
      <c r="CO11" s="159"/>
      <c r="CP11" s="159"/>
      <c r="CQ11" s="159"/>
      <c r="CR11" s="159"/>
      <c r="CS11" s="159"/>
      <c r="CT11" s="159"/>
      <c r="CU11" s="159"/>
      <c r="CV11" s="159"/>
      <c r="CW11" s="159"/>
      <c r="CX11" s="159"/>
      <c r="CY11" s="159"/>
      <c r="CZ11" s="159"/>
      <c r="DA11" s="159"/>
      <c r="DB11" s="159"/>
      <c r="DC11" s="159"/>
      <c r="DD11" s="159"/>
      <c r="DE11" s="159"/>
      <c r="DF11" s="159"/>
      <c r="DG11" s="159"/>
      <c r="DH11" s="159"/>
      <c r="DI11" s="159"/>
      <c r="DJ11" s="159"/>
      <c r="DK11" s="159"/>
      <c r="DL11" s="159"/>
      <c r="DM11" s="159"/>
      <c r="DN11" s="159"/>
      <c r="DO11" s="159"/>
      <c r="DP11" s="159"/>
      <c r="DQ11" s="159"/>
      <c r="DR11" s="159"/>
      <c r="DS11" s="159"/>
      <c r="DT11" s="159"/>
      <c r="DU11" s="159"/>
      <c r="DV11" s="168"/>
    </row>
    <row r="12" spans="1:126" s="166" customFormat="1" ht="23.25" customHeight="1" thickBot="1">
      <c r="C12" s="977" t="s">
        <v>14</v>
      </c>
      <c r="D12" s="978"/>
      <c r="E12" s="978"/>
      <c r="F12" s="978"/>
      <c r="G12" s="978"/>
      <c r="H12" s="978"/>
      <c r="I12" s="978"/>
      <c r="J12" s="978"/>
      <c r="K12" s="978"/>
      <c r="L12" s="978"/>
      <c r="M12" s="978"/>
      <c r="N12" s="979"/>
      <c r="O12" s="167"/>
      <c r="P12" s="167"/>
      <c r="Q12" s="977" t="s">
        <v>54</v>
      </c>
      <c r="R12" s="978"/>
      <c r="S12" s="978"/>
      <c r="T12" s="978"/>
      <c r="U12" s="978"/>
      <c r="V12" s="978"/>
      <c r="W12" s="978"/>
      <c r="X12" s="978"/>
      <c r="Y12" s="978"/>
      <c r="Z12" s="978"/>
      <c r="AA12" s="978"/>
      <c r="AB12" s="979"/>
      <c r="AC12" s="167"/>
      <c r="AD12" s="167"/>
      <c r="AE12" s="977" t="s">
        <v>31</v>
      </c>
      <c r="AF12" s="978"/>
      <c r="AG12" s="978"/>
      <c r="AH12" s="978"/>
      <c r="AI12" s="978"/>
      <c r="AJ12" s="978"/>
      <c r="AK12" s="978"/>
      <c r="AL12" s="978"/>
      <c r="AM12" s="978"/>
      <c r="AN12" s="978"/>
      <c r="AO12" s="978"/>
      <c r="AP12" s="979"/>
      <c r="AQ12" s="167"/>
      <c r="AR12" s="167"/>
      <c r="AS12" s="977" t="s">
        <v>38</v>
      </c>
      <c r="AT12" s="978"/>
      <c r="AU12" s="978"/>
      <c r="AV12" s="978"/>
      <c r="AW12" s="978"/>
      <c r="AX12" s="978"/>
      <c r="AY12" s="978"/>
      <c r="AZ12" s="978"/>
      <c r="BA12" s="978"/>
      <c r="BB12" s="978"/>
      <c r="BC12" s="979"/>
      <c r="BD12" s="167"/>
      <c r="BE12" s="167"/>
      <c r="BF12" s="977" t="s">
        <v>42</v>
      </c>
      <c r="BG12" s="978"/>
      <c r="BH12" s="978"/>
      <c r="BI12" s="978"/>
      <c r="BJ12" s="978"/>
      <c r="BK12" s="978"/>
      <c r="BL12" s="978"/>
      <c r="BM12" s="978"/>
      <c r="BN12" s="978"/>
      <c r="BO12" s="978"/>
      <c r="BP12" s="978"/>
      <c r="BQ12" s="979"/>
      <c r="BR12" s="167"/>
      <c r="BS12" s="167"/>
      <c r="BT12" s="977" t="s">
        <v>46</v>
      </c>
      <c r="BU12" s="978"/>
      <c r="BV12" s="978"/>
      <c r="BW12" s="978"/>
      <c r="BX12" s="978"/>
      <c r="BY12" s="978"/>
      <c r="BZ12" s="978"/>
      <c r="CA12" s="978"/>
      <c r="CB12" s="978"/>
      <c r="CC12" s="978"/>
      <c r="CD12" s="978"/>
      <c r="CE12" s="979"/>
      <c r="CF12" s="167"/>
      <c r="CG12" s="167"/>
      <c r="CH12" s="977" t="s">
        <v>50</v>
      </c>
      <c r="CI12" s="978"/>
      <c r="CJ12" s="978"/>
      <c r="CK12" s="978"/>
      <c r="CL12" s="978"/>
      <c r="CM12" s="978"/>
      <c r="CN12" s="978"/>
      <c r="CO12" s="978"/>
      <c r="CP12" s="978"/>
      <c r="CQ12" s="978"/>
      <c r="CR12" s="978"/>
      <c r="CS12" s="979"/>
      <c r="CT12" s="167"/>
      <c r="CU12" s="167"/>
      <c r="CV12" s="977" t="s">
        <v>21</v>
      </c>
      <c r="CW12" s="978"/>
      <c r="CX12" s="978"/>
      <c r="CY12" s="978"/>
      <c r="CZ12" s="978"/>
      <c r="DA12" s="978"/>
      <c r="DB12" s="978"/>
      <c r="DC12" s="978"/>
      <c r="DD12" s="978"/>
      <c r="DE12" s="978"/>
      <c r="DF12" s="978"/>
      <c r="DG12" s="979"/>
      <c r="DH12" s="167"/>
      <c r="DI12" s="167"/>
      <c r="DJ12" s="977" t="s">
        <v>26</v>
      </c>
      <c r="DK12" s="978"/>
      <c r="DL12" s="978"/>
      <c r="DM12" s="978"/>
      <c r="DN12" s="978"/>
      <c r="DO12" s="978"/>
      <c r="DP12" s="978"/>
      <c r="DQ12" s="978"/>
      <c r="DR12" s="978"/>
      <c r="DS12" s="978"/>
      <c r="DT12" s="978"/>
      <c r="DU12" s="978"/>
      <c r="DV12" s="979"/>
    </row>
    <row r="13" spans="1:126" s="261" customFormat="1" ht="34.5" customHeight="1">
      <c r="C13" s="1294" t="s">
        <v>4215</v>
      </c>
      <c r="D13" s="1295"/>
      <c r="E13" s="1295"/>
      <c r="F13" s="1295"/>
      <c r="G13" s="1295"/>
      <c r="H13" s="1295"/>
      <c r="I13" s="1295"/>
      <c r="J13" s="1295"/>
      <c r="K13" s="1295"/>
      <c r="L13" s="1295"/>
      <c r="M13" s="1295"/>
      <c r="N13" s="1296"/>
      <c r="O13" s="133"/>
      <c r="P13" s="262"/>
      <c r="Q13" s="1294" t="s">
        <v>4216</v>
      </c>
      <c r="R13" s="1295"/>
      <c r="S13" s="1295"/>
      <c r="T13" s="1295"/>
      <c r="U13" s="1295"/>
      <c r="V13" s="1295"/>
      <c r="W13" s="1295"/>
      <c r="X13" s="1295"/>
      <c r="Y13" s="1295"/>
      <c r="Z13" s="1295"/>
      <c r="AA13" s="1295"/>
      <c r="AB13" s="1296"/>
      <c r="AC13" s="133"/>
      <c r="AD13" s="262"/>
      <c r="AE13" s="993" t="s">
        <v>4217</v>
      </c>
      <c r="AF13" s="994"/>
      <c r="AG13" s="994"/>
      <c r="AH13" s="994"/>
      <c r="AI13" s="994"/>
      <c r="AJ13" s="994"/>
      <c r="AK13" s="994"/>
      <c r="AL13" s="994"/>
      <c r="AM13" s="994"/>
      <c r="AN13" s="994"/>
      <c r="AO13" s="994"/>
      <c r="AP13" s="995"/>
      <c r="AQ13" s="133"/>
      <c r="AR13" s="262"/>
      <c r="AS13" s="993" t="s">
        <v>4218</v>
      </c>
      <c r="AT13" s="994"/>
      <c r="AU13" s="994"/>
      <c r="AV13" s="994"/>
      <c r="AW13" s="994"/>
      <c r="AX13" s="994"/>
      <c r="AY13" s="994"/>
      <c r="AZ13" s="994"/>
      <c r="BA13" s="994"/>
      <c r="BB13" s="994"/>
      <c r="BC13" s="995"/>
      <c r="BD13" s="133"/>
      <c r="BE13" s="262"/>
      <c r="BF13" s="993" t="s">
        <v>4219</v>
      </c>
      <c r="BG13" s="994"/>
      <c r="BH13" s="994"/>
      <c r="BI13" s="994"/>
      <c r="BJ13" s="994"/>
      <c r="BK13" s="994"/>
      <c r="BL13" s="994"/>
      <c r="BM13" s="994"/>
      <c r="BN13" s="994"/>
      <c r="BO13" s="994"/>
      <c r="BP13" s="994"/>
      <c r="BQ13" s="995"/>
      <c r="BR13" s="133"/>
      <c r="BS13" s="262"/>
      <c r="BT13" s="993" t="s">
        <v>4220</v>
      </c>
      <c r="BU13" s="994"/>
      <c r="BV13" s="994"/>
      <c r="BW13" s="994"/>
      <c r="BX13" s="994"/>
      <c r="BY13" s="994"/>
      <c r="BZ13" s="994"/>
      <c r="CA13" s="994"/>
      <c r="CB13" s="994"/>
      <c r="CC13" s="994"/>
      <c r="CD13" s="994"/>
      <c r="CE13" s="995"/>
      <c r="CF13" s="133"/>
      <c r="CG13" s="262"/>
      <c r="CH13" s="993" t="s">
        <v>4221</v>
      </c>
      <c r="CI13" s="994"/>
      <c r="CJ13" s="994"/>
      <c r="CK13" s="994"/>
      <c r="CL13" s="994"/>
      <c r="CM13" s="994"/>
      <c r="CN13" s="994"/>
      <c r="CO13" s="994"/>
      <c r="CP13" s="994"/>
      <c r="CQ13" s="994"/>
      <c r="CR13" s="994"/>
      <c r="CS13" s="995"/>
      <c r="CT13" s="133"/>
      <c r="CU13" s="262" t="s">
        <v>3857</v>
      </c>
      <c r="CV13" s="993" t="s">
        <v>4222</v>
      </c>
      <c r="CW13" s="994"/>
      <c r="CX13" s="994"/>
      <c r="CY13" s="994"/>
      <c r="CZ13" s="994"/>
      <c r="DA13" s="994"/>
      <c r="DB13" s="994"/>
      <c r="DC13" s="994"/>
      <c r="DD13" s="994"/>
      <c r="DE13" s="994"/>
      <c r="DF13" s="994"/>
      <c r="DG13" s="995"/>
      <c r="DH13" s="133"/>
      <c r="DI13" s="262"/>
      <c r="DJ13" s="993" t="s">
        <v>4223</v>
      </c>
      <c r="DK13" s="994"/>
      <c r="DL13" s="994"/>
      <c r="DM13" s="994"/>
      <c r="DN13" s="994"/>
      <c r="DO13" s="994"/>
      <c r="DP13" s="994"/>
      <c r="DQ13" s="994"/>
      <c r="DR13" s="994"/>
      <c r="DS13" s="994"/>
      <c r="DT13" s="994"/>
      <c r="DU13" s="994"/>
      <c r="DV13" s="995"/>
    </row>
    <row r="14" spans="1:126" s="261" customFormat="1" ht="25.5" customHeight="1">
      <c r="C14" s="1297"/>
      <c r="D14" s="1298"/>
      <c r="E14" s="1298"/>
      <c r="F14" s="1298"/>
      <c r="G14" s="1298"/>
      <c r="H14" s="1298"/>
      <c r="I14" s="1298"/>
      <c r="J14" s="1298"/>
      <c r="K14" s="1298"/>
      <c r="L14" s="1298"/>
      <c r="M14" s="1298"/>
      <c r="N14" s="1299"/>
      <c r="O14" s="133"/>
      <c r="P14" s="262"/>
      <c r="Q14" s="1297"/>
      <c r="R14" s="1298"/>
      <c r="S14" s="1298"/>
      <c r="T14" s="1298"/>
      <c r="U14" s="1298"/>
      <c r="V14" s="1298"/>
      <c r="W14" s="1298"/>
      <c r="X14" s="1298"/>
      <c r="Y14" s="1298"/>
      <c r="Z14" s="1298"/>
      <c r="AA14" s="1298"/>
      <c r="AB14" s="1299"/>
      <c r="AC14" s="133"/>
      <c r="AD14" s="262"/>
      <c r="AE14" s="1186" t="s">
        <v>34</v>
      </c>
      <c r="AF14" s="1211"/>
      <c r="AG14" s="1211"/>
      <c r="AH14" s="1211"/>
      <c r="AI14" s="1211"/>
      <c r="AJ14" s="1211"/>
      <c r="AK14" s="1211"/>
      <c r="AL14" s="1211"/>
      <c r="AM14" s="1211"/>
      <c r="AN14" s="1211"/>
      <c r="AO14" s="1211"/>
      <c r="AP14" s="1188"/>
      <c r="AQ14" s="133"/>
      <c r="AR14" s="262"/>
      <c r="AS14" s="1186" t="s">
        <v>40</v>
      </c>
      <c r="AT14" s="1211"/>
      <c r="AU14" s="1211"/>
      <c r="AV14" s="1211"/>
      <c r="AW14" s="1211"/>
      <c r="AX14" s="1211"/>
      <c r="AY14" s="1211"/>
      <c r="AZ14" s="1211"/>
      <c r="BA14" s="1211"/>
      <c r="BB14" s="1211"/>
      <c r="BC14" s="1188"/>
      <c r="BD14" s="133"/>
      <c r="BE14" s="262"/>
      <c r="BF14" s="1186" t="s">
        <v>44</v>
      </c>
      <c r="BG14" s="1211"/>
      <c r="BH14" s="1211"/>
      <c r="BI14" s="1211"/>
      <c r="BJ14" s="1211"/>
      <c r="BK14" s="1211"/>
      <c r="BL14" s="1211"/>
      <c r="BM14" s="1211"/>
      <c r="BN14" s="1211"/>
      <c r="BO14" s="1211"/>
      <c r="BP14" s="1211"/>
      <c r="BQ14" s="1188"/>
      <c r="BR14" s="133"/>
      <c r="BS14" s="262"/>
      <c r="BT14" s="1186" t="s">
        <v>48</v>
      </c>
      <c r="BU14" s="1211"/>
      <c r="BV14" s="1211"/>
      <c r="BW14" s="1211"/>
      <c r="BX14" s="1211"/>
      <c r="BY14" s="1211"/>
      <c r="BZ14" s="1211"/>
      <c r="CA14" s="1211"/>
      <c r="CB14" s="1211"/>
      <c r="CC14" s="1211"/>
      <c r="CD14" s="1211"/>
      <c r="CE14" s="1188"/>
      <c r="CF14" s="133"/>
      <c r="CG14" s="262"/>
      <c r="CH14" s="1186" t="s">
        <v>6886</v>
      </c>
      <c r="CI14" s="1211"/>
      <c r="CJ14" s="1211"/>
      <c r="CK14" s="1211"/>
      <c r="CL14" s="1211"/>
      <c r="CM14" s="1211"/>
      <c r="CN14" s="1211"/>
      <c r="CO14" s="1211"/>
      <c r="CP14" s="1211"/>
      <c r="CQ14" s="1211"/>
      <c r="CR14" s="1211"/>
      <c r="CS14" s="1188"/>
      <c r="CT14" s="263"/>
      <c r="CU14" s="264"/>
      <c r="CV14" s="1186" t="s">
        <v>23</v>
      </c>
      <c r="CW14" s="1211"/>
      <c r="CX14" s="1211"/>
      <c r="CY14" s="1211"/>
      <c r="CZ14" s="1211"/>
      <c r="DA14" s="1211"/>
      <c r="DB14" s="1211"/>
      <c r="DC14" s="1211"/>
      <c r="DD14" s="1211"/>
      <c r="DE14" s="1211"/>
      <c r="DF14" s="1211"/>
      <c r="DG14" s="1188"/>
      <c r="DH14" s="133"/>
      <c r="DI14" s="262"/>
      <c r="DJ14" s="1186" t="s">
        <v>28</v>
      </c>
      <c r="DK14" s="1211"/>
      <c r="DL14" s="1211"/>
      <c r="DM14" s="1211"/>
      <c r="DN14" s="1211"/>
      <c r="DO14" s="1211"/>
      <c r="DP14" s="1211"/>
      <c r="DQ14" s="1211"/>
      <c r="DR14" s="1211"/>
      <c r="DS14" s="1211"/>
      <c r="DT14" s="1211"/>
      <c r="DU14" s="1211"/>
      <c r="DV14" s="1188"/>
    </row>
    <row r="15" spans="1:126" ht="153.75" customHeight="1">
      <c r="C15" s="1183"/>
      <c r="D15" s="1184"/>
      <c r="E15" s="1184"/>
      <c r="F15" s="1184"/>
      <c r="G15" s="1184"/>
      <c r="H15" s="1184"/>
      <c r="I15" s="1184"/>
      <c r="J15" s="1184"/>
      <c r="K15" s="1184"/>
      <c r="L15" s="1184"/>
      <c r="M15" s="1184"/>
      <c r="N15" s="1185"/>
      <c r="O15" s="158"/>
      <c r="P15" s="158"/>
      <c r="Q15" s="1183"/>
      <c r="R15" s="1184"/>
      <c r="S15" s="1184"/>
      <c r="T15" s="1184"/>
      <c r="U15" s="1184"/>
      <c r="V15" s="1184"/>
      <c r="W15" s="1184"/>
      <c r="X15" s="1184"/>
      <c r="Y15" s="1184"/>
      <c r="Z15" s="1184"/>
      <c r="AA15" s="1184"/>
      <c r="AB15" s="1185"/>
      <c r="AC15" s="158"/>
      <c r="AD15" s="158"/>
      <c r="AE15" s="1183"/>
      <c r="AF15" s="1184"/>
      <c r="AG15" s="1184"/>
      <c r="AH15" s="1184"/>
      <c r="AI15" s="1184"/>
      <c r="AJ15" s="1184"/>
      <c r="AK15" s="1184"/>
      <c r="AL15" s="1184"/>
      <c r="AM15" s="1184"/>
      <c r="AN15" s="1184"/>
      <c r="AO15" s="1184"/>
      <c r="AP15" s="1185"/>
      <c r="AQ15" s="158"/>
      <c r="AR15" s="158"/>
      <c r="AS15" s="1183"/>
      <c r="AT15" s="1184"/>
      <c r="AU15" s="1184"/>
      <c r="AV15" s="1184"/>
      <c r="AW15" s="1184"/>
      <c r="AX15" s="1184"/>
      <c r="AY15" s="1184"/>
      <c r="AZ15" s="1184"/>
      <c r="BA15" s="1184"/>
      <c r="BB15" s="1184"/>
      <c r="BC15" s="1185"/>
      <c r="BD15" s="158"/>
      <c r="BE15" s="158"/>
      <c r="BF15" s="1183"/>
      <c r="BG15" s="1184"/>
      <c r="BH15" s="1184"/>
      <c r="BI15" s="1184"/>
      <c r="BJ15" s="1184"/>
      <c r="BK15" s="1184"/>
      <c r="BL15" s="1184"/>
      <c r="BM15" s="1184"/>
      <c r="BN15" s="1184"/>
      <c r="BO15" s="1184"/>
      <c r="BP15" s="1184"/>
      <c r="BQ15" s="1185"/>
      <c r="BR15" s="158"/>
      <c r="BS15" s="158"/>
      <c r="BT15" s="1183"/>
      <c r="BU15" s="1184"/>
      <c r="BV15" s="1184"/>
      <c r="BW15" s="1184"/>
      <c r="BX15" s="1184"/>
      <c r="BY15" s="1184"/>
      <c r="BZ15" s="1184"/>
      <c r="CA15" s="1184"/>
      <c r="CB15" s="1184"/>
      <c r="CC15" s="1184"/>
      <c r="CD15" s="1184"/>
      <c r="CE15" s="1185"/>
      <c r="CF15" s="158"/>
      <c r="CG15" s="158"/>
      <c r="CH15" s="1183"/>
      <c r="CI15" s="1184"/>
      <c r="CJ15" s="1184"/>
      <c r="CK15" s="1184"/>
      <c r="CL15" s="1184"/>
      <c r="CM15" s="1184"/>
      <c r="CN15" s="1184"/>
      <c r="CO15" s="1184"/>
      <c r="CP15" s="1184"/>
      <c r="CQ15" s="1184"/>
      <c r="CR15" s="1184"/>
      <c r="CS15" s="1185"/>
      <c r="CT15" s="158"/>
      <c r="CU15" s="158"/>
      <c r="CV15" s="1183"/>
      <c r="CW15" s="1184"/>
      <c r="CX15" s="1184"/>
      <c r="CY15" s="1184"/>
      <c r="CZ15" s="1184"/>
      <c r="DA15" s="1184"/>
      <c r="DB15" s="1184"/>
      <c r="DC15" s="1184"/>
      <c r="DD15" s="1184"/>
      <c r="DE15" s="1184"/>
      <c r="DF15" s="1184"/>
      <c r="DG15" s="1185"/>
      <c r="DH15" s="158"/>
      <c r="DI15" s="158"/>
      <c r="DJ15" s="1183"/>
      <c r="DK15" s="1184"/>
      <c r="DL15" s="1184"/>
      <c r="DM15" s="1184"/>
      <c r="DN15" s="1184"/>
      <c r="DO15" s="1184"/>
      <c r="DP15" s="1184"/>
      <c r="DQ15" s="1184"/>
      <c r="DR15" s="1184"/>
      <c r="DS15" s="1184"/>
      <c r="DT15" s="1184"/>
      <c r="DU15" s="1184"/>
      <c r="DV15" s="1185"/>
    </row>
    <row r="16" spans="1:126" ht="18.75" customHeight="1">
      <c r="A16" s="170" t="s">
        <v>19</v>
      </c>
      <c r="C16" s="714">
        <f>VLOOKUP(A16,'Прайс-лист'!$B:$K,10,0)</f>
        <v>260</v>
      </c>
      <c r="D16" s="715"/>
      <c r="E16" s="715"/>
      <c r="F16" s="715"/>
      <c r="G16" s="715"/>
      <c r="H16" s="715"/>
      <c r="I16" s="715"/>
      <c r="J16" s="715"/>
      <c r="K16" s="716"/>
      <c r="L16" s="1192"/>
      <c r="M16" s="1193"/>
      <c r="N16" s="1194"/>
      <c r="O16" s="170" t="s">
        <v>4979</v>
      </c>
      <c r="P16" s="158"/>
      <c r="Q16" s="714">
        <f>VLOOKUP(O16,'Прайс-лист'!$B:$K,10,0)</f>
        <v>400</v>
      </c>
      <c r="R16" s="715"/>
      <c r="S16" s="715"/>
      <c r="T16" s="715"/>
      <c r="U16" s="715"/>
      <c r="V16" s="715"/>
      <c r="W16" s="715"/>
      <c r="X16" s="715"/>
      <c r="Y16" s="716"/>
      <c r="Z16" s="1192"/>
      <c r="AA16" s="1193"/>
      <c r="AB16" s="1194"/>
      <c r="AC16" s="170" t="s">
        <v>36</v>
      </c>
      <c r="AD16" s="158"/>
      <c r="AE16" s="714">
        <f>VLOOKUP(AC16,'Прайс-лист'!$B:$K,10,0)</f>
        <v>7190</v>
      </c>
      <c r="AF16" s="715"/>
      <c r="AG16" s="715"/>
      <c r="AH16" s="715"/>
      <c r="AI16" s="715"/>
      <c r="AJ16" s="715"/>
      <c r="AK16" s="715"/>
      <c r="AL16" s="715"/>
      <c r="AM16" s="716"/>
      <c r="AN16" s="1192"/>
      <c r="AO16" s="1193"/>
      <c r="AP16" s="1194"/>
      <c r="AQ16" s="170" t="s">
        <v>41</v>
      </c>
      <c r="AR16" s="158"/>
      <c r="AS16" s="1221">
        <f>VLOOKUP(AQ16,'Прайс-лист'!$B:$K,10,0)</f>
        <v>2150</v>
      </c>
      <c r="AT16" s="1222"/>
      <c r="AU16" s="1222"/>
      <c r="AV16" s="1222"/>
      <c r="AW16" s="1222"/>
      <c r="AX16" s="1222"/>
      <c r="AY16" s="1222"/>
      <c r="AZ16" s="1222"/>
      <c r="BA16" s="1192"/>
      <c r="BB16" s="1193"/>
      <c r="BC16" s="1194"/>
      <c r="BD16" s="170" t="s">
        <v>45</v>
      </c>
      <c r="BE16" s="158"/>
      <c r="BF16" s="1221">
        <f>VLOOKUP(BD16,'Прайс-лист'!$B:$K,10,0)</f>
        <v>2860</v>
      </c>
      <c r="BG16" s="1222"/>
      <c r="BH16" s="1222"/>
      <c r="BI16" s="1222"/>
      <c r="BJ16" s="1222"/>
      <c r="BK16" s="1222"/>
      <c r="BL16" s="1222"/>
      <c r="BM16" s="1222"/>
      <c r="BN16" s="1223"/>
      <c r="BO16" s="1192"/>
      <c r="BP16" s="1193"/>
      <c r="BQ16" s="1194"/>
      <c r="BR16" s="170" t="s">
        <v>49</v>
      </c>
      <c r="BS16" s="158"/>
      <c r="BT16" s="1221">
        <f>VLOOKUP(BR16,'Прайс-лист'!$B:$K,10,0)</f>
        <v>3340</v>
      </c>
      <c r="BU16" s="1222"/>
      <c r="BV16" s="1222"/>
      <c r="BW16" s="1222"/>
      <c r="BX16" s="1222"/>
      <c r="BY16" s="1222"/>
      <c r="BZ16" s="1222"/>
      <c r="CA16" s="1222"/>
      <c r="CB16" s="1223"/>
      <c r="CC16" s="1192"/>
      <c r="CD16" s="1193"/>
      <c r="CE16" s="1194"/>
      <c r="CF16" s="170" t="s">
        <v>52</v>
      </c>
      <c r="CG16" s="158"/>
      <c r="CH16" s="1221">
        <f>VLOOKUP(CF16,'Прайс-лист'!$B:$K,10,0)</f>
        <v>4420</v>
      </c>
      <c r="CI16" s="1222"/>
      <c r="CJ16" s="1222"/>
      <c r="CK16" s="1222"/>
      <c r="CL16" s="1222"/>
      <c r="CM16" s="1222"/>
      <c r="CN16" s="1222"/>
      <c r="CO16" s="1222"/>
      <c r="CP16" s="1223"/>
      <c r="CQ16" s="1192"/>
      <c r="CR16" s="1193"/>
      <c r="CS16" s="1194"/>
      <c r="CT16" s="170" t="s">
        <v>25</v>
      </c>
      <c r="CU16" s="158"/>
      <c r="CV16" s="714">
        <f>VLOOKUP(CT16,'Прайс-лист'!$B:$K,10,0)</f>
        <v>870</v>
      </c>
      <c r="CW16" s="715"/>
      <c r="CX16" s="715"/>
      <c r="CY16" s="715"/>
      <c r="CZ16" s="715"/>
      <c r="DA16" s="715"/>
      <c r="DB16" s="715"/>
      <c r="DC16" s="715"/>
      <c r="DD16" s="716"/>
      <c r="DE16" s="1192"/>
      <c r="DF16" s="1193"/>
      <c r="DG16" s="1194"/>
      <c r="DH16" s="170" t="s">
        <v>29</v>
      </c>
      <c r="DI16" s="158"/>
      <c r="DJ16" s="714">
        <f>VLOOKUP(DH16,'Прайс-лист'!$B:$K,10,0)</f>
        <v>1220</v>
      </c>
      <c r="DK16" s="715"/>
      <c r="DL16" s="715"/>
      <c r="DM16" s="715"/>
      <c r="DN16" s="715"/>
      <c r="DO16" s="715"/>
      <c r="DP16" s="715"/>
      <c r="DQ16" s="715"/>
      <c r="DR16" s="715"/>
      <c r="DS16" s="716"/>
      <c r="DT16" s="1192"/>
      <c r="DU16" s="1193"/>
      <c r="DV16" s="1194"/>
    </row>
    <row r="17" spans="1:126" ht="18.75" customHeight="1">
      <c r="A17" s="171" t="s">
        <v>5191</v>
      </c>
      <c r="C17" s="1195">
        <f>VLOOKUP(A17,'Прайс-лист'!$B:$K,10,0)</f>
        <v>260</v>
      </c>
      <c r="D17" s="1196"/>
      <c r="E17" s="1196"/>
      <c r="F17" s="1196"/>
      <c r="G17" s="1196"/>
      <c r="H17" s="1196"/>
      <c r="I17" s="1196"/>
      <c r="J17" s="1196"/>
      <c r="K17" s="1197"/>
      <c r="L17" s="1192"/>
      <c r="M17" s="1193"/>
      <c r="N17" s="1194"/>
      <c r="O17" s="171" t="s">
        <v>57</v>
      </c>
      <c r="P17" s="158"/>
      <c r="Q17" s="1195">
        <f>VLOOKUP(O17,'Прайс-лист'!$B:$K,10,0)</f>
        <v>400</v>
      </c>
      <c r="R17" s="1196"/>
      <c r="S17" s="1196"/>
      <c r="T17" s="1196"/>
      <c r="U17" s="1196"/>
      <c r="V17" s="1196"/>
      <c r="W17" s="1196"/>
      <c r="X17" s="1196"/>
      <c r="Y17" s="1197"/>
      <c r="Z17" s="1192"/>
      <c r="AA17" s="1193"/>
      <c r="AB17" s="1194"/>
      <c r="AC17" s="171" t="s">
        <v>82</v>
      </c>
      <c r="AD17" s="158"/>
      <c r="AE17" s="1198">
        <f>VLOOKUP(AC17,'Прайс-лист'!$B:$K,10,0)</f>
        <v>7190</v>
      </c>
      <c r="AF17" s="1199"/>
      <c r="AG17" s="1199"/>
      <c r="AH17" s="1199"/>
      <c r="AI17" s="1199"/>
      <c r="AJ17" s="1199"/>
      <c r="AK17" s="1199"/>
      <c r="AL17" s="1199"/>
      <c r="AM17" s="1200"/>
      <c r="AN17" s="1192"/>
      <c r="AO17" s="1193"/>
      <c r="AP17" s="1194"/>
      <c r="AQ17" s="171" t="s">
        <v>85</v>
      </c>
      <c r="AR17" s="158"/>
      <c r="AS17" s="1198">
        <f>VLOOKUP(AQ17,'Прайс-лист'!$B:$K,10,0)</f>
        <v>2150</v>
      </c>
      <c r="AT17" s="1199"/>
      <c r="AU17" s="1199"/>
      <c r="AV17" s="1199"/>
      <c r="AW17" s="1199"/>
      <c r="AX17" s="1199"/>
      <c r="AY17" s="1199"/>
      <c r="AZ17" s="1200"/>
      <c r="BA17" s="1192"/>
      <c r="BB17" s="1193"/>
      <c r="BC17" s="1194"/>
      <c r="BD17" s="171" t="s">
        <v>87</v>
      </c>
      <c r="BE17" s="158"/>
      <c r="BF17" s="1198">
        <f>VLOOKUP(BD17,'Прайс-лист'!$B:$K,10,0)</f>
        <v>2860</v>
      </c>
      <c r="BG17" s="1199"/>
      <c r="BH17" s="1199"/>
      <c r="BI17" s="1199"/>
      <c r="BJ17" s="1199"/>
      <c r="BK17" s="1199"/>
      <c r="BL17" s="1199"/>
      <c r="BM17" s="1199"/>
      <c r="BN17" s="1200"/>
      <c r="BO17" s="1192"/>
      <c r="BP17" s="1193"/>
      <c r="BQ17" s="1194"/>
      <c r="BR17" s="171" t="s">
        <v>89</v>
      </c>
      <c r="BS17" s="158"/>
      <c r="BT17" s="1198">
        <f>VLOOKUP(BR17,'Прайс-лист'!$B:$K,10,0)</f>
        <v>3340</v>
      </c>
      <c r="BU17" s="1199"/>
      <c r="BV17" s="1199"/>
      <c r="BW17" s="1199"/>
      <c r="BX17" s="1199"/>
      <c r="BY17" s="1199"/>
      <c r="BZ17" s="1199"/>
      <c r="CA17" s="1199"/>
      <c r="CB17" s="1200"/>
      <c r="CC17" s="1192"/>
      <c r="CD17" s="1193"/>
      <c r="CE17" s="1194"/>
      <c r="CF17" s="171" t="s">
        <v>91</v>
      </c>
      <c r="CG17" s="158"/>
      <c r="CH17" s="1198">
        <f>VLOOKUP(CF17,'Прайс-лист'!$B:$K,10,0)</f>
        <v>4420</v>
      </c>
      <c r="CI17" s="1199"/>
      <c r="CJ17" s="1199"/>
      <c r="CK17" s="1199"/>
      <c r="CL17" s="1199"/>
      <c r="CM17" s="1199"/>
      <c r="CN17" s="1199"/>
      <c r="CO17" s="1199"/>
      <c r="CP17" s="1200"/>
      <c r="CQ17" s="1192"/>
      <c r="CR17" s="1193"/>
      <c r="CS17" s="1194"/>
      <c r="CT17" s="171" t="s">
        <v>60</v>
      </c>
      <c r="CU17" s="158"/>
      <c r="CV17" s="1195">
        <f>VLOOKUP(CT17,'Прайс-лист'!$B:$K,10,0)</f>
        <v>870</v>
      </c>
      <c r="CW17" s="1196"/>
      <c r="CX17" s="1196"/>
      <c r="CY17" s="1196"/>
      <c r="CZ17" s="1196"/>
      <c r="DA17" s="1196"/>
      <c r="DB17" s="1196"/>
      <c r="DC17" s="1196"/>
      <c r="DD17" s="1197"/>
      <c r="DE17" s="1192"/>
      <c r="DF17" s="1193"/>
      <c r="DG17" s="1194"/>
      <c r="DH17" s="171" t="s">
        <v>4981</v>
      </c>
      <c r="DI17" s="158"/>
      <c r="DJ17" s="1195">
        <f>VLOOKUP(DH17,'Прайс-лист'!$B:$K,10,0)</f>
        <v>1220</v>
      </c>
      <c r="DK17" s="1196"/>
      <c r="DL17" s="1196"/>
      <c r="DM17" s="1196"/>
      <c r="DN17" s="1196"/>
      <c r="DO17" s="1196"/>
      <c r="DP17" s="1196"/>
      <c r="DQ17" s="1196"/>
      <c r="DR17" s="1196"/>
      <c r="DS17" s="1197"/>
      <c r="DT17" s="1192"/>
      <c r="DU17" s="1193"/>
      <c r="DV17" s="1194"/>
    </row>
    <row r="18" spans="1:126" ht="9" customHeight="1" thickBot="1">
      <c r="C18" s="172"/>
      <c r="D18" s="158"/>
      <c r="E18" s="158"/>
      <c r="F18" s="158"/>
      <c r="G18" s="158"/>
      <c r="H18" s="158"/>
      <c r="I18" s="158"/>
      <c r="J18" s="158"/>
      <c r="K18" s="158"/>
      <c r="L18" s="158"/>
      <c r="M18" s="158"/>
      <c r="N18" s="158"/>
      <c r="O18" s="170"/>
      <c r="P18" s="158"/>
      <c r="Q18" s="158"/>
      <c r="R18" s="158"/>
      <c r="S18" s="158"/>
      <c r="T18" s="158"/>
      <c r="U18" s="158"/>
      <c r="V18" s="158"/>
      <c r="W18" s="158"/>
      <c r="X18" s="158"/>
      <c r="Y18" s="158"/>
      <c r="Z18" s="158"/>
      <c r="AA18" s="158"/>
      <c r="AB18" s="158"/>
      <c r="AC18" s="158"/>
      <c r="AD18" s="158"/>
      <c r="AE18" s="158"/>
      <c r="AF18" s="158"/>
      <c r="AG18" s="158"/>
      <c r="AH18" s="158"/>
      <c r="AI18" s="158"/>
      <c r="AJ18" s="158"/>
      <c r="AK18" s="158"/>
      <c r="AL18" s="158"/>
      <c r="AM18" s="158"/>
      <c r="AN18" s="158"/>
      <c r="AO18" s="158"/>
      <c r="AP18" s="158"/>
      <c r="AQ18" s="158"/>
      <c r="AR18" s="158"/>
      <c r="AS18" s="158"/>
      <c r="AT18" s="158"/>
      <c r="AU18" s="158"/>
      <c r="AV18" s="158"/>
      <c r="AW18" s="158"/>
      <c r="AX18" s="158"/>
      <c r="AY18" s="158"/>
      <c r="AZ18" s="158"/>
      <c r="BA18" s="158"/>
      <c r="BB18" s="158"/>
      <c r="BC18" s="158"/>
      <c r="BD18" s="158"/>
      <c r="BE18" s="158"/>
      <c r="BF18" s="158"/>
      <c r="BG18" s="158"/>
      <c r="BH18" s="158"/>
      <c r="BI18" s="158"/>
      <c r="BJ18" s="158"/>
      <c r="BK18" s="158"/>
      <c r="BL18" s="158"/>
      <c r="BM18" s="158"/>
      <c r="BN18" s="158"/>
      <c r="BO18" s="158"/>
      <c r="BP18" s="158"/>
      <c r="BQ18" s="158"/>
      <c r="BR18" s="158"/>
      <c r="BS18" s="158"/>
      <c r="BT18" s="158"/>
      <c r="BU18" s="158"/>
      <c r="BV18" s="158"/>
      <c r="BW18" s="158"/>
      <c r="BX18" s="158"/>
      <c r="BY18" s="158"/>
      <c r="BZ18" s="158"/>
      <c r="CA18" s="158"/>
      <c r="CB18" s="158"/>
      <c r="CC18" s="158"/>
      <c r="CD18" s="158"/>
      <c r="CE18" s="158"/>
      <c r="CF18" s="158"/>
      <c r="CG18" s="158"/>
      <c r="CH18" s="158"/>
      <c r="CI18" s="158"/>
      <c r="CJ18" s="158"/>
      <c r="CK18" s="158"/>
      <c r="CL18" s="158"/>
      <c r="CM18" s="158"/>
      <c r="CN18" s="158"/>
      <c r="CO18" s="158"/>
      <c r="CP18" s="158"/>
      <c r="CQ18" s="158"/>
      <c r="CR18" s="158"/>
      <c r="CS18" s="158"/>
      <c r="CT18" s="158"/>
      <c r="CU18" s="158"/>
      <c r="CV18" s="158"/>
      <c r="CW18" s="158"/>
      <c r="CX18" s="158"/>
      <c r="CY18" s="158"/>
      <c r="CZ18" s="158"/>
      <c r="DA18" s="158"/>
      <c r="DB18" s="158"/>
      <c r="DC18" s="158"/>
      <c r="DD18" s="158"/>
      <c r="DE18" s="158"/>
      <c r="DF18" s="158"/>
      <c r="DG18" s="158"/>
      <c r="DH18" s="158"/>
      <c r="DI18" s="158"/>
    </row>
    <row r="19" spans="1:126" s="283" customFormat="1" ht="31.5" customHeight="1" thickBot="1">
      <c r="C19" s="1201" t="s">
        <v>5945</v>
      </c>
      <c r="D19" s="1202"/>
      <c r="E19" s="1202"/>
      <c r="F19" s="1202"/>
      <c r="G19" s="1202"/>
      <c r="H19" s="1202"/>
      <c r="I19" s="1202"/>
      <c r="J19" s="1202"/>
      <c r="K19" s="1202"/>
      <c r="L19" s="1202"/>
      <c r="M19" s="1202"/>
      <c r="N19" s="1202"/>
      <c r="O19" s="1202"/>
      <c r="P19" s="1202"/>
      <c r="Q19" s="1202"/>
      <c r="R19" s="1202"/>
      <c r="S19" s="1202"/>
      <c r="T19" s="1202"/>
      <c r="U19" s="1202"/>
      <c r="V19" s="1202"/>
      <c r="W19" s="1202"/>
      <c r="X19" s="1202"/>
      <c r="Y19" s="1202"/>
      <c r="Z19" s="1202"/>
      <c r="AA19" s="1202"/>
      <c r="AB19" s="1202"/>
      <c r="AC19" s="1202"/>
      <c r="AD19" s="1202"/>
      <c r="AE19" s="1202"/>
      <c r="AF19" s="1202"/>
      <c r="AG19" s="1202"/>
      <c r="AH19" s="1202"/>
      <c r="AI19" s="1202"/>
      <c r="AJ19" s="1202"/>
      <c r="AK19" s="1202"/>
      <c r="AL19" s="1202"/>
      <c r="AM19" s="1202"/>
      <c r="AN19" s="1202"/>
      <c r="AO19" s="1202"/>
      <c r="AP19" s="1202"/>
      <c r="AQ19" s="1202"/>
      <c r="AR19" s="1202"/>
      <c r="AS19" s="1202"/>
      <c r="AT19" s="1202"/>
      <c r="AU19" s="1202"/>
      <c r="AV19" s="1202"/>
      <c r="AW19" s="1202"/>
      <c r="AX19" s="1202"/>
      <c r="AY19" s="1202"/>
      <c r="AZ19" s="1202"/>
      <c r="BA19" s="1202"/>
      <c r="BB19" s="1202"/>
      <c r="BC19" s="1202"/>
      <c r="BD19" s="1202"/>
      <c r="BE19" s="1202"/>
      <c r="BF19" s="1202"/>
      <c r="BG19" s="1202"/>
      <c r="BH19" s="1202"/>
      <c r="BI19" s="1202"/>
      <c r="BJ19" s="1202"/>
      <c r="BK19" s="1202"/>
      <c r="BL19" s="1202"/>
      <c r="BM19" s="1202"/>
      <c r="BN19" s="1202"/>
      <c r="BO19" s="1202"/>
      <c r="BP19" s="1202"/>
      <c r="BQ19" s="1202"/>
      <c r="BR19" s="1202"/>
      <c r="BS19" s="1202"/>
      <c r="BT19" s="1202"/>
      <c r="BU19" s="1202"/>
      <c r="BV19" s="1202"/>
      <c r="BW19" s="1202"/>
      <c r="BX19" s="1202"/>
      <c r="BY19" s="1202"/>
      <c r="BZ19" s="1202"/>
      <c r="CA19" s="1202"/>
      <c r="CB19" s="1202"/>
      <c r="CC19" s="1202"/>
      <c r="CD19" s="1202"/>
      <c r="CE19" s="1202"/>
      <c r="CF19" s="1202"/>
      <c r="CG19" s="1202"/>
      <c r="CH19" s="1202"/>
      <c r="CI19" s="1202"/>
      <c r="CJ19" s="1202"/>
      <c r="CK19" s="1202"/>
      <c r="CL19" s="1202"/>
      <c r="CM19" s="1202"/>
      <c r="CN19" s="1202"/>
      <c r="CO19" s="1202"/>
      <c r="CP19" s="1202"/>
      <c r="CQ19" s="1202"/>
      <c r="CR19" s="1202"/>
      <c r="CS19" s="1202"/>
      <c r="CT19" s="1202"/>
      <c r="CU19" s="1202"/>
      <c r="CV19" s="1202"/>
      <c r="CW19" s="1202"/>
      <c r="CX19" s="1202"/>
      <c r="CY19" s="1202"/>
      <c r="CZ19" s="1202"/>
      <c r="DA19" s="1202"/>
      <c r="DB19" s="1202"/>
      <c r="DC19" s="1202"/>
      <c r="DD19" s="1202"/>
      <c r="DE19" s="1202"/>
      <c r="DF19" s="1202"/>
      <c r="DG19" s="1202"/>
      <c r="DH19" s="1202"/>
      <c r="DI19" s="1202"/>
      <c r="DJ19" s="1202"/>
      <c r="DK19" s="1202"/>
      <c r="DL19" s="1202"/>
      <c r="DM19" s="1202"/>
      <c r="DN19" s="1202"/>
      <c r="DO19" s="1202"/>
      <c r="DP19" s="1202"/>
      <c r="DQ19" s="1202"/>
      <c r="DR19" s="1202"/>
      <c r="DS19" s="1202"/>
      <c r="DT19" s="1202"/>
      <c r="DU19" s="1202"/>
      <c r="DV19" s="1203"/>
    </row>
    <row r="20" spans="1:126" s="169" customFormat="1" ht="10.5" customHeight="1">
      <c r="B20" s="225"/>
      <c r="C20" s="221"/>
      <c r="D20" s="221"/>
      <c r="E20" s="221"/>
      <c r="F20" s="221"/>
      <c r="G20" s="221"/>
      <c r="H20" s="221"/>
      <c r="I20" s="221"/>
      <c r="J20" s="221"/>
      <c r="K20" s="221"/>
      <c r="L20" s="151"/>
      <c r="M20" s="151"/>
      <c r="N20" s="151"/>
      <c r="O20" s="151"/>
      <c r="P20" s="151"/>
      <c r="Q20" s="151"/>
      <c r="R20" s="151"/>
      <c r="S20" s="151"/>
      <c r="T20" s="151"/>
      <c r="U20" s="151"/>
      <c r="V20" s="151"/>
      <c r="W20" s="151"/>
      <c r="X20" s="151"/>
      <c r="Y20" s="151"/>
      <c r="Z20" s="151"/>
      <c r="AA20" s="151"/>
      <c r="AB20" s="151"/>
      <c r="AC20" s="151"/>
      <c r="AD20" s="151"/>
      <c r="AE20" s="151"/>
      <c r="AF20" s="151"/>
      <c r="AG20" s="151"/>
      <c r="AH20" s="151"/>
      <c r="AI20" s="151"/>
      <c r="AJ20" s="151"/>
      <c r="AK20" s="151"/>
      <c r="AL20" s="151"/>
      <c r="AM20" s="151"/>
      <c r="AN20" s="151"/>
      <c r="AO20" s="151"/>
      <c r="AP20" s="151"/>
      <c r="AQ20" s="151"/>
      <c r="AR20" s="151"/>
      <c r="AS20" s="151"/>
      <c r="AT20" s="151"/>
      <c r="AU20" s="151"/>
      <c r="AV20" s="151"/>
      <c r="AW20" s="151"/>
      <c r="AX20" s="151"/>
      <c r="AY20" s="151"/>
      <c r="AZ20" s="151"/>
      <c r="BA20" s="151"/>
      <c r="BB20" s="151"/>
      <c r="BC20" s="151"/>
      <c r="BD20" s="151"/>
      <c r="BE20" s="151"/>
      <c r="BF20" s="151"/>
      <c r="BG20" s="151"/>
      <c r="BH20" s="151"/>
      <c r="BI20" s="151"/>
      <c r="BJ20" s="151"/>
      <c r="BK20" s="151"/>
      <c r="BL20" s="151"/>
      <c r="BM20" s="151"/>
      <c r="BN20" s="151"/>
      <c r="BO20" s="151"/>
      <c r="BP20" s="151"/>
      <c r="BQ20" s="151"/>
      <c r="BR20" s="151"/>
      <c r="BS20" s="151"/>
      <c r="BT20" s="151"/>
      <c r="BU20" s="151"/>
      <c r="BV20" s="151"/>
      <c r="BW20" s="151"/>
      <c r="BX20" s="151"/>
      <c r="BY20" s="151"/>
      <c r="BZ20" s="151"/>
      <c r="CA20" s="151"/>
      <c r="CB20" s="151"/>
      <c r="CC20" s="151"/>
      <c r="CD20" s="151"/>
      <c r="CE20" s="151"/>
      <c r="CF20" s="151"/>
      <c r="CG20" s="151"/>
      <c r="CH20" s="151"/>
      <c r="CI20" s="151"/>
      <c r="CJ20" s="151"/>
      <c r="CK20" s="151"/>
      <c r="CL20" s="151"/>
      <c r="CM20" s="151"/>
      <c r="CN20" s="151"/>
      <c r="CO20" s="151"/>
      <c r="CP20" s="151"/>
      <c r="CQ20" s="151"/>
      <c r="CR20" s="151"/>
      <c r="CS20" s="151"/>
      <c r="CT20" s="151"/>
      <c r="CU20" s="151"/>
      <c r="CV20" s="151"/>
      <c r="CW20" s="151"/>
      <c r="CX20" s="151"/>
      <c r="CY20" s="151"/>
      <c r="CZ20" s="151"/>
      <c r="DA20" s="151"/>
      <c r="DB20" s="151"/>
      <c r="DC20" s="151"/>
      <c r="DD20" s="151"/>
      <c r="DE20" s="151"/>
      <c r="DF20" s="151"/>
      <c r="DG20" s="151"/>
      <c r="DH20" s="151"/>
      <c r="DI20" s="151"/>
      <c r="DJ20" s="151"/>
      <c r="DK20" s="151"/>
      <c r="DL20" s="151"/>
      <c r="DM20" s="151"/>
      <c r="DN20" s="151"/>
      <c r="DO20" s="151"/>
      <c r="DP20" s="151"/>
      <c r="DQ20" s="151"/>
      <c r="DR20" s="151"/>
      <c r="DS20" s="151"/>
      <c r="DT20" s="151"/>
      <c r="DU20" s="151"/>
      <c r="DV20" s="151"/>
    </row>
    <row r="21" spans="1:126" s="209" customFormat="1" ht="30" customHeight="1">
      <c r="B21" s="166"/>
      <c r="C21" s="1258" t="s">
        <v>5007</v>
      </c>
      <c r="D21" s="1258"/>
      <c r="E21" s="1258"/>
      <c r="F21" s="1258"/>
      <c r="G21" s="1258"/>
      <c r="H21" s="1258"/>
      <c r="I21" s="1258"/>
      <c r="J21" s="1258"/>
      <c r="K21" s="1258"/>
      <c r="L21" s="1258"/>
      <c r="M21" s="1258"/>
      <c r="N21" s="1258"/>
      <c r="Q21" s="1258" t="s">
        <v>15</v>
      </c>
      <c r="R21" s="1258"/>
      <c r="S21" s="1258"/>
      <c r="T21" s="1258"/>
      <c r="U21" s="1258"/>
      <c r="V21" s="1258"/>
      <c r="W21" s="1258"/>
      <c r="X21" s="1258"/>
      <c r="Y21" s="1258"/>
      <c r="Z21" s="1258"/>
      <c r="AA21" s="1258"/>
      <c r="AB21" s="1258"/>
      <c r="AC21" s="210"/>
      <c r="AD21" s="211"/>
      <c r="AE21" s="211"/>
      <c r="AF21" s="211"/>
      <c r="AG21" s="211"/>
      <c r="AH21" s="211"/>
      <c r="AI21" s="211"/>
      <c r="AJ21" s="211"/>
      <c r="AK21" s="211"/>
      <c r="AL21" s="211"/>
      <c r="AM21" s="211"/>
      <c r="AN21" s="211"/>
      <c r="AO21" s="211"/>
      <c r="AP21" s="211"/>
      <c r="AQ21" s="211"/>
      <c r="AR21" s="211"/>
      <c r="AS21" s="211"/>
      <c r="AT21" s="211"/>
      <c r="AU21" s="211"/>
      <c r="AV21" s="211"/>
      <c r="AW21" s="211"/>
      <c r="AX21" s="211"/>
      <c r="AY21" s="211"/>
      <c r="AZ21" s="211"/>
      <c r="BA21" s="211"/>
      <c r="BB21" s="211"/>
      <c r="BC21" s="211"/>
      <c r="BD21" s="211"/>
      <c r="BE21" s="211"/>
      <c r="BF21" s="211"/>
      <c r="BG21" s="211"/>
      <c r="BH21" s="211"/>
      <c r="BI21" s="211"/>
      <c r="BJ21" s="211"/>
      <c r="BK21" s="211"/>
      <c r="BL21" s="211"/>
      <c r="BM21" s="211"/>
      <c r="BN21" s="211"/>
      <c r="BO21" s="211"/>
      <c r="BP21" s="211"/>
      <c r="BQ21" s="211"/>
      <c r="BR21" s="211"/>
      <c r="BS21" s="211"/>
      <c r="BT21" s="211"/>
      <c r="BU21" s="211"/>
      <c r="BV21" s="211"/>
      <c r="BW21" s="211"/>
      <c r="BX21" s="211"/>
      <c r="BY21" s="211"/>
      <c r="BZ21" s="211"/>
      <c r="CA21" s="211"/>
      <c r="CB21" s="211"/>
      <c r="CC21" s="211"/>
      <c r="CD21" s="211"/>
      <c r="CE21" s="211"/>
      <c r="CF21" s="211"/>
      <c r="CG21" s="211"/>
      <c r="CH21" s="211"/>
      <c r="CI21" s="211"/>
      <c r="CJ21" s="211"/>
      <c r="CK21" s="211"/>
      <c r="CL21" s="211"/>
      <c r="CM21" s="211"/>
      <c r="CN21" s="211"/>
      <c r="CO21" s="211"/>
      <c r="CP21" s="211"/>
      <c r="CQ21" s="211"/>
      <c r="CR21" s="211"/>
      <c r="CS21" s="211"/>
      <c r="CT21" s="211"/>
      <c r="CU21" s="211"/>
      <c r="CV21" s="211"/>
      <c r="CW21" s="211"/>
      <c r="CX21" s="211"/>
      <c r="CY21" s="211"/>
      <c r="CZ21" s="211"/>
      <c r="DA21" s="211"/>
      <c r="DB21" s="211"/>
      <c r="DC21" s="211"/>
      <c r="DD21" s="211"/>
      <c r="DE21" s="211"/>
      <c r="DF21" s="211"/>
      <c r="DG21" s="211"/>
      <c r="DH21" s="211"/>
      <c r="DI21" s="211"/>
      <c r="DJ21" s="211"/>
      <c r="DK21" s="211"/>
      <c r="DL21" s="211"/>
      <c r="DM21" s="211"/>
      <c r="DN21" s="211"/>
      <c r="DO21" s="211"/>
      <c r="DP21" s="211"/>
      <c r="DQ21" s="211"/>
      <c r="DR21" s="211"/>
      <c r="DS21" s="211"/>
      <c r="DT21" s="211"/>
      <c r="DU21" s="211"/>
      <c r="DV21" s="211"/>
    </row>
    <row r="22" spans="1:126" s="169" customFormat="1" ht="10.5" customHeight="1" thickBot="1">
      <c r="B22" s="225"/>
      <c r="C22" s="149"/>
      <c r="D22" s="149"/>
      <c r="E22" s="149"/>
      <c r="F22" s="149"/>
      <c r="G22" s="149"/>
      <c r="H22" s="149"/>
      <c r="I22" s="149"/>
      <c r="J22" s="149"/>
      <c r="K22" s="149"/>
      <c r="L22" s="149"/>
      <c r="M22" s="149"/>
      <c r="N22" s="149"/>
      <c r="Q22" s="223"/>
      <c r="R22" s="223"/>
      <c r="S22" s="223"/>
      <c r="T22" s="223"/>
      <c r="U22" s="223"/>
      <c r="V22" s="223"/>
      <c r="W22" s="223"/>
      <c r="X22" s="223"/>
      <c r="Y22" s="223"/>
      <c r="Z22" s="223"/>
      <c r="AA22" s="223"/>
      <c r="AB22" s="223"/>
      <c r="AC22" s="158"/>
      <c r="AD22" s="151"/>
      <c r="AE22" s="151"/>
      <c r="AF22" s="151"/>
      <c r="AG22" s="151"/>
      <c r="AH22" s="151"/>
      <c r="AI22" s="151"/>
      <c r="AJ22" s="151"/>
      <c r="AK22" s="151"/>
      <c r="AL22" s="151"/>
      <c r="AM22" s="151"/>
      <c r="AN22" s="151"/>
      <c r="AO22" s="151"/>
      <c r="AP22" s="151"/>
      <c r="AQ22" s="151"/>
      <c r="AR22" s="151"/>
      <c r="AS22" s="151"/>
      <c r="AT22" s="151"/>
      <c r="AU22" s="151"/>
      <c r="AV22" s="151"/>
      <c r="AW22" s="151"/>
      <c r="AX22" s="151"/>
      <c r="AY22" s="151"/>
      <c r="AZ22" s="151"/>
      <c r="BA22" s="151"/>
      <c r="BB22" s="151"/>
      <c r="BC22" s="151"/>
      <c r="BD22" s="151"/>
      <c r="BE22" s="151"/>
      <c r="BF22" s="151"/>
      <c r="BG22" s="151"/>
      <c r="BH22" s="151"/>
      <c r="BI22" s="151"/>
      <c r="BJ22" s="151"/>
      <c r="BK22" s="151"/>
      <c r="BL22" s="151"/>
      <c r="BM22" s="151"/>
      <c r="BN22" s="151"/>
      <c r="BO22" s="151"/>
      <c r="BP22" s="151"/>
      <c r="BQ22" s="151"/>
      <c r="BR22" s="151"/>
      <c r="BS22" s="151"/>
      <c r="BT22" s="151"/>
      <c r="BU22" s="151"/>
      <c r="BV22" s="151"/>
      <c r="BW22" s="151"/>
      <c r="BX22" s="151"/>
      <c r="BY22" s="151"/>
      <c r="BZ22" s="151"/>
      <c r="CA22" s="151"/>
      <c r="CB22" s="151"/>
      <c r="CC22" s="151"/>
      <c r="CD22" s="151"/>
      <c r="CE22" s="151"/>
      <c r="CF22" s="151"/>
      <c r="CG22" s="151"/>
      <c r="CH22" s="151"/>
      <c r="CI22" s="151"/>
      <c r="CJ22" s="151"/>
      <c r="CK22" s="151"/>
      <c r="CL22" s="151"/>
      <c r="CM22" s="151"/>
      <c r="CN22" s="151"/>
      <c r="CO22" s="151"/>
      <c r="CP22" s="151"/>
      <c r="CQ22" s="151"/>
      <c r="CR22" s="151"/>
      <c r="CS22" s="151"/>
      <c r="CT22" s="151"/>
      <c r="CU22" s="151"/>
      <c r="CV22" s="151"/>
      <c r="CW22" s="151"/>
      <c r="CX22" s="151"/>
      <c r="CY22" s="151"/>
      <c r="CZ22" s="151"/>
      <c r="DA22" s="151"/>
      <c r="DB22" s="151"/>
      <c r="DC22" s="151"/>
      <c r="DD22" s="151"/>
      <c r="DE22" s="151"/>
      <c r="DF22" s="151"/>
      <c r="DG22" s="151"/>
      <c r="DH22" s="151"/>
      <c r="DI22" s="151"/>
      <c r="DJ22" s="151"/>
      <c r="DK22" s="151"/>
      <c r="DL22" s="151"/>
      <c r="DM22" s="151"/>
      <c r="DN22" s="151"/>
      <c r="DO22" s="151"/>
      <c r="DP22" s="151"/>
      <c r="DQ22" s="151"/>
      <c r="DR22" s="151"/>
      <c r="DS22" s="151"/>
      <c r="DT22" s="151"/>
      <c r="DU22" s="151"/>
      <c r="DV22" s="151"/>
    </row>
    <row r="23" spans="1:126" s="166" customFormat="1" ht="23.25" customHeight="1" thickBot="1">
      <c r="C23" s="977" t="s">
        <v>94</v>
      </c>
      <c r="D23" s="978"/>
      <c r="E23" s="978"/>
      <c r="F23" s="978"/>
      <c r="G23" s="978"/>
      <c r="H23" s="978"/>
      <c r="I23" s="978"/>
      <c r="J23" s="978"/>
      <c r="K23" s="978"/>
      <c r="L23" s="978"/>
      <c r="M23" s="978"/>
      <c r="N23" s="979"/>
      <c r="O23" s="167"/>
      <c r="P23" s="167"/>
      <c r="Q23" s="977" t="s">
        <v>99</v>
      </c>
      <c r="R23" s="978"/>
      <c r="S23" s="978"/>
      <c r="T23" s="978"/>
      <c r="U23" s="978"/>
      <c r="V23" s="978"/>
      <c r="W23" s="978"/>
      <c r="X23" s="978"/>
      <c r="Y23" s="978"/>
      <c r="Z23" s="978"/>
      <c r="AA23" s="978"/>
      <c r="AB23" s="979"/>
      <c r="AC23" s="167"/>
      <c r="AD23" s="167"/>
      <c r="AE23" s="977" t="s">
        <v>103</v>
      </c>
      <c r="AF23" s="978"/>
      <c r="AG23" s="978"/>
      <c r="AH23" s="978"/>
      <c r="AI23" s="978"/>
      <c r="AJ23" s="978"/>
      <c r="AK23" s="978"/>
      <c r="AL23" s="978"/>
      <c r="AM23" s="978"/>
      <c r="AN23" s="978"/>
      <c r="AO23" s="978"/>
      <c r="AP23" s="979"/>
      <c r="AQ23" s="167"/>
      <c r="AR23" s="167"/>
      <c r="AS23" s="977" t="s">
        <v>108</v>
      </c>
      <c r="AT23" s="978"/>
      <c r="AU23" s="978"/>
      <c r="AV23" s="978"/>
      <c r="AW23" s="978"/>
      <c r="AX23" s="978"/>
      <c r="AY23" s="978"/>
      <c r="AZ23" s="978"/>
      <c r="BA23" s="978"/>
      <c r="BB23" s="978"/>
      <c r="BC23" s="979"/>
      <c r="BD23" s="167"/>
      <c r="BE23" s="167"/>
      <c r="BF23" s="977" t="s">
        <v>114</v>
      </c>
      <c r="BG23" s="978"/>
      <c r="BH23" s="978"/>
      <c r="BI23" s="978"/>
      <c r="BJ23" s="978"/>
      <c r="BK23" s="978"/>
      <c r="BL23" s="978"/>
      <c r="BM23" s="978"/>
      <c r="BN23" s="978"/>
      <c r="BO23" s="978"/>
      <c r="BP23" s="978"/>
      <c r="BQ23" s="979"/>
      <c r="BR23" s="167"/>
      <c r="BS23" s="167"/>
      <c r="BT23" s="977" t="s">
        <v>119</v>
      </c>
      <c r="BU23" s="978"/>
      <c r="BV23" s="978"/>
      <c r="BW23" s="978"/>
      <c r="BX23" s="978"/>
      <c r="BY23" s="978"/>
      <c r="BZ23" s="978"/>
      <c r="CA23" s="978"/>
      <c r="CB23" s="978"/>
      <c r="CC23" s="978"/>
      <c r="CD23" s="978"/>
      <c r="CE23" s="979"/>
      <c r="CF23" s="167"/>
      <c r="CG23" s="167"/>
      <c r="CH23" s="977" t="s">
        <v>123</v>
      </c>
      <c r="CI23" s="978"/>
      <c r="CJ23" s="978"/>
      <c r="CK23" s="978"/>
      <c r="CL23" s="978"/>
      <c r="CM23" s="978"/>
      <c r="CN23" s="978"/>
      <c r="CO23" s="978"/>
      <c r="CP23" s="978"/>
      <c r="CQ23" s="978"/>
      <c r="CR23" s="978"/>
      <c r="CS23" s="979"/>
      <c r="CT23" s="167"/>
      <c r="CU23" s="167"/>
      <c r="CV23" s="977" t="s">
        <v>128</v>
      </c>
      <c r="CW23" s="978"/>
      <c r="CX23" s="978"/>
      <c r="CY23" s="978"/>
      <c r="CZ23" s="978"/>
      <c r="DA23" s="978"/>
      <c r="DB23" s="978"/>
      <c r="DC23" s="978"/>
      <c r="DD23" s="978"/>
      <c r="DE23" s="978"/>
      <c r="DF23" s="978"/>
      <c r="DG23" s="979"/>
      <c r="DH23" s="167"/>
      <c r="DI23" s="167"/>
      <c r="DJ23" s="977" t="s">
        <v>133</v>
      </c>
      <c r="DK23" s="978"/>
      <c r="DL23" s="978"/>
      <c r="DM23" s="978"/>
      <c r="DN23" s="978"/>
      <c r="DO23" s="978"/>
      <c r="DP23" s="978"/>
      <c r="DQ23" s="978"/>
      <c r="DR23" s="978"/>
      <c r="DS23" s="978"/>
      <c r="DT23" s="978"/>
      <c r="DU23" s="978"/>
      <c r="DV23" s="979"/>
    </row>
    <row r="24" spans="1:126" s="261" customFormat="1" ht="35.25" customHeight="1">
      <c r="C24" s="1208" t="s">
        <v>97</v>
      </c>
      <c r="D24" s="1209"/>
      <c r="E24" s="1209"/>
      <c r="F24" s="1209"/>
      <c r="G24" s="1209"/>
      <c r="H24" s="1209"/>
      <c r="I24" s="1209"/>
      <c r="J24" s="1209"/>
      <c r="K24" s="1209"/>
      <c r="L24" s="1209"/>
      <c r="M24" s="1209"/>
      <c r="N24" s="1210"/>
      <c r="O24" s="133"/>
      <c r="P24" s="262"/>
      <c r="Q24" s="1208" t="s">
        <v>4032</v>
      </c>
      <c r="R24" s="1209"/>
      <c r="S24" s="1209"/>
      <c r="T24" s="1209"/>
      <c r="U24" s="1209"/>
      <c r="V24" s="1209"/>
      <c r="W24" s="1209"/>
      <c r="X24" s="1209"/>
      <c r="Y24" s="1209"/>
      <c r="Z24" s="1209"/>
      <c r="AA24" s="1209"/>
      <c r="AB24" s="1210"/>
      <c r="AC24" s="133"/>
      <c r="AD24" s="262"/>
      <c r="AE24" s="1208" t="s">
        <v>4032</v>
      </c>
      <c r="AF24" s="1209"/>
      <c r="AG24" s="1209"/>
      <c r="AH24" s="1209"/>
      <c r="AI24" s="1209"/>
      <c r="AJ24" s="1209"/>
      <c r="AK24" s="1209"/>
      <c r="AL24" s="1209"/>
      <c r="AM24" s="1209"/>
      <c r="AN24" s="1209"/>
      <c r="AO24" s="1209"/>
      <c r="AP24" s="1210"/>
      <c r="AQ24" s="133"/>
      <c r="AR24" s="262"/>
      <c r="AS24" s="1208" t="s">
        <v>111</v>
      </c>
      <c r="AT24" s="1209"/>
      <c r="AU24" s="1209"/>
      <c r="AV24" s="1209"/>
      <c r="AW24" s="1209"/>
      <c r="AX24" s="1209"/>
      <c r="AY24" s="1209"/>
      <c r="AZ24" s="1209"/>
      <c r="BA24" s="1209"/>
      <c r="BB24" s="1209"/>
      <c r="BC24" s="1210"/>
      <c r="BD24" s="133"/>
      <c r="BE24" s="262"/>
      <c r="BF24" s="1208" t="s">
        <v>4033</v>
      </c>
      <c r="BG24" s="1209"/>
      <c r="BH24" s="1209"/>
      <c r="BI24" s="1209"/>
      <c r="BJ24" s="1209"/>
      <c r="BK24" s="1209"/>
      <c r="BL24" s="1209"/>
      <c r="BM24" s="1209"/>
      <c r="BN24" s="1209"/>
      <c r="BO24" s="1209"/>
      <c r="BP24" s="1209"/>
      <c r="BQ24" s="1210"/>
      <c r="BR24" s="133"/>
      <c r="BS24" s="262"/>
      <c r="BT24" s="1208" t="s">
        <v>4033</v>
      </c>
      <c r="BU24" s="1209"/>
      <c r="BV24" s="1209"/>
      <c r="BW24" s="1209"/>
      <c r="BX24" s="1209"/>
      <c r="BY24" s="1209"/>
      <c r="BZ24" s="1209"/>
      <c r="CA24" s="1209"/>
      <c r="CB24" s="1209"/>
      <c r="CC24" s="1209"/>
      <c r="CD24" s="1209"/>
      <c r="CE24" s="1210"/>
      <c r="CF24" s="133"/>
      <c r="CG24" s="262"/>
      <c r="CH24" s="1208" t="s">
        <v>4033</v>
      </c>
      <c r="CI24" s="1209"/>
      <c r="CJ24" s="1209"/>
      <c r="CK24" s="1209"/>
      <c r="CL24" s="1209"/>
      <c r="CM24" s="1209"/>
      <c r="CN24" s="1209"/>
      <c r="CO24" s="1209"/>
      <c r="CP24" s="1209"/>
      <c r="CQ24" s="1209"/>
      <c r="CR24" s="1209"/>
      <c r="CS24" s="1210"/>
      <c r="CT24" s="133"/>
      <c r="CU24" s="262"/>
      <c r="CV24" s="1208" t="s">
        <v>4034</v>
      </c>
      <c r="CW24" s="1209"/>
      <c r="CX24" s="1209"/>
      <c r="CY24" s="1209"/>
      <c r="CZ24" s="1209"/>
      <c r="DA24" s="1209"/>
      <c r="DB24" s="1209"/>
      <c r="DC24" s="1209"/>
      <c r="DD24" s="1209"/>
      <c r="DE24" s="1209"/>
      <c r="DF24" s="1209"/>
      <c r="DG24" s="1210"/>
      <c r="DH24" s="133"/>
      <c r="DI24" s="262"/>
      <c r="DJ24" s="1208" t="s">
        <v>4034</v>
      </c>
      <c r="DK24" s="1209"/>
      <c r="DL24" s="1209"/>
      <c r="DM24" s="1209"/>
      <c r="DN24" s="1209"/>
      <c r="DO24" s="1209"/>
      <c r="DP24" s="1209"/>
      <c r="DQ24" s="1209"/>
      <c r="DR24" s="1209"/>
      <c r="DS24" s="1209"/>
      <c r="DT24" s="1209"/>
      <c r="DU24" s="1209"/>
      <c r="DV24" s="1210"/>
    </row>
    <row r="25" spans="1:126" s="261" customFormat="1" ht="27.75" customHeight="1">
      <c r="C25" s="1186" t="s">
        <v>96</v>
      </c>
      <c r="D25" s="1211"/>
      <c r="E25" s="1211"/>
      <c r="F25" s="1211"/>
      <c r="G25" s="1211"/>
      <c r="H25" s="1211"/>
      <c r="I25" s="1211"/>
      <c r="J25" s="1211"/>
      <c r="K25" s="1211"/>
      <c r="L25" s="1211"/>
      <c r="M25" s="1211"/>
      <c r="N25" s="1188"/>
      <c r="O25" s="133"/>
      <c r="P25" s="262"/>
      <c r="Q25" s="1186" t="s">
        <v>101</v>
      </c>
      <c r="R25" s="1211"/>
      <c r="S25" s="1211"/>
      <c r="T25" s="1211"/>
      <c r="U25" s="1211"/>
      <c r="V25" s="1211"/>
      <c r="W25" s="1211"/>
      <c r="X25" s="1211"/>
      <c r="Y25" s="1211"/>
      <c r="Z25" s="1211"/>
      <c r="AA25" s="1211"/>
      <c r="AB25" s="1188"/>
      <c r="AC25" s="133"/>
      <c r="AD25" s="262"/>
      <c r="AE25" s="1186" t="s">
        <v>105</v>
      </c>
      <c r="AF25" s="1211"/>
      <c r="AG25" s="1211"/>
      <c r="AH25" s="1211"/>
      <c r="AI25" s="1211"/>
      <c r="AJ25" s="1211"/>
      <c r="AK25" s="1211"/>
      <c r="AL25" s="1211"/>
      <c r="AM25" s="1211"/>
      <c r="AN25" s="1211"/>
      <c r="AO25" s="1211"/>
      <c r="AP25" s="1188"/>
      <c r="AQ25" s="133"/>
      <c r="AR25" s="262"/>
      <c r="AS25" s="1186" t="s">
        <v>110</v>
      </c>
      <c r="AT25" s="1211"/>
      <c r="AU25" s="1211"/>
      <c r="AV25" s="1211"/>
      <c r="AW25" s="1211"/>
      <c r="AX25" s="1211"/>
      <c r="AY25" s="1211"/>
      <c r="AZ25" s="1211"/>
      <c r="BA25" s="1211"/>
      <c r="BB25" s="1211"/>
      <c r="BC25" s="1188"/>
      <c r="BD25" s="133"/>
      <c r="BE25" s="262"/>
      <c r="BF25" s="1212" t="s">
        <v>116</v>
      </c>
      <c r="BG25" s="1213"/>
      <c r="BH25" s="1213"/>
      <c r="BI25" s="1213"/>
      <c r="BJ25" s="1213"/>
      <c r="BK25" s="1213"/>
      <c r="BL25" s="1213"/>
      <c r="BM25" s="1213"/>
      <c r="BN25" s="1213"/>
      <c r="BO25" s="1213"/>
      <c r="BP25" s="1213"/>
      <c r="BQ25" s="1214"/>
      <c r="BR25" s="133"/>
      <c r="BS25" s="262"/>
      <c r="BT25" s="1186" t="s">
        <v>121</v>
      </c>
      <c r="BU25" s="1211"/>
      <c r="BV25" s="1211"/>
      <c r="BW25" s="1211"/>
      <c r="BX25" s="1211"/>
      <c r="BY25" s="1211"/>
      <c r="BZ25" s="1211"/>
      <c r="CA25" s="1211"/>
      <c r="CB25" s="1211"/>
      <c r="CC25" s="1211"/>
      <c r="CD25" s="1211"/>
      <c r="CE25" s="1188"/>
      <c r="CF25" s="133"/>
      <c r="CG25" s="262"/>
      <c r="CH25" s="1186" t="s">
        <v>125</v>
      </c>
      <c r="CI25" s="1211"/>
      <c r="CJ25" s="1211"/>
      <c r="CK25" s="1211"/>
      <c r="CL25" s="1211"/>
      <c r="CM25" s="1211"/>
      <c r="CN25" s="1211"/>
      <c r="CO25" s="1211"/>
      <c r="CP25" s="1211"/>
      <c r="CQ25" s="1211"/>
      <c r="CR25" s="1211"/>
      <c r="CS25" s="1188"/>
      <c r="CT25" s="263"/>
      <c r="CU25" s="264"/>
      <c r="CV25" s="1186" t="s">
        <v>130</v>
      </c>
      <c r="CW25" s="1211"/>
      <c r="CX25" s="1211"/>
      <c r="CY25" s="1211"/>
      <c r="CZ25" s="1211"/>
      <c r="DA25" s="1211"/>
      <c r="DB25" s="1211"/>
      <c r="DC25" s="1211"/>
      <c r="DD25" s="1211"/>
      <c r="DE25" s="1211"/>
      <c r="DF25" s="1211"/>
      <c r="DG25" s="1188"/>
      <c r="DH25" s="133"/>
      <c r="DI25" s="262"/>
      <c r="DJ25" s="1186" t="s">
        <v>135</v>
      </c>
      <c r="DK25" s="1211"/>
      <c r="DL25" s="1211"/>
      <c r="DM25" s="1211"/>
      <c r="DN25" s="1211"/>
      <c r="DO25" s="1211"/>
      <c r="DP25" s="1211"/>
      <c r="DQ25" s="1211"/>
      <c r="DR25" s="1211"/>
      <c r="DS25" s="1211"/>
      <c r="DT25" s="1211"/>
      <c r="DU25" s="1211"/>
      <c r="DV25" s="1188"/>
    </row>
    <row r="26" spans="1:126" s="413" customFormat="1" ht="153.75" customHeight="1">
      <c r="C26" s="1183"/>
      <c r="D26" s="1184"/>
      <c r="E26" s="1184"/>
      <c r="F26" s="1184"/>
      <c r="G26" s="1184"/>
      <c r="H26" s="1184"/>
      <c r="I26" s="1184"/>
      <c r="J26" s="1184"/>
      <c r="K26" s="1184"/>
      <c r="L26" s="1184"/>
      <c r="M26" s="1184"/>
      <c r="N26" s="1185"/>
      <c r="O26" s="158"/>
      <c r="P26" s="158"/>
      <c r="Q26" s="1183"/>
      <c r="R26" s="1184"/>
      <c r="S26" s="1184"/>
      <c r="T26" s="1184"/>
      <c r="U26" s="1184"/>
      <c r="V26" s="1184"/>
      <c r="W26" s="1184"/>
      <c r="X26" s="1184"/>
      <c r="Y26" s="1184"/>
      <c r="Z26" s="1184"/>
      <c r="AA26" s="1184"/>
      <c r="AB26" s="1185"/>
      <c r="AC26" s="158"/>
      <c r="AD26" s="158"/>
      <c r="AE26" s="1183"/>
      <c r="AF26" s="1184"/>
      <c r="AG26" s="1184"/>
      <c r="AH26" s="1184"/>
      <c r="AI26" s="1184"/>
      <c r="AJ26" s="1184"/>
      <c r="AK26" s="1184"/>
      <c r="AL26" s="1184"/>
      <c r="AM26" s="1184"/>
      <c r="AN26" s="1184"/>
      <c r="AO26" s="1184"/>
      <c r="AP26" s="1185"/>
      <c r="AQ26" s="158"/>
      <c r="AR26" s="158"/>
      <c r="AS26" s="1183"/>
      <c r="AT26" s="1184"/>
      <c r="AU26" s="1184"/>
      <c r="AV26" s="1184"/>
      <c r="AW26" s="1184"/>
      <c r="AX26" s="1184"/>
      <c r="AY26" s="1184"/>
      <c r="AZ26" s="1184"/>
      <c r="BA26" s="1184"/>
      <c r="BB26" s="1184"/>
      <c r="BC26" s="1185"/>
      <c r="BD26" s="158"/>
      <c r="BE26" s="158"/>
      <c r="BF26" s="1183"/>
      <c r="BG26" s="1184"/>
      <c r="BH26" s="1184"/>
      <c r="BI26" s="1184"/>
      <c r="BJ26" s="1184"/>
      <c r="BK26" s="1184"/>
      <c r="BL26" s="1184"/>
      <c r="BM26" s="1184"/>
      <c r="BN26" s="1184"/>
      <c r="BO26" s="1184"/>
      <c r="BP26" s="1184"/>
      <c r="BQ26" s="1185"/>
      <c r="BR26" s="158"/>
      <c r="BS26" s="158"/>
      <c r="BT26" s="1183"/>
      <c r="BU26" s="1184"/>
      <c r="BV26" s="1184"/>
      <c r="BW26" s="1184"/>
      <c r="BX26" s="1184"/>
      <c r="BY26" s="1184"/>
      <c r="BZ26" s="1184"/>
      <c r="CA26" s="1184"/>
      <c r="CB26" s="1184"/>
      <c r="CC26" s="1184"/>
      <c r="CD26" s="1184"/>
      <c r="CE26" s="1185"/>
      <c r="CF26" s="158"/>
      <c r="CG26" s="158"/>
      <c r="CH26" s="1183"/>
      <c r="CI26" s="1184"/>
      <c r="CJ26" s="1184"/>
      <c r="CK26" s="1184"/>
      <c r="CL26" s="1184"/>
      <c r="CM26" s="1184"/>
      <c r="CN26" s="1184"/>
      <c r="CO26" s="1184"/>
      <c r="CP26" s="1184"/>
      <c r="CQ26" s="1184"/>
      <c r="CR26" s="1184"/>
      <c r="CS26" s="1185"/>
      <c r="CT26" s="158"/>
      <c r="CU26" s="158"/>
      <c r="CV26" s="1183"/>
      <c r="CW26" s="1184"/>
      <c r="CX26" s="1184"/>
      <c r="CY26" s="1184"/>
      <c r="CZ26" s="1184"/>
      <c r="DA26" s="1184"/>
      <c r="DB26" s="1184"/>
      <c r="DC26" s="1184"/>
      <c r="DD26" s="1184"/>
      <c r="DE26" s="1184"/>
      <c r="DF26" s="1184"/>
      <c r="DG26" s="1185"/>
      <c r="DH26" s="158"/>
      <c r="DI26" s="158"/>
      <c r="DJ26" s="1183"/>
      <c r="DK26" s="1184"/>
      <c r="DL26" s="1184"/>
      <c r="DM26" s="1184"/>
      <c r="DN26" s="1184"/>
      <c r="DO26" s="1184"/>
      <c r="DP26" s="1184"/>
      <c r="DQ26" s="1184"/>
      <c r="DR26" s="1184"/>
      <c r="DS26" s="1184"/>
      <c r="DT26" s="1184"/>
      <c r="DU26" s="1184"/>
      <c r="DV26" s="1185"/>
    </row>
    <row r="27" spans="1:126" ht="22.5" customHeight="1" thickBot="1">
      <c r="A27" s="170" t="s">
        <v>98</v>
      </c>
      <c r="C27" s="1215">
        <f>VLOOKUP(A27,'Прайс-лист'!$B:$K,10,0)</f>
        <v>1950</v>
      </c>
      <c r="D27" s="1216"/>
      <c r="E27" s="1216"/>
      <c r="F27" s="1216"/>
      <c r="G27" s="1216"/>
      <c r="H27" s="1216"/>
      <c r="I27" s="1216"/>
      <c r="J27" s="1216"/>
      <c r="K27" s="1217"/>
      <c r="L27" s="1218"/>
      <c r="M27" s="1219"/>
      <c r="N27" s="1220"/>
      <c r="O27" s="170" t="s">
        <v>102</v>
      </c>
      <c r="P27" s="158"/>
      <c r="Q27" s="1215">
        <f>VLOOKUP(O27,'Прайс-лист'!$B:$K,10,0)</f>
        <v>3240</v>
      </c>
      <c r="R27" s="1216"/>
      <c r="S27" s="1216"/>
      <c r="T27" s="1216"/>
      <c r="U27" s="1216"/>
      <c r="V27" s="1216"/>
      <c r="W27" s="1216"/>
      <c r="X27" s="1216"/>
      <c r="Y27" s="1217"/>
      <c r="Z27" s="1218"/>
      <c r="AA27" s="1219"/>
      <c r="AB27" s="1220"/>
      <c r="AC27" s="170" t="s">
        <v>106</v>
      </c>
      <c r="AD27" s="158"/>
      <c r="AE27" s="1215">
        <f>VLOOKUP(AC27,'Прайс-лист'!$B:$K,10,0)</f>
        <v>2600</v>
      </c>
      <c r="AF27" s="1216"/>
      <c r="AG27" s="1216"/>
      <c r="AH27" s="1216"/>
      <c r="AI27" s="1216"/>
      <c r="AJ27" s="1216"/>
      <c r="AK27" s="1216"/>
      <c r="AL27" s="1216"/>
      <c r="AM27" s="1217"/>
      <c r="AN27" s="1218"/>
      <c r="AO27" s="1219"/>
      <c r="AP27" s="1220"/>
      <c r="AQ27" s="170" t="s">
        <v>112</v>
      </c>
      <c r="AR27" s="158"/>
      <c r="AS27" s="1215">
        <f>VLOOKUP(AQ27,'Прайс-лист'!$B:$K,10,0)</f>
        <v>6560</v>
      </c>
      <c r="AT27" s="1216"/>
      <c r="AU27" s="1216"/>
      <c r="AV27" s="1216"/>
      <c r="AW27" s="1216"/>
      <c r="AX27" s="1216"/>
      <c r="AY27" s="1216"/>
      <c r="AZ27" s="1216"/>
      <c r="BA27" s="1217"/>
      <c r="BB27" s="1218"/>
      <c r="BC27" s="1220"/>
      <c r="BD27" s="170" t="s">
        <v>118</v>
      </c>
      <c r="BE27" s="158"/>
      <c r="BF27" s="1215">
        <f>VLOOKUP(BD27,'Прайс-лист'!$B:$K,10,0)</f>
        <v>450</v>
      </c>
      <c r="BG27" s="1216"/>
      <c r="BH27" s="1216"/>
      <c r="BI27" s="1216"/>
      <c r="BJ27" s="1216"/>
      <c r="BK27" s="1216"/>
      <c r="BL27" s="1216"/>
      <c r="BM27" s="1216"/>
      <c r="BN27" s="1217"/>
      <c r="BO27" s="1262"/>
      <c r="BP27" s="1263"/>
      <c r="BQ27" s="1264"/>
      <c r="BR27" s="170" t="s">
        <v>122</v>
      </c>
      <c r="BS27" s="158"/>
      <c r="BT27" s="1215">
        <f>VLOOKUP(BR27,'Прайс-лист'!$B:$K,10,0)</f>
        <v>620</v>
      </c>
      <c r="BU27" s="1216"/>
      <c r="BV27" s="1216"/>
      <c r="BW27" s="1216"/>
      <c r="BX27" s="1216"/>
      <c r="BY27" s="1216"/>
      <c r="BZ27" s="1216"/>
      <c r="CA27" s="1216"/>
      <c r="CB27" s="1217"/>
      <c r="CC27" s="1262"/>
      <c r="CD27" s="1263"/>
      <c r="CE27" s="1264"/>
      <c r="CF27" s="170" t="s">
        <v>126</v>
      </c>
      <c r="CG27" s="158"/>
      <c r="CH27" s="1215">
        <f>VLOOKUP(CF27,'Прайс-лист'!$B:$K,10,0)</f>
        <v>300</v>
      </c>
      <c r="CI27" s="1216"/>
      <c r="CJ27" s="1216"/>
      <c r="CK27" s="1216"/>
      <c r="CL27" s="1216"/>
      <c r="CM27" s="1216"/>
      <c r="CN27" s="1216"/>
      <c r="CO27" s="1216"/>
      <c r="CP27" s="1217"/>
      <c r="CQ27" s="1262"/>
      <c r="CR27" s="1263"/>
      <c r="CS27" s="1264"/>
      <c r="CT27" s="170" t="s">
        <v>132</v>
      </c>
      <c r="CU27" s="158"/>
      <c r="CV27" s="1215">
        <f>VLOOKUP(CT27,'Прайс-лист'!$B:$K,10,0)</f>
        <v>450</v>
      </c>
      <c r="CW27" s="1216"/>
      <c r="CX27" s="1216"/>
      <c r="CY27" s="1216"/>
      <c r="CZ27" s="1216"/>
      <c r="DA27" s="1216"/>
      <c r="DB27" s="1216"/>
      <c r="DC27" s="1216"/>
      <c r="DD27" s="1217"/>
      <c r="DE27" s="1262"/>
      <c r="DF27" s="1263"/>
      <c r="DG27" s="1264"/>
      <c r="DH27" s="170" t="s">
        <v>136</v>
      </c>
      <c r="DI27" s="158"/>
      <c r="DJ27" s="1215">
        <f>VLOOKUP(DH27,'Прайс-лист'!$B:$K,10,0)</f>
        <v>580</v>
      </c>
      <c r="DK27" s="1216"/>
      <c r="DL27" s="1216"/>
      <c r="DM27" s="1216"/>
      <c r="DN27" s="1216"/>
      <c r="DO27" s="1216"/>
      <c r="DP27" s="1216"/>
      <c r="DQ27" s="1216"/>
      <c r="DR27" s="1216"/>
      <c r="DS27" s="1217"/>
      <c r="DT27" s="1262"/>
      <c r="DU27" s="1263"/>
      <c r="DV27" s="1264"/>
    </row>
    <row r="28" spans="1:126" ht="11.25" customHeight="1" thickBot="1">
      <c r="Q28" s="158"/>
      <c r="R28" s="158"/>
      <c r="S28" s="158"/>
      <c r="T28" s="158"/>
      <c r="U28" s="158"/>
      <c r="V28" s="158"/>
      <c r="W28" s="158"/>
      <c r="X28" s="158"/>
      <c r="Y28" s="158"/>
      <c r="Z28" s="158"/>
      <c r="AA28" s="158"/>
      <c r="AB28" s="158"/>
      <c r="AC28" s="158"/>
      <c r="AD28" s="158"/>
      <c r="AE28" s="158"/>
      <c r="AF28" s="158"/>
      <c r="AG28" s="158"/>
      <c r="AH28" s="158"/>
      <c r="AI28" s="158"/>
      <c r="AJ28" s="158"/>
      <c r="AK28" s="158"/>
      <c r="AL28" s="158"/>
      <c r="AM28" s="158"/>
      <c r="AN28" s="158"/>
      <c r="AO28" s="158"/>
      <c r="AP28" s="158"/>
      <c r="AQ28" s="158"/>
      <c r="AR28" s="158"/>
      <c r="AS28" s="158"/>
      <c r="AT28" s="158"/>
      <c r="AU28" s="158"/>
      <c r="AV28" s="158"/>
      <c r="AW28" s="158"/>
      <c r="AX28" s="158"/>
      <c r="AY28" s="158"/>
      <c r="AZ28" s="158"/>
      <c r="BA28" s="158"/>
      <c r="BB28" s="158"/>
      <c r="BC28" s="158"/>
      <c r="BD28" s="158"/>
      <c r="BE28" s="158"/>
      <c r="BF28" s="158"/>
      <c r="BG28" s="158"/>
      <c r="BH28" s="158"/>
      <c r="BI28" s="158"/>
      <c r="BJ28" s="158"/>
      <c r="BK28" s="158"/>
      <c r="BL28" s="158"/>
      <c r="BM28" s="158"/>
      <c r="BN28" s="158"/>
      <c r="BO28" s="158"/>
      <c r="BP28" s="158"/>
      <c r="BQ28" s="158"/>
      <c r="BR28" s="158"/>
      <c r="BS28" s="158"/>
      <c r="BT28" s="158"/>
      <c r="BU28" s="158"/>
      <c r="BV28" s="158"/>
      <c r="BW28" s="158"/>
      <c r="BX28" s="158"/>
      <c r="BY28" s="158"/>
      <c r="BZ28" s="158"/>
      <c r="CA28" s="158"/>
      <c r="CB28" s="158"/>
      <c r="CC28" s="158"/>
      <c r="CD28" s="158"/>
      <c r="CE28" s="158"/>
      <c r="CF28" s="158"/>
      <c r="CG28" s="158"/>
      <c r="CH28" s="158"/>
      <c r="CI28" s="158"/>
      <c r="CJ28" s="158"/>
      <c r="CK28" s="158"/>
      <c r="CL28" s="158"/>
      <c r="CM28" s="158"/>
      <c r="CN28" s="158"/>
      <c r="CO28" s="158"/>
      <c r="CP28" s="158"/>
      <c r="CQ28" s="158"/>
      <c r="CR28" s="158"/>
      <c r="CS28" s="158"/>
      <c r="CT28" s="158"/>
      <c r="CU28" s="158"/>
      <c r="CV28" s="158"/>
      <c r="CW28" s="158"/>
      <c r="CX28" s="158"/>
      <c r="CY28" s="158"/>
      <c r="CZ28" s="158"/>
      <c r="DA28" s="158"/>
      <c r="DB28" s="158"/>
      <c r="DC28" s="158"/>
      <c r="DD28" s="158"/>
      <c r="DE28" s="158"/>
      <c r="DF28" s="158"/>
      <c r="DG28" s="158"/>
      <c r="DH28" s="158"/>
      <c r="DI28" s="158"/>
    </row>
    <row r="29" spans="1:126" s="166" customFormat="1" ht="23.25" customHeight="1" thickBot="1">
      <c r="C29" s="977" t="s">
        <v>137</v>
      </c>
      <c r="D29" s="978"/>
      <c r="E29" s="978"/>
      <c r="F29" s="978"/>
      <c r="G29" s="978"/>
      <c r="H29" s="978"/>
      <c r="I29" s="978"/>
      <c r="J29" s="978"/>
      <c r="K29" s="978"/>
      <c r="L29" s="978"/>
      <c r="M29" s="978"/>
      <c r="N29" s="979"/>
      <c r="O29" s="167"/>
      <c r="P29" s="167"/>
      <c r="Q29" s="977" t="s">
        <v>142</v>
      </c>
      <c r="R29" s="978"/>
      <c r="S29" s="978"/>
      <c r="T29" s="978"/>
      <c r="U29" s="978"/>
      <c r="V29" s="978"/>
      <c r="W29" s="978"/>
      <c r="X29" s="978"/>
      <c r="Y29" s="978"/>
      <c r="Z29" s="978"/>
      <c r="AA29" s="978"/>
      <c r="AB29" s="979"/>
      <c r="AC29" s="167"/>
      <c r="AD29" s="167"/>
      <c r="AE29" s="977" t="s">
        <v>146</v>
      </c>
      <c r="AF29" s="978"/>
      <c r="AG29" s="978"/>
      <c r="AH29" s="978"/>
      <c r="AI29" s="978"/>
      <c r="AJ29" s="978"/>
      <c r="AK29" s="978"/>
      <c r="AL29" s="978"/>
      <c r="AM29" s="978"/>
      <c r="AN29" s="978"/>
      <c r="AO29" s="978"/>
      <c r="AP29" s="979"/>
      <c r="AQ29" s="167"/>
      <c r="AR29" s="167"/>
      <c r="AS29" s="977" t="s">
        <v>150</v>
      </c>
      <c r="AT29" s="978"/>
      <c r="AU29" s="978"/>
      <c r="AV29" s="978"/>
      <c r="AW29" s="978"/>
      <c r="AX29" s="978"/>
      <c r="AY29" s="978"/>
      <c r="AZ29" s="978"/>
      <c r="BA29" s="978"/>
      <c r="BB29" s="978"/>
      <c r="BC29" s="979"/>
      <c r="BD29" s="167"/>
      <c r="BE29" s="167"/>
      <c r="BF29" s="977" t="s">
        <v>155</v>
      </c>
      <c r="BG29" s="978"/>
      <c r="BH29" s="978"/>
      <c r="BI29" s="978"/>
      <c r="BJ29" s="978"/>
      <c r="BK29" s="978"/>
      <c r="BL29" s="978"/>
      <c r="BM29" s="978"/>
      <c r="BN29" s="978"/>
      <c r="BO29" s="978"/>
      <c r="BP29" s="978"/>
      <c r="BQ29" s="979"/>
      <c r="BR29" s="167"/>
      <c r="BS29" s="167"/>
      <c r="BT29" s="977" t="s">
        <v>160</v>
      </c>
      <c r="BU29" s="978"/>
      <c r="BV29" s="978"/>
      <c r="BW29" s="978"/>
      <c r="BX29" s="978"/>
      <c r="BY29" s="978"/>
      <c r="BZ29" s="978"/>
      <c r="CA29" s="978"/>
      <c r="CB29" s="978"/>
      <c r="CC29" s="978"/>
      <c r="CD29" s="978"/>
      <c r="CE29" s="979"/>
      <c r="CF29" s="167"/>
      <c r="CG29" s="167"/>
      <c r="CH29" s="977" t="s">
        <v>164</v>
      </c>
      <c r="CI29" s="978"/>
      <c r="CJ29" s="978"/>
      <c r="CK29" s="978"/>
      <c r="CL29" s="978"/>
      <c r="CM29" s="978"/>
      <c r="CN29" s="978"/>
      <c r="CO29" s="978"/>
      <c r="CP29" s="978"/>
      <c r="CQ29" s="978"/>
      <c r="CR29" s="978"/>
      <c r="CS29" s="979"/>
      <c r="CT29" s="167"/>
      <c r="CU29" s="167"/>
      <c r="CV29" s="977" t="s">
        <v>168</v>
      </c>
      <c r="CW29" s="978"/>
      <c r="CX29" s="978"/>
      <c r="CY29" s="978"/>
      <c r="CZ29" s="978"/>
      <c r="DA29" s="978"/>
      <c r="DB29" s="978"/>
      <c r="DC29" s="978"/>
      <c r="DD29" s="978"/>
      <c r="DE29" s="978"/>
      <c r="DF29" s="978"/>
      <c r="DG29" s="979"/>
      <c r="DH29" s="167"/>
      <c r="DI29" s="167"/>
      <c r="DJ29" s="977" t="s">
        <v>172</v>
      </c>
      <c r="DK29" s="978"/>
      <c r="DL29" s="978"/>
      <c r="DM29" s="978"/>
      <c r="DN29" s="978"/>
      <c r="DO29" s="978"/>
      <c r="DP29" s="978"/>
      <c r="DQ29" s="978"/>
      <c r="DR29" s="978"/>
      <c r="DS29" s="978"/>
      <c r="DT29" s="978"/>
      <c r="DU29" s="978"/>
      <c r="DV29" s="979"/>
    </row>
    <row r="30" spans="1:126" s="261" customFormat="1" ht="33" customHeight="1">
      <c r="C30" s="1208" t="s">
        <v>4034</v>
      </c>
      <c r="D30" s="1209"/>
      <c r="E30" s="1209"/>
      <c r="F30" s="1209"/>
      <c r="G30" s="1209"/>
      <c r="H30" s="1209"/>
      <c r="I30" s="1209"/>
      <c r="J30" s="1209"/>
      <c r="K30" s="1209"/>
      <c r="L30" s="1209"/>
      <c r="M30" s="1209"/>
      <c r="N30" s="1210"/>
      <c r="O30" s="133"/>
      <c r="P30" s="262"/>
      <c r="Q30" s="1208" t="s">
        <v>4035</v>
      </c>
      <c r="R30" s="1209"/>
      <c r="S30" s="1209"/>
      <c r="T30" s="1209"/>
      <c r="U30" s="1209"/>
      <c r="V30" s="1209"/>
      <c r="W30" s="1209"/>
      <c r="X30" s="1209"/>
      <c r="Y30" s="1209"/>
      <c r="Z30" s="1209"/>
      <c r="AA30" s="1209"/>
      <c r="AB30" s="1210"/>
      <c r="AC30" s="133"/>
      <c r="AD30" s="262"/>
      <c r="AE30" s="1208" t="s">
        <v>4036</v>
      </c>
      <c r="AF30" s="1209"/>
      <c r="AG30" s="1209"/>
      <c r="AH30" s="1209"/>
      <c r="AI30" s="1209"/>
      <c r="AJ30" s="1209"/>
      <c r="AK30" s="1209"/>
      <c r="AL30" s="1209"/>
      <c r="AM30" s="1209"/>
      <c r="AN30" s="1209"/>
      <c r="AO30" s="1209"/>
      <c r="AP30" s="1210"/>
      <c r="AQ30" s="133"/>
      <c r="AR30" s="262"/>
      <c r="AS30" s="1208" t="s">
        <v>4037</v>
      </c>
      <c r="AT30" s="1209"/>
      <c r="AU30" s="1209"/>
      <c r="AV30" s="1209"/>
      <c r="AW30" s="1209"/>
      <c r="AX30" s="1209"/>
      <c r="AY30" s="1209"/>
      <c r="AZ30" s="1209"/>
      <c r="BA30" s="1209"/>
      <c r="BB30" s="1209"/>
      <c r="BC30" s="1210"/>
      <c r="BD30" s="133"/>
      <c r="BE30" s="262"/>
      <c r="BF30" s="1208" t="s">
        <v>4037</v>
      </c>
      <c r="BG30" s="1209"/>
      <c r="BH30" s="1209"/>
      <c r="BI30" s="1209"/>
      <c r="BJ30" s="1209"/>
      <c r="BK30" s="1209"/>
      <c r="BL30" s="1209"/>
      <c r="BM30" s="1209"/>
      <c r="BN30" s="1209"/>
      <c r="BO30" s="1209"/>
      <c r="BP30" s="1209"/>
      <c r="BQ30" s="1210"/>
      <c r="BR30" s="133"/>
      <c r="BS30" s="262"/>
      <c r="BT30" s="1208" t="s">
        <v>4038</v>
      </c>
      <c r="BU30" s="1209"/>
      <c r="BV30" s="1209"/>
      <c r="BW30" s="1209"/>
      <c r="BX30" s="1209"/>
      <c r="BY30" s="1209"/>
      <c r="BZ30" s="1209"/>
      <c r="CA30" s="1209"/>
      <c r="CB30" s="1209"/>
      <c r="CC30" s="1209"/>
      <c r="CD30" s="1209"/>
      <c r="CE30" s="1210"/>
      <c r="CF30" s="133"/>
      <c r="CG30" s="262"/>
      <c r="CH30" s="1208" t="s">
        <v>4038</v>
      </c>
      <c r="CI30" s="1209"/>
      <c r="CJ30" s="1209"/>
      <c r="CK30" s="1209"/>
      <c r="CL30" s="1209"/>
      <c r="CM30" s="1209"/>
      <c r="CN30" s="1209"/>
      <c r="CO30" s="1209"/>
      <c r="CP30" s="1209"/>
      <c r="CQ30" s="1209"/>
      <c r="CR30" s="1209"/>
      <c r="CS30" s="1210"/>
      <c r="CT30" s="133"/>
      <c r="CU30" s="262"/>
      <c r="CV30" s="1208" t="s">
        <v>4030</v>
      </c>
      <c r="CW30" s="1209"/>
      <c r="CX30" s="1209"/>
      <c r="CY30" s="1209"/>
      <c r="CZ30" s="1209"/>
      <c r="DA30" s="1209"/>
      <c r="DB30" s="1209"/>
      <c r="DC30" s="1209"/>
      <c r="DD30" s="1209"/>
      <c r="DE30" s="1209"/>
      <c r="DF30" s="1209"/>
      <c r="DG30" s="1210"/>
      <c r="DH30" s="133"/>
      <c r="DI30" s="262"/>
      <c r="DJ30" s="1208" t="s">
        <v>4031</v>
      </c>
      <c r="DK30" s="1209"/>
      <c r="DL30" s="1209"/>
      <c r="DM30" s="1209"/>
      <c r="DN30" s="1209"/>
      <c r="DO30" s="1209"/>
      <c r="DP30" s="1209"/>
      <c r="DQ30" s="1209"/>
      <c r="DR30" s="1209"/>
      <c r="DS30" s="1209"/>
      <c r="DT30" s="1209"/>
      <c r="DU30" s="1209"/>
      <c r="DV30" s="1210"/>
    </row>
    <row r="31" spans="1:126" s="261" customFormat="1" ht="26.25" customHeight="1">
      <c r="C31" s="1186" t="s">
        <v>139</v>
      </c>
      <c r="D31" s="1211"/>
      <c r="E31" s="1211"/>
      <c r="F31" s="1211"/>
      <c r="G31" s="1211"/>
      <c r="H31" s="1211"/>
      <c r="I31" s="1211"/>
      <c r="J31" s="1211"/>
      <c r="K31" s="1211"/>
      <c r="L31" s="1211"/>
      <c r="M31" s="1211"/>
      <c r="N31" s="1188"/>
      <c r="O31" s="133"/>
      <c r="P31" s="262"/>
      <c r="Q31" s="1186" t="s">
        <v>144</v>
      </c>
      <c r="R31" s="1211"/>
      <c r="S31" s="1211"/>
      <c r="T31" s="1211"/>
      <c r="U31" s="1211"/>
      <c r="V31" s="1211"/>
      <c r="W31" s="1211"/>
      <c r="X31" s="1211"/>
      <c r="Y31" s="1211"/>
      <c r="Z31" s="1211"/>
      <c r="AA31" s="1211"/>
      <c r="AB31" s="1188"/>
      <c r="AC31" s="133"/>
      <c r="AD31" s="262"/>
      <c r="AE31" s="1186" t="s">
        <v>148</v>
      </c>
      <c r="AF31" s="1211"/>
      <c r="AG31" s="1211"/>
      <c r="AH31" s="1211"/>
      <c r="AI31" s="1211"/>
      <c r="AJ31" s="1211"/>
      <c r="AK31" s="1211"/>
      <c r="AL31" s="1211"/>
      <c r="AM31" s="1211"/>
      <c r="AN31" s="1211"/>
      <c r="AO31" s="1211"/>
      <c r="AP31" s="1188"/>
      <c r="AQ31" s="133"/>
      <c r="AR31" s="262"/>
      <c r="AS31" s="1186" t="s">
        <v>152</v>
      </c>
      <c r="AT31" s="1211"/>
      <c r="AU31" s="1211"/>
      <c r="AV31" s="1211"/>
      <c r="AW31" s="1211"/>
      <c r="AX31" s="1211"/>
      <c r="AY31" s="1211"/>
      <c r="AZ31" s="1211"/>
      <c r="BA31" s="1211"/>
      <c r="BB31" s="1211"/>
      <c r="BC31" s="1188"/>
      <c r="BD31" s="133"/>
      <c r="BE31" s="262"/>
      <c r="BF31" s="1212" t="s">
        <v>157</v>
      </c>
      <c r="BG31" s="1213"/>
      <c r="BH31" s="1213"/>
      <c r="BI31" s="1213"/>
      <c r="BJ31" s="1213"/>
      <c r="BK31" s="1213"/>
      <c r="BL31" s="1213"/>
      <c r="BM31" s="1213"/>
      <c r="BN31" s="1213"/>
      <c r="BO31" s="1213"/>
      <c r="BP31" s="1213"/>
      <c r="BQ31" s="1214"/>
      <c r="BR31" s="133"/>
      <c r="BS31" s="262"/>
      <c r="BT31" s="1186" t="s">
        <v>162</v>
      </c>
      <c r="BU31" s="1211"/>
      <c r="BV31" s="1211"/>
      <c r="BW31" s="1211"/>
      <c r="BX31" s="1211"/>
      <c r="BY31" s="1211"/>
      <c r="BZ31" s="1211"/>
      <c r="CA31" s="1211"/>
      <c r="CB31" s="1211"/>
      <c r="CC31" s="1211"/>
      <c r="CD31" s="1211"/>
      <c r="CE31" s="1188"/>
      <c r="CF31" s="133"/>
      <c r="CG31" s="262"/>
      <c r="CH31" s="1186" t="s">
        <v>166</v>
      </c>
      <c r="CI31" s="1211"/>
      <c r="CJ31" s="1211"/>
      <c r="CK31" s="1211"/>
      <c r="CL31" s="1211"/>
      <c r="CM31" s="1211"/>
      <c r="CN31" s="1211"/>
      <c r="CO31" s="1211"/>
      <c r="CP31" s="1211"/>
      <c r="CQ31" s="1211"/>
      <c r="CR31" s="1211"/>
      <c r="CS31" s="1188"/>
      <c r="CT31" s="263"/>
      <c r="CU31" s="264"/>
      <c r="CV31" s="1186" t="s">
        <v>170</v>
      </c>
      <c r="CW31" s="1211"/>
      <c r="CX31" s="1211"/>
      <c r="CY31" s="1211"/>
      <c r="CZ31" s="1211"/>
      <c r="DA31" s="1211"/>
      <c r="DB31" s="1211"/>
      <c r="DC31" s="1211"/>
      <c r="DD31" s="1211"/>
      <c r="DE31" s="1211"/>
      <c r="DF31" s="1211"/>
      <c r="DG31" s="1188"/>
      <c r="DH31" s="133"/>
      <c r="DI31" s="262"/>
      <c r="DJ31" s="1186" t="s">
        <v>174</v>
      </c>
      <c r="DK31" s="1211"/>
      <c r="DL31" s="1211"/>
      <c r="DM31" s="1211"/>
      <c r="DN31" s="1211"/>
      <c r="DO31" s="1211"/>
      <c r="DP31" s="1211"/>
      <c r="DQ31" s="1211"/>
      <c r="DR31" s="1211"/>
      <c r="DS31" s="1211"/>
      <c r="DT31" s="1211"/>
      <c r="DU31" s="1211"/>
      <c r="DV31" s="1188"/>
    </row>
    <row r="32" spans="1:126" ht="154.5" customHeight="1">
      <c r="C32" s="1183"/>
      <c r="D32" s="1184"/>
      <c r="E32" s="1184"/>
      <c r="F32" s="1184"/>
      <c r="G32" s="1184"/>
      <c r="H32" s="1184"/>
      <c r="I32" s="1184"/>
      <c r="J32" s="1184"/>
      <c r="K32" s="1184"/>
      <c r="L32" s="1184"/>
      <c r="M32" s="1184"/>
      <c r="N32" s="1185"/>
      <c r="O32" s="158"/>
      <c r="P32" s="158"/>
      <c r="Q32" s="1183"/>
      <c r="R32" s="1184"/>
      <c r="S32" s="1184"/>
      <c r="T32" s="1184"/>
      <c r="U32" s="1184"/>
      <c r="V32" s="1184"/>
      <c r="W32" s="1184"/>
      <c r="X32" s="1184"/>
      <c r="Y32" s="1184"/>
      <c r="Z32" s="1184"/>
      <c r="AA32" s="1184"/>
      <c r="AB32" s="1185"/>
      <c r="AC32" s="158"/>
      <c r="AD32" s="158"/>
      <c r="AE32" s="1183"/>
      <c r="AF32" s="1184"/>
      <c r="AG32" s="1184"/>
      <c r="AH32" s="1184"/>
      <c r="AI32" s="1184"/>
      <c r="AJ32" s="1184"/>
      <c r="AK32" s="1184"/>
      <c r="AL32" s="1184"/>
      <c r="AM32" s="1184"/>
      <c r="AN32" s="1184"/>
      <c r="AO32" s="1184"/>
      <c r="AP32" s="1185"/>
      <c r="AQ32" s="158"/>
      <c r="AR32" s="158"/>
      <c r="AS32" s="1183"/>
      <c r="AT32" s="1184"/>
      <c r="AU32" s="1184"/>
      <c r="AV32" s="1184"/>
      <c r="AW32" s="1184"/>
      <c r="AX32" s="1184"/>
      <c r="AY32" s="1184"/>
      <c r="AZ32" s="1184"/>
      <c r="BA32" s="1184"/>
      <c r="BB32" s="1184"/>
      <c r="BC32" s="1185"/>
      <c r="BD32" s="158"/>
      <c r="BE32" s="158"/>
      <c r="BF32" s="1183"/>
      <c r="BG32" s="1184"/>
      <c r="BH32" s="1184"/>
      <c r="BI32" s="1184"/>
      <c r="BJ32" s="1184"/>
      <c r="BK32" s="1184"/>
      <c r="BL32" s="1184"/>
      <c r="BM32" s="1184"/>
      <c r="BN32" s="1184"/>
      <c r="BO32" s="1184"/>
      <c r="BP32" s="1184"/>
      <c r="BQ32" s="1185"/>
      <c r="BR32" s="158"/>
      <c r="BS32" s="158"/>
      <c r="BT32" s="1183"/>
      <c r="BU32" s="1184"/>
      <c r="BV32" s="1184"/>
      <c r="BW32" s="1184"/>
      <c r="BX32" s="1184"/>
      <c r="BY32" s="1184"/>
      <c r="BZ32" s="1184"/>
      <c r="CA32" s="1184"/>
      <c r="CB32" s="1184"/>
      <c r="CC32" s="1184"/>
      <c r="CD32" s="1184"/>
      <c r="CE32" s="1185"/>
      <c r="CF32" s="158"/>
      <c r="CG32" s="158"/>
      <c r="CH32" s="1183"/>
      <c r="CI32" s="1184"/>
      <c r="CJ32" s="1184"/>
      <c r="CK32" s="1184"/>
      <c r="CL32" s="1184"/>
      <c r="CM32" s="1184"/>
      <c r="CN32" s="1184"/>
      <c r="CO32" s="1184"/>
      <c r="CP32" s="1184"/>
      <c r="CQ32" s="1184"/>
      <c r="CR32" s="1184"/>
      <c r="CS32" s="1185"/>
      <c r="CT32" s="158"/>
      <c r="CU32" s="158"/>
      <c r="CV32" s="1183"/>
      <c r="CW32" s="1184"/>
      <c r="CX32" s="1184"/>
      <c r="CY32" s="1184"/>
      <c r="CZ32" s="1184"/>
      <c r="DA32" s="1184"/>
      <c r="DB32" s="1184"/>
      <c r="DC32" s="1184"/>
      <c r="DD32" s="1184"/>
      <c r="DE32" s="1184"/>
      <c r="DF32" s="1184"/>
      <c r="DG32" s="1185"/>
      <c r="DH32" s="158"/>
      <c r="DI32" s="158"/>
      <c r="DJ32" s="1183"/>
      <c r="DK32" s="1184"/>
      <c r="DL32" s="1184"/>
      <c r="DM32" s="1184"/>
      <c r="DN32" s="1184"/>
      <c r="DO32" s="1184"/>
      <c r="DP32" s="1184"/>
      <c r="DQ32" s="1184"/>
      <c r="DR32" s="1184"/>
      <c r="DS32" s="1184"/>
      <c r="DT32" s="1184"/>
      <c r="DU32" s="1184"/>
      <c r="DV32" s="1185"/>
    </row>
    <row r="33" spans="1:126" ht="22.5" customHeight="1" thickBot="1">
      <c r="A33" s="170" t="s">
        <v>140</v>
      </c>
      <c r="C33" s="1215">
        <f>VLOOKUP(A33,'Прайс-лист'!$B:$K,10,0)</f>
        <v>580</v>
      </c>
      <c r="D33" s="1216"/>
      <c r="E33" s="1216"/>
      <c r="F33" s="1216"/>
      <c r="G33" s="1216"/>
      <c r="H33" s="1216"/>
      <c r="I33" s="1216"/>
      <c r="J33" s="1216"/>
      <c r="K33" s="1217"/>
      <c r="L33" s="1218"/>
      <c r="M33" s="1219"/>
      <c r="N33" s="1220"/>
      <c r="O33" s="170" t="s">
        <v>145</v>
      </c>
      <c r="P33" s="158"/>
      <c r="Q33" s="1215">
        <f>VLOOKUP(O33,'Прайс-лист'!$B:$K,10,0)</f>
        <v>3660</v>
      </c>
      <c r="R33" s="1216"/>
      <c r="S33" s="1216"/>
      <c r="T33" s="1216"/>
      <c r="U33" s="1216"/>
      <c r="V33" s="1216"/>
      <c r="W33" s="1216"/>
      <c r="X33" s="1216"/>
      <c r="Y33" s="1217"/>
      <c r="Z33" s="1218"/>
      <c r="AA33" s="1219"/>
      <c r="AB33" s="1220"/>
      <c r="AC33" s="170" t="s">
        <v>149</v>
      </c>
      <c r="AD33" s="158"/>
      <c r="AE33" s="1215">
        <f>VLOOKUP(AC33,'Прайс-лист'!$B:$K,10,0)</f>
        <v>4170</v>
      </c>
      <c r="AF33" s="1216"/>
      <c r="AG33" s="1216"/>
      <c r="AH33" s="1216"/>
      <c r="AI33" s="1216"/>
      <c r="AJ33" s="1216"/>
      <c r="AK33" s="1216"/>
      <c r="AL33" s="1216"/>
      <c r="AM33" s="1217"/>
      <c r="AN33" s="1218"/>
      <c r="AO33" s="1219"/>
      <c r="AP33" s="1220"/>
      <c r="AQ33" s="170" t="s">
        <v>153</v>
      </c>
      <c r="AR33" s="158"/>
      <c r="AS33" s="1215">
        <f>VLOOKUP(AQ33,'Прайс-лист'!$B:$K,10,0)</f>
        <v>1260</v>
      </c>
      <c r="AT33" s="1216"/>
      <c r="AU33" s="1216"/>
      <c r="AV33" s="1216"/>
      <c r="AW33" s="1216"/>
      <c r="AX33" s="1216"/>
      <c r="AY33" s="1216"/>
      <c r="AZ33" s="1216"/>
      <c r="BA33" s="1217"/>
      <c r="BB33" s="1218"/>
      <c r="BC33" s="1220"/>
      <c r="BD33" s="170" t="s">
        <v>158</v>
      </c>
      <c r="BE33" s="158"/>
      <c r="BF33" s="1215">
        <f>VLOOKUP(BD33,'Прайс-лист'!$B:$K,10,0)</f>
        <v>1340</v>
      </c>
      <c r="BG33" s="1216"/>
      <c r="BH33" s="1216"/>
      <c r="BI33" s="1216"/>
      <c r="BJ33" s="1216"/>
      <c r="BK33" s="1216"/>
      <c r="BL33" s="1216"/>
      <c r="BM33" s="1216"/>
      <c r="BN33" s="1217"/>
      <c r="BO33" s="1262"/>
      <c r="BP33" s="1263"/>
      <c r="BQ33" s="1264"/>
      <c r="BR33" s="170" t="s">
        <v>163</v>
      </c>
      <c r="BS33" s="158"/>
      <c r="BT33" s="1215">
        <f>VLOOKUP(BR33,'Прайс-лист'!$B:$K,10,0)</f>
        <v>2440</v>
      </c>
      <c r="BU33" s="1216"/>
      <c r="BV33" s="1216"/>
      <c r="BW33" s="1216"/>
      <c r="BX33" s="1216"/>
      <c r="BY33" s="1216"/>
      <c r="BZ33" s="1216"/>
      <c r="CA33" s="1216"/>
      <c r="CB33" s="1217"/>
      <c r="CC33" s="1262"/>
      <c r="CD33" s="1263"/>
      <c r="CE33" s="1264"/>
      <c r="CF33" s="170" t="s">
        <v>167</v>
      </c>
      <c r="CG33" s="158"/>
      <c r="CH33" s="1215">
        <f>VLOOKUP(CF33,'Прайс-лист'!$B:$K,10,0)</f>
        <v>2500</v>
      </c>
      <c r="CI33" s="1216"/>
      <c r="CJ33" s="1216"/>
      <c r="CK33" s="1216"/>
      <c r="CL33" s="1216"/>
      <c r="CM33" s="1216"/>
      <c r="CN33" s="1216"/>
      <c r="CO33" s="1216"/>
      <c r="CP33" s="1217"/>
      <c r="CQ33" s="1262"/>
      <c r="CR33" s="1263"/>
      <c r="CS33" s="1264"/>
      <c r="CT33" s="170" t="s">
        <v>171</v>
      </c>
      <c r="CU33" s="158"/>
      <c r="CV33" s="1215">
        <f>VLOOKUP(CT33,'Прайс-лист'!$B:$K,10,0)</f>
        <v>5400</v>
      </c>
      <c r="CW33" s="1216"/>
      <c r="CX33" s="1216"/>
      <c r="CY33" s="1216"/>
      <c r="CZ33" s="1216"/>
      <c r="DA33" s="1216"/>
      <c r="DB33" s="1216"/>
      <c r="DC33" s="1216"/>
      <c r="DD33" s="1217"/>
      <c r="DE33" s="1262"/>
      <c r="DF33" s="1263"/>
      <c r="DG33" s="1264"/>
      <c r="DH33" s="170" t="s">
        <v>175</v>
      </c>
      <c r="DI33" s="158"/>
      <c r="DJ33" s="1215">
        <f>VLOOKUP(DH33,'Прайс-лист'!$B:$K,10,0)</f>
        <v>5510</v>
      </c>
      <c r="DK33" s="1216"/>
      <c r="DL33" s="1216"/>
      <c r="DM33" s="1216"/>
      <c r="DN33" s="1216"/>
      <c r="DO33" s="1216"/>
      <c r="DP33" s="1216"/>
      <c r="DQ33" s="1216"/>
      <c r="DR33" s="1216"/>
      <c r="DS33" s="1217"/>
      <c r="DT33" s="1262"/>
      <c r="DU33" s="1263"/>
      <c r="DV33" s="1264"/>
    </row>
    <row r="34" spans="1:126" ht="12" customHeight="1" thickBot="1"/>
    <row r="35" spans="1:126" s="283" customFormat="1" ht="31.5" customHeight="1" thickBot="1">
      <c r="C35" s="1201" t="s">
        <v>5946</v>
      </c>
      <c r="D35" s="1202"/>
      <c r="E35" s="1202"/>
      <c r="F35" s="1202"/>
      <c r="G35" s="1202"/>
      <c r="H35" s="1202"/>
      <c r="I35" s="1202"/>
      <c r="J35" s="1202"/>
      <c r="K35" s="1202"/>
      <c r="L35" s="1202"/>
      <c r="M35" s="1202"/>
      <c r="N35" s="1202"/>
      <c r="O35" s="1202"/>
      <c r="P35" s="1202"/>
      <c r="Q35" s="1202"/>
      <c r="R35" s="1202"/>
      <c r="S35" s="1202"/>
      <c r="T35" s="1202"/>
      <c r="U35" s="1202"/>
      <c r="V35" s="1202"/>
      <c r="W35" s="1202"/>
      <c r="X35" s="1202"/>
      <c r="Y35" s="1202"/>
      <c r="Z35" s="1202"/>
      <c r="AA35" s="1202"/>
      <c r="AB35" s="1202"/>
      <c r="AC35" s="1202"/>
      <c r="AD35" s="1202"/>
      <c r="AE35" s="1202"/>
      <c r="AF35" s="1202"/>
      <c r="AG35" s="1202"/>
      <c r="AH35" s="1202"/>
      <c r="AI35" s="1202"/>
      <c r="AJ35" s="1202"/>
      <c r="AK35" s="1202"/>
      <c r="AL35" s="1202"/>
      <c r="AM35" s="1202"/>
      <c r="AN35" s="1202"/>
      <c r="AO35" s="1202"/>
      <c r="AP35" s="1202"/>
      <c r="AQ35" s="1202"/>
      <c r="AR35" s="1202"/>
      <c r="AS35" s="1202"/>
      <c r="AT35" s="1202"/>
      <c r="AU35" s="1202"/>
      <c r="AV35" s="1202"/>
      <c r="AW35" s="1202"/>
      <c r="AX35" s="1202"/>
      <c r="AY35" s="1202"/>
      <c r="AZ35" s="1202"/>
      <c r="BA35" s="1202"/>
      <c r="BB35" s="1202"/>
      <c r="BC35" s="1202"/>
      <c r="BD35" s="1202"/>
      <c r="BE35" s="1202"/>
      <c r="BF35" s="1202"/>
      <c r="BG35" s="1202"/>
      <c r="BH35" s="1202"/>
      <c r="BI35" s="1202"/>
      <c r="BJ35" s="1202"/>
      <c r="BK35" s="1202"/>
      <c r="BL35" s="1202"/>
      <c r="BM35" s="1202"/>
      <c r="BN35" s="1202"/>
      <c r="BO35" s="1202"/>
      <c r="BP35" s="1202"/>
      <c r="BQ35" s="1202"/>
      <c r="BR35" s="1202"/>
      <c r="BS35" s="1202"/>
      <c r="BT35" s="1202"/>
      <c r="BU35" s="1202"/>
      <c r="BV35" s="1202"/>
      <c r="BW35" s="1202"/>
      <c r="BX35" s="1202"/>
      <c r="BY35" s="1202"/>
      <c r="BZ35" s="1202"/>
      <c r="CA35" s="1202"/>
      <c r="CB35" s="1202"/>
      <c r="CC35" s="1202"/>
      <c r="CD35" s="1202"/>
      <c r="CE35" s="1202"/>
      <c r="CF35" s="1202"/>
      <c r="CG35" s="1202"/>
      <c r="CH35" s="1202"/>
      <c r="CI35" s="1202"/>
      <c r="CJ35" s="1202"/>
      <c r="CK35" s="1202"/>
      <c r="CL35" s="1202"/>
      <c r="CM35" s="1202"/>
      <c r="CN35" s="1202"/>
      <c r="CO35" s="1202"/>
      <c r="CP35" s="1202"/>
      <c r="CQ35" s="1202"/>
      <c r="CR35" s="1202"/>
      <c r="CS35" s="1202"/>
      <c r="CT35" s="1202"/>
      <c r="CU35" s="1202"/>
      <c r="CV35" s="1202"/>
      <c r="CW35" s="1202"/>
      <c r="CX35" s="1202"/>
      <c r="CY35" s="1202"/>
      <c r="CZ35" s="1202"/>
      <c r="DA35" s="1202"/>
      <c r="DB35" s="1202"/>
      <c r="DC35" s="1202"/>
      <c r="DD35" s="1202"/>
      <c r="DE35" s="1202"/>
      <c r="DF35" s="1202"/>
      <c r="DG35" s="1202"/>
      <c r="DH35" s="1202"/>
      <c r="DI35" s="1202"/>
      <c r="DJ35" s="1202"/>
      <c r="DK35" s="1202"/>
      <c r="DL35" s="1202"/>
      <c r="DM35" s="1202"/>
      <c r="DN35" s="1202"/>
      <c r="DO35" s="1202"/>
      <c r="DP35" s="1202"/>
      <c r="DQ35" s="1202"/>
      <c r="DR35" s="1202"/>
      <c r="DS35" s="1202"/>
      <c r="DT35" s="1202"/>
      <c r="DU35" s="1202"/>
      <c r="DV35" s="1203"/>
    </row>
    <row r="36" spans="1:126" s="169" customFormat="1" ht="9" customHeight="1">
      <c r="B36" s="225"/>
      <c r="DE36" s="151"/>
      <c r="DF36" s="151"/>
      <c r="DG36" s="151"/>
      <c r="DH36" s="151"/>
      <c r="DI36" s="151"/>
      <c r="DJ36" s="151"/>
      <c r="DK36" s="151"/>
      <c r="DL36" s="151"/>
      <c r="DM36" s="151"/>
      <c r="DN36" s="151"/>
      <c r="DO36" s="151"/>
      <c r="DP36" s="151"/>
      <c r="DQ36" s="151"/>
      <c r="DR36" s="151"/>
      <c r="DS36" s="151"/>
      <c r="DT36" s="151"/>
      <c r="DU36" s="151"/>
      <c r="DV36" s="151"/>
    </row>
    <row r="37" spans="1:126" s="182" customFormat="1" ht="24" customHeight="1">
      <c r="C37" s="1207" t="s">
        <v>5003</v>
      </c>
      <c r="D37" s="1207"/>
      <c r="E37" s="1207"/>
      <c r="F37" s="1207"/>
      <c r="G37" s="1207"/>
      <c r="H37" s="1207"/>
      <c r="I37" s="1207"/>
      <c r="J37" s="1207"/>
      <c r="K37" s="1207"/>
      <c r="L37" s="1207"/>
      <c r="M37" s="1207"/>
      <c r="N37" s="1207"/>
      <c r="Q37" s="1207" t="s">
        <v>15</v>
      </c>
      <c r="R37" s="1207"/>
      <c r="S37" s="1207"/>
      <c r="T37" s="1207"/>
      <c r="U37" s="1207"/>
      <c r="V37" s="1207"/>
      <c r="W37" s="1207"/>
      <c r="X37" s="1207"/>
      <c r="Y37" s="1207"/>
      <c r="Z37" s="1207"/>
      <c r="AA37" s="1207"/>
      <c r="AB37" s="1207"/>
      <c r="AE37" s="1269" t="s">
        <v>6371</v>
      </c>
      <c r="AF37" s="1269"/>
      <c r="AG37" s="1269"/>
      <c r="AH37" s="1269"/>
      <c r="AI37" s="1269"/>
      <c r="AJ37" s="1269"/>
      <c r="AK37" s="1269"/>
      <c r="AL37" s="1269"/>
      <c r="AM37" s="1269"/>
      <c r="AN37" s="1269"/>
      <c r="AO37" s="1269"/>
      <c r="AP37" s="1269"/>
      <c r="AS37" s="1270" t="s">
        <v>32</v>
      </c>
      <c r="AT37" s="1270"/>
      <c r="AU37" s="1270"/>
      <c r="AV37" s="1270"/>
      <c r="AW37" s="1270"/>
      <c r="AX37" s="1270"/>
      <c r="AY37" s="1270"/>
      <c r="AZ37" s="1270"/>
      <c r="BA37" s="1270"/>
      <c r="BB37" s="1270"/>
      <c r="BC37" s="1270"/>
      <c r="BD37" s="207"/>
      <c r="BF37" s="1265" t="s">
        <v>80</v>
      </c>
      <c r="BG37" s="1265"/>
      <c r="BH37" s="1265"/>
      <c r="BI37" s="1265"/>
      <c r="BJ37" s="1265"/>
      <c r="BK37" s="1265"/>
      <c r="BL37" s="1265"/>
      <c r="BM37" s="1265"/>
      <c r="BN37" s="1265"/>
      <c r="BO37" s="1265"/>
      <c r="BP37" s="1265"/>
      <c r="BQ37" s="1265"/>
      <c r="BR37" s="232"/>
      <c r="BS37" s="232"/>
      <c r="BT37" s="1227" t="s">
        <v>205</v>
      </c>
      <c r="BU37" s="1227"/>
      <c r="BV37" s="1227"/>
      <c r="BW37" s="1227"/>
      <c r="BX37" s="1227"/>
      <c r="BY37" s="1227"/>
      <c r="BZ37" s="1227"/>
      <c r="CA37" s="1227"/>
      <c r="CB37" s="1227"/>
      <c r="CC37" s="1227"/>
      <c r="CD37" s="1227"/>
      <c r="CE37" s="1227"/>
      <c r="CF37" s="232"/>
      <c r="CG37" s="232"/>
      <c r="CH37" s="169"/>
      <c r="CI37" s="169"/>
      <c r="CJ37" s="169"/>
      <c r="CK37" s="169"/>
      <c r="CL37" s="169"/>
      <c r="CM37" s="169"/>
      <c r="CN37" s="169"/>
      <c r="CO37" s="169"/>
      <c r="CP37" s="169"/>
      <c r="CQ37" s="169"/>
      <c r="CR37" s="169"/>
      <c r="CS37" s="169"/>
      <c r="CT37" s="169"/>
      <c r="CU37" s="169"/>
      <c r="CV37" s="169"/>
      <c r="CW37" s="169"/>
      <c r="CX37" s="169"/>
      <c r="CY37" s="169"/>
      <c r="CZ37" s="169"/>
      <c r="DA37" s="169"/>
      <c r="DB37" s="169"/>
      <c r="DC37" s="169"/>
      <c r="DD37" s="169"/>
      <c r="DE37" s="151"/>
      <c r="DF37" s="151"/>
      <c r="DG37" s="151"/>
      <c r="DH37" s="151"/>
      <c r="DI37" s="151"/>
      <c r="DJ37" s="151"/>
      <c r="DK37" s="151"/>
      <c r="DL37" s="151"/>
      <c r="DM37" s="151"/>
      <c r="DN37" s="151"/>
      <c r="DO37" s="151"/>
      <c r="DP37" s="151"/>
      <c r="DQ37" s="151"/>
      <c r="DR37" s="151"/>
      <c r="DS37" s="151"/>
      <c r="DT37" s="151"/>
      <c r="DU37" s="151"/>
      <c r="DV37" s="151"/>
    </row>
    <row r="38" spans="1:126" s="169" customFormat="1" ht="10.5" customHeight="1" thickBot="1">
      <c r="B38" s="225"/>
      <c r="DE38" s="151"/>
      <c r="DF38" s="151"/>
      <c r="DG38" s="151"/>
      <c r="DH38" s="151"/>
      <c r="DI38" s="151"/>
      <c r="DJ38" s="151"/>
      <c r="DK38" s="151"/>
      <c r="DL38" s="151"/>
      <c r="DM38" s="151"/>
      <c r="DN38" s="151"/>
      <c r="DO38" s="151"/>
      <c r="DP38" s="151"/>
      <c r="DQ38" s="151"/>
      <c r="DR38" s="151"/>
      <c r="DS38" s="151"/>
      <c r="DT38" s="151"/>
      <c r="DU38" s="151"/>
      <c r="DV38" s="151"/>
    </row>
    <row r="39" spans="1:126" s="166" customFormat="1" ht="23.25" customHeight="1" thickBot="1">
      <c r="C39" s="977" t="s">
        <v>178</v>
      </c>
      <c r="D39" s="978"/>
      <c r="E39" s="978"/>
      <c r="F39" s="978"/>
      <c r="G39" s="978"/>
      <c r="H39" s="978"/>
      <c r="I39" s="978"/>
      <c r="J39" s="978"/>
      <c r="K39" s="978"/>
      <c r="L39" s="978"/>
      <c r="M39" s="978"/>
      <c r="N39" s="979"/>
      <c r="O39" s="167"/>
      <c r="P39" s="167"/>
      <c r="Q39" s="977" t="s">
        <v>183</v>
      </c>
      <c r="R39" s="978"/>
      <c r="S39" s="978"/>
      <c r="T39" s="978"/>
      <c r="U39" s="978"/>
      <c r="V39" s="978"/>
      <c r="W39" s="978"/>
      <c r="X39" s="978"/>
      <c r="Y39" s="978"/>
      <c r="Z39" s="978"/>
      <c r="AA39" s="978"/>
      <c r="AB39" s="979"/>
      <c r="AC39" s="167"/>
      <c r="AD39" s="167"/>
      <c r="AE39" s="1204" t="s">
        <v>204</v>
      </c>
      <c r="AF39" s="1205"/>
      <c r="AG39" s="1205"/>
      <c r="AH39" s="1205"/>
      <c r="AI39" s="1205"/>
      <c r="AJ39" s="1205"/>
      <c r="AK39" s="1205"/>
      <c r="AL39" s="1205"/>
      <c r="AM39" s="1205"/>
      <c r="AN39" s="1205"/>
      <c r="AO39" s="1205"/>
      <c r="AP39" s="1206"/>
      <c r="AQ39" s="167"/>
      <c r="AR39" s="167"/>
      <c r="AS39" s="977" t="s">
        <v>188</v>
      </c>
      <c r="AT39" s="978"/>
      <c r="AU39" s="978"/>
      <c r="AV39" s="978"/>
      <c r="AW39" s="978"/>
      <c r="AX39" s="978"/>
      <c r="AY39" s="978"/>
      <c r="AZ39" s="978"/>
      <c r="BA39" s="978"/>
      <c r="BB39" s="978"/>
      <c r="BC39" s="979"/>
      <c r="BD39" s="167"/>
      <c r="BE39" s="167"/>
      <c r="BF39" s="977" t="s">
        <v>192</v>
      </c>
      <c r="BG39" s="978"/>
      <c r="BH39" s="978"/>
      <c r="BI39" s="978"/>
      <c r="BJ39" s="978"/>
      <c r="BK39" s="978"/>
      <c r="BL39" s="978"/>
      <c r="BM39" s="978"/>
      <c r="BN39" s="978"/>
      <c r="BO39" s="978"/>
      <c r="BP39" s="978"/>
      <c r="BQ39" s="979"/>
      <c r="BR39" s="167"/>
      <c r="BS39" s="167"/>
      <c r="BT39" s="977" t="s">
        <v>195</v>
      </c>
      <c r="BU39" s="978"/>
      <c r="BV39" s="978"/>
      <c r="BW39" s="978"/>
      <c r="BX39" s="978"/>
      <c r="BY39" s="978"/>
      <c r="BZ39" s="978"/>
      <c r="CA39" s="978"/>
      <c r="CB39" s="978"/>
      <c r="CC39" s="978"/>
      <c r="CD39" s="978"/>
      <c r="CE39" s="979"/>
      <c r="CF39" s="167"/>
      <c r="CG39" s="167"/>
      <c r="CH39" s="977" t="s">
        <v>199</v>
      </c>
      <c r="CI39" s="978"/>
      <c r="CJ39" s="978"/>
      <c r="CK39" s="978"/>
      <c r="CL39" s="978"/>
      <c r="CM39" s="978"/>
      <c r="CN39" s="978"/>
      <c r="CO39" s="978"/>
      <c r="CP39" s="978"/>
      <c r="CQ39" s="978"/>
      <c r="CR39" s="978"/>
      <c r="CS39" s="979"/>
      <c r="CT39" s="167"/>
      <c r="CU39" s="167"/>
      <c r="CV39" s="977" t="s">
        <v>209</v>
      </c>
      <c r="CW39" s="978"/>
      <c r="CX39" s="978"/>
      <c r="CY39" s="978"/>
      <c r="CZ39" s="978"/>
      <c r="DA39" s="978"/>
      <c r="DB39" s="978"/>
      <c r="DC39" s="978"/>
      <c r="DD39" s="978"/>
      <c r="DE39" s="978"/>
      <c r="DF39" s="978"/>
      <c r="DG39" s="979"/>
      <c r="DH39" s="167"/>
      <c r="DI39" s="167"/>
      <c r="DJ39" s="977" t="s">
        <v>212</v>
      </c>
      <c r="DK39" s="978"/>
      <c r="DL39" s="978"/>
      <c r="DM39" s="978"/>
      <c r="DN39" s="978"/>
      <c r="DO39" s="978"/>
      <c r="DP39" s="978"/>
      <c r="DQ39" s="978"/>
      <c r="DR39" s="978"/>
      <c r="DS39" s="978"/>
      <c r="DT39" s="978"/>
      <c r="DU39" s="978"/>
      <c r="DV39" s="979"/>
    </row>
    <row r="40" spans="1:126" s="261" customFormat="1" ht="33.75" customHeight="1">
      <c r="C40" s="1208" t="s">
        <v>4039</v>
      </c>
      <c r="D40" s="1209"/>
      <c r="E40" s="1209"/>
      <c r="F40" s="1209"/>
      <c r="G40" s="1209"/>
      <c r="H40" s="1209"/>
      <c r="I40" s="1209"/>
      <c r="J40" s="1209"/>
      <c r="K40" s="1209"/>
      <c r="L40" s="1209"/>
      <c r="M40" s="1209"/>
      <c r="N40" s="1210"/>
      <c r="O40" s="133"/>
      <c r="P40" s="262"/>
      <c r="Q40" s="1208" t="s">
        <v>4333</v>
      </c>
      <c r="R40" s="1209"/>
      <c r="S40" s="1209"/>
      <c r="T40" s="1209"/>
      <c r="U40" s="1209"/>
      <c r="V40" s="1209"/>
      <c r="W40" s="1209"/>
      <c r="X40" s="1209"/>
      <c r="Y40" s="1209"/>
      <c r="Z40" s="1209"/>
      <c r="AA40" s="1209"/>
      <c r="AB40" s="1210"/>
      <c r="AC40" s="133"/>
      <c r="AD40" s="262"/>
      <c r="AE40" s="1186" t="s">
        <v>4334</v>
      </c>
      <c r="AF40" s="1187"/>
      <c r="AG40" s="1187"/>
      <c r="AH40" s="1187"/>
      <c r="AI40" s="1187"/>
      <c r="AJ40" s="1187"/>
      <c r="AK40" s="1187"/>
      <c r="AL40" s="1187"/>
      <c r="AM40" s="1187"/>
      <c r="AN40" s="1187"/>
      <c r="AO40" s="1187"/>
      <c r="AP40" s="1188"/>
      <c r="AQ40" s="133"/>
      <c r="AR40" s="262"/>
      <c r="AS40" s="1208" t="s">
        <v>4335</v>
      </c>
      <c r="AT40" s="1209"/>
      <c r="AU40" s="1209"/>
      <c r="AV40" s="1209"/>
      <c r="AW40" s="1209"/>
      <c r="AX40" s="1209"/>
      <c r="AY40" s="1209"/>
      <c r="AZ40" s="1209"/>
      <c r="BA40" s="1209"/>
      <c r="BB40" s="1209"/>
      <c r="BC40" s="1210"/>
      <c r="BD40" s="133"/>
      <c r="BE40" s="262"/>
      <c r="BF40" s="1208" t="s">
        <v>4336</v>
      </c>
      <c r="BG40" s="1209"/>
      <c r="BH40" s="1209"/>
      <c r="BI40" s="1209"/>
      <c r="BJ40" s="1209"/>
      <c r="BK40" s="1209"/>
      <c r="BL40" s="1209"/>
      <c r="BM40" s="1209"/>
      <c r="BN40" s="1209"/>
      <c r="BO40" s="1209"/>
      <c r="BP40" s="1209"/>
      <c r="BQ40" s="1210"/>
      <c r="BR40" s="133"/>
      <c r="BS40" s="262"/>
      <c r="BT40" s="1208" t="s">
        <v>4335</v>
      </c>
      <c r="BU40" s="1209"/>
      <c r="BV40" s="1209"/>
      <c r="BW40" s="1209"/>
      <c r="BX40" s="1209"/>
      <c r="BY40" s="1209"/>
      <c r="BZ40" s="1209"/>
      <c r="CA40" s="1209"/>
      <c r="CB40" s="1209"/>
      <c r="CC40" s="1209"/>
      <c r="CD40" s="1209"/>
      <c r="CE40" s="1210"/>
      <c r="CF40" s="133"/>
      <c r="CG40" s="262"/>
      <c r="CH40" s="1208" t="s">
        <v>4337</v>
      </c>
      <c r="CI40" s="1209"/>
      <c r="CJ40" s="1209"/>
      <c r="CK40" s="1209"/>
      <c r="CL40" s="1209"/>
      <c r="CM40" s="1209"/>
      <c r="CN40" s="1209"/>
      <c r="CO40" s="1209"/>
      <c r="CP40" s="1209"/>
      <c r="CQ40" s="1209"/>
      <c r="CR40" s="1209"/>
      <c r="CS40" s="1210"/>
      <c r="CT40" s="133"/>
      <c r="CU40" s="262"/>
      <c r="CV40" s="1208" t="s">
        <v>4338</v>
      </c>
      <c r="CW40" s="1209"/>
      <c r="CX40" s="1209"/>
      <c r="CY40" s="1209"/>
      <c r="CZ40" s="1209"/>
      <c r="DA40" s="1209"/>
      <c r="DB40" s="1209"/>
      <c r="DC40" s="1209"/>
      <c r="DD40" s="1209"/>
      <c r="DE40" s="1209"/>
      <c r="DF40" s="1209"/>
      <c r="DG40" s="1210"/>
      <c r="DH40" s="133"/>
      <c r="DI40" s="262"/>
      <c r="DJ40" s="1208" t="s">
        <v>4339</v>
      </c>
      <c r="DK40" s="1209"/>
      <c r="DL40" s="1209"/>
      <c r="DM40" s="1209"/>
      <c r="DN40" s="1209"/>
      <c r="DO40" s="1209"/>
      <c r="DP40" s="1209"/>
      <c r="DQ40" s="1209"/>
      <c r="DR40" s="1209"/>
      <c r="DS40" s="1209"/>
      <c r="DT40" s="1209"/>
      <c r="DU40" s="1209"/>
      <c r="DV40" s="1210"/>
    </row>
    <row r="41" spans="1:126" s="261" customFormat="1" ht="25.5" customHeight="1">
      <c r="C41" s="1186" t="s">
        <v>180</v>
      </c>
      <c r="D41" s="1187"/>
      <c r="E41" s="1187"/>
      <c r="F41" s="1187"/>
      <c r="G41" s="1187"/>
      <c r="H41" s="1187"/>
      <c r="I41" s="1187"/>
      <c r="J41" s="1187"/>
      <c r="K41" s="1187"/>
      <c r="L41" s="1187"/>
      <c r="M41" s="1187"/>
      <c r="N41" s="1188"/>
      <c r="O41" s="133"/>
      <c r="P41" s="262"/>
      <c r="Q41" s="1186" t="s">
        <v>185</v>
      </c>
      <c r="R41" s="1187"/>
      <c r="S41" s="1187"/>
      <c r="T41" s="1187"/>
      <c r="U41" s="1187"/>
      <c r="V41" s="1187"/>
      <c r="W41" s="1187"/>
      <c r="X41" s="1187"/>
      <c r="Y41" s="1187"/>
      <c r="Z41" s="1187"/>
      <c r="AA41" s="1187"/>
      <c r="AB41" s="1188"/>
      <c r="AC41" s="133"/>
      <c r="AD41" s="262"/>
      <c r="AE41" s="1186" t="s">
        <v>185</v>
      </c>
      <c r="AF41" s="1187"/>
      <c r="AG41" s="1187"/>
      <c r="AH41" s="1187"/>
      <c r="AI41" s="1187"/>
      <c r="AJ41" s="1187"/>
      <c r="AK41" s="1187"/>
      <c r="AL41" s="1187"/>
      <c r="AM41" s="1187"/>
      <c r="AN41" s="1187"/>
      <c r="AO41" s="1187"/>
      <c r="AP41" s="1188"/>
      <c r="AQ41" s="133"/>
      <c r="AR41" s="262"/>
      <c r="AS41" s="1186" t="s">
        <v>190</v>
      </c>
      <c r="AT41" s="1187"/>
      <c r="AU41" s="1187"/>
      <c r="AV41" s="1187"/>
      <c r="AW41" s="1187"/>
      <c r="AX41" s="1187"/>
      <c r="AY41" s="1187"/>
      <c r="AZ41" s="1187"/>
      <c r="BA41" s="1187"/>
      <c r="BB41" s="1187"/>
      <c r="BC41" s="1188"/>
      <c r="BD41" s="133"/>
      <c r="BE41" s="262"/>
      <c r="BF41" s="1212" t="s">
        <v>190</v>
      </c>
      <c r="BG41" s="1213"/>
      <c r="BH41" s="1213"/>
      <c r="BI41" s="1213"/>
      <c r="BJ41" s="1213"/>
      <c r="BK41" s="1213"/>
      <c r="BL41" s="1213"/>
      <c r="BM41" s="1213"/>
      <c r="BN41" s="1213"/>
      <c r="BO41" s="1213"/>
      <c r="BP41" s="1213"/>
      <c r="BQ41" s="1214"/>
      <c r="BR41" s="133"/>
      <c r="BS41" s="262"/>
      <c r="BT41" s="1186" t="s">
        <v>197</v>
      </c>
      <c r="BU41" s="1187"/>
      <c r="BV41" s="1187"/>
      <c r="BW41" s="1187"/>
      <c r="BX41" s="1187"/>
      <c r="BY41" s="1187"/>
      <c r="BZ41" s="1187"/>
      <c r="CA41" s="1187"/>
      <c r="CB41" s="1187"/>
      <c r="CC41" s="1187"/>
      <c r="CD41" s="1187"/>
      <c r="CE41" s="1188"/>
      <c r="CF41" s="133"/>
      <c r="CG41" s="262"/>
      <c r="CH41" s="1186" t="s">
        <v>201</v>
      </c>
      <c r="CI41" s="1187"/>
      <c r="CJ41" s="1187"/>
      <c r="CK41" s="1187"/>
      <c r="CL41" s="1187"/>
      <c r="CM41" s="1187"/>
      <c r="CN41" s="1187"/>
      <c r="CO41" s="1187"/>
      <c r="CP41" s="1187"/>
      <c r="CQ41" s="1187"/>
      <c r="CR41" s="1187"/>
      <c r="CS41" s="1188"/>
      <c r="CT41" s="263"/>
      <c r="CU41" s="264"/>
      <c r="CV41" s="1186" t="s">
        <v>190</v>
      </c>
      <c r="CW41" s="1187"/>
      <c r="CX41" s="1187"/>
      <c r="CY41" s="1187"/>
      <c r="CZ41" s="1187"/>
      <c r="DA41" s="1187"/>
      <c r="DB41" s="1187"/>
      <c r="DC41" s="1187"/>
      <c r="DD41" s="1187"/>
      <c r="DE41" s="1187"/>
      <c r="DF41" s="1187"/>
      <c r="DG41" s="1188"/>
      <c r="DH41" s="133"/>
      <c r="DI41" s="262"/>
      <c r="DJ41" s="1186" t="s">
        <v>190</v>
      </c>
      <c r="DK41" s="1187"/>
      <c r="DL41" s="1187"/>
      <c r="DM41" s="1187"/>
      <c r="DN41" s="1187"/>
      <c r="DO41" s="1187"/>
      <c r="DP41" s="1187"/>
      <c r="DQ41" s="1187"/>
      <c r="DR41" s="1187"/>
      <c r="DS41" s="1187"/>
      <c r="DT41" s="1187"/>
      <c r="DU41" s="1187"/>
      <c r="DV41" s="1188"/>
    </row>
    <row r="42" spans="1:126" s="413" customFormat="1" ht="153.75" customHeight="1">
      <c r="C42" s="1183"/>
      <c r="D42" s="1184"/>
      <c r="E42" s="1184"/>
      <c r="F42" s="1184"/>
      <c r="G42" s="1184"/>
      <c r="H42" s="1184"/>
      <c r="I42" s="1184"/>
      <c r="J42" s="1184"/>
      <c r="K42" s="1184"/>
      <c r="L42" s="1184"/>
      <c r="M42" s="1184"/>
      <c r="N42" s="1185"/>
      <c r="O42" s="158"/>
      <c r="P42" s="158"/>
      <c r="Q42" s="1183"/>
      <c r="R42" s="1184"/>
      <c r="S42" s="1184"/>
      <c r="T42" s="1184"/>
      <c r="U42" s="1184"/>
      <c r="V42" s="1184"/>
      <c r="W42" s="1184"/>
      <c r="X42" s="1184"/>
      <c r="Y42" s="1184"/>
      <c r="Z42" s="1184"/>
      <c r="AA42" s="1184"/>
      <c r="AB42" s="1185"/>
      <c r="AC42" s="158"/>
      <c r="AD42" s="158"/>
      <c r="AE42" s="1274"/>
      <c r="AF42" s="1292"/>
      <c r="AG42" s="1292"/>
      <c r="AH42" s="1292"/>
      <c r="AI42" s="1292"/>
      <c r="AJ42" s="1292"/>
      <c r="AK42" s="1292"/>
      <c r="AL42" s="1292"/>
      <c r="AM42" s="1292"/>
      <c r="AN42" s="1292"/>
      <c r="AO42" s="1292"/>
      <c r="AP42" s="1276"/>
      <c r="AQ42" s="158"/>
      <c r="AR42" s="158"/>
      <c r="AS42" s="1183"/>
      <c r="AT42" s="1184"/>
      <c r="AU42" s="1184"/>
      <c r="AV42" s="1184"/>
      <c r="AW42" s="1184"/>
      <c r="AX42" s="1184"/>
      <c r="AY42" s="1184"/>
      <c r="AZ42" s="1184"/>
      <c r="BA42" s="1184"/>
      <c r="BB42" s="1184"/>
      <c r="BC42" s="1185"/>
      <c r="BD42" s="158"/>
      <c r="BE42" s="158"/>
      <c r="BF42" s="1183"/>
      <c r="BG42" s="1184"/>
      <c r="BH42" s="1184"/>
      <c r="BI42" s="1184"/>
      <c r="BJ42" s="1184"/>
      <c r="BK42" s="1184"/>
      <c r="BL42" s="1184"/>
      <c r="BM42" s="1184"/>
      <c r="BN42" s="1184"/>
      <c r="BO42" s="1184"/>
      <c r="BP42" s="1184"/>
      <c r="BQ42" s="1185"/>
      <c r="BR42" s="158"/>
      <c r="BS42" s="158"/>
      <c r="BT42" s="1183"/>
      <c r="BU42" s="1184"/>
      <c r="BV42" s="1184"/>
      <c r="BW42" s="1184"/>
      <c r="BX42" s="1184"/>
      <c r="BY42" s="1184"/>
      <c r="BZ42" s="1184"/>
      <c r="CA42" s="1184"/>
      <c r="CB42" s="1184"/>
      <c r="CC42" s="1184"/>
      <c r="CD42" s="1184"/>
      <c r="CE42" s="1185"/>
      <c r="CF42" s="158"/>
      <c r="CG42" s="158"/>
      <c r="CH42" s="1183"/>
      <c r="CI42" s="1184"/>
      <c r="CJ42" s="1184"/>
      <c r="CK42" s="1184"/>
      <c r="CL42" s="1184"/>
      <c r="CM42" s="1184"/>
      <c r="CN42" s="1184"/>
      <c r="CO42" s="1184"/>
      <c r="CP42" s="1184"/>
      <c r="CQ42" s="1184"/>
      <c r="CR42" s="1184"/>
      <c r="CS42" s="1185"/>
      <c r="CT42" s="158"/>
      <c r="CU42" s="158"/>
      <c r="CV42" s="1183"/>
      <c r="CW42" s="1184"/>
      <c r="CX42" s="1184"/>
      <c r="CY42" s="1184"/>
      <c r="CZ42" s="1184"/>
      <c r="DA42" s="1184"/>
      <c r="DB42" s="1184"/>
      <c r="DC42" s="1184"/>
      <c r="DD42" s="1184"/>
      <c r="DE42" s="1184"/>
      <c r="DF42" s="1184"/>
      <c r="DG42" s="1185"/>
      <c r="DH42" s="158"/>
      <c r="DI42" s="158"/>
      <c r="DJ42" s="1183"/>
      <c r="DK42" s="1184"/>
      <c r="DL42" s="1184"/>
      <c r="DM42" s="1184"/>
      <c r="DN42" s="1184"/>
      <c r="DO42" s="1184"/>
      <c r="DP42" s="1184"/>
      <c r="DQ42" s="1184"/>
      <c r="DR42" s="1184"/>
      <c r="DS42" s="1184"/>
      <c r="DT42" s="1184"/>
      <c r="DU42" s="1184"/>
      <c r="DV42" s="1185"/>
    </row>
    <row r="43" spans="1:126" ht="18.75" customHeight="1" thickBot="1">
      <c r="A43" s="170" t="s">
        <v>181</v>
      </c>
      <c r="C43" s="714">
        <f>VLOOKUP(A43,'Прайс-лист'!$B:$K,10,0)</f>
        <v>1270</v>
      </c>
      <c r="D43" s="715"/>
      <c r="E43" s="715"/>
      <c r="F43" s="715"/>
      <c r="G43" s="715"/>
      <c r="H43" s="715"/>
      <c r="I43" s="715"/>
      <c r="J43" s="715"/>
      <c r="K43" s="716"/>
      <c r="L43" s="1011"/>
      <c r="M43" s="1012"/>
      <c r="N43" s="1013"/>
      <c r="O43" s="170" t="s">
        <v>186</v>
      </c>
      <c r="P43" s="158"/>
      <c r="Q43" s="1221">
        <f>VLOOKUP(O43,'Прайс-лист'!$B:$K,10,0)</f>
        <v>5680</v>
      </c>
      <c r="R43" s="1222"/>
      <c r="S43" s="1222"/>
      <c r="T43" s="1222"/>
      <c r="U43" s="1222"/>
      <c r="V43" s="1222"/>
      <c r="W43" s="1222"/>
      <c r="X43" s="1222"/>
      <c r="Y43" s="1223"/>
      <c r="Z43" s="1011"/>
      <c r="AA43" s="1012"/>
      <c r="AB43" s="1013"/>
      <c r="AC43" s="170" t="s">
        <v>280</v>
      </c>
      <c r="AD43" s="158"/>
      <c r="AE43" s="1279">
        <f>VLOOKUP(AC43,'Прайс-лист'!$B:$K,10,0)</f>
        <v>4520</v>
      </c>
      <c r="AF43" s="1280"/>
      <c r="AG43" s="1280"/>
      <c r="AH43" s="1280"/>
      <c r="AI43" s="1280"/>
      <c r="AJ43" s="1280"/>
      <c r="AK43" s="1280"/>
      <c r="AL43" s="1280"/>
      <c r="AM43" s="1280"/>
      <c r="AN43" s="1224"/>
      <c r="AO43" s="1225"/>
      <c r="AP43" s="1226"/>
      <c r="AQ43" s="170" t="s">
        <v>191</v>
      </c>
      <c r="AR43" s="158"/>
      <c r="AS43" s="1221">
        <f>VLOOKUP(AQ43,'Прайс-лист'!$B:$K,10,0)</f>
        <v>2440</v>
      </c>
      <c r="AT43" s="1222"/>
      <c r="AU43" s="1222"/>
      <c r="AV43" s="1222"/>
      <c r="AW43" s="1222"/>
      <c r="AX43" s="1222"/>
      <c r="AY43" s="1222"/>
      <c r="AZ43" s="1222"/>
      <c r="BA43" s="1011"/>
      <c r="BB43" s="1012"/>
      <c r="BC43" s="1013"/>
      <c r="BD43" s="170" t="s">
        <v>194</v>
      </c>
      <c r="BE43" s="158"/>
      <c r="BF43" s="1221">
        <f>VLOOKUP(BD43,'Прайс-лист'!$B:$K,10,0)</f>
        <v>2300</v>
      </c>
      <c r="BG43" s="1222"/>
      <c r="BH43" s="1222"/>
      <c r="BI43" s="1222"/>
      <c r="BJ43" s="1222"/>
      <c r="BK43" s="1222"/>
      <c r="BL43" s="1222"/>
      <c r="BM43" s="1222"/>
      <c r="BN43" s="1223"/>
      <c r="BO43" s="1011"/>
      <c r="BP43" s="1012"/>
      <c r="BQ43" s="1013"/>
      <c r="BR43" s="170" t="s">
        <v>198</v>
      </c>
      <c r="BS43" s="158"/>
      <c r="BT43" s="1221">
        <f>VLOOKUP(BR43,'Прайс-лист'!$B:$K,10,0)</f>
        <v>1890</v>
      </c>
      <c r="BU43" s="1222"/>
      <c r="BV43" s="1222"/>
      <c r="BW43" s="1222"/>
      <c r="BX43" s="1222"/>
      <c r="BY43" s="1222"/>
      <c r="BZ43" s="1222"/>
      <c r="CA43" s="1222"/>
      <c r="CB43" s="1223"/>
      <c r="CC43" s="1011"/>
      <c r="CD43" s="1012"/>
      <c r="CE43" s="1013"/>
      <c r="CF43" s="170" t="s">
        <v>202</v>
      </c>
      <c r="CG43" s="158"/>
      <c r="CH43" s="1221">
        <f>VLOOKUP(CF43,'Прайс-лист'!$B:$K,10,0)</f>
        <v>3000</v>
      </c>
      <c r="CI43" s="1222"/>
      <c r="CJ43" s="1222"/>
      <c r="CK43" s="1222"/>
      <c r="CL43" s="1222"/>
      <c r="CM43" s="1222"/>
      <c r="CN43" s="1222"/>
      <c r="CO43" s="1222"/>
      <c r="CP43" s="1223"/>
      <c r="CQ43" s="1011"/>
      <c r="CR43" s="1012"/>
      <c r="CS43" s="1013"/>
      <c r="CT43" s="170" t="s">
        <v>211</v>
      </c>
      <c r="CU43" s="158"/>
      <c r="CV43" s="1259">
        <f>VLOOKUP(CT43,'Прайс-лист'!$B:$K,10,0)</f>
        <v>2020</v>
      </c>
      <c r="CW43" s="1260"/>
      <c r="CX43" s="1260"/>
      <c r="CY43" s="1260"/>
      <c r="CZ43" s="1260"/>
      <c r="DA43" s="1260"/>
      <c r="DB43" s="1260"/>
      <c r="DC43" s="1260"/>
      <c r="DD43" s="1261"/>
      <c r="DE43" s="1020"/>
      <c r="DF43" s="1021"/>
      <c r="DG43" s="1022"/>
      <c r="DH43" s="170" t="s">
        <v>214</v>
      </c>
      <c r="DI43" s="158"/>
      <c r="DJ43" s="1259">
        <f>VLOOKUP(DH43,'Прайс-лист'!$B:$K,10,0)</f>
        <v>1890</v>
      </c>
      <c r="DK43" s="1260"/>
      <c r="DL43" s="1260"/>
      <c r="DM43" s="1260"/>
      <c r="DN43" s="1260"/>
      <c r="DO43" s="1260"/>
      <c r="DP43" s="1260"/>
      <c r="DQ43" s="1260"/>
      <c r="DR43" s="1260"/>
      <c r="DS43" s="1261"/>
      <c r="DT43" s="1020"/>
      <c r="DU43" s="1021"/>
      <c r="DV43" s="1022"/>
    </row>
    <row r="44" spans="1:126" ht="18.75" customHeight="1" thickBot="1">
      <c r="A44" s="170" t="s">
        <v>236</v>
      </c>
      <c r="C44" s="1228">
        <f>VLOOKUP(A44,'Прайс-лист'!$B:$K,10,0)</f>
        <v>1270</v>
      </c>
      <c r="D44" s="1229"/>
      <c r="E44" s="1229"/>
      <c r="F44" s="1229"/>
      <c r="G44" s="1229"/>
      <c r="H44" s="1229"/>
      <c r="I44" s="1229"/>
      <c r="J44" s="1229"/>
      <c r="K44" s="1230"/>
      <c r="L44" s="1020"/>
      <c r="M44" s="1021"/>
      <c r="N44" s="1022"/>
      <c r="O44" s="170" t="s">
        <v>223</v>
      </c>
      <c r="P44" s="158"/>
      <c r="Q44" s="1231">
        <f>VLOOKUP(O44,'Прайс-лист'!$B:$K,10,0)</f>
        <v>5680</v>
      </c>
      <c r="R44" s="1232"/>
      <c r="S44" s="1232"/>
      <c r="T44" s="1232"/>
      <c r="U44" s="1232"/>
      <c r="V44" s="1232"/>
      <c r="W44" s="1232"/>
      <c r="X44" s="1232"/>
      <c r="Y44" s="1233"/>
      <c r="Z44" s="1020"/>
      <c r="AA44" s="1021"/>
      <c r="AB44" s="1022"/>
      <c r="AC44" s="170" t="s">
        <v>239</v>
      </c>
      <c r="AD44" s="158"/>
      <c r="AE44" s="445"/>
      <c r="AF44" s="445"/>
      <c r="AG44" s="445"/>
      <c r="AH44" s="445"/>
      <c r="AI44" s="445"/>
      <c r="AJ44" s="445"/>
      <c r="AK44" s="445"/>
      <c r="AL44" s="445"/>
      <c r="AM44" s="445"/>
      <c r="AN44" s="445"/>
      <c r="AO44" s="445"/>
      <c r="AP44" s="445"/>
      <c r="AQ44" s="170" t="s">
        <v>226</v>
      </c>
      <c r="AR44" s="158"/>
      <c r="AS44" s="1231">
        <f>VLOOKUP(AQ44,'Прайс-лист'!$B:$K,10,0)</f>
        <v>2440</v>
      </c>
      <c r="AT44" s="1232"/>
      <c r="AU44" s="1232"/>
      <c r="AV44" s="1232"/>
      <c r="AW44" s="1232"/>
      <c r="AX44" s="1232"/>
      <c r="AY44" s="1232"/>
      <c r="AZ44" s="1232"/>
      <c r="BA44" s="1020"/>
      <c r="BB44" s="1021"/>
      <c r="BC44" s="1022"/>
      <c r="BD44" s="170" t="s">
        <v>228</v>
      </c>
      <c r="BE44" s="158"/>
      <c r="BF44" s="1231">
        <f>VLOOKUP(BD44,'Прайс-лист'!$B:$K,10,0)</f>
        <v>2300</v>
      </c>
      <c r="BG44" s="1232"/>
      <c r="BH44" s="1232"/>
      <c r="BI44" s="1232"/>
      <c r="BJ44" s="1232"/>
      <c r="BK44" s="1232"/>
      <c r="BL44" s="1232"/>
      <c r="BM44" s="1232"/>
      <c r="BN44" s="1233"/>
      <c r="BO44" s="1020"/>
      <c r="BP44" s="1021"/>
      <c r="BQ44" s="1022"/>
      <c r="BR44" s="170" t="s">
        <v>230</v>
      </c>
      <c r="BS44" s="158"/>
      <c r="BT44" s="1231">
        <f>VLOOKUP(BR44,'Прайс-лист'!$B:$K,10,0)</f>
        <v>1890</v>
      </c>
      <c r="BU44" s="1232"/>
      <c r="BV44" s="1232"/>
      <c r="BW44" s="1232"/>
      <c r="BX44" s="1232"/>
      <c r="BY44" s="1232"/>
      <c r="BZ44" s="1232"/>
      <c r="CA44" s="1232"/>
      <c r="CB44" s="1233"/>
      <c r="CC44" s="1020"/>
      <c r="CD44" s="1021"/>
      <c r="CE44" s="1022"/>
      <c r="CF44" s="170" t="s">
        <v>232</v>
      </c>
      <c r="CG44" s="158"/>
      <c r="CH44" s="1231">
        <f>VLOOKUP(CF44,'Прайс-лист'!$B:$K,10,0)</f>
        <v>3000</v>
      </c>
      <c r="CI44" s="1232"/>
      <c r="CJ44" s="1232"/>
      <c r="CK44" s="1232"/>
      <c r="CL44" s="1232"/>
      <c r="CM44" s="1232"/>
      <c r="CN44" s="1232"/>
      <c r="CO44" s="1232"/>
      <c r="CP44" s="1233"/>
      <c r="CQ44" s="1020"/>
      <c r="CR44" s="1021"/>
      <c r="CS44" s="1022"/>
      <c r="CT44" s="170" t="s">
        <v>242</v>
      </c>
      <c r="CU44" s="158"/>
      <c r="CV44" s="445"/>
      <c r="CW44" s="445"/>
      <c r="CX44" s="445"/>
      <c r="CY44" s="445"/>
      <c r="CZ44" s="445"/>
      <c r="DA44" s="445"/>
      <c r="DB44" s="445"/>
      <c r="DC44" s="445"/>
      <c r="DD44" s="445"/>
      <c r="DE44" s="445"/>
      <c r="DF44" s="445"/>
      <c r="DG44" s="445"/>
      <c r="DH44" s="445"/>
      <c r="DI44" s="445"/>
      <c r="DJ44" s="445"/>
      <c r="DK44" s="445"/>
      <c r="DL44" s="445"/>
      <c r="DM44" s="445"/>
      <c r="DN44" s="445"/>
      <c r="DO44" s="445"/>
      <c r="DP44" s="445"/>
      <c r="DQ44" s="445"/>
      <c r="DR44" s="445"/>
      <c r="DS44" s="445"/>
      <c r="DT44" s="445"/>
      <c r="DU44" s="445"/>
      <c r="DV44" s="445"/>
    </row>
    <row r="45" spans="1:126" ht="10.5" customHeight="1" thickBot="1">
      <c r="CU45" s="538"/>
      <c r="CV45" s="538"/>
      <c r="CW45" s="538"/>
      <c r="CX45" s="538"/>
      <c r="CY45" s="538"/>
      <c r="CZ45" s="538"/>
      <c r="DA45" s="538"/>
      <c r="DB45" s="538"/>
      <c r="DC45" s="538"/>
      <c r="DD45" s="538"/>
      <c r="DE45" s="538"/>
      <c r="DF45" s="538"/>
      <c r="DG45" s="538"/>
      <c r="DH45" s="538"/>
      <c r="DI45" s="538"/>
      <c r="DJ45" s="538"/>
      <c r="DK45" s="538"/>
      <c r="DL45" s="538"/>
      <c r="DM45" s="538"/>
      <c r="DN45" s="538"/>
      <c r="DO45" s="538"/>
      <c r="DP45" s="538"/>
      <c r="DQ45" s="538"/>
      <c r="DR45" s="538"/>
      <c r="DS45" s="538"/>
      <c r="DT45" s="538"/>
      <c r="DU45" s="538"/>
      <c r="DV45" s="538"/>
    </row>
    <row r="46" spans="1:126" s="162" customFormat="1" ht="22.5" customHeight="1" thickBot="1">
      <c r="C46" s="977" t="s">
        <v>215</v>
      </c>
      <c r="D46" s="978"/>
      <c r="E46" s="978"/>
      <c r="F46" s="978"/>
      <c r="G46" s="978"/>
      <c r="H46" s="978"/>
      <c r="I46" s="978"/>
      <c r="J46" s="978"/>
      <c r="K46" s="978"/>
      <c r="L46" s="978"/>
      <c r="M46" s="978"/>
      <c r="N46" s="979"/>
      <c r="O46" s="167"/>
      <c r="P46" s="167"/>
      <c r="Q46" s="977" t="s">
        <v>218</v>
      </c>
      <c r="R46" s="978"/>
      <c r="S46" s="978"/>
      <c r="T46" s="978"/>
      <c r="U46" s="978"/>
      <c r="V46" s="978"/>
      <c r="W46" s="978"/>
      <c r="X46" s="978"/>
      <c r="Y46" s="978"/>
      <c r="Z46" s="978"/>
      <c r="AA46" s="978"/>
      <c r="AB46" s="979"/>
      <c r="AC46" s="221"/>
      <c r="AD46" s="221"/>
      <c r="AE46" s="1282" t="s">
        <v>4224</v>
      </c>
      <c r="AF46" s="1283"/>
      <c r="AG46" s="1283"/>
      <c r="AH46" s="1283"/>
      <c r="AI46" s="1283"/>
      <c r="AJ46" s="1283"/>
      <c r="AK46" s="1283"/>
      <c r="AL46" s="1283"/>
      <c r="AM46" s="1284"/>
      <c r="AO46" s="980" t="s">
        <v>4341</v>
      </c>
      <c r="AP46" s="981"/>
      <c r="AQ46" s="981"/>
      <c r="AR46" s="981"/>
      <c r="AS46" s="981"/>
      <c r="AT46" s="981"/>
      <c r="AU46" s="981"/>
      <c r="AV46" s="981"/>
      <c r="AW46" s="981"/>
      <c r="AX46" s="981"/>
      <c r="AY46" s="981"/>
      <c r="AZ46" s="981"/>
      <c r="BA46" s="981"/>
      <c r="BB46" s="981"/>
      <c r="BC46" s="981"/>
      <c r="BD46" s="981"/>
      <c r="BE46" s="981"/>
      <c r="BF46" s="981"/>
      <c r="BG46" s="981"/>
      <c r="BH46" s="981"/>
      <c r="BI46" s="981"/>
      <c r="BJ46" s="981"/>
      <c r="BK46" s="981"/>
      <c r="BL46" s="982"/>
      <c r="BN46" s="1282" t="s">
        <v>4225</v>
      </c>
      <c r="BO46" s="1283"/>
      <c r="BP46" s="1283"/>
      <c r="BQ46" s="1283"/>
      <c r="BR46" s="1283"/>
      <c r="BS46" s="1283"/>
      <c r="BT46" s="1284"/>
      <c r="BV46" s="980" t="s">
        <v>4342</v>
      </c>
      <c r="BW46" s="981"/>
      <c r="BX46" s="981"/>
      <c r="BY46" s="981"/>
      <c r="BZ46" s="981"/>
      <c r="CA46" s="981"/>
      <c r="CB46" s="981"/>
      <c r="CC46" s="981"/>
      <c r="CD46" s="981"/>
      <c r="CE46" s="981"/>
      <c r="CF46" s="981"/>
      <c r="CG46" s="981"/>
      <c r="CH46" s="981"/>
      <c r="CI46" s="981"/>
      <c r="CJ46" s="981"/>
      <c r="CK46" s="981"/>
      <c r="CL46" s="981"/>
      <c r="CM46" s="981"/>
      <c r="CN46" s="981"/>
      <c r="CO46" s="981"/>
      <c r="CP46" s="981"/>
      <c r="CQ46" s="981"/>
      <c r="CR46" s="981"/>
      <c r="CS46" s="982"/>
      <c r="CU46" s="538"/>
      <c r="CV46" s="538"/>
      <c r="CW46" s="538"/>
      <c r="CX46" s="538"/>
      <c r="CY46" s="538"/>
      <c r="CZ46" s="538"/>
      <c r="DA46" s="538"/>
      <c r="DB46" s="538"/>
      <c r="DC46" s="538"/>
      <c r="DD46" s="538"/>
      <c r="DE46" s="538"/>
      <c r="DF46" s="538"/>
      <c r="DG46" s="538"/>
      <c r="DH46" s="538"/>
      <c r="DI46" s="538"/>
      <c r="DJ46" s="538"/>
      <c r="DK46" s="538"/>
      <c r="DL46" s="538"/>
      <c r="DM46" s="538"/>
      <c r="DN46" s="538"/>
      <c r="DO46" s="538"/>
      <c r="DP46" s="538"/>
      <c r="DQ46" s="538"/>
      <c r="DR46" s="538"/>
      <c r="DS46" s="538"/>
      <c r="DT46" s="538"/>
      <c r="DU46" s="538"/>
      <c r="DV46" s="538"/>
    </row>
    <row r="47" spans="1:126" ht="31.5" customHeight="1">
      <c r="C47" s="1208" t="s">
        <v>4338</v>
      </c>
      <c r="D47" s="1209"/>
      <c r="E47" s="1209"/>
      <c r="F47" s="1209"/>
      <c r="G47" s="1209"/>
      <c r="H47" s="1209"/>
      <c r="I47" s="1209"/>
      <c r="J47" s="1209"/>
      <c r="K47" s="1209"/>
      <c r="L47" s="1209"/>
      <c r="M47" s="1209"/>
      <c r="N47" s="1210"/>
      <c r="O47" s="133"/>
      <c r="P47" s="262"/>
      <c r="Q47" s="1208" t="s">
        <v>4340</v>
      </c>
      <c r="R47" s="1209"/>
      <c r="S47" s="1209"/>
      <c r="T47" s="1209"/>
      <c r="U47" s="1209"/>
      <c r="V47" s="1209"/>
      <c r="W47" s="1209"/>
      <c r="X47" s="1209"/>
      <c r="Y47" s="1209"/>
      <c r="Z47" s="1209"/>
      <c r="AA47" s="1209"/>
      <c r="AB47" s="1210"/>
      <c r="AC47" s="227"/>
      <c r="AD47" s="158"/>
      <c r="AE47" s="1285"/>
      <c r="AF47" s="1286"/>
      <c r="AG47" s="1286"/>
      <c r="AH47" s="1286"/>
      <c r="AI47" s="1286"/>
      <c r="AJ47" s="1286"/>
      <c r="AK47" s="1286"/>
      <c r="AL47" s="1286"/>
      <c r="AM47" s="1287"/>
      <c r="AO47" s="1300" t="s">
        <v>205</v>
      </c>
      <c r="AP47" s="1301"/>
      <c r="AQ47" s="1301"/>
      <c r="AR47" s="1301"/>
      <c r="AS47" s="1301"/>
      <c r="AT47" s="1301"/>
      <c r="AU47" s="1301"/>
      <c r="AV47" s="1301"/>
      <c r="AW47" s="1301"/>
      <c r="AX47" s="1301"/>
      <c r="AY47" s="1301"/>
      <c r="AZ47" s="231"/>
      <c r="BA47" s="1277" t="s">
        <v>278</v>
      </c>
      <c r="BB47" s="1277"/>
      <c r="BC47" s="1277"/>
      <c r="BD47" s="1277"/>
      <c r="BE47" s="1277"/>
      <c r="BF47" s="1277"/>
      <c r="BG47" s="1277"/>
      <c r="BH47" s="1277"/>
      <c r="BI47" s="1277"/>
      <c r="BJ47" s="1277"/>
      <c r="BK47" s="1277"/>
      <c r="BL47" s="1278"/>
      <c r="BN47" s="1285"/>
      <c r="BO47" s="1286"/>
      <c r="BP47" s="1286"/>
      <c r="BQ47" s="1286"/>
      <c r="BR47" s="1286"/>
      <c r="BS47" s="1286"/>
      <c r="BT47" s="1287"/>
      <c r="BV47" s="1252" t="s">
        <v>205</v>
      </c>
      <c r="BW47" s="1253"/>
      <c r="BX47" s="1253"/>
      <c r="BY47" s="1253"/>
      <c r="BZ47" s="1253"/>
      <c r="CA47" s="1253"/>
      <c r="CB47" s="1253"/>
      <c r="CC47" s="1253"/>
      <c r="CD47" s="1253"/>
      <c r="CE47" s="1253"/>
      <c r="CF47" s="1253"/>
      <c r="CG47" s="1254"/>
      <c r="CH47" s="1249" t="s">
        <v>278</v>
      </c>
      <c r="CI47" s="1250"/>
      <c r="CJ47" s="1250"/>
      <c r="CK47" s="1250"/>
      <c r="CL47" s="1250"/>
      <c r="CM47" s="1250"/>
      <c r="CN47" s="1250"/>
      <c r="CO47" s="1250"/>
      <c r="CP47" s="1250"/>
      <c r="CQ47" s="1250"/>
      <c r="CR47" s="1250"/>
      <c r="CS47" s="1251"/>
      <c r="CU47" s="538"/>
      <c r="CV47" s="538"/>
      <c r="CW47" s="538"/>
      <c r="CX47" s="538"/>
      <c r="CY47" s="538"/>
      <c r="CZ47" s="538"/>
      <c r="DA47" s="538"/>
      <c r="DB47" s="538"/>
      <c r="DC47" s="538"/>
      <c r="DD47" s="538"/>
      <c r="DE47" s="538"/>
      <c r="DF47" s="538"/>
      <c r="DG47" s="538"/>
      <c r="DH47" s="538"/>
      <c r="DI47" s="538"/>
      <c r="DJ47" s="538"/>
      <c r="DK47" s="538"/>
      <c r="DL47" s="538"/>
      <c r="DM47" s="538"/>
      <c r="DN47" s="538"/>
      <c r="DO47" s="538"/>
      <c r="DP47" s="538"/>
      <c r="DQ47" s="538"/>
      <c r="DR47" s="538"/>
      <c r="DS47" s="538"/>
      <c r="DT47" s="538"/>
      <c r="DU47" s="538"/>
      <c r="DV47" s="538"/>
    </row>
    <row r="48" spans="1:126" ht="26.25" customHeight="1">
      <c r="C48" s="1186" t="s">
        <v>197</v>
      </c>
      <c r="D48" s="1187"/>
      <c r="E48" s="1187"/>
      <c r="F48" s="1187"/>
      <c r="G48" s="1187"/>
      <c r="H48" s="1187"/>
      <c r="I48" s="1187"/>
      <c r="J48" s="1187"/>
      <c r="K48" s="1187"/>
      <c r="L48" s="1187"/>
      <c r="M48" s="1187"/>
      <c r="N48" s="1188"/>
      <c r="O48" s="133"/>
      <c r="P48" s="262"/>
      <c r="Q48" s="1186" t="s">
        <v>201</v>
      </c>
      <c r="R48" s="1187"/>
      <c r="S48" s="1187"/>
      <c r="T48" s="1187"/>
      <c r="U48" s="1187"/>
      <c r="V48" s="1187"/>
      <c r="W48" s="1187"/>
      <c r="X48" s="1187"/>
      <c r="Y48" s="1187"/>
      <c r="Z48" s="1187"/>
      <c r="AA48" s="1187"/>
      <c r="AB48" s="1188"/>
      <c r="AC48" s="227"/>
      <c r="AD48" s="158"/>
      <c r="AE48" s="1285"/>
      <c r="AF48" s="1286"/>
      <c r="AG48" s="1286"/>
      <c r="AH48" s="1286"/>
      <c r="AI48" s="1286"/>
      <c r="AJ48" s="1286"/>
      <c r="AK48" s="1286"/>
      <c r="AL48" s="1286"/>
      <c r="AM48" s="1287"/>
      <c r="AO48" s="1186" t="s">
        <v>297</v>
      </c>
      <c r="AP48" s="1211"/>
      <c r="AQ48" s="1211"/>
      <c r="AR48" s="1211"/>
      <c r="AS48" s="1211"/>
      <c r="AT48" s="1211"/>
      <c r="AU48" s="1211"/>
      <c r="AV48" s="1211"/>
      <c r="AW48" s="1211"/>
      <c r="AX48" s="1211"/>
      <c r="AY48" s="1211"/>
      <c r="AZ48" s="1211"/>
      <c r="BA48" s="1211"/>
      <c r="BB48" s="1211"/>
      <c r="BC48" s="1211"/>
      <c r="BD48" s="1211"/>
      <c r="BE48" s="1211"/>
      <c r="BF48" s="1211"/>
      <c r="BG48" s="1211"/>
      <c r="BH48" s="1211"/>
      <c r="BI48" s="1211"/>
      <c r="BJ48" s="1211"/>
      <c r="BK48" s="1211"/>
      <c r="BL48" s="1188"/>
      <c r="BN48" s="1285"/>
      <c r="BO48" s="1286"/>
      <c r="BP48" s="1286"/>
      <c r="BQ48" s="1286"/>
      <c r="BR48" s="1286"/>
      <c r="BS48" s="1286"/>
      <c r="BT48" s="1287"/>
      <c r="BV48" s="1212" t="s">
        <v>306</v>
      </c>
      <c r="BW48" s="1213"/>
      <c r="BX48" s="1213"/>
      <c r="BY48" s="1213"/>
      <c r="BZ48" s="1213"/>
      <c r="CA48" s="1213"/>
      <c r="CB48" s="1213"/>
      <c r="CC48" s="1213"/>
      <c r="CD48" s="1213"/>
      <c r="CE48" s="1213"/>
      <c r="CF48" s="1213"/>
      <c r="CG48" s="1213"/>
      <c r="CH48" s="1213"/>
      <c r="CI48" s="1213"/>
      <c r="CJ48" s="1213"/>
      <c r="CK48" s="1213"/>
      <c r="CL48" s="1213"/>
      <c r="CM48" s="1213"/>
      <c r="CN48" s="1213"/>
      <c r="CO48" s="1213"/>
      <c r="CP48" s="1213"/>
      <c r="CQ48" s="1213"/>
      <c r="CR48" s="1213"/>
      <c r="CS48" s="1214"/>
      <c r="CU48" s="538"/>
      <c r="CV48" s="538"/>
      <c r="CW48" s="538"/>
      <c r="CX48" s="538"/>
      <c r="CY48" s="538"/>
      <c r="CZ48" s="538"/>
      <c r="DA48" s="538"/>
      <c r="DB48" s="538"/>
      <c r="DC48" s="538"/>
      <c r="DD48" s="538"/>
      <c r="DE48" s="538"/>
      <c r="DF48" s="538"/>
      <c r="DG48" s="538"/>
      <c r="DH48" s="538"/>
      <c r="DI48" s="538"/>
      <c r="DJ48" s="538"/>
      <c r="DK48" s="538"/>
      <c r="DL48" s="538"/>
      <c r="DM48" s="538"/>
      <c r="DN48" s="538"/>
      <c r="DO48" s="538"/>
      <c r="DP48" s="538"/>
      <c r="DQ48" s="538"/>
      <c r="DR48" s="538"/>
      <c r="DS48" s="538"/>
      <c r="DT48" s="538"/>
      <c r="DU48" s="538"/>
      <c r="DV48" s="538"/>
    </row>
    <row r="49" spans="1:128" ht="142.5" customHeight="1">
      <c r="C49" s="1183"/>
      <c r="D49" s="1184"/>
      <c r="E49" s="1184"/>
      <c r="F49" s="1184"/>
      <c r="G49" s="1184"/>
      <c r="H49" s="1184"/>
      <c r="I49" s="1184"/>
      <c r="J49" s="1184"/>
      <c r="K49" s="1184"/>
      <c r="L49" s="1184"/>
      <c r="M49" s="1184"/>
      <c r="N49" s="1185"/>
      <c r="O49" s="158"/>
      <c r="P49" s="158"/>
      <c r="Q49" s="1183"/>
      <c r="R49" s="1184"/>
      <c r="S49" s="1184"/>
      <c r="T49" s="1184"/>
      <c r="U49" s="1184"/>
      <c r="V49" s="1184"/>
      <c r="W49" s="1184"/>
      <c r="X49" s="1184"/>
      <c r="Y49" s="1184"/>
      <c r="Z49" s="1184"/>
      <c r="AA49" s="1184"/>
      <c r="AB49" s="1185"/>
      <c r="AC49" s="158"/>
      <c r="AD49" s="158"/>
      <c r="AE49" s="1285"/>
      <c r="AF49" s="1286"/>
      <c r="AG49" s="1286"/>
      <c r="AH49" s="1286"/>
      <c r="AI49" s="1286"/>
      <c r="AJ49" s="1286"/>
      <c r="AK49" s="1286"/>
      <c r="AL49" s="1286"/>
      <c r="AM49" s="1287"/>
      <c r="AO49" s="1274"/>
      <c r="AP49" s="1275"/>
      <c r="AQ49" s="1275"/>
      <c r="AR49" s="1275"/>
      <c r="AS49" s="1275"/>
      <c r="AT49" s="1275"/>
      <c r="AU49" s="1275"/>
      <c r="AV49" s="1275"/>
      <c r="AW49" s="1275"/>
      <c r="AX49" s="1275"/>
      <c r="AY49" s="1275"/>
      <c r="AZ49" s="1275"/>
      <c r="BA49" s="1275"/>
      <c r="BB49" s="1275"/>
      <c r="BC49" s="1275"/>
      <c r="BD49" s="1275"/>
      <c r="BE49" s="1275"/>
      <c r="BF49" s="1275"/>
      <c r="BG49" s="1275"/>
      <c r="BH49" s="1275"/>
      <c r="BI49" s="1275"/>
      <c r="BJ49" s="1275"/>
      <c r="BK49" s="1275"/>
      <c r="BL49" s="1276"/>
      <c r="BN49" s="1285"/>
      <c r="BO49" s="1286"/>
      <c r="BP49" s="1286"/>
      <c r="BQ49" s="1286"/>
      <c r="BR49" s="1286"/>
      <c r="BS49" s="1286"/>
      <c r="BT49" s="1287"/>
      <c r="BV49" s="1274"/>
      <c r="BW49" s="1275"/>
      <c r="BX49" s="1275"/>
      <c r="BY49" s="1275"/>
      <c r="BZ49" s="1275"/>
      <c r="CA49" s="1275"/>
      <c r="CB49" s="1275"/>
      <c r="CC49" s="1275"/>
      <c r="CD49" s="1275"/>
      <c r="CE49" s="1275"/>
      <c r="CF49" s="1275"/>
      <c r="CG49" s="1275"/>
      <c r="CH49" s="1275"/>
      <c r="CI49" s="1275"/>
      <c r="CJ49" s="1275"/>
      <c r="CK49" s="1275"/>
      <c r="CL49" s="1275"/>
      <c r="CM49" s="1275"/>
      <c r="CN49" s="1275"/>
      <c r="CO49" s="1275"/>
      <c r="CP49" s="1275"/>
      <c r="CQ49" s="1275"/>
      <c r="CR49" s="1275"/>
      <c r="CS49" s="1276"/>
      <c r="CU49" s="538"/>
      <c r="CV49" s="538"/>
      <c r="CW49" s="538"/>
      <c r="CX49" s="538"/>
      <c r="CY49" s="538"/>
      <c r="CZ49" s="538"/>
      <c r="DA49" s="538"/>
      <c r="DB49" s="538"/>
      <c r="DC49" s="538"/>
      <c r="DD49" s="538"/>
      <c r="DE49" s="538"/>
      <c r="DF49" s="538"/>
      <c r="DG49" s="538"/>
      <c r="DH49" s="538"/>
      <c r="DI49" s="538"/>
      <c r="DJ49" s="538"/>
      <c r="DK49" s="538"/>
      <c r="DL49" s="538"/>
      <c r="DM49" s="538"/>
      <c r="DN49" s="538"/>
      <c r="DO49" s="538"/>
      <c r="DP49" s="538"/>
      <c r="DQ49" s="538"/>
      <c r="DR49" s="538"/>
      <c r="DS49" s="538"/>
      <c r="DT49" s="538"/>
      <c r="DU49" s="538"/>
      <c r="DV49" s="538"/>
    </row>
    <row r="50" spans="1:128" ht="20.25" customHeight="1" thickBot="1">
      <c r="A50" s="170" t="s">
        <v>217</v>
      </c>
      <c r="C50" s="1259">
        <f>VLOOKUP(A50,'Прайс-лист'!$B:$K,10,0)</f>
        <v>1660</v>
      </c>
      <c r="D50" s="1260"/>
      <c r="E50" s="1260"/>
      <c r="F50" s="1260"/>
      <c r="G50" s="1260"/>
      <c r="H50" s="1260"/>
      <c r="I50" s="1260"/>
      <c r="J50" s="1260"/>
      <c r="K50" s="1261"/>
      <c r="L50" s="1020"/>
      <c r="M50" s="1021"/>
      <c r="N50" s="1022"/>
      <c r="O50" s="170" t="s">
        <v>220</v>
      </c>
      <c r="P50" s="158"/>
      <c r="Q50" s="1259">
        <f>VLOOKUP(O50,'Прайс-лист'!$B:$K,10,0)</f>
        <v>2730</v>
      </c>
      <c r="R50" s="1260"/>
      <c r="S50" s="1260"/>
      <c r="T50" s="1260"/>
      <c r="U50" s="1260"/>
      <c r="V50" s="1260"/>
      <c r="W50" s="1260"/>
      <c r="X50" s="1260"/>
      <c r="Y50" s="1261"/>
      <c r="Z50" s="1020"/>
      <c r="AA50" s="1021"/>
      <c r="AB50" s="1022"/>
      <c r="AC50" s="158"/>
      <c r="AD50" s="158"/>
      <c r="AE50" s="1285"/>
      <c r="AF50" s="1286"/>
      <c r="AG50" s="1286"/>
      <c r="AH50" s="1286"/>
      <c r="AI50" s="1286"/>
      <c r="AJ50" s="1286"/>
      <c r="AK50" s="1286"/>
      <c r="AL50" s="1286"/>
      <c r="AM50" s="1287"/>
      <c r="AO50" s="1274"/>
      <c r="AP50" s="1275"/>
      <c r="AQ50" s="1275"/>
      <c r="AR50" s="1275"/>
      <c r="AS50" s="1275"/>
      <c r="AT50" s="1275"/>
      <c r="AU50" s="1275"/>
      <c r="AV50" s="1275"/>
      <c r="AW50" s="1275"/>
      <c r="AX50" s="1275"/>
      <c r="AY50" s="1275"/>
      <c r="AZ50" s="1275"/>
      <c r="BA50" s="1275"/>
      <c r="BB50" s="1275"/>
      <c r="BC50" s="1275"/>
      <c r="BD50" s="1275"/>
      <c r="BE50" s="1275"/>
      <c r="BF50" s="1275"/>
      <c r="BG50" s="1275"/>
      <c r="BH50" s="1275"/>
      <c r="BI50" s="1275"/>
      <c r="BJ50" s="1275"/>
      <c r="BK50" s="1275"/>
      <c r="BL50" s="1276"/>
      <c r="BN50" s="1285"/>
      <c r="BO50" s="1286"/>
      <c r="BP50" s="1286"/>
      <c r="BQ50" s="1286"/>
      <c r="BR50" s="1286"/>
      <c r="BS50" s="1286"/>
      <c r="BT50" s="1287"/>
      <c r="BV50" s="1274"/>
      <c r="BW50" s="1275"/>
      <c r="BX50" s="1275"/>
      <c r="BY50" s="1275"/>
      <c r="BZ50" s="1275"/>
      <c r="CA50" s="1275"/>
      <c r="CB50" s="1275"/>
      <c r="CC50" s="1275"/>
      <c r="CD50" s="1275"/>
      <c r="CE50" s="1275"/>
      <c r="CF50" s="1275"/>
      <c r="CG50" s="1275"/>
      <c r="CH50" s="1275"/>
      <c r="CI50" s="1275"/>
      <c r="CJ50" s="1275"/>
      <c r="CK50" s="1275"/>
      <c r="CL50" s="1275"/>
      <c r="CM50" s="1275"/>
      <c r="CN50" s="1275"/>
      <c r="CO50" s="1275"/>
      <c r="CP50" s="1275"/>
      <c r="CQ50" s="1275"/>
      <c r="CR50" s="1275"/>
      <c r="CS50" s="1276"/>
      <c r="CU50" s="538"/>
      <c r="CV50" s="538"/>
      <c r="CW50" s="538"/>
      <c r="CX50" s="538"/>
      <c r="CY50" s="538"/>
      <c r="CZ50" s="538"/>
      <c r="DA50" s="538"/>
      <c r="DB50" s="538"/>
      <c r="DC50" s="538"/>
      <c r="DD50" s="538"/>
      <c r="DE50" s="538"/>
      <c r="DF50" s="538"/>
      <c r="DG50" s="538"/>
      <c r="DH50" s="538"/>
      <c r="DI50" s="538"/>
      <c r="DJ50" s="538"/>
      <c r="DK50" s="538"/>
      <c r="DL50" s="538"/>
      <c r="DM50" s="538"/>
      <c r="DN50" s="538"/>
      <c r="DO50" s="538"/>
      <c r="DP50" s="538"/>
      <c r="DQ50" s="538"/>
      <c r="DR50" s="538"/>
      <c r="DS50" s="538"/>
      <c r="DT50" s="538"/>
      <c r="DU50" s="538"/>
      <c r="DV50" s="538"/>
    </row>
    <row r="51" spans="1:128" ht="20.25" customHeight="1">
      <c r="A51" s="170" t="s">
        <v>246</v>
      </c>
      <c r="C51" s="445"/>
      <c r="D51" s="445"/>
      <c r="E51" s="445"/>
      <c r="F51" s="445"/>
      <c r="G51" s="445"/>
      <c r="H51" s="445"/>
      <c r="I51" s="445"/>
      <c r="J51" s="445"/>
      <c r="K51" s="445"/>
      <c r="L51" s="445"/>
      <c r="M51" s="445"/>
      <c r="N51" s="445"/>
      <c r="O51" s="445"/>
      <c r="P51" s="445"/>
      <c r="Q51" s="445"/>
      <c r="R51" s="445"/>
      <c r="S51" s="445"/>
      <c r="T51" s="445"/>
      <c r="U51" s="445"/>
      <c r="V51" s="445"/>
      <c r="W51" s="445"/>
      <c r="X51" s="445"/>
      <c r="Y51" s="445"/>
      <c r="Z51" s="445"/>
      <c r="AA51" s="445"/>
      <c r="AB51" s="445"/>
      <c r="AC51" s="158"/>
      <c r="AD51" s="158"/>
      <c r="AE51" s="1285"/>
      <c r="AF51" s="1286"/>
      <c r="AG51" s="1286"/>
      <c r="AH51" s="1286"/>
      <c r="AI51" s="1286"/>
      <c r="AJ51" s="1286"/>
      <c r="AK51" s="1286"/>
      <c r="AL51" s="1286"/>
      <c r="AM51" s="1287"/>
      <c r="AO51" s="1274"/>
      <c r="AP51" s="1275"/>
      <c r="AQ51" s="1275"/>
      <c r="AR51" s="1275"/>
      <c r="AS51" s="1275"/>
      <c r="AT51" s="1275"/>
      <c r="AU51" s="1275"/>
      <c r="AV51" s="1275"/>
      <c r="AW51" s="1275"/>
      <c r="AX51" s="1275"/>
      <c r="AY51" s="1275"/>
      <c r="AZ51" s="1275"/>
      <c r="BA51" s="1275"/>
      <c r="BB51" s="1275"/>
      <c r="BC51" s="1275"/>
      <c r="BD51" s="1275"/>
      <c r="BE51" s="1275"/>
      <c r="BF51" s="1275"/>
      <c r="BG51" s="1275"/>
      <c r="BH51" s="1275"/>
      <c r="BI51" s="1275"/>
      <c r="BJ51" s="1275"/>
      <c r="BK51" s="1275"/>
      <c r="BL51" s="1276"/>
      <c r="BN51" s="1285"/>
      <c r="BO51" s="1286"/>
      <c r="BP51" s="1286"/>
      <c r="BQ51" s="1286"/>
      <c r="BR51" s="1286"/>
      <c r="BS51" s="1286"/>
      <c r="BT51" s="1287"/>
      <c r="BV51" s="1274"/>
      <c r="BW51" s="1275"/>
      <c r="BX51" s="1275"/>
      <c r="BY51" s="1275"/>
      <c r="BZ51" s="1275"/>
      <c r="CA51" s="1275"/>
      <c r="CB51" s="1275"/>
      <c r="CC51" s="1275"/>
      <c r="CD51" s="1275"/>
      <c r="CE51" s="1275"/>
      <c r="CF51" s="1275"/>
      <c r="CG51" s="1275"/>
      <c r="CH51" s="1275"/>
      <c r="CI51" s="1275"/>
      <c r="CJ51" s="1275"/>
      <c r="CK51" s="1275"/>
      <c r="CL51" s="1275"/>
      <c r="CM51" s="1275"/>
      <c r="CN51" s="1275"/>
      <c r="CO51" s="1275"/>
      <c r="CP51" s="1275"/>
      <c r="CQ51" s="1275"/>
      <c r="CR51" s="1275"/>
      <c r="CS51" s="1276"/>
      <c r="CU51" s="538"/>
      <c r="CV51" s="538"/>
      <c r="CW51" s="538"/>
      <c r="CX51" s="538"/>
      <c r="CY51" s="538"/>
      <c r="CZ51" s="538"/>
      <c r="DA51" s="538"/>
      <c r="DB51" s="538"/>
      <c r="DC51" s="538"/>
      <c r="DD51" s="538"/>
      <c r="DE51" s="538"/>
      <c r="DF51" s="538"/>
      <c r="DG51" s="538"/>
      <c r="DH51" s="538"/>
      <c r="DI51" s="538"/>
      <c r="DJ51" s="538"/>
      <c r="DK51" s="538"/>
      <c r="DL51" s="538"/>
      <c r="DM51" s="538"/>
      <c r="DN51" s="538"/>
      <c r="DO51" s="538"/>
      <c r="DP51" s="538"/>
      <c r="DQ51" s="538"/>
      <c r="DR51" s="538"/>
      <c r="DS51" s="538"/>
      <c r="DT51" s="538"/>
      <c r="DU51" s="538"/>
      <c r="DV51" s="538"/>
    </row>
    <row r="52" spans="1:128" ht="20.25" customHeight="1">
      <c r="A52" s="170" t="s">
        <v>274</v>
      </c>
      <c r="C52" s="445"/>
      <c r="D52" s="445"/>
      <c r="E52" s="445"/>
      <c r="F52" s="445"/>
      <c r="G52" s="445"/>
      <c r="H52" s="445"/>
      <c r="I52" s="445"/>
      <c r="J52" s="445"/>
      <c r="K52" s="445"/>
      <c r="L52" s="445"/>
      <c r="M52" s="445"/>
      <c r="N52" s="445"/>
      <c r="O52" s="445"/>
      <c r="P52" s="445"/>
      <c r="Q52" s="445"/>
      <c r="R52" s="445"/>
      <c r="S52" s="445"/>
      <c r="T52" s="445"/>
      <c r="U52" s="445"/>
      <c r="V52" s="445"/>
      <c r="W52" s="445"/>
      <c r="X52" s="445"/>
      <c r="Y52" s="445"/>
      <c r="Z52" s="445"/>
      <c r="AA52" s="445"/>
      <c r="AB52" s="445"/>
      <c r="AC52" s="158"/>
      <c r="AD52" s="158"/>
      <c r="AE52" s="1285"/>
      <c r="AF52" s="1286"/>
      <c r="AG52" s="1286"/>
      <c r="AH52" s="1286"/>
      <c r="AI52" s="1286"/>
      <c r="AJ52" s="1286"/>
      <c r="AK52" s="1286"/>
      <c r="AL52" s="1286"/>
      <c r="AM52" s="1287"/>
      <c r="AO52" s="1274"/>
      <c r="AP52" s="1275"/>
      <c r="AQ52" s="1275"/>
      <c r="AR52" s="1275"/>
      <c r="AS52" s="1275"/>
      <c r="AT52" s="1275"/>
      <c r="AU52" s="1275"/>
      <c r="AV52" s="1275"/>
      <c r="AW52" s="1275"/>
      <c r="AX52" s="1275"/>
      <c r="AY52" s="1275"/>
      <c r="AZ52" s="1275"/>
      <c r="BA52" s="1275"/>
      <c r="BB52" s="1275"/>
      <c r="BC52" s="1275"/>
      <c r="BD52" s="1275"/>
      <c r="BE52" s="1275"/>
      <c r="BF52" s="1275"/>
      <c r="BG52" s="1275"/>
      <c r="BH52" s="1275"/>
      <c r="BI52" s="1275"/>
      <c r="BJ52" s="1275"/>
      <c r="BK52" s="1275"/>
      <c r="BL52" s="1276"/>
      <c r="BN52" s="1285"/>
      <c r="BO52" s="1286"/>
      <c r="BP52" s="1286"/>
      <c r="BQ52" s="1286"/>
      <c r="BR52" s="1286"/>
      <c r="BS52" s="1286"/>
      <c r="BT52" s="1287"/>
      <c r="BV52" s="1274"/>
      <c r="BW52" s="1275"/>
      <c r="BX52" s="1275"/>
      <c r="BY52" s="1275"/>
      <c r="BZ52" s="1275"/>
      <c r="CA52" s="1275"/>
      <c r="CB52" s="1275"/>
      <c r="CC52" s="1275"/>
      <c r="CD52" s="1275"/>
      <c r="CE52" s="1275"/>
      <c r="CF52" s="1275"/>
      <c r="CG52" s="1275"/>
      <c r="CH52" s="1275"/>
      <c r="CI52" s="1275"/>
      <c r="CJ52" s="1275"/>
      <c r="CK52" s="1275"/>
      <c r="CL52" s="1275"/>
      <c r="CM52" s="1275"/>
      <c r="CN52" s="1275"/>
      <c r="CO52" s="1275"/>
      <c r="CP52" s="1275"/>
      <c r="CQ52" s="1275"/>
      <c r="CR52" s="1275"/>
      <c r="CS52" s="1276"/>
      <c r="CU52" s="538"/>
      <c r="CV52" s="538"/>
      <c r="CW52" s="538"/>
      <c r="CX52" s="538"/>
      <c r="CY52" s="538"/>
      <c r="CZ52" s="538"/>
      <c r="DA52" s="538"/>
      <c r="DB52" s="538"/>
      <c r="DC52" s="538"/>
      <c r="DD52" s="538"/>
      <c r="DE52" s="538"/>
      <c r="DF52" s="538"/>
      <c r="DG52" s="538"/>
      <c r="DH52" s="538"/>
      <c r="DI52" s="538"/>
      <c r="DJ52" s="538"/>
      <c r="DK52" s="538"/>
      <c r="DL52" s="538"/>
      <c r="DM52" s="538"/>
      <c r="DN52" s="538"/>
      <c r="DO52" s="538"/>
      <c r="DP52" s="538"/>
      <c r="DQ52" s="538"/>
      <c r="DR52" s="538"/>
      <c r="DS52" s="538"/>
      <c r="DT52" s="538"/>
      <c r="DU52" s="538"/>
      <c r="DV52" s="538"/>
    </row>
    <row r="53" spans="1:128" ht="20.25" customHeight="1" thickBot="1">
      <c r="A53" s="170" t="s">
        <v>287</v>
      </c>
      <c r="C53" s="445"/>
      <c r="D53" s="445"/>
      <c r="E53" s="445"/>
      <c r="F53" s="445"/>
      <c r="G53" s="445"/>
      <c r="H53" s="445"/>
      <c r="I53" s="445"/>
      <c r="J53" s="445"/>
      <c r="K53" s="445"/>
      <c r="L53" s="445"/>
      <c r="M53" s="445"/>
      <c r="N53" s="445"/>
      <c r="O53" s="445"/>
      <c r="P53" s="445"/>
      <c r="Q53" s="445"/>
      <c r="R53" s="445"/>
      <c r="S53" s="445"/>
      <c r="T53" s="445"/>
      <c r="U53" s="445"/>
      <c r="V53" s="445"/>
      <c r="W53" s="445"/>
      <c r="X53" s="445"/>
      <c r="Y53" s="445"/>
      <c r="Z53" s="445"/>
      <c r="AA53" s="445"/>
      <c r="AB53" s="445"/>
      <c r="AC53" s="158"/>
      <c r="AD53" s="158"/>
      <c r="AE53" s="1288"/>
      <c r="AF53" s="1289"/>
      <c r="AG53" s="1289"/>
      <c r="AH53" s="1289"/>
      <c r="AI53" s="1289"/>
      <c r="AJ53" s="1289"/>
      <c r="AK53" s="1289"/>
      <c r="AL53" s="1289"/>
      <c r="AM53" s="1290"/>
      <c r="AN53" s="170" t="s">
        <v>299</v>
      </c>
      <c r="AO53" s="1279">
        <f>VLOOKUP(AN53,'Прайс-лист'!$B:$K,10,0)</f>
        <v>7700</v>
      </c>
      <c r="AP53" s="1280"/>
      <c r="AQ53" s="1280"/>
      <c r="AR53" s="1280"/>
      <c r="AS53" s="1280"/>
      <c r="AT53" s="1280"/>
      <c r="AU53" s="1280"/>
      <c r="AV53" s="1281"/>
      <c r="AW53" s="1224"/>
      <c r="AX53" s="1225"/>
      <c r="AY53" s="1225"/>
      <c r="AZ53" s="175" t="s">
        <v>302</v>
      </c>
      <c r="BA53" s="265"/>
      <c r="BB53" s="1291">
        <f>VLOOKUP(AZ53,'Прайс-лист'!$B:$K,10,0)</f>
        <v>7700</v>
      </c>
      <c r="BC53" s="1181"/>
      <c r="BD53" s="1181"/>
      <c r="BE53" s="1181"/>
      <c r="BF53" s="1181"/>
      <c r="BG53" s="1181"/>
      <c r="BH53" s="1181"/>
      <c r="BI53" s="1182"/>
      <c r="BJ53" s="1224"/>
      <c r="BK53" s="1225"/>
      <c r="BL53" s="1226"/>
      <c r="BN53" s="1288"/>
      <c r="BO53" s="1289"/>
      <c r="BP53" s="1289"/>
      <c r="BQ53" s="1289"/>
      <c r="BR53" s="1289"/>
      <c r="BS53" s="1289"/>
      <c r="BT53" s="1290"/>
      <c r="BU53" s="170" t="s">
        <v>307</v>
      </c>
      <c r="BV53" s="1259">
        <f>VLOOKUP(BU53,'Прайс-лист'!$B:$K,10,0)</f>
        <v>9560</v>
      </c>
      <c r="BW53" s="1260"/>
      <c r="BX53" s="1260"/>
      <c r="BY53" s="1260"/>
      <c r="BZ53" s="1260"/>
      <c r="CA53" s="1260"/>
      <c r="CB53" s="1260"/>
      <c r="CC53" s="1261"/>
      <c r="CD53" s="1028"/>
      <c r="CE53" s="1293"/>
      <c r="CF53" s="175" t="s">
        <v>310</v>
      </c>
      <c r="CG53" s="265"/>
      <c r="CH53" s="1246">
        <f>VLOOKUP(CF53,'Прайс-лист'!$B:$K,10,0)</f>
        <v>9560</v>
      </c>
      <c r="CI53" s="1247"/>
      <c r="CJ53" s="1247"/>
      <c r="CK53" s="1247"/>
      <c r="CL53" s="1247"/>
      <c r="CM53" s="1247"/>
      <c r="CN53" s="1247"/>
      <c r="CO53" s="1247"/>
      <c r="CP53" s="1247"/>
      <c r="CQ53" s="1248"/>
      <c r="CR53" s="1224"/>
      <c r="CS53" s="1225"/>
      <c r="CU53" s="538"/>
      <c r="CV53" s="538"/>
      <c r="CW53" s="538"/>
      <c r="CX53" s="538"/>
      <c r="CY53" s="538"/>
      <c r="CZ53" s="538"/>
      <c r="DA53" s="538"/>
      <c r="DB53" s="538"/>
      <c r="DC53" s="538"/>
      <c r="DD53" s="538"/>
      <c r="DE53" s="538"/>
      <c r="DF53" s="538"/>
      <c r="DG53" s="538"/>
      <c r="DH53" s="538"/>
      <c r="DI53" s="538"/>
      <c r="DJ53" s="538"/>
      <c r="DK53" s="538"/>
      <c r="DL53" s="538"/>
      <c r="DM53" s="538"/>
      <c r="DN53" s="538"/>
      <c r="DO53" s="538"/>
      <c r="DP53" s="538"/>
      <c r="DQ53" s="538"/>
      <c r="DR53" s="538"/>
      <c r="DS53" s="538"/>
      <c r="DT53" s="538"/>
      <c r="DU53" s="538"/>
      <c r="DV53" s="538"/>
    </row>
    <row r="54" spans="1:128" ht="12" customHeight="1" thickBot="1">
      <c r="CU54" s="538"/>
      <c r="CV54" s="538"/>
      <c r="CW54" s="538"/>
      <c r="CX54" s="538"/>
      <c r="CY54" s="538"/>
      <c r="CZ54" s="538"/>
      <c r="DA54" s="538"/>
      <c r="DB54" s="538"/>
      <c r="DC54" s="538"/>
      <c r="DD54" s="538"/>
      <c r="DE54" s="538"/>
      <c r="DF54" s="538"/>
      <c r="DG54" s="538"/>
      <c r="DH54" s="538"/>
      <c r="DI54" s="538"/>
      <c r="DJ54" s="538"/>
      <c r="DK54" s="538"/>
      <c r="DL54" s="538"/>
      <c r="DM54" s="538"/>
      <c r="DN54" s="538"/>
      <c r="DO54" s="538"/>
      <c r="DP54" s="538"/>
      <c r="DQ54" s="538"/>
      <c r="DR54" s="538"/>
      <c r="DS54" s="538"/>
      <c r="DT54" s="538"/>
      <c r="DU54" s="538"/>
      <c r="DV54" s="538"/>
    </row>
    <row r="55" spans="1:128" s="283" customFormat="1" ht="31.5" customHeight="1" thickBot="1">
      <c r="C55" s="1201" t="s">
        <v>5947</v>
      </c>
      <c r="D55" s="1202"/>
      <c r="E55" s="1202"/>
      <c r="F55" s="1202"/>
      <c r="G55" s="1202"/>
      <c r="H55" s="1202"/>
      <c r="I55" s="1202"/>
      <c r="J55" s="1202"/>
      <c r="K55" s="1202"/>
      <c r="L55" s="1202"/>
      <c r="M55" s="1202"/>
      <c r="N55" s="1202"/>
      <c r="O55" s="1202"/>
      <c r="P55" s="1202"/>
      <c r="Q55" s="1202"/>
      <c r="R55" s="1202"/>
      <c r="S55" s="1202"/>
      <c r="T55" s="1202"/>
      <c r="U55" s="1202"/>
      <c r="V55" s="1202"/>
      <c r="W55" s="1202"/>
      <c r="X55" s="1202"/>
      <c r="Y55" s="1202"/>
      <c r="Z55" s="1202"/>
      <c r="AA55" s="1202"/>
      <c r="AB55" s="1202"/>
      <c r="AC55" s="1202"/>
      <c r="AD55" s="1202"/>
      <c r="AE55" s="1202"/>
      <c r="AF55" s="1202"/>
      <c r="AG55" s="1202"/>
      <c r="AH55" s="1202"/>
      <c r="AI55" s="1202"/>
      <c r="AJ55" s="1202"/>
      <c r="AK55" s="1202"/>
      <c r="AL55" s="1202"/>
      <c r="AM55" s="1202"/>
      <c r="AN55" s="1202"/>
      <c r="AO55" s="1202"/>
      <c r="AP55" s="1202"/>
      <c r="AQ55" s="1202"/>
      <c r="AR55" s="1202"/>
      <c r="AS55" s="1202"/>
      <c r="AT55" s="1202"/>
      <c r="AU55" s="1202"/>
      <c r="AV55" s="1202"/>
      <c r="AW55" s="1202"/>
      <c r="AX55" s="1202"/>
      <c r="AY55" s="1202"/>
      <c r="AZ55" s="1202"/>
      <c r="BA55" s="1202"/>
      <c r="BB55" s="1202"/>
      <c r="BC55" s="1202"/>
      <c r="BD55" s="1202"/>
      <c r="BE55" s="1202"/>
      <c r="BF55" s="1202"/>
      <c r="BG55" s="1202"/>
      <c r="BH55" s="1202"/>
      <c r="BI55" s="1202"/>
      <c r="BJ55" s="1202"/>
      <c r="BK55" s="1202"/>
      <c r="BL55" s="1202"/>
      <c r="BM55" s="1202"/>
      <c r="BN55" s="1202"/>
      <c r="BO55" s="1202"/>
      <c r="BP55" s="1202"/>
      <c r="BQ55" s="1202"/>
      <c r="BR55" s="1202"/>
      <c r="BS55" s="1203"/>
      <c r="BT55" s="490"/>
      <c r="BU55" s="490"/>
      <c r="BV55" s="490"/>
      <c r="BW55" s="490"/>
      <c r="BX55" s="490"/>
      <c r="BY55" s="490"/>
      <c r="BZ55" s="490"/>
      <c r="CA55" s="490"/>
      <c r="CB55" s="490"/>
      <c r="CC55" s="490"/>
      <c r="CD55" s="490"/>
      <c r="CE55" s="490"/>
      <c r="CF55" s="490"/>
      <c r="CG55" s="490"/>
      <c r="CH55" s="490"/>
      <c r="CI55" s="490"/>
      <c r="CJ55" s="490"/>
      <c r="CK55" s="490"/>
      <c r="CL55" s="490"/>
      <c r="CM55" s="490"/>
      <c r="CN55" s="490"/>
      <c r="CO55" s="490"/>
      <c r="CP55" s="490"/>
      <c r="CQ55" s="490"/>
      <c r="CR55" s="490"/>
      <c r="CS55" s="490"/>
      <c r="CT55" s="490"/>
      <c r="CU55" s="538"/>
      <c r="CV55" s="538"/>
      <c r="CW55" s="538"/>
      <c r="CX55" s="538"/>
      <c r="CY55" s="538"/>
      <c r="CZ55" s="538"/>
      <c r="DA55" s="538"/>
      <c r="DB55" s="538"/>
      <c r="DC55" s="538"/>
      <c r="DD55" s="538"/>
      <c r="DE55" s="538"/>
      <c r="DF55" s="538"/>
      <c r="DG55" s="538"/>
      <c r="DH55" s="538"/>
      <c r="DI55" s="538"/>
      <c r="DJ55" s="538"/>
      <c r="DK55" s="538"/>
      <c r="DL55" s="538"/>
      <c r="DM55" s="538"/>
      <c r="DN55" s="538"/>
      <c r="DO55" s="538"/>
      <c r="DP55" s="538"/>
      <c r="DQ55" s="538"/>
      <c r="DR55" s="538"/>
      <c r="DS55" s="538"/>
      <c r="DT55" s="538"/>
      <c r="DU55" s="538"/>
      <c r="DV55" s="538"/>
    </row>
    <row r="56" spans="1:128" s="169" customFormat="1" ht="9" customHeight="1">
      <c r="B56" s="410"/>
      <c r="BT56" s="490"/>
      <c r="BU56" s="490"/>
      <c r="BV56" s="490"/>
      <c r="BW56" s="490"/>
      <c r="BX56" s="490"/>
      <c r="BY56" s="490"/>
      <c r="BZ56" s="490"/>
      <c r="CA56" s="490"/>
      <c r="CB56" s="490"/>
      <c r="CC56" s="490"/>
      <c r="CD56" s="490"/>
      <c r="CE56" s="490"/>
      <c r="CF56" s="490"/>
      <c r="CG56" s="490"/>
      <c r="CH56" s="490"/>
      <c r="CI56" s="490"/>
      <c r="CJ56" s="490"/>
      <c r="CK56" s="490"/>
      <c r="CL56" s="490"/>
      <c r="CM56" s="490"/>
      <c r="CN56" s="490"/>
      <c r="CO56" s="490"/>
      <c r="CP56" s="490"/>
      <c r="CQ56" s="490"/>
      <c r="CR56" s="490"/>
      <c r="CS56" s="490"/>
      <c r="CT56" s="490"/>
      <c r="CU56" s="490"/>
      <c r="CV56" s="490"/>
      <c r="CW56" s="490"/>
      <c r="CX56" s="490"/>
      <c r="CY56" s="490"/>
      <c r="CZ56" s="490"/>
      <c r="DA56" s="490"/>
      <c r="DB56" s="490"/>
      <c r="DC56" s="490"/>
      <c r="DD56" s="490"/>
      <c r="DE56" s="490"/>
      <c r="DF56" s="490"/>
      <c r="DG56" s="490"/>
      <c r="DH56" s="490"/>
      <c r="DI56" s="490"/>
      <c r="DJ56" s="490"/>
      <c r="DK56" s="490"/>
      <c r="DL56" s="490"/>
      <c r="DM56" s="490"/>
      <c r="DN56" s="490"/>
      <c r="DO56" s="490"/>
      <c r="DP56" s="490"/>
      <c r="DQ56" s="490"/>
      <c r="DR56" s="490"/>
      <c r="DS56" s="490"/>
      <c r="DT56" s="490"/>
      <c r="DU56" s="490"/>
      <c r="DV56" s="490"/>
    </row>
    <row r="57" spans="1:128" s="166" customFormat="1" ht="29.25" customHeight="1">
      <c r="C57" s="1258" t="s">
        <v>5003</v>
      </c>
      <c r="D57" s="1258"/>
      <c r="E57" s="1258"/>
      <c r="F57" s="1258"/>
      <c r="G57" s="1258"/>
      <c r="H57" s="1258"/>
      <c r="I57" s="1258"/>
      <c r="J57" s="1258"/>
      <c r="K57" s="1258"/>
      <c r="L57" s="1258"/>
      <c r="M57" s="1258"/>
      <c r="N57" s="1258"/>
      <c r="Q57" s="1227" t="s">
        <v>205</v>
      </c>
      <c r="R57" s="1227"/>
      <c r="S57" s="1227"/>
      <c r="T57" s="1227"/>
      <c r="U57" s="1227"/>
      <c r="V57" s="1227"/>
      <c r="W57" s="1227"/>
      <c r="X57" s="1227"/>
      <c r="Y57" s="1227"/>
      <c r="Z57" s="1227"/>
      <c r="AA57" s="1227"/>
      <c r="AB57" s="1227"/>
      <c r="AE57" s="1271" t="s">
        <v>278</v>
      </c>
      <c r="AF57" s="1272"/>
      <c r="AG57" s="1272"/>
      <c r="AH57" s="1272"/>
      <c r="AI57" s="1272"/>
      <c r="AJ57" s="1272"/>
      <c r="AK57" s="1272"/>
      <c r="AL57" s="1272"/>
      <c r="AM57" s="1272"/>
      <c r="AN57" s="1272"/>
      <c r="AO57" s="1272"/>
      <c r="AP57" s="1273"/>
      <c r="AS57" s="169"/>
      <c r="AT57" s="169"/>
      <c r="AU57" s="169"/>
      <c r="AV57" s="169"/>
      <c r="AW57" s="169"/>
      <c r="AX57" s="169"/>
      <c r="AY57" s="169"/>
      <c r="AZ57" s="169"/>
      <c r="BA57" s="169"/>
      <c r="BB57" s="169"/>
      <c r="BC57" s="169"/>
      <c r="BD57" s="169"/>
      <c r="BE57" s="169"/>
      <c r="BF57" s="169"/>
      <c r="BG57" s="169"/>
      <c r="BH57" s="169"/>
      <c r="BI57" s="169"/>
      <c r="BJ57" s="169"/>
      <c r="BK57" s="169"/>
      <c r="BL57" s="169"/>
      <c r="BM57" s="169"/>
      <c r="BN57" s="169"/>
      <c r="BO57" s="169"/>
      <c r="BP57" s="169"/>
      <c r="BQ57" s="169"/>
      <c r="BR57" s="167"/>
      <c r="BS57" s="167"/>
      <c r="BT57" s="490"/>
      <c r="BU57" s="490"/>
      <c r="BV57" s="490"/>
      <c r="BW57" s="490"/>
      <c r="BX57" s="490"/>
      <c r="BY57" s="490"/>
      <c r="BZ57" s="490"/>
      <c r="CA57" s="490"/>
      <c r="CB57" s="490"/>
      <c r="CC57" s="490"/>
      <c r="CD57" s="490"/>
      <c r="CE57" s="490"/>
      <c r="CF57" s="490"/>
      <c r="CG57" s="490"/>
      <c r="CH57" s="490"/>
      <c r="CI57" s="490"/>
      <c r="CJ57" s="490"/>
      <c r="CK57" s="490"/>
      <c r="CL57" s="490"/>
      <c r="CM57" s="490"/>
      <c r="CN57" s="490"/>
      <c r="CO57" s="490"/>
      <c r="CP57" s="490"/>
      <c r="CQ57" s="490"/>
      <c r="CR57" s="490"/>
      <c r="CS57" s="490"/>
      <c r="CT57" s="490"/>
      <c r="CU57" s="490"/>
      <c r="CV57" s="490"/>
      <c r="CW57" s="490"/>
      <c r="CX57" s="490"/>
      <c r="CY57" s="490"/>
      <c r="CZ57" s="490"/>
      <c r="DA57" s="490"/>
      <c r="DB57" s="490"/>
      <c r="DC57" s="490"/>
      <c r="DD57" s="490"/>
      <c r="DE57" s="490"/>
      <c r="DF57" s="490"/>
      <c r="DG57" s="490"/>
      <c r="DH57" s="490"/>
      <c r="DI57" s="490"/>
      <c r="DJ57" s="490"/>
      <c r="DK57" s="490"/>
      <c r="DL57" s="490"/>
      <c r="DM57" s="490"/>
      <c r="DN57" s="490"/>
      <c r="DO57" s="490"/>
      <c r="DP57" s="490"/>
      <c r="DQ57" s="490"/>
      <c r="DR57" s="490"/>
      <c r="DS57" s="490"/>
      <c r="DT57" s="490"/>
      <c r="DU57" s="490"/>
      <c r="DV57" s="490"/>
    </row>
    <row r="58" spans="1:128" s="410" customFormat="1" ht="28.5" customHeight="1" thickBot="1">
      <c r="BH58" s="159"/>
      <c r="BI58" s="159"/>
      <c r="BJ58" s="159"/>
      <c r="BK58" s="159"/>
      <c r="BL58" s="159"/>
      <c r="BM58" s="159"/>
      <c r="BN58" s="159"/>
      <c r="BO58" s="159"/>
      <c r="BP58" s="159"/>
      <c r="BQ58" s="159"/>
      <c r="BR58" s="159"/>
      <c r="BS58" s="159"/>
      <c r="BT58" s="490"/>
      <c r="BU58" s="490"/>
      <c r="BV58" s="490"/>
      <c r="BW58" s="490"/>
      <c r="BX58" s="490"/>
      <c r="BY58" s="490"/>
      <c r="BZ58" s="490"/>
      <c r="CA58" s="490"/>
      <c r="CB58" s="490"/>
      <c r="CC58" s="490"/>
      <c r="CD58" s="490"/>
      <c r="CE58" s="490"/>
      <c r="CF58" s="490"/>
      <c r="CG58" s="490"/>
      <c r="CH58" s="490"/>
      <c r="CI58" s="490"/>
      <c r="CJ58" s="490"/>
      <c r="CK58" s="490"/>
      <c r="CL58" s="490"/>
      <c r="CM58" s="490"/>
      <c r="CN58" s="490"/>
      <c r="CO58" s="490"/>
      <c r="CP58" s="490"/>
      <c r="CQ58" s="490"/>
      <c r="CR58" s="490"/>
      <c r="CS58" s="490"/>
      <c r="CT58" s="490"/>
      <c r="CU58" s="490"/>
      <c r="CV58" s="490"/>
      <c r="CW58" s="490"/>
      <c r="CX58" s="490"/>
      <c r="CY58" s="490"/>
      <c r="CZ58" s="490"/>
      <c r="DA58" s="490"/>
      <c r="DB58" s="490"/>
      <c r="DC58" s="490"/>
      <c r="DD58" s="490"/>
      <c r="DE58" s="490"/>
      <c r="DF58" s="490"/>
      <c r="DG58" s="490"/>
      <c r="DH58" s="490"/>
      <c r="DI58" s="490"/>
      <c r="DJ58" s="490"/>
      <c r="DK58" s="490"/>
      <c r="DL58" s="490"/>
      <c r="DM58" s="490"/>
      <c r="DN58" s="490"/>
      <c r="DO58" s="490"/>
      <c r="DP58" s="490"/>
      <c r="DQ58" s="490"/>
      <c r="DR58" s="490"/>
      <c r="DS58" s="490"/>
      <c r="DT58" s="490"/>
      <c r="DU58" s="490"/>
      <c r="DV58" s="490"/>
      <c r="DW58" s="490"/>
      <c r="DX58" s="490"/>
    </row>
    <row r="59" spans="1:128" s="166" customFormat="1" ht="23.25" customHeight="1" thickBot="1">
      <c r="C59" s="977" t="s">
        <v>5910</v>
      </c>
      <c r="D59" s="978"/>
      <c r="E59" s="978"/>
      <c r="F59" s="978"/>
      <c r="G59" s="978"/>
      <c r="H59" s="978"/>
      <c r="I59" s="978"/>
      <c r="J59" s="978"/>
      <c r="K59" s="978"/>
      <c r="L59" s="978"/>
      <c r="M59" s="978"/>
      <c r="N59" s="979"/>
      <c r="O59" s="167"/>
      <c r="P59" s="167"/>
      <c r="Q59" s="977" t="s">
        <v>5911</v>
      </c>
      <c r="R59" s="978"/>
      <c r="S59" s="978"/>
      <c r="T59" s="978"/>
      <c r="U59" s="978"/>
      <c r="V59" s="978"/>
      <c r="W59" s="978"/>
      <c r="X59" s="978"/>
      <c r="Y59" s="978"/>
      <c r="Z59" s="978"/>
      <c r="AA59" s="978"/>
      <c r="AB59" s="979"/>
      <c r="AC59" s="167"/>
      <c r="AD59" s="167"/>
      <c r="AE59" s="977" t="s">
        <v>5909</v>
      </c>
      <c r="AF59" s="978"/>
      <c r="AG59" s="978"/>
      <c r="AH59" s="978"/>
      <c r="AI59" s="978"/>
      <c r="AJ59" s="978"/>
      <c r="AK59" s="978"/>
      <c r="AL59" s="978"/>
      <c r="AM59" s="978"/>
      <c r="AN59" s="978"/>
      <c r="AO59" s="978"/>
      <c r="AP59" s="979"/>
      <c r="AQ59" s="167"/>
      <c r="AR59" s="167"/>
      <c r="AS59" s="977" t="s">
        <v>5912</v>
      </c>
      <c r="AT59" s="978"/>
      <c r="AU59" s="978"/>
      <c r="AV59" s="978"/>
      <c r="AW59" s="978"/>
      <c r="AX59" s="978"/>
      <c r="AY59" s="978"/>
      <c r="AZ59" s="978"/>
      <c r="BA59" s="978"/>
      <c r="BB59" s="978"/>
      <c r="BC59" s="979"/>
      <c r="BD59" s="167"/>
      <c r="BE59" s="167"/>
      <c r="BF59" s="977" t="s">
        <v>5913</v>
      </c>
      <c r="BG59" s="978"/>
      <c r="BH59" s="978"/>
      <c r="BI59" s="978"/>
      <c r="BJ59" s="978"/>
      <c r="BK59" s="978"/>
      <c r="BL59" s="978"/>
      <c r="BM59" s="978"/>
      <c r="BN59" s="978"/>
      <c r="BO59" s="978"/>
      <c r="BP59" s="978"/>
      <c r="BQ59" s="979"/>
      <c r="BR59" s="167"/>
      <c r="BS59" s="167"/>
    </row>
    <row r="60" spans="1:128" s="261" customFormat="1" ht="45" customHeight="1">
      <c r="C60" s="993" t="s">
        <v>5940</v>
      </c>
      <c r="D60" s="994"/>
      <c r="E60" s="994"/>
      <c r="F60" s="994"/>
      <c r="G60" s="994"/>
      <c r="H60" s="994"/>
      <c r="I60" s="994"/>
      <c r="J60" s="994"/>
      <c r="K60" s="994"/>
      <c r="L60" s="994"/>
      <c r="M60" s="994"/>
      <c r="N60" s="995"/>
      <c r="O60" s="411"/>
      <c r="P60" s="262"/>
      <c r="Q60" s="993" t="s">
        <v>5941</v>
      </c>
      <c r="R60" s="994"/>
      <c r="S60" s="994"/>
      <c r="T60" s="994"/>
      <c r="U60" s="994"/>
      <c r="V60" s="994"/>
      <c r="W60" s="994"/>
      <c r="X60" s="994"/>
      <c r="Y60" s="994"/>
      <c r="Z60" s="994"/>
      <c r="AA60" s="994"/>
      <c r="AB60" s="995"/>
      <c r="AC60" s="411"/>
      <c r="AD60" s="262"/>
      <c r="AE60" s="993" t="s">
        <v>4334</v>
      </c>
      <c r="AF60" s="994"/>
      <c r="AG60" s="994"/>
      <c r="AH60" s="994"/>
      <c r="AI60" s="994"/>
      <c r="AJ60" s="994"/>
      <c r="AK60" s="994"/>
      <c r="AL60" s="994"/>
      <c r="AM60" s="994"/>
      <c r="AN60" s="994"/>
      <c r="AO60" s="994"/>
      <c r="AP60" s="995"/>
      <c r="AQ60" s="411"/>
      <c r="AR60" s="262"/>
      <c r="AS60" s="993" t="s">
        <v>5942</v>
      </c>
      <c r="AT60" s="994"/>
      <c r="AU60" s="994"/>
      <c r="AV60" s="994"/>
      <c r="AW60" s="994"/>
      <c r="AX60" s="994"/>
      <c r="AY60" s="994"/>
      <c r="AZ60" s="994"/>
      <c r="BA60" s="994"/>
      <c r="BB60" s="994"/>
      <c r="BC60" s="995"/>
      <c r="BD60" s="411"/>
      <c r="BE60" s="262"/>
      <c r="BF60" s="993" t="s">
        <v>5943</v>
      </c>
      <c r="BG60" s="994"/>
      <c r="BH60" s="994"/>
      <c r="BI60" s="994"/>
      <c r="BJ60" s="994"/>
      <c r="BK60" s="994"/>
      <c r="BL60" s="994"/>
      <c r="BM60" s="994"/>
      <c r="BN60" s="994"/>
      <c r="BO60" s="994"/>
      <c r="BP60" s="994"/>
      <c r="BQ60" s="995"/>
      <c r="BR60" s="411"/>
      <c r="BS60" s="262"/>
      <c r="BT60" s="166"/>
      <c r="BU60" s="166"/>
      <c r="BV60" s="166"/>
      <c r="BW60" s="166"/>
      <c r="BX60" s="166"/>
      <c r="BY60" s="166"/>
      <c r="BZ60" s="166"/>
      <c r="CA60" s="166"/>
      <c r="CB60" s="166"/>
      <c r="CC60" s="166"/>
    </row>
    <row r="61" spans="1:128" s="261" customFormat="1" ht="25.5" customHeight="1">
      <c r="C61" s="1186" t="s">
        <v>5925</v>
      </c>
      <c r="D61" s="1211"/>
      <c r="E61" s="1211"/>
      <c r="F61" s="1211"/>
      <c r="G61" s="1211"/>
      <c r="H61" s="1211"/>
      <c r="I61" s="1211"/>
      <c r="J61" s="1211"/>
      <c r="K61" s="1211"/>
      <c r="L61" s="1211"/>
      <c r="M61" s="1211"/>
      <c r="N61" s="1188"/>
      <c r="O61" s="411"/>
      <c r="P61" s="262"/>
      <c r="Q61" s="1186" t="s">
        <v>5926</v>
      </c>
      <c r="R61" s="1211"/>
      <c r="S61" s="1211"/>
      <c r="T61" s="1211"/>
      <c r="U61" s="1211"/>
      <c r="V61" s="1211"/>
      <c r="W61" s="1211"/>
      <c r="X61" s="1211"/>
      <c r="Y61" s="1211"/>
      <c r="Z61" s="1211"/>
      <c r="AA61" s="1211"/>
      <c r="AB61" s="1188"/>
      <c r="AC61" s="411"/>
      <c r="AD61" s="262"/>
      <c r="AE61" s="1186" t="s">
        <v>5924</v>
      </c>
      <c r="AF61" s="1211"/>
      <c r="AG61" s="1211"/>
      <c r="AH61" s="1211"/>
      <c r="AI61" s="1211"/>
      <c r="AJ61" s="1211"/>
      <c r="AK61" s="1211"/>
      <c r="AL61" s="1211"/>
      <c r="AM61" s="1211"/>
      <c r="AN61" s="1211"/>
      <c r="AO61" s="1211"/>
      <c r="AP61" s="1188"/>
      <c r="AQ61" s="411"/>
      <c r="AR61" s="262"/>
      <c r="AS61" s="1186" t="s">
        <v>5927</v>
      </c>
      <c r="AT61" s="1211"/>
      <c r="AU61" s="1211"/>
      <c r="AV61" s="1211"/>
      <c r="AW61" s="1211"/>
      <c r="AX61" s="1211"/>
      <c r="AY61" s="1211"/>
      <c r="AZ61" s="1211"/>
      <c r="BA61" s="1211"/>
      <c r="BB61" s="1211"/>
      <c r="BC61" s="1188"/>
      <c r="BD61" s="411"/>
      <c r="BE61" s="262"/>
      <c r="BF61" s="1186" t="s">
        <v>5928</v>
      </c>
      <c r="BG61" s="1211"/>
      <c r="BH61" s="1211"/>
      <c r="BI61" s="1211"/>
      <c r="BJ61" s="1211"/>
      <c r="BK61" s="1211"/>
      <c r="BL61" s="1211"/>
      <c r="BM61" s="1211"/>
      <c r="BN61" s="1211"/>
      <c r="BO61" s="1211"/>
      <c r="BP61" s="1211"/>
      <c r="BQ61" s="1188"/>
      <c r="BR61" s="411"/>
      <c r="BS61" s="262"/>
      <c r="BT61" s="166"/>
      <c r="BU61" s="166"/>
      <c r="BV61" s="166"/>
      <c r="BW61" s="166"/>
      <c r="BX61" s="166"/>
      <c r="BY61" s="166"/>
      <c r="BZ61" s="166"/>
      <c r="CA61" s="166"/>
      <c r="CB61" s="166"/>
      <c r="CC61" s="166"/>
    </row>
    <row r="62" spans="1:128" s="410" customFormat="1" ht="165" customHeight="1">
      <c r="C62" s="1183"/>
      <c r="D62" s="1184"/>
      <c r="E62" s="1184"/>
      <c r="F62" s="1184"/>
      <c r="G62" s="1184"/>
      <c r="H62" s="1184"/>
      <c r="I62" s="1184"/>
      <c r="J62" s="1184"/>
      <c r="K62" s="1184"/>
      <c r="L62" s="1184"/>
      <c r="M62" s="1184"/>
      <c r="N62" s="1185"/>
      <c r="O62" s="158"/>
      <c r="P62" s="158"/>
      <c r="Q62" s="1183"/>
      <c r="R62" s="1184"/>
      <c r="S62" s="1184"/>
      <c r="T62" s="1184"/>
      <c r="U62" s="1184"/>
      <c r="V62" s="1184"/>
      <c r="W62" s="1184"/>
      <c r="X62" s="1184"/>
      <c r="Y62" s="1184"/>
      <c r="Z62" s="1184"/>
      <c r="AA62" s="1184"/>
      <c r="AB62" s="1185"/>
      <c r="AC62" s="158"/>
      <c r="AD62" s="158"/>
      <c r="AE62" s="1183"/>
      <c r="AF62" s="1184"/>
      <c r="AG62" s="1184"/>
      <c r="AH62" s="1184"/>
      <c r="AI62" s="1184"/>
      <c r="AJ62" s="1184"/>
      <c r="AK62" s="1184"/>
      <c r="AL62" s="1184"/>
      <c r="AM62" s="1184"/>
      <c r="AN62" s="1184"/>
      <c r="AO62" s="1184"/>
      <c r="AP62" s="1185"/>
      <c r="AQ62" s="158"/>
      <c r="AR62" s="158"/>
      <c r="AS62" s="1183"/>
      <c r="AT62" s="1184"/>
      <c r="AU62" s="1184"/>
      <c r="AV62" s="1184"/>
      <c r="AW62" s="1184"/>
      <c r="AX62" s="1184"/>
      <c r="AY62" s="1184"/>
      <c r="AZ62" s="1184"/>
      <c r="BA62" s="1184"/>
      <c r="BB62" s="1184"/>
      <c r="BC62" s="1185"/>
      <c r="BD62" s="158"/>
      <c r="BE62" s="158"/>
      <c r="BF62" s="1183"/>
      <c r="BG62" s="1184"/>
      <c r="BH62" s="1184"/>
      <c r="BI62" s="1184"/>
      <c r="BJ62" s="1184"/>
      <c r="BK62" s="1184"/>
      <c r="BL62" s="1184"/>
      <c r="BM62" s="1184"/>
      <c r="BN62" s="1184"/>
      <c r="BO62" s="1184"/>
      <c r="BP62" s="1184"/>
      <c r="BQ62" s="1185"/>
      <c r="BR62" s="158"/>
      <c r="BS62" s="158"/>
      <c r="BT62" s="166"/>
      <c r="BU62" s="166"/>
      <c r="BV62" s="166"/>
      <c r="BW62" s="166"/>
      <c r="BX62" s="166"/>
      <c r="BY62" s="166"/>
      <c r="BZ62" s="166"/>
      <c r="CA62" s="166"/>
      <c r="CB62" s="166"/>
      <c r="CC62" s="166"/>
      <c r="CE62" s="490"/>
      <c r="CF62" s="490"/>
      <c r="CG62" s="490"/>
      <c r="CH62" s="490"/>
      <c r="CI62" s="490"/>
      <c r="CJ62" s="490"/>
      <c r="CK62" s="490"/>
      <c r="CL62" s="490"/>
      <c r="CM62" s="490"/>
      <c r="CN62" s="490"/>
      <c r="CO62" s="490"/>
      <c r="CP62" s="490"/>
      <c r="CQ62" s="490"/>
      <c r="CR62" s="490"/>
      <c r="CS62" s="490"/>
      <c r="CT62" s="490"/>
      <c r="CU62" s="490"/>
      <c r="CV62" s="490"/>
      <c r="CW62" s="490"/>
      <c r="CX62" s="490"/>
      <c r="CY62" s="490"/>
      <c r="CZ62" s="490"/>
      <c r="DA62" s="490"/>
      <c r="DB62" s="490"/>
      <c r="DC62" s="490"/>
      <c r="DD62" s="490"/>
      <c r="DE62" s="490"/>
      <c r="DF62" s="490"/>
      <c r="DG62" s="490"/>
      <c r="DH62" s="490"/>
      <c r="DI62" s="490"/>
      <c r="DJ62" s="490"/>
      <c r="DK62" s="490"/>
      <c r="DL62" s="490"/>
      <c r="DM62" s="490"/>
      <c r="DN62" s="490"/>
      <c r="DO62" s="490"/>
      <c r="DP62" s="490"/>
      <c r="DQ62" s="490"/>
      <c r="DR62" s="490"/>
      <c r="DS62" s="490"/>
      <c r="DT62" s="490"/>
      <c r="DU62" s="490"/>
      <c r="DV62" s="490"/>
      <c r="DW62" s="490"/>
      <c r="DX62" s="490"/>
    </row>
    <row r="63" spans="1:128" s="410" customFormat="1" ht="18.75" customHeight="1">
      <c r="A63" s="170" t="s">
        <v>5930</v>
      </c>
      <c r="C63" s="1240">
        <f>VLOOKUP(A63,'Прайс-лист'!$B:$K,10,0)</f>
        <v>1880</v>
      </c>
      <c r="D63" s="1241"/>
      <c r="E63" s="1241"/>
      <c r="F63" s="1241"/>
      <c r="G63" s="1241"/>
      <c r="H63" s="1241"/>
      <c r="I63" s="1241"/>
      <c r="J63" s="1241"/>
      <c r="K63" s="1242"/>
      <c r="L63" s="1192"/>
      <c r="M63" s="1193"/>
      <c r="N63" s="1194"/>
      <c r="O63" s="170" t="s">
        <v>5931</v>
      </c>
      <c r="P63" s="158"/>
      <c r="Q63" s="1240">
        <f>VLOOKUP(O63,'Прайс-лист'!$B:$K,10,0)</f>
        <v>4060</v>
      </c>
      <c r="R63" s="1241"/>
      <c r="S63" s="1241"/>
      <c r="T63" s="1241"/>
      <c r="U63" s="1241"/>
      <c r="V63" s="1241"/>
      <c r="W63" s="1241"/>
      <c r="X63" s="1241"/>
      <c r="Y63" s="1242"/>
      <c r="Z63" s="1192"/>
      <c r="AA63" s="1193"/>
      <c r="AB63" s="1194"/>
      <c r="AC63" s="170" t="s">
        <v>5929</v>
      </c>
      <c r="AD63" s="158"/>
      <c r="AE63" s="1240">
        <f>VLOOKUP(AC63,'Прайс-лист'!$B:$K,10,0)</f>
        <v>6110</v>
      </c>
      <c r="AF63" s="1241"/>
      <c r="AG63" s="1241"/>
      <c r="AH63" s="1241"/>
      <c r="AI63" s="1241"/>
      <c r="AJ63" s="1241"/>
      <c r="AK63" s="1241"/>
      <c r="AL63" s="1241"/>
      <c r="AM63" s="1242"/>
      <c r="AN63" s="1192"/>
      <c r="AO63" s="1193"/>
      <c r="AP63" s="1194"/>
      <c r="AQ63" s="170" t="s">
        <v>5932</v>
      </c>
      <c r="AR63" s="158"/>
      <c r="AS63" s="1240">
        <f>VLOOKUP(AQ63,'Прайс-лист'!$B:$K,10,0)</f>
        <v>5210</v>
      </c>
      <c r="AT63" s="1241"/>
      <c r="AU63" s="1241"/>
      <c r="AV63" s="1241"/>
      <c r="AW63" s="1241"/>
      <c r="AX63" s="1241"/>
      <c r="AY63" s="1241"/>
      <c r="AZ63" s="1242"/>
      <c r="BA63" s="1243"/>
      <c r="BB63" s="1244"/>
      <c r="BC63" s="1245"/>
      <c r="BD63" s="170" t="s">
        <v>5933</v>
      </c>
      <c r="BE63" s="158"/>
      <c r="BF63" s="1240">
        <f>VLOOKUP(BD63,'Прайс-лист'!$B:$K,10,0)</f>
        <v>3100</v>
      </c>
      <c r="BG63" s="1241"/>
      <c r="BH63" s="1241"/>
      <c r="BI63" s="1241"/>
      <c r="BJ63" s="1241"/>
      <c r="BK63" s="1241"/>
      <c r="BL63" s="1241"/>
      <c r="BM63" s="1241"/>
      <c r="BN63" s="1242"/>
      <c r="BO63" s="1192"/>
      <c r="BP63" s="1193"/>
      <c r="BQ63" s="1194"/>
      <c r="BR63" s="170"/>
      <c r="BS63" s="158"/>
      <c r="BT63" s="166"/>
      <c r="BU63" s="166"/>
      <c r="BV63" s="166"/>
      <c r="BW63" s="166"/>
      <c r="BX63" s="166"/>
      <c r="BY63" s="166"/>
      <c r="BZ63" s="166"/>
      <c r="CA63" s="166"/>
      <c r="CB63" s="166"/>
      <c r="CC63" s="166"/>
      <c r="CE63" s="490"/>
      <c r="CF63" s="490"/>
      <c r="CG63" s="490"/>
      <c r="CH63" s="490"/>
      <c r="CI63" s="490"/>
      <c r="CJ63" s="490"/>
      <c r="CK63" s="490"/>
      <c r="CL63" s="490"/>
      <c r="CM63" s="490"/>
      <c r="CN63" s="490"/>
      <c r="CO63" s="490"/>
      <c r="CP63" s="490"/>
      <c r="CQ63" s="490"/>
      <c r="CR63" s="490"/>
      <c r="CS63" s="490"/>
      <c r="CT63" s="490"/>
      <c r="CU63" s="490"/>
      <c r="CV63" s="490"/>
      <c r="CW63" s="490"/>
      <c r="CX63" s="490"/>
      <c r="CY63" s="490"/>
      <c r="CZ63" s="490"/>
      <c r="DA63" s="490"/>
      <c r="DB63" s="490"/>
      <c r="DC63" s="490"/>
      <c r="DD63" s="490"/>
      <c r="DE63" s="490"/>
      <c r="DF63" s="490"/>
      <c r="DG63" s="490"/>
      <c r="DH63" s="490"/>
      <c r="DI63" s="490"/>
      <c r="DJ63" s="490"/>
      <c r="DK63" s="490"/>
      <c r="DL63" s="490"/>
      <c r="DM63" s="490"/>
      <c r="DN63" s="490"/>
      <c r="DO63" s="490"/>
      <c r="DP63" s="490"/>
      <c r="DQ63" s="490"/>
      <c r="DR63" s="490"/>
      <c r="DS63" s="490"/>
      <c r="DT63" s="490"/>
      <c r="DU63" s="490"/>
      <c r="DV63" s="490"/>
      <c r="DW63" s="490"/>
      <c r="DX63" s="490"/>
    </row>
    <row r="64" spans="1:128" s="410" customFormat="1" ht="18.75" customHeight="1" thickBot="1">
      <c r="A64" s="171" t="s">
        <v>5935</v>
      </c>
      <c r="C64" s="1180">
        <f>VLOOKUP(A64,'Прайс-лист'!$B:$K,10,0)</f>
        <v>1880</v>
      </c>
      <c r="D64" s="1181"/>
      <c r="E64" s="1181"/>
      <c r="F64" s="1181"/>
      <c r="G64" s="1181"/>
      <c r="H64" s="1181"/>
      <c r="I64" s="1181"/>
      <c r="J64" s="1181"/>
      <c r="K64" s="1182"/>
      <c r="L64" s="1192"/>
      <c r="M64" s="1193"/>
      <c r="N64" s="1194"/>
      <c r="O64" s="171" t="s">
        <v>5936</v>
      </c>
      <c r="P64" s="158"/>
      <c r="Q64" s="1180">
        <f>VLOOKUP(O64,'Прайс-лист'!$B:$K,10,0)</f>
        <v>4060</v>
      </c>
      <c r="R64" s="1181"/>
      <c r="S64" s="1181"/>
      <c r="T64" s="1181"/>
      <c r="U64" s="1181"/>
      <c r="V64" s="1181"/>
      <c r="W64" s="1181"/>
      <c r="X64" s="1181"/>
      <c r="Y64" s="1182"/>
      <c r="Z64" s="1192"/>
      <c r="AA64" s="1193"/>
      <c r="AB64" s="1194"/>
      <c r="AC64" s="171" t="s">
        <v>5934</v>
      </c>
      <c r="AD64" s="158"/>
      <c r="AE64" s="1180">
        <f>VLOOKUP(AC64,'Прайс-лист'!$B:$K,10,0)</f>
        <v>6110</v>
      </c>
      <c r="AF64" s="1181"/>
      <c r="AG64" s="1181"/>
      <c r="AH64" s="1181"/>
      <c r="AI64" s="1181"/>
      <c r="AJ64" s="1181"/>
      <c r="AK64" s="1181"/>
      <c r="AL64" s="1181"/>
      <c r="AM64" s="1182"/>
      <c r="AN64" s="1192"/>
      <c r="AO64" s="1193"/>
      <c r="AP64" s="1194"/>
      <c r="AQ64" s="171" t="s">
        <v>5937</v>
      </c>
      <c r="AR64" s="158"/>
      <c r="AS64" s="1304">
        <f>VLOOKUP(AQ64,'Прайс-лист'!$B:$K,10,0)</f>
        <v>5210</v>
      </c>
      <c r="AT64" s="1305"/>
      <c r="AU64" s="1305"/>
      <c r="AV64" s="1305"/>
      <c r="AW64" s="1305"/>
      <c r="AX64" s="1305"/>
      <c r="AY64" s="1305"/>
      <c r="AZ64" s="1306"/>
      <c r="BA64" s="1243"/>
      <c r="BB64" s="1244"/>
      <c r="BC64" s="1245"/>
      <c r="BD64" s="171" t="s">
        <v>5938</v>
      </c>
      <c r="BE64" s="158"/>
      <c r="BF64" s="1180">
        <f>VLOOKUP(BD64,'Прайс-лист'!$B:$K,10,0)</f>
        <v>3100</v>
      </c>
      <c r="BG64" s="1181"/>
      <c r="BH64" s="1181"/>
      <c r="BI64" s="1181"/>
      <c r="BJ64" s="1181"/>
      <c r="BK64" s="1181"/>
      <c r="BL64" s="1181"/>
      <c r="BM64" s="1181"/>
      <c r="BN64" s="1182"/>
      <c r="BO64" s="1192"/>
      <c r="BP64" s="1193"/>
      <c r="BQ64" s="1194"/>
      <c r="BR64" s="170"/>
      <c r="BS64" s="158"/>
      <c r="BT64" s="166"/>
      <c r="BU64" s="166"/>
      <c r="BV64" s="166"/>
      <c r="BW64" s="166"/>
      <c r="BX64" s="166"/>
      <c r="BY64" s="166"/>
      <c r="BZ64" s="166"/>
      <c r="CA64" s="166"/>
      <c r="CB64" s="166"/>
      <c r="CC64" s="166"/>
      <c r="CE64" s="490"/>
      <c r="CF64" s="490"/>
      <c r="CG64" s="490"/>
      <c r="CH64" s="490"/>
      <c r="CI64" s="490"/>
      <c r="CJ64" s="490"/>
      <c r="CK64" s="490"/>
      <c r="CL64" s="490"/>
      <c r="CM64" s="490"/>
      <c r="CN64" s="490"/>
      <c r="CO64" s="490"/>
      <c r="CP64" s="490"/>
      <c r="CQ64" s="490"/>
      <c r="CR64" s="490"/>
      <c r="CS64" s="490"/>
      <c r="CT64" s="490"/>
      <c r="CU64" s="490"/>
      <c r="CV64" s="490"/>
      <c r="CW64" s="490"/>
      <c r="CX64" s="490"/>
      <c r="CY64" s="490"/>
      <c r="CZ64" s="490"/>
      <c r="DA64" s="490"/>
      <c r="DB64" s="490"/>
      <c r="DC64" s="490"/>
      <c r="DD64" s="490"/>
      <c r="DE64" s="490"/>
      <c r="DF64" s="490"/>
      <c r="DG64" s="490"/>
      <c r="DH64" s="490"/>
      <c r="DI64" s="490"/>
      <c r="DJ64" s="490"/>
      <c r="DK64" s="490"/>
      <c r="DL64" s="490"/>
      <c r="DM64" s="490"/>
      <c r="DN64" s="490"/>
      <c r="DO64" s="490"/>
      <c r="DP64" s="490"/>
      <c r="DQ64" s="490"/>
      <c r="DR64" s="490"/>
      <c r="DS64" s="490"/>
      <c r="DT64" s="490"/>
      <c r="DU64" s="490"/>
      <c r="DV64" s="490"/>
      <c r="DW64" s="490"/>
      <c r="DX64" s="490"/>
    </row>
    <row r="65" spans="1:127" s="410" customFormat="1" ht="12" customHeight="1" thickBot="1">
      <c r="BT65" s="166"/>
      <c r="BU65" s="166"/>
      <c r="BV65" s="166"/>
      <c r="BW65" s="166"/>
      <c r="BX65" s="166"/>
      <c r="BY65" s="166"/>
      <c r="BZ65" s="166"/>
      <c r="CA65" s="166"/>
      <c r="CB65" s="166"/>
      <c r="CC65" s="166"/>
      <c r="CD65" s="166"/>
      <c r="CE65" s="166"/>
      <c r="CF65" s="412"/>
      <c r="CG65" s="412"/>
      <c r="CH65" s="412"/>
      <c r="CI65" s="412"/>
      <c r="CJ65" s="412"/>
      <c r="CK65" s="412"/>
      <c r="CL65" s="412"/>
      <c r="CM65" s="412"/>
      <c r="CN65" s="412"/>
      <c r="CO65" s="412"/>
      <c r="CP65" s="412"/>
      <c r="CQ65" s="412"/>
      <c r="CR65" s="412"/>
      <c r="CS65" s="412"/>
      <c r="CT65" s="412"/>
      <c r="CU65" s="412"/>
      <c r="CV65" s="412"/>
      <c r="CW65" s="412"/>
      <c r="CX65" s="412"/>
      <c r="CY65" s="412"/>
      <c r="CZ65" s="412"/>
      <c r="DA65" s="412"/>
      <c r="DB65" s="412"/>
      <c r="DC65" s="412"/>
      <c r="DD65" s="412"/>
      <c r="DE65" s="412"/>
      <c r="DF65" s="412"/>
      <c r="DG65" s="412"/>
      <c r="DH65" s="412"/>
      <c r="DI65" s="412"/>
      <c r="DJ65" s="412"/>
      <c r="DK65" s="412"/>
      <c r="DL65" s="412"/>
      <c r="DM65" s="412"/>
      <c r="DN65" s="412"/>
      <c r="DO65" s="412"/>
      <c r="DP65" s="412"/>
      <c r="DQ65" s="412"/>
      <c r="DR65" s="412"/>
      <c r="DS65" s="412"/>
      <c r="DT65" s="412"/>
      <c r="DU65" s="412"/>
      <c r="DV65" s="233"/>
      <c r="DW65" s="166"/>
    </row>
    <row r="66" spans="1:127" s="490" customFormat="1" ht="51" customHeight="1">
      <c r="C66" s="1282" t="s">
        <v>6879</v>
      </c>
      <c r="D66" s="1283"/>
      <c r="E66" s="1283"/>
      <c r="F66" s="1283"/>
      <c r="G66" s="1283"/>
      <c r="H66" s="1283"/>
      <c r="I66" s="1284"/>
      <c r="J66" s="166"/>
      <c r="K66" s="166"/>
      <c r="L66" s="1307" t="s">
        <v>6880</v>
      </c>
      <c r="M66" s="1308"/>
      <c r="N66" s="1308"/>
      <c r="O66" s="1308"/>
      <c r="P66" s="1308"/>
      <c r="Q66" s="1308"/>
      <c r="R66" s="1308"/>
      <c r="S66" s="1308"/>
      <c r="T66" s="1308"/>
      <c r="U66" s="1308"/>
      <c r="V66" s="1308"/>
      <c r="W66" s="1308"/>
      <c r="X66" s="1308"/>
      <c r="Y66" s="1308"/>
      <c r="Z66" s="1308"/>
      <c r="AA66" s="1308"/>
      <c r="AB66" s="1308"/>
      <c r="AC66" s="1308"/>
      <c r="AD66" s="1308"/>
      <c r="AE66" s="1308"/>
      <c r="AF66" s="1308"/>
      <c r="AG66" s="1308"/>
      <c r="AH66" s="1308"/>
      <c r="AI66" s="1308"/>
      <c r="AJ66" s="1308"/>
      <c r="AK66" s="1308"/>
      <c r="AL66" s="1308"/>
      <c r="AM66" s="1308"/>
      <c r="AN66" s="1308"/>
      <c r="AO66" s="1309"/>
      <c r="AQ66" s="158"/>
      <c r="AR66" s="158"/>
      <c r="AS66" s="1282" t="s">
        <v>6881</v>
      </c>
      <c r="AT66" s="1283"/>
      <c r="AU66" s="1283"/>
      <c r="AV66" s="1283"/>
      <c r="AW66" s="1283"/>
      <c r="AX66" s="1283"/>
      <c r="AY66" s="1284"/>
      <c r="AZ66" s="166"/>
      <c r="BA66" s="166"/>
      <c r="BB66" s="1307" t="s">
        <v>5939</v>
      </c>
      <c r="BC66" s="1308"/>
      <c r="BD66" s="1308"/>
      <c r="BE66" s="1308"/>
      <c r="BF66" s="1308"/>
      <c r="BG66" s="1308"/>
      <c r="BH66" s="1308"/>
      <c r="BI66" s="1308"/>
      <c r="BJ66" s="1308"/>
      <c r="BK66" s="1308"/>
      <c r="BL66" s="1308"/>
      <c r="BM66" s="1308"/>
      <c r="BN66" s="1308"/>
      <c r="BO66" s="1308"/>
      <c r="BP66" s="1308"/>
      <c r="BQ66" s="1308"/>
      <c r="BR66" s="1308"/>
      <c r="BS66" s="1308"/>
      <c r="BT66" s="1308"/>
      <c r="BU66" s="1308"/>
      <c r="BV66" s="1308"/>
      <c r="BW66" s="1308"/>
      <c r="BX66" s="1308"/>
      <c r="BY66" s="1308"/>
      <c r="BZ66" s="1308"/>
      <c r="CA66" s="1308"/>
      <c r="CB66" s="1308"/>
      <c r="CC66" s="1308"/>
      <c r="CD66" s="1309"/>
    </row>
    <row r="67" spans="1:127" s="490" customFormat="1" ht="28.5" customHeight="1">
      <c r="C67" s="1285"/>
      <c r="D67" s="1286"/>
      <c r="E67" s="1286"/>
      <c r="F67" s="1286"/>
      <c r="G67" s="1286"/>
      <c r="H67" s="1286"/>
      <c r="I67" s="1287"/>
      <c r="L67" s="1310" t="s">
        <v>15</v>
      </c>
      <c r="M67" s="1311"/>
      <c r="N67" s="1311"/>
      <c r="O67" s="1311"/>
      <c r="P67" s="1311"/>
      <c r="Q67" s="1311"/>
      <c r="R67" s="1311"/>
      <c r="S67" s="1311"/>
      <c r="T67" s="1311"/>
      <c r="U67" s="1311"/>
      <c r="V67" s="1311"/>
      <c r="W67" s="1311"/>
      <c r="X67" s="1311"/>
      <c r="Y67" s="1311"/>
      <c r="Z67" s="1311"/>
      <c r="AA67" s="1311"/>
      <c r="AB67" s="1311"/>
      <c r="AC67" s="1311"/>
      <c r="AD67" s="1311"/>
      <c r="AE67" s="1311"/>
      <c r="AF67" s="1311"/>
      <c r="AG67" s="1311"/>
      <c r="AH67" s="1311"/>
      <c r="AI67" s="1311"/>
      <c r="AJ67" s="1311"/>
      <c r="AK67" s="1311"/>
      <c r="AL67" s="1311"/>
      <c r="AM67" s="1311"/>
      <c r="AN67" s="1311"/>
      <c r="AO67" s="1312"/>
      <c r="AQ67" s="488"/>
      <c r="AR67" s="158"/>
      <c r="AS67" s="1285"/>
      <c r="AT67" s="1286"/>
      <c r="AU67" s="1286"/>
      <c r="AV67" s="1286"/>
      <c r="AW67" s="1286"/>
      <c r="AX67" s="1286"/>
      <c r="AY67" s="1287"/>
      <c r="BB67" s="1313" t="s">
        <v>205</v>
      </c>
      <c r="BC67" s="1314"/>
      <c r="BD67" s="1314"/>
      <c r="BE67" s="1314"/>
      <c r="BF67" s="1314"/>
      <c r="BG67" s="1314"/>
      <c r="BH67" s="1314"/>
      <c r="BI67" s="1314"/>
      <c r="BJ67" s="1314"/>
      <c r="BK67" s="1314"/>
      <c r="BL67" s="1314"/>
      <c r="BM67" s="1314"/>
      <c r="BN67" s="1314"/>
      <c r="BO67" s="1314"/>
      <c r="BP67" s="1314"/>
      <c r="BQ67" s="1314"/>
      <c r="BR67" s="491"/>
      <c r="BS67" s="1315" t="s">
        <v>278</v>
      </c>
      <c r="BT67" s="1315"/>
      <c r="BU67" s="1315"/>
      <c r="BV67" s="1315"/>
      <c r="BW67" s="1315"/>
      <c r="BX67" s="1315"/>
      <c r="BY67" s="1315"/>
      <c r="BZ67" s="1315"/>
      <c r="CA67" s="1315"/>
      <c r="CB67" s="1315"/>
      <c r="CC67" s="1315"/>
      <c r="CD67" s="1316"/>
    </row>
    <row r="68" spans="1:127" s="490" customFormat="1" ht="23.25" customHeight="1">
      <c r="C68" s="1285"/>
      <c r="D68" s="1286"/>
      <c r="E68" s="1286"/>
      <c r="F68" s="1286"/>
      <c r="G68" s="1286"/>
      <c r="H68" s="1286"/>
      <c r="I68" s="1287"/>
      <c r="J68" s="166"/>
      <c r="K68" s="166"/>
      <c r="L68" s="1186" t="s">
        <v>6882</v>
      </c>
      <c r="M68" s="1187"/>
      <c r="N68" s="1187"/>
      <c r="O68" s="1187"/>
      <c r="P68" s="1187"/>
      <c r="Q68" s="1187"/>
      <c r="R68" s="1187"/>
      <c r="S68" s="1187"/>
      <c r="T68" s="1187"/>
      <c r="U68" s="1187"/>
      <c r="V68" s="1187"/>
      <c r="W68" s="1187"/>
      <c r="X68" s="1187"/>
      <c r="Y68" s="1187"/>
      <c r="Z68" s="1187"/>
      <c r="AA68" s="1187"/>
      <c r="AB68" s="1187"/>
      <c r="AC68" s="1187"/>
      <c r="AD68" s="1187"/>
      <c r="AE68" s="1187"/>
      <c r="AF68" s="1187"/>
      <c r="AG68" s="1187"/>
      <c r="AH68" s="1187"/>
      <c r="AI68" s="1187"/>
      <c r="AJ68" s="1187"/>
      <c r="AK68" s="1187"/>
      <c r="AL68" s="1187"/>
      <c r="AM68" s="1187"/>
      <c r="AN68" s="1187"/>
      <c r="AO68" s="1188"/>
      <c r="AQ68" s="488"/>
      <c r="AR68" s="158"/>
      <c r="AS68" s="1285"/>
      <c r="AT68" s="1286"/>
      <c r="AU68" s="1286"/>
      <c r="AV68" s="1286"/>
      <c r="AW68" s="1286"/>
      <c r="AX68" s="1286"/>
      <c r="AY68" s="1287"/>
      <c r="AZ68" s="166"/>
      <c r="BA68" s="166"/>
      <c r="BB68" s="1186" t="s">
        <v>5907</v>
      </c>
      <c r="BC68" s="1187"/>
      <c r="BD68" s="1187"/>
      <c r="BE68" s="1187"/>
      <c r="BF68" s="1187"/>
      <c r="BG68" s="1187"/>
      <c r="BH68" s="1187"/>
      <c r="BI68" s="1187"/>
      <c r="BJ68" s="1187"/>
      <c r="BK68" s="1187"/>
      <c r="BL68" s="1187"/>
      <c r="BM68" s="1187"/>
      <c r="BN68" s="1187"/>
      <c r="BO68" s="1187"/>
      <c r="BP68" s="1187"/>
      <c r="BQ68" s="1187"/>
      <c r="BR68" s="1187"/>
      <c r="BS68" s="1187"/>
      <c r="BT68" s="1187"/>
      <c r="BU68" s="1187"/>
      <c r="BV68" s="1187"/>
      <c r="BW68" s="1187"/>
      <c r="BX68" s="1187"/>
      <c r="BY68" s="1187"/>
      <c r="BZ68" s="1187"/>
      <c r="CA68" s="1187"/>
      <c r="CB68" s="1187"/>
      <c r="CC68" s="1187"/>
      <c r="CD68" s="1188"/>
    </row>
    <row r="69" spans="1:127" s="490" customFormat="1" ht="51" customHeight="1">
      <c r="C69" s="1285"/>
      <c r="D69" s="1286"/>
      <c r="E69" s="1286"/>
      <c r="F69" s="1286"/>
      <c r="G69" s="1286"/>
      <c r="H69" s="1286"/>
      <c r="I69" s="1287"/>
      <c r="J69" s="261"/>
      <c r="K69" s="261"/>
      <c r="L69" s="1189"/>
      <c r="M69" s="1190"/>
      <c r="N69" s="1190"/>
      <c r="O69" s="1190"/>
      <c r="P69" s="1190"/>
      <c r="Q69" s="1190"/>
      <c r="R69" s="1190"/>
      <c r="S69" s="1190"/>
      <c r="T69" s="1190"/>
      <c r="U69" s="1190"/>
      <c r="V69" s="1190"/>
      <c r="W69" s="1190"/>
      <c r="X69" s="1190"/>
      <c r="Y69" s="1190"/>
      <c r="Z69" s="1190"/>
      <c r="AA69" s="1190"/>
      <c r="AB69" s="1190"/>
      <c r="AC69" s="1190"/>
      <c r="AD69" s="1190"/>
      <c r="AE69" s="1190"/>
      <c r="AF69" s="1190"/>
      <c r="AG69" s="1190"/>
      <c r="AH69" s="1190"/>
      <c r="AI69" s="1190"/>
      <c r="AJ69" s="1190"/>
      <c r="AK69" s="1190"/>
      <c r="AL69" s="1190"/>
      <c r="AM69" s="1190"/>
      <c r="AN69" s="1190"/>
      <c r="AO69" s="1191"/>
      <c r="AQ69" s="158"/>
      <c r="AR69" s="158"/>
      <c r="AS69" s="1285"/>
      <c r="AT69" s="1286"/>
      <c r="AU69" s="1286"/>
      <c r="AV69" s="1286"/>
      <c r="AW69" s="1286"/>
      <c r="AX69" s="1286"/>
      <c r="AY69" s="1287"/>
      <c r="AZ69" s="261"/>
      <c r="BA69" s="261"/>
      <c r="BB69" s="1189"/>
      <c r="BC69" s="1190"/>
      <c r="BD69" s="1190"/>
      <c r="BE69" s="1190"/>
      <c r="BF69" s="1190"/>
      <c r="BG69" s="1190"/>
      <c r="BH69" s="1190"/>
      <c r="BI69" s="1190"/>
      <c r="BJ69" s="1190"/>
      <c r="BK69" s="1190"/>
      <c r="BL69" s="1190"/>
      <c r="BM69" s="1190"/>
      <c r="BN69" s="1190"/>
      <c r="BO69" s="1190"/>
      <c r="BP69" s="1190"/>
      <c r="BQ69" s="1190"/>
      <c r="BR69" s="1190"/>
      <c r="BS69" s="1190"/>
      <c r="BT69" s="1190"/>
      <c r="BU69" s="1190"/>
      <c r="BV69" s="1190"/>
      <c r="BW69" s="1190"/>
      <c r="BX69" s="1190"/>
      <c r="BY69" s="1190"/>
      <c r="BZ69" s="1190"/>
      <c r="CA69" s="1190"/>
      <c r="CB69" s="1190"/>
      <c r="CC69" s="1190"/>
      <c r="CD69" s="1191"/>
    </row>
    <row r="70" spans="1:127" s="490" customFormat="1" ht="51" customHeight="1">
      <c r="C70" s="1285"/>
      <c r="D70" s="1286"/>
      <c r="E70" s="1286"/>
      <c r="F70" s="1286"/>
      <c r="G70" s="1286"/>
      <c r="H70" s="1286"/>
      <c r="I70" s="1287"/>
      <c r="J70" s="261"/>
      <c r="K70" s="261"/>
      <c r="L70" s="1189"/>
      <c r="M70" s="1190"/>
      <c r="N70" s="1190"/>
      <c r="O70" s="1190"/>
      <c r="P70" s="1190"/>
      <c r="Q70" s="1190"/>
      <c r="R70" s="1190"/>
      <c r="S70" s="1190"/>
      <c r="T70" s="1190"/>
      <c r="U70" s="1190"/>
      <c r="V70" s="1190"/>
      <c r="W70" s="1190"/>
      <c r="X70" s="1190"/>
      <c r="Y70" s="1190"/>
      <c r="Z70" s="1190"/>
      <c r="AA70" s="1190"/>
      <c r="AB70" s="1190"/>
      <c r="AC70" s="1190"/>
      <c r="AD70" s="1190"/>
      <c r="AE70" s="1190"/>
      <c r="AF70" s="1190"/>
      <c r="AG70" s="1190"/>
      <c r="AH70" s="1190"/>
      <c r="AI70" s="1190"/>
      <c r="AJ70" s="1190"/>
      <c r="AK70" s="1190"/>
      <c r="AL70" s="1190"/>
      <c r="AM70" s="1190"/>
      <c r="AN70" s="1190"/>
      <c r="AO70" s="1191"/>
      <c r="AQ70" s="487"/>
      <c r="AR70" s="158"/>
      <c r="AS70" s="1285"/>
      <c r="AT70" s="1286"/>
      <c r="AU70" s="1286"/>
      <c r="AV70" s="1286"/>
      <c r="AW70" s="1286"/>
      <c r="AX70" s="1286"/>
      <c r="AY70" s="1287"/>
      <c r="AZ70" s="261"/>
      <c r="BA70" s="261"/>
      <c r="BB70" s="1189"/>
      <c r="BC70" s="1190"/>
      <c r="BD70" s="1190"/>
      <c r="BE70" s="1190"/>
      <c r="BF70" s="1190"/>
      <c r="BG70" s="1190"/>
      <c r="BH70" s="1190"/>
      <c r="BI70" s="1190"/>
      <c r="BJ70" s="1190"/>
      <c r="BK70" s="1190"/>
      <c r="BL70" s="1190"/>
      <c r="BM70" s="1190"/>
      <c r="BN70" s="1190"/>
      <c r="BO70" s="1190"/>
      <c r="BP70" s="1190"/>
      <c r="BQ70" s="1190"/>
      <c r="BR70" s="1190"/>
      <c r="BS70" s="1190"/>
      <c r="BT70" s="1190"/>
      <c r="BU70" s="1190"/>
      <c r="BV70" s="1190"/>
      <c r="BW70" s="1190"/>
      <c r="BX70" s="1190"/>
      <c r="BY70" s="1190"/>
      <c r="BZ70" s="1190"/>
      <c r="CA70" s="1190"/>
      <c r="CB70" s="1190"/>
      <c r="CC70" s="1190"/>
      <c r="CD70" s="1191"/>
    </row>
    <row r="71" spans="1:127" s="490" customFormat="1" ht="51" customHeight="1">
      <c r="C71" s="1285"/>
      <c r="D71" s="1286"/>
      <c r="E71" s="1286"/>
      <c r="F71" s="1286"/>
      <c r="G71" s="1286"/>
      <c r="H71" s="1286"/>
      <c r="I71" s="1287"/>
      <c r="L71" s="1189"/>
      <c r="M71" s="1190"/>
      <c r="N71" s="1190"/>
      <c r="O71" s="1190"/>
      <c r="P71" s="1190"/>
      <c r="Q71" s="1190"/>
      <c r="R71" s="1190"/>
      <c r="S71" s="1190"/>
      <c r="T71" s="1190"/>
      <c r="U71" s="1190"/>
      <c r="V71" s="1190"/>
      <c r="W71" s="1190"/>
      <c r="X71" s="1190"/>
      <c r="Y71" s="1190"/>
      <c r="Z71" s="1190"/>
      <c r="AA71" s="1190"/>
      <c r="AB71" s="1190"/>
      <c r="AC71" s="1190"/>
      <c r="AD71" s="1190"/>
      <c r="AE71" s="1190"/>
      <c r="AF71" s="1190"/>
      <c r="AG71" s="1190"/>
      <c r="AH71" s="1190"/>
      <c r="AI71" s="1190"/>
      <c r="AJ71" s="1190"/>
      <c r="AK71" s="1190"/>
      <c r="AL71" s="1190"/>
      <c r="AM71" s="1190"/>
      <c r="AN71" s="1190"/>
      <c r="AO71" s="1191"/>
      <c r="AQ71" s="487"/>
      <c r="AR71" s="158"/>
      <c r="AS71" s="1285"/>
      <c r="AT71" s="1286"/>
      <c r="AU71" s="1286"/>
      <c r="AV71" s="1286"/>
      <c r="AW71" s="1286"/>
      <c r="AX71" s="1286"/>
      <c r="AY71" s="1287"/>
      <c r="BB71" s="1189"/>
      <c r="BC71" s="1190"/>
      <c r="BD71" s="1190"/>
      <c r="BE71" s="1190"/>
      <c r="BF71" s="1190"/>
      <c r="BG71" s="1190"/>
      <c r="BH71" s="1190"/>
      <c r="BI71" s="1190"/>
      <c r="BJ71" s="1190"/>
      <c r="BK71" s="1190"/>
      <c r="BL71" s="1190"/>
      <c r="BM71" s="1190"/>
      <c r="BN71" s="1190"/>
      <c r="BO71" s="1190"/>
      <c r="BP71" s="1190"/>
      <c r="BQ71" s="1190"/>
      <c r="BR71" s="1190"/>
      <c r="BS71" s="1190"/>
      <c r="BT71" s="1190"/>
      <c r="BU71" s="1190"/>
      <c r="BV71" s="1190"/>
      <c r="BW71" s="1190"/>
      <c r="BX71" s="1190"/>
      <c r="BY71" s="1190"/>
      <c r="BZ71" s="1190"/>
      <c r="CA71" s="1190"/>
      <c r="CB71" s="1190"/>
      <c r="CC71" s="1190"/>
      <c r="CD71" s="1191"/>
    </row>
    <row r="72" spans="1:127" s="490" customFormat="1" ht="51" customHeight="1" thickBot="1">
      <c r="C72" s="1285"/>
      <c r="D72" s="1286"/>
      <c r="E72" s="1286"/>
      <c r="F72" s="1286"/>
      <c r="G72" s="1286"/>
      <c r="H72" s="1286"/>
      <c r="I72" s="1287"/>
      <c r="L72" s="1189"/>
      <c r="M72" s="1190"/>
      <c r="N72" s="1190"/>
      <c r="O72" s="1190"/>
      <c r="P72" s="1190"/>
      <c r="Q72" s="1190"/>
      <c r="R72" s="1190"/>
      <c r="S72" s="1190"/>
      <c r="T72" s="1190"/>
      <c r="U72" s="1190"/>
      <c r="V72" s="1190"/>
      <c r="W72" s="1190"/>
      <c r="X72" s="1190"/>
      <c r="Y72" s="1190"/>
      <c r="Z72" s="1190"/>
      <c r="AA72" s="1190"/>
      <c r="AB72" s="1190"/>
      <c r="AC72" s="1190"/>
      <c r="AD72" s="1190"/>
      <c r="AE72" s="1190"/>
      <c r="AF72" s="1190"/>
      <c r="AG72" s="1190"/>
      <c r="AH72" s="1190"/>
      <c r="AI72" s="1190"/>
      <c r="AJ72" s="1190"/>
      <c r="AK72" s="1190"/>
      <c r="AL72" s="1190"/>
      <c r="AM72" s="1190"/>
      <c r="AN72" s="1190"/>
      <c r="AO72" s="1191"/>
      <c r="AQ72" s="417" t="s">
        <v>5906</v>
      </c>
      <c r="AR72" s="158"/>
      <c r="AS72" s="1285"/>
      <c r="AT72" s="1286"/>
      <c r="AU72" s="1286"/>
      <c r="AV72" s="1286"/>
      <c r="AW72" s="1286"/>
      <c r="AX72" s="1286"/>
      <c r="AY72" s="1287"/>
      <c r="BB72" s="1189"/>
      <c r="BC72" s="1190"/>
      <c r="BD72" s="1190"/>
      <c r="BE72" s="1190"/>
      <c r="BF72" s="1190"/>
      <c r="BG72" s="1190"/>
      <c r="BH72" s="1190"/>
      <c r="BI72" s="1190"/>
      <c r="BJ72" s="1190"/>
      <c r="BK72" s="1190"/>
      <c r="BL72" s="1190"/>
      <c r="BM72" s="1190"/>
      <c r="BN72" s="1190"/>
      <c r="BO72" s="1190"/>
      <c r="BP72" s="1190"/>
      <c r="BQ72" s="1190"/>
      <c r="BR72" s="1190"/>
      <c r="BS72" s="1190"/>
      <c r="BT72" s="1190"/>
      <c r="BU72" s="1190"/>
      <c r="BV72" s="1190"/>
      <c r="BW72" s="1190"/>
      <c r="BX72" s="1190"/>
      <c r="BY72" s="1190"/>
      <c r="BZ72" s="1190"/>
      <c r="CA72" s="1190"/>
      <c r="CB72" s="1190"/>
      <c r="CC72" s="1190"/>
      <c r="CD72" s="1191"/>
    </row>
    <row r="73" spans="1:127" s="490" customFormat="1" ht="29.25" customHeight="1" thickBot="1">
      <c r="A73" s="490" t="s">
        <v>6883</v>
      </c>
      <c r="C73" s="1288"/>
      <c r="D73" s="1289"/>
      <c r="E73" s="1289"/>
      <c r="F73" s="1289"/>
      <c r="G73" s="1289"/>
      <c r="H73" s="1289"/>
      <c r="I73" s="1290"/>
      <c r="K73" s="170"/>
      <c r="L73" s="1234">
        <f>VLOOKUP(A73,'Прайс-лист'!B:K,10,0)</f>
        <v>1920</v>
      </c>
      <c r="M73" s="1235"/>
      <c r="N73" s="1235"/>
      <c r="O73" s="1235"/>
      <c r="P73" s="1235"/>
      <c r="Q73" s="1235"/>
      <c r="R73" s="1235"/>
      <c r="S73" s="1235"/>
      <c r="T73" s="1235"/>
      <c r="U73" s="1235"/>
      <c r="V73" s="1235"/>
      <c r="W73" s="1235"/>
      <c r="X73" s="1235"/>
      <c r="Y73" s="1235"/>
      <c r="Z73" s="1235"/>
      <c r="AA73" s="1235"/>
      <c r="AB73" s="1235"/>
      <c r="AC73" s="1235"/>
      <c r="AD73" s="1235"/>
      <c r="AE73" s="1235"/>
      <c r="AF73" s="1235"/>
      <c r="AG73" s="1236"/>
      <c r="AH73" s="1005"/>
      <c r="AI73" s="1006"/>
      <c r="AJ73" s="1006"/>
      <c r="AK73" s="1006"/>
      <c r="AL73" s="1006"/>
      <c r="AM73" s="1006"/>
      <c r="AN73" s="1006"/>
      <c r="AO73" s="1007"/>
      <c r="AQ73" s="170" t="s">
        <v>5905</v>
      </c>
      <c r="AS73" s="1288"/>
      <c r="AT73" s="1289"/>
      <c r="AU73" s="1289"/>
      <c r="AV73" s="1289"/>
      <c r="AW73" s="1289"/>
      <c r="AX73" s="1289"/>
      <c r="AY73" s="1290"/>
      <c r="BB73" s="1237">
        <f>VLOOKUP(AQ72,'Прайс-лист'!B:K,10,0)</f>
        <v>2840</v>
      </c>
      <c r="BC73" s="1238"/>
      <c r="BD73" s="1238"/>
      <c r="BE73" s="1238"/>
      <c r="BF73" s="1238"/>
      <c r="BG73" s="1238"/>
      <c r="BH73" s="1238"/>
      <c r="BI73" s="1238"/>
      <c r="BJ73" s="1238"/>
      <c r="BK73" s="1238"/>
      <c r="BL73" s="1238"/>
      <c r="BM73" s="1021"/>
      <c r="BN73" s="1021"/>
      <c r="BO73" s="1021"/>
      <c r="BP73" s="1021"/>
      <c r="BQ73" s="1239">
        <f>VLOOKUP(AQ73,'Прайс-лист'!B:K,10,0)</f>
        <v>2840</v>
      </c>
      <c r="BR73" s="1239"/>
      <c r="BS73" s="1239"/>
      <c r="BT73" s="1239"/>
      <c r="BU73" s="1239"/>
      <c r="BV73" s="1239"/>
      <c r="BW73" s="1239"/>
      <c r="BX73" s="1239"/>
      <c r="BY73" s="1239"/>
      <c r="BZ73" s="1239"/>
      <c r="CA73" s="1239"/>
      <c r="CB73" s="1021"/>
      <c r="CC73" s="1021"/>
      <c r="CD73" s="1022"/>
    </row>
    <row r="74" spans="1:127" s="490" customFormat="1" ht="12" customHeight="1" thickBot="1">
      <c r="BT74" s="166"/>
      <c r="BU74" s="166"/>
      <c r="BV74" s="166"/>
      <c r="BW74" s="166"/>
      <c r="BX74" s="166"/>
      <c r="BY74" s="166"/>
      <c r="BZ74" s="166"/>
      <c r="CA74" s="166"/>
      <c r="CB74" s="166"/>
      <c r="CC74" s="166"/>
      <c r="CD74" s="166"/>
      <c r="CE74" s="166"/>
      <c r="CF74" s="489"/>
      <c r="CG74" s="489"/>
      <c r="CH74" s="489"/>
      <c r="CI74" s="489"/>
      <c r="CJ74" s="489"/>
      <c r="CK74" s="489"/>
      <c r="CL74" s="489"/>
      <c r="CM74" s="489"/>
      <c r="CN74" s="489"/>
      <c r="CO74" s="489"/>
      <c r="CP74" s="489"/>
      <c r="CQ74" s="489"/>
      <c r="CR74" s="489"/>
      <c r="CS74" s="489"/>
      <c r="CT74" s="489"/>
      <c r="CU74" s="489"/>
      <c r="CV74" s="489"/>
      <c r="CW74" s="489"/>
      <c r="CX74" s="489"/>
      <c r="CY74" s="489"/>
      <c r="CZ74" s="489"/>
      <c r="DA74" s="489"/>
      <c r="DB74" s="489"/>
      <c r="DC74" s="489"/>
      <c r="DD74" s="489"/>
      <c r="DE74" s="489"/>
      <c r="DF74" s="489"/>
      <c r="DG74" s="489"/>
      <c r="DH74" s="489"/>
      <c r="DI74" s="489"/>
      <c r="DJ74" s="489"/>
      <c r="DK74" s="489"/>
      <c r="DL74" s="489"/>
      <c r="DM74" s="489"/>
      <c r="DN74" s="489"/>
      <c r="DO74" s="489"/>
      <c r="DP74" s="489"/>
      <c r="DQ74" s="489"/>
      <c r="DR74" s="489"/>
      <c r="DS74" s="489"/>
      <c r="DT74" s="489"/>
      <c r="DU74" s="489"/>
      <c r="DV74" s="489"/>
      <c r="DW74" s="166"/>
    </row>
    <row r="75" spans="1:127" s="283" customFormat="1" ht="31.5" customHeight="1" thickBot="1">
      <c r="C75" s="1201" t="s">
        <v>4351</v>
      </c>
      <c r="D75" s="1202"/>
      <c r="E75" s="1202"/>
      <c r="F75" s="1202"/>
      <c r="G75" s="1202"/>
      <c r="H75" s="1202"/>
      <c r="I75" s="1202"/>
      <c r="J75" s="1202"/>
      <c r="K75" s="1202"/>
      <c r="L75" s="1202"/>
      <c r="M75" s="1202"/>
      <c r="N75" s="1202"/>
      <c r="O75" s="1202"/>
      <c r="P75" s="1202"/>
      <c r="Q75" s="1202"/>
      <c r="R75" s="1202"/>
      <c r="S75" s="1202"/>
      <c r="T75" s="1202"/>
      <c r="U75" s="1202"/>
      <c r="V75" s="1202"/>
      <c r="W75" s="1202"/>
      <c r="X75" s="1202"/>
      <c r="Y75" s="1202"/>
      <c r="Z75" s="1202"/>
      <c r="AA75" s="1202"/>
      <c r="AB75" s="1202"/>
      <c r="AC75" s="1202"/>
      <c r="AD75" s="1202"/>
      <c r="AE75" s="1202"/>
      <c r="AF75" s="1202"/>
      <c r="AG75" s="1202"/>
      <c r="AH75" s="1202"/>
      <c r="AI75" s="1202"/>
      <c r="AJ75" s="1202"/>
      <c r="AK75" s="1202"/>
      <c r="AL75" s="1202"/>
      <c r="AM75" s="1202"/>
      <c r="AN75" s="1202"/>
      <c r="AO75" s="1202"/>
      <c r="AP75" s="1202"/>
      <c r="AQ75" s="1202"/>
      <c r="AR75" s="1202"/>
      <c r="AS75" s="1202"/>
      <c r="AT75" s="1202"/>
      <c r="AU75" s="1202"/>
      <c r="AV75" s="1202"/>
      <c r="AW75" s="1202"/>
      <c r="AX75" s="1202"/>
      <c r="AY75" s="1202"/>
      <c r="AZ75" s="1202"/>
      <c r="BA75" s="1202"/>
      <c r="BB75" s="1202"/>
      <c r="BC75" s="1202"/>
      <c r="BD75" s="1202"/>
      <c r="BE75" s="1202"/>
      <c r="BF75" s="1202"/>
      <c r="BG75" s="1202"/>
      <c r="BH75" s="1202"/>
      <c r="BI75" s="1202"/>
      <c r="BJ75" s="1202"/>
      <c r="BK75" s="1202"/>
      <c r="BL75" s="1202"/>
      <c r="BM75" s="1202"/>
      <c r="BN75" s="1202"/>
      <c r="BO75" s="1202"/>
      <c r="BP75" s="1202"/>
      <c r="BQ75" s="1202"/>
      <c r="BR75" s="1202"/>
      <c r="BS75" s="1202"/>
      <c r="BT75" s="1202"/>
      <c r="BU75" s="1202"/>
      <c r="BV75" s="1202"/>
      <c r="BW75" s="1202"/>
      <c r="BX75" s="1202"/>
      <c r="BY75" s="1202"/>
      <c r="BZ75" s="1202"/>
      <c r="CA75" s="1202"/>
      <c r="CB75" s="1202"/>
      <c r="CC75" s="1202"/>
      <c r="CD75" s="1202"/>
      <c r="CE75" s="1202"/>
      <c r="CF75" s="1202"/>
      <c r="CG75" s="1202"/>
      <c r="CH75" s="1202"/>
      <c r="CI75" s="1202"/>
      <c r="CJ75" s="1202"/>
      <c r="CK75" s="1202"/>
      <c r="CL75" s="1202"/>
      <c r="CM75" s="1202"/>
      <c r="CN75" s="1202"/>
      <c r="CO75" s="1202"/>
      <c r="CP75" s="1202"/>
      <c r="CQ75" s="1202"/>
      <c r="CR75" s="1202"/>
      <c r="CS75" s="1202"/>
      <c r="CT75" s="1202"/>
      <c r="CU75" s="1202"/>
      <c r="CV75" s="1202"/>
      <c r="CW75" s="1202"/>
      <c r="CX75" s="1202"/>
      <c r="CY75" s="1202"/>
      <c r="CZ75" s="1202"/>
      <c r="DA75" s="1202"/>
      <c r="DB75" s="1202"/>
      <c r="DC75" s="1202"/>
      <c r="DD75" s="1202"/>
      <c r="DE75" s="1202"/>
      <c r="DF75" s="1202"/>
      <c r="DG75" s="1202"/>
      <c r="DH75" s="1202"/>
      <c r="DI75" s="1202"/>
      <c r="DJ75" s="1202"/>
      <c r="DK75" s="1202"/>
      <c r="DL75" s="1202"/>
      <c r="DM75" s="1202"/>
      <c r="DN75" s="1202"/>
      <c r="DO75" s="1202"/>
      <c r="DP75" s="1202"/>
      <c r="DQ75" s="1202"/>
      <c r="DR75" s="1202"/>
      <c r="DS75" s="1202"/>
      <c r="DT75" s="1202"/>
      <c r="DU75" s="1202"/>
      <c r="DV75" s="1203"/>
    </row>
    <row r="76" spans="1:127" s="169" customFormat="1" ht="10.5" customHeight="1">
      <c r="B76" s="225"/>
      <c r="BI76" s="151"/>
      <c r="BJ76" s="151"/>
      <c r="BK76" s="151"/>
      <c r="BL76" s="151"/>
      <c r="BM76" s="151"/>
      <c r="BN76" s="151"/>
      <c r="BO76" s="151"/>
      <c r="BP76" s="151"/>
      <c r="BQ76" s="151"/>
      <c r="BR76" s="151"/>
      <c r="BS76" s="151"/>
      <c r="BT76" s="151"/>
      <c r="BU76" s="151"/>
      <c r="BV76" s="151"/>
      <c r="BW76" s="151"/>
      <c r="BX76" s="151"/>
      <c r="BY76" s="151"/>
    </row>
    <row r="77" spans="1:127" s="182" customFormat="1" ht="32.25" customHeight="1">
      <c r="C77" s="1207" t="s">
        <v>5003</v>
      </c>
      <c r="D77" s="1207"/>
      <c r="E77" s="1207"/>
      <c r="F77" s="1207"/>
      <c r="G77" s="1207"/>
      <c r="H77" s="1207"/>
      <c r="I77" s="1207"/>
      <c r="J77" s="1207"/>
      <c r="K77" s="1207"/>
      <c r="L77" s="1207"/>
      <c r="M77" s="1207"/>
      <c r="N77" s="1207"/>
      <c r="Q77" s="1207" t="s">
        <v>15</v>
      </c>
      <c r="R77" s="1207"/>
      <c r="S77" s="1207"/>
      <c r="T77" s="1207"/>
      <c r="U77" s="1207"/>
      <c r="V77" s="1207"/>
      <c r="W77" s="1207"/>
      <c r="X77" s="1207"/>
      <c r="Y77" s="1207"/>
      <c r="Z77" s="1207"/>
      <c r="AA77" s="1207"/>
      <c r="AB77" s="1207"/>
      <c r="AE77" s="1303" t="s">
        <v>3395</v>
      </c>
      <c r="AF77" s="1303"/>
      <c r="AG77" s="1303"/>
      <c r="AH77" s="1303"/>
      <c r="AI77" s="1303"/>
      <c r="AJ77" s="1303"/>
      <c r="AK77" s="1303"/>
      <c r="AL77" s="1303"/>
      <c r="AM77" s="1303"/>
      <c r="AN77" s="1303"/>
      <c r="AO77" s="1303"/>
      <c r="AP77" s="1303"/>
      <c r="AS77" s="1271" t="s">
        <v>278</v>
      </c>
      <c r="AT77" s="1272"/>
      <c r="AU77" s="1272"/>
      <c r="AV77" s="1272"/>
      <c r="AW77" s="1272"/>
      <c r="AX77" s="1272"/>
      <c r="AY77" s="1272"/>
      <c r="AZ77" s="1272"/>
      <c r="BA77" s="1272"/>
      <c r="BB77" s="1272"/>
      <c r="BC77" s="1272"/>
      <c r="BD77" s="207"/>
      <c r="BF77" s="1227" t="s">
        <v>205</v>
      </c>
      <c r="BG77" s="1227"/>
      <c r="BH77" s="1227"/>
      <c r="BI77" s="1227"/>
      <c r="BJ77" s="1227"/>
      <c r="BK77" s="1227"/>
      <c r="BL77" s="1227"/>
      <c r="BM77" s="1227"/>
      <c r="BN77" s="1227"/>
      <c r="BO77" s="1227"/>
      <c r="BP77" s="1227"/>
      <c r="BQ77" s="1227"/>
      <c r="BR77" s="232"/>
      <c r="BS77" s="232"/>
      <c r="BT77" s="176"/>
      <c r="BU77" s="176"/>
      <c r="BV77" s="176"/>
      <c r="BW77" s="176"/>
      <c r="BX77" s="176"/>
      <c r="BY77" s="176"/>
      <c r="BZ77" s="208"/>
      <c r="CA77" s="208"/>
      <c r="CB77" s="208"/>
      <c r="CC77" s="208"/>
      <c r="CD77" s="208"/>
      <c r="CE77" s="208"/>
      <c r="CF77" s="208"/>
      <c r="CG77" s="208"/>
      <c r="CH77" s="208"/>
      <c r="CI77" s="208"/>
      <c r="CJ77" s="208"/>
      <c r="CK77" s="208"/>
      <c r="CL77" s="208"/>
      <c r="CM77" s="208"/>
      <c r="CN77" s="208"/>
      <c r="CO77" s="208"/>
      <c r="CP77" s="208"/>
      <c r="CQ77" s="208"/>
      <c r="CR77" s="208"/>
      <c r="CS77" s="208"/>
      <c r="CT77" s="208"/>
      <c r="CU77" s="208"/>
      <c r="CV77" s="208"/>
      <c r="CW77" s="208"/>
      <c r="CX77" s="208"/>
      <c r="CY77" s="208"/>
      <c r="CZ77" s="208"/>
      <c r="DA77" s="208"/>
      <c r="DB77" s="208"/>
      <c r="DC77" s="208"/>
      <c r="DD77" s="208"/>
      <c r="DE77" s="208"/>
      <c r="DF77" s="208"/>
      <c r="DG77" s="208"/>
      <c r="DH77" s="208"/>
      <c r="DI77" s="208"/>
      <c r="DJ77" s="208"/>
      <c r="DK77" s="208"/>
      <c r="DL77" s="208"/>
      <c r="DM77" s="208"/>
      <c r="DN77" s="208"/>
      <c r="DO77" s="208"/>
      <c r="DP77" s="208"/>
      <c r="DQ77" s="208"/>
      <c r="DR77" s="208"/>
      <c r="DS77" s="208"/>
      <c r="DT77" s="208"/>
      <c r="DU77" s="208"/>
      <c r="DV77" s="208"/>
      <c r="DW77" s="208"/>
    </row>
    <row r="78" spans="1:127" s="169" customFormat="1" ht="10.5" customHeight="1" thickBot="1">
      <c r="B78" s="225"/>
      <c r="BI78" s="151"/>
      <c r="BJ78" s="151"/>
      <c r="BK78" s="151"/>
      <c r="BL78" s="151"/>
      <c r="BM78" s="151"/>
      <c r="BN78" s="151"/>
      <c r="BO78" s="151"/>
      <c r="BP78" s="151"/>
      <c r="BQ78" s="151"/>
      <c r="BR78" s="151"/>
      <c r="BS78" s="151"/>
      <c r="BT78" s="151"/>
      <c r="BU78" s="151"/>
      <c r="BV78" s="151"/>
      <c r="BW78" s="151"/>
      <c r="BX78" s="151"/>
      <c r="BY78" s="151"/>
    </row>
    <row r="79" spans="1:127" s="166" customFormat="1" ht="22.5" customHeight="1" thickBot="1">
      <c r="C79" s="977" t="s">
        <v>3374</v>
      </c>
      <c r="D79" s="978"/>
      <c r="E79" s="978"/>
      <c r="F79" s="978"/>
      <c r="G79" s="978"/>
      <c r="H79" s="978"/>
      <c r="I79" s="978"/>
      <c r="J79" s="978"/>
      <c r="K79" s="978"/>
      <c r="L79" s="978"/>
      <c r="M79" s="978"/>
      <c r="N79" s="979"/>
      <c r="P79" s="167"/>
      <c r="Q79" s="977" t="s">
        <v>3377</v>
      </c>
      <c r="R79" s="978"/>
      <c r="S79" s="978"/>
      <c r="T79" s="978"/>
      <c r="U79" s="978"/>
      <c r="V79" s="978"/>
      <c r="W79" s="978"/>
      <c r="X79" s="978"/>
      <c r="Y79" s="978"/>
      <c r="Z79" s="978"/>
      <c r="AA79" s="978"/>
      <c r="AB79" s="979"/>
      <c r="AC79" s="167"/>
      <c r="AD79" s="167"/>
      <c r="AE79" s="977" t="s">
        <v>3355</v>
      </c>
      <c r="AF79" s="978"/>
      <c r="AG79" s="978"/>
      <c r="AH79" s="978"/>
      <c r="AI79" s="978"/>
      <c r="AJ79" s="978"/>
      <c r="AK79" s="978"/>
      <c r="AL79" s="978"/>
      <c r="AM79" s="978"/>
      <c r="AN79" s="978"/>
      <c r="AO79" s="978"/>
      <c r="AP79" s="979"/>
      <c r="AQ79" s="167"/>
      <c r="AR79" s="167"/>
      <c r="AS79" s="980" t="s">
        <v>3369</v>
      </c>
      <c r="AT79" s="981"/>
      <c r="AU79" s="981"/>
      <c r="AV79" s="981"/>
      <c r="AW79" s="981"/>
      <c r="AX79" s="981"/>
      <c r="AY79" s="981"/>
      <c r="AZ79" s="981"/>
      <c r="BA79" s="981"/>
      <c r="BB79" s="981"/>
      <c r="BC79" s="982"/>
      <c r="BF79" s="977" t="s">
        <v>3343</v>
      </c>
      <c r="BG79" s="978"/>
      <c r="BH79" s="978"/>
      <c r="BI79" s="978"/>
      <c r="BJ79" s="978"/>
      <c r="BK79" s="978"/>
      <c r="BL79" s="978"/>
      <c r="BM79" s="978"/>
      <c r="BN79" s="978"/>
      <c r="BO79" s="978"/>
      <c r="BP79" s="978"/>
      <c r="BQ79" s="979"/>
      <c r="BR79" s="167"/>
      <c r="BS79" s="167"/>
      <c r="BT79" s="977" t="s">
        <v>3349</v>
      </c>
      <c r="BU79" s="978"/>
      <c r="BV79" s="978"/>
      <c r="BW79" s="978"/>
      <c r="BX79" s="978"/>
      <c r="BY79" s="978"/>
      <c r="BZ79" s="978"/>
      <c r="CA79" s="978"/>
      <c r="CB79" s="978"/>
      <c r="CC79" s="978"/>
      <c r="CD79" s="978"/>
      <c r="CE79" s="979"/>
      <c r="CF79" s="167"/>
      <c r="CG79" s="167"/>
      <c r="CH79" s="977" t="s">
        <v>3360</v>
      </c>
      <c r="CI79" s="978"/>
      <c r="CJ79" s="978"/>
      <c r="CK79" s="978"/>
      <c r="CL79" s="978"/>
      <c r="CM79" s="978"/>
      <c r="CN79" s="978"/>
      <c r="CO79" s="978"/>
      <c r="CP79" s="978"/>
      <c r="CQ79" s="978"/>
      <c r="CR79" s="978"/>
      <c r="CS79" s="979"/>
      <c r="CT79" s="167"/>
      <c r="CV79" s="977" t="s">
        <v>3364</v>
      </c>
      <c r="CW79" s="978"/>
      <c r="CX79" s="978"/>
      <c r="CY79" s="978"/>
      <c r="CZ79" s="978"/>
      <c r="DA79" s="978"/>
      <c r="DB79" s="978"/>
      <c r="DC79" s="978"/>
      <c r="DD79" s="978"/>
      <c r="DE79" s="978"/>
      <c r="DF79" s="978"/>
      <c r="DG79" s="979"/>
      <c r="DH79" s="167"/>
      <c r="DI79" s="167"/>
    </row>
    <row r="80" spans="1:127" s="261" customFormat="1" ht="48" customHeight="1">
      <c r="C80" s="993" t="s">
        <v>4082</v>
      </c>
      <c r="D80" s="994"/>
      <c r="E80" s="994"/>
      <c r="F80" s="994"/>
      <c r="G80" s="994"/>
      <c r="H80" s="994"/>
      <c r="I80" s="994"/>
      <c r="J80" s="994"/>
      <c r="K80" s="994"/>
      <c r="L80" s="994"/>
      <c r="M80" s="994"/>
      <c r="N80" s="995"/>
      <c r="O80" s="133"/>
      <c r="P80" s="262"/>
      <c r="Q80" s="993" t="s">
        <v>4354</v>
      </c>
      <c r="R80" s="994"/>
      <c r="S80" s="994"/>
      <c r="T80" s="994"/>
      <c r="U80" s="994"/>
      <c r="V80" s="994"/>
      <c r="W80" s="994"/>
      <c r="X80" s="994"/>
      <c r="Y80" s="994"/>
      <c r="Z80" s="994"/>
      <c r="AA80" s="994"/>
      <c r="AB80" s="995"/>
      <c r="AC80" s="133"/>
      <c r="AD80" s="262"/>
      <c r="AE80" s="993" t="s">
        <v>4028</v>
      </c>
      <c r="AF80" s="994"/>
      <c r="AG80" s="994"/>
      <c r="AH80" s="994"/>
      <c r="AI80" s="994"/>
      <c r="AJ80" s="994"/>
      <c r="AK80" s="994"/>
      <c r="AL80" s="994"/>
      <c r="AM80" s="994"/>
      <c r="AN80" s="994"/>
      <c r="AO80" s="994"/>
      <c r="AP80" s="995"/>
      <c r="AQ80" s="133"/>
      <c r="AR80" s="262"/>
      <c r="AS80" s="993" t="s">
        <v>4081</v>
      </c>
      <c r="AT80" s="994"/>
      <c r="AU80" s="994"/>
      <c r="AV80" s="994"/>
      <c r="AW80" s="994"/>
      <c r="AX80" s="994"/>
      <c r="AY80" s="994"/>
      <c r="AZ80" s="994"/>
      <c r="BA80" s="994"/>
      <c r="BB80" s="994"/>
      <c r="BC80" s="995"/>
      <c r="BF80" s="993" t="s">
        <v>4078</v>
      </c>
      <c r="BG80" s="994"/>
      <c r="BH80" s="994"/>
      <c r="BI80" s="994"/>
      <c r="BJ80" s="994"/>
      <c r="BK80" s="994"/>
      <c r="BL80" s="994"/>
      <c r="BM80" s="994"/>
      <c r="BN80" s="994"/>
      <c r="BO80" s="994"/>
      <c r="BP80" s="994"/>
      <c r="BQ80" s="995"/>
      <c r="BR80" s="262"/>
      <c r="BS80" s="262"/>
      <c r="BT80" s="993" t="s">
        <v>4079</v>
      </c>
      <c r="BU80" s="994"/>
      <c r="BV80" s="994"/>
      <c r="BW80" s="994"/>
      <c r="BX80" s="994"/>
      <c r="BY80" s="994"/>
      <c r="BZ80" s="994"/>
      <c r="CA80" s="994"/>
      <c r="CB80" s="994"/>
      <c r="CC80" s="994"/>
      <c r="CD80" s="994"/>
      <c r="CE80" s="995"/>
      <c r="CF80" s="133"/>
      <c r="CG80" s="262"/>
      <c r="CH80" s="993" t="s">
        <v>4352</v>
      </c>
      <c r="CI80" s="994"/>
      <c r="CJ80" s="994"/>
      <c r="CK80" s="994"/>
      <c r="CL80" s="994"/>
      <c r="CM80" s="994"/>
      <c r="CN80" s="994"/>
      <c r="CO80" s="994"/>
      <c r="CP80" s="994"/>
      <c r="CQ80" s="994"/>
      <c r="CR80" s="994"/>
      <c r="CS80" s="995"/>
      <c r="CT80" s="133"/>
      <c r="CV80" s="993" t="s">
        <v>4353</v>
      </c>
      <c r="CW80" s="994"/>
      <c r="CX80" s="994"/>
      <c r="CY80" s="994"/>
      <c r="CZ80" s="994"/>
      <c r="DA80" s="994"/>
      <c r="DB80" s="994"/>
      <c r="DC80" s="994"/>
      <c r="DD80" s="994"/>
      <c r="DE80" s="994"/>
      <c r="DF80" s="994"/>
      <c r="DG80" s="995"/>
      <c r="DH80" s="133"/>
      <c r="DI80" s="262"/>
    </row>
    <row r="81" spans="1:113" s="261" customFormat="1" ht="24.75" customHeight="1">
      <c r="C81" s="1186" t="s">
        <v>3371</v>
      </c>
      <c r="D81" s="1211"/>
      <c r="E81" s="1211"/>
      <c r="F81" s="1211"/>
      <c r="G81" s="1211"/>
      <c r="H81" s="1211"/>
      <c r="I81" s="1211"/>
      <c r="J81" s="1211"/>
      <c r="K81" s="1211"/>
      <c r="L81" s="1211"/>
      <c r="M81" s="1211"/>
      <c r="N81" s="1188"/>
      <c r="O81" s="133"/>
      <c r="P81" s="262"/>
      <c r="Q81" s="1186" t="s">
        <v>3379</v>
      </c>
      <c r="R81" s="1211"/>
      <c r="S81" s="1211"/>
      <c r="T81" s="1211"/>
      <c r="U81" s="1211"/>
      <c r="V81" s="1211"/>
      <c r="W81" s="1211"/>
      <c r="X81" s="1211"/>
      <c r="Y81" s="1211"/>
      <c r="Z81" s="1211"/>
      <c r="AA81" s="1211"/>
      <c r="AB81" s="1188"/>
      <c r="AC81" s="133"/>
      <c r="AD81" s="262"/>
      <c r="AE81" s="1186" t="s">
        <v>3357</v>
      </c>
      <c r="AF81" s="1211"/>
      <c r="AG81" s="1211"/>
      <c r="AH81" s="1211"/>
      <c r="AI81" s="1211"/>
      <c r="AJ81" s="1211"/>
      <c r="AK81" s="1211"/>
      <c r="AL81" s="1211"/>
      <c r="AM81" s="1211"/>
      <c r="AN81" s="1211"/>
      <c r="AO81" s="1211"/>
      <c r="AP81" s="1188"/>
      <c r="AQ81" s="133"/>
      <c r="AR81" s="262"/>
      <c r="AS81" s="1186" t="s">
        <v>3371</v>
      </c>
      <c r="AT81" s="1211"/>
      <c r="AU81" s="1211"/>
      <c r="AV81" s="1211"/>
      <c r="AW81" s="1211"/>
      <c r="AX81" s="1211"/>
      <c r="AY81" s="1211"/>
      <c r="AZ81" s="1211"/>
      <c r="BA81" s="1211"/>
      <c r="BB81" s="1211"/>
      <c r="BC81" s="1188"/>
      <c r="BF81" s="1186" t="s">
        <v>3345</v>
      </c>
      <c r="BG81" s="1211"/>
      <c r="BH81" s="1211"/>
      <c r="BI81" s="1211"/>
      <c r="BJ81" s="1211"/>
      <c r="BK81" s="1211"/>
      <c r="BL81" s="1211"/>
      <c r="BM81" s="1211"/>
      <c r="BN81" s="1211"/>
      <c r="BO81" s="1211"/>
      <c r="BP81" s="1211"/>
      <c r="BQ81" s="1188"/>
      <c r="BR81" s="262"/>
      <c r="BS81" s="262"/>
      <c r="BT81" s="1186" t="s">
        <v>3351</v>
      </c>
      <c r="BU81" s="1211"/>
      <c r="BV81" s="1211"/>
      <c r="BW81" s="1211"/>
      <c r="BX81" s="1211"/>
      <c r="BY81" s="1211"/>
      <c r="BZ81" s="1211"/>
      <c r="CA81" s="1211"/>
      <c r="CB81" s="1211"/>
      <c r="CC81" s="1211"/>
      <c r="CD81" s="1211"/>
      <c r="CE81" s="1188"/>
      <c r="CF81" s="133"/>
      <c r="CG81" s="262"/>
      <c r="CH81" s="1186" t="s">
        <v>3362</v>
      </c>
      <c r="CI81" s="1211"/>
      <c r="CJ81" s="1211"/>
      <c r="CK81" s="1211"/>
      <c r="CL81" s="1211"/>
      <c r="CM81" s="1211"/>
      <c r="CN81" s="1211"/>
      <c r="CO81" s="1211"/>
      <c r="CP81" s="1211"/>
      <c r="CQ81" s="1211"/>
      <c r="CR81" s="1211"/>
      <c r="CS81" s="1188"/>
      <c r="CT81" s="133"/>
      <c r="CV81" s="1186" t="s">
        <v>3366</v>
      </c>
      <c r="CW81" s="1211"/>
      <c r="CX81" s="1211"/>
      <c r="CY81" s="1211"/>
      <c r="CZ81" s="1211"/>
      <c r="DA81" s="1211"/>
      <c r="DB81" s="1211"/>
      <c r="DC81" s="1211"/>
      <c r="DD81" s="1211"/>
      <c r="DE81" s="1211"/>
      <c r="DF81" s="1211"/>
      <c r="DG81" s="1188"/>
      <c r="DH81" s="133"/>
      <c r="DI81" s="262"/>
    </row>
    <row r="82" spans="1:113" ht="153" customHeight="1">
      <c r="C82" s="1183"/>
      <c r="D82" s="1184"/>
      <c r="E82" s="1184"/>
      <c r="F82" s="1184"/>
      <c r="G82" s="1184"/>
      <c r="H82" s="1184"/>
      <c r="I82" s="1184"/>
      <c r="J82" s="1184"/>
      <c r="K82" s="1184"/>
      <c r="L82" s="1184"/>
      <c r="M82" s="1184"/>
      <c r="N82" s="1185"/>
      <c r="O82" s="158"/>
      <c r="P82" s="158"/>
      <c r="Q82" s="1183"/>
      <c r="R82" s="1184"/>
      <c r="S82" s="1184"/>
      <c r="T82" s="1184"/>
      <c r="U82" s="1184"/>
      <c r="V82" s="1184"/>
      <c r="W82" s="1184"/>
      <c r="X82" s="1184"/>
      <c r="Y82" s="1184"/>
      <c r="Z82" s="1184"/>
      <c r="AA82" s="1184"/>
      <c r="AB82" s="1185"/>
      <c r="AC82" s="158"/>
      <c r="AD82" s="158"/>
      <c r="AE82" s="1183"/>
      <c r="AF82" s="1184"/>
      <c r="AG82" s="1184"/>
      <c r="AH82" s="1184"/>
      <c r="AI82" s="1184"/>
      <c r="AJ82" s="1184"/>
      <c r="AK82" s="1184"/>
      <c r="AL82" s="1184"/>
      <c r="AM82" s="1184"/>
      <c r="AN82" s="1184"/>
      <c r="AO82" s="1184"/>
      <c r="AP82" s="1185"/>
      <c r="AQ82" s="158"/>
      <c r="AR82" s="158"/>
      <c r="AS82" s="1274"/>
      <c r="AT82" s="1275"/>
      <c r="AU82" s="1275"/>
      <c r="AV82" s="1275"/>
      <c r="AW82" s="1275"/>
      <c r="AX82" s="1275"/>
      <c r="AY82" s="1275"/>
      <c r="AZ82" s="1275"/>
      <c r="BA82" s="1275"/>
      <c r="BB82" s="1275"/>
      <c r="BC82" s="1276"/>
      <c r="BF82" s="1183"/>
      <c r="BG82" s="1184"/>
      <c r="BH82" s="1184"/>
      <c r="BI82" s="1184"/>
      <c r="BJ82" s="1184"/>
      <c r="BK82" s="1184"/>
      <c r="BL82" s="1184"/>
      <c r="BM82" s="1184"/>
      <c r="BN82" s="1184"/>
      <c r="BO82" s="1184"/>
      <c r="BP82" s="1184"/>
      <c r="BQ82" s="1185"/>
      <c r="BR82" s="158"/>
      <c r="BS82" s="158"/>
      <c r="BT82" s="1183"/>
      <c r="BU82" s="1184"/>
      <c r="BV82" s="1184"/>
      <c r="BW82" s="1184"/>
      <c r="BX82" s="1184"/>
      <c r="BY82" s="1184"/>
      <c r="BZ82" s="1184"/>
      <c r="CA82" s="1184"/>
      <c r="CB82" s="1184"/>
      <c r="CC82" s="1184"/>
      <c r="CD82" s="1184"/>
      <c r="CE82" s="1185"/>
      <c r="CF82" s="158"/>
      <c r="CG82" s="158"/>
      <c r="CH82" s="1183"/>
      <c r="CI82" s="1184"/>
      <c r="CJ82" s="1184"/>
      <c r="CK82" s="1184"/>
      <c r="CL82" s="1184"/>
      <c r="CM82" s="1184"/>
      <c r="CN82" s="1184"/>
      <c r="CO82" s="1184"/>
      <c r="CP82" s="1184"/>
      <c r="CQ82" s="1184"/>
      <c r="CR82" s="1184"/>
      <c r="CS82" s="1185"/>
      <c r="CT82" s="158"/>
      <c r="CV82" s="1183"/>
      <c r="CW82" s="1184"/>
      <c r="CX82" s="1184"/>
      <c r="CY82" s="1184"/>
      <c r="CZ82" s="1184"/>
      <c r="DA82" s="1184"/>
      <c r="DB82" s="1184"/>
      <c r="DC82" s="1184"/>
      <c r="DD82" s="1184"/>
      <c r="DE82" s="1184"/>
      <c r="DF82" s="1184"/>
      <c r="DG82" s="1185"/>
      <c r="DH82" s="158"/>
      <c r="DI82" s="158"/>
    </row>
    <row r="83" spans="1:113" ht="22.5" customHeight="1">
      <c r="A83" s="170" t="s">
        <v>3376</v>
      </c>
      <c r="C83" s="1240">
        <f>VLOOKUP(A83,'Прайс-лист'!$B:$K,10,0)</f>
        <v>1780</v>
      </c>
      <c r="D83" s="1241"/>
      <c r="E83" s="1241"/>
      <c r="F83" s="1241"/>
      <c r="G83" s="1241"/>
      <c r="H83" s="1241"/>
      <c r="I83" s="1241"/>
      <c r="J83" s="1241"/>
      <c r="K83" s="1242"/>
      <c r="L83" s="1011"/>
      <c r="M83" s="1302"/>
      <c r="N83" s="1013"/>
      <c r="O83" s="170" t="s">
        <v>3380</v>
      </c>
      <c r="P83" s="158"/>
      <c r="Q83" s="1240">
        <f>VLOOKUP(O83,'Прайс-лист'!$B:$K,10,0)</f>
        <v>2430</v>
      </c>
      <c r="R83" s="1241"/>
      <c r="S83" s="1241"/>
      <c r="T83" s="1241"/>
      <c r="U83" s="1241"/>
      <c r="V83" s="1241"/>
      <c r="W83" s="1241"/>
      <c r="X83" s="1241"/>
      <c r="Y83" s="1242"/>
      <c r="Z83" s="1011"/>
      <c r="AA83" s="1302"/>
      <c r="AB83" s="1013"/>
      <c r="AC83" s="170" t="s">
        <v>3358</v>
      </c>
      <c r="AD83" s="158"/>
      <c r="AE83" s="714">
        <f>VLOOKUP(AC83,'Прайс-лист'!$B:$K,10,0)</f>
        <v>1070</v>
      </c>
      <c r="AF83" s="715"/>
      <c r="AG83" s="715"/>
      <c r="AH83" s="715"/>
      <c r="AI83" s="715"/>
      <c r="AJ83" s="715"/>
      <c r="AK83" s="715"/>
      <c r="AL83" s="715"/>
      <c r="AM83" s="716"/>
      <c r="AN83" s="1011"/>
      <c r="AO83" s="1302"/>
      <c r="AP83" s="1013"/>
      <c r="AQ83" s="170" t="s">
        <v>3372</v>
      </c>
      <c r="AR83" s="158"/>
      <c r="AS83" s="1240">
        <f>VLOOKUP(AQ83,'Прайс-лист'!$B:$K,10,0)</f>
        <v>1640</v>
      </c>
      <c r="AT83" s="1241"/>
      <c r="AU83" s="1241"/>
      <c r="AV83" s="1241"/>
      <c r="AW83" s="1241"/>
      <c r="AX83" s="1241"/>
      <c r="AY83" s="1241"/>
      <c r="AZ83" s="1241"/>
      <c r="BA83" s="1242"/>
      <c r="BB83" s="1011"/>
      <c r="BC83" s="1302"/>
      <c r="BD83" s="170" t="s">
        <v>3347</v>
      </c>
      <c r="BF83" s="714">
        <f>VLOOKUP(BD83,'Прайс-лист'!$B:$K,10,0)</f>
        <v>820</v>
      </c>
      <c r="BG83" s="715"/>
      <c r="BH83" s="715"/>
      <c r="BI83" s="715"/>
      <c r="BJ83" s="715"/>
      <c r="BK83" s="715"/>
      <c r="BL83" s="715"/>
      <c r="BM83" s="715"/>
      <c r="BN83" s="716"/>
      <c r="BO83" s="1025"/>
      <c r="BP83" s="1026"/>
      <c r="BQ83" s="1027"/>
      <c r="BR83" s="170" t="s">
        <v>3353</v>
      </c>
      <c r="BS83" s="158"/>
      <c r="BT83" s="714">
        <f>VLOOKUP(BR83,'Прайс-лист'!$B:$K,10,0)</f>
        <v>740</v>
      </c>
      <c r="BU83" s="715"/>
      <c r="BV83" s="715"/>
      <c r="BW83" s="715"/>
      <c r="BX83" s="715"/>
      <c r="BY83" s="715"/>
      <c r="BZ83" s="715"/>
      <c r="CA83" s="715"/>
      <c r="CB83" s="716"/>
      <c r="CC83" s="1025"/>
      <c r="CD83" s="1026"/>
      <c r="CE83" s="1027"/>
      <c r="CF83" s="170" t="s">
        <v>3363</v>
      </c>
      <c r="CG83" s="158"/>
      <c r="CH83" s="1240">
        <f>VLOOKUP(CF83,'Прайс-лист'!$B:$K,10,0)</f>
        <v>1030</v>
      </c>
      <c r="CI83" s="1241"/>
      <c r="CJ83" s="1241"/>
      <c r="CK83" s="1241"/>
      <c r="CL83" s="1241"/>
      <c r="CM83" s="1241"/>
      <c r="CN83" s="1241"/>
      <c r="CO83" s="1241"/>
      <c r="CP83" s="1242"/>
      <c r="CQ83" s="1025"/>
      <c r="CR83" s="1026"/>
      <c r="CS83" s="1027"/>
      <c r="CT83" s="170" t="s">
        <v>3367</v>
      </c>
      <c r="CV83" s="1240">
        <f>VLOOKUP(CT83,'Прайс-лист'!$B:$K,10,0)</f>
        <v>1030</v>
      </c>
      <c r="CW83" s="1241"/>
      <c r="CX83" s="1241"/>
      <c r="CY83" s="1241"/>
      <c r="CZ83" s="1241"/>
      <c r="DA83" s="1241"/>
      <c r="DB83" s="1241"/>
      <c r="DC83" s="1241"/>
      <c r="DD83" s="1242"/>
      <c r="DE83" s="1025"/>
      <c r="DF83" s="1026"/>
      <c r="DG83" s="1027"/>
      <c r="DH83" s="221"/>
      <c r="DI83" s="158"/>
    </row>
    <row r="84" spans="1:113" ht="22.5" customHeight="1" thickBot="1">
      <c r="A84" s="170" t="s">
        <v>3391</v>
      </c>
      <c r="C84" s="1180">
        <f>VLOOKUP(A84,'Прайс-лист'!$B:$K,10,0)</f>
        <v>1780</v>
      </c>
      <c r="D84" s="1181"/>
      <c r="E84" s="1181"/>
      <c r="F84" s="1181"/>
      <c r="G84" s="1181"/>
      <c r="H84" s="1181"/>
      <c r="I84" s="1181"/>
      <c r="J84" s="1181"/>
      <c r="K84" s="1182"/>
      <c r="L84" s="1028"/>
      <c r="M84" s="1029"/>
      <c r="N84" s="1030"/>
      <c r="O84" s="170" t="s">
        <v>3393</v>
      </c>
      <c r="P84" s="158"/>
      <c r="Q84" s="1180">
        <f>VLOOKUP(O84,'Прайс-лист'!$B:$K,10,0)</f>
        <v>2430</v>
      </c>
      <c r="R84" s="1181"/>
      <c r="S84" s="1181"/>
      <c r="T84" s="1181"/>
      <c r="U84" s="1181"/>
      <c r="V84" s="1181"/>
      <c r="W84" s="1181"/>
      <c r="X84" s="1181"/>
      <c r="Y84" s="1182"/>
      <c r="Z84" s="1028"/>
      <c r="AA84" s="1029"/>
      <c r="AB84" s="1030"/>
      <c r="AC84" s="170" t="s">
        <v>3403</v>
      </c>
      <c r="AD84" s="158"/>
      <c r="AE84" s="1255">
        <f>VLOOKUP(AC84,'Прайс-лист'!$B:$K,10,0)</f>
        <v>1070</v>
      </c>
      <c r="AF84" s="1256"/>
      <c r="AG84" s="1256"/>
      <c r="AH84" s="1256"/>
      <c r="AI84" s="1256"/>
      <c r="AJ84" s="1256"/>
      <c r="AK84" s="1256"/>
      <c r="AL84" s="1256"/>
      <c r="AM84" s="1257"/>
      <c r="AN84" s="1028"/>
      <c r="AO84" s="1029"/>
      <c r="AP84" s="1030"/>
      <c r="AQ84" s="170" t="s">
        <v>3388</v>
      </c>
      <c r="AR84" s="158"/>
      <c r="AS84" s="1180">
        <f>VLOOKUP(AQ84,'Прайс-лист'!$B:$K,10,0)</f>
        <v>1640</v>
      </c>
      <c r="AT84" s="1181"/>
      <c r="AU84" s="1181"/>
      <c r="AV84" s="1181"/>
      <c r="AW84" s="1181"/>
      <c r="AX84" s="1181"/>
      <c r="AY84" s="1181"/>
      <c r="AZ84" s="1181"/>
      <c r="BA84" s="1182"/>
      <c r="BB84" s="1028"/>
      <c r="BC84" s="1029"/>
      <c r="BD84" s="170" t="s">
        <v>3397</v>
      </c>
      <c r="BF84" s="1255">
        <f>VLOOKUP(BD84,'Прайс-лист'!$B:$K,10,0)</f>
        <v>820</v>
      </c>
      <c r="BG84" s="1256"/>
      <c r="BH84" s="1256"/>
      <c r="BI84" s="1256"/>
      <c r="BJ84" s="1256"/>
      <c r="BK84" s="1256"/>
      <c r="BL84" s="1256"/>
      <c r="BM84" s="1256"/>
      <c r="BN84" s="1257"/>
      <c r="BO84" s="1028"/>
      <c r="BP84" s="1029"/>
      <c r="BQ84" s="1030"/>
      <c r="BR84" s="170" t="s">
        <v>3400</v>
      </c>
      <c r="BS84" s="158"/>
      <c r="BT84" s="1255">
        <f>VLOOKUP(BR84,'Прайс-лист'!$B:$K,10,0)</f>
        <v>740</v>
      </c>
      <c r="BU84" s="1256"/>
      <c r="BV84" s="1256"/>
      <c r="BW84" s="1256"/>
      <c r="BX84" s="1256"/>
      <c r="BY84" s="1256"/>
      <c r="BZ84" s="1256"/>
      <c r="CA84" s="1256"/>
      <c r="CB84" s="1257"/>
      <c r="CC84" s="1028"/>
      <c r="CD84" s="1029"/>
      <c r="CE84" s="1030"/>
      <c r="CF84" s="170" t="s">
        <v>3383</v>
      </c>
      <c r="CG84" s="158"/>
      <c r="CH84" s="1180">
        <f>VLOOKUP(CF84,'Прайс-лист'!$B:$K,10,0)</f>
        <v>1030</v>
      </c>
      <c r="CI84" s="1181"/>
      <c r="CJ84" s="1181"/>
      <c r="CK84" s="1181"/>
      <c r="CL84" s="1181"/>
      <c r="CM84" s="1181"/>
      <c r="CN84" s="1181"/>
      <c r="CO84" s="1181"/>
      <c r="CP84" s="1182"/>
      <c r="CQ84" s="1028"/>
      <c r="CR84" s="1029"/>
      <c r="CS84" s="1030"/>
      <c r="CT84" s="170" t="s">
        <v>3385</v>
      </c>
      <c r="CV84" s="1180">
        <f>VLOOKUP(CT84,'Прайс-лист'!$B:$K,10,0)</f>
        <v>1030</v>
      </c>
      <c r="CW84" s="1181"/>
      <c r="CX84" s="1181"/>
      <c r="CY84" s="1181"/>
      <c r="CZ84" s="1181"/>
      <c r="DA84" s="1181"/>
      <c r="DB84" s="1181"/>
      <c r="DC84" s="1181"/>
      <c r="DD84" s="1182"/>
      <c r="DE84" s="1028"/>
      <c r="DF84" s="1029"/>
      <c r="DG84" s="1030"/>
      <c r="DH84" s="221"/>
      <c r="DI84" s="158"/>
    </row>
    <row r="85" spans="1:113" ht="15">
      <c r="BR85" s="158"/>
      <c r="DH85" s="221"/>
    </row>
    <row r="86" spans="1:113">
      <c r="AQ86" s="158"/>
      <c r="AR86" s="158"/>
      <c r="BR86" s="158"/>
    </row>
    <row r="87" spans="1:113" ht="27.75" customHeight="1">
      <c r="AQ87" s="227"/>
      <c r="AR87" s="158"/>
    </row>
    <row r="88" spans="1:113" ht="15" customHeight="1">
      <c r="AQ88" s="227"/>
      <c r="AR88" s="158"/>
    </row>
    <row r="89" spans="1:113" ht="118.5" customHeight="1">
      <c r="AQ89" s="158"/>
      <c r="AR89" s="158"/>
    </row>
    <row r="90" spans="1:113" ht="15">
      <c r="AQ90" s="221"/>
      <c r="AR90" s="158"/>
    </row>
    <row r="91" spans="1:113" ht="8.25" customHeight="1">
      <c r="AQ91" s="221"/>
      <c r="AR91" s="158"/>
    </row>
    <row r="92" spans="1:113" ht="15">
      <c r="AQ92" s="221"/>
      <c r="AR92" s="158"/>
    </row>
    <row r="93" spans="1:113" ht="15">
      <c r="AQ93" s="221"/>
    </row>
    <row r="94" spans="1:113" ht="15">
      <c r="AQ94" s="221"/>
    </row>
  </sheetData>
  <sheetProtection algorithmName="SHA-512" hashValue="Gd/GjKq23ZLTfGIxfiz9L58R9JBxBFNVL0x4Wf5aFGJ+7FLYDKwAc7oX3Me0itwFJhva85GxFFQKqhIxvHtnWw==" saltValue="F6ATek2BWqnZpa5l7x4ztQ==" spinCount="100000" sheet="1" objects="1" scenarios="1"/>
  <mergeCells count="440">
    <mergeCell ref="CC83:CE83"/>
    <mergeCell ref="AE83:AM83"/>
    <mergeCell ref="BF81:BQ81"/>
    <mergeCell ref="Q83:Y83"/>
    <mergeCell ref="Z83:AB83"/>
    <mergeCell ref="BF82:BQ82"/>
    <mergeCell ref="BF83:BN83"/>
    <mergeCell ref="BO83:BQ83"/>
    <mergeCell ref="BT83:CB83"/>
    <mergeCell ref="BB83:BC83"/>
    <mergeCell ref="Q81:AB81"/>
    <mergeCell ref="AE81:AP81"/>
    <mergeCell ref="AS82:BC82"/>
    <mergeCell ref="C7:DV7"/>
    <mergeCell ref="CH3:CP3"/>
    <mergeCell ref="CR3:DE3"/>
    <mergeCell ref="DG3:DV3"/>
    <mergeCell ref="CH4:CP4"/>
    <mergeCell ref="CR4:DE4"/>
    <mergeCell ref="DG4:DV4"/>
    <mergeCell ref="CH5:CP5"/>
    <mergeCell ref="CR5:DE5"/>
    <mergeCell ref="DG5:DV5"/>
    <mergeCell ref="C2:CA5"/>
    <mergeCell ref="CH6:CP6"/>
    <mergeCell ref="CR6:DE6"/>
    <mergeCell ref="DG6:DV6"/>
    <mergeCell ref="AE80:AP80"/>
    <mergeCell ref="AE77:AP77"/>
    <mergeCell ref="C80:N80"/>
    <mergeCell ref="Q80:AB80"/>
    <mergeCell ref="AS62:BC62"/>
    <mergeCell ref="C64:K64"/>
    <mergeCell ref="L64:N64"/>
    <mergeCell ref="Q64:Y64"/>
    <mergeCell ref="Z64:AB64"/>
    <mergeCell ref="AE64:AM64"/>
    <mergeCell ref="AN64:AP64"/>
    <mergeCell ref="AS64:AZ64"/>
    <mergeCell ref="AS77:BC77"/>
    <mergeCell ref="C66:I73"/>
    <mergeCell ref="L66:AO66"/>
    <mergeCell ref="AS66:AY73"/>
    <mergeCell ref="BB66:CD66"/>
    <mergeCell ref="L67:AO67"/>
    <mergeCell ref="BB67:BQ67"/>
    <mergeCell ref="BS67:CD67"/>
    <mergeCell ref="C79:N79"/>
    <mergeCell ref="Q79:AB79"/>
    <mergeCell ref="C77:N77"/>
    <mergeCell ref="Q77:AB77"/>
    <mergeCell ref="C84:K84"/>
    <mergeCell ref="L84:N84"/>
    <mergeCell ref="Q84:Y84"/>
    <mergeCell ref="Z84:AB84"/>
    <mergeCell ref="AE84:AM84"/>
    <mergeCell ref="AN84:AP84"/>
    <mergeCell ref="C83:K83"/>
    <mergeCell ref="L83:N83"/>
    <mergeCell ref="C82:N82"/>
    <mergeCell ref="Q82:AB82"/>
    <mergeCell ref="AE82:AP82"/>
    <mergeCell ref="AN83:AP83"/>
    <mergeCell ref="Q40:AB40"/>
    <mergeCell ref="AE40:AP40"/>
    <mergeCell ref="AS40:BC40"/>
    <mergeCell ref="Q24:AB24"/>
    <mergeCell ref="C29:N29"/>
    <mergeCell ref="Q29:AB29"/>
    <mergeCell ref="C59:N59"/>
    <mergeCell ref="Q59:AB59"/>
    <mergeCell ref="C27:K27"/>
    <mergeCell ref="L27:N27"/>
    <mergeCell ref="Q27:Y27"/>
    <mergeCell ref="Z27:AB27"/>
    <mergeCell ref="Q26:AB26"/>
    <mergeCell ref="AS25:BC25"/>
    <mergeCell ref="AE24:AP24"/>
    <mergeCell ref="AO47:AY47"/>
    <mergeCell ref="C50:K50"/>
    <mergeCell ref="L50:N50"/>
    <mergeCell ref="Q50:Y50"/>
    <mergeCell ref="Z50:AB50"/>
    <mergeCell ref="Q37:AB37"/>
    <mergeCell ref="AE43:AM43"/>
    <mergeCell ref="C41:N41"/>
    <mergeCell ref="Q41:AB41"/>
    <mergeCell ref="Q61:AB61"/>
    <mergeCell ref="C63:K63"/>
    <mergeCell ref="AS27:BA27"/>
    <mergeCell ref="BB27:BC27"/>
    <mergeCell ref="AE30:AP30"/>
    <mergeCell ref="AS30:BC30"/>
    <mergeCell ref="AS29:BC29"/>
    <mergeCell ref="C12:N12"/>
    <mergeCell ref="Q12:AB12"/>
    <mergeCell ref="AE12:AP12"/>
    <mergeCell ref="AS12:BC12"/>
    <mergeCell ref="C13:N14"/>
    <mergeCell ref="Q13:AB14"/>
    <mergeCell ref="Q16:Y16"/>
    <mergeCell ref="Z16:AB16"/>
    <mergeCell ref="AE13:AP13"/>
    <mergeCell ref="AS13:BC13"/>
    <mergeCell ref="AS14:BC14"/>
    <mergeCell ref="BA16:BC16"/>
    <mergeCell ref="AE16:AM16"/>
    <mergeCell ref="AN16:AP16"/>
    <mergeCell ref="AS16:AZ16"/>
    <mergeCell ref="C16:K16"/>
    <mergeCell ref="L16:N16"/>
    <mergeCell ref="DJ42:DV42"/>
    <mergeCell ref="CV43:DD43"/>
    <mergeCell ref="DE43:DG43"/>
    <mergeCell ref="DJ31:DV31"/>
    <mergeCell ref="AS42:BC42"/>
    <mergeCell ref="C24:N24"/>
    <mergeCell ref="AS41:BC41"/>
    <mergeCell ref="Q15:AB15"/>
    <mergeCell ref="AE15:AP15"/>
    <mergeCell ref="AS15:BC15"/>
    <mergeCell ref="C17:K17"/>
    <mergeCell ref="L17:N17"/>
    <mergeCell ref="AN27:AP27"/>
    <mergeCell ref="AE25:AP25"/>
    <mergeCell ref="C25:N25"/>
    <mergeCell ref="Q25:AB25"/>
    <mergeCell ref="C30:N30"/>
    <mergeCell ref="Q30:AB30"/>
    <mergeCell ref="AE29:AP29"/>
    <mergeCell ref="AE27:AM27"/>
    <mergeCell ref="C26:N26"/>
    <mergeCell ref="AE26:AP26"/>
    <mergeCell ref="AS26:BC26"/>
    <mergeCell ref="C40:N40"/>
    <mergeCell ref="BT42:CE42"/>
    <mergeCell ref="CH42:CS42"/>
    <mergeCell ref="CV42:DG42"/>
    <mergeCell ref="AE42:AP42"/>
    <mergeCell ref="AE63:AM63"/>
    <mergeCell ref="AE62:AP62"/>
    <mergeCell ref="AE37:AP37"/>
    <mergeCell ref="AS37:BC37"/>
    <mergeCell ref="AN63:AP63"/>
    <mergeCell ref="AS63:AZ63"/>
    <mergeCell ref="BA63:BC63"/>
    <mergeCell ref="BF63:BN63"/>
    <mergeCell ref="BF60:BQ60"/>
    <mergeCell ref="BT39:CE39"/>
    <mergeCell ref="CH39:CS39"/>
    <mergeCell ref="C55:BS55"/>
    <mergeCell ref="C62:N62"/>
    <mergeCell ref="AE60:AP60"/>
    <mergeCell ref="AS60:BC60"/>
    <mergeCell ref="C60:N60"/>
    <mergeCell ref="C61:N61"/>
    <mergeCell ref="Q60:AB60"/>
    <mergeCell ref="BV53:CC53"/>
    <mergeCell ref="CD53:CE53"/>
    <mergeCell ref="DJ40:DV40"/>
    <mergeCell ref="DJ41:DV41"/>
    <mergeCell ref="BT40:CE40"/>
    <mergeCell ref="BO44:BQ44"/>
    <mergeCell ref="BT44:CB44"/>
    <mergeCell ref="CV41:DG41"/>
    <mergeCell ref="CH44:CP44"/>
    <mergeCell ref="BF77:BQ77"/>
    <mergeCell ref="C75:DV75"/>
    <mergeCell ref="BV49:CS52"/>
    <mergeCell ref="BA47:BL47"/>
    <mergeCell ref="AO48:BL48"/>
    <mergeCell ref="AO49:BL52"/>
    <mergeCell ref="AO53:AV53"/>
    <mergeCell ref="AW53:AY53"/>
    <mergeCell ref="BJ53:BL53"/>
    <mergeCell ref="BN46:BT53"/>
    <mergeCell ref="AE61:AP61"/>
    <mergeCell ref="AS61:BC61"/>
    <mergeCell ref="BF61:BQ61"/>
    <mergeCell ref="AE46:AM53"/>
    <mergeCell ref="AO46:BL46"/>
    <mergeCell ref="AE59:AP59"/>
    <mergeCell ref="BB53:BI53"/>
    <mergeCell ref="CQ17:CS17"/>
    <mergeCell ref="DE17:DG17"/>
    <mergeCell ref="CH26:CS26"/>
    <mergeCell ref="CH25:CS25"/>
    <mergeCell ref="CV25:DG25"/>
    <mergeCell ref="AS59:BC59"/>
    <mergeCell ref="BF59:BQ59"/>
    <mergeCell ref="AE57:AP57"/>
    <mergeCell ref="AE41:AP41"/>
    <mergeCell ref="BF41:BQ41"/>
    <mergeCell ref="BT41:CE41"/>
    <mergeCell ref="BF42:BQ42"/>
    <mergeCell ref="BF30:BQ30"/>
    <mergeCell ref="BF39:BQ39"/>
    <mergeCell ref="CV39:DG39"/>
    <mergeCell ref="CH41:CS41"/>
    <mergeCell ref="BF40:BQ40"/>
    <mergeCell ref="CH40:CS40"/>
    <mergeCell ref="CV40:DG40"/>
    <mergeCell ref="BT31:CE31"/>
    <mergeCell ref="CH31:CS31"/>
    <mergeCell ref="CV31:DG31"/>
    <mergeCell ref="CH32:CS32"/>
    <mergeCell ref="CV32:DG32"/>
    <mergeCell ref="CV15:DG15"/>
    <mergeCell ref="BT15:CE15"/>
    <mergeCell ref="BF14:BQ14"/>
    <mergeCell ref="AS10:BD10"/>
    <mergeCell ref="DJ17:DS17"/>
    <mergeCell ref="BF62:BQ62"/>
    <mergeCell ref="C57:N57"/>
    <mergeCell ref="BF17:BN17"/>
    <mergeCell ref="BT14:CE14"/>
    <mergeCell ref="CH14:CS14"/>
    <mergeCell ref="CV14:DG14"/>
    <mergeCell ref="BF24:BQ24"/>
    <mergeCell ref="CH27:CP27"/>
    <mergeCell ref="CV27:DD27"/>
    <mergeCell ref="DE27:DG27"/>
    <mergeCell ref="CH24:CS24"/>
    <mergeCell ref="BT24:CE24"/>
    <mergeCell ref="BT25:CE25"/>
    <mergeCell ref="CC16:CE16"/>
    <mergeCell ref="CH16:CP16"/>
    <mergeCell ref="BF15:BQ15"/>
    <mergeCell ref="CQ16:CS16"/>
    <mergeCell ref="BF27:BN27"/>
    <mergeCell ref="BF25:BQ25"/>
    <mergeCell ref="Q10:AB10"/>
    <mergeCell ref="AE10:AP10"/>
    <mergeCell ref="CR2:DE2"/>
    <mergeCell ref="DG2:DV2"/>
    <mergeCell ref="CV17:DD17"/>
    <mergeCell ref="CV26:DG26"/>
    <mergeCell ref="BT26:CE26"/>
    <mergeCell ref="C10:N10"/>
    <mergeCell ref="DJ12:DV12"/>
    <mergeCell ref="DJ16:DS16"/>
    <mergeCell ref="DT16:DV16"/>
    <mergeCell ref="DJ15:DV15"/>
    <mergeCell ref="DJ13:DV13"/>
    <mergeCell ref="DJ14:DV14"/>
    <mergeCell ref="BF16:BN16"/>
    <mergeCell ref="BF13:BQ13"/>
    <mergeCell ref="BF12:BQ12"/>
    <mergeCell ref="BT16:CB16"/>
    <mergeCell ref="BF10:BQ10"/>
    <mergeCell ref="C15:N15"/>
    <mergeCell ref="BT13:CE13"/>
    <mergeCell ref="CH13:CS13"/>
    <mergeCell ref="CV13:DG13"/>
    <mergeCell ref="CH15:CS15"/>
    <mergeCell ref="BO17:BQ17"/>
    <mergeCell ref="BT17:CB17"/>
    <mergeCell ref="CC17:CE17"/>
    <mergeCell ref="C1:DV1"/>
    <mergeCell ref="C8:DV8"/>
    <mergeCell ref="C19:DV19"/>
    <mergeCell ref="C23:N23"/>
    <mergeCell ref="Q23:AB23"/>
    <mergeCell ref="AE23:AP23"/>
    <mergeCell ref="AS23:BC23"/>
    <mergeCell ref="BF23:BQ23"/>
    <mergeCell ref="BT23:CE23"/>
    <mergeCell ref="CH23:CS23"/>
    <mergeCell ref="CV23:DG23"/>
    <mergeCell ref="DJ23:DV23"/>
    <mergeCell ref="BT12:CE12"/>
    <mergeCell ref="CH12:CS12"/>
    <mergeCell ref="CV12:DG12"/>
    <mergeCell ref="AE14:AP14"/>
    <mergeCell ref="CV16:DD16"/>
    <mergeCell ref="DE16:DG16"/>
    <mergeCell ref="BO16:BQ16"/>
    <mergeCell ref="DT17:DV17"/>
    <mergeCell ref="CH17:CP17"/>
    <mergeCell ref="DJ32:DV32"/>
    <mergeCell ref="BF29:BQ29"/>
    <mergeCell ref="BT29:CE29"/>
    <mergeCell ref="BF26:BQ26"/>
    <mergeCell ref="BT37:CE37"/>
    <mergeCell ref="DJ29:DV29"/>
    <mergeCell ref="DJ30:DV30"/>
    <mergeCell ref="CH29:CS29"/>
    <mergeCell ref="CV29:DG29"/>
    <mergeCell ref="BF33:BN33"/>
    <mergeCell ref="BO33:BQ33"/>
    <mergeCell ref="CC33:CE33"/>
    <mergeCell ref="CH33:CP33"/>
    <mergeCell ref="CQ33:CS33"/>
    <mergeCell ref="CV33:DD33"/>
    <mergeCell ref="CQ27:CS27"/>
    <mergeCell ref="CV30:DG30"/>
    <mergeCell ref="DE33:DG33"/>
    <mergeCell ref="BT30:CE30"/>
    <mergeCell ref="BT32:CE32"/>
    <mergeCell ref="DJ33:DS33"/>
    <mergeCell ref="DT33:DV33"/>
    <mergeCell ref="BT33:CB33"/>
    <mergeCell ref="BF37:BQ37"/>
    <mergeCell ref="BT84:CB84"/>
    <mergeCell ref="CC84:CE84"/>
    <mergeCell ref="BB84:BC84"/>
    <mergeCell ref="CQ83:CS83"/>
    <mergeCell ref="C21:N21"/>
    <mergeCell ref="Q21:AB21"/>
    <mergeCell ref="AS33:BA33"/>
    <mergeCell ref="BB33:BC33"/>
    <mergeCell ref="DT43:DV43"/>
    <mergeCell ref="CH43:CP43"/>
    <mergeCell ref="CQ43:CS43"/>
    <mergeCell ref="DJ43:DS43"/>
    <mergeCell ref="BO43:BQ43"/>
    <mergeCell ref="BT43:CB43"/>
    <mergeCell ref="CC43:CE43"/>
    <mergeCell ref="DJ27:DS27"/>
    <mergeCell ref="DJ25:DV25"/>
    <mergeCell ref="DT27:DV27"/>
    <mergeCell ref="DJ26:DV26"/>
    <mergeCell ref="CV24:DG24"/>
    <mergeCell ref="DJ24:DV24"/>
    <mergeCell ref="BO27:BQ27"/>
    <mergeCell ref="BT27:CB27"/>
    <mergeCell ref="CC27:CE27"/>
    <mergeCell ref="CH84:CP84"/>
    <mergeCell ref="CQ84:CS84"/>
    <mergeCell ref="CV84:DD84"/>
    <mergeCell ref="DE84:DG84"/>
    <mergeCell ref="AS84:BA84"/>
    <mergeCell ref="BF84:BN84"/>
    <mergeCell ref="BO84:BQ84"/>
    <mergeCell ref="CV80:DG80"/>
    <mergeCell ref="CV79:DG79"/>
    <mergeCell ref="CV81:DG81"/>
    <mergeCell ref="CV82:DG82"/>
    <mergeCell ref="CV83:DD83"/>
    <mergeCell ref="DE83:DG83"/>
    <mergeCell ref="BT81:CE81"/>
    <mergeCell ref="BT82:CE82"/>
    <mergeCell ref="AS79:BC79"/>
    <mergeCell ref="AS80:BC80"/>
    <mergeCell ref="CH82:CS82"/>
    <mergeCell ref="CH83:CP83"/>
    <mergeCell ref="AS83:BA83"/>
    <mergeCell ref="CH79:CS79"/>
    <mergeCell ref="BF80:BQ80"/>
    <mergeCell ref="CH80:CS80"/>
    <mergeCell ref="AS81:BC81"/>
    <mergeCell ref="CH53:CQ53"/>
    <mergeCell ref="CR53:CS53"/>
    <mergeCell ref="BV46:CS46"/>
    <mergeCell ref="CH47:CS47"/>
    <mergeCell ref="BV48:CS48"/>
    <mergeCell ref="BV47:CG47"/>
    <mergeCell ref="BF44:BN44"/>
    <mergeCell ref="C48:N48"/>
    <mergeCell ref="Q48:AB48"/>
    <mergeCell ref="C47:N47"/>
    <mergeCell ref="Q46:AB46"/>
    <mergeCell ref="Q47:AB47"/>
    <mergeCell ref="C46:N46"/>
    <mergeCell ref="C49:N49"/>
    <mergeCell ref="Q49:AB49"/>
    <mergeCell ref="CQ44:CS44"/>
    <mergeCell ref="AE79:AP79"/>
    <mergeCell ref="BT79:CE79"/>
    <mergeCell ref="BT80:CE80"/>
    <mergeCell ref="BF79:BQ79"/>
    <mergeCell ref="CH81:CS81"/>
    <mergeCell ref="C81:N81"/>
    <mergeCell ref="Q57:AB57"/>
    <mergeCell ref="CC44:CE44"/>
    <mergeCell ref="BA44:BC44"/>
    <mergeCell ref="C44:K44"/>
    <mergeCell ref="L44:N44"/>
    <mergeCell ref="Q44:Y44"/>
    <mergeCell ref="Z44:AB44"/>
    <mergeCell ref="AS44:AZ44"/>
    <mergeCell ref="L73:AG73"/>
    <mergeCell ref="AH73:AO73"/>
    <mergeCell ref="BB73:BL73"/>
    <mergeCell ref="BM73:BP73"/>
    <mergeCell ref="BQ73:CA73"/>
    <mergeCell ref="CB73:CD73"/>
    <mergeCell ref="L63:N63"/>
    <mergeCell ref="Q63:Y63"/>
    <mergeCell ref="Z63:AB63"/>
    <mergeCell ref="BA64:BC64"/>
    <mergeCell ref="C42:N42"/>
    <mergeCell ref="C43:K43"/>
    <mergeCell ref="L43:N43"/>
    <mergeCell ref="Q43:Y43"/>
    <mergeCell ref="Q42:AB42"/>
    <mergeCell ref="Z43:AB43"/>
    <mergeCell ref="BA43:BC43"/>
    <mergeCell ref="BF43:BN43"/>
    <mergeCell ref="AN43:AP43"/>
    <mergeCell ref="AS43:AZ43"/>
    <mergeCell ref="AS32:BC32"/>
    <mergeCell ref="BF32:BQ32"/>
    <mergeCell ref="AS39:BC39"/>
    <mergeCell ref="C31:N31"/>
    <mergeCell ref="Q31:AB31"/>
    <mergeCell ref="AE31:AP31"/>
    <mergeCell ref="AS31:BC31"/>
    <mergeCell ref="BF31:BQ31"/>
    <mergeCell ref="CH30:CS30"/>
    <mergeCell ref="C33:K33"/>
    <mergeCell ref="L33:N33"/>
    <mergeCell ref="Q33:Y33"/>
    <mergeCell ref="Z33:AB33"/>
    <mergeCell ref="AE33:AM33"/>
    <mergeCell ref="AN33:AP33"/>
    <mergeCell ref="BF64:BN64"/>
    <mergeCell ref="Q62:AB62"/>
    <mergeCell ref="L68:AO68"/>
    <mergeCell ref="BB68:CD68"/>
    <mergeCell ref="L69:AO72"/>
    <mergeCell ref="BB69:CD72"/>
    <mergeCell ref="BO64:BQ64"/>
    <mergeCell ref="BO63:BQ63"/>
    <mergeCell ref="Q17:Y17"/>
    <mergeCell ref="Z17:AB17"/>
    <mergeCell ref="AE17:AM17"/>
    <mergeCell ref="AN17:AP17"/>
    <mergeCell ref="AS17:AZ17"/>
    <mergeCell ref="BA17:BC17"/>
    <mergeCell ref="C35:DV35"/>
    <mergeCell ref="C39:N39"/>
    <mergeCell ref="Q39:AB39"/>
    <mergeCell ref="AE39:AP39"/>
    <mergeCell ref="C37:N37"/>
    <mergeCell ref="AS24:BC24"/>
    <mergeCell ref="DJ39:DV39"/>
    <mergeCell ref="C32:N32"/>
    <mergeCell ref="Q32:AB32"/>
    <mergeCell ref="AE32:AP32"/>
  </mergeCells>
  <conditionalFormatting sqref="Z16:AB17">
    <cfRule type="cellIs" dxfId="489" priority="70" operator="greaterThan">
      <formula>0</formula>
    </cfRule>
  </conditionalFormatting>
  <conditionalFormatting sqref="AN16:AP17">
    <cfRule type="cellIs" dxfId="488" priority="69" operator="greaterThan">
      <formula>0</formula>
    </cfRule>
  </conditionalFormatting>
  <conditionalFormatting sqref="BA16:BC17">
    <cfRule type="cellIs" dxfId="487" priority="68" operator="greaterThan">
      <formula>0</formula>
    </cfRule>
  </conditionalFormatting>
  <conditionalFormatting sqref="BO16:BQ17">
    <cfRule type="cellIs" dxfId="486" priority="67" operator="greaterThan">
      <formula>0</formula>
    </cfRule>
  </conditionalFormatting>
  <conditionalFormatting sqref="CC16:CE17">
    <cfRule type="cellIs" dxfId="485" priority="66" operator="greaterThan">
      <formula>0</formula>
    </cfRule>
  </conditionalFormatting>
  <conditionalFormatting sqref="CQ16:CS17">
    <cfRule type="cellIs" dxfId="484" priority="65" operator="greaterThan">
      <formula>0</formula>
    </cfRule>
  </conditionalFormatting>
  <conditionalFormatting sqref="DE16:DG17">
    <cfRule type="cellIs" dxfId="483" priority="64" operator="greaterThan">
      <formula>0</formula>
    </cfRule>
  </conditionalFormatting>
  <conditionalFormatting sqref="DT16:DV17">
    <cfRule type="cellIs" dxfId="482" priority="63" operator="greaterThan">
      <formula>0</formula>
    </cfRule>
  </conditionalFormatting>
  <conditionalFormatting sqref="L27:N27">
    <cfRule type="cellIs" dxfId="481" priority="62" operator="greaterThan">
      <formula>0</formula>
    </cfRule>
  </conditionalFormatting>
  <conditionalFormatting sqref="Z27:AB27">
    <cfRule type="cellIs" dxfId="480" priority="61" operator="greaterThan">
      <formula>0</formula>
    </cfRule>
  </conditionalFormatting>
  <conditionalFormatting sqref="AN27:AP27">
    <cfRule type="cellIs" dxfId="479" priority="60" operator="greaterThan">
      <formula>0</formula>
    </cfRule>
  </conditionalFormatting>
  <conditionalFormatting sqref="BB27:BC27">
    <cfRule type="cellIs" dxfId="478" priority="59" operator="greaterThan">
      <formula>0</formula>
    </cfRule>
  </conditionalFormatting>
  <conditionalFormatting sqref="BO27:BQ27">
    <cfRule type="cellIs" dxfId="477" priority="58" operator="greaterThan">
      <formula>0</formula>
    </cfRule>
  </conditionalFormatting>
  <conditionalFormatting sqref="CC27:CE27">
    <cfRule type="cellIs" dxfId="476" priority="57" operator="greaterThan">
      <formula>0</formula>
    </cfRule>
  </conditionalFormatting>
  <conditionalFormatting sqref="CQ27:CS27">
    <cfRule type="cellIs" dxfId="475" priority="56" operator="greaterThan">
      <formula>0</formula>
    </cfRule>
  </conditionalFormatting>
  <conditionalFormatting sqref="DE27:DG27">
    <cfRule type="cellIs" dxfId="474" priority="55" operator="greaterThan">
      <formula>0</formula>
    </cfRule>
  </conditionalFormatting>
  <conditionalFormatting sqref="DT27:DV27">
    <cfRule type="cellIs" dxfId="473" priority="54" operator="greaterThan">
      <formula>0</formula>
    </cfRule>
  </conditionalFormatting>
  <conditionalFormatting sqref="L33:N33">
    <cfRule type="cellIs" dxfId="472" priority="53" operator="greaterThan">
      <formula>0</formula>
    </cfRule>
  </conditionalFormatting>
  <conditionalFormatting sqref="Z33:AB33">
    <cfRule type="cellIs" dxfId="471" priority="52" operator="greaterThan">
      <formula>0</formula>
    </cfRule>
  </conditionalFormatting>
  <conditionalFormatting sqref="AN33:AP33">
    <cfRule type="cellIs" dxfId="470" priority="51" operator="greaterThan">
      <formula>0</formula>
    </cfRule>
  </conditionalFormatting>
  <conditionalFormatting sqref="BB33:BC33">
    <cfRule type="cellIs" dxfId="469" priority="50" operator="greaterThan">
      <formula>0</formula>
    </cfRule>
  </conditionalFormatting>
  <conditionalFormatting sqref="BO33:BQ33">
    <cfRule type="cellIs" dxfId="468" priority="49" operator="greaterThan">
      <formula>0</formula>
    </cfRule>
  </conditionalFormatting>
  <conditionalFormatting sqref="CC33:CE33">
    <cfRule type="cellIs" dxfId="467" priority="48" operator="greaterThan">
      <formula>0</formula>
    </cfRule>
  </conditionalFormatting>
  <conditionalFormatting sqref="CQ33:CS33">
    <cfRule type="cellIs" dxfId="466" priority="47" operator="greaterThan">
      <formula>0</formula>
    </cfRule>
  </conditionalFormatting>
  <conditionalFormatting sqref="DE33:DG33">
    <cfRule type="cellIs" dxfId="465" priority="46" operator="greaterThan">
      <formula>0</formula>
    </cfRule>
  </conditionalFormatting>
  <conditionalFormatting sqref="DT33:DV33">
    <cfRule type="cellIs" dxfId="464" priority="45" operator="greaterThan">
      <formula>0</formula>
    </cfRule>
  </conditionalFormatting>
  <conditionalFormatting sqref="L43:N44">
    <cfRule type="cellIs" dxfId="463" priority="44" operator="greaterThan">
      <formula>0</formula>
    </cfRule>
  </conditionalFormatting>
  <conditionalFormatting sqref="Z43:AB44">
    <cfRule type="cellIs" dxfId="462" priority="43" operator="greaterThan">
      <formula>0</formula>
    </cfRule>
  </conditionalFormatting>
  <conditionalFormatting sqref="BA43:BC44">
    <cfRule type="cellIs" dxfId="461" priority="41" operator="greaterThan">
      <formula>0</formula>
    </cfRule>
  </conditionalFormatting>
  <conditionalFormatting sqref="BO43:BQ44">
    <cfRule type="cellIs" dxfId="460" priority="40" operator="greaterThan">
      <formula>0</formula>
    </cfRule>
  </conditionalFormatting>
  <conditionalFormatting sqref="CC43:CE44">
    <cfRule type="cellIs" dxfId="459" priority="39" operator="greaterThan">
      <formula>0</formula>
    </cfRule>
  </conditionalFormatting>
  <conditionalFormatting sqref="CQ43:CS44">
    <cfRule type="cellIs" dxfId="458" priority="38" operator="greaterThan">
      <formula>0</formula>
    </cfRule>
  </conditionalFormatting>
  <conditionalFormatting sqref="DE43:DG43">
    <cfRule type="cellIs" dxfId="457" priority="37" operator="greaterThan">
      <formula>0</formula>
    </cfRule>
  </conditionalFormatting>
  <conditionalFormatting sqref="DT43:DV43">
    <cfRule type="cellIs" dxfId="456" priority="36" operator="greaterThan">
      <formula>0</formula>
    </cfRule>
  </conditionalFormatting>
  <conditionalFormatting sqref="L50:N50">
    <cfRule type="cellIs" dxfId="455" priority="35" operator="greaterThan">
      <formula>0</formula>
    </cfRule>
  </conditionalFormatting>
  <conditionalFormatting sqref="Z50:AB50">
    <cfRule type="cellIs" dxfId="454" priority="34" operator="greaterThan">
      <formula>0</formula>
    </cfRule>
  </conditionalFormatting>
  <conditionalFormatting sqref="AW53:AY53">
    <cfRule type="cellIs" dxfId="453" priority="33" operator="greaterThan">
      <formula>0</formula>
    </cfRule>
  </conditionalFormatting>
  <conditionalFormatting sqref="BJ53:BL53">
    <cfRule type="cellIs" dxfId="452" priority="32" operator="greaterThan">
      <formula>0</formula>
    </cfRule>
  </conditionalFormatting>
  <conditionalFormatting sqref="CD53:CE53">
    <cfRule type="cellIs" dxfId="451" priority="31" operator="greaterThan">
      <formula>0</formula>
    </cfRule>
  </conditionalFormatting>
  <conditionalFormatting sqref="CR53:CS53">
    <cfRule type="cellIs" dxfId="450" priority="30" operator="greaterThan">
      <formula>0</formula>
    </cfRule>
  </conditionalFormatting>
  <conditionalFormatting sqref="L83:N84">
    <cfRule type="cellIs" dxfId="449" priority="27" operator="greaterThan">
      <formula>0</formula>
    </cfRule>
  </conditionalFormatting>
  <conditionalFormatting sqref="Z83:AB84">
    <cfRule type="cellIs" dxfId="448" priority="26" operator="greaterThan">
      <formula>0</formula>
    </cfRule>
  </conditionalFormatting>
  <conditionalFormatting sqref="AN83:AP84">
    <cfRule type="cellIs" dxfId="447" priority="25" operator="greaterThan">
      <formula>0</formula>
    </cfRule>
  </conditionalFormatting>
  <conditionalFormatting sqref="BB83:BC84">
    <cfRule type="cellIs" dxfId="446" priority="24" operator="greaterThan">
      <formula>0</formula>
    </cfRule>
  </conditionalFormatting>
  <conditionalFormatting sqref="BO83:BQ84">
    <cfRule type="cellIs" dxfId="445" priority="23" operator="greaterThan">
      <formula>0</formula>
    </cfRule>
  </conditionalFormatting>
  <conditionalFormatting sqref="CC83:CE84">
    <cfRule type="cellIs" dxfId="444" priority="22" operator="greaterThan">
      <formula>0</formula>
    </cfRule>
  </conditionalFormatting>
  <conditionalFormatting sqref="CQ83:CS84">
    <cfRule type="cellIs" dxfId="443" priority="21" operator="greaterThan">
      <formula>0</formula>
    </cfRule>
  </conditionalFormatting>
  <conditionalFormatting sqref="DE83:DG84">
    <cfRule type="cellIs" dxfId="442" priority="20" operator="greaterThan">
      <formula>0</formula>
    </cfRule>
  </conditionalFormatting>
  <conditionalFormatting sqref="L16:N17">
    <cfRule type="cellIs" dxfId="441" priority="19" operator="greaterThan">
      <formula>0</formula>
    </cfRule>
  </conditionalFormatting>
  <conditionalFormatting sqref="BO63:BQ64">
    <cfRule type="cellIs" dxfId="440" priority="15" operator="greaterThan">
      <formula>0</formula>
    </cfRule>
  </conditionalFormatting>
  <conditionalFormatting sqref="AN63:AP64">
    <cfRule type="cellIs" dxfId="439" priority="17" operator="greaterThan">
      <formula>0</formula>
    </cfRule>
  </conditionalFormatting>
  <conditionalFormatting sqref="BA63:BC64">
    <cfRule type="cellIs" dxfId="438" priority="16" operator="greaterThan">
      <formula>0</formula>
    </cfRule>
  </conditionalFormatting>
  <conditionalFormatting sqref="L63:N64">
    <cfRule type="cellIs" dxfId="437" priority="9" operator="greaterThan">
      <formula>0</formula>
    </cfRule>
  </conditionalFormatting>
  <conditionalFormatting sqref="Z63:AB64">
    <cfRule type="cellIs" dxfId="436" priority="8" operator="greaterThan">
      <formula>0</formula>
    </cfRule>
  </conditionalFormatting>
  <conditionalFormatting sqref="AN43:AP43">
    <cfRule type="cellIs" dxfId="435" priority="4" operator="greaterThan">
      <formula>0</formula>
    </cfRule>
  </conditionalFormatting>
  <conditionalFormatting sqref="BM73">
    <cfRule type="cellIs" dxfId="434" priority="3" operator="greaterThan">
      <formula>0</formula>
    </cfRule>
  </conditionalFormatting>
  <conditionalFormatting sqref="CB73">
    <cfRule type="cellIs" dxfId="433" priority="2" operator="greaterThan">
      <formula>0</formula>
    </cfRule>
  </conditionalFormatting>
  <conditionalFormatting sqref="AH73">
    <cfRule type="cellIs" dxfId="432" priority="1" operator="greaterThan">
      <formula>0</formula>
    </cfRule>
  </conditionalFormatting>
  <pageMargins left="0.23622047244094491" right="0.23622047244094491" top="0.74803149606299213" bottom="0.74803149606299213" header="0.31496062992125984" footer="0.31496062992125984"/>
  <pageSetup paperSize="9" scale="35" fitToHeight="0" orientation="portrait" r:id="rId1"/>
  <headerFooter>
    <oddFooter>&amp;R&amp;"Arial,обычный"&amp;32Стр.&amp;P</oddFooter>
  </headerFooter>
  <rowBreaks count="1" manualBreakCount="1">
    <brk id="54" max="16383" man="1"/>
  </rowBreaks>
  <drawing r:id="rId2"/>
</worksheet>
</file>

<file path=xl/worksheets/sheet22.xml><?xml version="1.0" encoding="utf-8"?>
<worksheet xmlns="http://schemas.openxmlformats.org/spreadsheetml/2006/main" xmlns:r="http://schemas.openxmlformats.org/officeDocument/2006/relationships">
  <sheetPr>
    <tabColor rgb="FFFFFF00"/>
    <pageSetUpPr fitToPage="1"/>
  </sheetPr>
  <dimension ref="A1:M32"/>
  <sheetViews>
    <sheetView zoomScaleNormal="100" zoomScaleSheetLayoutView="80" workbookViewId="0">
      <pane ySplit="1" topLeftCell="A2" activePane="bottomLeft" state="frozen"/>
      <selection pane="bottomLeft" activeCell="E5" sqref="E5"/>
    </sheetView>
  </sheetViews>
  <sheetFormatPr defaultRowHeight="15"/>
  <cols>
    <col min="1" max="1" width="19.42578125" customWidth="1"/>
    <col min="2" max="2" width="22.85546875" customWidth="1"/>
    <col min="3" max="3" width="10" style="271" customWidth="1"/>
    <col min="4" max="4" width="5.28515625" style="321" bestFit="1" customWidth="1"/>
    <col min="5" max="5" width="9" style="309" hidden="1" customWidth="1"/>
    <col min="6" max="6" width="9.140625" style="272"/>
    <col min="7" max="7" width="5.85546875" style="322" bestFit="1" customWidth="1"/>
    <col min="8" max="8" width="8.140625" style="272" customWidth="1"/>
    <col min="10" max="10" width="13.140625" customWidth="1"/>
  </cols>
  <sheetData>
    <row r="1" spans="1:13" s="285" customFormat="1" ht="12" customHeight="1" thickBot="1">
      <c r="A1" s="1325" t="s">
        <v>7467</v>
      </c>
      <c r="B1" s="1326"/>
      <c r="C1" s="1326"/>
      <c r="D1" s="1326"/>
      <c r="E1" s="1326"/>
      <c r="F1" s="1326"/>
      <c r="G1" s="1326"/>
      <c r="H1" s="1326"/>
      <c r="I1" s="1326"/>
      <c r="J1" s="1327"/>
    </row>
    <row r="2" spans="1:13" ht="11.25" customHeight="1">
      <c r="A2" s="540" t="s">
        <v>17</v>
      </c>
      <c r="B2" s="540"/>
      <c r="C2" s="540"/>
      <c r="D2" s="540"/>
      <c r="E2" s="540"/>
      <c r="F2" s="540"/>
      <c r="G2" s="540"/>
      <c r="H2" s="540"/>
      <c r="I2" s="540"/>
      <c r="J2" s="540"/>
    </row>
    <row r="3" spans="1:13" ht="11.25" customHeight="1">
      <c r="A3" s="1328" t="s">
        <v>7468</v>
      </c>
      <c r="B3" s="1329"/>
      <c r="C3" s="1329"/>
      <c r="D3" s="1329"/>
      <c r="E3" s="1329"/>
      <c r="F3" s="1329"/>
      <c r="G3" s="1329"/>
      <c r="H3" s="1329"/>
      <c r="I3" s="1329"/>
      <c r="J3" s="1329"/>
    </row>
    <row r="4" spans="1:13" s="277" customFormat="1" ht="18">
      <c r="A4" s="539" t="s">
        <v>9</v>
      </c>
      <c r="B4" s="483" t="s">
        <v>5031</v>
      </c>
      <c r="C4" s="539" t="s">
        <v>5047</v>
      </c>
      <c r="D4" s="539" t="s">
        <v>5032</v>
      </c>
      <c r="E4" s="539"/>
      <c r="F4" s="485" t="s">
        <v>5000</v>
      </c>
      <c r="G4" s="486" t="s">
        <v>5292</v>
      </c>
      <c r="H4" s="485" t="s">
        <v>5293</v>
      </c>
      <c r="I4" s="539" t="s">
        <v>5005</v>
      </c>
      <c r="J4" s="539" t="s">
        <v>5033</v>
      </c>
      <c r="M4"/>
    </row>
    <row r="5" spans="1:13" ht="48.75" customHeight="1">
      <c r="A5" s="1330"/>
      <c r="B5" s="547" t="s">
        <v>7469</v>
      </c>
      <c r="C5" s="541" t="s">
        <v>7470</v>
      </c>
      <c r="D5" s="542" t="s">
        <v>5192</v>
      </c>
      <c r="E5" s="543" t="s">
        <v>7425</v>
      </c>
      <c r="F5" s="544">
        <f>VLOOKUP(E5,'Прайс-лист'!B:K,10,0)</f>
        <v>2190</v>
      </c>
      <c r="G5" s="545">
        <v>0.05</v>
      </c>
      <c r="H5" s="544">
        <f>F5*(1-G5)</f>
        <v>2080.5</v>
      </c>
      <c r="I5" s="546"/>
      <c r="J5" s="544">
        <f>I5*H5</f>
        <v>0</v>
      </c>
    </row>
    <row r="6" spans="1:13" ht="48.75" customHeight="1">
      <c r="A6" s="1331"/>
      <c r="B6" s="547" t="s">
        <v>7471</v>
      </c>
      <c r="C6" s="541" t="s">
        <v>7021</v>
      </c>
      <c r="D6" s="542" t="s">
        <v>5192</v>
      </c>
      <c r="E6" s="543" t="s">
        <v>7432</v>
      </c>
      <c r="F6" s="544">
        <f>VLOOKUP(E6,'Прайс-лист'!B:K,10,0)</f>
        <v>2890</v>
      </c>
      <c r="G6" s="545">
        <v>0.05</v>
      </c>
      <c r="H6" s="544">
        <f t="shared" ref="H6" si="0">F6*(1-G6)</f>
        <v>2745.5</v>
      </c>
      <c r="I6" s="546"/>
      <c r="J6" s="544">
        <f t="shared" ref="J6:J8" si="1">I6*H6</f>
        <v>0</v>
      </c>
    </row>
    <row r="7" spans="1:13" ht="48.75" customHeight="1">
      <c r="A7" s="1330"/>
      <c r="B7" s="547" t="s">
        <v>7472</v>
      </c>
      <c r="C7" s="541" t="s">
        <v>7470</v>
      </c>
      <c r="D7" s="542" t="s">
        <v>5192</v>
      </c>
      <c r="E7" s="543" t="s">
        <v>7429</v>
      </c>
      <c r="F7" s="544">
        <f>VLOOKUP(E7,'Прайс-лист'!B:K,10,0)</f>
        <v>2190</v>
      </c>
      <c r="G7" s="545">
        <v>0.05</v>
      </c>
      <c r="H7" s="544">
        <f>F7*(1-G7)</f>
        <v>2080.5</v>
      </c>
      <c r="I7" s="546"/>
      <c r="J7" s="544">
        <f t="shared" si="1"/>
        <v>0</v>
      </c>
    </row>
    <row r="8" spans="1:13" ht="48.75" customHeight="1">
      <c r="A8" s="1331"/>
      <c r="B8" s="547" t="s">
        <v>7473</v>
      </c>
      <c r="C8" s="541" t="s">
        <v>7021</v>
      </c>
      <c r="D8" s="542" t="s">
        <v>5192</v>
      </c>
      <c r="E8" s="543" t="s">
        <v>7435</v>
      </c>
      <c r="F8" s="544">
        <f>VLOOKUP(E8,'Прайс-лист'!B:K,10,0)</f>
        <v>2890</v>
      </c>
      <c r="G8" s="545">
        <v>0.05</v>
      </c>
      <c r="H8" s="544">
        <f t="shared" ref="H8" si="2">F8*(1-G8)</f>
        <v>2745.5</v>
      </c>
      <c r="I8" s="546"/>
      <c r="J8" s="544">
        <f t="shared" si="1"/>
        <v>0</v>
      </c>
    </row>
    <row r="9" spans="1:13" ht="11.25" customHeight="1">
      <c r="A9" s="1328" t="s">
        <v>7474</v>
      </c>
      <c r="B9" s="1329"/>
      <c r="C9" s="1329"/>
      <c r="D9" s="1329"/>
      <c r="E9" s="1329"/>
      <c r="F9" s="1329"/>
      <c r="G9" s="1329"/>
      <c r="H9" s="1329"/>
      <c r="I9" s="1329"/>
      <c r="J9" s="1329"/>
    </row>
    <row r="10" spans="1:13" s="277" customFormat="1" ht="18">
      <c r="A10" s="539" t="s">
        <v>9</v>
      </c>
      <c r="B10" s="483" t="s">
        <v>5031</v>
      </c>
      <c r="C10" s="539" t="s">
        <v>5047</v>
      </c>
      <c r="D10" s="539" t="s">
        <v>5032</v>
      </c>
      <c r="E10" s="539"/>
      <c r="F10" s="485" t="s">
        <v>5000</v>
      </c>
      <c r="G10" s="486" t="s">
        <v>5292</v>
      </c>
      <c r="H10" s="485" t="s">
        <v>5293</v>
      </c>
      <c r="I10" s="539" t="s">
        <v>5005</v>
      </c>
      <c r="J10" s="539" t="s">
        <v>5033</v>
      </c>
      <c r="M10"/>
    </row>
    <row r="11" spans="1:13" ht="52.5" customHeight="1">
      <c r="A11" s="1330"/>
      <c r="B11" s="547" t="s">
        <v>7469</v>
      </c>
      <c r="C11" s="541" t="s">
        <v>7470</v>
      </c>
      <c r="D11" s="542" t="s">
        <v>5192</v>
      </c>
      <c r="E11" s="543" t="s">
        <v>7425</v>
      </c>
      <c r="F11" s="544">
        <f>VLOOKUP(E11,'Прайс-лист'!B:K,10,0)</f>
        <v>2190</v>
      </c>
      <c r="G11" s="545">
        <v>0.05</v>
      </c>
      <c r="H11" s="544">
        <f t="shared" ref="H11:H14" si="3">F11*(1-G11)</f>
        <v>2080.5</v>
      </c>
      <c r="I11" s="546"/>
      <c r="J11" s="544">
        <f t="shared" ref="J11:J14" si="4">I11*H11</f>
        <v>0</v>
      </c>
    </row>
    <row r="12" spans="1:13" ht="52.5" customHeight="1">
      <c r="A12" s="1331"/>
      <c r="B12" s="547" t="s">
        <v>7475</v>
      </c>
      <c r="C12" s="541" t="s">
        <v>7027</v>
      </c>
      <c r="D12" s="542" t="s">
        <v>5192</v>
      </c>
      <c r="E12" s="543" t="s">
        <v>7437</v>
      </c>
      <c r="F12" s="544">
        <f>VLOOKUP(E12,'Прайс-лист'!B:K,10,0)</f>
        <v>4490</v>
      </c>
      <c r="G12" s="545">
        <v>0.05</v>
      </c>
      <c r="H12" s="544">
        <f t="shared" si="3"/>
        <v>4265.5</v>
      </c>
      <c r="I12" s="546"/>
      <c r="J12" s="544">
        <f t="shared" si="4"/>
        <v>0</v>
      </c>
    </row>
    <row r="13" spans="1:13" ht="52.5" customHeight="1">
      <c r="A13" s="1330"/>
      <c r="B13" s="547" t="s">
        <v>7472</v>
      </c>
      <c r="C13" s="541" t="s">
        <v>7470</v>
      </c>
      <c r="D13" s="542" t="s">
        <v>5192</v>
      </c>
      <c r="E13" s="543" t="s">
        <v>7429</v>
      </c>
      <c r="F13" s="544">
        <f>VLOOKUP(E13,'Прайс-лист'!B:K,10,0)</f>
        <v>2190</v>
      </c>
      <c r="G13" s="545">
        <v>0.05</v>
      </c>
      <c r="H13" s="544">
        <f t="shared" si="3"/>
        <v>2080.5</v>
      </c>
      <c r="I13" s="546"/>
      <c r="J13" s="544">
        <f t="shared" si="4"/>
        <v>0</v>
      </c>
    </row>
    <row r="14" spans="1:13" ht="52.5" customHeight="1">
      <c r="A14" s="1331"/>
      <c r="B14" s="547" t="s">
        <v>7476</v>
      </c>
      <c r="C14" s="541" t="s">
        <v>7027</v>
      </c>
      <c r="D14" s="542" t="s">
        <v>5192</v>
      </c>
      <c r="E14" s="543" t="s">
        <v>7440</v>
      </c>
      <c r="F14" s="544">
        <f>VLOOKUP(E14,'Прайс-лист'!B:K,10,0)</f>
        <v>4490</v>
      </c>
      <c r="G14" s="545">
        <v>0.05</v>
      </c>
      <c r="H14" s="544">
        <f t="shared" si="3"/>
        <v>4265.5</v>
      </c>
      <c r="I14" s="546"/>
      <c r="J14" s="544">
        <f t="shared" si="4"/>
        <v>0</v>
      </c>
    </row>
    <row r="15" spans="1:13" ht="11.25" customHeight="1">
      <c r="A15" s="1328" t="s">
        <v>7477</v>
      </c>
      <c r="B15" s="1329"/>
      <c r="C15" s="1329"/>
      <c r="D15" s="1329"/>
      <c r="E15" s="1329"/>
      <c r="F15" s="1329"/>
      <c r="G15" s="1329"/>
      <c r="H15" s="1329"/>
      <c r="I15" s="1329"/>
      <c r="J15" s="1329"/>
    </row>
    <row r="16" spans="1:13" s="277" customFormat="1" ht="18">
      <c r="A16" s="539" t="s">
        <v>9</v>
      </c>
      <c r="B16" s="483" t="s">
        <v>5031</v>
      </c>
      <c r="C16" s="539" t="s">
        <v>5047</v>
      </c>
      <c r="D16" s="539" t="s">
        <v>5032</v>
      </c>
      <c r="E16" s="539"/>
      <c r="F16" s="485" t="s">
        <v>5000</v>
      </c>
      <c r="G16" s="486" t="s">
        <v>5292</v>
      </c>
      <c r="H16" s="485" t="s">
        <v>5293</v>
      </c>
      <c r="I16" s="539" t="s">
        <v>5005</v>
      </c>
      <c r="J16" s="539" t="s">
        <v>5033</v>
      </c>
      <c r="M16"/>
    </row>
    <row r="17" spans="1:13" ht="90" customHeight="1">
      <c r="A17" s="548"/>
      <c r="B17" s="547" t="s">
        <v>7478</v>
      </c>
      <c r="C17" s="541" t="s">
        <v>7470</v>
      </c>
      <c r="D17" s="542" t="s">
        <v>5192</v>
      </c>
      <c r="E17" s="543" t="s">
        <v>7443</v>
      </c>
      <c r="F17" s="544">
        <f>VLOOKUP(E17,'Прайс-лист'!B:K,10,0)</f>
        <v>1690</v>
      </c>
      <c r="G17" s="545">
        <v>0.05</v>
      </c>
      <c r="H17" s="544">
        <f t="shared" ref="H17:H19" si="5">F17*(1-G17)</f>
        <v>1605.5</v>
      </c>
      <c r="I17" s="546"/>
      <c r="J17" s="544">
        <f t="shared" ref="J17:J19" si="6">I17*F17</f>
        <v>0</v>
      </c>
    </row>
    <row r="18" spans="1:13" ht="90" customHeight="1">
      <c r="A18" s="548"/>
      <c r="B18" s="547" t="s">
        <v>7479</v>
      </c>
      <c r="C18" s="541" t="s">
        <v>7470</v>
      </c>
      <c r="D18" s="542" t="s">
        <v>5192</v>
      </c>
      <c r="E18" s="543" t="s">
        <v>7447</v>
      </c>
      <c r="F18" s="544">
        <f>VLOOKUP(E18,'Прайс-лист'!B:K,10,0)</f>
        <v>1690</v>
      </c>
      <c r="G18" s="545">
        <v>0.05</v>
      </c>
      <c r="H18" s="544">
        <f t="shared" si="5"/>
        <v>1605.5</v>
      </c>
      <c r="I18" s="546"/>
      <c r="J18" s="544">
        <f t="shared" si="6"/>
        <v>0</v>
      </c>
    </row>
    <row r="19" spans="1:13" ht="90" customHeight="1">
      <c r="A19" s="548"/>
      <c r="B19" s="547" t="s">
        <v>7480</v>
      </c>
      <c r="C19" s="541" t="s">
        <v>7470</v>
      </c>
      <c r="D19" s="542" t="s">
        <v>5192</v>
      </c>
      <c r="E19" s="543" t="s">
        <v>7450</v>
      </c>
      <c r="F19" s="544">
        <f>VLOOKUP(E19,'Прайс-лист'!B:K,10,0)</f>
        <v>2090</v>
      </c>
      <c r="G19" s="545">
        <v>0.05</v>
      </c>
      <c r="H19" s="544">
        <f t="shared" si="5"/>
        <v>1985.5</v>
      </c>
      <c r="I19" s="546"/>
      <c r="J19" s="544">
        <f t="shared" si="6"/>
        <v>0</v>
      </c>
    </row>
    <row r="20" spans="1:13" ht="11.25" customHeight="1">
      <c r="A20" s="1323" t="s">
        <v>7481</v>
      </c>
      <c r="B20" s="1324"/>
      <c r="C20" s="1324"/>
      <c r="D20" s="1324"/>
      <c r="E20" s="1324"/>
      <c r="F20" s="1324"/>
      <c r="G20" s="1324"/>
      <c r="H20" s="1324"/>
      <c r="I20" s="1324"/>
      <c r="J20" s="1324"/>
    </row>
    <row r="21" spans="1:13" s="277" customFormat="1" ht="18">
      <c r="A21" s="549" t="s">
        <v>5030</v>
      </c>
      <c r="B21" s="483" t="s">
        <v>5031</v>
      </c>
      <c r="C21" s="539" t="s">
        <v>5047</v>
      </c>
      <c r="D21" s="539" t="s">
        <v>5032</v>
      </c>
      <c r="E21" s="539"/>
      <c r="F21" s="485" t="s">
        <v>5000</v>
      </c>
      <c r="G21" s="486" t="s">
        <v>5292</v>
      </c>
      <c r="H21" s="485" t="s">
        <v>5293</v>
      </c>
      <c r="I21" s="539" t="s">
        <v>5005</v>
      </c>
      <c r="J21" s="539" t="s">
        <v>5033</v>
      </c>
      <c r="M21"/>
    </row>
    <row r="22" spans="1:13" ht="90" customHeight="1">
      <c r="A22" s="550"/>
      <c r="B22" s="547" t="s">
        <v>7482</v>
      </c>
      <c r="C22" s="541" t="s">
        <v>7483</v>
      </c>
      <c r="D22" s="542" t="s">
        <v>5192</v>
      </c>
      <c r="E22" s="543" t="s">
        <v>7460</v>
      </c>
      <c r="F22" s="544">
        <f>VLOOKUP(E22,'Прайс-лист'!B:K,10,0)</f>
        <v>990</v>
      </c>
      <c r="G22" s="545">
        <v>0.05</v>
      </c>
      <c r="H22" s="544">
        <f t="shared" ref="H22:H23" si="7">F22*(1-G22)</f>
        <v>940.5</v>
      </c>
      <c r="I22" s="546"/>
      <c r="J22" s="544">
        <f>I22*H22</f>
        <v>0</v>
      </c>
    </row>
    <row r="23" spans="1:13" ht="90" customHeight="1">
      <c r="A23" s="550"/>
      <c r="B23" s="547" t="s">
        <v>7484</v>
      </c>
      <c r="C23" s="541" t="s">
        <v>7483</v>
      </c>
      <c r="D23" s="542" t="s">
        <v>5192</v>
      </c>
      <c r="E23" s="543" t="s">
        <v>7463</v>
      </c>
      <c r="F23" s="544">
        <f>VLOOKUP(E23,'Прайс-лист'!B:K,10,0)</f>
        <v>990</v>
      </c>
      <c r="G23" s="545">
        <v>0.05</v>
      </c>
      <c r="H23" s="544">
        <f t="shared" si="7"/>
        <v>940.5</v>
      </c>
      <c r="I23" s="546"/>
      <c r="J23" s="544">
        <f t="shared" ref="J23" si="8">I23*H23</f>
        <v>0</v>
      </c>
    </row>
    <row r="24" spans="1:13" ht="11.25" customHeight="1">
      <c r="A24" s="1323" t="s">
        <v>7485</v>
      </c>
      <c r="B24" s="1324"/>
      <c r="C24" s="1324"/>
      <c r="D24" s="1324"/>
      <c r="E24" s="1324"/>
      <c r="F24" s="1324"/>
      <c r="G24" s="1324"/>
      <c r="H24" s="1324"/>
      <c r="I24" s="1324"/>
      <c r="J24" s="1324"/>
    </row>
    <row r="25" spans="1:13" s="277" customFormat="1" ht="18">
      <c r="A25" s="549" t="s">
        <v>5030</v>
      </c>
      <c r="B25" s="483" t="s">
        <v>5031</v>
      </c>
      <c r="C25" s="539" t="s">
        <v>5047</v>
      </c>
      <c r="D25" s="539" t="s">
        <v>5032</v>
      </c>
      <c r="E25" s="539"/>
      <c r="F25" s="485" t="s">
        <v>5000</v>
      </c>
      <c r="G25" s="486" t="s">
        <v>5292</v>
      </c>
      <c r="H25" s="485" t="s">
        <v>5293</v>
      </c>
      <c r="I25" s="539" t="s">
        <v>5005</v>
      </c>
      <c r="J25" s="539" t="s">
        <v>5033</v>
      </c>
      <c r="M25"/>
    </row>
    <row r="26" spans="1:13" ht="75" customHeight="1">
      <c r="A26" s="1332"/>
      <c r="B26" s="547" t="s">
        <v>7486</v>
      </c>
      <c r="C26" s="541" t="s">
        <v>7487</v>
      </c>
      <c r="D26" s="542" t="s">
        <v>5192</v>
      </c>
      <c r="E26" s="543" t="s">
        <v>7454</v>
      </c>
      <c r="F26" s="544">
        <f>VLOOKUP(E26,'Прайс-лист'!B:K,10,0)</f>
        <v>2190</v>
      </c>
      <c r="G26" s="545">
        <v>0.05</v>
      </c>
      <c r="H26" s="544">
        <f t="shared" ref="H26:H27" si="9">F26*(1-G26)</f>
        <v>2080.5</v>
      </c>
      <c r="I26" s="546"/>
      <c r="J26" s="544">
        <f t="shared" ref="J26:J27" si="10">I26*H26</f>
        <v>0</v>
      </c>
    </row>
    <row r="27" spans="1:13" ht="75" customHeight="1">
      <c r="A27" s="1333"/>
      <c r="B27" s="547" t="s">
        <v>7488</v>
      </c>
      <c r="C27" s="541" t="s">
        <v>7487</v>
      </c>
      <c r="D27" s="542" t="s">
        <v>5192</v>
      </c>
      <c r="E27" s="543" t="s">
        <v>7457</v>
      </c>
      <c r="F27" s="544">
        <f>VLOOKUP(E27,'Прайс-лист'!B:K,10,0)</f>
        <v>2190</v>
      </c>
      <c r="G27" s="545">
        <v>0.05</v>
      </c>
      <c r="H27" s="544">
        <f t="shared" si="9"/>
        <v>2080.5</v>
      </c>
      <c r="I27" s="546"/>
      <c r="J27" s="544">
        <f t="shared" si="10"/>
        <v>0</v>
      </c>
    </row>
    <row r="29" spans="1:13" ht="11.25" customHeight="1">
      <c r="A29" s="1323" t="s">
        <v>4350</v>
      </c>
      <c r="B29" s="1324"/>
      <c r="C29" s="1324"/>
      <c r="D29" s="1324"/>
      <c r="E29" s="1324"/>
      <c r="F29" s="1324"/>
      <c r="G29" s="1324"/>
      <c r="H29" s="1324"/>
      <c r="I29" s="1324"/>
      <c r="J29" s="1324"/>
    </row>
    <row r="30" spans="1:13" s="277" customFormat="1" ht="18">
      <c r="A30" s="549" t="s">
        <v>5030</v>
      </c>
      <c r="B30" s="483" t="s">
        <v>5031</v>
      </c>
      <c r="C30" s="539" t="s">
        <v>5047</v>
      </c>
      <c r="D30" s="539" t="s">
        <v>5032</v>
      </c>
      <c r="E30" s="539"/>
      <c r="F30" s="485" t="s">
        <v>5000</v>
      </c>
      <c r="G30" s="486" t="s">
        <v>5292</v>
      </c>
      <c r="H30" s="485" t="s">
        <v>5293</v>
      </c>
      <c r="I30" s="539" t="s">
        <v>5005</v>
      </c>
      <c r="J30" s="539" t="s">
        <v>5033</v>
      </c>
      <c r="M30"/>
    </row>
    <row r="31" spans="1:13" ht="131.25" customHeight="1">
      <c r="A31" s="550"/>
      <c r="B31" s="547" t="s">
        <v>3999</v>
      </c>
      <c r="C31" s="541" t="s">
        <v>4000</v>
      </c>
      <c r="D31" s="542"/>
      <c r="E31" s="543" t="s">
        <v>7465</v>
      </c>
      <c r="F31" s="544">
        <f>VLOOKUP(E31,'Прайс-лист'!B:K,10,0)</f>
        <v>8450</v>
      </c>
      <c r="G31" s="545"/>
      <c r="H31" s="544"/>
      <c r="I31" s="546"/>
      <c r="J31" s="544">
        <f>I31*F31</f>
        <v>0</v>
      </c>
    </row>
    <row r="32" spans="1:13" ht="131.25" customHeight="1">
      <c r="A32" s="550"/>
      <c r="B32" s="547" t="s">
        <v>4003</v>
      </c>
      <c r="C32" s="541" t="s">
        <v>4000</v>
      </c>
      <c r="D32" s="542"/>
      <c r="E32" s="543" t="s">
        <v>7466</v>
      </c>
      <c r="F32" s="544">
        <f>VLOOKUP(E32,'Прайс-лист'!B:K,10,0)</f>
        <v>8450</v>
      </c>
      <c r="G32" s="545"/>
      <c r="H32" s="544"/>
      <c r="I32" s="546"/>
      <c r="J32" s="544">
        <f t="shared" ref="J32" si="11">I32*F32</f>
        <v>0</v>
      </c>
    </row>
  </sheetData>
  <sheetProtection algorithmName="SHA-512" hashValue="wHUBklOfCBrLN2vYpLBuf1jZzLuTrRTxqnWab+RKPGyvxePISnE+EYFAsA+2JBpAkJjEXivx9jjdUYR7kLue+g==" saltValue="abBxHuhkR/67uydTZKVnsg==" spinCount="100000" sheet="1" objects="1" scenarios="1"/>
  <mergeCells count="12">
    <mergeCell ref="A29:J29"/>
    <mergeCell ref="A1:J1"/>
    <mergeCell ref="A3:J3"/>
    <mergeCell ref="A5:A6"/>
    <mergeCell ref="A7:A8"/>
    <mergeCell ref="A9:J9"/>
    <mergeCell ref="A11:A12"/>
    <mergeCell ref="A13:A14"/>
    <mergeCell ref="A15:J15"/>
    <mergeCell ref="A20:J20"/>
    <mergeCell ref="A24:J24"/>
    <mergeCell ref="A26:A27"/>
  </mergeCells>
  <conditionalFormatting sqref="I26">
    <cfRule type="cellIs" dxfId="431" priority="18" operator="greaterThan">
      <formula>0</formula>
    </cfRule>
  </conditionalFormatting>
  <conditionalFormatting sqref="I26">
    <cfRule type="cellIs" dxfId="430" priority="17" operator="greaterThan">
      <formula>0</formula>
    </cfRule>
  </conditionalFormatting>
  <conditionalFormatting sqref="I11:I12">
    <cfRule type="cellIs" dxfId="429" priority="24" operator="greaterThan">
      <formula>0</formula>
    </cfRule>
  </conditionalFormatting>
  <conditionalFormatting sqref="I11:I12">
    <cfRule type="cellIs" dxfId="428" priority="23" operator="greaterThan">
      <formula>0</formula>
    </cfRule>
  </conditionalFormatting>
  <conditionalFormatting sqref="I5">
    <cfRule type="cellIs" dxfId="427" priority="28" operator="greaterThan">
      <formula>0</formula>
    </cfRule>
  </conditionalFormatting>
  <conditionalFormatting sqref="I5">
    <cfRule type="cellIs" dxfId="426" priority="27" operator="greaterThan">
      <formula>0</formula>
    </cfRule>
  </conditionalFormatting>
  <conditionalFormatting sqref="I23">
    <cfRule type="cellIs" dxfId="425" priority="20" operator="greaterThan">
      <formula>0</formula>
    </cfRule>
  </conditionalFormatting>
  <conditionalFormatting sqref="I23">
    <cfRule type="cellIs" dxfId="424" priority="19" operator="greaterThan">
      <formula>0</formula>
    </cfRule>
  </conditionalFormatting>
  <conditionalFormatting sqref="I27">
    <cfRule type="cellIs" dxfId="423" priority="16" operator="greaterThan">
      <formula>0</formula>
    </cfRule>
  </conditionalFormatting>
  <conditionalFormatting sqref="I27">
    <cfRule type="cellIs" dxfId="422" priority="15" operator="greaterThan">
      <formula>0</formula>
    </cfRule>
  </conditionalFormatting>
  <conditionalFormatting sqref="I17">
    <cfRule type="cellIs" dxfId="421" priority="14" operator="greaterThan">
      <formula>0</formula>
    </cfRule>
  </conditionalFormatting>
  <conditionalFormatting sqref="I17">
    <cfRule type="cellIs" dxfId="420" priority="13" operator="greaterThan">
      <formula>0</formula>
    </cfRule>
  </conditionalFormatting>
  <conditionalFormatting sqref="I6">
    <cfRule type="cellIs" dxfId="419" priority="26" operator="greaterThan">
      <formula>0</formula>
    </cfRule>
  </conditionalFormatting>
  <conditionalFormatting sqref="I6">
    <cfRule type="cellIs" dxfId="418" priority="25" operator="greaterThan">
      <formula>0</formula>
    </cfRule>
  </conditionalFormatting>
  <conditionalFormatting sqref="I22">
    <cfRule type="cellIs" dxfId="417" priority="22" operator="greaterThan">
      <formula>0</formula>
    </cfRule>
  </conditionalFormatting>
  <conditionalFormatting sqref="I22">
    <cfRule type="cellIs" dxfId="416" priority="21" operator="greaterThan">
      <formula>0</formula>
    </cfRule>
  </conditionalFormatting>
  <conditionalFormatting sqref="I18:I19">
    <cfRule type="cellIs" dxfId="415" priority="12" operator="greaterThan">
      <formula>0</formula>
    </cfRule>
  </conditionalFormatting>
  <conditionalFormatting sqref="I18:I19">
    <cfRule type="cellIs" dxfId="414" priority="11" operator="greaterThan">
      <formula>0</formula>
    </cfRule>
  </conditionalFormatting>
  <conditionalFormatting sqref="I31">
    <cfRule type="cellIs" dxfId="413" priority="10" operator="greaterThan">
      <formula>0</formula>
    </cfRule>
  </conditionalFormatting>
  <conditionalFormatting sqref="I31">
    <cfRule type="cellIs" dxfId="412" priority="9" operator="greaterThan">
      <formula>0</formula>
    </cfRule>
  </conditionalFormatting>
  <conditionalFormatting sqref="I32">
    <cfRule type="cellIs" dxfId="411" priority="8" operator="greaterThan">
      <formula>0</formula>
    </cfRule>
  </conditionalFormatting>
  <conditionalFormatting sqref="I32">
    <cfRule type="cellIs" dxfId="410" priority="7" operator="greaterThan">
      <formula>0</formula>
    </cfRule>
  </conditionalFormatting>
  <conditionalFormatting sqref="I7">
    <cfRule type="cellIs" dxfId="409" priority="6" operator="greaterThan">
      <formula>0</formula>
    </cfRule>
  </conditionalFormatting>
  <conditionalFormatting sqref="I7">
    <cfRule type="cellIs" dxfId="408" priority="5" operator="greaterThan">
      <formula>0</formula>
    </cfRule>
  </conditionalFormatting>
  <conditionalFormatting sqref="I8">
    <cfRule type="cellIs" dxfId="407" priority="4" operator="greaterThan">
      <formula>0</formula>
    </cfRule>
  </conditionalFormatting>
  <conditionalFormatting sqref="I8">
    <cfRule type="cellIs" dxfId="406" priority="3" operator="greaterThan">
      <formula>0</formula>
    </cfRule>
  </conditionalFormatting>
  <conditionalFormatting sqref="I13:I14">
    <cfRule type="cellIs" dxfId="405" priority="2" operator="greaterThan">
      <formula>0</formula>
    </cfRule>
  </conditionalFormatting>
  <conditionalFormatting sqref="I13:I14">
    <cfRule type="cellIs" dxfId="404" priority="1" operator="greaterThan">
      <formula>0</formula>
    </cfRule>
  </conditionalFormatting>
  <pageMargins left="0.23622047244094491" right="0.23622047244094491" top="0.74803149606299213" bottom="0.74803149606299213" header="0.31496062992125984" footer="0.31496062992125984"/>
  <pageSetup paperSize="9" scale="51" orientation="portrait" r:id="rId1"/>
  <headerFooter>
    <oddFooter>&amp;R&amp;"Arial,обычный"&amp;12Стр.&amp;P</oddFooter>
  </headerFooter>
  <drawing r:id="rId2"/>
</worksheet>
</file>

<file path=xl/worksheets/sheet23.xml><?xml version="1.0" encoding="utf-8"?>
<worksheet xmlns="http://schemas.openxmlformats.org/spreadsheetml/2006/main" xmlns:r="http://schemas.openxmlformats.org/officeDocument/2006/relationships">
  <sheetPr>
    <tabColor rgb="FFFFCCFF"/>
  </sheetPr>
  <dimension ref="A1:DV80"/>
  <sheetViews>
    <sheetView zoomScale="70" zoomScaleNormal="70" workbookViewId="0">
      <pane xSplit="2" ySplit="6" topLeftCell="C13" activePane="bottomRight" state="frozen"/>
      <selection activeCell="DR102" sqref="DR102"/>
      <selection pane="topRight" activeCell="DR102" sqref="DR102"/>
      <selection pane="bottomLeft" activeCell="DR102" sqref="DR102"/>
      <selection pane="bottomRight" activeCell="DX13" sqref="DX13"/>
    </sheetView>
  </sheetViews>
  <sheetFormatPr defaultRowHeight="14.25"/>
  <cols>
    <col min="1" max="1" width="20.85546875" style="229" hidden="1" customWidth="1"/>
    <col min="2" max="2" width="4.28515625" style="229" customWidth="1"/>
    <col min="3" max="12" width="2" style="229" customWidth="1"/>
    <col min="13" max="13" width="4.85546875" style="229" customWidth="1"/>
    <col min="14" max="14" width="2" style="229" customWidth="1"/>
    <col min="15" max="15" width="12.85546875" style="229" hidden="1" customWidth="1"/>
    <col min="16" max="26" width="2" style="229" customWidth="1"/>
    <col min="27" max="27" width="4.140625" style="229" customWidth="1"/>
    <col min="28" max="28" width="2" style="229" customWidth="1"/>
    <col min="29" max="29" width="12.85546875" style="229" hidden="1" customWidth="1"/>
    <col min="30" max="40" width="2" style="229" customWidth="1"/>
    <col min="41" max="41" width="4.5703125" style="229" customWidth="1"/>
    <col min="42" max="42" width="2" style="229" customWidth="1"/>
    <col min="43" max="43" width="13.42578125" style="229" hidden="1" customWidth="1"/>
    <col min="44" max="54" width="2" style="229" customWidth="1"/>
    <col min="55" max="55" width="4.42578125" style="229" customWidth="1"/>
    <col min="56" max="56" width="2" style="229" customWidth="1"/>
    <col min="57" max="57" width="12.85546875" style="229" hidden="1" customWidth="1"/>
    <col min="58" max="69" width="2" style="229" customWidth="1"/>
    <col min="70" max="70" width="4.5703125" style="229" customWidth="1"/>
    <col min="71" max="71" width="13.42578125" style="229" hidden="1" customWidth="1"/>
    <col min="72" max="82" width="2" style="229" customWidth="1"/>
    <col min="83" max="83" width="5.140625" style="229" customWidth="1"/>
    <col min="84" max="84" width="2" style="229" customWidth="1"/>
    <col min="85" max="85" width="14.28515625" style="229" hidden="1" customWidth="1"/>
    <col min="86" max="95" width="2" style="229" customWidth="1"/>
    <col min="96" max="96" width="5.28515625" style="229" customWidth="1"/>
    <col min="97" max="98" width="2" style="229" customWidth="1"/>
    <col min="99" max="99" width="12.85546875" style="229" hidden="1" customWidth="1"/>
    <col min="100" max="109" width="2" style="229" customWidth="1"/>
    <col min="110" max="110" width="5.140625" style="229" customWidth="1"/>
    <col min="111" max="112" width="2" style="229" customWidth="1"/>
    <col min="113" max="113" width="12.85546875" style="229" hidden="1" customWidth="1"/>
    <col min="114" max="114" width="2.140625" style="229" customWidth="1"/>
    <col min="115" max="124" width="2.28515625" style="229" customWidth="1"/>
    <col min="125" max="125" width="4.28515625" style="229" customWidth="1"/>
    <col min="126" max="126" width="2.28515625" style="229" customWidth="1"/>
    <col min="127" max="16384" width="9.140625" style="229"/>
  </cols>
  <sheetData>
    <row r="1" spans="3:126" s="284" customFormat="1" ht="24.75" customHeight="1" thickBot="1">
      <c r="C1" s="1431" t="s">
        <v>4369</v>
      </c>
      <c r="D1" s="1432"/>
      <c r="E1" s="1432"/>
      <c r="F1" s="1432"/>
      <c r="G1" s="1432"/>
      <c r="H1" s="1432"/>
      <c r="I1" s="1432"/>
      <c r="J1" s="1432"/>
      <c r="K1" s="1432"/>
      <c r="L1" s="1432"/>
      <c r="M1" s="1432"/>
      <c r="N1" s="1432"/>
      <c r="O1" s="1432"/>
      <c r="P1" s="1432"/>
      <c r="Q1" s="1432"/>
      <c r="R1" s="1432"/>
      <c r="S1" s="1432"/>
      <c r="T1" s="1432"/>
      <c r="U1" s="1432"/>
      <c r="V1" s="1432"/>
      <c r="W1" s="1432"/>
      <c r="X1" s="1432"/>
      <c r="Y1" s="1432"/>
      <c r="Z1" s="1432"/>
      <c r="AA1" s="1432"/>
      <c r="AB1" s="1432"/>
      <c r="AC1" s="1432"/>
      <c r="AD1" s="1432"/>
      <c r="AE1" s="1432"/>
      <c r="AF1" s="1432"/>
      <c r="AG1" s="1432"/>
      <c r="AH1" s="1432"/>
      <c r="AI1" s="1432"/>
      <c r="AJ1" s="1432"/>
      <c r="AK1" s="1432"/>
      <c r="AL1" s="1432"/>
      <c r="AM1" s="1432"/>
      <c r="AN1" s="1432"/>
      <c r="AO1" s="1432"/>
      <c r="AP1" s="1432"/>
      <c r="AQ1" s="1432"/>
      <c r="AR1" s="1432"/>
      <c r="AS1" s="1432"/>
      <c r="AT1" s="1432"/>
      <c r="AU1" s="1432"/>
      <c r="AV1" s="1432"/>
      <c r="AW1" s="1432"/>
      <c r="AX1" s="1432"/>
      <c r="AY1" s="1432"/>
      <c r="AZ1" s="1432"/>
      <c r="BA1" s="1432"/>
      <c r="BB1" s="1432"/>
      <c r="BC1" s="1432"/>
      <c r="BD1" s="1432"/>
      <c r="BE1" s="1432"/>
      <c r="BF1" s="1432"/>
      <c r="BG1" s="1432"/>
      <c r="BH1" s="1432"/>
      <c r="BI1" s="1432"/>
      <c r="BJ1" s="1432"/>
      <c r="BK1" s="1432"/>
      <c r="BL1" s="1432"/>
      <c r="BM1" s="1432"/>
      <c r="BN1" s="1432"/>
      <c r="BO1" s="1432"/>
      <c r="BP1" s="1432"/>
      <c r="BQ1" s="1432"/>
      <c r="BR1" s="1432"/>
      <c r="BS1" s="1432"/>
      <c r="BT1" s="1432"/>
      <c r="BU1" s="1432"/>
      <c r="BV1" s="1432"/>
      <c r="BW1" s="1432"/>
      <c r="BX1" s="1432"/>
      <c r="BY1" s="1432"/>
      <c r="BZ1" s="1432"/>
      <c r="CA1" s="1432"/>
      <c r="CB1" s="1432"/>
      <c r="CC1" s="1432"/>
      <c r="CD1" s="1432"/>
      <c r="CE1" s="1432"/>
      <c r="CF1" s="1432"/>
      <c r="CG1" s="1432"/>
      <c r="CH1" s="1432"/>
      <c r="CI1" s="1432"/>
      <c r="CJ1" s="1432"/>
      <c r="CK1" s="1432"/>
      <c r="CL1" s="1432"/>
      <c r="CM1" s="1432"/>
      <c r="CN1" s="1432"/>
      <c r="CO1" s="1432"/>
      <c r="CP1" s="1432"/>
      <c r="CQ1" s="1432"/>
      <c r="CR1" s="1432"/>
      <c r="CS1" s="1432"/>
      <c r="CT1" s="1432"/>
      <c r="CU1" s="1432"/>
      <c r="CV1" s="1432"/>
      <c r="CW1" s="1432"/>
      <c r="CX1" s="1432"/>
      <c r="CY1" s="1432"/>
      <c r="CZ1" s="1432"/>
      <c r="DA1" s="1432"/>
      <c r="DB1" s="1432"/>
      <c r="DC1" s="1432"/>
      <c r="DD1" s="1432"/>
      <c r="DE1" s="1432"/>
      <c r="DF1" s="1432"/>
      <c r="DG1" s="1432"/>
      <c r="DH1" s="1432"/>
      <c r="DI1" s="1432"/>
      <c r="DJ1" s="1432"/>
      <c r="DK1" s="1432"/>
      <c r="DL1" s="1432"/>
      <c r="DM1" s="1432"/>
      <c r="DN1" s="1432"/>
      <c r="DO1" s="1432"/>
      <c r="DP1" s="1432"/>
      <c r="DQ1" s="1432"/>
      <c r="DR1" s="1432"/>
      <c r="DS1" s="1432"/>
      <c r="DT1" s="1432"/>
      <c r="DU1" s="1432"/>
      <c r="DV1" s="1433"/>
    </row>
    <row r="2" spans="3:126" s="179" customFormat="1" ht="21.75" customHeight="1">
      <c r="C2" s="1320" t="s">
        <v>6376</v>
      </c>
      <c r="D2" s="1320"/>
      <c r="E2" s="1320"/>
      <c r="F2" s="1320"/>
      <c r="G2" s="1320"/>
      <c r="H2" s="1320"/>
      <c r="I2" s="1320"/>
      <c r="J2" s="1320"/>
      <c r="K2" s="1320"/>
      <c r="L2" s="1320"/>
      <c r="M2" s="1320"/>
      <c r="N2" s="1320"/>
      <c r="O2" s="1320"/>
      <c r="P2" s="1320"/>
      <c r="Q2" s="1320"/>
      <c r="R2" s="1320"/>
      <c r="S2" s="1320"/>
      <c r="T2" s="1320"/>
      <c r="U2" s="1320"/>
      <c r="V2" s="1320"/>
      <c r="W2" s="1320"/>
      <c r="X2" s="1320"/>
      <c r="Y2" s="1320"/>
      <c r="Z2" s="1320"/>
      <c r="AA2" s="1320"/>
      <c r="AB2" s="1320"/>
      <c r="AC2" s="1320"/>
      <c r="AD2" s="1320"/>
      <c r="AE2" s="1320"/>
      <c r="AF2" s="1320"/>
      <c r="AG2" s="1320"/>
      <c r="AH2" s="1320"/>
      <c r="AI2" s="1320"/>
      <c r="AJ2" s="1320"/>
      <c r="AK2" s="1320"/>
      <c r="AL2" s="1320"/>
      <c r="AM2" s="1320"/>
      <c r="AN2" s="1320"/>
      <c r="AO2" s="1320"/>
      <c r="AP2" s="1320"/>
      <c r="AQ2" s="1320"/>
      <c r="AR2" s="1320"/>
      <c r="AS2" s="1320"/>
      <c r="AT2" s="1320"/>
      <c r="AU2" s="1320"/>
      <c r="AV2" s="1320"/>
      <c r="AW2" s="1320"/>
      <c r="AX2" s="1320"/>
      <c r="AY2" s="1320"/>
      <c r="AZ2" s="1320"/>
      <c r="BA2" s="1320"/>
      <c r="BB2" s="1320"/>
      <c r="BC2" s="1320"/>
      <c r="BD2" s="1320"/>
      <c r="BE2" s="1320"/>
      <c r="BF2" s="1320"/>
      <c r="BG2" s="1320"/>
      <c r="BH2" s="1320"/>
      <c r="BI2" s="1320"/>
      <c r="BJ2" s="1320"/>
      <c r="BK2" s="1320"/>
      <c r="BL2" s="1320"/>
      <c r="BM2" s="1320"/>
      <c r="BN2" s="1320"/>
      <c r="BO2" s="1320"/>
      <c r="BP2" s="1320"/>
      <c r="BQ2" s="1320"/>
      <c r="BR2" s="1320"/>
      <c r="BS2" s="1320"/>
      <c r="BT2" s="1320"/>
      <c r="BU2" s="1320"/>
      <c r="BV2" s="1320"/>
      <c r="BW2" s="1320"/>
      <c r="BX2" s="1320"/>
      <c r="CI2" s="227"/>
      <c r="CJ2" s="227"/>
      <c r="CK2" s="227"/>
      <c r="CL2" s="227"/>
      <c r="CM2" s="227"/>
      <c r="CN2" s="227"/>
      <c r="CO2" s="227"/>
      <c r="CP2" s="227"/>
      <c r="CQ2" s="227"/>
      <c r="CR2" s="227"/>
      <c r="CS2" s="837" t="s">
        <v>4999</v>
      </c>
      <c r="CT2" s="837"/>
      <c r="CU2" s="837"/>
      <c r="CV2" s="837"/>
      <c r="CW2" s="837"/>
      <c r="CX2" s="837"/>
      <c r="CY2" s="837"/>
      <c r="CZ2" s="837"/>
      <c r="DA2" s="837"/>
      <c r="DB2" s="837"/>
      <c r="DC2" s="837"/>
      <c r="DD2" s="837"/>
      <c r="DE2" s="837"/>
      <c r="DF2" s="837"/>
      <c r="DG2" s="232"/>
      <c r="DH2" s="837" t="s">
        <v>5000</v>
      </c>
      <c r="DI2" s="837"/>
      <c r="DJ2" s="837"/>
      <c r="DK2" s="837"/>
      <c r="DL2" s="837"/>
      <c r="DM2" s="837"/>
      <c r="DN2" s="837"/>
      <c r="DO2" s="837"/>
      <c r="DP2" s="837"/>
      <c r="DQ2" s="837"/>
      <c r="DR2" s="837"/>
      <c r="DS2" s="837"/>
      <c r="DT2" s="837"/>
      <c r="DU2" s="837"/>
      <c r="DV2" s="837"/>
    </row>
    <row r="3" spans="3:126" s="179" customFormat="1" ht="21.75" customHeight="1">
      <c r="C3" s="1321"/>
      <c r="D3" s="1321"/>
      <c r="E3" s="1321"/>
      <c r="F3" s="1321"/>
      <c r="G3" s="1321"/>
      <c r="H3" s="1321"/>
      <c r="I3" s="1321"/>
      <c r="J3" s="1321"/>
      <c r="K3" s="1321"/>
      <c r="L3" s="1321"/>
      <c r="M3" s="1321"/>
      <c r="N3" s="1321"/>
      <c r="O3" s="1321"/>
      <c r="P3" s="1321"/>
      <c r="Q3" s="1321"/>
      <c r="R3" s="1321"/>
      <c r="S3" s="1321"/>
      <c r="T3" s="1321"/>
      <c r="U3" s="1321"/>
      <c r="V3" s="1321"/>
      <c r="W3" s="1321"/>
      <c r="X3" s="1321"/>
      <c r="Y3" s="1321"/>
      <c r="Z3" s="1321"/>
      <c r="AA3" s="1321"/>
      <c r="AB3" s="1321"/>
      <c r="AC3" s="1321"/>
      <c r="AD3" s="1321"/>
      <c r="AE3" s="1321"/>
      <c r="AF3" s="1321"/>
      <c r="AG3" s="1321"/>
      <c r="AH3" s="1321"/>
      <c r="AI3" s="1321"/>
      <c r="AJ3" s="1321"/>
      <c r="AK3" s="1321"/>
      <c r="AL3" s="1321"/>
      <c r="AM3" s="1321"/>
      <c r="AN3" s="1321"/>
      <c r="AO3" s="1321"/>
      <c r="AP3" s="1321"/>
      <c r="AQ3" s="1321"/>
      <c r="AR3" s="1321"/>
      <c r="AS3" s="1321"/>
      <c r="AT3" s="1321"/>
      <c r="AU3" s="1321"/>
      <c r="AV3" s="1321"/>
      <c r="AW3" s="1321"/>
      <c r="AX3" s="1321"/>
      <c r="AY3" s="1321"/>
      <c r="AZ3" s="1321"/>
      <c r="BA3" s="1321"/>
      <c r="BB3" s="1321"/>
      <c r="BC3" s="1321"/>
      <c r="BD3" s="1321"/>
      <c r="BE3" s="1321"/>
      <c r="BF3" s="1321"/>
      <c r="BG3" s="1321"/>
      <c r="BH3" s="1321"/>
      <c r="BI3" s="1321"/>
      <c r="BJ3" s="1321"/>
      <c r="BK3" s="1321"/>
      <c r="BL3" s="1321"/>
      <c r="BM3" s="1321"/>
      <c r="BN3" s="1321"/>
      <c r="BO3" s="1321"/>
      <c r="BP3" s="1321"/>
      <c r="BQ3" s="1321"/>
      <c r="BR3" s="1321"/>
      <c r="BS3" s="1321"/>
      <c r="BT3" s="1321"/>
      <c r="BU3" s="1321"/>
      <c r="BV3" s="1321"/>
      <c r="BW3" s="1321"/>
      <c r="BX3" s="1321"/>
      <c r="CI3" s="1207" t="s">
        <v>3406</v>
      </c>
      <c r="CJ3" s="1207"/>
      <c r="CK3" s="1207"/>
      <c r="CL3" s="1207"/>
      <c r="CM3" s="1207"/>
      <c r="CN3" s="1207"/>
      <c r="CO3" s="1207"/>
      <c r="CP3" s="1207"/>
      <c r="CQ3" s="1207"/>
      <c r="CR3" s="178"/>
      <c r="CS3" s="1429">
        <f>L17+L18+Z17+Z18+AN17+AN18+BB17+BB18+CD17+CD18+CR17+CR18+DF17+DF18+DT17+DT18+AN26+BB25+L25+Z25+Z26+L26+AN25+BB26+BP25+BP26+CD25+CD26+CR25+CR26+DF25+DF26+DT25+DT26+L33+L34</f>
        <v>0</v>
      </c>
      <c r="CT3" s="1429"/>
      <c r="CU3" s="1429"/>
      <c r="CV3" s="1429"/>
      <c r="CW3" s="1429"/>
      <c r="CX3" s="1429"/>
      <c r="CY3" s="1429"/>
      <c r="CZ3" s="1429"/>
      <c r="DA3" s="1429"/>
      <c r="DB3" s="1429"/>
      <c r="DC3" s="1429"/>
      <c r="DD3" s="1429"/>
      <c r="DE3" s="1429"/>
      <c r="DF3" s="1429"/>
      <c r="DG3" s="178"/>
      <c r="DH3" s="1430">
        <f>C17*L17+C18*L18+Q17*Z17+Q18*Z18+AE17*AN17+AE18*AN18+AS17*BB17+AS18*BB18+BG17*CD17+BG18*CD18+CI17*CR17+CI18*CR18+CW17*DF17+CW18*DF18+DK17*DT17+DK18*DT18+C33*L33+C34*L34+C25*L25+C26*L26+Q25*Z25+Q26*Z26+AE25*AN25+AE26*AN26+AS25*BB25+AS26*BB26+BG25*BP25+BG26*BP26+BU25*CD25+BU26*CD26+CI25*CR25+CI26*CR26+CW25*DF25+CW26*DF26+DK25*DT25+DK26*DT26</f>
        <v>0</v>
      </c>
      <c r="DI3" s="1430"/>
      <c r="DJ3" s="1430"/>
      <c r="DK3" s="1430"/>
      <c r="DL3" s="1430"/>
      <c r="DM3" s="1430"/>
      <c r="DN3" s="1430"/>
      <c r="DO3" s="1430"/>
      <c r="DP3" s="1430"/>
      <c r="DQ3" s="1430"/>
      <c r="DR3" s="1430"/>
      <c r="DS3" s="1430"/>
      <c r="DT3" s="1430"/>
      <c r="DU3" s="1430"/>
      <c r="DV3" s="1430"/>
    </row>
    <row r="4" spans="3:126" s="179" customFormat="1" ht="23.25" customHeight="1">
      <c r="C4" s="1321"/>
      <c r="D4" s="1321"/>
      <c r="E4" s="1321"/>
      <c r="F4" s="1321"/>
      <c r="G4" s="1321"/>
      <c r="H4" s="1321"/>
      <c r="I4" s="1321"/>
      <c r="J4" s="1321"/>
      <c r="K4" s="1321"/>
      <c r="L4" s="1321"/>
      <c r="M4" s="1321"/>
      <c r="N4" s="1321"/>
      <c r="O4" s="1321"/>
      <c r="P4" s="1321"/>
      <c r="Q4" s="1321"/>
      <c r="R4" s="1321"/>
      <c r="S4" s="1321"/>
      <c r="T4" s="1321"/>
      <c r="U4" s="1321"/>
      <c r="V4" s="1321"/>
      <c r="W4" s="1321"/>
      <c r="X4" s="1321"/>
      <c r="Y4" s="1321"/>
      <c r="Z4" s="1321"/>
      <c r="AA4" s="1321"/>
      <c r="AB4" s="1321"/>
      <c r="AC4" s="1321"/>
      <c r="AD4" s="1321"/>
      <c r="AE4" s="1321"/>
      <c r="AF4" s="1321"/>
      <c r="AG4" s="1321"/>
      <c r="AH4" s="1321"/>
      <c r="AI4" s="1321"/>
      <c r="AJ4" s="1321"/>
      <c r="AK4" s="1321"/>
      <c r="AL4" s="1321"/>
      <c r="AM4" s="1321"/>
      <c r="AN4" s="1321"/>
      <c r="AO4" s="1321"/>
      <c r="AP4" s="1321"/>
      <c r="AQ4" s="1321"/>
      <c r="AR4" s="1321"/>
      <c r="AS4" s="1321"/>
      <c r="AT4" s="1321"/>
      <c r="AU4" s="1321"/>
      <c r="AV4" s="1321"/>
      <c r="AW4" s="1321"/>
      <c r="AX4" s="1321"/>
      <c r="AY4" s="1321"/>
      <c r="AZ4" s="1321"/>
      <c r="BA4" s="1321"/>
      <c r="BB4" s="1321"/>
      <c r="BC4" s="1321"/>
      <c r="BD4" s="1321"/>
      <c r="BE4" s="1321"/>
      <c r="BF4" s="1321"/>
      <c r="BG4" s="1321"/>
      <c r="BH4" s="1321"/>
      <c r="BI4" s="1321"/>
      <c r="BJ4" s="1321"/>
      <c r="BK4" s="1321"/>
      <c r="BL4" s="1321"/>
      <c r="BM4" s="1321"/>
      <c r="BN4" s="1321"/>
      <c r="BO4" s="1321"/>
      <c r="BP4" s="1321"/>
      <c r="BQ4" s="1321"/>
      <c r="BR4" s="1321"/>
      <c r="BS4" s="1321"/>
      <c r="BT4" s="1321"/>
      <c r="BU4" s="1321"/>
      <c r="BV4" s="1321"/>
      <c r="BW4" s="1321"/>
      <c r="BX4" s="1321"/>
      <c r="CI4" s="1207" t="s">
        <v>3509</v>
      </c>
      <c r="CJ4" s="1207"/>
      <c r="CK4" s="1207"/>
      <c r="CL4" s="1207"/>
      <c r="CM4" s="1207"/>
      <c r="CN4" s="1207"/>
      <c r="CO4" s="1207"/>
      <c r="CP4" s="1207"/>
      <c r="CQ4" s="1207"/>
      <c r="CR4" s="178"/>
      <c r="CS4" s="1435">
        <f>L44+L45+L46+L47+Z44+Z45+Z46+Z47+AN44+AN45+AN46+AN47+BB44+BB45+BB46+BB47+BP44+BP45+BP46+BP47+CD45+CD46+CD47+CR45+CR46+CR47+DF45+DF46+DF47+DT45+DT46+DT47+L54+L55+L56+Z54+Z55+Z56+AN54+AN55+AN56+BB54+BB55+BB56+BP54+BP55+BP56+CR54+CR55+CR56+DT54+DT55+DT56+L63+L64+L65+Z63+Z64+Z65+AN63+AN64+AN65+BB63+BB64+BB65+BP63+BP64+BP65+CD63+CD64+CD65+CR63+CR64+CR65+DF62+DF63+DF64+DF65+DT63+DT64+DT65+L79+L80+L81+Z79+Z80+Z81+AN79+AN80+AN81+BB79+BB80+BB81+BP79+BP80+BP81+CD79+CD80+CD81+CR79+CR80+CR81</f>
        <v>0</v>
      </c>
      <c r="CT4" s="1429"/>
      <c r="CU4" s="1429"/>
      <c r="CV4" s="1429"/>
      <c r="CW4" s="1429"/>
      <c r="CX4" s="1429"/>
      <c r="CY4" s="1429"/>
      <c r="CZ4" s="1429"/>
      <c r="DA4" s="1429"/>
      <c r="DB4" s="1429"/>
      <c r="DC4" s="1429"/>
      <c r="DD4" s="1429"/>
      <c r="DE4" s="1429"/>
      <c r="DF4" s="1429"/>
      <c r="DG4" s="178"/>
      <c r="DH4" s="1430">
        <f>C45*L45+C46*L46+C47*L47+Q45*Z45+Q46*Z46+Q47*Z47+AE45*AN45+AE46*AN46+AE47*AN47+AS45*BB45+AS46*BB46+AS47*BB47+BG45*BP45+BG46*BP46+BG47*BP47+BU45*CD45+BU46*CD46+BU47*CD47+CI45*CR45+CI46*CR46+CI47*CR47+CW45*DF45+CW46*DF46+CW47*DF47+DK45*DT45+DK46*DT46+DK47*DT47+C54*L54+C55*L55+C56*L56+Q54*Z54+Q55*Z55+Q56*Z56+AE54*AN54+AE55*AN55+AE56*AN56+AS54*BB54+AS55*BB55+AS56*BB56+BG54*BP54+BG55*BP55+BG56*BP56+BU54*CR54+BU55*CR55+BU56*CR56+CW54*DT54+CW55*DT55+CW56*DT56+C63*L63+C64*L64+C65*L65+Q63*Z63+Q64*Z64+Q65*Z65+AE63*AN63+AE64*AN64+AE65*AN65+AS63*BB63+AS64*BB64+AS65*BB65+BG63*BP63+BG64*BP64+BG65*BP65+BU63*CD63+BU64*CD64+BU65*CD65+CI63*CR63++CI64*CR64+CI65*CR65+CW62*DF62+CW63*DF63+CW64*DF64+CW65*DF65+DK63*DT63+DK64*DT64+DK65*DT65+C79*L79+C80*L80+C81*L81+Q79*Z79+Q80*Z80+Q81*Z81+AE79*AN79+AE80*AN80+AE81*AN81+AS79*BB79+AS80*BB80+AS81*BB81+BG79*BP79+BG80*BP80+BG81*BP81+BU79*CD79+BU80*CD80+BU81*CD81+CI79*CR79+CI80*CR80+CI81*CR81</f>
        <v>0</v>
      </c>
      <c r="DI4" s="1430"/>
      <c r="DJ4" s="1430"/>
      <c r="DK4" s="1430"/>
      <c r="DL4" s="1430"/>
      <c r="DM4" s="1430"/>
      <c r="DN4" s="1430"/>
      <c r="DO4" s="1430"/>
      <c r="DP4" s="1430"/>
      <c r="DQ4" s="1430"/>
      <c r="DR4" s="1430"/>
      <c r="DS4" s="1430"/>
      <c r="DT4" s="1430"/>
      <c r="DU4" s="1430"/>
      <c r="DV4" s="1430"/>
    </row>
    <row r="5" spans="3:126" s="179" customFormat="1" ht="30.75" customHeight="1">
      <c r="C5" s="1321"/>
      <c r="D5" s="1321"/>
      <c r="E5" s="1321"/>
      <c r="F5" s="1321"/>
      <c r="G5" s="1321"/>
      <c r="H5" s="1321"/>
      <c r="I5" s="1321"/>
      <c r="J5" s="1321"/>
      <c r="K5" s="1321"/>
      <c r="L5" s="1321"/>
      <c r="M5" s="1321"/>
      <c r="N5" s="1321"/>
      <c r="O5" s="1321"/>
      <c r="P5" s="1321"/>
      <c r="Q5" s="1321"/>
      <c r="R5" s="1321"/>
      <c r="S5" s="1321"/>
      <c r="T5" s="1321"/>
      <c r="U5" s="1321"/>
      <c r="V5" s="1321"/>
      <c r="W5" s="1321"/>
      <c r="X5" s="1321"/>
      <c r="Y5" s="1321"/>
      <c r="Z5" s="1321"/>
      <c r="AA5" s="1321"/>
      <c r="AB5" s="1321"/>
      <c r="AC5" s="1321"/>
      <c r="AD5" s="1321"/>
      <c r="AE5" s="1321"/>
      <c r="AF5" s="1321"/>
      <c r="AG5" s="1321"/>
      <c r="AH5" s="1321"/>
      <c r="AI5" s="1321"/>
      <c r="AJ5" s="1321"/>
      <c r="AK5" s="1321"/>
      <c r="AL5" s="1321"/>
      <c r="AM5" s="1321"/>
      <c r="AN5" s="1321"/>
      <c r="AO5" s="1321"/>
      <c r="AP5" s="1321"/>
      <c r="AQ5" s="1321"/>
      <c r="AR5" s="1321"/>
      <c r="AS5" s="1321"/>
      <c r="AT5" s="1321"/>
      <c r="AU5" s="1321"/>
      <c r="AV5" s="1321"/>
      <c r="AW5" s="1321"/>
      <c r="AX5" s="1321"/>
      <c r="AY5" s="1321"/>
      <c r="AZ5" s="1321"/>
      <c r="BA5" s="1321"/>
      <c r="BB5" s="1321"/>
      <c r="BC5" s="1321"/>
      <c r="BD5" s="1321"/>
      <c r="BE5" s="1321"/>
      <c r="BF5" s="1321"/>
      <c r="BG5" s="1321"/>
      <c r="BH5" s="1321"/>
      <c r="BI5" s="1321"/>
      <c r="BJ5" s="1321"/>
      <c r="BK5" s="1321"/>
      <c r="BL5" s="1321"/>
      <c r="BM5" s="1321"/>
      <c r="BN5" s="1321"/>
      <c r="BO5" s="1321"/>
      <c r="BP5" s="1321"/>
      <c r="BQ5" s="1321"/>
      <c r="BR5" s="1321"/>
      <c r="BS5" s="1321"/>
      <c r="BT5" s="1321"/>
      <c r="BU5" s="1321"/>
      <c r="BV5" s="1321"/>
      <c r="BW5" s="1321"/>
      <c r="BX5" s="1321"/>
      <c r="CI5" s="1207" t="s">
        <v>6374</v>
      </c>
      <c r="CJ5" s="1207"/>
      <c r="CK5" s="1207"/>
      <c r="CL5" s="1207"/>
      <c r="CM5" s="1207"/>
      <c r="CN5" s="1207"/>
      <c r="CO5" s="1207"/>
      <c r="CP5" s="1207"/>
      <c r="CQ5" s="1207"/>
      <c r="CR5" s="178"/>
      <c r="CS5" s="1429">
        <f>Z34+BB34+BP34+CR34</f>
        <v>0</v>
      </c>
      <c r="CT5" s="1429"/>
      <c r="CU5" s="1429"/>
      <c r="CV5" s="1429"/>
      <c r="CW5" s="1429"/>
      <c r="CX5" s="1429"/>
      <c r="CY5" s="1429"/>
      <c r="CZ5" s="1429"/>
      <c r="DA5" s="1429"/>
      <c r="DB5" s="1429"/>
      <c r="DC5" s="1429"/>
      <c r="DD5" s="1429"/>
      <c r="DE5" s="1429"/>
      <c r="DF5" s="1429"/>
      <c r="DG5" s="178"/>
      <c r="DH5" s="1430">
        <f>Q34*Z34+AS34*BB34+BG34*BP34+CI34*CR34</f>
        <v>0</v>
      </c>
      <c r="DI5" s="1430"/>
      <c r="DJ5" s="1430"/>
      <c r="DK5" s="1430"/>
      <c r="DL5" s="1430"/>
      <c r="DM5" s="1430"/>
      <c r="DN5" s="1430"/>
      <c r="DO5" s="1430"/>
      <c r="DP5" s="1430"/>
      <c r="DQ5" s="1430"/>
      <c r="DR5" s="1430"/>
      <c r="DS5" s="1430"/>
      <c r="DT5" s="1430"/>
      <c r="DU5" s="1430"/>
      <c r="DV5" s="1430"/>
    </row>
    <row r="6" spans="3:126" s="179" customFormat="1" ht="20.25" customHeight="1">
      <c r="C6" s="177"/>
      <c r="D6" s="177"/>
      <c r="E6" s="177"/>
      <c r="F6" s="177"/>
      <c r="G6" s="177"/>
      <c r="H6" s="177"/>
      <c r="I6" s="177"/>
      <c r="J6" s="177"/>
      <c r="K6" s="177"/>
      <c r="L6" s="177"/>
      <c r="M6" s="178"/>
      <c r="N6" s="178"/>
      <c r="O6" s="178"/>
      <c r="P6" s="178"/>
      <c r="Q6" s="178"/>
      <c r="R6" s="178"/>
      <c r="S6" s="178"/>
      <c r="T6" s="178"/>
      <c r="U6" s="178"/>
      <c r="V6" s="178"/>
      <c r="W6" s="178"/>
      <c r="X6" s="178"/>
      <c r="Y6" s="178"/>
      <c r="Z6" s="178"/>
      <c r="AA6" s="178"/>
      <c r="AB6" s="178"/>
      <c r="AC6" s="178"/>
      <c r="AD6" s="178"/>
      <c r="AE6" s="178"/>
      <c r="AF6" s="178"/>
      <c r="AG6" s="178"/>
      <c r="AH6" s="178"/>
      <c r="AI6" s="178"/>
      <c r="AJ6" s="178"/>
      <c r="AK6" s="178"/>
      <c r="AL6" s="178"/>
      <c r="CI6" s="1207" t="s">
        <v>5001</v>
      </c>
      <c r="CJ6" s="1207"/>
      <c r="CK6" s="1207"/>
      <c r="CL6" s="1207"/>
      <c r="CM6" s="1207"/>
      <c r="CN6" s="1207"/>
      <c r="CO6" s="1207"/>
      <c r="CP6" s="1207"/>
      <c r="CQ6" s="1207"/>
      <c r="CR6" s="159"/>
      <c r="CS6" s="757">
        <f>CS3+CS4+CS5</f>
        <v>0</v>
      </c>
      <c r="CT6" s="757"/>
      <c r="CU6" s="757"/>
      <c r="CV6" s="757"/>
      <c r="CW6" s="757"/>
      <c r="CX6" s="757"/>
      <c r="CY6" s="757"/>
      <c r="CZ6" s="757"/>
      <c r="DA6" s="757"/>
      <c r="DB6" s="757"/>
      <c r="DC6" s="757"/>
      <c r="DD6" s="757"/>
      <c r="DE6" s="757"/>
      <c r="DF6" s="757"/>
      <c r="DG6" s="159"/>
      <c r="DH6" s="764">
        <f>DH3+DH4+DH5</f>
        <v>0</v>
      </c>
      <c r="DI6" s="764"/>
      <c r="DJ6" s="764"/>
      <c r="DK6" s="764"/>
      <c r="DL6" s="764"/>
      <c r="DM6" s="764"/>
      <c r="DN6" s="764"/>
      <c r="DO6" s="764"/>
      <c r="DP6" s="764"/>
      <c r="DQ6" s="764"/>
      <c r="DR6" s="764"/>
      <c r="DS6" s="764"/>
      <c r="DT6" s="764"/>
      <c r="DU6" s="764"/>
      <c r="DV6" s="764"/>
    </row>
    <row r="7" spans="3:126" ht="8.25" customHeight="1" thickBot="1">
      <c r="C7" s="1436"/>
      <c r="D7" s="1436"/>
      <c r="E7" s="1436"/>
      <c r="F7" s="1436"/>
      <c r="G7" s="1436"/>
      <c r="H7" s="1436"/>
      <c r="I7" s="1436"/>
      <c r="J7" s="1436"/>
      <c r="K7" s="1436"/>
      <c r="L7" s="1436"/>
      <c r="M7" s="1436"/>
      <c r="N7" s="1436"/>
      <c r="O7" s="1436"/>
      <c r="P7" s="1436"/>
      <c r="Q7" s="1436"/>
      <c r="R7" s="1436"/>
      <c r="S7" s="1436"/>
      <c r="T7" s="1436"/>
      <c r="U7" s="1436"/>
      <c r="V7" s="1436"/>
      <c r="W7" s="1436"/>
      <c r="X7" s="1436"/>
      <c r="Y7" s="1436"/>
      <c r="Z7" s="1436"/>
      <c r="AA7" s="1436"/>
      <c r="AB7" s="1436"/>
      <c r="AC7" s="1436"/>
      <c r="AD7" s="1436"/>
      <c r="AE7" s="1436"/>
      <c r="AF7" s="1436"/>
      <c r="AG7" s="1436"/>
      <c r="AH7" s="1436"/>
      <c r="AI7" s="1436"/>
      <c r="AJ7" s="1436"/>
      <c r="AK7" s="1436"/>
      <c r="AL7" s="1436"/>
      <c r="AM7" s="1436"/>
      <c r="AN7" s="1436"/>
      <c r="AO7" s="1436"/>
      <c r="AP7" s="1436"/>
      <c r="AQ7" s="1436"/>
      <c r="AR7" s="1436"/>
      <c r="AS7" s="1436"/>
      <c r="AT7" s="1436"/>
      <c r="AU7" s="1436"/>
      <c r="AV7" s="1436"/>
      <c r="AW7" s="1436"/>
      <c r="AX7" s="1436"/>
      <c r="AY7" s="1436"/>
      <c r="AZ7" s="1436"/>
      <c r="BA7" s="1436"/>
      <c r="BB7" s="1436"/>
      <c r="BC7" s="1436"/>
      <c r="BD7" s="1436"/>
      <c r="BE7" s="1436"/>
      <c r="BF7" s="1436"/>
      <c r="BG7" s="1436"/>
      <c r="BH7" s="1436"/>
      <c r="BI7" s="1436"/>
      <c r="BJ7" s="1436"/>
      <c r="BK7" s="1436"/>
      <c r="BL7" s="1436"/>
      <c r="BM7" s="1436"/>
      <c r="BN7" s="1436"/>
      <c r="BO7" s="1436"/>
      <c r="BP7" s="1436"/>
      <c r="BQ7" s="1436"/>
      <c r="BR7" s="1436"/>
      <c r="BS7" s="1436"/>
      <c r="BT7" s="1436"/>
      <c r="BU7" s="1436"/>
      <c r="BV7" s="1436"/>
      <c r="BW7" s="1436"/>
      <c r="BX7" s="1436"/>
      <c r="BY7" s="1436"/>
      <c r="BZ7" s="1436"/>
      <c r="CA7" s="1436"/>
      <c r="CB7" s="1436"/>
      <c r="CC7" s="1436"/>
      <c r="CD7" s="1436"/>
      <c r="CE7" s="1436"/>
      <c r="CF7" s="1436"/>
      <c r="CG7" s="1436"/>
      <c r="CH7" s="1436"/>
      <c r="CI7" s="1436"/>
      <c r="CJ7" s="1436"/>
      <c r="CK7" s="1436"/>
      <c r="CL7" s="1436"/>
      <c r="CM7" s="1436"/>
      <c r="CN7" s="1436"/>
      <c r="CO7" s="1436"/>
      <c r="CP7" s="1436"/>
      <c r="CQ7" s="1436"/>
      <c r="CR7" s="1436"/>
      <c r="CS7" s="1436"/>
      <c r="CT7" s="1436"/>
      <c r="CU7" s="1436"/>
      <c r="CV7" s="1436"/>
      <c r="CW7" s="1436"/>
      <c r="CX7" s="1436"/>
      <c r="CY7" s="1436"/>
      <c r="CZ7" s="1436"/>
      <c r="DA7" s="1436"/>
      <c r="DB7" s="1436"/>
      <c r="DC7" s="1436"/>
      <c r="DD7" s="1436"/>
      <c r="DE7" s="1436"/>
      <c r="DF7" s="1436"/>
      <c r="DG7" s="1436"/>
      <c r="DH7" s="1436"/>
      <c r="DI7" s="1436"/>
      <c r="DJ7" s="1436"/>
      <c r="DK7" s="1436"/>
      <c r="DL7" s="1436"/>
      <c r="DM7" s="1436"/>
      <c r="DN7" s="1436"/>
      <c r="DO7" s="1436"/>
      <c r="DP7" s="1436"/>
      <c r="DQ7" s="1436"/>
      <c r="DR7" s="1436"/>
      <c r="DS7" s="1436"/>
      <c r="DT7" s="1436"/>
      <c r="DU7" s="1436"/>
      <c r="DV7" s="1436"/>
    </row>
    <row r="8" spans="3:126" s="181" customFormat="1" ht="26.25" customHeight="1" thickBot="1">
      <c r="C8" s="1396" t="s">
        <v>4355</v>
      </c>
      <c r="D8" s="1397"/>
      <c r="E8" s="1397"/>
      <c r="F8" s="1397"/>
      <c r="G8" s="1397"/>
      <c r="H8" s="1397"/>
      <c r="I8" s="1397"/>
      <c r="J8" s="1397"/>
      <c r="K8" s="1397"/>
      <c r="L8" s="1397"/>
      <c r="M8" s="1397"/>
      <c r="N8" s="1397"/>
      <c r="O8" s="1397"/>
      <c r="P8" s="1397"/>
      <c r="Q8" s="1397"/>
      <c r="R8" s="1397"/>
      <c r="S8" s="1397"/>
      <c r="T8" s="1397"/>
      <c r="U8" s="1397"/>
      <c r="V8" s="1397"/>
      <c r="W8" s="1397"/>
      <c r="X8" s="1397"/>
      <c r="Y8" s="1397"/>
      <c r="Z8" s="1397"/>
      <c r="AA8" s="1397"/>
      <c r="AB8" s="1397"/>
      <c r="AC8" s="1397"/>
      <c r="AD8" s="1397"/>
      <c r="AE8" s="1397"/>
      <c r="AF8" s="1397"/>
      <c r="AG8" s="1397"/>
      <c r="AH8" s="1397"/>
      <c r="AI8" s="1397"/>
      <c r="AJ8" s="1397"/>
      <c r="AK8" s="1397"/>
      <c r="AL8" s="1397"/>
      <c r="AM8" s="1397"/>
      <c r="AN8" s="1397"/>
      <c r="AO8" s="1397"/>
      <c r="AP8" s="1397"/>
      <c r="AQ8" s="1397"/>
      <c r="AR8" s="1397"/>
      <c r="AS8" s="1397"/>
      <c r="AT8" s="1397"/>
      <c r="AU8" s="1397"/>
      <c r="AV8" s="1397"/>
      <c r="AW8" s="1397"/>
      <c r="AX8" s="1397"/>
      <c r="AY8" s="1397"/>
      <c r="AZ8" s="1397"/>
      <c r="BA8" s="1397"/>
      <c r="BB8" s="1397"/>
      <c r="BC8" s="1397"/>
      <c r="BD8" s="1397"/>
      <c r="BE8" s="1397"/>
      <c r="BF8" s="1397"/>
      <c r="BG8" s="1397"/>
      <c r="BH8" s="1397"/>
      <c r="BI8" s="1397"/>
      <c r="BJ8" s="1397"/>
      <c r="BK8" s="1397"/>
      <c r="BL8" s="1397"/>
      <c r="BM8" s="1397"/>
      <c r="BN8" s="1397"/>
      <c r="BO8" s="1397"/>
      <c r="BP8" s="1397"/>
      <c r="BQ8" s="1397"/>
      <c r="BR8" s="1397"/>
      <c r="BS8" s="1397"/>
      <c r="BT8" s="1397"/>
      <c r="BU8" s="1397"/>
      <c r="BV8" s="1397"/>
      <c r="BW8" s="1397"/>
      <c r="BX8" s="1397"/>
      <c r="BY8" s="1397"/>
      <c r="BZ8" s="1397"/>
      <c r="CA8" s="1397"/>
      <c r="CB8" s="1397"/>
      <c r="CC8" s="1397"/>
      <c r="CD8" s="1397"/>
      <c r="CE8" s="1397"/>
      <c r="CF8" s="1397"/>
      <c r="CG8" s="1397"/>
      <c r="CH8" s="1397"/>
      <c r="CI8" s="1397"/>
      <c r="CJ8" s="1397"/>
      <c r="CK8" s="1397"/>
      <c r="CL8" s="1397"/>
      <c r="CM8" s="1397"/>
      <c r="CN8" s="1397"/>
      <c r="CO8" s="1397"/>
      <c r="CP8" s="1397"/>
      <c r="CQ8" s="1397"/>
      <c r="CR8" s="1397"/>
      <c r="CS8" s="1397"/>
      <c r="CT8" s="1397"/>
      <c r="CU8" s="1397"/>
      <c r="CV8" s="1397"/>
      <c r="CW8" s="1397"/>
      <c r="CX8" s="1397"/>
      <c r="CY8" s="1397"/>
      <c r="CZ8" s="1397"/>
      <c r="DA8" s="1397"/>
      <c r="DB8" s="1397"/>
      <c r="DC8" s="1397"/>
      <c r="DD8" s="1397"/>
      <c r="DE8" s="1397"/>
      <c r="DF8" s="1397"/>
      <c r="DG8" s="1397"/>
      <c r="DH8" s="1397"/>
      <c r="DI8" s="1397"/>
      <c r="DJ8" s="1397"/>
      <c r="DK8" s="1397"/>
      <c r="DL8" s="1397"/>
      <c r="DM8" s="1397"/>
      <c r="DN8" s="1397"/>
      <c r="DO8" s="1397"/>
      <c r="DP8" s="1397"/>
      <c r="DQ8" s="1397"/>
      <c r="DR8" s="1397"/>
      <c r="DS8" s="1397"/>
      <c r="DT8" s="1397"/>
      <c r="DU8" s="1397"/>
      <c r="DV8" s="1398"/>
    </row>
    <row r="9" spans="3:126" ht="8.25" customHeight="1"/>
    <row r="10" spans="3:126" s="161" customFormat="1" ht="31.5" customHeight="1">
      <c r="C10" s="1207" t="s">
        <v>5003</v>
      </c>
      <c r="D10" s="1207"/>
      <c r="E10" s="1207"/>
      <c r="F10" s="1207"/>
      <c r="G10" s="1207"/>
      <c r="H10" s="1207"/>
      <c r="I10" s="1207"/>
      <c r="J10" s="1207"/>
      <c r="K10" s="1207"/>
      <c r="L10" s="1207"/>
      <c r="M10" s="1207"/>
      <c r="N10" s="1207"/>
      <c r="O10" s="182"/>
      <c r="P10" s="182"/>
      <c r="Q10" s="1207" t="s">
        <v>205</v>
      </c>
      <c r="R10" s="1207"/>
      <c r="S10" s="1207"/>
      <c r="T10" s="1207"/>
      <c r="U10" s="1207"/>
      <c r="V10" s="1207"/>
      <c r="W10" s="1207"/>
      <c r="X10" s="1207"/>
      <c r="Y10" s="1207"/>
      <c r="Z10" s="1207"/>
      <c r="AA10" s="1207"/>
      <c r="AB10" s="1207"/>
      <c r="AC10" s="182"/>
      <c r="AD10" s="182"/>
      <c r="AE10" s="1437" t="s">
        <v>278</v>
      </c>
      <c r="AF10" s="1437"/>
      <c r="AG10" s="1437"/>
      <c r="AH10" s="1437"/>
      <c r="AI10" s="1437"/>
      <c r="AJ10" s="1437"/>
      <c r="AK10" s="1437"/>
      <c r="AL10" s="1437"/>
      <c r="AM10" s="1437"/>
      <c r="AN10" s="1437"/>
      <c r="AO10" s="1437"/>
      <c r="AP10" s="1437"/>
    </row>
    <row r="11" spans="3:126" ht="9.75" customHeight="1" thickBot="1"/>
    <row r="12" spans="3:126" s="182" customFormat="1" ht="23.25" customHeight="1" thickBot="1">
      <c r="C12" s="1077" t="s">
        <v>3407</v>
      </c>
      <c r="D12" s="1078"/>
      <c r="E12" s="1078"/>
      <c r="F12" s="1078"/>
      <c r="G12" s="1078"/>
      <c r="H12" s="1078"/>
      <c r="I12" s="1078"/>
      <c r="J12" s="1078"/>
      <c r="K12" s="1078"/>
      <c r="L12" s="1078"/>
      <c r="M12" s="1078"/>
      <c r="N12" s="1079"/>
      <c r="O12" s="232"/>
      <c r="P12" s="232"/>
      <c r="Q12" s="1077" t="s">
        <v>3411</v>
      </c>
      <c r="R12" s="1078"/>
      <c r="S12" s="1078"/>
      <c r="T12" s="1078"/>
      <c r="U12" s="1078"/>
      <c r="V12" s="1078"/>
      <c r="W12" s="1078"/>
      <c r="X12" s="1078"/>
      <c r="Y12" s="1078"/>
      <c r="Z12" s="1078"/>
      <c r="AA12" s="1078"/>
      <c r="AB12" s="1079"/>
      <c r="AC12" s="232"/>
      <c r="AD12" s="232"/>
      <c r="AE12" s="1077" t="s">
        <v>3414</v>
      </c>
      <c r="AF12" s="1078"/>
      <c r="AG12" s="1078"/>
      <c r="AH12" s="1078"/>
      <c r="AI12" s="1078"/>
      <c r="AJ12" s="1078"/>
      <c r="AK12" s="1078"/>
      <c r="AL12" s="1078"/>
      <c r="AM12" s="1078"/>
      <c r="AN12" s="1078"/>
      <c r="AO12" s="1078"/>
      <c r="AP12" s="1079"/>
      <c r="AQ12" s="232"/>
      <c r="AR12" s="232"/>
      <c r="AS12" s="1077" t="s">
        <v>3417</v>
      </c>
      <c r="AT12" s="1078"/>
      <c r="AU12" s="1078"/>
      <c r="AV12" s="1078"/>
      <c r="AW12" s="1078"/>
      <c r="AX12" s="1078"/>
      <c r="AY12" s="1078"/>
      <c r="AZ12" s="1078"/>
      <c r="BA12" s="1078"/>
      <c r="BB12" s="1078"/>
      <c r="BC12" s="1078"/>
      <c r="BD12" s="1079"/>
      <c r="BE12" s="232"/>
      <c r="BF12" s="232"/>
      <c r="BG12" s="1404" t="s">
        <v>3426</v>
      </c>
      <c r="BH12" s="1405"/>
      <c r="BI12" s="1405"/>
      <c r="BJ12" s="1405"/>
      <c r="BK12" s="1405"/>
      <c r="BL12" s="1405"/>
      <c r="BM12" s="1405"/>
      <c r="BN12" s="1405"/>
      <c r="BO12" s="1405"/>
      <c r="BP12" s="1405"/>
      <c r="BQ12" s="1405"/>
      <c r="BR12" s="1405"/>
      <c r="BS12" s="1405"/>
      <c r="BT12" s="1405"/>
      <c r="BU12" s="1405"/>
      <c r="BV12" s="1405"/>
      <c r="BW12" s="1405"/>
      <c r="BX12" s="1405"/>
      <c r="BY12" s="1405"/>
      <c r="BZ12" s="1405"/>
      <c r="CA12" s="1405"/>
      <c r="CB12" s="1405"/>
      <c r="CC12" s="1405"/>
      <c r="CD12" s="1405"/>
      <c r="CE12" s="1405"/>
      <c r="CF12" s="1406"/>
      <c r="CG12" s="232"/>
      <c r="CH12" s="232"/>
      <c r="CI12" s="1077" t="s">
        <v>3434</v>
      </c>
      <c r="CJ12" s="1078"/>
      <c r="CK12" s="1078"/>
      <c r="CL12" s="1078"/>
      <c r="CM12" s="1078"/>
      <c r="CN12" s="1078"/>
      <c r="CO12" s="1078"/>
      <c r="CP12" s="1078"/>
      <c r="CQ12" s="1078"/>
      <c r="CR12" s="1078"/>
      <c r="CS12" s="1078"/>
      <c r="CT12" s="1079"/>
      <c r="CU12" s="232"/>
      <c r="CV12" s="232"/>
      <c r="CW12" s="1077" t="s">
        <v>3438</v>
      </c>
      <c r="CX12" s="1078"/>
      <c r="CY12" s="1078"/>
      <c r="CZ12" s="1078"/>
      <c r="DA12" s="1078"/>
      <c r="DB12" s="1078"/>
      <c r="DC12" s="1078"/>
      <c r="DD12" s="1078"/>
      <c r="DE12" s="1078"/>
      <c r="DF12" s="1078"/>
      <c r="DG12" s="1078"/>
      <c r="DH12" s="1079"/>
      <c r="DI12" s="232"/>
      <c r="DJ12" s="232"/>
      <c r="DK12" s="1077" t="s">
        <v>3442</v>
      </c>
      <c r="DL12" s="1078"/>
      <c r="DM12" s="1078"/>
      <c r="DN12" s="1078"/>
      <c r="DO12" s="1078"/>
      <c r="DP12" s="1078"/>
      <c r="DQ12" s="1078"/>
      <c r="DR12" s="1078"/>
      <c r="DS12" s="1078"/>
      <c r="DT12" s="1078"/>
      <c r="DU12" s="1078"/>
      <c r="DV12" s="1079"/>
    </row>
    <row r="13" spans="3:126" ht="26.25" customHeight="1">
      <c r="C13" s="1373" t="s">
        <v>4042</v>
      </c>
      <c r="D13" s="1374"/>
      <c r="E13" s="1374"/>
      <c r="F13" s="1374"/>
      <c r="G13" s="1374"/>
      <c r="H13" s="1374"/>
      <c r="I13" s="1374"/>
      <c r="J13" s="1374"/>
      <c r="K13" s="1374"/>
      <c r="L13" s="1374"/>
      <c r="M13" s="1374"/>
      <c r="N13" s="1375"/>
      <c r="O13" s="133"/>
      <c r="P13" s="133"/>
      <c r="Q13" s="1373" t="s">
        <v>4043</v>
      </c>
      <c r="R13" s="1374"/>
      <c r="S13" s="1374"/>
      <c r="T13" s="1374"/>
      <c r="U13" s="1374"/>
      <c r="V13" s="1374"/>
      <c r="W13" s="1374"/>
      <c r="X13" s="1374"/>
      <c r="Y13" s="1374"/>
      <c r="Z13" s="1374"/>
      <c r="AA13" s="1374"/>
      <c r="AB13" s="1375"/>
      <c r="AC13" s="133"/>
      <c r="AD13" s="133"/>
      <c r="AE13" s="1373" t="s">
        <v>4044</v>
      </c>
      <c r="AF13" s="1374"/>
      <c r="AG13" s="1374"/>
      <c r="AH13" s="1374"/>
      <c r="AI13" s="1374"/>
      <c r="AJ13" s="1374"/>
      <c r="AK13" s="1374"/>
      <c r="AL13" s="1374"/>
      <c r="AM13" s="1374"/>
      <c r="AN13" s="1374"/>
      <c r="AO13" s="1374"/>
      <c r="AP13" s="1375"/>
      <c r="AQ13" s="133"/>
      <c r="AR13" s="133"/>
      <c r="AS13" s="1373" t="s">
        <v>4045</v>
      </c>
      <c r="AT13" s="1374"/>
      <c r="AU13" s="1374"/>
      <c r="AV13" s="1374"/>
      <c r="AW13" s="1374"/>
      <c r="AX13" s="1374"/>
      <c r="AY13" s="1374"/>
      <c r="AZ13" s="1374"/>
      <c r="BA13" s="1374"/>
      <c r="BB13" s="1374"/>
      <c r="BC13" s="1374"/>
      <c r="BD13" s="1375"/>
      <c r="BE13" s="227"/>
      <c r="BF13" s="227"/>
      <c r="BG13" s="993" t="s">
        <v>4356</v>
      </c>
      <c r="BH13" s="994"/>
      <c r="BI13" s="994"/>
      <c r="BJ13" s="994"/>
      <c r="BK13" s="994"/>
      <c r="BL13" s="994"/>
      <c r="BM13" s="994"/>
      <c r="BN13" s="994"/>
      <c r="BO13" s="994"/>
      <c r="BP13" s="994"/>
      <c r="BQ13" s="994"/>
      <c r="BR13" s="994"/>
      <c r="BS13" s="994"/>
      <c r="BT13" s="994"/>
      <c r="BU13" s="994"/>
      <c r="BV13" s="994"/>
      <c r="BW13" s="994"/>
      <c r="BX13" s="994"/>
      <c r="BY13" s="994"/>
      <c r="BZ13" s="994"/>
      <c r="CA13" s="994"/>
      <c r="CB13" s="994"/>
      <c r="CC13" s="994"/>
      <c r="CD13" s="994"/>
      <c r="CE13" s="994"/>
      <c r="CF13" s="995"/>
      <c r="CG13" s="133"/>
      <c r="CH13" s="133"/>
      <c r="CI13" s="993" t="s">
        <v>4051</v>
      </c>
      <c r="CJ13" s="994"/>
      <c r="CK13" s="994"/>
      <c r="CL13" s="994"/>
      <c r="CM13" s="994"/>
      <c r="CN13" s="994"/>
      <c r="CO13" s="994"/>
      <c r="CP13" s="994"/>
      <c r="CQ13" s="994"/>
      <c r="CR13" s="994"/>
      <c r="CS13" s="994"/>
      <c r="CT13" s="995"/>
      <c r="CU13" s="133"/>
      <c r="CV13" s="133"/>
      <c r="CW13" s="993" t="s">
        <v>4050</v>
      </c>
      <c r="CX13" s="994"/>
      <c r="CY13" s="994"/>
      <c r="CZ13" s="994"/>
      <c r="DA13" s="994"/>
      <c r="DB13" s="994"/>
      <c r="DC13" s="994"/>
      <c r="DD13" s="994"/>
      <c r="DE13" s="994"/>
      <c r="DF13" s="994"/>
      <c r="DG13" s="994"/>
      <c r="DH13" s="995"/>
      <c r="DI13" s="133"/>
      <c r="DJ13" s="133"/>
      <c r="DK13" s="993" t="s">
        <v>4049</v>
      </c>
      <c r="DL13" s="994"/>
      <c r="DM13" s="994"/>
      <c r="DN13" s="994"/>
      <c r="DO13" s="994"/>
      <c r="DP13" s="994"/>
      <c r="DQ13" s="994"/>
      <c r="DR13" s="994"/>
      <c r="DS13" s="994"/>
      <c r="DT13" s="994"/>
      <c r="DU13" s="994"/>
      <c r="DV13" s="995"/>
    </row>
    <row r="14" spans="3:126" ht="30" customHeight="1">
      <c r="C14" s="1297"/>
      <c r="D14" s="1298"/>
      <c r="E14" s="1298"/>
      <c r="F14" s="1298"/>
      <c r="G14" s="1298"/>
      <c r="H14" s="1298"/>
      <c r="I14" s="1298"/>
      <c r="J14" s="1298"/>
      <c r="K14" s="1298"/>
      <c r="L14" s="1298"/>
      <c r="M14" s="1298"/>
      <c r="N14" s="1299"/>
      <c r="O14" s="133"/>
      <c r="P14" s="133"/>
      <c r="Q14" s="1297"/>
      <c r="R14" s="1298"/>
      <c r="S14" s="1298"/>
      <c r="T14" s="1298"/>
      <c r="U14" s="1298"/>
      <c r="V14" s="1298"/>
      <c r="W14" s="1298"/>
      <c r="X14" s="1298"/>
      <c r="Y14" s="1298"/>
      <c r="Z14" s="1298"/>
      <c r="AA14" s="1298"/>
      <c r="AB14" s="1299"/>
      <c r="AC14" s="133"/>
      <c r="AD14" s="133"/>
      <c r="AE14" s="1297"/>
      <c r="AF14" s="1298"/>
      <c r="AG14" s="1298"/>
      <c r="AH14" s="1298"/>
      <c r="AI14" s="1298"/>
      <c r="AJ14" s="1298"/>
      <c r="AK14" s="1298"/>
      <c r="AL14" s="1298"/>
      <c r="AM14" s="1298"/>
      <c r="AN14" s="1298"/>
      <c r="AO14" s="1298"/>
      <c r="AP14" s="1299"/>
      <c r="AQ14" s="133"/>
      <c r="AR14" s="133"/>
      <c r="AS14" s="1297"/>
      <c r="AT14" s="1298"/>
      <c r="AU14" s="1298"/>
      <c r="AV14" s="1298"/>
      <c r="AW14" s="1298"/>
      <c r="AX14" s="1298"/>
      <c r="AY14" s="1298"/>
      <c r="AZ14" s="1298"/>
      <c r="BA14" s="1298"/>
      <c r="BB14" s="1298"/>
      <c r="BC14" s="1298"/>
      <c r="BD14" s="1299"/>
      <c r="BE14" s="227"/>
      <c r="BF14" s="227"/>
      <c r="BG14" s="736" t="s">
        <v>5012</v>
      </c>
      <c r="BH14" s="717"/>
      <c r="BI14" s="717"/>
      <c r="BJ14" s="717"/>
      <c r="BK14" s="717"/>
      <c r="BL14" s="717"/>
      <c r="BM14" s="717"/>
      <c r="BN14" s="717"/>
      <c r="BO14" s="717"/>
      <c r="BP14" s="717"/>
      <c r="BQ14" s="717"/>
      <c r="BR14" s="717"/>
      <c r="BS14" s="717"/>
      <c r="BT14" s="717"/>
      <c r="BU14" s="717"/>
      <c r="BV14" s="717"/>
      <c r="BW14" s="717"/>
      <c r="BX14" s="717"/>
      <c r="BY14" s="717"/>
      <c r="BZ14" s="717"/>
      <c r="CA14" s="717"/>
      <c r="CB14" s="717"/>
      <c r="CC14" s="717"/>
      <c r="CD14" s="717"/>
      <c r="CE14" s="717"/>
      <c r="CF14" s="718"/>
      <c r="CG14" s="227"/>
      <c r="CH14" s="227"/>
      <c r="CI14" s="736" t="s">
        <v>5013</v>
      </c>
      <c r="CJ14" s="717"/>
      <c r="CK14" s="717"/>
      <c r="CL14" s="717"/>
      <c r="CM14" s="717"/>
      <c r="CN14" s="717"/>
      <c r="CO14" s="717"/>
      <c r="CP14" s="717"/>
      <c r="CQ14" s="717"/>
      <c r="CR14" s="717"/>
      <c r="CS14" s="717"/>
      <c r="CT14" s="718"/>
      <c r="CU14" s="136"/>
      <c r="CV14" s="136"/>
      <c r="CW14" s="736" t="s">
        <v>5014</v>
      </c>
      <c r="CX14" s="717"/>
      <c r="CY14" s="717"/>
      <c r="CZ14" s="717"/>
      <c r="DA14" s="717"/>
      <c r="DB14" s="717"/>
      <c r="DC14" s="717"/>
      <c r="DD14" s="717"/>
      <c r="DE14" s="717"/>
      <c r="DF14" s="717"/>
      <c r="DG14" s="717"/>
      <c r="DH14" s="718"/>
      <c r="DI14" s="227"/>
      <c r="DJ14" s="227"/>
      <c r="DK14" s="736" t="s">
        <v>5015</v>
      </c>
      <c r="DL14" s="717"/>
      <c r="DM14" s="717"/>
      <c r="DN14" s="717"/>
      <c r="DO14" s="717"/>
      <c r="DP14" s="717"/>
      <c r="DQ14" s="717"/>
      <c r="DR14" s="717"/>
      <c r="DS14" s="717"/>
      <c r="DT14" s="717"/>
      <c r="DU14" s="717"/>
      <c r="DV14" s="718"/>
    </row>
    <row r="15" spans="3:126" s="174" customFormat="1" ht="20.25" customHeight="1">
      <c r="C15" s="1186" t="s">
        <v>3409</v>
      </c>
      <c r="D15" s="1211"/>
      <c r="E15" s="1211"/>
      <c r="F15" s="1211"/>
      <c r="G15" s="1211"/>
      <c r="H15" s="1211"/>
      <c r="I15" s="1211"/>
      <c r="J15" s="1211"/>
      <c r="K15" s="1211"/>
      <c r="L15" s="1211"/>
      <c r="M15" s="1211"/>
      <c r="N15" s="1188"/>
      <c r="O15" s="133"/>
      <c r="P15" s="133"/>
      <c r="Q15" s="1186" t="s">
        <v>3409</v>
      </c>
      <c r="R15" s="1211"/>
      <c r="S15" s="1211"/>
      <c r="T15" s="1211"/>
      <c r="U15" s="1211"/>
      <c r="V15" s="1211"/>
      <c r="W15" s="1211"/>
      <c r="X15" s="1211"/>
      <c r="Y15" s="1211"/>
      <c r="Z15" s="1211"/>
      <c r="AA15" s="1211"/>
      <c r="AB15" s="1188"/>
      <c r="AC15" s="133"/>
      <c r="AD15" s="133"/>
      <c r="AE15" s="1186" t="s">
        <v>3409</v>
      </c>
      <c r="AF15" s="1211"/>
      <c r="AG15" s="1211"/>
      <c r="AH15" s="1211"/>
      <c r="AI15" s="1211"/>
      <c r="AJ15" s="1211"/>
      <c r="AK15" s="1211"/>
      <c r="AL15" s="1211"/>
      <c r="AM15" s="1211"/>
      <c r="AN15" s="1211"/>
      <c r="AO15" s="1211"/>
      <c r="AP15" s="1188"/>
      <c r="AQ15" s="133"/>
      <c r="AR15" s="133"/>
      <c r="AS15" s="1186" t="s">
        <v>3419</v>
      </c>
      <c r="AT15" s="1211"/>
      <c r="AU15" s="1211"/>
      <c r="AV15" s="1211"/>
      <c r="AW15" s="1211"/>
      <c r="AX15" s="1211"/>
      <c r="AY15" s="1211"/>
      <c r="AZ15" s="1211"/>
      <c r="BA15" s="1211"/>
      <c r="BB15" s="1211"/>
      <c r="BC15" s="1211"/>
      <c r="BD15" s="1188"/>
      <c r="BE15" s="133"/>
      <c r="BF15" s="133"/>
      <c r="BG15" s="1186" t="s">
        <v>3428</v>
      </c>
      <c r="BH15" s="1211"/>
      <c r="BI15" s="1211"/>
      <c r="BJ15" s="1211"/>
      <c r="BK15" s="1211"/>
      <c r="BL15" s="1211"/>
      <c r="BM15" s="1211"/>
      <c r="BN15" s="1211"/>
      <c r="BO15" s="1211"/>
      <c r="BP15" s="1211"/>
      <c r="BQ15" s="1211"/>
      <c r="BR15" s="1211"/>
      <c r="BS15" s="1211"/>
      <c r="BT15" s="1211"/>
      <c r="BU15" s="1211"/>
      <c r="BV15" s="1211"/>
      <c r="BW15" s="1211"/>
      <c r="BX15" s="1211"/>
      <c r="BY15" s="1211"/>
      <c r="BZ15" s="1211"/>
      <c r="CA15" s="1211"/>
      <c r="CB15" s="1211"/>
      <c r="CC15" s="1211"/>
      <c r="CD15" s="1211"/>
      <c r="CE15" s="1211"/>
      <c r="CF15" s="1188"/>
      <c r="CG15" s="133"/>
      <c r="CH15" s="133"/>
      <c r="CI15" s="1186" t="s">
        <v>3444</v>
      </c>
      <c r="CJ15" s="1211"/>
      <c r="CK15" s="1211"/>
      <c r="CL15" s="1211"/>
      <c r="CM15" s="1211"/>
      <c r="CN15" s="1211"/>
      <c r="CO15" s="1211"/>
      <c r="CP15" s="1211"/>
      <c r="CQ15" s="1211"/>
      <c r="CR15" s="1211"/>
      <c r="CS15" s="1211"/>
      <c r="CT15" s="1188"/>
      <c r="CU15" s="266"/>
      <c r="CV15" s="266"/>
      <c r="CW15" s="1186" t="s">
        <v>3440</v>
      </c>
      <c r="CX15" s="1211"/>
      <c r="CY15" s="1211"/>
      <c r="CZ15" s="1211"/>
      <c r="DA15" s="1211"/>
      <c r="DB15" s="1211"/>
      <c r="DC15" s="1211"/>
      <c r="DD15" s="1211"/>
      <c r="DE15" s="1211"/>
      <c r="DF15" s="1211"/>
      <c r="DG15" s="1211"/>
      <c r="DH15" s="1188"/>
      <c r="DI15" s="133"/>
      <c r="DJ15" s="133"/>
      <c r="DK15" s="1186" t="s">
        <v>3436</v>
      </c>
      <c r="DL15" s="1211"/>
      <c r="DM15" s="1211"/>
      <c r="DN15" s="1211"/>
      <c r="DO15" s="1211"/>
      <c r="DP15" s="1211"/>
      <c r="DQ15" s="1211"/>
      <c r="DR15" s="1211"/>
      <c r="DS15" s="1211"/>
      <c r="DT15" s="1211"/>
      <c r="DU15" s="1211"/>
      <c r="DV15" s="1188"/>
    </row>
    <row r="16" spans="3:126" ht="118.5" customHeight="1">
      <c r="C16" s="806"/>
      <c r="D16" s="807"/>
      <c r="E16" s="807"/>
      <c r="F16" s="807"/>
      <c r="G16" s="807"/>
      <c r="H16" s="807"/>
      <c r="I16" s="807"/>
      <c r="J16" s="807"/>
      <c r="K16" s="807"/>
      <c r="L16" s="807"/>
      <c r="M16" s="807"/>
      <c r="N16" s="818"/>
      <c r="O16" s="227"/>
      <c r="P16" s="227"/>
      <c r="Q16" s="806"/>
      <c r="R16" s="807"/>
      <c r="S16" s="807"/>
      <c r="T16" s="807"/>
      <c r="U16" s="807"/>
      <c r="V16" s="807"/>
      <c r="W16" s="807"/>
      <c r="X16" s="807"/>
      <c r="Y16" s="807"/>
      <c r="Z16" s="807"/>
      <c r="AA16" s="807"/>
      <c r="AB16" s="818"/>
      <c r="AC16" s="227"/>
      <c r="AD16" s="227"/>
      <c r="AE16" s="806"/>
      <c r="AF16" s="807"/>
      <c r="AG16" s="807"/>
      <c r="AH16" s="807"/>
      <c r="AI16" s="807"/>
      <c r="AJ16" s="807"/>
      <c r="AK16" s="807"/>
      <c r="AL16" s="807"/>
      <c r="AM16" s="807"/>
      <c r="AN16" s="807"/>
      <c r="AO16" s="807"/>
      <c r="AP16" s="818"/>
      <c r="AQ16" s="227"/>
      <c r="AR16" s="227"/>
      <c r="AS16" s="806"/>
      <c r="AT16" s="807"/>
      <c r="AU16" s="807"/>
      <c r="AV16" s="807"/>
      <c r="AW16" s="807"/>
      <c r="AX16" s="807"/>
      <c r="AY16" s="807"/>
      <c r="AZ16" s="807"/>
      <c r="BA16" s="807"/>
      <c r="BB16" s="807"/>
      <c r="BC16" s="807"/>
      <c r="BD16" s="818"/>
      <c r="BE16" s="227"/>
      <c r="BF16" s="227"/>
      <c r="BG16" s="736"/>
      <c r="BH16" s="717"/>
      <c r="BI16" s="717"/>
      <c r="BJ16" s="717"/>
      <c r="BK16" s="717"/>
      <c r="BL16" s="717"/>
      <c r="BM16" s="717"/>
      <c r="BN16" s="717"/>
      <c r="BO16" s="717"/>
      <c r="BP16" s="717"/>
      <c r="BQ16" s="717"/>
      <c r="BR16" s="717"/>
      <c r="BS16" s="717"/>
      <c r="BT16" s="717"/>
      <c r="BU16" s="717"/>
      <c r="BV16" s="717"/>
      <c r="BW16" s="717"/>
      <c r="BX16" s="717"/>
      <c r="BY16" s="717"/>
      <c r="BZ16" s="717"/>
      <c r="CA16" s="717"/>
      <c r="CB16" s="717"/>
      <c r="CC16" s="717"/>
      <c r="CD16" s="717"/>
      <c r="CE16" s="717"/>
      <c r="CF16" s="718"/>
      <c r="CG16" s="227"/>
      <c r="CH16" s="227"/>
      <c r="CI16" s="806"/>
      <c r="CJ16" s="807"/>
      <c r="CK16" s="807"/>
      <c r="CL16" s="807"/>
      <c r="CM16" s="807"/>
      <c r="CN16" s="807"/>
      <c r="CO16" s="807"/>
      <c r="CP16" s="807"/>
      <c r="CQ16" s="807"/>
      <c r="CR16" s="807"/>
      <c r="CS16" s="807"/>
      <c r="CT16" s="818"/>
      <c r="CU16" s="227"/>
      <c r="CV16" s="227"/>
      <c r="CW16" s="806"/>
      <c r="CX16" s="807"/>
      <c r="CY16" s="807"/>
      <c r="CZ16" s="807"/>
      <c r="DA16" s="807"/>
      <c r="DB16" s="807"/>
      <c r="DC16" s="807"/>
      <c r="DD16" s="807"/>
      <c r="DE16" s="807"/>
      <c r="DF16" s="807"/>
      <c r="DG16" s="807"/>
      <c r="DH16" s="818"/>
      <c r="DI16" s="227"/>
      <c r="DJ16" s="227"/>
      <c r="DK16" s="806"/>
      <c r="DL16" s="807"/>
      <c r="DM16" s="807"/>
      <c r="DN16" s="807"/>
      <c r="DO16" s="807"/>
      <c r="DP16" s="807"/>
      <c r="DQ16" s="807"/>
      <c r="DR16" s="807"/>
      <c r="DS16" s="807"/>
      <c r="DT16" s="807"/>
      <c r="DU16" s="807"/>
      <c r="DV16" s="818"/>
    </row>
    <row r="17" spans="1:126" ht="21.75" customHeight="1">
      <c r="A17" s="180" t="s">
        <v>3410</v>
      </c>
      <c r="B17" s="180"/>
      <c r="C17" s="1364">
        <f>VLOOKUP(A17,'Прайс-лист'!$B:$K,10,0)</f>
        <v>1750</v>
      </c>
      <c r="D17" s="1365"/>
      <c r="E17" s="1365"/>
      <c r="F17" s="1365"/>
      <c r="G17" s="1365"/>
      <c r="H17" s="1365"/>
      <c r="I17" s="1365"/>
      <c r="J17" s="1365"/>
      <c r="K17" s="1366"/>
      <c r="L17" s="1370"/>
      <c r="M17" s="1371"/>
      <c r="N17" s="1372"/>
      <c r="O17" s="180" t="s">
        <v>3413</v>
      </c>
      <c r="P17" s="227"/>
      <c r="Q17" s="1364">
        <f>VLOOKUP(O17,'Прайс-лист'!$B:$K,10,0)</f>
        <v>1570</v>
      </c>
      <c r="R17" s="1365"/>
      <c r="S17" s="1365"/>
      <c r="T17" s="1365"/>
      <c r="U17" s="1365"/>
      <c r="V17" s="1365"/>
      <c r="W17" s="1365"/>
      <c r="X17" s="1365"/>
      <c r="Y17" s="1366"/>
      <c r="Z17" s="1370"/>
      <c r="AA17" s="1371"/>
      <c r="AB17" s="1372"/>
      <c r="AC17" s="180" t="s">
        <v>3416</v>
      </c>
      <c r="AD17" s="227"/>
      <c r="AE17" s="1364">
        <f>VLOOKUP(AC17,'Прайс-лист'!$B:$K,10,0)</f>
        <v>1900</v>
      </c>
      <c r="AF17" s="1365"/>
      <c r="AG17" s="1365"/>
      <c r="AH17" s="1365"/>
      <c r="AI17" s="1365"/>
      <c r="AJ17" s="1365"/>
      <c r="AK17" s="1365"/>
      <c r="AL17" s="1365"/>
      <c r="AM17" s="1366"/>
      <c r="AN17" s="1370"/>
      <c r="AO17" s="1371"/>
      <c r="AP17" s="1372"/>
      <c r="AQ17" s="180" t="s">
        <v>6379</v>
      </c>
      <c r="AR17" s="227"/>
      <c r="AS17" s="1364">
        <f>VLOOKUP(AQ17,'Прайс-лист'!$B:$K,10,0)</f>
        <v>2170</v>
      </c>
      <c r="AT17" s="1365"/>
      <c r="AU17" s="1365"/>
      <c r="AV17" s="1365"/>
      <c r="AW17" s="1365"/>
      <c r="AX17" s="1365"/>
      <c r="AY17" s="1365"/>
      <c r="AZ17" s="1365"/>
      <c r="BA17" s="1366"/>
      <c r="BB17" s="1370"/>
      <c r="BC17" s="1371"/>
      <c r="BD17" s="1372"/>
      <c r="BE17" s="180" t="s">
        <v>3429</v>
      </c>
      <c r="BF17" s="227"/>
      <c r="BG17" s="1438">
        <f>VLOOKUP(BE17,'Прайс-лист'!$B:$K,10,0)</f>
        <v>5880</v>
      </c>
      <c r="BH17" s="1439"/>
      <c r="BI17" s="1439"/>
      <c r="BJ17" s="1439"/>
      <c r="BK17" s="1439"/>
      <c r="BL17" s="1439"/>
      <c r="BM17" s="1439"/>
      <c r="BN17" s="1439"/>
      <c r="BO17" s="1439"/>
      <c r="BP17" s="1439"/>
      <c r="BQ17" s="1439"/>
      <c r="BR17" s="1439"/>
      <c r="BS17" s="1439"/>
      <c r="BT17" s="1439"/>
      <c r="BU17" s="1439"/>
      <c r="BV17" s="1439"/>
      <c r="BW17" s="1439"/>
      <c r="BX17" s="1439"/>
      <c r="BY17" s="1439"/>
      <c r="BZ17" s="1439"/>
      <c r="CA17" s="1439"/>
      <c r="CB17" s="1439"/>
      <c r="CC17" s="1440"/>
      <c r="CD17" s="1428"/>
      <c r="CE17" s="1371"/>
      <c r="CF17" s="1372"/>
      <c r="CG17" s="180" t="s">
        <v>3445</v>
      </c>
      <c r="CH17" s="227"/>
      <c r="CI17" s="1364">
        <f>VLOOKUP(CG17,'Прайс-лист'!$B:$K,10,0)</f>
        <v>1850</v>
      </c>
      <c r="CJ17" s="1365"/>
      <c r="CK17" s="1365"/>
      <c r="CL17" s="1365"/>
      <c r="CM17" s="1365"/>
      <c r="CN17" s="1365"/>
      <c r="CO17" s="1365"/>
      <c r="CP17" s="1365"/>
      <c r="CQ17" s="1366"/>
      <c r="CR17" s="1370"/>
      <c r="CS17" s="1371"/>
      <c r="CT17" s="1372"/>
      <c r="CU17" s="180" t="s">
        <v>3441</v>
      </c>
      <c r="CV17" s="227"/>
      <c r="CW17" s="1364">
        <f>VLOOKUP(CU17,'Прайс-лист'!$B:$K,10,0)</f>
        <v>1940</v>
      </c>
      <c r="CX17" s="1365"/>
      <c r="CY17" s="1365"/>
      <c r="CZ17" s="1365"/>
      <c r="DA17" s="1365"/>
      <c r="DB17" s="1365"/>
      <c r="DC17" s="1365"/>
      <c r="DD17" s="1365"/>
      <c r="DE17" s="1366"/>
      <c r="DF17" s="1370"/>
      <c r="DG17" s="1371"/>
      <c r="DH17" s="1372"/>
      <c r="DI17" s="180" t="s">
        <v>3437</v>
      </c>
      <c r="DJ17" s="227"/>
      <c r="DK17" s="1364">
        <f>VLOOKUP(DI17,'Прайс-лист'!$B:$K,10,0)</f>
        <v>2380</v>
      </c>
      <c r="DL17" s="1365"/>
      <c r="DM17" s="1365"/>
      <c r="DN17" s="1365"/>
      <c r="DO17" s="1365"/>
      <c r="DP17" s="1365"/>
      <c r="DQ17" s="1365"/>
      <c r="DR17" s="1365"/>
      <c r="DS17" s="1366"/>
      <c r="DT17" s="1370"/>
      <c r="DU17" s="1371"/>
      <c r="DV17" s="1372"/>
    </row>
    <row r="18" spans="1:126" ht="21.75" customHeight="1" thickBot="1">
      <c r="A18" s="180" t="s">
        <v>3464</v>
      </c>
      <c r="B18" s="180"/>
      <c r="C18" s="1376">
        <f>VLOOKUP(A18,'Прайс-лист'!$B:$K,10,0)</f>
        <v>1750</v>
      </c>
      <c r="D18" s="1358"/>
      <c r="E18" s="1358"/>
      <c r="F18" s="1358"/>
      <c r="G18" s="1358"/>
      <c r="H18" s="1358"/>
      <c r="I18" s="1358"/>
      <c r="J18" s="1358"/>
      <c r="K18" s="1359"/>
      <c r="L18" s="1360"/>
      <c r="M18" s="1350"/>
      <c r="N18" s="1351"/>
      <c r="O18" s="180" t="s">
        <v>3466</v>
      </c>
      <c r="P18" s="227"/>
      <c r="Q18" s="1376">
        <f>VLOOKUP(O18,'Прайс-лист'!$B:$K,10,0)</f>
        <v>1570</v>
      </c>
      <c r="R18" s="1358"/>
      <c r="S18" s="1358"/>
      <c r="T18" s="1358"/>
      <c r="U18" s="1358"/>
      <c r="V18" s="1358"/>
      <c r="W18" s="1358"/>
      <c r="X18" s="1358"/>
      <c r="Y18" s="1359"/>
      <c r="Z18" s="1360"/>
      <c r="AA18" s="1350"/>
      <c r="AB18" s="1351"/>
      <c r="AC18" s="180" t="s">
        <v>3468</v>
      </c>
      <c r="AD18" s="227"/>
      <c r="AE18" s="1376">
        <f>VLOOKUP(AC18,'Прайс-лист'!$B:$K,10,0)</f>
        <v>1900</v>
      </c>
      <c r="AF18" s="1358"/>
      <c r="AG18" s="1358"/>
      <c r="AH18" s="1358"/>
      <c r="AI18" s="1358"/>
      <c r="AJ18" s="1358"/>
      <c r="AK18" s="1358"/>
      <c r="AL18" s="1358"/>
      <c r="AM18" s="1359"/>
      <c r="AN18" s="1360"/>
      <c r="AO18" s="1350"/>
      <c r="AP18" s="1351"/>
      <c r="AQ18" s="180" t="s">
        <v>6380</v>
      </c>
      <c r="AR18" s="227"/>
      <c r="AS18" s="1376">
        <f>VLOOKUP(AQ18,'Прайс-лист'!$B:$K,10,0)</f>
        <v>2170</v>
      </c>
      <c r="AT18" s="1358"/>
      <c r="AU18" s="1358"/>
      <c r="AV18" s="1358"/>
      <c r="AW18" s="1358"/>
      <c r="AX18" s="1358"/>
      <c r="AY18" s="1358"/>
      <c r="AZ18" s="1358"/>
      <c r="BA18" s="1359"/>
      <c r="BB18" s="1360"/>
      <c r="BC18" s="1350"/>
      <c r="BD18" s="1351"/>
      <c r="BE18" s="180" t="s">
        <v>3475</v>
      </c>
      <c r="BF18" s="227"/>
      <c r="BG18" s="1434">
        <f>VLOOKUP(BE18,'Прайс-лист'!$B:$K,10,0)</f>
        <v>5880</v>
      </c>
      <c r="BH18" s="1347"/>
      <c r="BI18" s="1347"/>
      <c r="BJ18" s="1347"/>
      <c r="BK18" s="1347"/>
      <c r="BL18" s="1347"/>
      <c r="BM18" s="1347"/>
      <c r="BN18" s="1347"/>
      <c r="BO18" s="1347"/>
      <c r="BP18" s="1347"/>
      <c r="BQ18" s="1347"/>
      <c r="BR18" s="1347"/>
      <c r="BS18" s="1347"/>
      <c r="BT18" s="1347"/>
      <c r="BU18" s="1347"/>
      <c r="BV18" s="1347"/>
      <c r="BW18" s="1347"/>
      <c r="BX18" s="1347"/>
      <c r="BY18" s="1347"/>
      <c r="BZ18" s="1347"/>
      <c r="CA18" s="1347"/>
      <c r="CB18" s="1347"/>
      <c r="CC18" s="1357"/>
      <c r="CD18" s="1427"/>
      <c r="CE18" s="1350"/>
      <c r="CF18" s="1351"/>
      <c r="CG18" s="180" t="s">
        <v>3483</v>
      </c>
      <c r="CH18" s="227"/>
      <c r="CI18" s="1376">
        <f>VLOOKUP(CG18,'Прайс-лист'!$B:$K,10,0)</f>
        <v>1850</v>
      </c>
      <c r="CJ18" s="1358"/>
      <c r="CK18" s="1358"/>
      <c r="CL18" s="1358"/>
      <c r="CM18" s="1358"/>
      <c r="CN18" s="1358"/>
      <c r="CO18" s="1358"/>
      <c r="CP18" s="1358"/>
      <c r="CQ18" s="1359"/>
      <c r="CR18" s="1360"/>
      <c r="CS18" s="1350"/>
      <c r="CT18" s="1351"/>
      <c r="CU18" s="180" t="s">
        <v>3481</v>
      </c>
      <c r="CV18" s="227"/>
      <c r="CW18" s="1376">
        <f>VLOOKUP(CU18,'Прайс-лист'!$B:$K,10,0)</f>
        <v>1940</v>
      </c>
      <c r="CX18" s="1358"/>
      <c r="CY18" s="1358"/>
      <c r="CZ18" s="1358"/>
      <c r="DA18" s="1358"/>
      <c r="DB18" s="1358"/>
      <c r="DC18" s="1358"/>
      <c r="DD18" s="1358"/>
      <c r="DE18" s="1359"/>
      <c r="DF18" s="1360"/>
      <c r="DG18" s="1350"/>
      <c r="DH18" s="1351"/>
      <c r="DI18" s="180" t="s">
        <v>3479</v>
      </c>
      <c r="DJ18" s="227"/>
      <c r="DK18" s="1376">
        <f>VLOOKUP(DI18,'Прайс-лист'!$B:$K,10,0)</f>
        <v>2380</v>
      </c>
      <c r="DL18" s="1358"/>
      <c r="DM18" s="1358"/>
      <c r="DN18" s="1358"/>
      <c r="DO18" s="1358"/>
      <c r="DP18" s="1358"/>
      <c r="DQ18" s="1358"/>
      <c r="DR18" s="1358"/>
      <c r="DS18" s="1359"/>
      <c r="DT18" s="1360"/>
      <c r="DU18" s="1350"/>
      <c r="DV18" s="1351"/>
    </row>
    <row r="19" spans="1:126" s="458" customFormat="1" ht="9.75" customHeight="1" thickBot="1"/>
    <row r="20" spans="1:126" s="161" customFormat="1" ht="23.25" customHeight="1" thickBot="1">
      <c r="C20" s="1077" t="s">
        <v>4106</v>
      </c>
      <c r="D20" s="1078"/>
      <c r="E20" s="1078"/>
      <c r="F20" s="1078"/>
      <c r="G20" s="1078"/>
      <c r="H20" s="1078"/>
      <c r="I20" s="1078"/>
      <c r="J20" s="1078"/>
      <c r="K20" s="1078"/>
      <c r="L20" s="1078"/>
      <c r="M20" s="1078"/>
      <c r="N20" s="1079"/>
      <c r="O20" s="455"/>
      <c r="P20" s="455"/>
      <c r="Q20" s="1077" t="s">
        <v>4107</v>
      </c>
      <c r="R20" s="1078"/>
      <c r="S20" s="1078"/>
      <c r="T20" s="1078"/>
      <c r="U20" s="1078"/>
      <c r="V20" s="1078"/>
      <c r="W20" s="1078"/>
      <c r="X20" s="1078"/>
      <c r="Y20" s="1078"/>
      <c r="Z20" s="1078"/>
      <c r="AA20" s="1078"/>
      <c r="AB20" s="1079"/>
      <c r="AC20" s="455"/>
      <c r="AD20" s="455"/>
      <c r="AE20" s="1077" t="s">
        <v>3447</v>
      </c>
      <c r="AF20" s="1078"/>
      <c r="AG20" s="1078"/>
      <c r="AH20" s="1078"/>
      <c r="AI20" s="1078"/>
      <c r="AJ20" s="1078"/>
      <c r="AK20" s="1078"/>
      <c r="AL20" s="1078"/>
      <c r="AM20" s="1078"/>
      <c r="AN20" s="1078"/>
      <c r="AO20" s="1078"/>
      <c r="AP20" s="1079"/>
      <c r="AQ20" s="455"/>
      <c r="AR20" s="455"/>
      <c r="AS20" s="1077" t="s">
        <v>3452</v>
      </c>
      <c r="AT20" s="1078"/>
      <c r="AU20" s="1078"/>
      <c r="AV20" s="1078"/>
      <c r="AW20" s="1078"/>
      <c r="AX20" s="1078"/>
      <c r="AY20" s="1078"/>
      <c r="AZ20" s="1078"/>
      <c r="BA20" s="1078"/>
      <c r="BB20" s="1078"/>
      <c r="BC20" s="1078"/>
      <c r="BD20" s="1079"/>
      <c r="BE20" s="455"/>
      <c r="BF20" s="455"/>
      <c r="BG20" s="1077" t="s">
        <v>3457</v>
      </c>
      <c r="BH20" s="1078"/>
      <c r="BI20" s="1078"/>
      <c r="BJ20" s="1078"/>
      <c r="BK20" s="1078"/>
      <c r="BL20" s="1078"/>
      <c r="BM20" s="1078"/>
      <c r="BN20" s="1078"/>
      <c r="BO20" s="1078"/>
      <c r="BP20" s="1078"/>
      <c r="BQ20" s="1078"/>
      <c r="BR20" s="1079"/>
      <c r="BS20" s="159"/>
      <c r="BT20" s="159"/>
      <c r="BU20" s="1077" t="s">
        <v>6699</v>
      </c>
      <c r="BV20" s="1078"/>
      <c r="BW20" s="1078"/>
      <c r="BX20" s="1078"/>
      <c r="BY20" s="1078"/>
      <c r="BZ20" s="1078"/>
      <c r="CA20" s="1078"/>
      <c r="CB20" s="1078"/>
      <c r="CC20" s="1078"/>
      <c r="CD20" s="1078"/>
      <c r="CE20" s="1078"/>
      <c r="CF20" s="1079"/>
      <c r="CG20" s="159"/>
      <c r="CH20" s="159"/>
      <c r="CI20" s="1077" t="s">
        <v>6705</v>
      </c>
      <c r="CJ20" s="1078"/>
      <c r="CK20" s="1078"/>
      <c r="CL20" s="1078"/>
      <c r="CM20" s="1078"/>
      <c r="CN20" s="1078"/>
      <c r="CO20" s="1078"/>
      <c r="CP20" s="1078"/>
      <c r="CQ20" s="1078"/>
      <c r="CR20" s="1078"/>
      <c r="CS20" s="1078"/>
      <c r="CT20" s="1079"/>
      <c r="CU20" s="159"/>
      <c r="CV20" s="159"/>
      <c r="CW20" s="1077" t="s">
        <v>6711</v>
      </c>
      <c r="CX20" s="1078"/>
      <c r="CY20" s="1078"/>
      <c r="CZ20" s="1078"/>
      <c r="DA20" s="1078"/>
      <c r="DB20" s="1078"/>
      <c r="DC20" s="1078"/>
      <c r="DD20" s="1078"/>
      <c r="DE20" s="1078"/>
      <c r="DF20" s="1078"/>
      <c r="DG20" s="1078"/>
      <c r="DH20" s="1079"/>
      <c r="DI20" s="159"/>
      <c r="DJ20" s="159"/>
      <c r="DK20" s="1077" t="s">
        <v>6717</v>
      </c>
      <c r="DL20" s="1078"/>
      <c r="DM20" s="1078"/>
      <c r="DN20" s="1078"/>
      <c r="DO20" s="1078"/>
      <c r="DP20" s="1078"/>
      <c r="DQ20" s="1078"/>
      <c r="DR20" s="1078"/>
      <c r="DS20" s="1078"/>
      <c r="DT20" s="1078"/>
      <c r="DU20" s="1078"/>
      <c r="DV20" s="1079"/>
    </row>
    <row r="21" spans="1:126" s="174" customFormat="1" ht="29.25" customHeight="1">
      <c r="C21" s="993" t="s">
        <v>4046</v>
      </c>
      <c r="D21" s="994"/>
      <c r="E21" s="994"/>
      <c r="F21" s="994"/>
      <c r="G21" s="994"/>
      <c r="H21" s="994"/>
      <c r="I21" s="994"/>
      <c r="J21" s="994"/>
      <c r="K21" s="994"/>
      <c r="L21" s="994"/>
      <c r="M21" s="994"/>
      <c r="N21" s="995"/>
      <c r="O21" s="457"/>
      <c r="P21" s="457"/>
      <c r="Q21" s="993" t="s">
        <v>4048</v>
      </c>
      <c r="R21" s="994"/>
      <c r="S21" s="994"/>
      <c r="T21" s="994"/>
      <c r="U21" s="994"/>
      <c r="V21" s="994"/>
      <c r="W21" s="994"/>
      <c r="X21" s="994"/>
      <c r="Y21" s="994"/>
      <c r="Z21" s="994"/>
      <c r="AA21" s="994"/>
      <c r="AB21" s="995"/>
      <c r="AC21" s="457"/>
      <c r="AD21" s="457"/>
      <c r="AE21" s="1373" t="s">
        <v>4052</v>
      </c>
      <c r="AF21" s="1374"/>
      <c r="AG21" s="1374"/>
      <c r="AH21" s="1374"/>
      <c r="AI21" s="1374"/>
      <c r="AJ21" s="1374"/>
      <c r="AK21" s="1374"/>
      <c r="AL21" s="1374"/>
      <c r="AM21" s="1374"/>
      <c r="AN21" s="1374"/>
      <c r="AO21" s="1374"/>
      <c r="AP21" s="1375"/>
      <c r="AQ21" s="457"/>
      <c r="AR21" s="457"/>
      <c r="AS21" s="1373" t="s">
        <v>4053</v>
      </c>
      <c r="AT21" s="1374"/>
      <c r="AU21" s="1374"/>
      <c r="AV21" s="1374"/>
      <c r="AW21" s="1374"/>
      <c r="AX21" s="1374"/>
      <c r="AY21" s="1374"/>
      <c r="AZ21" s="1374"/>
      <c r="BA21" s="1374"/>
      <c r="BB21" s="1374"/>
      <c r="BC21" s="1374"/>
      <c r="BD21" s="1375"/>
      <c r="BE21" s="457"/>
      <c r="BF21" s="457"/>
      <c r="BG21" s="1373" t="s">
        <v>4007</v>
      </c>
      <c r="BH21" s="1374"/>
      <c r="BI21" s="1374"/>
      <c r="BJ21" s="1374"/>
      <c r="BK21" s="1374"/>
      <c r="BL21" s="1374"/>
      <c r="BM21" s="1374"/>
      <c r="BN21" s="1374"/>
      <c r="BO21" s="1374"/>
      <c r="BP21" s="1374"/>
      <c r="BQ21" s="1374"/>
      <c r="BR21" s="1375"/>
      <c r="BS21" s="457"/>
      <c r="BT21" s="457"/>
      <c r="BU21" s="1373" t="s">
        <v>6727</v>
      </c>
      <c r="BV21" s="1374"/>
      <c r="BW21" s="1374"/>
      <c r="BX21" s="1374"/>
      <c r="BY21" s="1374"/>
      <c r="BZ21" s="1374"/>
      <c r="CA21" s="1374"/>
      <c r="CB21" s="1374"/>
      <c r="CC21" s="1374"/>
      <c r="CD21" s="1374"/>
      <c r="CE21" s="1374"/>
      <c r="CF21" s="1375"/>
      <c r="CG21" s="457"/>
      <c r="CH21" s="457"/>
      <c r="CI21" s="1373" t="s">
        <v>6728</v>
      </c>
      <c r="CJ21" s="1374"/>
      <c r="CK21" s="1374"/>
      <c r="CL21" s="1374"/>
      <c r="CM21" s="1374"/>
      <c r="CN21" s="1374"/>
      <c r="CO21" s="1374"/>
      <c r="CP21" s="1374"/>
      <c r="CQ21" s="1374"/>
      <c r="CR21" s="1374"/>
      <c r="CS21" s="1374"/>
      <c r="CT21" s="1375"/>
      <c r="CU21" s="457"/>
      <c r="CV21" s="457"/>
      <c r="CW21" s="1373" t="s">
        <v>4069</v>
      </c>
      <c r="CX21" s="1374"/>
      <c r="CY21" s="1374"/>
      <c r="CZ21" s="1374"/>
      <c r="DA21" s="1374"/>
      <c r="DB21" s="1374"/>
      <c r="DC21" s="1374"/>
      <c r="DD21" s="1374"/>
      <c r="DE21" s="1374"/>
      <c r="DF21" s="1374"/>
      <c r="DG21" s="1374"/>
      <c r="DH21" s="1375"/>
      <c r="DI21" s="457"/>
      <c r="DJ21" s="457"/>
      <c r="DK21" s="1373" t="s">
        <v>4083</v>
      </c>
      <c r="DL21" s="1374"/>
      <c r="DM21" s="1374"/>
      <c r="DN21" s="1374"/>
      <c r="DO21" s="1374"/>
      <c r="DP21" s="1374"/>
      <c r="DQ21" s="1374"/>
      <c r="DR21" s="1374"/>
      <c r="DS21" s="1374"/>
      <c r="DT21" s="1374"/>
      <c r="DU21" s="1374"/>
      <c r="DV21" s="1375"/>
    </row>
    <row r="22" spans="1:126" s="458" customFormat="1" ht="28.5" customHeight="1">
      <c r="C22" s="736" t="s">
        <v>5016</v>
      </c>
      <c r="D22" s="762"/>
      <c r="E22" s="762"/>
      <c r="F22" s="762"/>
      <c r="G22" s="762"/>
      <c r="H22" s="762"/>
      <c r="I22" s="762"/>
      <c r="J22" s="762"/>
      <c r="K22" s="762"/>
      <c r="L22" s="762"/>
      <c r="M22" s="762"/>
      <c r="N22" s="718"/>
      <c r="O22" s="454"/>
      <c r="P22" s="454"/>
      <c r="Q22" s="736" t="s">
        <v>5012</v>
      </c>
      <c r="R22" s="762"/>
      <c r="S22" s="762"/>
      <c r="T22" s="762"/>
      <c r="U22" s="762"/>
      <c r="V22" s="762"/>
      <c r="W22" s="762"/>
      <c r="X22" s="762"/>
      <c r="Y22" s="762"/>
      <c r="Z22" s="762"/>
      <c r="AA22" s="762"/>
      <c r="AB22" s="718"/>
      <c r="AC22" s="454"/>
      <c r="AD22" s="454"/>
      <c r="AE22" s="1297"/>
      <c r="AF22" s="1298"/>
      <c r="AG22" s="1298"/>
      <c r="AH22" s="1298"/>
      <c r="AI22" s="1298"/>
      <c r="AJ22" s="1298"/>
      <c r="AK22" s="1298"/>
      <c r="AL22" s="1298"/>
      <c r="AM22" s="1298"/>
      <c r="AN22" s="1298"/>
      <c r="AO22" s="1298"/>
      <c r="AP22" s="1299"/>
      <c r="AQ22" s="454"/>
      <c r="AR22" s="454"/>
      <c r="AS22" s="1297"/>
      <c r="AT22" s="1298"/>
      <c r="AU22" s="1298"/>
      <c r="AV22" s="1298"/>
      <c r="AW22" s="1298"/>
      <c r="AX22" s="1298"/>
      <c r="AY22" s="1298"/>
      <c r="AZ22" s="1298"/>
      <c r="BA22" s="1298"/>
      <c r="BB22" s="1298"/>
      <c r="BC22" s="1298"/>
      <c r="BD22" s="1299"/>
      <c r="BE22" s="454"/>
      <c r="BF22" s="454"/>
      <c r="BG22" s="1297"/>
      <c r="BH22" s="1298"/>
      <c r="BI22" s="1298"/>
      <c r="BJ22" s="1298"/>
      <c r="BK22" s="1298"/>
      <c r="BL22" s="1298"/>
      <c r="BM22" s="1298"/>
      <c r="BN22" s="1298"/>
      <c r="BO22" s="1298"/>
      <c r="BP22" s="1298"/>
      <c r="BQ22" s="1298"/>
      <c r="BR22" s="1299"/>
      <c r="BS22" s="454"/>
      <c r="BT22" s="454"/>
      <c r="BU22" s="1297"/>
      <c r="BV22" s="1298"/>
      <c r="BW22" s="1298"/>
      <c r="BX22" s="1298"/>
      <c r="BY22" s="1298"/>
      <c r="BZ22" s="1298"/>
      <c r="CA22" s="1298"/>
      <c r="CB22" s="1298"/>
      <c r="CC22" s="1298"/>
      <c r="CD22" s="1298"/>
      <c r="CE22" s="1298"/>
      <c r="CF22" s="1299"/>
      <c r="CG22" s="454"/>
      <c r="CH22" s="454"/>
      <c r="CI22" s="1297"/>
      <c r="CJ22" s="1298"/>
      <c r="CK22" s="1298"/>
      <c r="CL22" s="1298"/>
      <c r="CM22" s="1298"/>
      <c r="CN22" s="1298"/>
      <c r="CO22" s="1298"/>
      <c r="CP22" s="1298"/>
      <c r="CQ22" s="1298"/>
      <c r="CR22" s="1298"/>
      <c r="CS22" s="1298"/>
      <c r="CT22" s="1299"/>
      <c r="CU22" s="454"/>
      <c r="CV22" s="454"/>
      <c r="CW22" s="1297"/>
      <c r="CX22" s="1298"/>
      <c r="CY22" s="1298"/>
      <c r="CZ22" s="1298"/>
      <c r="DA22" s="1298"/>
      <c r="DB22" s="1298"/>
      <c r="DC22" s="1298"/>
      <c r="DD22" s="1298"/>
      <c r="DE22" s="1298"/>
      <c r="DF22" s="1298"/>
      <c r="DG22" s="1298"/>
      <c r="DH22" s="1299"/>
      <c r="DI22" s="454"/>
      <c r="DJ22" s="454"/>
      <c r="DK22" s="1297"/>
      <c r="DL22" s="1298"/>
      <c r="DM22" s="1298"/>
      <c r="DN22" s="1298"/>
      <c r="DO22" s="1298"/>
      <c r="DP22" s="1298"/>
      <c r="DQ22" s="1298"/>
      <c r="DR22" s="1298"/>
      <c r="DS22" s="1298"/>
      <c r="DT22" s="1298"/>
      <c r="DU22" s="1298"/>
      <c r="DV22" s="1299"/>
    </row>
    <row r="23" spans="1:126" s="174" customFormat="1" ht="20.25" customHeight="1">
      <c r="C23" s="1186" t="s">
        <v>3424</v>
      </c>
      <c r="D23" s="1187"/>
      <c r="E23" s="1187"/>
      <c r="F23" s="1187"/>
      <c r="G23" s="1187"/>
      <c r="H23" s="1187"/>
      <c r="I23" s="1187"/>
      <c r="J23" s="1187"/>
      <c r="K23" s="1187"/>
      <c r="L23" s="1187"/>
      <c r="M23" s="1187"/>
      <c r="N23" s="1188"/>
      <c r="O23" s="457"/>
      <c r="P23" s="457"/>
      <c r="Q23" s="1186" t="s">
        <v>3432</v>
      </c>
      <c r="R23" s="1187"/>
      <c r="S23" s="1187"/>
      <c r="T23" s="1187"/>
      <c r="U23" s="1187"/>
      <c r="V23" s="1187"/>
      <c r="W23" s="1187"/>
      <c r="X23" s="1187"/>
      <c r="Y23" s="1187"/>
      <c r="Z23" s="1187"/>
      <c r="AA23" s="1187"/>
      <c r="AB23" s="1188"/>
      <c r="AC23" s="457"/>
      <c r="AD23" s="457"/>
      <c r="AE23" s="1186" t="s">
        <v>3449</v>
      </c>
      <c r="AF23" s="1187"/>
      <c r="AG23" s="1187"/>
      <c r="AH23" s="1187"/>
      <c r="AI23" s="1187"/>
      <c r="AJ23" s="1187"/>
      <c r="AK23" s="1187"/>
      <c r="AL23" s="1187"/>
      <c r="AM23" s="1187"/>
      <c r="AN23" s="1187"/>
      <c r="AO23" s="1187"/>
      <c r="AP23" s="1188"/>
      <c r="AQ23" s="457"/>
      <c r="AR23" s="457"/>
      <c r="AS23" s="1186" t="s">
        <v>3454</v>
      </c>
      <c r="AT23" s="1187"/>
      <c r="AU23" s="1187"/>
      <c r="AV23" s="1187"/>
      <c r="AW23" s="1187"/>
      <c r="AX23" s="1187"/>
      <c r="AY23" s="1187"/>
      <c r="AZ23" s="1187"/>
      <c r="BA23" s="1187"/>
      <c r="BB23" s="1187"/>
      <c r="BC23" s="1187"/>
      <c r="BD23" s="1188"/>
      <c r="BE23" s="457"/>
      <c r="BF23" s="457"/>
      <c r="BG23" s="1186" t="s">
        <v>3459</v>
      </c>
      <c r="BH23" s="1187"/>
      <c r="BI23" s="1187"/>
      <c r="BJ23" s="1187"/>
      <c r="BK23" s="1187"/>
      <c r="BL23" s="1187"/>
      <c r="BM23" s="1187"/>
      <c r="BN23" s="1187"/>
      <c r="BO23" s="1187"/>
      <c r="BP23" s="1187"/>
      <c r="BQ23" s="1187"/>
      <c r="BR23" s="1188"/>
      <c r="BS23" s="457"/>
      <c r="BT23" s="457"/>
      <c r="BU23" s="1186" t="s">
        <v>6701</v>
      </c>
      <c r="BV23" s="1187"/>
      <c r="BW23" s="1187"/>
      <c r="BX23" s="1187"/>
      <c r="BY23" s="1187"/>
      <c r="BZ23" s="1187"/>
      <c r="CA23" s="1187"/>
      <c r="CB23" s="1187"/>
      <c r="CC23" s="1187"/>
      <c r="CD23" s="1187"/>
      <c r="CE23" s="1187"/>
      <c r="CF23" s="1188"/>
      <c r="CG23" s="457"/>
      <c r="CH23" s="457"/>
      <c r="CI23" s="1186" t="s">
        <v>6707</v>
      </c>
      <c r="CJ23" s="1187"/>
      <c r="CK23" s="1187"/>
      <c r="CL23" s="1187"/>
      <c r="CM23" s="1187"/>
      <c r="CN23" s="1187"/>
      <c r="CO23" s="1187"/>
      <c r="CP23" s="1187"/>
      <c r="CQ23" s="1187"/>
      <c r="CR23" s="1187"/>
      <c r="CS23" s="1187"/>
      <c r="CT23" s="1188"/>
      <c r="CU23" s="457"/>
      <c r="CV23" s="457"/>
      <c r="CW23" s="1186" t="s">
        <v>6713</v>
      </c>
      <c r="CX23" s="1187"/>
      <c r="CY23" s="1187"/>
      <c r="CZ23" s="1187"/>
      <c r="DA23" s="1187"/>
      <c r="DB23" s="1187"/>
      <c r="DC23" s="1187"/>
      <c r="DD23" s="1187"/>
      <c r="DE23" s="1187"/>
      <c r="DF23" s="1187"/>
      <c r="DG23" s="1187"/>
      <c r="DH23" s="1188"/>
      <c r="DI23" s="457"/>
      <c r="DJ23" s="457"/>
      <c r="DK23" s="1186" t="s">
        <v>6713</v>
      </c>
      <c r="DL23" s="1187"/>
      <c r="DM23" s="1187"/>
      <c r="DN23" s="1187"/>
      <c r="DO23" s="1187"/>
      <c r="DP23" s="1187"/>
      <c r="DQ23" s="1187"/>
      <c r="DR23" s="1187"/>
      <c r="DS23" s="1187"/>
      <c r="DT23" s="1187"/>
      <c r="DU23" s="1187"/>
      <c r="DV23" s="1188"/>
    </row>
    <row r="24" spans="1:126" s="458" customFormat="1" ht="111" customHeight="1">
      <c r="C24" s="806"/>
      <c r="D24" s="807"/>
      <c r="E24" s="807"/>
      <c r="F24" s="807"/>
      <c r="G24" s="807"/>
      <c r="H24" s="807"/>
      <c r="I24" s="807"/>
      <c r="J24" s="807"/>
      <c r="K24" s="807"/>
      <c r="L24" s="807"/>
      <c r="M24" s="807"/>
      <c r="N24" s="818"/>
      <c r="O24" s="454"/>
      <c r="P24" s="454"/>
      <c r="Q24" s="806"/>
      <c r="R24" s="807"/>
      <c r="S24" s="807"/>
      <c r="T24" s="807"/>
      <c r="U24" s="807"/>
      <c r="V24" s="807"/>
      <c r="W24" s="807"/>
      <c r="X24" s="807"/>
      <c r="Y24" s="807"/>
      <c r="Z24" s="807"/>
      <c r="AA24" s="807"/>
      <c r="AB24" s="818"/>
      <c r="AC24" s="454"/>
      <c r="AD24" s="454"/>
      <c r="AE24" s="806"/>
      <c r="AF24" s="807"/>
      <c r="AG24" s="807"/>
      <c r="AH24" s="807"/>
      <c r="AI24" s="807"/>
      <c r="AJ24" s="807"/>
      <c r="AK24" s="807"/>
      <c r="AL24" s="807"/>
      <c r="AM24" s="807"/>
      <c r="AN24" s="807"/>
      <c r="AO24" s="807"/>
      <c r="AP24" s="818"/>
      <c r="AQ24" s="454"/>
      <c r="AR24" s="454"/>
      <c r="AS24" s="806"/>
      <c r="AT24" s="807"/>
      <c r="AU24" s="807"/>
      <c r="AV24" s="807"/>
      <c r="AW24" s="807"/>
      <c r="AX24" s="807"/>
      <c r="AY24" s="807"/>
      <c r="AZ24" s="807"/>
      <c r="BA24" s="807"/>
      <c r="BB24" s="807"/>
      <c r="BC24" s="807"/>
      <c r="BD24" s="818"/>
      <c r="BE24" s="454"/>
      <c r="BF24" s="454"/>
      <c r="BG24" s="806"/>
      <c r="BH24" s="807"/>
      <c r="BI24" s="807"/>
      <c r="BJ24" s="807"/>
      <c r="BK24" s="807"/>
      <c r="BL24" s="807"/>
      <c r="BM24" s="807"/>
      <c r="BN24" s="807"/>
      <c r="BO24" s="807"/>
      <c r="BP24" s="807"/>
      <c r="BQ24" s="807"/>
      <c r="BR24" s="818"/>
      <c r="BS24" s="454"/>
      <c r="BT24" s="454"/>
      <c r="BU24" s="806"/>
      <c r="BV24" s="807"/>
      <c r="BW24" s="807"/>
      <c r="BX24" s="807"/>
      <c r="BY24" s="807"/>
      <c r="BZ24" s="807"/>
      <c r="CA24" s="807"/>
      <c r="CB24" s="807"/>
      <c r="CC24" s="807"/>
      <c r="CD24" s="807"/>
      <c r="CE24" s="807"/>
      <c r="CF24" s="818"/>
      <c r="CG24" s="454"/>
      <c r="CH24" s="454"/>
      <c r="CI24" s="806"/>
      <c r="CJ24" s="807"/>
      <c r="CK24" s="807"/>
      <c r="CL24" s="807"/>
      <c r="CM24" s="807"/>
      <c r="CN24" s="807"/>
      <c r="CO24" s="807"/>
      <c r="CP24" s="807"/>
      <c r="CQ24" s="807"/>
      <c r="CR24" s="807"/>
      <c r="CS24" s="807"/>
      <c r="CT24" s="818"/>
      <c r="CU24" s="454"/>
      <c r="CV24" s="454"/>
      <c r="CW24" s="806"/>
      <c r="CX24" s="807"/>
      <c r="CY24" s="807"/>
      <c r="CZ24" s="807"/>
      <c r="DA24" s="807"/>
      <c r="DB24" s="807"/>
      <c r="DC24" s="807"/>
      <c r="DD24" s="807"/>
      <c r="DE24" s="807"/>
      <c r="DF24" s="807"/>
      <c r="DG24" s="807"/>
      <c r="DH24" s="818"/>
      <c r="DI24" s="454"/>
      <c r="DJ24" s="454"/>
      <c r="DK24" s="806"/>
      <c r="DL24" s="807"/>
      <c r="DM24" s="807"/>
      <c r="DN24" s="807"/>
      <c r="DO24" s="807"/>
      <c r="DP24" s="807"/>
      <c r="DQ24" s="807"/>
      <c r="DR24" s="807"/>
      <c r="DS24" s="807"/>
      <c r="DT24" s="807"/>
      <c r="DU24" s="807"/>
      <c r="DV24" s="818"/>
    </row>
    <row r="25" spans="1:126" s="458" customFormat="1" ht="19.5" customHeight="1">
      <c r="A25" s="180" t="s">
        <v>5445</v>
      </c>
      <c r="B25" s="180"/>
      <c r="C25" s="1364">
        <f>VLOOKUP(A25,'Прайс-лист'!$B:$K,10,0)</f>
        <v>2980</v>
      </c>
      <c r="D25" s="1365"/>
      <c r="E25" s="1365"/>
      <c r="F25" s="1365"/>
      <c r="G25" s="1365"/>
      <c r="H25" s="1365"/>
      <c r="I25" s="1365"/>
      <c r="J25" s="1365"/>
      <c r="K25" s="1366"/>
      <c r="L25" s="1370"/>
      <c r="M25" s="1420"/>
      <c r="N25" s="1372"/>
      <c r="O25" s="180" t="s">
        <v>5447</v>
      </c>
      <c r="P25" s="454"/>
      <c r="Q25" s="1364">
        <f>VLOOKUP(O25,'Прайс-лист'!$B:$K,10,0)</f>
        <v>3130</v>
      </c>
      <c r="R25" s="1365"/>
      <c r="S25" s="1365"/>
      <c r="T25" s="1365"/>
      <c r="U25" s="1365"/>
      <c r="V25" s="1365"/>
      <c r="W25" s="1365"/>
      <c r="X25" s="1365"/>
      <c r="Y25" s="1366"/>
      <c r="Z25" s="1370"/>
      <c r="AA25" s="1420"/>
      <c r="AB25" s="1372"/>
      <c r="AC25" s="180" t="s">
        <v>3450</v>
      </c>
      <c r="AD25" s="454"/>
      <c r="AE25" s="1364">
        <f>VLOOKUP(AC25,'Прайс-лист'!$B:$K,10,0)</f>
        <v>2020</v>
      </c>
      <c r="AF25" s="1365"/>
      <c r="AG25" s="1365"/>
      <c r="AH25" s="1365"/>
      <c r="AI25" s="1365"/>
      <c r="AJ25" s="1365"/>
      <c r="AK25" s="1365"/>
      <c r="AL25" s="1365"/>
      <c r="AM25" s="1366"/>
      <c r="AN25" s="1370"/>
      <c r="AO25" s="1420"/>
      <c r="AP25" s="1372"/>
      <c r="AQ25" s="180" t="s">
        <v>3455</v>
      </c>
      <c r="AR25" s="454"/>
      <c r="AS25" s="1364">
        <f>VLOOKUP(AQ25,'Прайс-лист'!$B:$K,10,0)</f>
        <v>510</v>
      </c>
      <c r="AT25" s="1365"/>
      <c r="AU25" s="1365"/>
      <c r="AV25" s="1365"/>
      <c r="AW25" s="1365"/>
      <c r="AX25" s="1365"/>
      <c r="AY25" s="1365"/>
      <c r="AZ25" s="1365"/>
      <c r="BA25" s="1366"/>
      <c r="BB25" s="1370"/>
      <c r="BC25" s="1420"/>
      <c r="BD25" s="1372"/>
      <c r="BE25" s="180" t="s">
        <v>3461</v>
      </c>
      <c r="BF25" s="454"/>
      <c r="BG25" s="1364">
        <f>VLOOKUP(BE25,'Прайс-лист'!$B:$K,10,0)</f>
        <v>4910</v>
      </c>
      <c r="BH25" s="1365"/>
      <c r="BI25" s="1365"/>
      <c r="BJ25" s="1365"/>
      <c r="BK25" s="1365"/>
      <c r="BL25" s="1365"/>
      <c r="BM25" s="1365"/>
      <c r="BN25" s="1365"/>
      <c r="BO25" s="1366"/>
      <c r="BP25" s="1370"/>
      <c r="BQ25" s="1420"/>
      <c r="BR25" s="1372"/>
      <c r="BS25" s="180" t="s">
        <v>6698</v>
      </c>
      <c r="BT25" s="454"/>
      <c r="BU25" s="1364">
        <f>VLOOKUP(BS25,'Прайс-лист'!$B:$K,10,0)</f>
        <v>900</v>
      </c>
      <c r="BV25" s="1365"/>
      <c r="BW25" s="1365"/>
      <c r="BX25" s="1365"/>
      <c r="BY25" s="1365"/>
      <c r="BZ25" s="1365"/>
      <c r="CA25" s="1365"/>
      <c r="CB25" s="1365"/>
      <c r="CC25" s="1366"/>
      <c r="CD25" s="1370"/>
      <c r="CE25" s="1420"/>
      <c r="CF25" s="1372"/>
      <c r="CG25" s="180" t="s">
        <v>6704</v>
      </c>
      <c r="CH25" s="454"/>
      <c r="CI25" s="1364">
        <f>VLOOKUP(CG25,'Прайс-лист'!$B:$K,10,0)</f>
        <v>1330</v>
      </c>
      <c r="CJ25" s="1365"/>
      <c r="CK25" s="1365"/>
      <c r="CL25" s="1365"/>
      <c r="CM25" s="1365"/>
      <c r="CN25" s="1365"/>
      <c r="CO25" s="1365"/>
      <c r="CP25" s="1365"/>
      <c r="CQ25" s="1366"/>
      <c r="CR25" s="1370"/>
      <c r="CS25" s="1420"/>
      <c r="CT25" s="1372"/>
      <c r="CU25" s="180" t="s">
        <v>6710</v>
      </c>
      <c r="CV25" s="454"/>
      <c r="CW25" s="1364">
        <f>VLOOKUP(CU25,'Прайс-лист'!$B:$K,10,0)</f>
        <v>2590</v>
      </c>
      <c r="CX25" s="1365"/>
      <c r="CY25" s="1365"/>
      <c r="CZ25" s="1365"/>
      <c r="DA25" s="1365"/>
      <c r="DB25" s="1365"/>
      <c r="DC25" s="1365"/>
      <c r="DD25" s="1365"/>
      <c r="DE25" s="1366"/>
      <c r="DF25" s="1370"/>
      <c r="DG25" s="1420"/>
      <c r="DH25" s="1372"/>
      <c r="DI25" s="180" t="s">
        <v>6716</v>
      </c>
      <c r="DJ25" s="454"/>
      <c r="DK25" s="1364">
        <f>VLOOKUP(DI25,'Прайс-лист'!$B:$K,10,0)</f>
        <v>3170</v>
      </c>
      <c r="DL25" s="1365"/>
      <c r="DM25" s="1365"/>
      <c r="DN25" s="1365"/>
      <c r="DO25" s="1365"/>
      <c r="DP25" s="1365"/>
      <c r="DQ25" s="1365"/>
      <c r="DR25" s="1365"/>
      <c r="DS25" s="1366"/>
      <c r="DT25" s="1370"/>
      <c r="DU25" s="1420"/>
      <c r="DV25" s="1372"/>
    </row>
    <row r="26" spans="1:126" s="458" customFormat="1" ht="19.5" customHeight="1" thickBot="1">
      <c r="A26" s="180" t="s">
        <v>5446</v>
      </c>
      <c r="B26" s="180"/>
      <c r="C26" s="1376">
        <f>VLOOKUP(A26,'Прайс-лист'!$B:$K,10,0)</f>
        <v>2980</v>
      </c>
      <c r="D26" s="1358"/>
      <c r="E26" s="1358"/>
      <c r="F26" s="1358"/>
      <c r="G26" s="1358"/>
      <c r="H26" s="1358"/>
      <c r="I26" s="1358"/>
      <c r="J26" s="1358"/>
      <c r="K26" s="1359"/>
      <c r="L26" s="1360"/>
      <c r="M26" s="1350"/>
      <c r="N26" s="1351"/>
      <c r="O26" s="180" t="s">
        <v>5448</v>
      </c>
      <c r="P26" s="454"/>
      <c r="Q26" s="1376">
        <f>VLOOKUP(O26,'Прайс-лист'!$B:$K,10,0)</f>
        <v>3130</v>
      </c>
      <c r="R26" s="1358"/>
      <c r="S26" s="1358"/>
      <c r="T26" s="1358"/>
      <c r="U26" s="1358"/>
      <c r="V26" s="1358"/>
      <c r="W26" s="1358"/>
      <c r="X26" s="1358"/>
      <c r="Y26" s="1359"/>
      <c r="Z26" s="1360"/>
      <c r="AA26" s="1350"/>
      <c r="AB26" s="1351"/>
      <c r="AC26" s="180" t="s">
        <v>3486</v>
      </c>
      <c r="AD26" s="454"/>
      <c r="AE26" s="1376">
        <f>VLOOKUP(AC26,'Прайс-лист'!$B:$K,10,0)</f>
        <v>2020</v>
      </c>
      <c r="AF26" s="1358"/>
      <c r="AG26" s="1358"/>
      <c r="AH26" s="1358"/>
      <c r="AI26" s="1358"/>
      <c r="AJ26" s="1358"/>
      <c r="AK26" s="1358"/>
      <c r="AL26" s="1358"/>
      <c r="AM26" s="1359"/>
      <c r="AN26" s="1360"/>
      <c r="AO26" s="1350"/>
      <c r="AP26" s="1351"/>
      <c r="AQ26" s="180" t="s">
        <v>3489</v>
      </c>
      <c r="AR26" s="454"/>
      <c r="AS26" s="1376">
        <f>VLOOKUP(AQ26,'Прайс-лист'!$B:$K,10,0)</f>
        <v>510</v>
      </c>
      <c r="AT26" s="1358"/>
      <c r="AU26" s="1358"/>
      <c r="AV26" s="1358"/>
      <c r="AW26" s="1358"/>
      <c r="AX26" s="1358"/>
      <c r="AY26" s="1358"/>
      <c r="AZ26" s="1358"/>
      <c r="BA26" s="1359"/>
      <c r="BB26" s="1360"/>
      <c r="BC26" s="1350"/>
      <c r="BD26" s="1351"/>
      <c r="BE26" s="180" t="s">
        <v>3492</v>
      </c>
      <c r="BF26" s="454"/>
      <c r="BG26" s="1376">
        <f>VLOOKUP(BE26,'Прайс-лист'!$B:$K,10,0)</f>
        <v>4910</v>
      </c>
      <c r="BH26" s="1358"/>
      <c r="BI26" s="1358"/>
      <c r="BJ26" s="1358"/>
      <c r="BK26" s="1358"/>
      <c r="BL26" s="1358"/>
      <c r="BM26" s="1358"/>
      <c r="BN26" s="1358"/>
      <c r="BO26" s="1359"/>
      <c r="BP26" s="1360"/>
      <c r="BQ26" s="1350"/>
      <c r="BR26" s="1351"/>
      <c r="BS26" s="180" t="s">
        <v>6702</v>
      </c>
      <c r="BT26" s="454"/>
      <c r="BU26" s="1376">
        <f>VLOOKUP(BS26,'Прайс-лист'!$B:$K,10,0)</f>
        <v>900</v>
      </c>
      <c r="BV26" s="1358"/>
      <c r="BW26" s="1358"/>
      <c r="BX26" s="1358"/>
      <c r="BY26" s="1358"/>
      <c r="BZ26" s="1358"/>
      <c r="CA26" s="1358"/>
      <c r="CB26" s="1358"/>
      <c r="CC26" s="1359"/>
      <c r="CD26" s="1360"/>
      <c r="CE26" s="1350"/>
      <c r="CF26" s="1351"/>
      <c r="CG26" s="180" t="s">
        <v>6708</v>
      </c>
      <c r="CH26" s="454"/>
      <c r="CI26" s="1376">
        <f>VLOOKUP(CG26,'Прайс-лист'!$B:$K,10,0)</f>
        <v>1330</v>
      </c>
      <c r="CJ26" s="1358"/>
      <c r="CK26" s="1358"/>
      <c r="CL26" s="1358"/>
      <c r="CM26" s="1358"/>
      <c r="CN26" s="1358"/>
      <c r="CO26" s="1358"/>
      <c r="CP26" s="1358"/>
      <c r="CQ26" s="1359"/>
      <c r="CR26" s="1360"/>
      <c r="CS26" s="1350"/>
      <c r="CT26" s="1351"/>
      <c r="CU26" s="180" t="s">
        <v>6714</v>
      </c>
      <c r="CV26" s="454"/>
      <c r="CW26" s="1376">
        <f>VLOOKUP(CU26,'Прайс-лист'!$B:$K,10,0)</f>
        <v>2590</v>
      </c>
      <c r="CX26" s="1358"/>
      <c r="CY26" s="1358"/>
      <c r="CZ26" s="1358"/>
      <c r="DA26" s="1358"/>
      <c r="DB26" s="1358"/>
      <c r="DC26" s="1358"/>
      <c r="DD26" s="1358"/>
      <c r="DE26" s="1359"/>
      <c r="DF26" s="1360"/>
      <c r="DG26" s="1350"/>
      <c r="DH26" s="1351"/>
      <c r="DI26" s="180" t="s">
        <v>6719</v>
      </c>
      <c r="DJ26" s="454"/>
      <c r="DK26" s="1376">
        <f>VLOOKUP(DI26,'Прайс-лист'!$B:$K,10,0)</f>
        <v>3170</v>
      </c>
      <c r="DL26" s="1358"/>
      <c r="DM26" s="1358"/>
      <c r="DN26" s="1358"/>
      <c r="DO26" s="1358"/>
      <c r="DP26" s="1358"/>
      <c r="DQ26" s="1358"/>
      <c r="DR26" s="1358"/>
      <c r="DS26" s="1359"/>
      <c r="DT26" s="1360"/>
      <c r="DU26" s="1350"/>
      <c r="DV26" s="1351"/>
    </row>
    <row r="27" spans="1:126" s="458" customFormat="1" ht="9.75" customHeight="1" thickBot="1"/>
    <row r="28" spans="1:126" s="161" customFormat="1" ht="23.25" customHeight="1" thickBot="1">
      <c r="C28" s="1077" t="s">
        <v>6722</v>
      </c>
      <c r="D28" s="1078"/>
      <c r="E28" s="1078"/>
      <c r="F28" s="1078"/>
      <c r="G28" s="1078"/>
      <c r="H28" s="1078"/>
      <c r="I28" s="1078"/>
      <c r="J28" s="1078"/>
      <c r="K28" s="1078"/>
      <c r="L28" s="1078"/>
      <c r="M28" s="1078"/>
      <c r="N28" s="1079"/>
      <c r="O28" s="455"/>
      <c r="P28" s="159"/>
      <c r="Q28" s="1424" t="s">
        <v>6372</v>
      </c>
      <c r="R28" s="1425"/>
      <c r="S28" s="1425"/>
      <c r="T28" s="1425"/>
      <c r="U28" s="1425"/>
      <c r="V28" s="1425"/>
      <c r="W28" s="1425"/>
      <c r="X28" s="1425"/>
      <c r="Y28" s="1425"/>
      <c r="Z28" s="1425"/>
      <c r="AA28" s="1425"/>
      <c r="AB28" s="1425"/>
      <c r="AC28" s="1425"/>
      <c r="AD28" s="1425"/>
      <c r="AE28" s="1425"/>
      <c r="AF28" s="1425"/>
      <c r="AG28" s="1425"/>
      <c r="AH28" s="1425"/>
      <c r="AI28" s="1425"/>
      <c r="AJ28" s="1425"/>
      <c r="AK28" s="1425"/>
      <c r="AL28" s="1425"/>
      <c r="AM28" s="1425"/>
      <c r="AN28" s="1425"/>
      <c r="AO28" s="1425"/>
      <c r="AP28" s="1425"/>
      <c r="AQ28" s="1425"/>
      <c r="AR28" s="1425"/>
      <c r="AS28" s="1425"/>
      <c r="AT28" s="1425"/>
      <c r="AU28" s="1425"/>
      <c r="AV28" s="1425"/>
      <c r="AW28" s="1425"/>
      <c r="AX28" s="1425"/>
      <c r="AY28" s="1425"/>
      <c r="AZ28" s="1425"/>
      <c r="BA28" s="1425"/>
      <c r="BB28" s="1425"/>
      <c r="BC28" s="1425"/>
      <c r="BD28" s="1426"/>
      <c r="BE28" s="228"/>
      <c r="BF28" s="183"/>
      <c r="BG28" s="1396" t="s">
        <v>6373</v>
      </c>
      <c r="BH28" s="1397"/>
      <c r="BI28" s="1397"/>
      <c r="BJ28" s="1397"/>
      <c r="BK28" s="1397"/>
      <c r="BL28" s="1397"/>
      <c r="BM28" s="1397"/>
      <c r="BN28" s="1397"/>
      <c r="BO28" s="1397"/>
      <c r="BP28" s="1397"/>
      <c r="BQ28" s="1397"/>
      <c r="BR28" s="1397"/>
      <c r="BS28" s="1397"/>
      <c r="BT28" s="1397"/>
      <c r="BU28" s="1397"/>
      <c r="BV28" s="1397"/>
      <c r="BW28" s="1397"/>
      <c r="BX28" s="1397"/>
      <c r="BY28" s="1397"/>
      <c r="BZ28" s="1397"/>
      <c r="CA28" s="1397"/>
      <c r="CB28" s="1397"/>
      <c r="CC28" s="1397"/>
      <c r="CD28" s="1397"/>
      <c r="CE28" s="1397"/>
      <c r="CF28" s="1397"/>
      <c r="CG28" s="1397"/>
      <c r="CH28" s="1397"/>
      <c r="CI28" s="1397"/>
      <c r="CJ28" s="1397"/>
      <c r="CK28" s="1397"/>
      <c r="CL28" s="1397"/>
      <c r="CM28" s="1397"/>
      <c r="CN28" s="1397"/>
      <c r="CO28" s="1397"/>
      <c r="CP28" s="1397"/>
      <c r="CQ28" s="1397"/>
      <c r="CR28" s="1397"/>
      <c r="CS28" s="1397"/>
      <c r="CT28" s="1398"/>
    </row>
    <row r="29" spans="1:126" s="174" customFormat="1" ht="29.25" customHeight="1">
      <c r="C29" s="1373" t="s">
        <v>6729</v>
      </c>
      <c r="D29" s="1374"/>
      <c r="E29" s="1374"/>
      <c r="F29" s="1374"/>
      <c r="G29" s="1374"/>
      <c r="H29" s="1374"/>
      <c r="I29" s="1374"/>
      <c r="J29" s="1374"/>
      <c r="K29" s="1374"/>
      <c r="L29" s="1374"/>
      <c r="M29" s="1374"/>
      <c r="N29" s="1375"/>
      <c r="O29" s="457"/>
      <c r="P29" s="457"/>
      <c r="Q29" s="1186" t="s">
        <v>4358</v>
      </c>
      <c r="R29" s="1187"/>
      <c r="S29" s="1187"/>
      <c r="T29" s="1187"/>
      <c r="U29" s="1187"/>
      <c r="V29" s="1187"/>
      <c r="W29" s="1187"/>
      <c r="X29" s="1187"/>
      <c r="Y29" s="1187"/>
      <c r="Z29" s="1187"/>
      <c r="AA29" s="1187"/>
      <c r="AB29" s="1187"/>
      <c r="AC29" s="1187"/>
      <c r="AD29" s="1187"/>
      <c r="AE29" s="1187"/>
      <c r="AF29" s="1187"/>
      <c r="AG29" s="1187"/>
      <c r="AH29" s="1187"/>
      <c r="AI29" s="1187"/>
      <c r="AJ29" s="1187"/>
      <c r="AK29" s="1187"/>
      <c r="AL29" s="1187"/>
      <c r="AM29" s="1187"/>
      <c r="AN29" s="1187"/>
      <c r="AO29" s="1187"/>
      <c r="AP29" s="1187"/>
      <c r="AQ29" s="1187"/>
      <c r="AR29" s="1187"/>
      <c r="AS29" s="1187"/>
      <c r="AT29" s="1187"/>
      <c r="AU29" s="1187"/>
      <c r="AV29" s="1187"/>
      <c r="AW29" s="1187"/>
      <c r="AX29" s="1187"/>
      <c r="AY29" s="1187"/>
      <c r="AZ29" s="1187"/>
      <c r="BA29" s="1187"/>
      <c r="BB29" s="1187"/>
      <c r="BC29" s="1187"/>
      <c r="BD29" s="1188"/>
      <c r="BE29" s="457"/>
      <c r="BF29" s="457"/>
      <c r="BG29" s="1208" t="s">
        <v>4359</v>
      </c>
      <c r="BH29" s="1209"/>
      <c r="BI29" s="1209"/>
      <c r="BJ29" s="1209"/>
      <c r="BK29" s="1209"/>
      <c r="BL29" s="1209"/>
      <c r="BM29" s="1209"/>
      <c r="BN29" s="1209"/>
      <c r="BO29" s="1209"/>
      <c r="BP29" s="1209"/>
      <c r="BQ29" s="1209"/>
      <c r="BR29" s="1209"/>
      <c r="BS29" s="1209"/>
      <c r="BT29" s="1209"/>
      <c r="BU29" s="1209"/>
      <c r="BV29" s="1209"/>
      <c r="BW29" s="1209"/>
      <c r="BX29" s="1209"/>
      <c r="BY29" s="1209"/>
      <c r="BZ29" s="1209"/>
      <c r="CA29" s="1209"/>
      <c r="CB29" s="1209"/>
      <c r="CC29" s="1209"/>
      <c r="CD29" s="1209"/>
      <c r="CE29" s="1209"/>
      <c r="CF29" s="1209"/>
      <c r="CG29" s="1209"/>
      <c r="CH29" s="1209"/>
      <c r="CI29" s="1209"/>
      <c r="CJ29" s="1209"/>
      <c r="CK29" s="1209"/>
      <c r="CL29" s="1209"/>
      <c r="CM29" s="1209"/>
      <c r="CN29" s="1209"/>
      <c r="CO29" s="1209"/>
      <c r="CP29" s="1209"/>
      <c r="CQ29" s="1209"/>
      <c r="CR29" s="1209"/>
      <c r="CS29" s="1209"/>
      <c r="CT29" s="1210"/>
    </row>
    <row r="30" spans="1:126" s="458" customFormat="1" ht="28.5" customHeight="1">
      <c r="C30" s="1297"/>
      <c r="D30" s="1298"/>
      <c r="E30" s="1298"/>
      <c r="F30" s="1298"/>
      <c r="G30" s="1298"/>
      <c r="H30" s="1298"/>
      <c r="I30" s="1298"/>
      <c r="J30" s="1298"/>
      <c r="K30" s="1298"/>
      <c r="L30" s="1298"/>
      <c r="M30" s="1298"/>
      <c r="N30" s="1299"/>
      <c r="O30" s="454"/>
      <c r="P30" s="454"/>
      <c r="Q30" s="736" t="s">
        <v>5012</v>
      </c>
      <c r="R30" s="762"/>
      <c r="S30" s="762"/>
      <c r="T30" s="762"/>
      <c r="U30" s="762"/>
      <c r="V30" s="762"/>
      <c r="W30" s="762"/>
      <c r="X30" s="762"/>
      <c r="Y30" s="762"/>
      <c r="Z30" s="762"/>
      <c r="AA30" s="762"/>
      <c r="AB30" s="762"/>
      <c r="AC30" s="762"/>
      <c r="AD30" s="762"/>
      <c r="AE30" s="762"/>
      <c r="AF30" s="762"/>
      <c r="AG30" s="762"/>
      <c r="AH30" s="762"/>
      <c r="AI30" s="762"/>
      <c r="AJ30" s="762"/>
      <c r="AK30" s="762"/>
      <c r="AL30" s="762"/>
      <c r="AM30" s="762"/>
      <c r="AN30" s="762"/>
      <c r="AO30" s="762"/>
      <c r="AP30" s="762"/>
      <c r="AQ30" s="762"/>
      <c r="AR30" s="762"/>
      <c r="AS30" s="762"/>
      <c r="AT30" s="762"/>
      <c r="AU30" s="762"/>
      <c r="AV30" s="762"/>
      <c r="AW30" s="762"/>
      <c r="AX30" s="762"/>
      <c r="AY30" s="762"/>
      <c r="AZ30" s="762"/>
      <c r="BA30" s="762"/>
      <c r="BB30" s="762"/>
      <c r="BC30" s="762"/>
      <c r="BD30" s="718"/>
      <c r="BE30" s="454"/>
      <c r="BF30" s="454"/>
      <c r="BG30" s="806" t="s">
        <v>5012</v>
      </c>
      <c r="BH30" s="807"/>
      <c r="BI30" s="807"/>
      <c r="BJ30" s="807"/>
      <c r="BK30" s="807"/>
      <c r="BL30" s="807"/>
      <c r="BM30" s="807"/>
      <c r="BN30" s="807"/>
      <c r="BO30" s="807"/>
      <c r="BP30" s="807"/>
      <c r="BQ30" s="807"/>
      <c r="BR30" s="807"/>
      <c r="BS30" s="807"/>
      <c r="BT30" s="807"/>
      <c r="BU30" s="807"/>
      <c r="BV30" s="807"/>
      <c r="BW30" s="807"/>
      <c r="BX30" s="807"/>
      <c r="BY30" s="807"/>
      <c r="BZ30" s="807"/>
      <c r="CA30" s="807"/>
      <c r="CB30" s="807"/>
      <c r="CC30" s="807"/>
      <c r="CD30" s="807"/>
      <c r="CE30" s="807"/>
      <c r="CF30" s="807"/>
      <c r="CG30" s="807"/>
      <c r="CH30" s="807"/>
      <c r="CI30" s="807"/>
      <c r="CJ30" s="807"/>
      <c r="CK30" s="807"/>
      <c r="CL30" s="807"/>
      <c r="CM30" s="807"/>
      <c r="CN30" s="807"/>
      <c r="CO30" s="807"/>
      <c r="CP30" s="807"/>
      <c r="CQ30" s="807"/>
      <c r="CR30" s="807"/>
      <c r="CS30" s="807"/>
      <c r="CT30" s="818"/>
    </row>
    <row r="31" spans="1:126" s="174" customFormat="1" ht="20.25" customHeight="1">
      <c r="C31" s="1186" t="s">
        <v>6724</v>
      </c>
      <c r="D31" s="1187"/>
      <c r="E31" s="1187"/>
      <c r="F31" s="1187"/>
      <c r="G31" s="1187"/>
      <c r="H31" s="1187"/>
      <c r="I31" s="1187"/>
      <c r="J31" s="1187"/>
      <c r="K31" s="1187"/>
      <c r="L31" s="1187"/>
      <c r="M31" s="1187"/>
      <c r="N31" s="1188"/>
      <c r="O31" s="457"/>
      <c r="P31" s="457"/>
      <c r="Q31" s="1186" t="s">
        <v>3495</v>
      </c>
      <c r="R31" s="1187"/>
      <c r="S31" s="1187"/>
      <c r="T31" s="1187"/>
      <c r="U31" s="1187"/>
      <c r="V31" s="1187"/>
      <c r="W31" s="1187"/>
      <c r="X31" s="1187"/>
      <c r="Y31" s="1187"/>
      <c r="Z31" s="1187"/>
      <c r="AA31" s="1187"/>
      <c r="AB31" s="1187"/>
      <c r="AC31" s="1187"/>
      <c r="AD31" s="1187"/>
      <c r="AE31" s="1380"/>
      <c r="AF31" s="1381"/>
      <c r="AG31" s="1381"/>
      <c r="AH31" s="1381"/>
      <c r="AI31" s="1381"/>
      <c r="AJ31" s="1381"/>
      <c r="AK31" s="1381"/>
      <c r="AL31" s="1381"/>
      <c r="AM31" s="1381"/>
      <c r="AN31" s="1381"/>
      <c r="AO31" s="1381"/>
      <c r="AP31" s="1381"/>
      <c r="AQ31" s="1381"/>
      <c r="AR31" s="1382"/>
      <c r="AS31" s="1421" t="s">
        <v>278</v>
      </c>
      <c r="AT31" s="1421"/>
      <c r="AU31" s="1421"/>
      <c r="AV31" s="1421"/>
      <c r="AW31" s="1421"/>
      <c r="AX31" s="1421"/>
      <c r="AY31" s="1421"/>
      <c r="AZ31" s="1421"/>
      <c r="BA31" s="1421"/>
      <c r="BB31" s="1421"/>
      <c r="BC31" s="1421"/>
      <c r="BD31" s="1422"/>
      <c r="BE31" s="267"/>
      <c r="BF31" s="266"/>
      <c r="BG31" s="1212" t="s">
        <v>3495</v>
      </c>
      <c r="BH31" s="1213"/>
      <c r="BI31" s="1213"/>
      <c r="BJ31" s="1213"/>
      <c r="BK31" s="1213"/>
      <c r="BL31" s="1213"/>
      <c r="BM31" s="1213"/>
      <c r="BN31" s="1213"/>
      <c r="BO31" s="1213"/>
      <c r="BP31" s="1213"/>
      <c r="BQ31" s="1213"/>
      <c r="BR31" s="1213"/>
      <c r="BS31" s="1213"/>
      <c r="BT31" s="1423"/>
      <c r="BU31" s="1380"/>
      <c r="BV31" s="1381"/>
      <c r="BW31" s="1381"/>
      <c r="BX31" s="1381"/>
      <c r="BY31" s="1381"/>
      <c r="BZ31" s="1381"/>
      <c r="CA31" s="1381"/>
      <c r="CB31" s="1381"/>
      <c r="CC31" s="1381"/>
      <c r="CD31" s="1381"/>
      <c r="CE31" s="1381"/>
      <c r="CF31" s="1382"/>
      <c r="CG31" s="456"/>
      <c r="CH31" s="1377" t="s">
        <v>278</v>
      </c>
      <c r="CI31" s="1378"/>
      <c r="CJ31" s="1378"/>
      <c r="CK31" s="1378"/>
      <c r="CL31" s="1378"/>
      <c r="CM31" s="1378"/>
      <c r="CN31" s="1378"/>
      <c r="CO31" s="1378"/>
      <c r="CP31" s="1378"/>
      <c r="CQ31" s="1378"/>
      <c r="CR31" s="1378"/>
      <c r="CS31" s="1378"/>
      <c r="CT31" s="1379"/>
    </row>
    <row r="32" spans="1:126" s="458" customFormat="1" ht="111" customHeight="1">
      <c r="C32" s="806"/>
      <c r="D32" s="807"/>
      <c r="E32" s="807"/>
      <c r="F32" s="807"/>
      <c r="G32" s="807"/>
      <c r="H32" s="807"/>
      <c r="I32" s="807"/>
      <c r="J32" s="807"/>
      <c r="K32" s="807"/>
      <c r="L32" s="807"/>
      <c r="M32" s="807"/>
      <c r="N32" s="818"/>
      <c r="O32" s="454"/>
      <c r="P32" s="454"/>
      <c r="Q32" s="1337"/>
      <c r="R32" s="798"/>
      <c r="S32" s="798"/>
      <c r="T32" s="798"/>
      <c r="U32" s="798"/>
      <c r="V32" s="798"/>
      <c r="W32" s="798"/>
      <c r="X32" s="798"/>
      <c r="Y32" s="798"/>
      <c r="Z32" s="798"/>
      <c r="AA32" s="798"/>
      <c r="AB32" s="798"/>
      <c r="AC32" s="798"/>
      <c r="AD32" s="798"/>
      <c r="AE32" s="798"/>
      <c r="AF32" s="798"/>
      <c r="AG32" s="798"/>
      <c r="AH32" s="798"/>
      <c r="AI32" s="798"/>
      <c r="AJ32" s="798"/>
      <c r="AK32" s="798"/>
      <c r="AL32" s="798"/>
      <c r="AM32" s="798"/>
      <c r="AN32" s="798"/>
      <c r="AO32" s="798"/>
      <c r="AP32" s="798"/>
      <c r="AQ32" s="798"/>
      <c r="AR32" s="798"/>
      <c r="AS32" s="798"/>
      <c r="AT32" s="798"/>
      <c r="AU32" s="798"/>
      <c r="AV32" s="798"/>
      <c r="AW32" s="798"/>
      <c r="AX32" s="798"/>
      <c r="AY32" s="798"/>
      <c r="AZ32" s="798"/>
      <c r="BA32" s="798"/>
      <c r="BB32" s="798"/>
      <c r="BC32" s="798"/>
      <c r="BD32" s="1338"/>
      <c r="BE32" s="454"/>
      <c r="BF32" s="454"/>
      <c r="BG32" s="1337"/>
      <c r="BH32" s="798"/>
      <c r="BI32" s="798"/>
      <c r="BJ32" s="798"/>
      <c r="BK32" s="798"/>
      <c r="BL32" s="798"/>
      <c r="BM32" s="798"/>
      <c r="BN32" s="798"/>
      <c r="BO32" s="798"/>
      <c r="BP32" s="798"/>
      <c r="BQ32" s="798"/>
      <c r="BR32" s="798"/>
      <c r="BS32" s="798"/>
      <c r="BT32" s="798"/>
      <c r="BU32" s="798" t="s">
        <v>3495</v>
      </c>
      <c r="BV32" s="798"/>
      <c r="BW32" s="798"/>
      <c r="BX32" s="798"/>
      <c r="BY32" s="798"/>
      <c r="BZ32" s="798"/>
      <c r="CA32" s="798"/>
      <c r="CB32" s="798"/>
      <c r="CC32" s="798"/>
      <c r="CD32" s="798"/>
      <c r="CE32" s="798"/>
      <c r="CF32" s="798"/>
      <c r="CG32" s="798"/>
      <c r="CH32" s="798"/>
      <c r="CI32" s="798" t="s">
        <v>278</v>
      </c>
      <c r="CJ32" s="798"/>
      <c r="CK32" s="798"/>
      <c r="CL32" s="798"/>
      <c r="CM32" s="798"/>
      <c r="CN32" s="798"/>
      <c r="CO32" s="798"/>
      <c r="CP32" s="798"/>
      <c r="CQ32" s="798"/>
      <c r="CR32" s="798"/>
      <c r="CS32" s="798"/>
      <c r="CT32" s="1338"/>
    </row>
    <row r="33" spans="1:126" s="458" customFormat="1" ht="19.5" customHeight="1" thickBot="1">
      <c r="A33" s="180" t="s">
        <v>6721</v>
      </c>
      <c r="B33" s="180"/>
      <c r="C33" s="1364">
        <f>VLOOKUP(A33,'Прайс-лист'!$B:$K,10,0)</f>
        <v>4110</v>
      </c>
      <c r="D33" s="1365"/>
      <c r="E33" s="1365"/>
      <c r="F33" s="1365"/>
      <c r="G33" s="1365"/>
      <c r="H33" s="1365"/>
      <c r="I33" s="1365"/>
      <c r="J33" s="1365"/>
      <c r="K33" s="1366"/>
      <c r="L33" s="1370"/>
      <c r="M33" s="1420"/>
      <c r="N33" s="1372"/>
      <c r="O33" s="461" t="s">
        <v>3500</v>
      </c>
      <c r="P33" s="454"/>
      <c r="Q33" s="1339"/>
      <c r="R33" s="804"/>
      <c r="S33" s="804"/>
      <c r="T33" s="804"/>
      <c r="U33" s="804"/>
      <c r="V33" s="804"/>
      <c r="W33" s="804"/>
      <c r="X33" s="804"/>
      <c r="Y33" s="804"/>
      <c r="Z33" s="804"/>
      <c r="AA33" s="804"/>
      <c r="AB33" s="804"/>
      <c r="AC33" s="804"/>
      <c r="AD33" s="804"/>
      <c r="AE33" s="804"/>
      <c r="AF33" s="804"/>
      <c r="AG33" s="804"/>
      <c r="AH33" s="804"/>
      <c r="AI33" s="804"/>
      <c r="AJ33" s="804"/>
      <c r="AK33" s="804"/>
      <c r="AL33" s="804"/>
      <c r="AM33" s="804"/>
      <c r="AN33" s="804"/>
      <c r="AO33" s="804"/>
      <c r="AP33" s="804"/>
      <c r="AQ33" s="804"/>
      <c r="AR33" s="804"/>
      <c r="AS33" s="804"/>
      <c r="AT33" s="804"/>
      <c r="AU33" s="804"/>
      <c r="AV33" s="804"/>
      <c r="AW33" s="804"/>
      <c r="AX33" s="804"/>
      <c r="AY33" s="804"/>
      <c r="AZ33" s="804"/>
      <c r="BA33" s="804"/>
      <c r="BB33" s="804"/>
      <c r="BC33" s="804"/>
      <c r="BD33" s="1340"/>
      <c r="BE33" s="184" t="s">
        <v>3507</v>
      </c>
      <c r="BF33" s="454"/>
      <c r="BG33" s="1339"/>
      <c r="BH33" s="804"/>
      <c r="BI33" s="804"/>
      <c r="BJ33" s="804"/>
      <c r="BK33" s="804"/>
      <c r="BL33" s="804"/>
      <c r="BM33" s="804"/>
      <c r="BN33" s="804"/>
      <c r="BO33" s="804"/>
      <c r="BP33" s="804"/>
      <c r="BQ33" s="804"/>
      <c r="BR33" s="804"/>
      <c r="BS33" s="804"/>
      <c r="BT33" s="804"/>
      <c r="BU33" s="804"/>
      <c r="BV33" s="804"/>
      <c r="BW33" s="804"/>
      <c r="BX33" s="804"/>
      <c r="BY33" s="804"/>
      <c r="BZ33" s="804"/>
      <c r="CA33" s="804"/>
      <c r="CB33" s="804"/>
      <c r="CC33" s="804"/>
      <c r="CD33" s="804"/>
      <c r="CE33" s="804"/>
      <c r="CF33" s="804"/>
      <c r="CG33" s="804"/>
      <c r="CH33" s="804"/>
      <c r="CI33" s="804"/>
      <c r="CJ33" s="804"/>
      <c r="CK33" s="804"/>
      <c r="CL33" s="804"/>
      <c r="CM33" s="804"/>
      <c r="CN33" s="804"/>
      <c r="CO33" s="804"/>
      <c r="CP33" s="804"/>
      <c r="CQ33" s="804"/>
      <c r="CR33" s="804"/>
      <c r="CS33" s="804"/>
      <c r="CT33" s="1340"/>
    </row>
    <row r="34" spans="1:126" s="458" customFormat="1" ht="19.5" customHeight="1" thickBot="1">
      <c r="A34" s="180" t="s">
        <v>6725</v>
      </c>
      <c r="B34" s="180"/>
      <c r="C34" s="1376">
        <f>VLOOKUP(A34,'Прайс-лист'!$B:$K,10,0)</f>
        <v>4110</v>
      </c>
      <c r="D34" s="1358"/>
      <c r="E34" s="1358"/>
      <c r="F34" s="1358"/>
      <c r="G34" s="1358"/>
      <c r="H34" s="1358"/>
      <c r="I34" s="1358"/>
      <c r="J34" s="1358"/>
      <c r="K34" s="1359"/>
      <c r="L34" s="1360"/>
      <c r="M34" s="1350"/>
      <c r="N34" s="1351"/>
      <c r="O34" s="180" t="s">
        <v>3497</v>
      </c>
      <c r="P34" s="454"/>
      <c r="Q34" s="1341">
        <f>VLOOKUP(O34,'Прайс-лист'!$B:$K,10,0)</f>
        <v>21520</v>
      </c>
      <c r="R34" s="1342"/>
      <c r="S34" s="1342"/>
      <c r="T34" s="1342"/>
      <c r="U34" s="1342"/>
      <c r="V34" s="1342"/>
      <c r="W34" s="1342"/>
      <c r="X34" s="1342"/>
      <c r="Y34" s="1343"/>
      <c r="Z34" s="1344"/>
      <c r="AA34" s="1344"/>
      <c r="AB34" s="1344"/>
      <c r="AC34" s="1344"/>
      <c r="AD34" s="1345"/>
      <c r="AE34" s="1346"/>
      <c r="AF34" s="1344"/>
      <c r="AG34" s="1344"/>
      <c r="AH34" s="1344"/>
      <c r="AI34" s="1344"/>
      <c r="AJ34" s="1344"/>
      <c r="AK34" s="1344"/>
      <c r="AL34" s="1344"/>
      <c r="AM34" s="1344"/>
      <c r="AN34" s="1344"/>
      <c r="AO34" s="1344"/>
      <c r="AP34" s="1344"/>
      <c r="AQ34" s="1344"/>
      <c r="AR34" s="1345"/>
      <c r="AS34" s="1347">
        <f>VLOOKUP(O33,'Прайс-лист'!$B:$K,10,0)</f>
        <v>18530</v>
      </c>
      <c r="AT34" s="1347"/>
      <c r="AU34" s="1347"/>
      <c r="AV34" s="1347"/>
      <c r="AW34" s="1347"/>
      <c r="AX34" s="1347"/>
      <c r="AY34" s="1347"/>
      <c r="AZ34" s="1347"/>
      <c r="BA34" s="1348"/>
      <c r="BB34" s="1349"/>
      <c r="BC34" s="1350"/>
      <c r="BD34" s="1351"/>
      <c r="BE34" s="180" t="s">
        <v>3504</v>
      </c>
      <c r="BF34" s="454"/>
      <c r="BG34" s="1352">
        <f>VLOOKUP(BE34,'Прайс-лист'!$B:$K,10,0)</f>
        <v>22430</v>
      </c>
      <c r="BH34" s="1353"/>
      <c r="BI34" s="1353"/>
      <c r="BJ34" s="1353"/>
      <c r="BK34" s="1353"/>
      <c r="BL34" s="1353"/>
      <c r="BM34" s="1353"/>
      <c r="BN34" s="1353"/>
      <c r="BO34" s="1354"/>
      <c r="BP34" s="1355"/>
      <c r="BQ34" s="1356"/>
      <c r="BR34" s="1356"/>
      <c r="BS34" s="1356"/>
      <c r="BT34" s="1356"/>
      <c r="BU34" s="1346"/>
      <c r="BV34" s="1344"/>
      <c r="BW34" s="1344"/>
      <c r="BX34" s="1344"/>
      <c r="BY34" s="1344"/>
      <c r="BZ34" s="1344"/>
      <c r="CA34" s="1344"/>
      <c r="CB34" s="1344"/>
      <c r="CC34" s="1344"/>
      <c r="CD34" s="1344"/>
      <c r="CE34" s="1344"/>
      <c r="CF34" s="1344"/>
      <c r="CG34" s="1344"/>
      <c r="CH34" s="1345"/>
      <c r="CI34" s="1357">
        <f>VLOOKUP(BE33,'Прайс-лист'!$B:$K,10,0)</f>
        <v>20480</v>
      </c>
      <c r="CJ34" s="1358"/>
      <c r="CK34" s="1358"/>
      <c r="CL34" s="1358"/>
      <c r="CM34" s="1358"/>
      <c r="CN34" s="1358"/>
      <c r="CO34" s="1358"/>
      <c r="CP34" s="1358"/>
      <c r="CQ34" s="1359"/>
      <c r="CR34" s="1360"/>
      <c r="CS34" s="1350"/>
      <c r="CT34" s="1351"/>
    </row>
    <row r="35" spans="1:126" ht="9" customHeight="1" thickBot="1">
      <c r="C35" s="226"/>
      <c r="D35" s="227"/>
      <c r="E35" s="227"/>
      <c r="F35" s="227"/>
      <c r="G35" s="227"/>
      <c r="H35" s="227"/>
      <c r="I35" s="227"/>
      <c r="J35" s="227"/>
      <c r="K35" s="227"/>
      <c r="L35" s="227"/>
      <c r="M35" s="227"/>
      <c r="N35" s="227"/>
      <c r="O35" s="227"/>
      <c r="P35" s="227"/>
      <c r="Q35" s="227"/>
      <c r="R35" s="227"/>
      <c r="S35" s="227"/>
      <c r="T35" s="227"/>
      <c r="U35" s="227"/>
      <c r="V35" s="227"/>
      <c r="W35" s="227"/>
      <c r="X35" s="227"/>
      <c r="Y35" s="227"/>
      <c r="Z35" s="227"/>
      <c r="AA35" s="227"/>
      <c r="AB35" s="227"/>
      <c r="AC35" s="227"/>
      <c r="AD35" s="227"/>
      <c r="AE35" s="227"/>
      <c r="AF35" s="227"/>
      <c r="AG35" s="227"/>
      <c r="AH35" s="227"/>
      <c r="AI35" s="227"/>
      <c r="AJ35" s="227"/>
      <c r="AK35" s="227"/>
      <c r="AL35" s="227"/>
      <c r="AM35" s="227"/>
      <c r="AN35" s="227"/>
      <c r="AO35" s="227"/>
      <c r="AP35" s="227"/>
      <c r="AQ35" s="227"/>
      <c r="AR35" s="227"/>
      <c r="AS35" s="227"/>
      <c r="AT35" s="227"/>
      <c r="AU35" s="227"/>
      <c r="AV35" s="227"/>
      <c r="AW35" s="227"/>
      <c r="AX35" s="227"/>
      <c r="AY35" s="227"/>
      <c r="AZ35" s="227"/>
      <c r="BA35" s="227"/>
      <c r="BB35" s="227"/>
      <c r="BC35" s="227"/>
      <c r="BD35" s="227"/>
      <c r="BE35" s="227"/>
      <c r="BF35" s="227"/>
      <c r="BG35" s="227"/>
      <c r="BH35" s="227"/>
      <c r="BI35" s="227"/>
      <c r="BJ35" s="227"/>
      <c r="BK35" s="227"/>
      <c r="BL35" s="227"/>
      <c r="BM35" s="227"/>
      <c r="BN35" s="227"/>
      <c r="BO35" s="227"/>
      <c r="BP35" s="227"/>
      <c r="BQ35" s="227"/>
      <c r="BR35" s="227"/>
      <c r="BS35" s="227"/>
      <c r="BT35" s="227"/>
      <c r="BU35" s="227"/>
      <c r="BV35" s="227"/>
      <c r="BW35" s="227"/>
      <c r="BX35" s="227"/>
      <c r="BY35" s="227"/>
      <c r="BZ35" s="227"/>
      <c r="CA35" s="227"/>
      <c r="CB35" s="227"/>
      <c r="CC35" s="227"/>
      <c r="CD35" s="227"/>
      <c r="CE35" s="227"/>
      <c r="CF35" s="227"/>
      <c r="CG35" s="227"/>
      <c r="CH35" s="227"/>
      <c r="CI35" s="227"/>
      <c r="CJ35" s="227"/>
      <c r="CK35" s="227"/>
      <c r="CL35" s="227"/>
      <c r="CM35" s="227"/>
      <c r="CN35" s="227"/>
      <c r="CO35" s="227"/>
      <c r="CP35" s="227"/>
      <c r="CQ35" s="227"/>
      <c r="CR35" s="227"/>
      <c r="CS35" s="227"/>
      <c r="CT35" s="227"/>
      <c r="CU35" s="227"/>
      <c r="CV35" s="227"/>
      <c r="CW35" s="227"/>
      <c r="CX35" s="227"/>
      <c r="CY35" s="227"/>
      <c r="CZ35" s="227"/>
      <c r="DA35" s="227"/>
      <c r="DB35" s="227"/>
      <c r="DC35" s="227"/>
      <c r="DD35" s="227"/>
      <c r="DE35" s="227"/>
      <c r="DF35" s="227"/>
      <c r="DG35" s="227"/>
      <c r="DH35" s="227"/>
      <c r="DI35" s="227"/>
      <c r="DJ35" s="227"/>
    </row>
    <row r="36" spans="1:126" s="181" customFormat="1" ht="26.25" customHeight="1" thickBot="1">
      <c r="C36" s="1396" t="s">
        <v>4357</v>
      </c>
      <c r="D36" s="1397"/>
      <c r="E36" s="1397"/>
      <c r="F36" s="1397"/>
      <c r="G36" s="1397"/>
      <c r="H36" s="1397"/>
      <c r="I36" s="1397"/>
      <c r="J36" s="1397"/>
      <c r="K36" s="1397"/>
      <c r="L36" s="1397"/>
      <c r="M36" s="1397"/>
      <c r="N36" s="1397"/>
      <c r="O36" s="1397"/>
      <c r="P36" s="1397"/>
      <c r="Q36" s="1397"/>
      <c r="R36" s="1397"/>
      <c r="S36" s="1397"/>
      <c r="T36" s="1397"/>
      <c r="U36" s="1397"/>
      <c r="V36" s="1397"/>
      <c r="W36" s="1397"/>
      <c r="X36" s="1397"/>
      <c r="Y36" s="1397"/>
      <c r="Z36" s="1397"/>
      <c r="AA36" s="1397"/>
      <c r="AB36" s="1397"/>
      <c r="AC36" s="1397"/>
      <c r="AD36" s="1397"/>
      <c r="AE36" s="1397"/>
      <c r="AF36" s="1397"/>
      <c r="AG36" s="1397"/>
      <c r="AH36" s="1397"/>
      <c r="AI36" s="1397"/>
      <c r="AJ36" s="1397"/>
      <c r="AK36" s="1397"/>
      <c r="AL36" s="1397"/>
      <c r="AM36" s="1397"/>
      <c r="AN36" s="1397"/>
      <c r="AO36" s="1397"/>
      <c r="AP36" s="1397"/>
      <c r="AQ36" s="1397"/>
      <c r="AR36" s="1397"/>
      <c r="AS36" s="1397"/>
      <c r="AT36" s="1397"/>
      <c r="AU36" s="1397"/>
      <c r="AV36" s="1397"/>
      <c r="AW36" s="1397"/>
      <c r="AX36" s="1397"/>
      <c r="AY36" s="1397"/>
      <c r="AZ36" s="1397"/>
      <c r="BA36" s="1397"/>
      <c r="BB36" s="1397"/>
      <c r="BC36" s="1397"/>
      <c r="BD36" s="1397"/>
      <c r="BE36" s="1397"/>
      <c r="BF36" s="1397"/>
      <c r="BG36" s="1397"/>
      <c r="BH36" s="1397"/>
      <c r="BI36" s="1397"/>
      <c r="BJ36" s="1397"/>
      <c r="BK36" s="1397"/>
      <c r="BL36" s="1397"/>
      <c r="BM36" s="1397"/>
      <c r="BN36" s="1397"/>
      <c r="BO36" s="1397"/>
      <c r="BP36" s="1397"/>
      <c r="BQ36" s="1397"/>
      <c r="BR36" s="1397"/>
      <c r="BS36" s="1397"/>
      <c r="BT36" s="1397"/>
      <c r="BU36" s="1397"/>
      <c r="BV36" s="1397"/>
      <c r="BW36" s="1397"/>
      <c r="BX36" s="1397"/>
      <c r="BY36" s="1397"/>
      <c r="BZ36" s="1397"/>
      <c r="CA36" s="1397"/>
      <c r="CB36" s="1397"/>
      <c r="CC36" s="1397"/>
      <c r="CD36" s="1397"/>
      <c r="CE36" s="1397"/>
      <c r="CF36" s="1397"/>
      <c r="CG36" s="1397"/>
      <c r="CH36" s="1397"/>
      <c r="CI36" s="1397"/>
      <c r="CJ36" s="1397"/>
      <c r="CK36" s="1397"/>
      <c r="CL36" s="1397"/>
      <c r="CM36" s="1397"/>
      <c r="CN36" s="1397"/>
      <c r="CO36" s="1397"/>
      <c r="CP36" s="1397"/>
      <c r="CQ36" s="1397"/>
      <c r="CR36" s="1397"/>
      <c r="CS36" s="1397"/>
      <c r="CT36" s="1397"/>
      <c r="CU36" s="1397"/>
      <c r="CV36" s="1397"/>
      <c r="CW36" s="1397"/>
      <c r="CX36" s="1397"/>
      <c r="CY36" s="1397"/>
      <c r="CZ36" s="1397"/>
      <c r="DA36" s="1397"/>
      <c r="DB36" s="1397"/>
      <c r="DC36" s="1397"/>
      <c r="DD36" s="1397"/>
      <c r="DE36" s="1397"/>
      <c r="DF36" s="1397"/>
      <c r="DG36" s="1397"/>
      <c r="DH36" s="1397"/>
      <c r="DI36" s="1397"/>
      <c r="DJ36" s="1397"/>
      <c r="DK36" s="1397"/>
      <c r="DL36" s="1397"/>
      <c r="DM36" s="1397"/>
      <c r="DN36" s="1397"/>
      <c r="DO36" s="1397"/>
      <c r="DP36" s="1397"/>
      <c r="DQ36" s="1397"/>
      <c r="DR36" s="1397"/>
      <c r="DS36" s="1397"/>
      <c r="DT36" s="1397"/>
      <c r="DU36" s="1397"/>
      <c r="DV36" s="1398"/>
    </row>
    <row r="37" spans="1:126" ht="8.25" customHeight="1"/>
    <row r="38" spans="1:126" s="182" customFormat="1" ht="30.75" customHeight="1">
      <c r="C38" s="1399" t="s">
        <v>5003</v>
      </c>
      <c r="D38" s="1399"/>
      <c r="E38" s="1399"/>
      <c r="F38" s="1399"/>
      <c r="G38" s="1399"/>
      <c r="H38" s="1399"/>
      <c r="I38" s="1399"/>
      <c r="J38" s="1399"/>
      <c r="K38" s="1399"/>
      <c r="L38" s="1399"/>
      <c r="M38" s="1399"/>
      <c r="N38" s="1399"/>
      <c r="Q38" s="1207" t="s">
        <v>15</v>
      </c>
      <c r="R38" s="1207"/>
      <c r="S38" s="1207"/>
      <c r="T38" s="1207"/>
      <c r="U38" s="1207"/>
      <c r="V38" s="1207"/>
      <c r="W38" s="1207"/>
      <c r="X38" s="1207"/>
      <c r="Y38" s="1207"/>
      <c r="Z38" s="1207"/>
      <c r="AA38" s="1207"/>
      <c r="AB38" s="1207"/>
      <c r="AE38" s="1227" t="s">
        <v>523</v>
      </c>
      <c r="AF38" s="1227"/>
      <c r="AG38" s="1227"/>
      <c r="AH38" s="1227"/>
      <c r="AI38" s="1227"/>
      <c r="AJ38" s="1227"/>
      <c r="AK38" s="1227"/>
      <c r="AL38" s="1227"/>
      <c r="AM38" s="1227"/>
      <c r="AN38" s="1227"/>
      <c r="AO38" s="1227"/>
      <c r="AP38" s="1227"/>
      <c r="AS38" s="1269" t="s">
        <v>6375</v>
      </c>
      <c r="AT38" s="1269"/>
      <c r="AU38" s="1269"/>
      <c r="AV38" s="1269"/>
      <c r="AW38" s="1269"/>
      <c r="AX38" s="1269"/>
      <c r="AY38" s="1269"/>
      <c r="AZ38" s="1269"/>
      <c r="BA38" s="1269"/>
      <c r="BB38" s="1269"/>
      <c r="BC38" s="1269"/>
      <c r="BD38" s="1269"/>
      <c r="BE38" s="1269"/>
      <c r="BG38" s="1334" t="s">
        <v>3797</v>
      </c>
      <c r="BH38" s="1334"/>
      <c r="BI38" s="1334"/>
      <c r="BJ38" s="1334"/>
      <c r="BK38" s="1334"/>
      <c r="BL38" s="1334"/>
      <c r="BM38" s="1334"/>
      <c r="BN38" s="1334"/>
      <c r="BO38" s="1334"/>
      <c r="BP38" s="1334"/>
      <c r="BQ38" s="1334"/>
      <c r="BR38" s="1334"/>
      <c r="BU38" s="1335" t="s">
        <v>32</v>
      </c>
      <c r="BV38" s="1335"/>
      <c r="BW38" s="1335"/>
      <c r="BX38" s="1335"/>
      <c r="BY38" s="1335"/>
      <c r="BZ38" s="1335"/>
      <c r="CA38" s="1335"/>
      <c r="CB38" s="1335"/>
      <c r="CC38" s="1335"/>
      <c r="CD38" s="1335"/>
      <c r="CE38" s="1335"/>
      <c r="CF38" s="1335"/>
      <c r="CI38" s="1336" t="s">
        <v>80</v>
      </c>
      <c r="CJ38" s="1336"/>
      <c r="CK38" s="1336"/>
      <c r="CL38" s="1336"/>
      <c r="CM38" s="1336"/>
      <c r="CN38" s="1336"/>
      <c r="CO38" s="1336"/>
      <c r="CP38" s="1336"/>
      <c r="CQ38" s="1336"/>
      <c r="CR38" s="1336"/>
      <c r="CS38" s="1336"/>
      <c r="CT38" s="1336"/>
      <c r="CW38" s="302"/>
      <c r="CX38" s="302"/>
      <c r="CY38" s="302"/>
      <c r="CZ38" s="302"/>
      <c r="DA38" s="302"/>
      <c r="DB38" s="302"/>
      <c r="DC38" s="302"/>
      <c r="DD38" s="302"/>
      <c r="DE38" s="302"/>
      <c r="DF38" s="302"/>
      <c r="DG38" s="302"/>
      <c r="DH38" s="302"/>
    </row>
    <row r="39" spans="1:126" ht="8.25" customHeight="1" thickBot="1"/>
    <row r="40" spans="1:126" s="182" customFormat="1" ht="20.25" customHeight="1" thickBot="1">
      <c r="C40" s="1077" t="s">
        <v>3510</v>
      </c>
      <c r="D40" s="1078"/>
      <c r="E40" s="1078"/>
      <c r="F40" s="1078"/>
      <c r="G40" s="1078"/>
      <c r="H40" s="1078"/>
      <c r="I40" s="1078"/>
      <c r="J40" s="1078"/>
      <c r="K40" s="1078"/>
      <c r="L40" s="1078"/>
      <c r="M40" s="1078"/>
      <c r="N40" s="1079"/>
      <c r="O40" s="232"/>
      <c r="P40" s="232"/>
      <c r="Q40" s="1077" t="s">
        <v>3516</v>
      </c>
      <c r="R40" s="1078"/>
      <c r="S40" s="1078"/>
      <c r="T40" s="1078"/>
      <c r="U40" s="1078"/>
      <c r="V40" s="1078"/>
      <c r="W40" s="1078"/>
      <c r="X40" s="1078"/>
      <c r="Y40" s="1078"/>
      <c r="Z40" s="1078"/>
      <c r="AA40" s="1078"/>
      <c r="AB40" s="1079"/>
      <c r="AC40" s="232"/>
      <c r="AD40" s="232"/>
      <c r="AE40" s="1077" t="s">
        <v>3520</v>
      </c>
      <c r="AF40" s="1078"/>
      <c r="AG40" s="1078"/>
      <c r="AH40" s="1078"/>
      <c r="AI40" s="1078"/>
      <c r="AJ40" s="1078"/>
      <c r="AK40" s="1078"/>
      <c r="AL40" s="1078"/>
      <c r="AM40" s="1078"/>
      <c r="AN40" s="1078"/>
      <c r="AO40" s="1078"/>
      <c r="AP40" s="1079"/>
      <c r="AQ40" s="232"/>
      <c r="AR40" s="232"/>
      <c r="AS40" s="1077" t="s">
        <v>3524</v>
      </c>
      <c r="AT40" s="1078"/>
      <c r="AU40" s="1078"/>
      <c r="AV40" s="1078"/>
      <c r="AW40" s="1078"/>
      <c r="AX40" s="1078"/>
      <c r="AY40" s="1078"/>
      <c r="AZ40" s="1078"/>
      <c r="BA40" s="1078"/>
      <c r="BB40" s="1078"/>
      <c r="BC40" s="1078"/>
      <c r="BD40" s="1079"/>
      <c r="BE40" s="232"/>
      <c r="BF40" s="232"/>
      <c r="BG40" s="1077" t="s">
        <v>3528</v>
      </c>
      <c r="BH40" s="1078"/>
      <c r="BI40" s="1078"/>
      <c r="BJ40" s="1078"/>
      <c r="BK40" s="1078"/>
      <c r="BL40" s="1078"/>
      <c r="BM40" s="1078"/>
      <c r="BN40" s="1078"/>
      <c r="BO40" s="1078"/>
      <c r="BP40" s="1078"/>
      <c r="BQ40" s="1078"/>
      <c r="BR40" s="1079"/>
      <c r="BS40" s="232"/>
      <c r="BT40" s="232"/>
      <c r="BU40" s="1077" t="s">
        <v>4118</v>
      </c>
      <c r="BV40" s="1078"/>
      <c r="BW40" s="1078"/>
      <c r="BX40" s="1078"/>
      <c r="BY40" s="1078"/>
      <c r="BZ40" s="1078"/>
      <c r="CA40" s="1078"/>
      <c r="CB40" s="1078"/>
      <c r="CC40" s="1078"/>
      <c r="CD40" s="1078"/>
      <c r="CE40" s="1078"/>
      <c r="CF40" s="1079"/>
      <c r="CG40" s="232"/>
      <c r="CH40" s="232"/>
      <c r="CI40" s="1077" t="s">
        <v>3540</v>
      </c>
      <c r="CJ40" s="1078"/>
      <c r="CK40" s="1078"/>
      <c r="CL40" s="1078"/>
      <c r="CM40" s="1078"/>
      <c r="CN40" s="1078"/>
      <c r="CO40" s="1078"/>
      <c r="CP40" s="1078"/>
      <c r="CQ40" s="1078"/>
      <c r="CR40" s="1078"/>
      <c r="CS40" s="1078"/>
      <c r="CT40" s="1079"/>
      <c r="CU40" s="232"/>
      <c r="CV40" s="232"/>
      <c r="CW40" s="1077" t="s">
        <v>3545</v>
      </c>
      <c r="CX40" s="1078"/>
      <c r="CY40" s="1078"/>
      <c r="CZ40" s="1078"/>
      <c r="DA40" s="1078"/>
      <c r="DB40" s="1078"/>
      <c r="DC40" s="1078"/>
      <c r="DD40" s="1078"/>
      <c r="DE40" s="1078"/>
      <c r="DF40" s="1078"/>
      <c r="DG40" s="1078"/>
      <c r="DH40" s="1079"/>
      <c r="DI40" s="232"/>
      <c r="DJ40" s="232"/>
      <c r="DK40" s="1077" t="s">
        <v>3549</v>
      </c>
      <c r="DL40" s="1078"/>
      <c r="DM40" s="1078"/>
      <c r="DN40" s="1078"/>
      <c r="DO40" s="1078"/>
      <c r="DP40" s="1078"/>
      <c r="DQ40" s="1078"/>
      <c r="DR40" s="1078"/>
      <c r="DS40" s="1078"/>
      <c r="DT40" s="1078"/>
      <c r="DU40" s="1078"/>
      <c r="DV40" s="1079"/>
    </row>
    <row r="41" spans="1:126" s="174" customFormat="1" ht="33.75" customHeight="1">
      <c r="C41" s="1208" t="s">
        <v>3513</v>
      </c>
      <c r="D41" s="1209"/>
      <c r="E41" s="1209"/>
      <c r="F41" s="1209"/>
      <c r="G41" s="1209"/>
      <c r="H41" s="1209"/>
      <c r="I41" s="1209"/>
      <c r="J41" s="1209"/>
      <c r="K41" s="1209"/>
      <c r="L41" s="1209"/>
      <c r="M41" s="1209"/>
      <c r="N41" s="1210"/>
      <c r="O41" s="301"/>
      <c r="P41" s="301"/>
      <c r="Q41" s="1208" t="s">
        <v>18</v>
      </c>
      <c r="R41" s="1209"/>
      <c r="S41" s="1209"/>
      <c r="T41" s="1209"/>
      <c r="U41" s="1209"/>
      <c r="V41" s="1209"/>
      <c r="W41" s="1209"/>
      <c r="X41" s="1209"/>
      <c r="Y41" s="1209"/>
      <c r="Z41" s="1209"/>
      <c r="AA41" s="1209"/>
      <c r="AB41" s="1210"/>
      <c r="AC41" s="301"/>
      <c r="AD41" s="301"/>
      <c r="AE41" s="1208" t="s">
        <v>18</v>
      </c>
      <c r="AF41" s="1209"/>
      <c r="AG41" s="1209"/>
      <c r="AH41" s="1209"/>
      <c r="AI41" s="1209"/>
      <c r="AJ41" s="1209"/>
      <c r="AK41" s="1209"/>
      <c r="AL41" s="1209"/>
      <c r="AM41" s="1209"/>
      <c r="AN41" s="1209"/>
      <c r="AO41" s="1209"/>
      <c r="AP41" s="1210"/>
      <c r="AQ41" s="301"/>
      <c r="AR41" s="301"/>
      <c r="AS41" s="1208" t="s">
        <v>18</v>
      </c>
      <c r="AT41" s="1209"/>
      <c r="AU41" s="1209"/>
      <c r="AV41" s="1209"/>
      <c r="AW41" s="1209"/>
      <c r="AX41" s="1209"/>
      <c r="AY41" s="1209"/>
      <c r="AZ41" s="1209"/>
      <c r="BA41" s="1209"/>
      <c r="BB41" s="1209"/>
      <c r="BC41" s="1209"/>
      <c r="BD41" s="1210"/>
      <c r="BE41" s="301"/>
      <c r="BF41" s="301"/>
      <c r="BG41" s="1208" t="s">
        <v>4054</v>
      </c>
      <c r="BH41" s="1209"/>
      <c r="BI41" s="1209"/>
      <c r="BJ41" s="1209"/>
      <c r="BK41" s="1209"/>
      <c r="BL41" s="1209"/>
      <c r="BM41" s="1209"/>
      <c r="BN41" s="1209"/>
      <c r="BO41" s="1209"/>
      <c r="BP41" s="1209"/>
      <c r="BQ41" s="1209"/>
      <c r="BR41" s="1210"/>
      <c r="BS41" s="133"/>
      <c r="BT41" s="133"/>
      <c r="BU41" s="993" t="s">
        <v>4056</v>
      </c>
      <c r="BV41" s="994"/>
      <c r="BW41" s="994"/>
      <c r="BX41" s="994"/>
      <c r="BY41" s="994"/>
      <c r="BZ41" s="994"/>
      <c r="CA41" s="994"/>
      <c r="CB41" s="994"/>
      <c r="CC41" s="994"/>
      <c r="CD41" s="994"/>
      <c r="CE41" s="994"/>
      <c r="CF41" s="995"/>
      <c r="CG41" s="133"/>
      <c r="CH41" s="133"/>
      <c r="CI41" s="993" t="s">
        <v>4057</v>
      </c>
      <c r="CJ41" s="994"/>
      <c r="CK41" s="994"/>
      <c r="CL41" s="994"/>
      <c r="CM41" s="994"/>
      <c r="CN41" s="994"/>
      <c r="CO41" s="994"/>
      <c r="CP41" s="994"/>
      <c r="CQ41" s="994"/>
      <c r="CR41" s="994"/>
      <c r="CS41" s="994"/>
      <c r="CT41" s="995"/>
      <c r="CU41" s="133"/>
      <c r="CV41" s="133"/>
      <c r="CW41" s="993" t="s">
        <v>4058</v>
      </c>
      <c r="CX41" s="994"/>
      <c r="CY41" s="994"/>
      <c r="CZ41" s="994"/>
      <c r="DA41" s="994"/>
      <c r="DB41" s="994"/>
      <c r="DC41" s="994"/>
      <c r="DD41" s="994"/>
      <c r="DE41" s="994"/>
      <c r="DF41" s="994"/>
      <c r="DG41" s="994"/>
      <c r="DH41" s="995"/>
      <c r="DI41" s="133"/>
      <c r="DJ41" s="133"/>
      <c r="DK41" s="993" t="s">
        <v>4059</v>
      </c>
      <c r="DL41" s="994"/>
      <c r="DM41" s="994"/>
      <c r="DN41" s="994"/>
      <c r="DO41" s="994"/>
      <c r="DP41" s="994"/>
      <c r="DQ41" s="994"/>
      <c r="DR41" s="994"/>
      <c r="DS41" s="994"/>
      <c r="DT41" s="994"/>
      <c r="DU41" s="994"/>
      <c r="DV41" s="995"/>
    </row>
    <row r="42" spans="1:126" s="174" customFormat="1" ht="19.5" customHeight="1">
      <c r="C42" s="1212" t="s">
        <v>3512</v>
      </c>
      <c r="D42" s="1213"/>
      <c r="E42" s="1213"/>
      <c r="F42" s="1213"/>
      <c r="G42" s="1213"/>
      <c r="H42" s="1213"/>
      <c r="I42" s="1213"/>
      <c r="J42" s="1213"/>
      <c r="K42" s="1213"/>
      <c r="L42" s="1213"/>
      <c r="M42" s="1213"/>
      <c r="N42" s="1214"/>
      <c r="O42" s="301"/>
      <c r="P42" s="301"/>
      <c r="Q42" s="1212" t="s">
        <v>3518</v>
      </c>
      <c r="R42" s="1213"/>
      <c r="S42" s="1213"/>
      <c r="T42" s="1213"/>
      <c r="U42" s="1213"/>
      <c r="V42" s="1213"/>
      <c r="W42" s="1213"/>
      <c r="X42" s="1213"/>
      <c r="Y42" s="1213"/>
      <c r="Z42" s="1213"/>
      <c r="AA42" s="1213"/>
      <c r="AB42" s="1214"/>
      <c r="AC42" s="301"/>
      <c r="AD42" s="301"/>
      <c r="AE42" s="1212" t="s">
        <v>3522</v>
      </c>
      <c r="AF42" s="1213"/>
      <c r="AG42" s="1213"/>
      <c r="AH42" s="1213"/>
      <c r="AI42" s="1213"/>
      <c r="AJ42" s="1213"/>
      <c r="AK42" s="1213"/>
      <c r="AL42" s="1213"/>
      <c r="AM42" s="1213"/>
      <c r="AN42" s="1213"/>
      <c r="AO42" s="1213"/>
      <c r="AP42" s="1214"/>
      <c r="AQ42" s="301"/>
      <c r="AR42" s="301"/>
      <c r="AS42" s="1212" t="s">
        <v>3526</v>
      </c>
      <c r="AT42" s="1213"/>
      <c r="AU42" s="1213"/>
      <c r="AV42" s="1213"/>
      <c r="AW42" s="1213"/>
      <c r="AX42" s="1213"/>
      <c r="AY42" s="1213"/>
      <c r="AZ42" s="1213"/>
      <c r="BA42" s="1213"/>
      <c r="BB42" s="1213"/>
      <c r="BC42" s="1213"/>
      <c r="BD42" s="1214"/>
      <c r="BE42" s="301"/>
      <c r="BF42" s="301"/>
      <c r="BG42" s="1212" t="s">
        <v>537</v>
      </c>
      <c r="BH42" s="1213"/>
      <c r="BI42" s="1213"/>
      <c r="BJ42" s="1213"/>
      <c r="BK42" s="1213"/>
      <c r="BL42" s="1213"/>
      <c r="BM42" s="1213"/>
      <c r="BN42" s="1213"/>
      <c r="BO42" s="1213"/>
      <c r="BP42" s="1213"/>
      <c r="BQ42" s="1213"/>
      <c r="BR42" s="1214"/>
      <c r="BS42" s="133"/>
      <c r="BT42" s="133"/>
      <c r="BU42" s="1186" t="s">
        <v>3538</v>
      </c>
      <c r="BV42" s="1211"/>
      <c r="BW42" s="1211"/>
      <c r="BX42" s="1211"/>
      <c r="BY42" s="1211"/>
      <c r="BZ42" s="1211"/>
      <c r="CA42" s="1211"/>
      <c r="CB42" s="1211"/>
      <c r="CC42" s="1211"/>
      <c r="CD42" s="1211"/>
      <c r="CE42" s="1211"/>
      <c r="CF42" s="1188"/>
      <c r="CG42" s="133"/>
      <c r="CH42" s="133"/>
      <c r="CI42" s="1186" t="s">
        <v>3542</v>
      </c>
      <c r="CJ42" s="1211"/>
      <c r="CK42" s="1211"/>
      <c r="CL42" s="1211"/>
      <c r="CM42" s="1211"/>
      <c r="CN42" s="1211"/>
      <c r="CO42" s="1211"/>
      <c r="CP42" s="1211"/>
      <c r="CQ42" s="1211"/>
      <c r="CR42" s="1211"/>
      <c r="CS42" s="1211"/>
      <c r="CT42" s="1188"/>
      <c r="CU42" s="263"/>
      <c r="CV42" s="268"/>
      <c r="CW42" s="1186" t="s">
        <v>3547</v>
      </c>
      <c r="CX42" s="1211"/>
      <c r="CY42" s="1211"/>
      <c r="CZ42" s="1211"/>
      <c r="DA42" s="1211"/>
      <c r="DB42" s="1211"/>
      <c r="DC42" s="1211"/>
      <c r="DD42" s="1211"/>
      <c r="DE42" s="1211"/>
      <c r="DF42" s="1211"/>
      <c r="DG42" s="1211"/>
      <c r="DH42" s="1188"/>
      <c r="DI42" s="133"/>
      <c r="DJ42" s="133"/>
      <c r="DK42" s="1186" t="s">
        <v>3551</v>
      </c>
      <c r="DL42" s="1211"/>
      <c r="DM42" s="1211"/>
      <c r="DN42" s="1211"/>
      <c r="DO42" s="1211"/>
      <c r="DP42" s="1211"/>
      <c r="DQ42" s="1211"/>
      <c r="DR42" s="1211"/>
      <c r="DS42" s="1211"/>
      <c r="DT42" s="1211"/>
      <c r="DU42" s="1211"/>
      <c r="DV42" s="1188"/>
    </row>
    <row r="43" spans="1:126" ht="118.5" customHeight="1">
      <c r="A43" s="302"/>
      <c r="B43" s="302"/>
      <c r="C43" s="1337"/>
      <c r="D43" s="798"/>
      <c r="E43" s="798"/>
      <c r="F43" s="798"/>
      <c r="G43" s="798"/>
      <c r="H43" s="798"/>
      <c r="I43" s="798"/>
      <c r="J43" s="798"/>
      <c r="K43" s="798"/>
      <c r="L43" s="798"/>
      <c r="M43" s="798"/>
      <c r="N43" s="1338"/>
      <c r="O43" s="303"/>
      <c r="P43" s="303"/>
      <c r="Q43" s="1337"/>
      <c r="R43" s="798"/>
      <c r="S43" s="798"/>
      <c r="T43" s="798"/>
      <c r="U43" s="798"/>
      <c r="V43" s="798"/>
      <c r="W43" s="798"/>
      <c r="X43" s="798"/>
      <c r="Y43" s="798"/>
      <c r="Z43" s="798"/>
      <c r="AA43" s="798"/>
      <c r="AB43" s="1338"/>
      <c r="AC43" s="303"/>
      <c r="AD43" s="303"/>
      <c r="AE43" s="1414"/>
      <c r="AF43" s="1415"/>
      <c r="AG43" s="1415"/>
      <c r="AH43" s="1415"/>
      <c r="AI43" s="1415"/>
      <c r="AJ43" s="1415"/>
      <c r="AK43" s="1415"/>
      <c r="AL43" s="1415"/>
      <c r="AM43" s="1415"/>
      <c r="AN43" s="1415"/>
      <c r="AO43" s="1415"/>
      <c r="AP43" s="1416"/>
      <c r="AQ43" s="303"/>
      <c r="AR43" s="303"/>
      <c r="AS43" s="1337"/>
      <c r="AT43" s="798"/>
      <c r="AU43" s="798"/>
      <c r="AV43" s="798"/>
      <c r="AW43" s="798"/>
      <c r="AX43" s="798"/>
      <c r="AY43" s="798"/>
      <c r="AZ43" s="798"/>
      <c r="BA43" s="798"/>
      <c r="BB43" s="798"/>
      <c r="BC43" s="798"/>
      <c r="BD43" s="1338"/>
      <c r="BE43" s="303"/>
      <c r="BF43" s="303"/>
      <c r="BG43" s="1337"/>
      <c r="BH43" s="798"/>
      <c r="BI43" s="798"/>
      <c r="BJ43" s="798"/>
      <c r="BK43" s="798"/>
      <c r="BL43" s="798"/>
      <c r="BM43" s="798"/>
      <c r="BN43" s="798"/>
      <c r="BO43" s="798"/>
      <c r="BP43" s="798"/>
      <c r="BQ43" s="798"/>
      <c r="BR43" s="1338"/>
      <c r="BS43" s="227"/>
      <c r="BT43" s="227"/>
      <c r="BU43" s="1337"/>
      <c r="BV43" s="798"/>
      <c r="BW43" s="798"/>
      <c r="BX43" s="798"/>
      <c r="BY43" s="798"/>
      <c r="BZ43" s="798"/>
      <c r="CA43" s="798"/>
      <c r="CB43" s="798"/>
      <c r="CC43" s="798"/>
      <c r="CD43" s="798"/>
      <c r="CE43" s="798"/>
      <c r="CF43" s="1338"/>
      <c r="CG43" s="227"/>
      <c r="CH43" s="227"/>
      <c r="CI43" s="1337"/>
      <c r="CJ43" s="798"/>
      <c r="CK43" s="798"/>
      <c r="CL43" s="798"/>
      <c r="CM43" s="798"/>
      <c r="CN43" s="798"/>
      <c r="CO43" s="798"/>
      <c r="CP43" s="798"/>
      <c r="CQ43" s="798"/>
      <c r="CR43" s="798"/>
      <c r="CS43" s="798"/>
      <c r="CT43" s="1338"/>
      <c r="CU43" s="227"/>
      <c r="CV43" s="227"/>
      <c r="CW43" s="1337"/>
      <c r="CX43" s="798"/>
      <c r="CY43" s="798"/>
      <c r="CZ43" s="798"/>
      <c r="DA43" s="798"/>
      <c r="DB43" s="798"/>
      <c r="DC43" s="798"/>
      <c r="DD43" s="798"/>
      <c r="DE43" s="798"/>
      <c r="DF43" s="798"/>
      <c r="DG43" s="798"/>
      <c r="DH43" s="1338"/>
      <c r="DI43" s="227"/>
      <c r="DJ43" s="227"/>
      <c r="DK43" s="1337"/>
      <c r="DL43" s="798"/>
      <c r="DM43" s="798"/>
      <c r="DN43" s="798"/>
      <c r="DO43" s="798"/>
      <c r="DP43" s="798"/>
      <c r="DQ43" s="798"/>
      <c r="DR43" s="798"/>
      <c r="DS43" s="798"/>
      <c r="DT43" s="798"/>
      <c r="DU43" s="798"/>
      <c r="DV43" s="1338"/>
    </row>
    <row r="44" spans="1:126" ht="18.75" customHeight="1">
      <c r="A44" s="180"/>
      <c r="B44" s="180"/>
      <c r="C44" s="1339"/>
      <c r="D44" s="804"/>
      <c r="E44" s="804"/>
      <c r="F44" s="804"/>
      <c r="G44" s="804"/>
      <c r="H44" s="804"/>
      <c r="I44" s="804"/>
      <c r="J44" s="804"/>
      <c r="K44" s="804"/>
      <c r="L44" s="804"/>
      <c r="M44" s="804"/>
      <c r="N44" s="1340"/>
      <c r="O44" s="180"/>
      <c r="P44" s="303"/>
      <c r="Q44" s="1339"/>
      <c r="R44" s="804"/>
      <c r="S44" s="804"/>
      <c r="T44" s="804"/>
      <c r="U44" s="804"/>
      <c r="V44" s="804"/>
      <c r="W44" s="804"/>
      <c r="X44" s="804"/>
      <c r="Y44" s="804"/>
      <c r="Z44" s="804"/>
      <c r="AA44" s="804"/>
      <c r="AB44" s="1340"/>
      <c r="AC44" s="180"/>
      <c r="AD44" s="303"/>
      <c r="AE44" s="1417"/>
      <c r="AF44" s="1418"/>
      <c r="AG44" s="1418"/>
      <c r="AH44" s="1418"/>
      <c r="AI44" s="1418"/>
      <c r="AJ44" s="1418"/>
      <c r="AK44" s="1418"/>
      <c r="AL44" s="1418"/>
      <c r="AM44" s="1418"/>
      <c r="AN44" s="1418"/>
      <c r="AO44" s="1418"/>
      <c r="AP44" s="1419"/>
      <c r="AQ44" s="180"/>
      <c r="AR44" s="303"/>
      <c r="AS44" s="1339"/>
      <c r="AT44" s="804"/>
      <c r="AU44" s="804"/>
      <c r="AV44" s="804"/>
      <c r="AW44" s="804"/>
      <c r="AX44" s="804"/>
      <c r="AY44" s="804"/>
      <c r="AZ44" s="804"/>
      <c r="BA44" s="804"/>
      <c r="BB44" s="804"/>
      <c r="BC44" s="804"/>
      <c r="BD44" s="1340"/>
      <c r="BE44" s="180"/>
      <c r="BF44" s="303"/>
      <c r="BG44" s="1339"/>
      <c r="BH44" s="804"/>
      <c r="BI44" s="804"/>
      <c r="BJ44" s="804"/>
      <c r="BK44" s="804"/>
      <c r="BL44" s="804"/>
      <c r="BM44" s="804"/>
      <c r="BN44" s="804"/>
      <c r="BO44" s="804"/>
      <c r="BP44" s="804"/>
      <c r="BQ44" s="804"/>
      <c r="BR44" s="1340"/>
      <c r="BU44" s="1339"/>
      <c r="BV44" s="804"/>
      <c r="BW44" s="804"/>
      <c r="BX44" s="804"/>
      <c r="BY44" s="804"/>
      <c r="BZ44" s="804"/>
      <c r="CA44" s="804"/>
      <c r="CB44" s="804"/>
      <c r="CC44" s="804"/>
      <c r="CD44" s="804"/>
      <c r="CE44" s="804"/>
      <c r="CF44" s="1340"/>
      <c r="CI44" s="1339"/>
      <c r="CJ44" s="804"/>
      <c r="CK44" s="804"/>
      <c r="CL44" s="804"/>
      <c r="CM44" s="804"/>
      <c r="CN44" s="804"/>
      <c r="CO44" s="804"/>
      <c r="CP44" s="804"/>
      <c r="CQ44" s="804"/>
      <c r="CR44" s="804"/>
      <c r="CS44" s="804"/>
      <c r="CT44" s="1340"/>
      <c r="CW44" s="1339"/>
      <c r="CX44" s="804"/>
      <c r="CY44" s="804"/>
      <c r="CZ44" s="804"/>
      <c r="DA44" s="804"/>
      <c r="DB44" s="804"/>
      <c r="DC44" s="804"/>
      <c r="DD44" s="804"/>
      <c r="DE44" s="804"/>
      <c r="DF44" s="804"/>
      <c r="DG44" s="804"/>
      <c r="DH44" s="1340"/>
      <c r="DK44" s="1339"/>
      <c r="DL44" s="804"/>
      <c r="DM44" s="804"/>
      <c r="DN44" s="804"/>
      <c r="DO44" s="804"/>
      <c r="DP44" s="804"/>
      <c r="DQ44" s="804"/>
      <c r="DR44" s="804"/>
      <c r="DS44" s="804"/>
      <c r="DT44" s="804"/>
      <c r="DU44" s="804"/>
      <c r="DV44" s="1340"/>
    </row>
    <row r="45" spans="1:126" ht="18.75" customHeight="1">
      <c r="A45" s="180" t="s">
        <v>3514</v>
      </c>
      <c r="B45" s="180"/>
      <c r="C45" s="1364">
        <f>VLOOKUP(A45,'Прайс-лист'!$B:$K,10,0)</f>
        <v>530</v>
      </c>
      <c r="D45" s="1365"/>
      <c r="E45" s="1365"/>
      <c r="F45" s="1365"/>
      <c r="G45" s="1365"/>
      <c r="H45" s="1365"/>
      <c r="I45" s="1365"/>
      <c r="J45" s="1365"/>
      <c r="K45" s="1366"/>
      <c r="L45" s="1361"/>
      <c r="M45" s="1362"/>
      <c r="N45" s="1363"/>
      <c r="O45" s="180" t="s">
        <v>3519</v>
      </c>
      <c r="P45" s="303"/>
      <c r="Q45" s="1364">
        <f>VLOOKUP(O45,'Прайс-лист'!$B:$K,10,0)</f>
        <v>250</v>
      </c>
      <c r="R45" s="1365"/>
      <c r="S45" s="1365"/>
      <c r="T45" s="1365"/>
      <c r="U45" s="1365"/>
      <c r="V45" s="1365"/>
      <c r="W45" s="1365"/>
      <c r="X45" s="1365"/>
      <c r="Y45" s="1366"/>
      <c r="Z45" s="1361"/>
      <c r="AA45" s="1362"/>
      <c r="AB45" s="1363"/>
      <c r="AC45" s="180" t="s">
        <v>3523</v>
      </c>
      <c r="AD45" s="303"/>
      <c r="AE45" s="1364">
        <f>VLOOKUP(AC45,'Прайс-лист'!$B:$K,10,0)</f>
        <v>470</v>
      </c>
      <c r="AF45" s="1365"/>
      <c r="AG45" s="1365"/>
      <c r="AH45" s="1365"/>
      <c r="AI45" s="1365"/>
      <c r="AJ45" s="1365"/>
      <c r="AK45" s="1365"/>
      <c r="AL45" s="1365"/>
      <c r="AM45" s="1366"/>
      <c r="AN45" s="1361"/>
      <c r="AO45" s="1362"/>
      <c r="AP45" s="1363"/>
      <c r="AQ45" s="180" t="s">
        <v>3527</v>
      </c>
      <c r="AR45" s="303"/>
      <c r="AS45" s="1364">
        <f>VLOOKUP(AQ45,'Прайс-лист'!$B:$K,10,0)</f>
        <v>790</v>
      </c>
      <c r="AT45" s="1365"/>
      <c r="AU45" s="1365"/>
      <c r="AV45" s="1365"/>
      <c r="AW45" s="1365"/>
      <c r="AX45" s="1365"/>
      <c r="AY45" s="1365"/>
      <c r="AZ45" s="1365"/>
      <c r="BA45" s="1366"/>
      <c r="BB45" s="1361"/>
      <c r="BC45" s="1362"/>
      <c r="BD45" s="1363"/>
      <c r="BE45" s="180" t="s">
        <v>3530</v>
      </c>
      <c r="BF45" s="303"/>
      <c r="BG45" s="1364">
        <f>VLOOKUP(BE45,'Прайс-лист'!$B:$K,10,0)</f>
        <v>950</v>
      </c>
      <c r="BH45" s="1365"/>
      <c r="BI45" s="1365"/>
      <c r="BJ45" s="1365"/>
      <c r="BK45" s="1365"/>
      <c r="BL45" s="1365"/>
      <c r="BM45" s="1365"/>
      <c r="BN45" s="1365"/>
      <c r="BO45" s="1366"/>
      <c r="BP45" s="1361"/>
      <c r="BQ45" s="1362"/>
      <c r="BR45" s="1363"/>
      <c r="BS45" s="180" t="s">
        <v>3539</v>
      </c>
      <c r="BT45" s="227"/>
      <c r="BU45" s="1390">
        <f>VLOOKUP(BS45,'Прайс-лист'!$B:$K,10,0)</f>
        <v>1440</v>
      </c>
      <c r="BV45" s="1391"/>
      <c r="BW45" s="1391"/>
      <c r="BX45" s="1391"/>
      <c r="BY45" s="1391"/>
      <c r="BZ45" s="1391"/>
      <c r="CA45" s="1391"/>
      <c r="CB45" s="1391"/>
      <c r="CC45" s="1392"/>
      <c r="CD45" s="1370"/>
      <c r="CE45" s="1371"/>
      <c r="CF45" s="1372"/>
      <c r="CG45" s="180" t="s">
        <v>3543</v>
      </c>
      <c r="CH45" s="227"/>
      <c r="CI45" s="1390">
        <f>VLOOKUP(CG45,'Прайс-лист'!$B:$K,10,0)</f>
        <v>1380</v>
      </c>
      <c r="CJ45" s="1391"/>
      <c r="CK45" s="1391"/>
      <c r="CL45" s="1391"/>
      <c r="CM45" s="1391"/>
      <c r="CN45" s="1391"/>
      <c r="CO45" s="1391"/>
      <c r="CP45" s="1391"/>
      <c r="CQ45" s="1392"/>
      <c r="CR45" s="1370"/>
      <c r="CS45" s="1371"/>
      <c r="CT45" s="1372"/>
      <c r="CU45" s="180" t="s">
        <v>3548</v>
      </c>
      <c r="CV45" s="227"/>
      <c r="CW45" s="1390">
        <f>VLOOKUP(CU45,'Прайс-лист'!$B:$K,10,0)</f>
        <v>4330</v>
      </c>
      <c r="CX45" s="1391"/>
      <c r="CY45" s="1391"/>
      <c r="CZ45" s="1391"/>
      <c r="DA45" s="1391"/>
      <c r="DB45" s="1391"/>
      <c r="DC45" s="1391"/>
      <c r="DD45" s="1391"/>
      <c r="DE45" s="1392"/>
      <c r="DF45" s="1370"/>
      <c r="DG45" s="1371"/>
      <c r="DH45" s="1372"/>
      <c r="DI45" s="180" t="s">
        <v>3552</v>
      </c>
      <c r="DJ45" s="227"/>
      <c r="DK45" s="1390">
        <f>VLOOKUP(DI45,'Прайс-лист'!$B:$K,10,0)</f>
        <v>3710</v>
      </c>
      <c r="DL45" s="1391"/>
      <c r="DM45" s="1391"/>
      <c r="DN45" s="1391"/>
      <c r="DO45" s="1391"/>
      <c r="DP45" s="1391"/>
      <c r="DQ45" s="1391"/>
      <c r="DR45" s="1391"/>
      <c r="DS45" s="1392"/>
      <c r="DT45" s="1370"/>
      <c r="DU45" s="1371"/>
      <c r="DV45" s="1372"/>
    </row>
    <row r="46" spans="1:126" ht="18.75" customHeight="1">
      <c r="A46" s="180" t="s">
        <v>3637</v>
      </c>
      <c r="B46" s="180"/>
      <c r="C46" s="1367">
        <f>VLOOKUP(A46,'Прайс-лист'!$B:$K,10,0)</f>
        <v>530</v>
      </c>
      <c r="D46" s="1368"/>
      <c r="E46" s="1368"/>
      <c r="F46" s="1368"/>
      <c r="G46" s="1368"/>
      <c r="H46" s="1368"/>
      <c r="I46" s="1368"/>
      <c r="J46" s="1368"/>
      <c r="K46" s="1369"/>
      <c r="L46" s="1361"/>
      <c r="M46" s="1362"/>
      <c r="N46" s="1363"/>
      <c r="O46" s="180" t="s">
        <v>3640</v>
      </c>
      <c r="P46" s="303"/>
      <c r="Q46" s="1367">
        <f>VLOOKUP(O46,'Прайс-лист'!$B:$K,10,0)</f>
        <v>250</v>
      </c>
      <c r="R46" s="1368"/>
      <c r="S46" s="1368"/>
      <c r="T46" s="1368"/>
      <c r="U46" s="1368"/>
      <c r="V46" s="1368"/>
      <c r="W46" s="1368"/>
      <c r="X46" s="1368"/>
      <c r="Y46" s="1369"/>
      <c r="Z46" s="1361"/>
      <c r="AA46" s="1362"/>
      <c r="AB46" s="1363"/>
      <c r="AC46" s="180" t="s">
        <v>3642</v>
      </c>
      <c r="AD46" s="303"/>
      <c r="AE46" s="1367">
        <f>VLOOKUP(AC46,'Прайс-лист'!$B:$K,10,0)</f>
        <v>470</v>
      </c>
      <c r="AF46" s="1368"/>
      <c r="AG46" s="1368"/>
      <c r="AH46" s="1368"/>
      <c r="AI46" s="1368"/>
      <c r="AJ46" s="1368"/>
      <c r="AK46" s="1368"/>
      <c r="AL46" s="1368"/>
      <c r="AM46" s="1369"/>
      <c r="AN46" s="1361"/>
      <c r="AO46" s="1362"/>
      <c r="AP46" s="1363"/>
      <c r="AQ46" s="180" t="s">
        <v>3644</v>
      </c>
      <c r="AR46" s="303"/>
      <c r="AS46" s="1367">
        <f>VLOOKUP(AQ46,'Прайс-лист'!$B:$K,10,0)</f>
        <v>790</v>
      </c>
      <c r="AT46" s="1368"/>
      <c r="AU46" s="1368"/>
      <c r="AV46" s="1368"/>
      <c r="AW46" s="1368"/>
      <c r="AX46" s="1368"/>
      <c r="AY46" s="1368"/>
      <c r="AZ46" s="1368"/>
      <c r="BA46" s="1369"/>
      <c r="BB46" s="1361"/>
      <c r="BC46" s="1362"/>
      <c r="BD46" s="1363"/>
      <c r="BE46" s="180" t="s">
        <v>3646</v>
      </c>
      <c r="BF46" s="303"/>
      <c r="BG46" s="1367">
        <f>VLOOKUP(BE46,'Прайс-лист'!$B:$K,10,0)</f>
        <v>950</v>
      </c>
      <c r="BH46" s="1368"/>
      <c r="BI46" s="1368"/>
      <c r="BJ46" s="1368"/>
      <c r="BK46" s="1368"/>
      <c r="BL46" s="1368"/>
      <c r="BM46" s="1368"/>
      <c r="BN46" s="1368"/>
      <c r="BO46" s="1369"/>
      <c r="BP46" s="1361"/>
      <c r="BQ46" s="1362"/>
      <c r="BR46" s="1363"/>
      <c r="BS46" s="180" t="s">
        <v>3740</v>
      </c>
      <c r="BT46" s="227"/>
      <c r="BU46" s="1393">
        <f>VLOOKUP(BS46,'Прайс-лист'!$B:$K,10,0)</f>
        <v>1440</v>
      </c>
      <c r="BV46" s="1394"/>
      <c r="BW46" s="1394"/>
      <c r="BX46" s="1394"/>
      <c r="BY46" s="1394"/>
      <c r="BZ46" s="1394"/>
      <c r="CA46" s="1394"/>
      <c r="CB46" s="1394"/>
      <c r="CC46" s="1395"/>
      <c r="CD46" s="1370"/>
      <c r="CE46" s="1371"/>
      <c r="CF46" s="1372"/>
      <c r="CG46" s="180" t="s">
        <v>3742</v>
      </c>
      <c r="CH46" s="227"/>
      <c r="CI46" s="1393">
        <f>VLOOKUP(CG46,'Прайс-лист'!$B:$K,10,0)</f>
        <v>1380</v>
      </c>
      <c r="CJ46" s="1394"/>
      <c r="CK46" s="1394"/>
      <c r="CL46" s="1394"/>
      <c r="CM46" s="1394"/>
      <c r="CN46" s="1394"/>
      <c r="CO46" s="1394"/>
      <c r="CP46" s="1394"/>
      <c r="CQ46" s="1395"/>
      <c r="CR46" s="1370"/>
      <c r="CS46" s="1371"/>
      <c r="CT46" s="1372"/>
      <c r="CU46" s="180" t="s">
        <v>3745</v>
      </c>
      <c r="CV46" s="227"/>
      <c r="CW46" s="1393">
        <f>VLOOKUP(CU46,'Прайс-лист'!$B:$K,10,0)</f>
        <v>4330</v>
      </c>
      <c r="CX46" s="1394"/>
      <c r="CY46" s="1394"/>
      <c r="CZ46" s="1394"/>
      <c r="DA46" s="1394"/>
      <c r="DB46" s="1394"/>
      <c r="DC46" s="1394"/>
      <c r="DD46" s="1394"/>
      <c r="DE46" s="1395"/>
      <c r="DF46" s="1370"/>
      <c r="DG46" s="1371"/>
      <c r="DH46" s="1372"/>
      <c r="DI46" s="180" t="s">
        <v>3747</v>
      </c>
      <c r="DJ46" s="227"/>
      <c r="DK46" s="1393">
        <f>VLOOKUP(DI46,'Прайс-лист'!$B:$K,10,0)</f>
        <v>3710</v>
      </c>
      <c r="DL46" s="1394"/>
      <c r="DM46" s="1394"/>
      <c r="DN46" s="1394"/>
      <c r="DO46" s="1394"/>
      <c r="DP46" s="1394"/>
      <c r="DQ46" s="1394"/>
      <c r="DR46" s="1394"/>
      <c r="DS46" s="1395"/>
      <c r="DT46" s="1370"/>
      <c r="DU46" s="1371"/>
      <c r="DV46" s="1372"/>
    </row>
    <row r="47" spans="1:126" ht="18.75" customHeight="1" thickBot="1">
      <c r="A47" s="180" t="s">
        <v>3710</v>
      </c>
      <c r="B47" s="180"/>
      <c r="C47" s="1384">
        <f>VLOOKUP(A47,'Прайс-лист'!$B:$K,10,0)</f>
        <v>530</v>
      </c>
      <c r="D47" s="1385"/>
      <c r="E47" s="1385"/>
      <c r="F47" s="1385"/>
      <c r="G47" s="1385"/>
      <c r="H47" s="1385"/>
      <c r="I47" s="1385"/>
      <c r="J47" s="1385"/>
      <c r="K47" s="1386"/>
      <c r="L47" s="1355"/>
      <c r="M47" s="1356"/>
      <c r="N47" s="1383"/>
      <c r="O47" s="180" t="s">
        <v>3713</v>
      </c>
      <c r="P47" s="303"/>
      <c r="Q47" s="1384">
        <f>VLOOKUP(O47,'Прайс-лист'!$B:$K,10,0)</f>
        <v>250</v>
      </c>
      <c r="R47" s="1385"/>
      <c r="S47" s="1385"/>
      <c r="T47" s="1385"/>
      <c r="U47" s="1385"/>
      <c r="V47" s="1385"/>
      <c r="W47" s="1385"/>
      <c r="X47" s="1385"/>
      <c r="Y47" s="1386"/>
      <c r="Z47" s="1355"/>
      <c r="AA47" s="1356"/>
      <c r="AB47" s="1383"/>
      <c r="AC47" s="180" t="s">
        <v>3715</v>
      </c>
      <c r="AD47" s="303"/>
      <c r="AE47" s="1384">
        <f>VLOOKUP(AC47,'Прайс-лист'!$B:$K,10,0)</f>
        <v>470</v>
      </c>
      <c r="AF47" s="1385"/>
      <c r="AG47" s="1385"/>
      <c r="AH47" s="1385"/>
      <c r="AI47" s="1385"/>
      <c r="AJ47" s="1385"/>
      <c r="AK47" s="1385"/>
      <c r="AL47" s="1385"/>
      <c r="AM47" s="1386"/>
      <c r="AN47" s="1355"/>
      <c r="AO47" s="1356"/>
      <c r="AP47" s="1383"/>
      <c r="AQ47" s="180" t="s">
        <v>3717</v>
      </c>
      <c r="AR47" s="303"/>
      <c r="AS47" s="1384">
        <f>VLOOKUP(AQ47,'Прайс-лист'!$B:$K,10,0)</f>
        <v>790</v>
      </c>
      <c r="AT47" s="1385"/>
      <c r="AU47" s="1385"/>
      <c r="AV47" s="1385"/>
      <c r="AW47" s="1385"/>
      <c r="AX47" s="1385"/>
      <c r="AY47" s="1385"/>
      <c r="AZ47" s="1385"/>
      <c r="BA47" s="1386"/>
      <c r="BB47" s="1355"/>
      <c r="BC47" s="1356"/>
      <c r="BD47" s="1383"/>
      <c r="BE47" s="180" t="s">
        <v>3719</v>
      </c>
      <c r="BF47" s="303"/>
      <c r="BG47" s="1384">
        <f>VLOOKUP(BE47,'Прайс-лист'!$B:$K,10,0)</f>
        <v>950</v>
      </c>
      <c r="BH47" s="1385"/>
      <c r="BI47" s="1385"/>
      <c r="BJ47" s="1385"/>
      <c r="BK47" s="1385"/>
      <c r="BL47" s="1385"/>
      <c r="BM47" s="1385"/>
      <c r="BN47" s="1385"/>
      <c r="BO47" s="1386"/>
      <c r="BP47" s="1355"/>
      <c r="BQ47" s="1356"/>
      <c r="BR47" s="1383"/>
      <c r="BS47" s="180" t="s">
        <v>3799</v>
      </c>
      <c r="BT47" s="227"/>
      <c r="BU47" s="1387">
        <f>VLOOKUP(BS47,'Прайс-лист'!$B:$K,10,0)</f>
        <v>1630</v>
      </c>
      <c r="BV47" s="1388"/>
      <c r="BW47" s="1388"/>
      <c r="BX47" s="1388"/>
      <c r="BY47" s="1388"/>
      <c r="BZ47" s="1388"/>
      <c r="CA47" s="1388"/>
      <c r="CB47" s="1388"/>
      <c r="CC47" s="1389"/>
      <c r="CD47" s="1360"/>
      <c r="CE47" s="1350"/>
      <c r="CF47" s="1351"/>
      <c r="CG47" s="180" t="s">
        <v>3801</v>
      </c>
      <c r="CH47" s="227"/>
      <c r="CI47" s="1387">
        <f>VLOOKUP(CG47,'Прайс-лист'!$B:$K,10,0)</f>
        <v>1530</v>
      </c>
      <c r="CJ47" s="1388"/>
      <c r="CK47" s="1388"/>
      <c r="CL47" s="1388"/>
      <c r="CM47" s="1388"/>
      <c r="CN47" s="1388"/>
      <c r="CO47" s="1388"/>
      <c r="CP47" s="1388"/>
      <c r="CQ47" s="1389"/>
      <c r="CR47" s="1360"/>
      <c r="CS47" s="1350"/>
      <c r="CT47" s="1351"/>
      <c r="CU47" s="180" t="s">
        <v>3804</v>
      </c>
      <c r="CV47" s="227"/>
      <c r="CW47" s="1387">
        <f>VLOOKUP(CU47,'Прайс-лист'!$B:$K,10,0)</f>
        <v>4620</v>
      </c>
      <c r="CX47" s="1388"/>
      <c r="CY47" s="1388"/>
      <c r="CZ47" s="1388"/>
      <c r="DA47" s="1388"/>
      <c r="DB47" s="1388"/>
      <c r="DC47" s="1388"/>
      <c r="DD47" s="1388"/>
      <c r="DE47" s="1389"/>
      <c r="DF47" s="1360"/>
      <c r="DG47" s="1350"/>
      <c r="DH47" s="1351"/>
      <c r="DI47" s="180" t="s">
        <v>3806</v>
      </c>
      <c r="DJ47" s="227"/>
      <c r="DK47" s="1387">
        <f>VLOOKUP(DI47,'Прайс-лист'!$B:$K,10,0)</f>
        <v>3910</v>
      </c>
      <c r="DL47" s="1388"/>
      <c r="DM47" s="1388"/>
      <c r="DN47" s="1388"/>
      <c r="DO47" s="1388"/>
      <c r="DP47" s="1388"/>
      <c r="DQ47" s="1388"/>
      <c r="DR47" s="1388"/>
      <c r="DS47" s="1389"/>
      <c r="DT47" s="1360"/>
      <c r="DU47" s="1350"/>
      <c r="DV47" s="1351"/>
    </row>
    <row r="48" spans="1:126" ht="12" customHeight="1" thickBot="1"/>
    <row r="49" spans="1:126" s="182" customFormat="1" ht="21" customHeight="1" thickBot="1">
      <c r="C49" s="1077" t="s">
        <v>3553</v>
      </c>
      <c r="D49" s="1078"/>
      <c r="E49" s="1078"/>
      <c r="F49" s="1078"/>
      <c r="G49" s="1078"/>
      <c r="H49" s="1078"/>
      <c r="I49" s="1078"/>
      <c r="J49" s="1078"/>
      <c r="K49" s="1078"/>
      <c r="L49" s="1078"/>
      <c r="M49" s="1078"/>
      <c r="N49" s="1079"/>
      <c r="O49" s="232"/>
      <c r="P49" s="232"/>
      <c r="Q49" s="1077" t="s">
        <v>3558</v>
      </c>
      <c r="R49" s="1078"/>
      <c r="S49" s="1078"/>
      <c r="T49" s="1078"/>
      <c r="U49" s="1078"/>
      <c r="V49" s="1078"/>
      <c r="W49" s="1078"/>
      <c r="X49" s="1078"/>
      <c r="Y49" s="1078"/>
      <c r="Z49" s="1078"/>
      <c r="AA49" s="1078"/>
      <c r="AB49" s="1079"/>
      <c r="AC49" s="232"/>
      <c r="AD49" s="232"/>
      <c r="AE49" s="1077" t="s">
        <v>3562</v>
      </c>
      <c r="AF49" s="1078"/>
      <c r="AG49" s="1078"/>
      <c r="AH49" s="1078"/>
      <c r="AI49" s="1078"/>
      <c r="AJ49" s="1078"/>
      <c r="AK49" s="1078"/>
      <c r="AL49" s="1078"/>
      <c r="AM49" s="1078"/>
      <c r="AN49" s="1078"/>
      <c r="AO49" s="1078"/>
      <c r="AP49" s="1079"/>
      <c r="AQ49" s="232"/>
      <c r="AR49" s="232"/>
      <c r="AS49" s="1077" t="s">
        <v>3566</v>
      </c>
      <c r="AT49" s="1078"/>
      <c r="AU49" s="1078"/>
      <c r="AV49" s="1078"/>
      <c r="AW49" s="1078"/>
      <c r="AX49" s="1078"/>
      <c r="AY49" s="1078"/>
      <c r="AZ49" s="1078"/>
      <c r="BA49" s="1078"/>
      <c r="BB49" s="1078"/>
      <c r="BC49" s="1078"/>
      <c r="BD49" s="1079"/>
      <c r="BE49" s="232"/>
      <c r="BF49" s="232"/>
      <c r="BG49" s="1077" t="s">
        <v>3569</v>
      </c>
      <c r="BH49" s="1078"/>
      <c r="BI49" s="1078"/>
      <c r="BJ49" s="1078"/>
      <c r="BK49" s="1078"/>
      <c r="BL49" s="1078"/>
      <c r="BM49" s="1078"/>
      <c r="BN49" s="1078"/>
      <c r="BO49" s="1078"/>
      <c r="BP49" s="1078"/>
      <c r="BQ49" s="1078"/>
      <c r="BR49" s="1079"/>
      <c r="BS49" s="232"/>
      <c r="BT49" s="232"/>
      <c r="BU49" s="1404" t="s">
        <v>3572</v>
      </c>
      <c r="BV49" s="1405"/>
      <c r="BW49" s="1405"/>
      <c r="BX49" s="1405"/>
      <c r="BY49" s="1405"/>
      <c r="BZ49" s="1405"/>
      <c r="CA49" s="1405"/>
      <c r="CB49" s="1405"/>
      <c r="CC49" s="1405"/>
      <c r="CD49" s="1405"/>
      <c r="CE49" s="1405"/>
      <c r="CF49" s="1405"/>
      <c r="CG49" s="1405"/>
      <c r="CH49" s="1405"/>
      <c r="CI49" s="1405"/>
      <c r="CJ49" s="1405"/>
      <c r="CK49" s="1405"/>
      <c r="CL49" s="1405"/>
      <c r="CM49" s="1405"/>
      <c r="CN49" s="1405"/>
      <c r="CO49" s="1405"/>
      <c r="CP49" s="1405"/>
      <c r="CQ49" s="1405"/>
      <c r="CR49" s="1405"/>
      <c r="CS49" s="1405"/>
      <c r="CT49" s="1406"/>
      <c r="CU49" s="232"/>
      <c r="CV49" s="232"/>
      <c r="CW49" s="1404" t="s">
        <v>3576</v>
      </c>
      <c r="CX49" s="1405"/>
      <c r="CY49" s="1405"/>
      <c r="CZ49" s="1405"/>
      <c r="DA49" s="1405"/>
      <c r="DB49" s="1405"/>
      <c r="DC49" s="1405"/>
      <c r="DD49" s="1405"/>
      <c r="DE49" s="1405"/>
      <c r="DF49" s="1405"/>
      <c r="DG49" s="1405"/>
      <c r="DH49" s="1405"/>
      <c r="DI49" s="1405"/>
      <c r="DJ49" s="1405"/>
      <c r="DK49" s="1405"/>
      <c r="DL49" s="1405"/>
      <c r="DM49" s="1405"/>
      <c r="DN49" s="1405"/>
      <c r="DO49" s="1405"/>
      <c r="DP49" s="1405"/>
      <c r="DQ49" s="1405"/>
      <c r="DR49" s="1405"/>
      <c r="DS49" s="1405"/>
      <c r="DT49" s="1405"/>
      <c r="DU49" s="1405"/>
      <c r="DV49" s="1406"/>
    </row>
    <row r="50" spans="1:126" s="174" customFormat="1" ht="30.75" customHeight="1">
      <c r="C50" s="1373" t="s">
        <v>4045</v>
      </c>
      <c r="D50" s="1374"/>
      <c r="E50" s="1374"/>
      <c r="F50" s="1374"/>
      <c r="G50" s="1374"/>
      <c r="H50" s="1374"/>
      <c r="I50" s="1374"/>
      <c r="J50" s="1374"/>
      <c r="K50" s="1374"/>
      <c r="L50" s="1374"/>
      <c r="M50" s="1374"/>
      <c r="N50" s="1375"/>
      <c r="O50" s="133"/>
      <c r="P50" s="133"/>
      <c r="Q50" s="993" t="s">
        <v>4046</v>
      </c>
      <c r="R50" s="994"/>
      <c r="S50" s="994"/>
      <c r="T50" s="994"/>
      <c r="U50" s="994"/>
      <c r="V50" s="994"/>
      <c r="W50" s="994"/>
      <c r="X50" s="994"/>
      <c r="Y50" s="994"/>
      <c r="Z50" s="994"/>
      <c r="AA50" s="994"/>
      <c r="AB50" s="995"/>
      <c r="AC50" s="133"/>
      <c r="AD50" s="133"/>
      <c r="AE50" s="993" t="s">
        <v>4048</v>
      </c>
      <c r="AF50" s="994"/>
      <c r="AG50" s="994"/>
      <c r="AH50" s="994"/>
      <c r="AI50" s="994"/>
      <c r="AJ50" s="994"/>
      <c r="AK50" s="994"/>
      <c r="AL50" s="994"/>
      <c r="AM50" s="994"/>
      <c r="AN50" s="994"/>
      <c r="AO50" s="994"/>
      <c r="AP50" s="995"/>
      <c r="AQ50" s="133"/>
      <c r="AR50" s="133"/>
      <c r="AS50" s="993" t="s">
        <v>4060</v>
      </c>
      <c r="AT50" s="994"/>
      <c r="AU50" s="994"/>
      <c r="AV50" s="994"/>
      <c r="AW50" s="994"/>
      <c r="AX50" s="994"/>
      <c r="AY50" s="994"/>
      <c r="AZ50" s="994"/>
      <c r="BA50" s="994"/>
      <c r="BB50" s="994"/>
      <c r="BC50" s="994"/>
      <c r="BD50" s="995"/>
      <c r="BE50" s="133"/>
      <c r="BF50" s="133"/>
      <c r="BG50" s="993" t="s">
        <v>4061</v>
      </c>
      <c r="BH50" s="994"/>
      <c r="BI50" s="994"/>
      <c r="BJ50" s="994"/>
      <c r="BK50" s="994"/>
      <c r="BL50" s="994"/>
      <c r="BM50" s="994"/>
      <c r="BN50" s="994"/>
      <c r="BO50" s="994"/>
      <c r="BP50" s="994"/>
      <c r="BQ50" s="994"/>
      <c r="BR50" s="995"/>
      <c r="BS50" s="133"/>
      <c r="BT50" s="133"/>
      <c r="BU50" s="993" t="s">
        <v>4062</v>
      </c>
      <c r="BV50" s="994"/>
      <c r="BW50" s="994"/>
      <c r="BX50" s="994"/>
      <c r="BY50" s="994"/>
      <c r="BZ50" s="994"/>
      <c r="CA50" s="994"/>
      <c r="CB50" s="994"/>
      <c r="CC50" s="994"/>
      <c r="CD50" s="994"/>
      <c r="CE50" s="994"/>
      <c r="CF50" s="994"/>
      <c r="CG50" s="994"/>
      <c r="CH50" s="994"/>
      <c r="CI50" s="994"/>
      <c r="CJ50" s="994"/>
      <c r="CK50" s="994"/>
      <c r="CL50" s="994"/>
      <c r="CM50" s="994"/>
      <c r="CN50" s="994"/>
      <c r="CO50" s="994"/>
      <c r="CP50" s="994"/>
      <c r="CQ50" s="994"/>
      <c r="CR50" s="994"/>
      <c r="CS50" s="994"/>
      <c r="CT50" s="995"/>
      <c r="CU50" s="133"/>
      <c r="CV50" s="133"/>
      <c r="CW50" s="993" t="s">
        <v>4063</v>
      </c>
      <c r="CX50" s="994"/>
      <c r="CY50" s="994"/>
      <c r="CZ50" s="994"/>
      <c r="DA50" s="994"/>
      <c r="DB50" s="994"/>
      <c r="DC50" s="994"/>
      <c r="DD50" s="994"/>
      <c r="DE50" s="994"/>
      <c r="DF50" s="994"/>
      <c r="DG50" s="994"/>
      <c r="DH50" s="994"/>
      <c r="DI50" s="994"/>
      <c r="DJ50" s="994"/>
      <c r="DK50" s="994"/>
      <c r="DL50" s="994"/>
      <c r="DM50" s="994"/>
      <c r="DN50" s="994"/>
      <c r="DO50" s="994"/>
      <c r="DP50" s="994"/>
      <c r="DQ50" s="994"/>
      <c r="DR50" s="994"/>
      <c r="DS50" s="994"/>
      <c r="DT50" s="994"/>
      <c r="DU50" s="994"/>
      <c r="DV50" s="995"/>
    </row>
    <row r="51" spans="1:126" ht="30.75" customHeight="1">
      <c r="C51" s="1297"/>
      <c r="D51" s="1298"/>
      <c r="E51" s="1298"/>
      <c r="F51" s="1298"/>
      <c r="G51" s="1298"/>
      <c r="H51" s="1298"/>
      <c r="I51" s="1298"/>
      <c r="J51" s="1298"/>
      <c r="K51" s="1298"/>
      <c r="L51" s="1298"/>
      <c r="M51" s="1298"/>
      <c r="N51" s="1299"/>
      <c r="O51" s="227"/>
      <c r="P51" s="227"/>
      <c r="Q51" s="736" t="s">
        <v>5016</v>
      </c>
      <c r="R51" s="717"/>
      <c r="S51" s="717"/>
      <c r="T51" s="717"/>
      <c r="U51" s="717"/>
      <c r="V51" s="717"/>
      <c r="W51" s="717"/>
      <c r="X51" s="717"/>
      <c r="Y51" s="717"/>
      <c r="Z51" s="717"/>
      <c r="AA51" s="717"/>
      <c r="AB51" s="718"/>
      <c r="AC51" s="227"/>
      <c r="AD51" s="227"/>
      <c r="AE51" s="736" t="s">
        <v>5012</v>
      </c>
      <c r="AF51" s="717"/>
      <c r="AG51" s="717"/>
      <c r="AH51" s="717"/>
      <c r="AI51" s="717"/>
      <c r="AJ51" s="717"/>
      <c r="AK51" s="717"/>
      <c r="AL51" s="717"/>
      <c r="AM51" s="717"/>
      <c r="AN51" s="717"/>
      <c r="AO51" s="717"/>
      <c r="AP51" s="718"/>
      <c r="AQ51" s="227"/>
      <c r="AR51" s="227"/>
      <c r="AS51" s="736" t="s">
        <v>5016</v>
      </c>
      <c r="AT51" s="717"/>
      <c r="AU51" s="717"/>
      <c r="AV51" s="717"/>
      <c r="AW51" s="717"/>
      <c r="AX51" s="717"/>
      <c r="AY51" s="717"/>
      <c r="AZ51" s="717"/>
      <c r="BA51" s="717"/>
      <c r="BB51" s="717"/>
      <c r="BC51" s="717"/>
      <c r="BD51" s="718"/>
      <c r="BE51" s="227"/>
      <c r="BF51" s="227"/>
      <c r="BG51" s="736" t="s">
        <v>5012</v>
      </c>
      <c r="BH51" s="717"/>
      <c r="BI51" s="717"/>
      <c r="BJ51" s="717"/>
      <c r="BK51" s="717"/>
      <c r="BL51" s="717"/>
      <c r="BM51" s="717"/>
      <c r="BN51" s="717"/>
      <c r="BO51" s="717"/>
      <c r="BP51" s="717"/>
      <c r="BQ51" s="717"/>
      <c r="BR51" s="718"/>
      <c r="BS51" s="227"/>
      <c r="BT51" s="227"/>
      <c r="BU51" s="1407" t="s">
        <v>5016</v>
      </c>
      <c r="BV51" s="1408"/>
      <c r="BW51" s="1408"/>
      <c r="BX51" s="1408"/>
      <c r="BY51" s="1408"/>
      <c r="BZ51" s="1408"/>
      <c r="CA51" s="1408"/>
      <c r="CB51" s="1408"/>
      <c r="CC51" s="1408"/>
      <c r="CD51" s="1408"/>
      <c r="CE51" s="1408"/>
      <c r="CF51" s="1408"/>
      <c r="CG51" s="1408"/>
      <c r="CH51" s="1408"/>
      <c r="CI51" s="1408"/>
      <c r="CJ51" s="1408"/>
      <c r="CK51" s="1408"/>
      <c r="CL51" s="1408"/>
      <c r="CM51" s="1408"/>
      <c r="CN51" s="1408"/>
      <c r="CO51" s="1408"/>
      <c r="CP51" s="1408"/>
      <c r="CQ51" s="1408"/>
      <c r="CR51" s="1408"/>
      <c r="CS51" s="1408"/>
      <c r="CT51" s="1409"/>
      <c r="CU51" s="227"/>
      <c r="CV51" s="227"/>
      <c r="CW51" s="1407" t="s">
        <v>5012</v>
      </c>
      <c r="CX51" s="1408"/>
      <c r="CY51" s="1408"/>
      <c r="CZ51" s="1408"/>
      <c r="DA51" s="1408"/>
      <c r="DB51" s="1408"/>
      <c r="DC51" s="1408"/>
      <c r="DD51" s="1408"/>
      <c r="DE51" s="1408"/>
      <c r="DF51" s="1408"/>
      <c r="DG51" s="1408"/>
      <c r="DH51" s="1408"/>
      <c r="DI51" s="1408"/>
      <c r="DJ51" s="1408"/>
      <c r="DK51" s="1408"/>
      <c r="DL51" s="1408"/>
      <c r="DM51" s="1408"/>
      <c r="DN51" s="1408"/>
      <c r="DO51" s="1408"/>
      <c r="DP51" s="1408"/>
      <c r="DQ51" s="1408"/>
      <c r="DR51" s="1408"/>
      <c r="DS51" s="1408"/>
      <c r="DT51" s="1408"/>
      <c r="DU51" s="1408"/>
      <c r="DV51" s="1409"/>
    </row>
    <row r="52" spans="1:126" s="174" customFormat="1" ht="18.75" customHeight="1">
      <c r="C52" s="1186" t="s">
        <v>3555</v>
      </c>
      <c r="D52" s="1211"/>
      <c r="E52" s="1211"/>
      <c r="F52" s="1211"/>
      <c r="G52" s="1211"/>
      <c r="H52" s="1211"/>
      <c r="I52" s="1211"/>
      <c r="J52" s="1211"/>
      <c r="K52" s="1211"/>
      <c r="L52" s="1211"/>
      <c r="M52" s="1211"/>
      <c r="N52" s="1188"/>
      <c r="O52" s="133"/>
      <c r="P52" s="133"/>
      <c r="Q52" s="1186" t="s">
        <v>3560</v>
      </c>
      <c r="R52" s="1211"/>
      <c r="S52" s="1211"/>
      <c r="T52" s="1211"/>
      <c r="U52" s="1211"/>
      <c r="V52" s="1211"/>
      <c r="W52" s="1211"/>
      <c r="X52" s="1211"/>
      <c r="Y52" s="1211"/>
      <c r="Z52" s="1211"/>
      <c r="AA52" s="1211"/>
      <c r="AB52" s="1188"/>
      <c r="AC52" s="133"/>
      <c r="AD52" s="133"/>
      <c r="AE52" s="1186" t="s">
        <v>3564</v>
      </c>
      <c r="AF52" s="1211"/>
      <c r="AG52" s="1211"/>
      <c r="AH52" s="1211"/>
      <c r="AI52" s="1211"/>
      <c r="AJ52" s="1211"/>
      <c r="AK52" s="1211"/>
      <c r="AL52" s="1211"/>
      <c r="AM52" s="1211"/>
      <c r="AN52" s="1211"/>
      <c r="AO52" s="1211"/>
      <c r="AP52" s="1188"/>
      <c r="AQ52" s="133"/>
      <c r="AR52" s="133"/>
      <c r="AS52" s="1186" t="s">
        <v>3560</v>
      </c>
      <c r="AT52" s="1211"/>
      <c r="AU52" s="1211"/>
      <c r="AV52" s="1211"/>
      <c r="AW52" s="1211"/>
      <c r="AX52" s="1211"/>
      <c r="AY52" s="1211"/>
      <c r="AZ52" s="1211"/>
      <c r="BA52" s="1211"/>
      <c r="BB52" s="1211"/>
      <c r="BC52" s="1211"/>
      <c r="BD52" s="1188"/>
      <c r="BE52" s="133"/>
      <c r="BF52" s="133"/>
      <c r="BG52" s="1186" t="s">
        <v>3564</v>
      </c>
      <c r="BH52" s="1211"/>
      <c r="BI52" s="1211"/>
      <c r="BJ52" s="1211"/>
      <c r="BK52" s="1211"/>
      <c r="BL52" s="1211"/>
      <c r="BM52" s="1211"/>
      <c r="BN52" s="1211"/>
      <c r="BO52" s="1211"/>
      <c r="BP52" s="1211"/>
      <c r="BQ52" s="1211"/>
      <c r="BR52" s="1188"/>
      <c r="BS52" s="133"/>
      <c r="BT52" s="133"/>
      <c r="BU52" s="1186" t="s">
        <v>3574</v>
      </c>
      <c r="BV52" s="1211"/>
      <c r="BW52" s="1211"/>
      <c r="BX52" s="1211"/>
      <c r="BY52" s="1211"/>
      <c r="BZ52" s="1211"/>
      <c r="CA52" s="1211"/>
      <c r="CB52" s="1211"/>
      <c r="CC52" s="1211"/>
      <c r="CD52" s="1211"/>
      <c r="CE52" s="1211"/>
      <c r="CF52" s="1211"/>
      <c r="CG52" s="1211"/>
      <c r="CH52" s="1211"/>
      <c r="CI52" s="1211"/>
      <c r="CJ52" s="1211"/>
      <c r="CK52" s="1211"/>
      <c r="CL52" s="1211"/>
      <c r="CM52" s="1211"/>
      <c r="CN52" s="1211"/>
      <c r="CO52" s="1211"/>
      <c r="CP52" s="1211"/>
      <c r="CQ52" s="1211"/>
      <c r="CR52" s="1211"/>
      <c r="CS52" s="1211"/>
      <c r="CT52" s="1188"/>
      <c r="CU52" s="263"/>
      <c r="CV52" s="268"/>
      <c r="CW52" s="1186" t="s">
        <v>3578</v>
      </c>
      <c r="CX52" s="1211"/>
      <c r="CY52" s="1211"/>
      <c r="CZ52" s="1211"/>
      <c r="DA52" s="1211"/>
      <c r="DB52" s="1211"/>
      <c r="DC52" s="1211"/>
      <c r="DD52" s="1211"/>
      <c r="DE52" s="1211"/>
      <c r="DF52" s="1211"/>
      <c r="DG52" s="1211"/>
      <c r="DH52" s="1211"/>
      <c r="DI52" s="1211"/>
      <c r="DJ52" s="1211"/>
      <c r="DK52" s="1211"/>
      <c r="DL52" s="1211"/>
      <c r="DM52" s="1211"/>
      <c r="DN52" s="1211"/>
      <c r="DO52" s="1211"/>
      <c r="DP52" s="1211"/>
      <c r="DQ52" s="1211"/>
      <c r="DR52" s="1211"/>
      <c r="DS52" s="1211"/>
      <c r="DT52" s="1211"/>
      <c r="DU52" s="1211"/>
      <c r="DV52" s="1188"/>
    </row>
    <row r="53" spans="1:126" ht="118.5" customHeight="1">
      <c r="C53" s="806"/>
      <c r="D53" s="807"/>
      <c r="E53" s="807"/>
      <c r="F53" s="807"/>
      <c r="G53" s="807"/>
      <c r="H53" s="807"/>
      <c r="I53" s="807"/>
      <c r="J53" s="807"/>
      <c r="K53" s="807"/>
      <c r="L53" s="807"/>
      <c r="M53" s="807"/>
      <c r="N53" s="818"/>
      <c r="O53" s="227"/>
      <c r="P53" s="227"/>
      <c r="Q53" s="806"/>
      <c r="R53" s="807"/>
      <c r="S53" s="807"/>
      <c r="T53" s="807"/>
      <c r="U53" s="807"/>
      <c r="V53" s="807"/>
      <c r="W53" s="807"/>
      <c r="X53" s="807"/>
      <c r="Y53" s="807"/>
      <c r="Z53" s="807"/>
      <c r="AA53" s="807"/>
      <c r="AB53" s="818"/>
      <c r="AC53" s="227"/>
      <c r="AD53" s="227"/>
      <c r="AE53" s="806"/>
      <c r="AF53" s="807"/>
      <c r="AG53" s="807"/>
      <c r="AH53" s="807"/>
      <c r="AI53" s="807"/>
      <c r="AJ53" s="807"/>
      <c r="AK53" s="807"/>
      <c r="AL53" s="807"/>
      <c r="AM53" s="807"/>
      <c r="AN53" s="807"/>
      <c r="AO53" s="807"/>
      <c r="AP53" s="818"/>
      <c r="AQ53" s="227"/>
      <c r="AR53" s="227"/>
      <c r="AS53" s="806"/>
      <c r="AT53" s="807"/>
      <c r="AU53" s="807"/>
      <c r="AV53" s="807"/>
      <c r="AW53" s="807"/>
      <c r="AX53" s="807"/>
      <c r="AY53" s="807"/>
      <c r="AZ53" s="807"/>
      <c r="BA53" s="807"/>
      <c r="BB53" s="807"/>
      <c r="BC53" s="807"/>
      <c r="BD53" s="818"/>
      <c r="BE53" s="227"/>
      <c r="BF53" s="227"/>
      <c r="BG53" s="806"/>
      <c r="BH53" s="807"/>
      <c r="BI53" s="807"/>
      <c r="BJ53" s="807"/>
      <c r="BK53" s="807"/>
      <c r="BL53" s="807"/>
      <c r="BM53" s="807"/>
      <c r="BN53" s="807"/>
      <c r="BO53" s="807"/>
      <c r="BP53" s="807"/>
      <c r="BQ53" s="807"/>
      <c r="BR53" s="818"/>
      <c r="BS53" s="227"/>
      <c r="BT53" s="227"/>
      <c r="BU53" s="736"/>
      <c r="BV53" s="717"/>
      <c r="BW53" s="717"/>
      <c r="BX53" s="717"/>
      <c r="BY53" s="717"/>
      <c r="BZ53" s="717"/>
      <c r="CA53" s="717"/>
      <c r="CB53" s="717"/>
      <c r="CC53" s="717"/>
      <c r="CD53" s="717"/>
      <c r="CE53" s="717"/>
      <c r="CF53" s="717"/>
      <c r="CG53" s="717"/>
      <c r="CH53" s="717"/>
      <c r="CI53" s="717"/>
      <c r="CJ53" s="717"/>
      <c r="CK53" s="717"/>
      <c r="CL53" s="717"/>
      <c r="CM53" s="717"/>
      <c r="CN53" s="717"/>
      <c r="CO53" s="717"/>
      <c r="CP53" s="717"/>
      <c r="CQ53" s="717"/>
      <c r="CR53" s="717"/>
      <c r="CS53" s="717"/>
      <c r="CT53" s="718"/>
      <c r="CU53" s="227"/>
      <c r="CV53" s="227"/>
      <c r="CW53" s="736"/>
      <c r="CX53" s="717"/>
      <c r="CY53" s="717"/>
      <c r="CZ53" s="717"/>
      <c r="DA53" s="717"/>
      <c r="DB53" s="717"/>
      <c r="DC53" s="717"/>
      <c r="DD53" s="717"/>
      <c r="DE53" s="717"/>
      <c r="DF53" s="717"/>
      <c r="DG53" s="717"/>
      <c r="DH53" s="717"/>
      <c r="DI53" s="717"/>
      <c r="DJ53" s="717"/>
      <c r="DK53" s="717"/>
      <c r="DL53" s="717"/>
      <c r="DM53" s="717"/>
      <c r="DN53" s="717"/>
      <c r="DO53" s="717"/>
      <c r="DP53" s="717"/>
      <c r="DQ53" s="717"/>
      <c r="DR53" s="717"/>
      <c r="DS53" s="717"/>
      <c r="DT53" s="717"/>
      <c r="DU53" s="717"/>
      <c r="DV53" s="718"/>
    </row>
    <row r="54" spans="1:126" ht="20.25" customHeight="1">
      <c r="A54" s="180" t="s">
        <v>3556</v>
      </c>
      <c r="B54" s="180"/>
      <c r="C54" s="1390">
        <f>VLOOKUP(A54,'Прайс-лист'!$B:$K,10,0)</f>
        <v>3170</v>
      </c>
      <c r="D54" s="1391"/>
      <c r="E54" s="1391"/>
      <c r="F54" s="1391"/>
      <c r="G54" s="1391"/>
      <c r="H54" s="1391"/>
      <c r="I54" s="1391"/>
      <c r="J54" s="1391"/>
      <c r="K54" s="1392"/>
      <c r="L54" s="1370"/>
      <c r="M54" s="1371"/>
      <c r="N54" s="1372"/>
      <c r="O54" s="180" t="s">
        <v>3561</v>
      </c>
      <c r="P54" s="227"/>
      <c r="Q54" s="1390">
        <f>VLOOKUP(O54,'Прайс-лист'!$B:$K,10,0)</f>
        <v>5400</v>
      </c>
      <c r="R54" s="1391"/>
      <c r="S54" s="1391"/>
      <c r="T54" s="1391"/>
      <c r="U54" s="1391"/>
      <c r="V54" s="1391"/>
      <c r="W54" s="1391"/>
      <c r="X54" s="1391"/>
      <c r="Y54" s="1392"/>
      <c r="Z54" s="1370"/>
      <c r="AA54" s="1371"/>
      <c r="AB54" s="1372"/>
      <c r="AC54" s="180" t="s">
        <v>3565</v>
      </c>
      <c r="AD54" s="227"/>
      <c r="AE54" s="1390">
        <f>VLOOKUP(AC54,'Прайс-лист'!$B:$K,10,0)</f>
        <v>5940</v>
      </c>
      <c r="AF54" s="1391"/>
      <c r="AG54" s="1391"/>
      <c r="AH54" s="1391"/>
      <c r="AI54" s="1391"/>
      <c r="AJ54" s="1391"/>
      <c r="AK54" s="1391"/>
      <c r="AL54" s="1391"/>
      <c r="AM54" s="1392"/>
      <c r="AN54" s="1370"/>
      <c r="AO54" s="1371"/>
      <c r="AP54" s="1372"/>
      <c r="AQ54" s="180" t="s">
        <v>3568</v>
      </c>
      <c r="AR54" s="227"/>
      <c r="AS54" s="1390">
        <f>VLOOKUP(AQ54,'Прайс-лист'!$B:$K,10,0)</f>
        <v>8020</v>
      </c>
      <c r="AT54" s="1391"/>
      <c r="AU54" s="1391"/>
      <c r="AV54" s="1391"/>
      <c r="AW54" s="1391"/>
      <c r="AX54" s="1391"/>
      <c r="AY54" s="1391"/>
      <c r="AZ54" s="1391"/>
      <c r="BA54" s="1392"/>
      <c r="BB54" s="1370"/>
      <c r="BC54" s="1371"/>
      <c r="BD54" s="1372"/>
      <c r="BE54" s="180" t="s">
        <v>3571</v>
      </c>
      <c r="BF54" s="227"/>
      <c r="BG54" s="1390">
        <f>VLOOKUP(BE54,'Прайс-лист'!$B:$K,10,0)</f>
        <v>8570</v>
      </c>
      <c r="BH54" s="1391"/>
      <c r="BI54" s="1391"/>
      <c r="BJ54" s="1391"/>
      <c r="BK54" s="1391"/>
      <c r="BL54" s="1391"/>
      <c r="BM54" s="1391"/>
      <c r="BN54" s="1391"/>
      <c r="BO54" s="1392"/>
      <c r="BP54" s="1370"/>
      <c r="BQ54" s="1371"/>
      <c r="BR54" s="1372"/>
      <c r="BS54" s="180" t="s">
        <v>3575</v>
      </c>
      <c r="BT54" s="227"/>
      <c r="BU54" s="1410">
        <f>VLOOKUP(BS54,'Прайс-лист'!$B:$K,10,0)</f>
        <v>6990</v>
      </c>
      <c r="BV54" s="1411"/>
      <c r="BW54" s="1411"/>
      <c r="BX54" s="1411"/>
      <c r="BY54" s="1411"/>
      <c r="BZ54" s="1411"/>
      <c r="CA54" s="1411"/>
      <c r="CB54" s="1411"/>
      <c r="CC54" s="1411"/>
      <c r="CD54" s="1411"/>
      <c r="CE54" s="1411"/>
      <c r="CF54" s="1411"/>
      <c r="CG54" s="1411"/>
      <c r="CH54" s="1411"/>
      <c r="CI54" s="1411"/>
      <c r="CJ54" s="1411"/>
      <c r="CK54" s="1411"/>
      <c r="CL54" s="1411"/>
      <c r="CM54" s="1411"/>
      <c r="CN54" s="1411"/>
      <c r="CO54" s="1411"/>
      <c r="CP54" s="1411"/>
      <c r="CQ54" s="1412"/>
      <c r="CR54" s="1370"/>
      <c r="CS54" s="1371"/>
      <c r="CT54" s="1372"/>
      <c r="CU54" s="180" t="s">
        <v>3579</v>
      </c>
      <c r="CV54" s="227"/>
      <c r="CW54" s="1410">
        <f>VLOOKUP(CU54,'Прайс-лист'!$B:$K,10,0)</f>
        <v>7590</v>
      </c>
      <c r="CX54" s="1411"/>
      <c r="CY54" s="1411"/>
      <c r="CZ54" s="1411"/>
      <c r="DA54" s="1411"/>
      <c r="DB54" s="1411"/>
      <c r="DC54" s="1411"/>
      <c r="DD54" s="1411"/>
      <c r="DE54" s="1411"/>
      <c r="DF54" s="1411"/>
      <c r="DG54" s="1411"/>
      <c r="DH54" s="1411"/>
      <c r="DI54" s="1411"/>
      <c r="DJ54" s="1411"/>
      <c r="DK54" s="1411"/>
      <c r="DL54" s="1411"/>
      <c r="DM54" s="1411"/>
      <c r="DN54" s="1411"/>
      <c r="DO54" s="1411"/>
      <c r="DP54" s="1411"/>
      <c r="DQ54" s="1411"/>
      <c r="DR54" s="1411"/>
      <c r="DS54" s="1412"/>
      <c r="DT54" s="1370"/>
      <c r="DU54" s="1371"/>
      <c r="DV54" s="1372"/>
    </row>
    <row r="55" spans="1:126" ht="20.25" customHeight="1">
      <c r="A55" s="180" t="s">
        <v>3749</v>
      </c>
      <c r="B55" s="180"/>
      <c r="C55" s="1393">
        <f>VLOOKUP(A55,'Прайс-лист'!$B:$K,10,0)</f>
        <v>3170</v>
      </c>
      <c r="D55" s="1394"/>
      <c r="E55" s="1394"/>
      <c r="F55" s="1394"/>
      <c r="G55" s="1394"/>
      <c r="H55" s="1394"/>
      <c r="I55" s="1394"/>
      <c r="J55" s="1394"/>
      <c r="K55" s="1395"/>
      <c r="L55" s="1370"/>
      <c r="M55" s="1371"/>
      <c r="N55" s="1372"/>
      <c r="O55" s="180" t="s">
        <v>3752</v>
      </c>
      <c r="P55" s="227"/>
      <c r="Q55" s="1393">
        <f>VLOOKUP(O55,'Прайс-лист'!$B:$K,10,0)</f>
        <v>5400</v>
      </c>
      <c r="R55" s="1394"/>
      <c r="S55" s="1394"/>
      <c r="T55" s="1394"/>
      <c r="U55" s="1394"/>
      <c r="V55" s="1394"/>
      <c r="W55" s="1394"/>
      <c r="X55" s="1394"/>
      <c r="Y55" s="1395"/>
      <c r="Z55" s="1370"/>
      <c r="AA55" s="1371"/>
      <c r="AB55" s="1372"/>
      <c r="AC55" s="180" t="s">
        <v>3754</v>
      </c>
      <c r="AD55" s="227"/>
      <c r="AE55" s="1393">
        <f>VLOOKUP(AC55,'Прайс-лист'!$B:$K,10,0)</f>
        <v>5940</v>
      </c>
      <c r="AF55" s="1394"/>
      <c r="AG55" s="1394"/>
      <c r="AH55" s="1394"/>
      <c r="AI55" s="1394"/>
      <c r="AJ55" s="1394"/>
      <c r="AK55" s="1394"/>
      <c r="AL55" s="1394"/>
      <c r="AM55" s="1395"/>
      <c r="AN55" s="1370"/>
      <c r="AO55" s="1371"/>
      <c r="AP55" s="1372"/>
      <c r="AQ55" s="180" t="s">
        <v>3756</v>
      </c>
      <c r="AR55" s="227"/>
      <c r="AS55" s="1393">
        <f>VLOOKUP(AQ55,'Прайс-лист'!$B:$K,10,0)</f>
        <v>8020</v>
      </c>
      <c r="AT55" s="1394"/>
      <c r="AU55" s="1394"/>
      <c r="AV55" s="1394"/>
      <c r="AW55" s="1394"/>
      <c r="AX55" s="1394"/>
      <c r="AY55" s="1394"/>
      <c r="AZ55" s="1394"/>
      <c r="BA55" s="1395"/>
      <c r="BB55" s="1370"/>
      <c r="BC55" s="1371"/>
      <c r="BD55" s="1372"/>
      <c r="BE55" s="180" t="s">
        <v>3758</v>
      </c>
      <c r="BF55" s="227"/>
      <c r="BG55" s="1393">
        <f>VLOOKUP(BE55,'Прайс-лист'!$B:$K,10,0)</f>
        <v>8570</v>
      </c>
      <c r="BH55" s="1394"/>
      <c r="BI55" s="1394"/>
      <c r="BJ55" s="1394"/>
      <c r="BK55" s="1394"/>
      <c r="BL55" s="1394"/>
      <c r="BM55" s="1394"/>
      <c r="BN55" s="1394"/>
      <c r="BO55" s="1395"/>
      <c r="BP55" s="1370"/>
      <c r="BQ55" s="1371"/>
      <c r="BR55" s="1372"/>
      <c r="BS55" s="180" t="s">
        <v>3760</v>
      </c>
      <c r="BT55" s="227"/>
      <c r="BU55" s="1393">
        <f>VLOOKUP(BS55,'Прайс-лист'!$B:$K,10,0)</f>
        <v>6990</v>
      </c>
      <c r="BV55" s="1394"/>
      <c r="BW55" s="1394"/>
      <c r="BX55" s="1394"/>
      <c r="BY55" s="1394"/>
      <c r="BZ55" s="1394"/>
      <c r="CA55" s="1394"/>
      <c r="CB55" s="1394"/>
      <c r="CC55" s="1394"/>
      <c r="CD55" s="1394"/>
      <c r="CE55" s="1394"/>
      <c r="CF55" s="1394"/>
      <c r="CG55" s="1394"/>
      <c r="CH55" s="1394"/>
      <c r="CI55" s="1394"/>
      <c r="CJ55" s="1394"/>
      <c r="CK55" s="1394"/>
      <c r="CL55" s="1394"/>
      <c r="CM55" s="1394"/>
      <c r="CN55" s="1394"/>
      <c r="CO55" s="1394"/>
      <c r="CP55" s="1394"/>
      <c r="CQ55" s="1394"/>
      <c r="CR55" s="1370"/>
      <c r="CS55" s="1371"/>
      <c r="CT55" s="1372"/>
      <c r="CU55" s="180" t="s">
        <v>3762</v>
      </c>
      <c r="CV55" s="227"/>
      <c r="CW55" s="1393">
        <f>VLOOKUP(CU55,'Прайс-лист'!$B:$K,10,0)</f>
        <v>7590</v>
      </c>
      <c r="CX55" s="1394"/>
      <c r="CY55" s="1394"/>
      <c r="CZ55" s="1394"/>
      <c r="DA55" s="1394"/>
      <c r="DB55" s="1394"/>
      <c r="DC55" s="1394"/>
      <c r="DD55" s="1394"/>
      <c r="DE55" s="1394"/>
      <c r="DF55" s="1394"/>
      <c r="DG55" s="1394"/>
      <c r="DH55" s="1394"/>
      <c r="DI55" s="1394"/>
      <c r="DJ55" s="1394"/>
      <c r="DK55" s="1394"/>
      <c r="DL55" s="1394"/>
      <c r="DM55" s="1394"/>
      <c r="DN55" s="1394"/>
      <c r="DO55" s="1394"/>
      <c r="DP55" s="1394"/>
      <c r="DQ55" s="1394"/>
      <c r="DR55" s="1394"/>
      <c r="DS55" s="1413"/>
      <c r="DT55" s="1370"/>
      <c r="DU55" s="1371"/>
      <c r="DV55" s="1372"/>
    </row>
    <row r="56" spans="1:126" ht="20.25" customHeight="1" thickBot="1">
      <c r="A56" s="180" t="s">
        <v>3808</v>
      </c>
      <c r="B56" s="180"/>
      <c r="C56" s="1387">
        <f>VLOOKUP(A56,'Прайс-лист'!$B:$K,10,0)</f>
        <v>3410</v>
      </c>
      <c r="D56" s="1388"/>
      <c r="E56" s="1388"/>
      <c r="F56" s="1388"/>
      <c r="G56" s="1388"/>
      <c r="H56" s="1388"/>
      <c r="I56" s="1388"/>
      <c r="J56" s="1388"/>
      <c r="K56" s="1389"/>
      <c r="L56" s="1360"/>
      <c r="M56" s="1350"/>
      <c r="N56" s="1351"/>
      <c r="O56" s="180" t="s">
        <v>3811</v>
      </c>
      <c r="P56" s="227"/>
      <c r="Q56" s="1387">
        <f>VLOOKUP(O56,'Прайс-лист'!$B:$K,10,0)</f>
        <v>5850</v>
      </c>
      <c r="R56" s="1388"/>
      <c r="S56" s="1388"/>
      <c r="T56" s="1388"/>
      <c r="U56" s="1388"/>
      <c r="V56" s="1388"/>
      <c r="W56" s="1388"/>
      <c r="X56" s="1388"/>
      <c r="Y56" s="1389"/>
      <c r="Z56" s="1360"/>
      <c r="AA56" s="1350"/>
      <c r="AB56" s="1351"/>
      <c r="AC56" s="180" t="s">
        <v>3813</v>
      </c>
      <c r="AD56" s="227"/>
      <c r="AE56" s="1387">
        <f>VLOOKUP(AC56,'Прайс-лист'!$B:$K,10,0)</f>
        <v>6460</v>
      </c>
      <c r="AF56" s="1388"/>
      <c r="AG56" s="1388"/>
      <c r="AH56" s="1388"/>
      <c r="AI56" s="1388"/>
      <c r="AJ56" s="1388"/>
      <c r="AK56" s="1388"/>
      <c r="AL56" s="1388"/>
      <c r="AM56" s="1389"/>
      <c r="AN56" s="1360"/>
      <c r="AO56" s="1350"/>
      <c r="AP56" s="1351"/>
      <c r="AQ56" s="180" t="s">
        <v>3815</v>
      </c>
      <c r="AR56" s="227"/>
      <c r="AS56" s="1387">
        <f>VLOOKUP(AQ56,'Прайс-лист'!$B:$K,10,0)</f>
        <v>8480</v>
      </c>
      <c r="AT56" s="1388"/>
      <c r="AU56" s="1388"/>
      <c r="AV56" s="1388"/>
      <c r="AW56" s="1388"/>
      <c r="AX56" s="1388"/>
      <c r="AY56" s="1388"/>
      <c r="AZ56" s="1388"/>
      <c r="BA56" s="1389"/>
      <c r="BB56" s="1360"/>
      <c r="BC56" s="1350"/>
      <c r="BD56" s="1351"/>
      <c r="BE56" s="180" t="s">
        <v>3817</v>
      </c>
      <c r="BF56" s="227"/>
      <c r="BG56" s="1387">
        <f>VLOOKUP(BE56,'Прайс-лист'!$B:$K,10,0)</f>
        <v>9100</v>
      </c>
      <c r="BH56" s="1388"/>
      <c r="BI56" s="1388"/>
      <c r="BJ56" s="1388"/>
      <c r="BK56" s="1388"/>
      <c r="BL56" s="1388"/>
      <c r="BM56" s="1388"/>
      <c r="BN56" s="1388"/>
      <c r="BO56" s="1389"/>
      <c r="BP56" s="1360"/>
      <c r="BQ56" s="1350"/>
      <c r="BR56" s="1351"/>
      <c r="BS56" s="180" t="s">
        <v>3819</v>
      </c>
      <c r="BT56" s="227"/>
      <c r="BU56" s="1400">
        <f>VLOOKUP(BS56,'Прайс-лист'!$B:$K,10,0)</f>
        <v>7350</v>
      </c>
      <c r="BV56" s="1401"/>
      <c r="BW56" s="1401"/>
      <c r="BX56" s="1401"/>
      <c r="BY56" s="1401"/>
      <c r="BZ56" s="1401"/>
      <c r="CA56" s="1401"/>
      <c r="CB56" s="1401"/>
      <c r="CC56" s="1401"/>
      <c r="CD56" s="1401"/>
      <c r="CE56" s="1401"/>
      <c r="CF56" s="1401"/>
      <c r="CG56" s="1401"/>
      <c r="CH56" s="1401"/>
      <c r="CI56" s="1401"/>
      <c r="CJ56" s="1401"/>
      <c r="CK56" s="1401"/>
      <c r="CL56" s="1401"/>
      <c r="CM56" s="1401"/>
      <c r="CN56" s="1401"/>
      <c r="CO56" s="1401"/>
      <c r="CP56" s="1401"/>
      <c r="CQ56" s="1403"/>
      <c r="CR56" s="1360"/>
      <c r="CS56" s="1350"/>
      <c r="CT56" s="1351"/>
      <c r="CU56" s="180" t="s">
        <v>3821</v>
      </c>
      <c r="CV56" s="227"/>
      <c r="CW56" s="1400">
        <f>VLOOKUP(CU56,'Прайс-лист'!$B:$K,10,0)</f>
        <v>8000</v>
      </c>
      <c r="CX56" s="1401"/>
      <c r="CY56" s="1401"/>
      <c r="CZ56" s="1401"/>
      <c r="DA56" s="1401"/>
      <c r="DB56" s="1401"/>
      <c r="DC56" s="1401"/>
      <c r="DD56" s="1401"/>
      <c r="DE56" s="1401"/>
      <c r="DF56" s="1401"/>
      <c r="DG56" s="1401"/>
      <c r="DH56" s="1401"/>
      <c r="DI56" s="1401"/>
      <c r="DJ56" s="1401"/>
      <c r="DK56" s="1401"/>
      <c r="DL56" s="1401"/>
      <c r="DM56" s="1401"/>
      <c r="DN56" s="1401"/>
      <c r="DO56" s="1401"/>
      <c r="DP56" s="1401"/>
      <c r="DQ56" s="1401"/>
      <c r="DR56" s="1401"/>
      <c r="DS56" s="1402"/>
      <c r="DT56" s="1360"/>
      <c r="DU56" s="1350"/>
      <c r="DV56" s="1351"/>
    </row>
    <row r="57" spans="1:126" ht="10.5" customHeight="1" thickBot="1"/>
    <row r="58" spans="1:126" s="182" customFormat="1" ht="20.25" customHeight="1" thickBot="1">
      <c r="C58" s="1077" t="s">
        <v>3581</v>
      </c>
      <c r="D58" s="1078"/>
      <c r="E58" s="1078"/>
      <c r="F58" s="1078"/>
      <c r="G58" s="1078"/>
      <c r="H58" s="1078"/>
      <c r="I58" s="1078"/>
      <c r="J58" s="1078"/>
      <c r="K58" s="1078"/>
      <c r="L58" s="1078"/>
      <c r="M58" s="1078"/>
      <c r="N58" s="1079"/>
      <c r="O58" s="232"/>
      <c r="P58" s="232"/>
      <c r="Q58" s="1077" t="s">
        <v>3586</v>
      </c>
      <c r="R58" s="1078"/>
      <c r="S58" s="1078"/>
      <c r="T58" s="1078"/>
      <c r="U58" s="1078"/>
      <c r="V58" s="1078"/>
      <c r="W58" s="1078"/>
      <c r="X58" s="1078"/>
      <c r="Y58" s="1078"/>
      <c r="Z58" s="1078"/>
      <c r="AA58" s="1078"/>
      <c r="AB58" s="1079"/>
      <c r="AC58" s="232"/>
      <c r="AD58" s="232"/>
      <c r="AE58" s="1077" t="s">
        <v>3590</v>
      </c>
      <c r="AF58" s="1078"/>
      <c r="AG58" s="1078"/>
      <c r="AH58" s="1078"/>
      <c r="AI58" s="1078"/>
      <c r="AJ58" s="1078"/>
      <c r="AK58" s="1078"/>
      <c r="AL58" s="1078"/>
      <c r="AM58" s="1078"/>
      <c r="AN58" s="1078"/>
      <c r="AO58" s="1078"/>
      <c r="AP58" s="1079"/>
      <c r="AQ58" s="232"/>
      <c r="AR58" s="232"/>
      <c r="AS58" s="1077" t="s">
        <v>3594</v>
      </c>
      <c r="AT58" s="1078"/>
      <c r="AU58" s="1078"/>
      <c r="AV58" s="1078"/>
      <c r="AW58" s="1078"/>
      <c r="AX58" s="1078"/>
      <c r="AY58" s="1078"/>
      <c r="AZ58" s="1078"/>
      <c r="BA58" s="1078"/>
      <c r="BB58" s="1078"/>
      <c r="BC58" s="1078"/>
      <c r="BD58" s="1079"/>
      <c r="BE58" s="232"/>
      <c r="BF58" s="232"/>
      <c r="BG58" s="1077" t="s">
        <v>3599</v>
      </c>
      <c r="BH58" s="1078"/>
      <c r="BI58" s="1078"/>
      <c r="BJ58" s="1078"/>
      <c r="BK58" s="1078"/>
      <c r="BL58" s="1078"/>
      <c r="BM58" s="1078"/>
      <c r="BN58" s="1078"/>
      <c r="BO58" s="1078"/>
      <c r="BP58" s="1078"/>
      <c r="BQ58" s="1078"/>
      <c r="BR58" s="1079"/>
      <c r="BS58" s="232"/>
      <c r="BT58" s="232"/>
      <c r="BU58" s="1077" t="s">
        <v>3602</v>
      </c>
      <c r="BV58" s="1078"/>
      <c r="BW58" s="1078"/>
      <c r="BX58" s="1078"/>
      <c r="BY58" s="1078"/>
      <c r="BZ58" s="1078"/>
      <c r="CA58" s="1078"/>
      <c r="CB58" s="1078"/>
      <c r="CC58" s="1078"/>
      <c r="CD58" s="1078"/>
      <c r="CE58" s="1078"/>
      <c r="CF58" s="1079"/>
      <c r="CG58" s="232"/>
      <c r="CH58" s="232"/>
      <c r="CI58" s="1077" t="s">
        <v>3606</v>
      </c>
      <c r="CJ58" s="1078"/>
      <c r="CK58" s="1078"/>
      <c r="CL58" s="1078"/>
      <c r="CM58" s="1078"/>
      <c r="CN58" s="1078"/>
      <c r="CO58" s="1078"/>
      <c r="CP58" s="1078"/>
      <c r="CQ58" s="1078"/>
      <c r="CR58" s="1078"/>
      <c r="CS58" s="1078"/>
      <c r="CT58" s="1079"/>
      <c r="CW58" s="1077" t="s">
        <v>3532</v>
      </c>
      <c r="CX58" s="1078"/>
      <c r="CY58" s="1078"/>
      <c r="CZ58" s="1078"/>
      <c r="DA58" s="1078"/>
      <c r="DB58" s="1078"/>
      <c r="DC58" s="1078"/>
      <c r="DD58" s="1078"/>
      <c r="DE58" s="1078"/>
      <c r="DF58" s="1078"/>
      <c r="DG58" s="1078"/>
      <c r="DH58" s="1079"/>
      <c r="DI58" s="232"/>
      <c r="DJ58" s="232"/>
      <c r="DK58" s="1077" t="s">
        <v>3610</v>
      </c>
      <c r="DL58" s="1078"/>
      <c r="DM58" s="1078"/>
      <c r="DN58" s="1078"/>
      <c r="DO58" s="1078"/>
      <c r="DP58" s="1078"/>
      <c r="DQ58" s="1078"/>
      <c r="DR58" s="1078"/>
      <c r="DS58" s="1078"/>
      <c r="DT58" s="1078"/>
      <c r="DU58" s="1078"/>
      <c r="DV58" s="1079"/>
    </row>
    <row r="59" spans="1:126" ht="50.25" customHeight="1">
      <c r="C59" s="993" t="s">
        <v>4064</v>
      </c>
      <c r="D59" s="994"/>
      <c r="E59" s="994"/>
      <c r="F59" s="994"/>
      <c r="G59" s="994"/>
      <c r="H59" s="994"/>
      <c r="I59" s="994"/>
      <c r="J59" s="994"/>
      <c r="K59" s="994"/>
      <c r="L59" s="994"/>
      <c r="M59" s="994"/>
      <c r="N59" s="995"/>
      <c r="O59" s="133"/>
      <c r="P59" s="133"/>
      <c r="Q59" s="993" t="s">
        <v>4065</v>
      </c>
      <c r="R59" s="994"/>
      <c r="S59" s="994"/>
      <c r="T59" s="994"/>
      <c r="U59" s="994"/>
      <c r="V59" s="994"/>
      <c r="W59" s="994"/>
      <c r="X59" s="994"/>
      <c r="Y59" s="994"/>
      <c r="Z59" s="994"/>
      <c r="AA59" s="994"/>
      <c r="AB59" s="995"/>
      <c r="AC59" s="133"/>
      <c r="AD59" s="133"/>
      <c r="AE59" s="993" t="s">
        <v>4066</v>
      </c>
      <c r="AF59" s="994"/>
      <c r="AG59" s="994"/>
      <c r="AH59" s="994"/>
      <c r="AI59" s="994"/>
      <c r="AJ59" s="994"/>
      <c r="AK59" s="994"/>
      <c r="AL59" s="994"/>
      <c r="AM59" s="994"/>
      <c r="AN59" s="994"/>
      <c r="AO59" s="994"/>
      <c r="AP59" s="995"/>
      <c r="AQ59" s="133"/>
      <c r="AR59" s="133"/>
      <c r="AS59" s="993" t="s">
        <v>4067</v>
      </c>
      <c r="AT59" s="994"/>
      <c r="AU59" s="994"/>
      <c r="AV59" s="994"/>
      <c r="AW59" s="994"/>
      <c r="AX59" s="994"/>
      <c r="AY59" s="994"/>
      <c r="AZ59" s="994"/>
      <c r="BA59" s="994"/>
      <c r="BB59" s="994"/>
      <c r="BC59" s="994"/>
      <c r="BD59" s="995"/>
      <c r="BE59" s="133"/>
      <c r="BF59" s="133"/>
      <c r="BG59" s="993" t="s">
        <v>4068</v>
      </c>
      <c r="BH59" s="994"/>
      <c r="BI59" s="994"/>
      <c r="BJ59" s="994"/>
      <c r="BK59" s="994"/>
      <c r="BL59" s="994"/>
      <c r="BM59" s="994"/>
      <c r="BN59" s="994"/>
      <c r="BO59" s="994"/>
      <c r="BP59" s="994"/>
      <c r="BQ59" s="994"/>
      <c r="BR59" s="995"/>
      <c r="BS59" s="133"/>
      <c r="BT59" s="133"/>
      <c r="BU59" s="993" t="s">
        <v>4069</v>
      </c>
      <c r="BV59" s="994"/>
      <c r="BW59" s="994"/>
      <c r="BX59" s="994"/>
      <c r="BY59" s="994"/>
      <c r="BZ59" s="994"/>
      <c r="CA59" s="994"/>
      <c r="CB59" s="994"/>
      <c r="CC59" s="994"/>
      <c r="CD59" s="994"/>
      <c r="CE59" s="994"/>
      <c r="CF59" s="995"/>
      <c r="CG59" s="133"/>
      <c r="CH59" s="133"/>
      <c r="CI59" s="993" t="s">
        <v>4031</v>
      </c>
      <c r="CJ59" s="994"/>
      <c r="CK59" s="994"/>
      <c r="CL59" s="994"/>
      <c r="CM59" s="994"/>
      <c r="CN59" s="994"/>
      <c r="CO59" s="994"/>
      <c r="CP59" s="994"/>
      <c r="CQ59" s="994"/>
      <c r="CR59" s="994"/>
      <c r="CS59" s="994"/>
      <c r="CT59" s="995"/>
      <c r="CU59" s="174"/>
      <c r="CV59" s="174"/>
      <c r="CW59" s="993" t="s">
        <v>4055</v>
      </c>
      <c r="CX59" s="994"/>
      <c r="CY59" s="994"/>
      <c r="CZ59" s="994"/>
      <c r="DA59" s="994"/>
      <c r="DB59" s="994"/>
      <c r="DC59" s="994"/>
      <c r="DD59" s="994"/>
      <c r="DE59" s="994"/>
      <c r="DF59" s="994"/>
      <c r="DG59" s="994"/>
      <c r="DH59" s="995"/>
      <c r="DI59" s="133"/>
      <c r="DJ59" s="133"/>
      <c r="DK59" s="993" t="s">
        <v>4070</v>
      </c>
      <c r="DL59" s="994"/>
      <c r="DM59" s="994"/>
      <c r="DN59" s="994"/>
      <c r="DO59" s="994"/>
      <c r="DP59" s="994"/>
      <c r="DQ59" s="994"/>
      <c r="DR59" s="994"/>
      <c r="DS59" s="994"/>
      <c r="DT59" s="994"/>
      <c r="DU59" s="994"/>
      <c r="DV59" s="995"/>
    </row>
    <row r="60" spans="1:126" s="174" customFormat="1" ht="18" customHeight="1">
      <c r="C60" s="1186" t="s">
        <v>3583</v>
      </c>
      <c r="D60" s="1211"/>
      <c r="E60" s="1211"/>
      <c r="F60" s="1211"/>
      <c r="G60" s="1211"/>
      <c r="H60" s="1211"/>
      <c r="I60" s="1211"/>
      <c r="J60" s="1211"/>
      <c r="K60" s="1211"/>
      <c r="L60" s="1211"/>
      <c r="M60" s="1211"/>
      <c r="N60" s="1188"/>
      <c r="O60" s="133"/>
      <c r="P60" s="133"/>
      <c r="Q60" s="1186" t="s">
        <v>3588</v>
      </c>
      <c r="R60" s="1211"/>
      <c r="S60" s="1211"/>
      <c r="T60" s="1211"/>
      <c r="U60" s="1211"/>
      <c r="V60" s="1211"/>
      <c r="W60" s="1211"/>
      <c r="X60" s="1211"/>
      <c r="Y60" s="1211"/>
      <c r="Z60" s="1211"/>
      <c r="AA60" s="1211"/>
      <c r="AB60" s="1188"/>
      <c r="AC60" s="133"/>
      <c r="AD60" s="133"/>
      <c r="AE60" s="1186" t="s">
        <v>3592</v>
      </c>
      <c r="AF60" s="1211"/>
      <c r="AG60" s="1211"/>
      <c r="AH60" s="1211"/>
      <c r="AI60" s="1211"/>
      <c r="AJ60" s="1211"/>
      <c r="AK60" s="1211"/>
      <c r="AL60" s="1211"/>
      <c r="AM60" s="1211"/>
      <c r="AN60" s="1211"/>
      <c r="AO60" s="1211"/>
      <c r="AP60" s="1188"/>
      <c r="AQ60" s="133"/>
      <c r="AR60" s="133"/>
      <c r="AS60" s="1186" t="s">
        <v>3596</v>
      </c>
      <c r="AT60" s="1211"/>
      <c r="AU60" s="1211"/>
      <c r="AV60" s="1211"/>
      <c r="AW60" s="1211"/>
      <c r="AX60" s="1211"/>
      <c r="AY60" s="1211"/>
      <c r="AZ60" s="1211"/>
      <c r="BA60" s="1211"/>
      <c r="BB60" s="1211"/>
      <c r="BC60" s="1211"/>
      <c r="BD60" s="1188"/>
      <c r="BE60" s="133"/>
      <c r="BF60" s="133"/>
      <c r="BG60" s="1186" t="s">
        <v>480</v>
      </c>
      <c r="BH60" s="1211"/>
      <c r="BI60" s="1211"/>
      <c r="BJ60" s="1211"/>
      <c r="BK60" s="1211"/>
      <c r="BL60" s="1211"/>
      <c r="BM60" s="1211"/>
      <c r="BN60" s="1211"/>
      <c r="BO60" s="1211"/>
      <c r="BP60" s="1211"/>
      <c r="BQ60" s="1211"/>
      <c r="BR60" s="1188"/>
      <c r="BS60" s="133"/>
      <c r="BT60" s="133"/>
      <c r="BU60" s="1186" t="s">
        <v>3604</v>
      </c>
      <c r="BV60" s="1211"/>
      <c r="BW60" s="1211"/>
      <c r="BX60" s="1211"/>
      <c r="BY60" s="1211"/>
      <c r="BZ60" s="1211"/>
      <c r="CA60" s="1211"/>
      <c r="CB60" s="1211"/>
      <c r="CC60" s="1211"/>
      <c r="CD60" s="1211"/>
      <c r="CE60" s="1211"/>
      <c r="CF60" s="1188"/>
      <c r="CG60" s="269"/>
      <c r="CH60" s="290"/>
      <c r="CI60" s="1186" t="s">
        <v>488</v>
      </c>
      <c r="CJ60" s="1211"/>
      <c r="CK60" s="1211"/>
      <c r="CL60" s="1211"/>
      <c r="CM60" s="1211"/>
      <c r="CN60" s="1211"/>
      <c r="CO60" s="1211"/>
      <c r="CP60" s="1211"/>
      <c r="CQ60" s="1211"/>
      <c r="CR60" s="1211"/>
      <c r="CS60" s="1211"/>
      <c r="CT60" s="1188"/>
      <c r="CW60" s="1212" t="s">
        <v>566</v>
      </c>
      <c r="CX60" s="1213"/>
      <c r="CY60" s="1213"/>
      <c r="CZ60" s="1213"/>
      <c r="DA60" s="1213"/>
      <c r="DB60" s="1213"/>
      <c r="DC60" s="1213"/>
      <c r="DD60" s="1213"/>
      <c r="DE60" s="1213"/>
      <c r="DF60" s="1213"/>
      <c r="DG60" s="1213"/>
      <c r="DH60" s="1214"/>
      <c r="DI60" s="269"/>
      <c r="DJ60" s="290"/>
      <c r="DK60" s="1186" t="s">
        <v>480</v>
      </c>
      <c r="DL60" s="1211"/>
      <c r="DM60" s="1211"/>
      <c r="DN60" s="1211"/>
      <c r="DO60" s="1211"/>
      <c r="DP60" s="1211"/>
      <c r="DQ60" s="1211"/>
      <c r="DR60" s="1211"/>
      <c r="DS60" s="1211"/>
      <c r="DT60" s="1211"/>
      <c r="DU60" s="1211"/>
      <c r="DV60" s="1188"/>
    </row>
    <row r="61" spans="1:126" ht="126" customHeight="1">
      <c r="C61" s="1337"/>
      <c r="D61" s="798"/>
      <c r="E61" s="798"/>
      <c r="F61" s="798"/>
      <c r="G61" s="798"/>
      <c r="H61" s="798"/>
      <c r="I61" s="798"/>
      <c r="J61" s="798"/>
      <c r="K61" s="798"/>
      <c r="L61" s="798"/>
      <c r="M61" s="798"/>
      <c r="N61" s="1338"/>
      <c r="O61" s="227"/>
      <c r="P61" s="227"/>
      <c r="Q61" s="1337"/>
      <c r="R61" s="798"/>
      <c r="S61" s="798"/>
      <c r="T61" s="798"/>
      <c r="U61" s="798"/>
      <c r="V61" s="798"/>
      <c r="W61" s="798"/>
      <c r="X61" s="798"/>
      <c r="Y61" s="798"/>
      <c r="Z61" s="798"/>
      <c r="AA61" s="798"/>
      <c r="AB61" s="1338"/>
      <c r="AC61" s="227"/>
      <c r="AD61" s="227"/>
      <c r="AE61" s="1337"/>
      <c r="AF61" s="798"/>
      <c r="AG61" s="798"/>
      <c r="AH61" s="798"/>
      <c r="AI61" s="798"/>
      <c r="AJ61" s="798"/>
      <c r="AK61" s="798"/>
      <c r="AL61" s="798"/>
      <c r="AM61" s="798"/>
      <c r="AN61" s="798"/>
      <c r="AO61" s="798"/>
      <c r="AP61" s="1338"/>
      <c r="AQ61" s="227"/>
      <c r="AR61" s="227"/>
      <c r="AS61" s="1337"/>
      <c r="AT61" s="798"/>
      <c r="AU61" s="798"/>
      <c r="AV61" s="798"/>
      <c r="AW61" s="798"/>
      <c r="AX61" s="798"/>
      <c r="AY61" s="798"/>
      <c r="AZ61" s="798"/>
      <c r="BA61" s="798"/>
      <c r="BB61" s="798"/>
      <c r="BC61" s="798"/>
      <c r="BD61" s="1338"/>
      <c r="BE61" s="227"/>
      <c r="BF61" s="227"/>
      <c r="BG61" s="1337"/>
      <c r="BH61" s="798"/>
      <c r="BI61" s="798"/>
      <c r="BJ61" s="798"/>
      <c r="BK61" s="798"/>
      <c r="BL61" s="798"/>
      <c r="BM61" s="798"/>
      <c r="BN61" s="798"/>
      <c r="BO61" s="798"/>
      <c r="BP61" s="798"/>
      <c r="BQ61" s="798"/>
      <c r="BR61" s="1338"/>
      <c r="BS61" s="227"/>
      <c r="BT61" s="227"/>
      <c r="BU61" s="1337"/>
      <c r="BV61" s="798"/>
      <c r="BW61" s="798"/>
      <c r="BX61" s="798"/>
      <c r="BY61" s="798"/>
      <c r="BZ61" s="798"/>
      <c r="CA61" s="798"/>
      <c r="CB61" s="798"/>
      <c r="CC61" s="798"/>
      <c r="CD61" s="798"/>
      <c r="CE61" s="798"/>
      <c r="CF61" s="1338"/>
      <c r="CG61" s="227"/>
      <c r="CH61" s="227"/>
      <c r="CI61" s="1337"/>
      <c r="CJ61" s="798"/>
      <c r="CK61" s="798"/>
      <c r="CL61" s="798"/>
      <c r="CM61" s="798"/>
      <c r="CN61" s="798"/>
      <c r="CO61" s="798"/>
      <c r="CP61" s="798"/>
      <c r="CQ61" s="798"/>
      <c r="CR61" s="798"/>
      <c r="CS61" s="798"/>
      <c r="CT61" s="1338"/>
      <c r="CW61" s="1337"/>
      <c r="CX61" s="798"/>
      <c r="CY61" s="798"/>
      <c r="CZ61" s="798"/>
      <c r="DA61" s="798"/>
      <c r="DB61" s="798"/>
      <c r="DC61" s="798"/>
      <c r="DD61" s="798"/>
      <c r="DE61" s="798"/>
      <c r="DF61" s="798"/>
      <c r="DG61" s="798"/>
      <c r="DH61" s="1338"/>
      <c r="DI61" s="227"/>
      <c r="DJ61" s="227"/>
      <c r="DK61" s="1337"/>
      <c r="DL61" s="798"/>
      <c r="DM61" s="798"/>
      <c r="DN61" s="798"/>
      <c r="DO61" s="798"/>
      <c r="DP61" s="798"/>
      <c r="DQ61" s="798"/>
      <c r="DR61" s="798"/>
      <c r="DS61" s="798"/>
      <c r="DT61" s="798"/>
      <c r="DU61" s="798"/>
      <c r="DV61" s="1338"/>
    </row>
    <row r="62" spans="1:126" ht="18.75" customHeight="1">
      <c r="C62" s="1339"/>
      <c r="D62" s="804"/>
      <c r="E62" s="804"/>
      <c r="F62" s="804"/>
      <c r="G62" s="804"/>
      <c r="H62" s="804"/>
      <c r="I62" s="804"/>
      <c r="J62" s="804"/>
      <c r="K62" s="804"/>
      <c r="L62" s="804"/>
      <c r="M62" s="804"/>
      <c r="N62" s="1340"/>
      <c r="Q62" s="1339"/>
      <c r="R62" s="804"/>
      <c r="S62" s="804"/>
      <c r="T62" s="804"/>
      <c r="U62" s="804"/>
      <c r="V62" s="804"/>
      <c r="W62" s="804"/>
      <c r="X62" s="804"/>
      <c r="Y62" s="804"/>
      <c r="Z62" s="804"/>
      <c r="AA62" s="804"/>
      <c r="AB62" s="1340"/>
      <c r="AE62" s="1339"/>
      <c r="AF62" s="804"/>
      <c r="AG62" s="804"/>
      <c r="AH62" s="804"/>
      <c r="AI62" s="804"/>
      <c r="AJ62" s="804"/>
      <c r="AK62" s="804"/>
      <c r="AL62" s="804"/>
      <c r="AM62" s="804"/>
      <c r="AN62" s="804"/>
      <c r="AO62" s="804"/>
      <c r="AP62" s="1340"/>
      <c r="AS62" s="1339"/>
      <c r="AT62" s="804"/>
      <c r="AU62" s="804"/>
      <c r="AV62" s="804"/>
      <c r="AW62" s="804"/>
      <c r="AX62" s="804"/>
      <c r="AY62" s="804"/>
      <c r="AZ62" s="804"/>
      <c r="BA62" s="804"/>
      <c r="BB62" s="804"/>
      <c r="BC62" s="804"/>
      <c r="BD62" s="1340"/>
      <c r="BG62" s="1339"/>
      <c r="BH62" s="804"/>
      <c r="BI62" s="804"/>
      <c r="BJ62" s="804"/>
      <c r="BK62" s="804"/>
      <c r="BL62" s="804"/>
      <c r="BM62" s="804"/>
      <c r="BN62" s="804"/>
      <c r="BO62" s="804"/>
      <c r="BP62" s="804"/>
      <c r="BQ62" s="804"/>
      <c r="BR62" s="1340"/>
      <c r="BU62" s="1339"/>
      <c r="BV62" s="804"/>
      <c r="BW62" s="804"/>
      <c r="BX62" s="804"/>
      <c r="BY62" s="804"/>
      <c r="BZ62" s="804"/>
      <c r="CA62" s="804"/>
      <c r="CB62" s="804"/>
      <c r="CC62" s="804"/>
      <c r="CD62" s="804"/>
      <c r="CE62" s="804"/>
      <c r="CF62" s="1340"/>
      <c r="CI62" s="1339"/>
      <c r="CJ62" s="804"/>
      <c r="CK62" s="804"/>
      <c r="CL62" s="804"/>
      <c r="CM62" s="804"/>
      <c r="CN62" s="804"/>
      <c r="CO62" s="804"/>
      <c r="CP62" s="804"/>
      <c r="CQ62" s="804"/>
      <c r="CR62" s="804"/>
      <c r="CS62" s="804"/>
      <c r="CT62" s="1340"/>
      <c r="CU62" s="180"/>
      <c r="CW62" s="1339"/>
      <c r="CX62" s="804"/>
      <c r="CY62" s="804"/>
      <c r="CZ62" s="804"/>
      <c r="DA62" s="804"/>
      <c r="DB62" s="804"/>
      <c r="DC62" s="804"/>
      <c r="DD62" s="804"/>
      <c r="DE62" s="804"/>
      <c r="DF62" s="804"/>
      <c r="DG62" s="804"/>
      <c r="DH62" s="1340"/>
      <c r="DK62" s="1339"/>
      <c r="DL62" s="804"/>
      <c r="DM62" s="804"/>
      <c r="DN62" s="804"/>
      <c r="DO62" s="804"/>
      <c r="DP62" s="804"/>
      <c r="DQ62" s="804"/>
      <c r="DR62" s="804"/>
      <c r="DS62" s="804"/>
      <c r="DT62" s="804"/>
      <c r="DU62" s="804"/>
      <c r="DV62" s="1340"/>
    </row>
    <row r="63" spans="1:126" ht="18.75" customHeight="1">
      <c r="A63" s="180" t="s">
        <v>3584</v>
      </c>
      <c r="B63" s="180"/>
      <c r="C63" s="1390">
        <f>VLOOKUP(A63,'Прайс-лист'!$B:$K,10,0)</f>
        <v>4110</v>
      </c>
      <c r="D63" s="1391"/>
      <c r="E63" s="1391"/>
      <c r="F63" s="1391"/>
      <c r="G63" s="1391"/>
      <c r="H63" s="1391"/>
      <c r="I63" s="1391"/>
      <c r="J63" s="1391"/>
      <c r="K63" s="1392"/>
      <c r="L63" s="1370"/>
      <c r="M63" s="1371"/>
      <c r="N63" s="1372"/>
      <c r="O63" s="180" t="s">
        <v>3589</v>
      </c>
      <c r="P63" s="227"/>
      <c r="Q63" s="1390">
        <f>VLOOKUP(O63,'Прайс-лист'!$B:$K,10,0)</f>
        <v>1050</v>
      </c>
      <c r="R63" s="1391"/>
      <c r="S63" s="1391"/>
      <c r="T63" s="1391"/>
      <c r="U63" s="1391"/>
      <c r="V63" s="1391"/>
      <c r="W63" s="1391"/>
      <c r="X63" s="1391"/>
      <c r="Y63" s="1392"/>
      <c r="Z63" s="1370"/>
      <c r="AA63" s="1371"/>
      <c r="AB63" s="1372"/>
      <c r="AC63" s="180" t="s">
        <v>3593</v>
      </c>
      <c r="AD63" s="227"/>
      <c r="AE63" s="1390">
        <f>VLOOKUP(AC63,'Прайс-лист'!$B:$K,10,0)</f>
        <v>1260</v>
      </c>
      <c r="AF63" s="1391"/>
      <c r="AG63" s="1391"/>
      <c r="AH63" s="1391"/>
      <c r="AI63" s="1391"/>
      <c r="AJ63" s="1391"/>
      <c r="AK63" s="1391"/>
      <c r="AL63" s="1391"/>
      <c r="AM63" s="1392"/>
      <c r="AN63" s="1370"/>
      <c r="AO63" s="1371"/>
      <c r="AP63" s="1372"/>
      <c r="AQ63" s="180" t="s">
        <v>3597</v>
      </c>
      <c r="AR63" s="227"/>
      <c r="AS63" s="1390">
        <f>VLOOKUP(AQ63,'Прайс-лист'!$B:$K,10,0)</f>
        <v>1520</v>
      </c>
      <c r="AT63" s="1391"/>
      <c r="AU63" s="1391"/>
      <c r="AV63" s="1391"/>
      <c r="AW63" s="1391"/>
      <c r="AX63" s="1391"/>
      <c r="AY63" s="1391"/>
      <c r="AZ63" s="1391"/>
      <c r="BA63" s="1392"/>
      <c r="BB63" s="1370"/>
      <c r="BC63" s="1371"/>
      <c r="BD63" s="1372"/>
      <c r="BE63" s="180" t="s">
        <v>3601</v>
      </c>
      <c r="BF63" s="227"/>
      <c r="BG63" s="1390">
        <f>VLOOKUP(BE63,'Прайс-лист'!$B:$K,10,0)</f>
        <v>3110</v>
      </c>
      <c r="BH63" s="1391"/>
      <c r="BI63" s="1391"/>
      <c r="BJ63" s="1391"/>
      <c r="BK63" s="1391"/>
      <c r="BL63" s="1391"/>
      <c r="BM63" s="1391"/>
      <c r="BN63" s="1391"/>
      <c r="BO63" s="1392"/>
      <c r="BP63" s="1370"/>
      <c r="BQ63" s="1371"/>
      <c r="BR63" s="1372"/>
      <c r="BS63" s="180" t="s">
        <v>3605</v>
      </c>
      <c r="BT63" s="227"/>
      <c r="BU63" s="1390">
        <f>VLOOKUP(BS63,'Прайс-лист'!$B:$K,10,0)</f>
        <v>4800</v>
      </c>
      <c r="BV63" s="1391"/>
      <c r="BW63" s="1391"/>
      <c r="BX63" s="1391"/>
      <c r="BY63" s="1391"/>
      <c r="BZ63" s="1391"/>
      <c r="CA63" s="1391"/>
      <c r="CB63" s="1391"/>
      <c r="CC63" s="1392"/>
      <c r="CD63" s="1370"/>
      <c r="CE63" s="1371"/>
      <c r="CF63" s="1372"/>
      <c r="CG63" s="180" t="s">
        <v>3609</v>
      </c>
      <c r="CH63" s="227"/>
      <c r="CI63" s="1390">
        <f>VLOOKUP(CG63,'Прайс-лист'!$B:$K,10,0)</f>
        <v>5380</v>
      </c>
      <c r="CJ63" s="1391"/>
      <c r="CK63" s="1391"/>
      <c r="CL63" s="1391"/>
      <c r="CM63" s="1391"/>
      <c r="CN63" s="1391"/>
      <c r="CO63" s="1391"/>
      <c r="CP63" s="1391"/>
      <c r="CQ63" s="1392"/>
      <c r="CR63" s="1370"/>
      <c r="CS63" s="1371"/>
      <c r="CT63" s="1372"/>
      <c r="CU63" s="180" t="s">
        <v>3534</v>
      </c>
      <c r="CV63" s="302"/>
      <c r="CW63" s="1364">
        <f>VLOOKUP(CU63,'Прайс-лист'!$B:$K,10,0)</f>
        <v>1870</v>
      </c>
      <c r="CX63" s="1365"/>
      <c r="CY63" s="1365"/>
      <c r="CZ63" s="1365"/>
      <c r="DA63" s="1365"/>
      <c r="DB63" s="1365"/>
      <c r="DC63" s="1365"/>
      <c r="DD63" s="1365"/>
      <c r="DE63" s="1366"/>
      <c r="DF63" s="1370"/>
      <c r="DG63" s="1371"/>
      <c r="DH63" s="1372"/>
      <c r="DI63" s="180" t="s">
        <v>3612</v>
      </c>
      <c r="DJ63" s="227"/>
      <c r="DK63" s="1390">
        <f>VLOOKUP(DI63,'Прайс-лист'!$B:$K,10,0)</f>
        <v>3820</v>
      </c>
      <c r="DL63" s="1391"/>
      <c r="DM63" s="1391"/>
      <c r="DN63" s="1391"/>
      <c r="DO63" s="1391"/>
      <c r="DP63" s="1391"/>
      <c r="DQ63" s="1391"/>
      <c r="DR63" s="1391"/>
      <c r="DS63" s="1392"/>
      <c r="DT63" s="1370"/>
      <c r="DU63" s="1371"/>
      <c r="DV63" s="1372"/>
    </row>
    <row r="64" spans="1:126" ht="18.75" customHeight="1">
      <c r="A64" s="180" t="s">
        <v>3765</v>
      </c>
      <c r="B64" s="180"/>
      <c r="C64" s="1393">
        <f>VLOOKUP(A64,'Прайс-лист'!$B:$K,10,0)</f>
        <v>4110</v>
      </c>
      <c r="D64" s="1394"/>
      <c r="E64" s="1394"/>
      <c r="F64" s="1394"/>
      <c r="G64" s="1394"/>
      <c r="H64" s="1394"/>
      <c r="I64" s="1394"/>
      <c r="J64" s="1394"/>
      <c r="K64" s="1395"/>
      <c r="L64" s="1370"/>
      <c r="M64" s="1371"/>
      <c r="N64" s="1372"/>
      <c r="O64" s="180" t="s">
        <v>3768</v>
      </c>
      <c r="P64" s="227"/>
      <c r="Q64" s="1393">
        <f>VLOOKUP(O64,'Прайс-лист'!$B:$K,10,0)</f>
        <v>1050</v>
      </c>
      <c r="R64" s="1394"/>
      <c r="S64" s="1394"/>
      <c r="T64" s="1394"/>
      <c r="U64" s="1394"/>
      <c r="V64" s="1394"/>
      <c r="W64" s="1394"/>
      <c r="X64" s="1394"/>
      <c r="Y64" s="1395"/>
      <c r="Z64" s="1370"/>
      <c r="AA64" s="1371"/>
      <c r="AB64" s="1372"/>
      <c r="AC64" s="180" t="s">
        <v>3770</v>
      </c>
      <c r="AD64" s="227"/>
      <c r="AE64" s="1393">
        <f>VLOOKUP(AC64,'Прайс-лист'!$B:$K,10,0)</f>
        <v>1260</v>
      </c>
      <c r="AF64" s="1394"/>
      <c r="AG64" s="1394"/>
      <c r="AH64" s="1394"/>
      <c r="AI64" s="1394"/>
      <c r="AJ64" s="1394"/>
      <c r="AK64" s="1394"/>
      <c r="AL64" s="1394"/>
      <c r="AM64" s="1395"/>
      <c r="AN64" s="1370"/>
      <c r="AO64" s="1371"/>
      <c r="AP64" s="1372"/>
      <c r="AQ64" s="180" t="s">
        <v>3772</v>
      </c>
      <c r="AR64" s="227"/>
      <c r="AS64" s="1393">
        <f>VLOOKUP(AQ64,'Прайс-лист'!$B:$K,10,0)</f>
        <v>1520</v>
      </c>
      <c r="AT64" s="1394"/>
      <c r="AU64" s="1394"/>
      <c r="AV64" s="1394"/>
      <c r="AW64" s="1394"/>
      <c r="AX64" s="1394"/>
      <c r="AY64" s="1394"/>
      <c r="AZ64" s="1394"/>
      <c r="BA64" s="1395"/>
      <c r="BB64" s="1370"/>
      <c r="BC64" s="1371"/>
      <c r="BD64" s="1372"/>
      <c r="BE64" s="180" t="s">
        <v>3775</v>
      </c>
      <c r="BF64" s="227"/>
      <c r="BG64" s="1393">
        <f>VLOOKUP(BE64,'Прайс-лист'!$B:$K,10,0)</f>
        <v>3110</v>
      </c>
      <c r="BH64" s="1394"/>
      <c r="BI64" s="1394"/>
      <c r="BJ64" s="1394"/>
      <c r="BK64" s="1394"/>
      <c r="BL64" s="1394"/>
      <c r="BM64" s="1394"/>
      <c r="BN64" s="1394"/>
      <c r="BO64" s="1395"/>
      <c r="BP64" s="1370"/>
      <c r="BQ64" s="1371"/>
      <c r="BR64" s="1372"/>
      <c r="BS64" s="180" t="s">
        <v>3777</v>
      </c>
      <c r="BT64" s="227"/>
      <c r="BU64" s="1393">
        <f>VLOOKUP(BS64,'Прайс-лист'!$B:$K,10,0)</f>
        <v>4800</v>
      </c>
      <c r="BV64" s="1394"/>
      <c r="BW64" s="1394"/>
      <c r="BX64" s="1394"/>
      <c r="BY64" s="1394"/>
      <c r="BZ64" s="1394"/>
      <c r="CA64" s="1394"/>
      <c r="CB64" s="1394"/>
      <c r="CC64" s="1395"/>
      <c r="CD64" s="1370"/>
      <c r="CE64" s="1371"/>
      <c r="CF64" s="1372"/>
      <c r="CG64" s="180" t="s">
        <v>3779</v>
      </c>
      <c r="CH64" s="227"/>
      <c r="CI64" s="1393">
        <f>VLOOKUP(CG64,'Прайс-лист'!$B:$K,10,0)</f>
        <v>5380</v>
      </c>
      <c r="CJ64" s="1394"/>
      <c r="CK64" s="1394"/>
      <c r="CL64" s="1394"/>
      <c r="CM64" s="1394"/>
      <c r="CN64" s="1394"/>
      <c r="CO64" s="1394"/>
      <c r="CP64" s="1394"/>
      <c r="CQ64" s="1395"/>
      <c r="CR64" s="1370"/>
      <c r="CS64" s="1371"/>
      <c r="CT64" s="1372"/>
      <c r="CU64" s="180" t="s">
        <v>3649</v>
      </c>
      <c r="CV64" s="302"/>
      <c r="CW64" s="1367">
        <f>VLOOKUP(CU64,'Прайс-лист'!$B:$K,10,0)</f>
        <v>1870</v>
      </c>
      <c r="CX64" s="1368"/>
      <c r="CY64" s="1368"/>
      <c r="CZ64" s="1368"/>
      <c r="DA64" s="1368"/>
      <c r="DB64" s="1368"/>
      <c r="DC64" s="1368"/>
      <c r="DD64" s="1368"/>
      <c r="DE64" s="1369"/>
      <c r="DF64" s="1370"/>
      <c r="DG64" s="1371"/>
      <c r="DH64" s="1372"/>
      <c r="DI64" s="180" t="s">
        <v>3781</v>
      </c>
      <c r="DJ64" s="227"/>
      <c r="DK64" s="1393">
        <f>VLOOKUP(DI64,'Прайс-лист'!$B:$K,10,0)</f>
        <v>3820</v>
      </c>
      <c r="DL64" s="1394"/>
      <c r="DM64" s="1394"/>
      <c r="DN64" s="1394"/>
      <c r="DO64" s="1394"/>
      <c r="DP64" s="1394"/>
      <c r="DQ64" s="1394"/>
      <c r="DR64" s="1394"/>
      <c r="DS64" s="1395"/>
      <c r="DT64" s="1370"/>
      <c r="DU64" s="1371"/>
      <c r="DV64" s="1372"/>
    </row>
    <row r="65" spans="1:126" ht="18.75" customHeight="1" thickBot="1">
      <c r="A65" s="180" t="s">
        <v>3824</v>
      </c>
      <c r="B65" s="180"/>
      <c r="C65" s="1387">
        <f>VLOOKUP(A65,'Прайс-лист'!$B:$K,10,0)</f>
        <v>4460</v>
      </c>
      <c r="D65" s="1388"/>
      <c r="E65" s="1388"/>
      <c r="F65" s="1388"/>
      <c r="G65" s="1388"/>
      <c r="H65" s="1388"/>
      <c r="I65" s="1388"/>
      <c r="J65" s="1388"/>
      <c r="K65" s="1389"/>
      <c r="L65" s="1360"/>
      <c r="M65" s="1350"/>
      <c r="N65" s="1351"/>
      <c r="O65" s="180" t="s">
        <v>3827</v>
      </c>
      <c r="P65" s="227"/>
      <c r="Q65" s="1387">
        <f>VLOOKUP(O65,'Прайс-лист'!$B:$K,10,0)</f>
        <v>1120</v>
      </c>
      <c r="R65" s="1388"/>
      <c r="S65" s="1388"/>
      <c r="T65" s="1388"/>
      <c r="U65" s="1388"/>
      <c r="V65" s="1388"/>
      <c r="W65" s="1388"/>
      <c r="X65" s="1388"/>
      <c r="Y65" s="1389"/>
      <c r="Z65" s="1360"/>
      <c r="AA65" s="1350"/>
      <c r="AB65" s="1351"/>
      <c r="AC65" s="180" t="s">
        <v>3829</v>
      </c>
      <c r="AD65" s="227"/>
      <c r="AE65" s="1387">
        <f>VLOOKUP(AC65,'Прайс-лист'!$B:$K,10,0)</f>
        <v>1330</v>
      </c>
      <c r="AF65" s="1388"/>
      <c r="AG65" s="1388"/>
      <c r="AH65" s="1388"/>
      <c r="AI65" s="1388"/>
      <c r="AJ65" s="1388"/>
      <c r="AK65" s="1388"/>
      <c r="AL65" s="1388"/>
      <c r="AM65" s="1389"/>
      <c r="AN65" s="1360"/>
      <c r="AO65" s="1350"/>
      <c r="AP65" s="1351"/>
      <c r="AQ65" s="180" t="s">
        <v>3831</v>
      </c>
      <c r="AR65" s="227"/>
      <c r="AS65" s="1387">
        <f>VLOOKUP(AQ65,'Прайс-лист'!$B:$K,10,0)</f>
        <v>1610</v>
      </c>
      <c r="AT65" s="1388"/>
      <c r="AU65" s="1388"/>
      <c r="AV65" s="1388"/>
      <c r="AW65" s="1388"/>
      <c r="AX65" s="1388"/>
      <c r="AY65" s="1388"/>
      <c r="AZ65" s="1388"/>
      <c r="BA65" s="1389"/>
      <c r="BB65" s="1360"/>
      <c r="BC65" s="1350"/>
      <c r="BD65" s="1351"/>
      <c r="BE65" s="180" t="s">
        <v>3834</v>
      </c>
      <c r="BF65" s="227"/>
      <c r="BG65" s="1387">
        <f>VLOOKUP(BE65,'Прайс-лист'!$B:$K,10,0)</f>
        <v>3300</v>
      </c>
      <c r="BH65" s="1388"/>
      <c r="BI65" s="1388"/>
      <c r="BJ65" s="1388"/>
      <c r="BK65" s="1388"/>
      <c r="BL65" s="1388"/>
      <c r="BM65" s="1388"/>
      <c r="BN65" s="1388"/>
      <c r="BO65" s="1389"/>
      <c r="BP65" s="1360"/>
      <c r="BQ65" s="1350"/>
      <c r="BR65" s="1351"/>
      <c r="BS65" s="180" t="s">
        <v>3836</v>
      </c>
      <c r="BT65" s="227"/>
      <c r="BU65" s="1387">
        <f>VLOOKUP(BS65,'Прайс-лист'!$B:$K,10,0)</f>
        <v>5170</v>
      </c>
      <c r="BV65" s="1388"/>
      <c r="BW65" s="1388"/>
      <c r="BX65" s="1388"/>
      <c r="BY65" s="1388"/>
      <c r="BZ65" s="1388"/>
      <c r="CA65" s="1388"/>
      <c r="CB65" s="1388"/>
      <c r="CC65" s="1389"/>
      <c r="CD65" s="1360"/>
      <c r="CE65" s="1350"/>
      <c r="CF65" s="1351"/>
      <c r="CG65" s="180" t="s">
        <v>3838</v>
      </c>
      <c r="CH65" s="227"/>
      <c r="CI65" s="1387">
        <f>VLOOKUP(CG65,'Прайс-лист'!$B:$K,10,0)</f>
        <v>5600</v>
      </c>
      <c r="CJ65" s="1388"/>
      <c r="CK65" s="1388"/>
      <c r="CL65" s="1388"/>
      <c r="CM65" s="1388"/>
      <c r="CN65" s="1388"/>
      <c r="CO65" s="1388"/>
      <c r="CP65" s="1388"/>
      <c r="CQ65" s="1389"/>
      <c r="CR65" s="1360"/>
      <c r="CS65" s="1350"/>
      <c r="CT65" s="1351"/>
      <c r="CU65" s="180" t="s">
        <v>3722</v>
      </c>
      <c r="CV65" s="302"/>
      <c r="CW65" s="1384">
        <f>VLOOKUP(CU65,'Прайс-лист'!$B:$K,10,0)</f>
        <v>1870</v>
      </c>
      <c r="CX65" s="1385"/>
      <c r="CY65" s="1385"/>
      <c r="CZ65" s="1385"/>
      <c r="DA65" s="1385"/>
      <c r="DB65" s="1385"/>
      <c r="DC65" s="1385"/>
      <c r="DD65" s="1385"/>
      <c r="DE65" s="1386"/>
      <c r="DF65" s="1360"/>
      <c r="DG65" s="1350"/>
      <c r="DH65" s="1351"/>
      <c r="DI65" s="180" t="s">
        <v>3840</v>
      </c>
      <c r="DJ65" s="227"/>
      <c r="DK65" s="1387">
        <f>VLOOKUP(DI65,'Прайс-лист'!$B:$K,10,0)</f>
        <v>4000</v>
      </c>
      <c r="DL65" s="1388"/>
      <c r="DM65" s="1388"/>
      <c r="DN65" s="1388"/>
      <c r="DO65" s="1388"/>
      <c r="DP65" s="1388"/>
      <c r="DQ65" s="1388"/>
      <c r="DR65" s="1388"/>
      <c r="DS65" s="1389"/>
      <c r="DT65" s="1360"/>
      <c r="DU65" s="1350"/>
      <c r="DV65" s="1351"/>
    </row>
    <row r="66" spans="1:126" ht="15" thickBot="1"/>
    <row r="67" spans="1:126" s="181" customFormat="1" ht="26.25" customHeight="1" thickBot="1">
      <c r="C67" s="1396" t="s">
        <v>4357</v>
      </c>
      <c r="D67" s="1397"/>
      <c r="E67" s="1397"/>
      <c r="F67" s="1397"/>
      <c r="G67" s="1397"/>
      <c r="H67" s="1397"/>
      <c r="I67" s="1397"/>
      <c r="J67" s="1397"/>
      <c r="K67" s="1397"/>
      <c r="L67" s="1397"/>
      <c r="M67" s="1397"/>
      <c r="N67" s="1397"/>
      <c r="O67" s="1397"/>
      <c r="P67" s="1397"/>
      <c r="Q67" s="1397"/>
      <c r="R67" s="1397"/>
      <c r="S67" s="1397"/>
      <c r="T67" s="1397"/>
      <c r="U67" s="1397"/>
      <c r="V67" s="1397"/>
      <c r="W67" s="1397"/>
      <c r="X67" s="1397"/>
      <c r="Y67" s="1397"/>
      <c r="Z67" s="1397"/>
      <c r="AA67" s="1397"/>
      <c r="AB67" s="1397"/>
      <c r="AC67" s="1397"/>
      <c r="AD67" s="1397"/>
      <c r="AE67" s="1397"/>
      <c r="AF67" s="1397"/>
      <c r="AG67" s="1397"/>
      <c r="AH67" s="1397"/>
      <c r="AI67" s="1397"/>
      <c r="AJ67" s="1397"/>
      <c r="AK67" s="1397"/>
      <c r="AL67" s="1397"/>
      <c r="AM67" s="1397"/>
      <c r="AN67" s="1397"/>
      <c r="AO67" s="1397"/>
      <c r="AP67" s="1397"/>
      <c r="AQ67" s="1397"/>
      <c r="AR67" s="1397"/>
      <c r="AS67" s="1397"/>
      <c r="AT67" s="1397"/>
      <c r="AU67" s="1397"/>
      <c r="AV67" s="1397"/>
      <c r="AW67" s="1397"/>
      <c r="AX67" s="1397"/>
      <c r="AY67" s="1397"/>
      <c r="AZ67" s="1397"/>
      <c r="BA67" s="1397"/>
      <c r="BB67" s="1397"/>
      <c r="BC67" s="1397"/>
      <c r="BD67" s="1397"/>
      <c r="BE67" s="1397"/>
      <c r="BF67" s="1397"/>
      <c r="BG67" s="1397"/>
      <c r="BH67" s="1397"/>
      <c r="BI67" s="1397"/>
      <c r="BJ67" s="1397"/>
      <c r="BK67" s="1397"/>
      <c r="BL67" s="1397"/>
      <c r="BM67" s="1397"/>
      <c r="BN67" s="1397"/>
      <c r="BO67" s="1397"/>
      <c r="BP67" s="1397"/>
      <c r="BQ67" s="1397"/>
      <c r="BR67" s="1397"/>
      <c r="BS67" s="1397"/>
      <c r="BT67" s="1397"/>
      <c r="BU67" s="1397"/>
      <c r="BV67" s="1397"/>
      <c r="BW67" s="1397"/>
      <c r="BX67" s="1397"/>
      <c r="BY67" s="1397"/>
      <c r="BZ67" s="1397"/>
      <c r="CA67" s="1397"/>
      <c r="CB67" s="1397"/>
      <c r="CC67" s="1397"/>
      <c r="CD67" s="1397"/>
      <c r="CE67" s="1397"/>
      <c r="CF67" s="1397"/>
      <c r="CG67" s="1397"/>
      <c r="CH67" s="1397"/>
      <c r="CI67" s="1397"/>
      <c r="CJ67" s="1397"/>
      <c r="CK67" s="1397"/>
      <c r="CL67" s="1397"/>
      <c r="CM67" s="1397"/>
      <c r="CN67" s="1397"/>
      <c r="CO67" s="1397"/>
      <c r="CP67" s="1397"/>
      <c r="CQ67" s="1397"/>
      <c r="CR67" s="1397"/>
      <c r="CS67" s="1397"/>
      <c r="CT67" s="1397"/>
      <c r="CU67" s="1397"/>
      <c r="CV67" s="1397"/>
      <c r="CW67" s="1397"/>
      <c r="CX67" s="1397"/>
      <c r="CY67" s="1397"/>
      <c r="CZ67" s="1397"/>
      <c r="DA67" s="1397"/>
      <c r="DB67" s="1397"/>
      <c r="DC67" s="1397"/>
      <c r="DD67" s="1397"/>
      <c r="DE67" s="1397"/>
      <c r="DF67" s="1397"/>
      <c r="DG67" s="1397"/>
      <c r="DH67" s="1397"/>
      <c r="DI67" s="1397"/>
      <c r="DJ67" s="1397"/>
      <c r="DK67" s="1397"/>
      <c r="DL67" s="1397"/>
      <c r="DM67" s="1397"/>
      <c r="DN67" s="1397"/>
      <c r="DO67" s="1397"/>
      <c r="DP67" s="1397"/>
      <c r="DQ67" s="1397"/>
      <c r="DR67" s="1397"/>
      <c r="DS67" s="1397"/>
      <c r="DT67" s="1397"/>
      <c r="DU67" s="1397"/>
      <c r="DV67" s="1398"/>
    </row>
    <row r="68" spans="1:126" s="458" customFormat="1" ht="8.25" customHeight="1"/>
    <row r="69" spans="1:126" s="182" customFormat="1" ht="30.75" customHeight="1">
      <c r="C69" s="1399" t="s">
        <v>5003</v>
      </c>
      <c r="D69" s="1399"/>
      <c r="E69" s="1399"/>
      <c r="F69" s="1399"/>
      <c r="G69" s="1399"/>
      <c r="H69" s="1399"/>
      <c r="I69" s="1399"/>
      <c r="J69" s="1399"/>
      <c r="K69" s="1399"/>
      <c r="L69" s="1399"/>
      <c r="M69" s="1399"/>
      <c r="N69" s="1399"/>
      <c r="Q69" s="1207" t="s">
        <v>15</v>
      </c>
      <c r="R69" s="1207"/>
      <c r="S69" s="1207"/>
      <c r="T69" s="1207"/>
      <c r="U69" s="1207"/>
      <c r="V69" s="1207"/>
      <c r="W69" s="1207"/>
      <c r="X69" s="1207"/>
      <c r="Y69" s="1207"/>
      <c r="Z69" s="1207"/>
      <c r="AA69" s="1207"/>
      <c r="AB69" s="1207"/>
      <c r="AE69" s="1227" t="s">
        <v>523</v>
      </c>
      <c r="AF69" s="1227"/>
      <c r="AG69" s="1227"/>
      <c r="AH69" s="1227"/>
      <c r="AI69" s="1227"/>
      <c r="AJ69" s="1227"/>
      <c r="AK69" s="1227"/>
      <c r="AL69" s="1227"/>
      <c r="AM69" s="1227"/>
      <c r="AN69" s="1227"/>
      <c r="AO69" s="1227"/>
      <c r="AP69" s="1227"/>
      <c r="AS69" s="1269" t="s">
        <v>6375</v>
      </c>
      <c r="AT69" s="1269"/>
      <c r="AU69" s="1269"/>
      <c r="AV69" s="1269"/>
      <c r="AW69" s="1269"/>
      <c r="AX69" s="1269"/>
      <c r="AY69" s="1269"/>
      <c r="AZ69" s="1269"/>
      <c r="BA69" s="1269"/>
      <c r="BB69" s="1269"/>
      <c r="BC69" s="1269"/>
      <c r="BD69" s="1269"/>
      <c r="BE69" s="1269"/>
      <c r="BG69" s="1334" t="s">
        <v>3797</v>
      </c>
      <c r="BH69" s="1334"/>
      <c r="BI69" s="1334"/>
      <c r="BJ69" s="1334"/>
      <c r="BK69" s="1334"/>
      <c r="BL69" s="1334"/>
      <c r="BM69" s="1334"/>
      <c r="BN69" s="1334"/>
      <c r="BO69" s="1334"/>
      <c r="BP69" s="1334"/>
      <c r="BQ69" s="1334"/>
      <c r="BR69" s="1334"/>
      <c r="BU69" s="1335" t="s">
        <v>32</v>
      </c>
      <c r="BV69" s="1335"/>
      <c r="BW69" s="1335"/>
      <c r="BX69" s="1335"/>
      <c r="BY69" s="1335"/>
      <c r="BZ69" s="1335"/>
      <c r="CA69" s="1335"/>
      <c r="CB69" s="1335"/>
      <c r="CC69" s="1335"/>
      <c r="CD69" s="1335"/>
      <c r="CE69" s="1335"/>
      <c r="CF69" s="1335"/>
      <c r="CI69" s="1336" t="s">
        <v>80</v>
      </c>
      <c r="CJ69" s="1336"/>
      <c r="CK69" s="1336"/>
      <c r="CL69" s="1336"/>
      <c r="CM69" s="1336"/>
      <c r="CN69" s="1336"/>
      <c r="CO69" s="1336"/>
      <c r="CP69" s="1336"/>
      <c r="CQ69" s="1336"/>
      <c r="CR69" s="1336"/>
      <c r="CS69" s="1336"/>
      <c r="CT69" s="1336"/>
      <c r="CW69" s="458"/>
      <c r="CX69" s="458"/>
      <c r="CY69" s="458"/>
      <c r="CZ69" s="458"/>
      <c r="DA69" s="458"/>
      <c r="DB69" s="458"/>
      <c r="DC69" s="458"/>
      <c r="DD69" s="458"/>
      <c r="DE69" s="458"/>
      <c r="DF69" s="458"/>
      <c r="DG69" s="458"/>
      <c r="DH69" s="458"/>
    </row>
    <row r="70" spans="1:126" s="458" customFormat="1" ht="8.25" customHeight="1" thickBot="1"/>
    <row r="71" spans="1:126" s="182" customFormat="1" ht="20.25" customHeight="1" thickBot="1">
      <c r="C71" s="1077" t="s">
        <v>3613</v>
      </c>
      <c r="D71" s="1078"/>
      <c r="E71" s="1078"/>
      <c r="F71" s="1078"/>
      <c r="G71" s="1078"/>
      <c r="H71" s="1078"/>
      <c r="I71" s="1078"/>
      <c r="J71" s="1078"/>
      <c r="K71" s="1078"/>
      <c r="L71" s="1078"/>
      <c r="M71" s="1078"/>
      <c r="N71" s="1079"/>
      <c r="O71" s="232"/>
      <c r="P71" s="232"/>
      <c r="Q71" s="1077" t="s">
        <v>3616</v>
      </c>
      <c r="R71" s="1078"/>
      <c r="S71" s="1078"/>
      <c r="T71" s="1078"/>
      <c r="U71" s="1078"/>
      <c r="V71" s="1078"/>
      <c r="W71" s="1078"/>
      <c r="X71" s="1078"/>
      <c r="Y71" s="1078"/>
      <c r="Z71" s="1078"/>
      <c r="AA71" s="1078"/>
      <c r="AB71" s="1079"/>
      <c r="AC71" s="232"/>
      <c r="AD71" s="232"/>
      <c r="AE71" s="1077" t="s">
        <v>3619</v>
      </c>
      <c r="AF71" s="1078"/>
      <c r="AG71" s="1078"/>
      <c r="AH71" s="1078"/>
      <c r="AI71" s="1078"/>
      <c r="AJ71" s="1078"/>
      <c r="AK71" s="1078"/>
      <c r="AL71" s="1078"/>
      <c r="AM71" s="1078"/>
      <c r="AN71" s="1078"/>
      <c r="AO71" s="1078"/>
      <c r="AP71" s="1079"/>
      <c r="AQ71" s="232"/>
      <c r="AR71" s="232"/>
      <c r="AS71" s="1077" t="s">
        <v>3622</v>
      </c>
      <c r="AT71" s="1078"/>
      <c r="AU71" s="1078"/>
      <c r="AV71" s="1078"/>
      <c r="AW71" s="1078"/>
      <c r="AX71" s="1078"/>
      <c r="AY71" s="1078"/>
      <c r="AZ71" s="1078"/>
      <c r="BA71" s="1078"/>
      <c r="BB71" s="1078"/>
      <c r="BC71" s="1078"/>
      <c r="BD71" s="1079"/>
      <c r="BE71" s="232"/>
      <c r="BF71" s="232"/>
      <c r="BG71" s="1077" t="s">
        <v>3625</v>
      </c>
      <c r="BH71" s="1078"/>
      <c r="BI71" s="1078"/>
      <c r="BJ71" s="1078"/>
      <c r="BK71" s="1078"/>
      <c r="BL71" s="1078"/>
      <c r="BM71" s="1078"/>
      <c r="BN71" s="1078"/>
      <c r="BO71" s="1078"/>
      <c r="BP71" s="1078"/>
      <c r="BQ71" s="1078"/>
      <c r="BR71" s="1079"/>
      <c r="BS71" s="232"/>
      <c r="BT71" s="232"/>
      <c r="BU71" s="1077" t="s">
        <v>3628</v>
      </c>
      <c r="BV71" s="1078"/>
      <c r="BW71" s="1078"/>
      <c r="BX71" s="1078"/>
      <c r="BY71" s="1078"/>
      <c r="BZ71" s="1078"/>
      <c r="CA71" s="1078"/>
      <c r="CB71" s="1078"/>
      <c r="CC71" s="1078"/>
      <c r="CD71" s="1078"/>
      <c r="CE71" s="1078"/>
      <c r="CF71" s="1079"/>
      <c r="CG71" s="232"/>
      <c r="CH71" s="232"/>
      <c r="CI71" s="1077" t="s">
        <v>3631</v>
      </c>
      <c r="CJ71" s="1078"/>
      <c r="CK71" s="1078"/>
      <c r="CL71" s="1078"/>
      <c r="CM71" s="1078"/>
      <c r="CN71" s="1078"/>
      <c r="CO71" s="1078"/>
      <c r="CP71" s="1078"/>
      <c r="CQ71" s="1078"/>
      <c r="CR71" s="1078"/>
      <c r="CS71" s="1078"/>
      <c r="CT71" s="1079"/>
      <c r="CU71" s="232"/>
    </row>
    <row r="72" spans="1:126" ht="63" customHeight="1">
      <c r="C72" s="993" t="s">
        <v>4071</v>
      </c>
      <c r="D72" s="994"/>
      <c r="E72" s="994"/>
      <c r="F72" s="994"/>
      <c r="G72" s="994"/>
      <c r="H72" s="994"/>
      <c r="I72" s="994"/>
      <c r="J72" s="994"/>
      <c r="K72" s="994"/>
      <c r="L72" s="994"/>
      <c r="M72" s="994"/>
      <c r="N72" s="995"/>
      <c r="O72" s="133"/>
      <c r="P72" s="133"/>
      <c r="Q72" s="993" t="s">
        <v>4072</v>
      </c>
      <c r="R72" s="994"/>
      <c r="S72" s="994"/>
      <c r="T72" s="994"/>
      <c r="U72" s="994"/>
      <c r="V72" s="994"/>
      <c r="W72" s="994"/>
      <c r="X72" s="994"/>
      <c r="Y72" s="994"/>
      <c r="Z72" s="994"/>
      <c r="AA72" s="994"/>
      <c r="AB72" s="995"/>
      <c r="AC72" s="133"/>
      <c r="AD72" s="133"/>
      <c r="AE72" s="993" t="s">
        <v>4073</v>
      </c>
      <c r="AF72" s="994"/>
      <c r="AG72" s="994"/>
      <c r="AH72" s="994"/>
      <c r="AI72" s="994"/>
      <c r="AJ72" s="994"/>
      <c r="AK72" s="994"/>
      <c r="AL72" s="994"/>
      <c r="AM72" s="994"/>
      <c r="AN72" s="994"/>
      <c r="AO72" s="994"/>
      <c r="AP72" s="995"/>
      <c r="AQ72" s="133"/>
      <c r="AR72" s="133"/>
      <c r="AS72" s="993" t="s">
        <v>4074</v>
      </c>
      <c r="AT72" s="994"/>
      <c r="AU72" s="994"/>
      <c r="AV72" s="994"/>
      <c r="AW72" s="994"/>
      <c r="AX72" s="994"/>
      <c r="AY72" s="994"/>
      <c r="AZ72" s="994"/>
      <c r="BA72" s="994"/>
      <c r="BB72" s="994"/>
      <c r="BC72" s="994"/>
      <c r="BD72" s="995"/>
      <c r="BE72" s="133"/>
      <c r="BF72" s="133"/>
      <c r="BG72" s="993" t="s">
        <v>4075</v>
      </c>
      <c r="BH72" s="994"/>
      <c r="BI72" s="994"/>
      <c r="BJ72" s="994"/>
      <c r="BK72" s="994"/>
      <c r="BL72" s="994"/>
      <c r="BM72" s="994"/>
      <c r="BN72" s="994"/>
      <c r="BO72" s="994"/>
      <c r="BP72" s="994"/>
      <c r="BQ72" s="994"/>
      <c r="BR72" s="995"/>
      <c r="BS72" s="133"/>
      <c r="BT72" s="133"/>
      <c r="BU72" s="993" t="s">
        <v>4076</v>
      </c>
      <c r="BV72" s="994"/>
      <c r="BW72" s="994"/>
      <c r="BX72" s="994"/>
      <c r="BY72" s="994"/>
      <c r="BZ72" s="994"/>
      <c r="CA72" s="994"/>
      <c r="CB72" s="994"/>
      <c r="CC72" s="994"/>
      <c r="CD72" s="994"/>
      <c r="CE72" s="994"/>
      <c r="CF72" s="995"/>
      <c r="CG72" s="133"/>
      <c r="CH72" s="133"/>
      <c r="CI72" s="993" t="s">
        <v>4077</v>
      </c>
      <c r="CJ72" s="994"/>
      <c r="CK72" s="994"/>
      <c r="CL72" s="994"/>
      <c r="CM72" s="994"/>
      <c r="CN72" s="994"/>
      <c r="CO72" s="994"/>
      <c r="CP72" s="994"/>
      <c r="CQ72" s="994"/>
      <c r="CR72" s="994"/>
      <c r="CS72" s="994"/>
      <c r="CT72" s="995"/>
      <c r="CU72" s="227"/>
    </row>
    <row r="73" spans="1:126" s="174" customFormat="1" ht="19.5" customHeight="1">
      <c r="C73" s="1186" t="s">
        <v>484</v>
      </c>
      <c r="D73" s="1211"/>
      <c r="E73" s="1211"/>
      <c r="F73" s="1211"/>
      <c r="G73" s="1211"/>
      <c r="H73" s="1211"/>
      <c r="I73" s="1211"/>
      <c r="J73" s="1211"/>
      <c r="K73" s="1211"/>
      <c r="L73" s="1211"/>
      <c r="M73" s="1211"/>
      <c r="N73" s="1188"/>
      <c r="O73" s="133"/>
      <c r="P73" s="133"/>
      <c r="Q73" s="1186" t="s">
        <v>480</v>
      </c>
      <c r="R73" s="1211"/>
      <c r="S73" s="1211"/>
      <c r="T73" s="1211"/>
      <c r="U73" s="1211"/>
      <c r="V73" s="1211"/>
      <c r="W73" s="1211"/>
      <c r="X73" s="1211"/>
      <c r="Y73" s="1211"/>
      <c r="Z73" s="1211"/>
      <c r="AA73" s="1211"/>
      <c r="AB73" s="1188"/>
      <c r="AC73" s="133"/>
      <c r="AD73" s="133"/>
      <c r="AE73" s="1186" t="s">
        <v>484</v>
      </c>
      <c r="AF73" s="1211"/>
      <c r="AG73" s="1211"/>
      <c r="AH73" s="1211"/>
      <c r="AI73" s="1211"/>
      <c r="AJ73" s="1211"/>
      <c r="AK73" s="1211"/>
      <c r="AL73" s="1211"/>
      <c r="AM73" s="1211"/>
      <c r="AN73" s="1211"/>
      <c r="AO73" s="1211"/>
      <c r="AP73" s="1188"/>
      <c r="AQ73" s="133"/>
      <c r="AR73" s="133"/>
      <c r="AS73" s="1186" t="s">
        <v>484</v>
      </c>
      <c r="AT73" s="1211"/>
      <c r="AU73" s="1211"/>
      <c r="AV73" s="1211"/>
      <c r="AW73" s="1211"/>
      <c r="AX73" s="1211"/>
      <c r="AY73" s="1211"/>
      <c r="AZ73" s="1211"/>
      <c r="BA73" s="1211"/>
      <c r="BB73" s="1211"/>
      <c r="BC73" s="1211"/>
      <c r="BD73" s="1188"/>
      <c r="BE73" s="133"/>
      <c r="BF73" s="133"/>
      <c r="BG73" s="1186" t="s">
        <v>480</v>
      </c>
      <c r="BH73" s="1211"/>
      <c r="BI73" s="1211"/>
      <c r="BJ73" s="1211"/>
      <c r="BK73" s="1211"/>
      <c r="BL73" s="1211"/>
      <c r="BM73" s="1211"/>
      <c r="BN73" s="1211"/>
      <c r="BO73" s="1211"/>
      <c r="BP73" s="1211"/>
      <c r="BQ73" s="1211"/>
      <c r="BR73" s="1188"/>
      <c r="BS73" s="133"/>
      <c r="BT73" s="133"/>
      <c r="BU73" s="1186" t="s">
        <v>484</v>
      </c>
      <c r="BV73" s="1211"/>
      <c r="BW73" s="1211"/>
      <c r="BX73" s="1211"/>
      <c r="BY73" s="1211"/>
      <c r="BZ73" s="1211"/>
      <c r="CA73" s="1211"/>
      <c r="CB73" s="1211"/>
      <c r="CC73" s="1211"/>
      <c r="CD73" s="1211"/>
      <c r="CE73" s="1211"/>
      <c r="CF73" s="1188"/>
      <c r="CG73" s="269"/>
      <c r="CH73" s="270"/>
      <c r="CI73" s="1186" t="s">
        <v>3633</v>
      </c>
      <c r="CJ73" s="1211"/>
      <c r="CK73" s="1211"/>
      <c r="CL73" s="1211"/>
      <c r="CM73" s="1211"/>
      <c r="CN73" s="1211"/>
      <c r="CO73" s="1211"/>
      <c r="CP73" s="1211"/>
      <c r="CQ73" s="1211"/>
      <c r="CR73" s="1211"/>
      <c r="CS73" s="1211"/>
      <c r="CT73" s="1188"/>
      <c r="CU73" s="133"/>
    </row>
    <row r="74" spans="1:126" ht="135.75" customHeight="1">
      <c r="C74" s="806"/>
      <c r="D74" s="807"/>
      <c r="E74" s="807"/>
      <c r="F74" s="807"/>
      <c r="G74" s="807"/>
      <c r="H74" s="807"/>
      <c r="I74" s="807"/>
      <c r="J74" s="807"/>
      <c r="K74" s="807"/>
      <c r="L74" s="807"/>
      <c r="M74" s="807"/>
      <c r="N74" s="818"/>
      <c r="O74" s="227"/>
      <c r="P74" s="227"/>
      <c r="Q74" s="806"/>
      <c r="R74" s="807"/>
      <c r="S74" s="807"/>
      <c r="T74" s="807"/>
      <c r="U74" s="807"/>
      <c r="V74" s="807"/>
      <c r="W74" s="807"/>
      <c r="X74" s="807"/>
      <c r="Y74" s="807"/>
      <c r="Z74" s="807"/>
      <c r="AA74" s="807"/>
      <c r="AB74" s="818"/>
      <c r="AC74" s="227"/>
      <c r="AD74" s="227"/>
      <c r="AE74" s="806"/>
      <c r="AF74" s="807"/>
      <c r="AG74" s="807"/>
      <c r="AH74" s="807"/>
      <c r="AI74" s="807"/>
      <c r="AJ74" s="807"/>
      <c r="AK74" s="807"/>
      <c r="AL74" s="807"/>
      <c r="AM74" s="807"/>
      <c r="AN74" s="807"/>
      <c r="AO74" s="807"/>
      <c r="AP74" s="818"/>
      <c r="AQ74" s="227"/>
      <c r="AR74" s="227"/>
      <c r="AS74" s="806"/>
      <c r="AT74" s="807"/>
      <c r="AU74" s="807"/>
      <c r="AV74" s="807"/>
      <c r="AW74" s="807"/>
      <c r="AX74" s="807"/>
      <c r="AY74" s="807"/>
      <c r="AZ74" s="807"/>
      <c r="BA74" s="807"/>
      <c r="BB74" s="807"/>
      <c r="BC74" s="807"/>
      <c r="BD74" s="818"/>
      <c r="BE74" s="227"/>
      <c r="BF74" s="227"/>
      <c r="BG74" s="806"/>
      <c r="BH74" s="807"/>
      <c r="BI74" s="807"/>
      <c r="BJ74" s="807"/>
      <c r="BK74" s="807"/>
      <c r="BL74" s="807"/>
      <c r="BM74" s="807"/>
      <c r="BN74" s="807"/>
      <c r="BO74" s="807"/>
      <c r="BP74" s="807"/>
      <c r="BQ74" s="807"/>
      <c r="BR74" s="818"/>
      <c r="BS74" s="227"/>
      <c r="BT74" s="227"/>
      <c r="BU74" s="806"/>
      <c r="BV74" s="807"/>
      <c r="BW74" s="807"/>
      <c r="BX74" s="807"/>
      <c r="BY74" s="807"/>
      <c r="BZ74" s="807"/>
      <c r="CA74" s="807"/>
      <c r="CB74" s="807"/>
      <c r="CC74" s="807"/>
      <c r="CD74" s="807"/>
      <c r="CE74" s="807"/>
      <c r="CF74" s="818"/>
      <c r="CG74" s="227"/>
      <c r="CH74" s="227"/>
      <c r="CI74" s="806"/>
      <c r="CJ74" s="807"/>
      <c r="CK74" s="807"/>
      <c r="CL74" s="807"/>
      <c r="CM74" s="807"/>
      <c r="CN74" s="807"/>
      <c r="CO74" s="807"/>
      <c r="CP74" s="807"/>
      <c r="CQ74" s="807"/>
      <c r="CR74" s="807"/>
      <c r="CS74" s="807"/>
      <c r="CT74" s="818"/>
      <c r="CU74" s="227"/>
    </row>
    <row r="75" spans="1:126" ht="19.5" customHeight="1">
      <c r="A75" s="180" t="s">
        <v>3615</v>
      </c>
      <c r="B75" s="180"/>
      <c r="C75" s="1390">
        <f>VLOOKUP(A75,'Прайс-лист'!$B:$K,10,0)</f>
        <v>6210</v>
      </c>
      <c r="D75" s="1391"/>
      <c r="E75" s="1391"/>
      <c r="F75" s="1391"/>
      <c r="G75" s="1391"/>
      <c r="H75" s="1391"/>
      <c r="I75" s="1391"/>
      <c r="J75" s="1391"/>
      <c r="K75" s="1392"/>
      <c r="L75" s="1370"/>
      <c r="M75" s="1371"/>
      <c r="N75" s="1372"/>
      <c r="O75" s="180" t="s">
        <v>3618</v>
      </c>
      <c r="P75" s="227"/>
      <c r="Q75" s="1390">
        <f>VLOOKUP(O75,'Прайс-лист'!$B:$K,10,0)</f>
        <v>3990</v>
      </c>
      <c r="R75" s="1391"/>
      <c r="S75" s="1391"/>
      <c r="T75" s="1391"/>
      <c r="U75" s="1391"/>
      <c r="V75" s="1391"/>
      <c r="W75" s="1391"/>
      <c r="X75" s="1391"/>
      <c r="Y75" s="1392"/>
      <c r="Z75" s="1370"/>
      <c r="AA75" s="1371"/>
      <c r="AB75" s="1372"/>
      <c r="AC75" s="180" t="s">
        <v>3621</v>
      </c>
      <c r="AD75" s="227"/>
      <c r="AE75" s="1390">
        <f>VLOOKUP(AC75,'Прайс-лист'!$B:$K,10,0)</f>
        <v>6900</v>
      </c>
      <c r="AF75" s="1391"/>
      <c r="AG75" s="1391"/>
      <c r="AH75" s="1391"/>
      <c r="AI75" s="1391"/>
      <c r="AJ75" s="1391"/>
      <c r="AK75" s="1391"/>
      <c r="AL75" s="1391"/>
      <c r="AM75" s="1392"/>
      <c r="AN75" s="1370"/>
      <c r="AO75" s="1371"/>
      <c r="AP75" s="1372"/>
      <c r="AQ75" s="180" t="s">
        <v>3624</v>
      </c>
      <c r="AR75" s="227"/>
      <c r="AS75" s="1390">
        <f>VLOOKUP(AQ75,'Прайс-лист'!$B:$K,10,0)</f>
        <v>5490</v>
      </c>
      <c r="AT75" s="1391"/>
      <c r="AU75" s="1391"/>
      <c r="AV75" s="1391"/>
      <c r="AW75" s="1391"/>
      <c r="AX75" s="1391"/>
      <c r="AY75" s="1391"/>
      <c r="AZ75" s="1391"/>
      <c r="BA75" s="1392"/>
      <c r="BB75" s="1370"/>
      <c r="BC75" s="1371"/>
      <c r="BD75" s="1372"/>
      <c r="BE75" s="180" t="s">
        <v>3627</v>
      </c>
      <c r="BF75" s="227"/>
      <c r="BG75" s="1390">
        <f>VLOOKUP(BE75,'Прайс-лист'!$B:$K,10,0)</f>
        <v>3820</v>
      </c>
      <c r="BH75" s="1391"/>
      <c r="BI75" s="1391"/>
      <c r="BJ75" s="1391"/>
      <c r="BK75" s="1391"/>
      <c r="BL75" s="1391"/>
      <c r="BM75" s="1391"/>
      <c r="BN75" s="1391"/>
      <c r="BO75" s="1392"/>
      <c r="BP75" s="1370"/>
      <c r="BQ75" s="1371"/>
      <c r="BR75" s="1372"/>
      <c r="BS75" s="180" t="s">
        <v>3630</v>
      </c>
      <c r="BT75" s="227"/>
      <c r="BU75" s="1390">
        <f>VLOOKUP(BS75,'Прайс-лист'!$B:$K,10,0)</f>
        <v>5880</v>
      </c>
      <c r="BV75" s="1391"/>
      <c r="BW75" s="1391"/>
      <c r="BX75" s="1391"/>
      <c r="BY75" s="1391"/>
      <c r="BZ75" s="1391"/>
      <c r="CA75" s="1391"/>
      <c r="CB75" s="1391"/>
      <c r="CC75" s="1392"/>
      <c r="CD75" s="1370"/>
      <c r="CE75" s="1371"/>
      <c r="CF75" s="1372"/>
      <c r="CG75" s="180" t="s">
        <v>3634</v>
      </c>
      <c r="CH75" s="227"/>
      <c r="CI75" s="1390">
        <f>VLOOKUP(CG75,'Прайс-лист'!$B:$K,10,0)</f>
        <v>6370</v>
      </c>
      <c r="CJ75" s="1391"/>
      <c r="CK75" s="1391"/>
      <c r="CL75" s="1391"/>
      <c r="CM75" s="1391"/>
      <c r="CN75" s="1391"/>
      <c r="CO75" s="1391"/>
      <c r="CP75" s="1391"/>
      <c r="CQ75" s="1392"/>
      <c r="CR75" s="1370"/>
      <c r="CS75" s="1371"/>
      <c r="CT75" s="1372"/>
      <c r="CU75" s="227"/>
    </row>
    <row r="76" spans="1:126" ht="19.5" customHeight="1">
      <c r="A76" s="180" t="s">
        <v>3783</v>
      </c>
      <c r="B76" s="180"/>
      <c r="C76" s="1393">
        <f>VLOOKUP(A76,'Прайс-лист'!$B:$K,10,0)</f>
        <v>6210</v>
      </c>
      <c r="D76" s="1394"/>
      <c r="E76" s="1394"/>
      <c r="F76" s="1394"/>
      <c r="G76" s="1394"/>
      <c r="H76" s="1394"/>
      <c r="I76" s="1394"/>
      <c r="J76" s="1394"/>
      <c r="K76" s="1395"/>
      <c r="L76" s="1370"/>
      <c r="M76" s="1371"/>
      <c r="N76" s="1372"/>
      <c r="O76" s="180" t="s">
        <v>3785</v>
      </c>
      <c r="P76" s="227"/>
      <c r="Q76" s="1393">
        <f>VLOOKUP(O76,'Прайс-лист'!$B:$K,10,0)</f>
        <v>3990</v>
      </c>
      <c r="R76" s="1394"/>
      <c r="S76" s="1394"/>
      <c r="T76" s="1394"/>
      <c r="U76" s="1394"/>
      <c r="V76" s="1394"/>
      <c r="W76" s="1394"/>
      <c r="X76" s="1394"/>
      <c r="Y76" s="1395"/>
      <c r="Z76" s="1370"/>
      <c r="AA76" s="1371"/>
      <c r="AB76" s="1372"/>
      <c r="AC76" s="180" t="s">
        <v>3787</v>
      </c>
      <c r="AD76" s="227"/>
      <c r="AE76" s="1393">
        <f>VLOOKUP(AC76,'Прайс-лист'!$B:$K,10,0)</f>
        <v>6900</v>
      </c>
      <c r="AF76" s="1394"/>
      <c r="AG76" s="1394"/>
      <c r="AH76" s="1394"/>
      <c r="AI76" s="1394"/>
      <c r="AJ76" s="1394"/>
      <c r="AK76" s="1394"/>
      <c r="AL76" s="1394"/>
      <c r="AM76" s="1395"/>
      <c r="AN76" s="1370"/>
      <c r="AO76" s="1371"/>
      <c r="AP76" s="1372"/>
      <c r="AQ76" s="180" t="s">
        <v>3789</v>
      </c>
      <c r="AR76" s="227"/>
      <c r="AS76" s="1393">
        <f>VLOOKUP(AQ76,'Прайс-лист'!$B:$K,10,0)</f>
        <v>5490</v>
      </c>
      <c r="AT76" s="1394"/>
      <c r="AU76" s="1394"/>
      <c r="AV76" s="1394"/>
      <c r="AW76" s="1394"/>
      <c r="AX76" s="1394"/>
      <c r="AY76" s="1394"/>
      <c r="AZ76" s="1394"/>
      <c r="BA76" s="1395"/>
      <c r="BB76" s="1370"/>
      <c r="BC76" s="1371"/>
      <c r="BD76" s="1372"/>
      <c r="BE76" s="180" t="s">
        <v>3791</v>
      </c>
      <c r="BF76" s="227"/>
      <c r="BG76" s="1393">
        <f>VLOOKUP(BE76,'Прайс-лист'!$B:$K,10,0)</f>
        <v>3820</v>
      </c>
      <c r="BH76" s="1394"/>
      <c r="BI76" s="1394"/>
      <c r="BJ76" s="1394"/>
      <c r="BK76" s="1394"/>
      <c r="BL76" s="1394"/>
      <c r="BM76" s="1394"/>
      <c r="BN76" s="1394"/>
      <c r="BO76" s="1395"/>
      <c r="BP76" s="1370"/>
      <c r="BQ76" s="1371"/>
      <c r="BR76" s="1372"/>
      <c r="BS76" s="180" t="s">
        <v>3793</v>
      </c>
      <c r="BT76" s="227"/>
      <c r="BU76" s="1393">
        <f>VLOOKUP(BS76,'Прайс-лист'!$B:$K,10,0)</f>
        <v>5880</v>
      </c>
      <c r="BV76" s="1394"/>
      <c r="BW76" s="1394"/>
      <c r="BX76" s="1394"/>
      <c r="BY76" s="1394"/>
      <c r="BZ76" s="1394"/>
      <c r="CA76" s="1394"/>
      <c r="CB76" s="1394"/>
      <c r="CC76" s="1395"/>
      <c r="CD76" s="1370"/>
      <c r="CE76" s="1371"/>
      <c r="CF76" s="1372"/>
      <c r="CG76" s="180" t="s">
        <v>3795</v>
      </c>
      <c r="CH76" s="227"/>
      <c r="CI76" s="1393">
        <f>VLOOKUP(CG76,'Прайс-лист'!$B:$K,10,0)</f>
        <v>6370</v>
      </c>
      <c r="CJ76" s="1394"/>
      <c r="CK76" s="1394"/>
      <c r="CL76" s="1394"/>
      <c r="CM76" s="1394"/>
      <c r="CN76" s="1394"/>
      <c r="CO76" s="1394"/>
      <c r="CP76" s="1394"/>
      <c r="CQ76" s="1395"/>
      <c r="CR76" s="1370"/>
      <c r="CS76" s="1371"/>
      <c r="CT76" s="1372"/>
      <c r="CU76" s="227"/>
    </row>
    <row r="77" spans="1:126" ht="19.5" customHeight="1" thickBot="1">
      <c r="A77" s="180" t="s">
        <v>3842</v>
      </c>
      <c r="B77" s="180"/>
      <c r="C77" s="1387">
        <f>VLOOKUP(A77,'Прайс-лист'!$B:$K,10,0)</f>
        <v>6590</v>
      </c>
      <c r="D77" s="1388"/>
      <c r="E77" s="1388"/>
      <c r="F77" s="1388"/>
      <c r="G77" s="1388"/>
      <c r="H77" s="1388"/>
      <c r="I77" s="1388"/>
      <c r="J77" s="1388"/>
      <c r="K77" s="1389"/>
      <c r="L77" s="1360"/>
      <c r="M77" s="1350"/>
      <c r="N77" s="1351"/>
      <c r="O77" s="180" t="s">
        <v>3844</v>
      </c>
      <c r="P77" s="227"/>
      <c r="Q77" s="1387">
        <f>VLOOKUP(O77,'Прайс-лист'!$B:$K,10,0)</f>
        <v>4190</v>
      </c>
      <c r="R77" s="1388"/>
      <c r="S77" s="1388"/>
      <c r="T77" s="1388"/>
      <c r="U77" s="1388"/>
      <c r="V77" s="1388"/>
      <c r="W77" s="1388"/>
      <c r="X77" s="1388"/>
      <c r="Y77" s="1389"/>
      <c r="Z77" s="1360"/>
      <c r="AA77" s="1350"/>
      <c r="AB77" s="1351"/>
      <c r="AC77" s="180" t="s">
        <v>3846</v>
      </c>
      <c r="AD77" s="227"/>
      <c r="AE77" s="1387">
        <f>VLOOKUP(AC77,'Прайс-лист'!$B:$K,10,0)</f>
        <v>7270</v>
      </c>
      <c r="AF77" s="1388"/>
      <c r="AG77" s="1388"/>
      <c r="AH77" s="1388"/>
      <c r="AI77" s="1388"/>
      <c r="AJ77" s="1388"/>
      <c r="AK77" s="1388"/>
      <c r="AL77" s="1388"/>
      <c r="AM77" s="1389"/>
      <c r="AN77" s="1360"/>
      <c r="AO77" s="1350"/>
      <c r="AP77" s="1351"/>
      <c r="AQ77" s="180" t="s">
        <v>3848</v>
      </c>
      <c r="AR77" s="227"/>
      <c r="AS77" s="1387">
        <f>VLOOKUP(AQ77,'Прайс-лист'!$B:$K,10,0)</f>
        <v>5840</v>
      </c>
      <c r="AT77" s="1388"/>
      <c r="AU77" s="1388"/>
      <c r="AV77" s="1388"/>
      <c r="AW77" s="1388"/>
      <c r="AX77" s="1388"/>
      <c r="AY77" s="1388"/>
      <c r="AZ77" s="1388"/>
      <c r="BA77" s="1389"/>
      <c r="BB77" s="1360"/>
      <c r="BC77" s="1350"/>
      <c r="BD77" s="1351"/>
      <c r="BE77" s="180" t="s">
        <v>3850</v>
      </c>
      <c r="BF77" s="227"/>
      <c r="BG77" s="1387">
        <f>VLOOKUP(BE77,'Прайс-лист'!$B:$K,10,0)</f>
        <v>4000</v>
      </c>
      <c r="BH77" s="1388"/>
      <c r="BI77" s="1388"/>
      <c r="BJ77" s="1388"/>
      <c r="BK77" s="1388"/>
      <c r="BL77" s="1388"/>
      <c r="BM77" s="1388"/>
      <c r="BN77" s="1388"/>
      <c r="BO77" s="1389"/>
      <c r="BP77" s="1360"/>
      <c r="BQ77" s="1350"/>
      <c r="BR77" s="1351"/>
      <c r="BS77" s="180" t="s">
        <v>3852</v>
      </c>
      <c r="BT77" s="227"/>
      <c r="BU77" s="1387">
        <f>VLOOKUP(BS77,'Прайс-лист'!$B:$K,10,0)</f>
        <v>6230</v>
      </c>
      <c r="BV77" s="1388"/>
      <c r="BW77" s="1388"/>
      <c r="BX77" s="1388"/>
      <c r="BY77" s="1388"/>
      <c r="BZ77" s="1388"/>
      <c r="CA77" s="1388"/>
      <c r="CB77" s="1388"/>
      <c r="CC77" s="1389"/>
      <c r="CD77" s="1360"/>
      <c r="CE77" s="1350"/>
      <c r="CF77" s="1351"/>
      <c r="CG77" s="180" t="s">
        <v>3854</v>
      </c>
      <c r="CH77" s="227"/>
      <c r="CI77" s="1387">
        <f>VLOOKUP(CG77,'Прайс-лист'!$B:$K,10,0)</f>
        <v>6730</v>
      </c>
      <c r="CJ77" s="1388"/>
      <c r="CK77" s="1388"/>
      <c r="CL77" s="1388"/>
      <c r="CM77" s="1388"/>
      <c r="CN77" s="1388"/>
      <c r="CO77" s="1388"/>
      <c r="CP77" s="1388"/>
      <c r="CQ77" s="1389"/>
      <c r="CR77" s="1360"/>
      <c r="CS77" s="1350"/>
      <c r="CT77" s="1351"/>
      <c r="CU77" s="227"/>
    </row>
    <row r="78" spans="1:126">
      <c r="CU78" s="227"/>
    </row>
    <row r="79" spans="1:126">
      <c r="CU79" s="227"/>
    </row>
    <row r="80" spans="1:126">
      <c r="CU80" s="227"/>
    </row>
  </sheetData>
  <sheetProtection algorithmName="SHA-512" hashValue="FflOgnonoS8apO4O/2ulCEckBZHhSoCqY6DXwkAr0Mu9fgIqdV1xnYEe6KYNhvduZ8agIdQQvhB2p16AwGdl6Q==" saltValue="qjuLzLowFn3MM1EcpGq5ZA==" spinCount="100000" sheet="1" objects="1" scenarios="1"/>
  <mergeCells count="537">
    <mergeCell ref="BG17:CC17"/>
    <mergeCell ref="C10:N10"/>
    <mergeCell ref="C16:N16"/>
    <mergeCell ref="Q16:AB16"/>
    <mergeCell ref="AE16:AP16"/>
    <mergeCell ref="AS16:BD16"/>
    <mergeCell ref="CI16:CT16"/>
    <mergeCell ref="CW16:DH16"/>
    <mergeCell ref="DK16:DV16"/>
    <mergeCell ref="AE15:AP15"/>
    <mergeCell ref="AS15:BD15"/>
    <mergeCell ref="CI15:CT15"/>
    <mergeCell ref="CW15:DH15"/>
    <mergeCell ref="DK15:DV15"/>
    <mergeCell ref="DK12:DV12"/>
    <mergeCell ref="CW13:DH13"/>
    <mergeCell ref="C13:N14"/>
    <mergeCell ref="Q13:AB14"/>
    <mergeCell ref="AE13:AP14"/>
    <mergeCell ref="AS13:BD14"/>
    <mergeCell ref="BG14:CF14"/>
    <mergeCell ref="CI14:CT14"/>
    <mergeCell ref="CW14:DH14"/>
    <mergeCell ref="DK14:DV14"/>
    <mergeCell ref="CI3:CQ3"/>
    <mergeCell ref="CS3:DF3"/>
    <mergeCell ref="DH3:DV3"/>
    <mergeCell ref="CI4:CQ4"/>
    <mergeCell ref="CS4:DF4"/>
    <mergeCell ref="DH4:DV4"/>
    <mergeCell ref="DK13:DV13"/>
    <mergeCell ref="C8:DV8"/>
    <mergeCell ref="C12:N12"/>
    <mergeCell ref="Q12:AB12"/>
    <mergeCell ref="AE12:AP12"/>
    <mergeCell ref="AS12:BD12"/>
    <mergeCell ref="CI12:CT12"/>
    <mergeCell ref="CW12:DH12"/>
    <mergeCell ref="BG12:CF12"/>
    <mergeCell ref="CI13:CT13"/>
    <mergeCell ref="CI6:CQ6"/>
    <mergeCell ref="C2:BX5"/>
    <mergeCell ref="CS6:DF6"/>
    <mergeCell ref="DH6:DV6"/>
    <mergeCell ref="CI5:CQ5"/>
    <mergeCell ref="C7:DV7"/>
    <mergeCell ref="Q10:AB10"/>
    <mergeCell ref="AE10:AP10"/>
    <mergeCell ref="CS5:DF5"/>
    <mergeCell ref="DH5:DV5"/>
    <mergeCell ref="C1:DV1"/>
    <mergeCell ref="CI58:CT58"/>
    <mergeCell ref="CW58:DH58"/>
    <mergeCell ref="BG16:CF16"/>
    <mergeCell ref="C15:N15"/>
    <mergeCell ref="Q15:AB15"/>
    <mergeCell ref="BG15:CF15"/>
    <mergeCell ref="Z18:AB18"/>
    <mergeCell ref="AE18:AM18"/>
    <mergeCell ref="AN18:AP18"/>
    <mergeCell ref="CI18:CQ18"/>
    <mergeCell ref="CR18:CT18"/>
    <mergeCell ref="CW18:DE18"/>
    <mergeCell ref="BG18:CC18"/>
    <mergeCell ref="DF18:DH18"/>
    <mergeCell ref="DK18:DS18"/>
    <mergeCell ref="BU40:CF40"/>
    <mergeCell ref="C22:N22"/>
    <mergeCell ref="Q22:AB22"/>
    <mergeCell ref="BG13:CF13"/>
    <mergeCell ref="CS2:DF2"/>
    <mergeCell ref="DH2:DV2"/>
    <mergeCell ref="CI63:CQ63"/>
    <mergeCell ref="CR63:CT63"/>
    <mergeCell ref="BU60:CF60"/>
    <mergeCell ref="BU63:CC63"/>
    <mergeCell ref="CD63:CF63"/>
    <mergeCell ref="AS58:BD58"/>
    <mergeCell ref="AS60:BD60"/>
    <mergeCell ref="AS63:BA63"/>
    <mergeCell ref="BB63:BD63"/>
    <mergeCell ref="BG58:BR58"/>
    <mergeCell ref="BG60:BR60"/>
    <mergeCell ref="C17:K17"/>
    <mergeCell ref="L17:N17"/>
    <mergeCell ref="Q17:Y17"/>
    <mergeCell ref="C21:N21"/>
    <mergeCell ref="Q21:AB21"/>
    <mergeCell ref="DT18:DV18"/>
    <mergeCell ref="AS18:BA18"/>
    <mergeCell ref="BB18:BD18"/>
    <mergeCell ref="CD18:CF18"/>
    <mergeCell ref="C18:K18"/>
    <mergeCell ref="L18:N18"/>
    <mergeCell ref="Q18:Y18"/>
    <mergeCell ref="AE17:AM17"/>
    <mergeCell ref="Z17:AB17"/>
    <mergeCell ref="CI17:CQ17"/>
    <mergeCell ref="AN17:AP17"/>
    <mergeCell ref="DF17:DH17"/>
    <mergeCell ref="DK17:DS17"/>
    <mergeCell ref="CR17:CT17"/>
    <mergeCell ref="CW17:DE17"/>
    <mergeCell ref="DT17:DV17"/>
    <mergeCell ref="AS17:BA17"/>
    <mergeCell ref="BB17:BD17"/>
    <mergeCell ref="CD17:CF17"/>
    <mergeCell ref="Q60:AB60"/>
    <mergeCell ref="AE58:AP58"/>
    <mergeCell ref="AE59:AP59"/>
    <mergeCell ref="AE60:AP60"/>
    <mergeCell ref="CI60:CT60"/>
    <mergeCell ref="CI40:CT40"/>
    <mergeCell ref="CI41:CT41"/>
    <mergeCell ref="BU38:CF38"/>
    <mergeCell ref="BG25:BO25"/>
    <mergeCell ref="BP25:BR25"/>
    <mergeCell ref="CI38:CT38"/>
    <mergeCell ref="Q41:AB41"/>
    <mergeCell ref="AE41:AP41"/>
    <mergeCell ref="AS41:BD41"/>
    <mergeCell ref="Q40:AB40"/>
    <mergeCell ref="AE40:AP40"/>
    <mergeCell ref="AS40:BD40"/>
    <mergeCell ref="BG40:BR40"/>
    <mergeCell ref="BU42:CF42"/>
    <mergeCell ref="CI42:CT42"/>
    <mergeCell ref="AE42:AP42"/>
    <mergeCell ref="Q42:AB42"/>
    <mergeCell ref="Q51:AB51"/>
    <mergeCell ref="AE51:AP51"/>
    <mergeCell ref="C25:K25"/>
    <mergeCell ref="Z25:AB25"/>
    <mergeCell ref="AE25:AM25"/>
    <mergeCell ref="AN25:AP25"/>
    <mergeCell ref="C38:N38"/>
    <mergeCell ref="L25:N25"/>
    <mergeCell ref="BG41:BR41"/>
    <mergeCell ref="C34:K34"/>
    <mergeCell ref="L34:N34"/>
    <mergeCell ref="AS38:BE38"/>
    <mergeCell ref="Q38:AB38"/>
    <mergeCell ref="AE38:AP38"/>
    <mergeCell ref="Q25:Y25"/>
    <mergeCell ref="BB25:BD25"/>
    <mergeCell ref="BG38:BR38"/>
    <mergeCell ref="C36:DV36"/>
    <mergeCell ref="C41:N41"/>
    <mergeCell ref="BU41:CF41"/>
    <mergeCell ref="C40:N40"/>
    <mergeCell ref="AS25:BA25"/>
    <mergeCell ref="DT25:DV25"/>
    <mergeCell ref="DT26:DV26"/>
    <mergeCell ref="AS26:BA26"/>
    <mergeCell ref="BB26:BD26"/>
    <mergeCell ref="C42:N42"/>
    <mergeCell ref="CW41:DH41"/>
    <mergeCell ref="CW25:DE25"/>
    <mergeCell ref="DF25:DH25"/>
    <mergeCell ref="Q29:BD29"/>
    <mergeCell ref="BG29:CT29"/>
    <mergeCell ref="C28:N28"/>
    <mergeCell ref="C29:N30"/>
    <mergeCell ref="Q30:BD30"/>
    <mergeCell ref="BG30:CT30"/>
    <mergeCell ref="C31:N31"/>
    <mergeCell ref="C33:K33"/>
    <mergeCell ref="L33:N33"/>
    <mergeCell ref="Q31:AD31"/>
    <mergeCell ref="AE31:AR31"/>
    <mergeCell ref="AS31:BD31"/>
    <mergeCell ref="BG31:BT31"/>
    <mergeCell ref="Q28:BD28"/>
    <mergeCell ref="BG28:CT28"/>
    <mergeCell ref="BU25:CC25"/>
    <mergeCell ref="CD25:CF25"/>
    <mergeCell ref="CI25:CQ25"/>
    <mergeCell ref="CR25:CT25"/>
    <mergeCell ref="AN26:AP26"/>
    <mergeCell ref="C49:N49"/>
    <mergeCell ref="Q49:AB49"/>
    <mergeCell ref="AE49:AP49"/>
    <mergeCell ref="AS49:BD49"/>
    <mergeCell ref="BG49:BR49"/>
    <mergeCell ref="BU49:CT49"/>
    <mergeCell ref="BU43:CF44"/>
    <mergeCell ref="AS42:BD42"/>
    <mergeCell ref="C43:N44"/>
    <mergeCell ref="BG43:BR44"/>
    <mergeCell ref="AS43:BD44"/>
    <mergeCell ref="AE43:AP44"/>
    <mergeCell ref="Q43:AB44"/>
    <mergeCell ref="BG42:BR42"/>
    <mergeCell ref="BU46:CC46"/>
    <mergeCell ref="CD46:CF46"/>
    <mergeCell ref="CI46:CQ46"/>
    <mergeCell ref="CR47:CT47"/>
    <mergeCell ref="CR46:CT46"/>
    <mergeCell ref="CI43:CT44"/>
    <mergeCell ref="BU47:CC47"/>
    <mergeCell ref="CD47:CF47"/>
    <mergeCell ref="CI47:CQ47"/>
    <mergeCell ref="L45:N45"/>
    <mergeCell ref="C53:N53"/>
    <mergeCell ref="Q53:AB53"/>
    <mergeCell ref="AE53:AP53"/>
    <mergeCell ref="AS53:BD53"/>
    <mergeCell ref="BG53:BR53"/>
    <mergeCell ref="C54:K54"/>
    <mergeCell ref="L54:N54"/>
    <mergeCell ref="Q54:Y54"/>
    <mergeCell ref="Z54:AB54"/>
    <mergeCell ref="AE54:AM54"/>
    <mergeCell ref="AN54:AP54"/>
    <mergeCell ref="AS54:BA54"/>
    <mergeCell ref="BB54:BD54"/>
    <mergeCell ref="BG54:BO54"/>
    <mergeCell ref="BP54:BR54"/>
    <mergeCell ref="C50:N51"/>
    <mergeCell ref="CW50:DV50"/>
    <mergeCell ref="C52:N52"/>
    <mergeCell ref="Q52:AB52"/>
    <mergeCell ref="AE52:AP52"/>
    <mergeCell ref="AS52:BD52"/>
    <mergeCell ref="BG52:BR52"/>
    <mergeCell ref="BU52:CT52"/>
    <mergeCell ref="CW52:DV52"/>
    <mergeCell ref="Q50:AB50"/>
    <mergeCell ref="AE50:AP50"/>
    <mergeCell ref="AS50:BD50"/>
    <mergeCell ref="BG50:BR50"/>
    <mergeCell ref="BU50:CT50"/>
    <mergeCell ref="AS51:BD51"/>
    <mergeCell ref="BG51:BR51"/>
    <mergeCell ref="CW59:DH59"/>
    <mergeCell ref="DK59:DV59"/>
    <mergeCell ref="C58:N58"/>
    <mergeCell ref="Q58:AB58"/>
    <mergeCell ref="BU58:CF58"/>
    <mergeCell ref="BU59:CF59"/>
    <mergeCell ref="DK58:DV58"/>
    <mergeCell ref="C59:N59"/>
    <mergeCell ref="Q59:AB59"/>
    <mergeCell ref="AS59:BD59"/>
    <mergeCell ref="BG59:BR59"/>
    <mergeCell ref="CI59:CT59"/>
    <mergeCell ref="CW63:DE63"/>
    <mergeCell ref="DF63:DH63"/>
    <mergeCell ref="DK63:DS63"/>
    <mergeCell ref="DT63:DV63"/>
    <mergeCell ref="DK60:DV60"/>
    <mergeCell ref="C63:K63"/>
    <mergeCell ref="L63:N63"/>
    <mergeCell ref="Q63:Y63"/>
    <mergeCell ref="Z63:AB63"/>
    <mergeCell ref="BG63:BO63"/>
    <mergeCell ref="BP63:BR63"/>
    <mergeCell ref="AE63:AM63"/>
    <mergeCell ref="AN63:AP63"/>
    <mergeCell ref="C61:N62"/>
    <mergeCell ref="Q61:AB62"/>
    <mergeCell ref="AE61:AP62"/>
    <mergeCell ref="AS61:BD62"/>
    <mergeCell ref="BG61:BR62"/>
    <mergeCell ref="BU61:CF62"/>
    <mergeCell ref="CI61:CT62"/>
    <mergeCell ref="DK61:DV62"/>
    <mergeCell ref="CW61:DH62"/>
    <mergeCell ref="CW60:DH60"/>
    <mergeCell ref="C60:N60"/>
    <mergeCell ref="C74:N74"/>
    <mergeCell ref="Q74:AB74"/>
    <mergeCell ref="AE74:AP74"/>
    <mergeCell ref="AS75:BA75"/>
    <mergeCell ref="BU72:CF72"/>
    <mergeCell ref="CI72:CT72"/>
    <mergeCell ref="BG73:BR73"/>
    <mergeCell ref="BU73:CF73"/>
    <mergeCell ref="CI73:CT73"/>
    <mergeCell ref="C71:N71"/>
    <mergeCell ref="Q71:AB71"/>
    <mergeCell ref="AE71:AP71"/>
    <mergeCell ref="AS71:BD71"/>
    <mergeCell ref="C72:N72"/>
    <mergeCell ref="AS72:BD72"/>
    <mergeCell ref="C73:N73"/>
    <mergeCell ref="Q73:AB73"/>
    <mergeCell ref="AE73:AP73"/>
    <mergeCell ref="AS73:BD73"/>
    <mergeCell ref="Q72:AB72"/>
    <mergeCell ref="AE72:AP72"/>
    <mergeCell ref="BB55:BD55"/>
    <mergeCell ref="BG55:BO55"/>
    <mergeCell ref="DK42:DV42"/>
    <mergeCell ref="CW40:DH40"/>
    <mergeCell ref="DK40:DV40"/>
    <mergeCell ref="DK41:DV41"/>
    <mergeCell ref="CW55:DS55"/>
    <mergeCell ref="DF47:DH47"/>
    <mergeCell ref="DK47:DS47"/>
    <mergeCell ref="DT47:DV47"/>
    <mergeCell ref="DK45:DS45"/>
    <mergeCell ref="DT45:DV45"/>
    <mergeCell ref="CW45:DE45"/>
    <mergeCell ref="DF45:DH45"/>
    <mergeCell ref="CW43:DH44"/>
    <mergeCell ref="DK43:DV44"/>
    <mergeCell ref="CW42:DH42"/>
    <mergeCell ref="DT55:DV55"/>
    <mergeCell ref="CW47:DE47"/>
    <mergeCell ref="CW46:DE46"/>
    <mergeCell ref="DF46:DH46"/>
    <mergeCell ref="CW53:DV53"/>
    <mergeCell ref="CW51:DV51"/>
    <mergeCell ref="DT54:DV54"/>
    <mergeCell ref="BP55:BR55"/>
    <mergeCell ref="CR55:CT55"/>
    <mergeCell ref="BP56:BR56"/>
    <mergeCell ref="AS56:BA56"/>
    <mergeCell ref="BB56:BD56"/>
    <mergeCell ref="BU54:CQ54"/>
    <mergeCell ref="BP47:BR47"/>
    <mergeCell ref="BG47:BO47"/>
    <mergeCell ref="C64:K64"/>
    <mergeCell ref="L64:N64"/>
    <mergeCell ref="Q64:Y64"/>
    <mergeCell ref="Z64:AB64"/>
    <mergeCell ref="AE64:AM64"/>
    <mergeCell ref="AN64:AP64"/>
    <mergeCell ref="AS64:BA64"/>
    <mergeCell ref="BB64:BD64"/>
    <mergeCell ref="BG64:BO64"/>
    <mergeCell ref="C55:K55"/>
    <mergeCell ref="L55:N55"/>
    <mergeCell ref="Q55:Y55"/>
    <mergeCell ref="Z55:AB55"/>
    <mergeCell ref="AE55:AM55"/>
    <mergeCell ref="AN55:AP55"/>
    <mergeCell ref="AS55:BA55"/>
    <mergeCell ref="BU45:CC45"/>
    <mergeCell ref="CD45:CF45"/>
    <mergeCell ref="CI45:CQ45"/>
    <mergeCell ref="CR45:CT45"/>
    <mergeCell ref="CW56:DS56"/>
    <mergeCell ref="BU55:CQ55"/>
    <mergeCell ref="BU56:CQ56"/>
    <mergeCell ref="CW49:DV49"/>
    <mergeCell ref="DT56:DV56"/>
    <mergeCell ref="DT46:DV46"/>
    <mergeCell ref="BU51:CT51"/>
    <mergeCell ref="CR54:CT54"/>
    <mergeCell ref="BU53:CT53"/>
    <mergeCell ref="CW54:DS54"/>
    <mergeCell ref="DK46:DS46"/>
    <mergeCell ref="BU64:CC64"/>
    <mergeCell ref="CD64:CF64"/>
    <mergeCell ref="CI64:CQ64"/>
    <mergeCell ref="CR56:CT56"/>
    <mergeCell ref="DT65:DV65"/>
    <mergeCell ref="C65:K65"/>
    <mergeCell ref="L65:N65"/>
    <mergeCell ref="Q65:Y65"/>
    <mergeCell ref="Z65:AB65"/>
    <mergeCell ref="AE65:AM65"/>
    <mergeCell ref="AN65:AP65"/>
    <mergeCell ref="AS65:BA65"/>
    <mergeCell ref="BB65:BD65"/>
    <mergeCell ref="BG65:BO65"/>
    <mergeCell ref="CW65:DE65"/>
    <mergeCell ref="DF65:DH65"/>
    <mergeCell ref="DK65:DS65"/>
    <mergeCell ref="BG56:BO56"/>
    <mergeCell ref="C56:K56"/>
    <mergeCell ref="L56:N56"/>
    <mergeCell ref="Q56:Y56"/>
    <mergeCell ref="Z56:AB56"/>
    <mergeCell ref="AE56:AM56"/>
    <mergeCell ref="AN56:AP56"/>
    <mergeCell ref="C77:K77"/>
    <mergeCell ref="L77:N77"/>
    <mergeCell ref="Q77:Y77"/>
    <mergeCell ref="Z77:AB77"/>
    <mergeCell ref="AE77:AM77"/>
    <mergeCell ref="AN77:AP77"/>
    <mergeCell ref="C75:K75"/>
    <mergeCell ref="L75:N75"/>
    <mergeCell ref="Q75:Y75"/>
    <mergeCell ref="Z75:AB75"/>
    <mergeCell ref="AE75:AM75"/>
    <mergeCell ref="AN75:AP75"/>
    <mergeCell ref="C76:K76"/>
    <mergeCell ref="L76:N76"/>
    <mergeCell ref="Q76:Y76"/>
    <mergeCell ref="Z76:AB76"/>
    <mergeCell ref="AE76:AM76"/>
    <mergeCell ref="AN76:AP76"/>
    <mergeCell ref="CW64:DE64"/>
    <mergeCell ref="DF64:DH64"/>
    <mergeCell ref="DK64:DS64"/>
    <mergeCell ref="BG71:BR71"/>
    <mergeCell ref="BU71:CF71"/>
    <mergeCell ref="CI71:CT71"/>
    <mergeCell ref="BP76:BR76"/>
    <mergeCell ref="BU76:CC76"/>
    <mergeCell ref="CD76:CF76"/>
    <mergeCell ref="CI76:CQ76"/>
    <mergeCell ref="CR76:CT76"/>
    <mergeCell ref="BP65:BR65"/>
    <mergeCell ref="BU65:CC65"/>
    <mergeCell ref="CD65:CF65"/>
    <mergeCell ref="CI65:CQ65"/>
    <mergeCell ref="CR65:CT65"/>
    <mergeCell ref="BG75:BO75"/>
    <mergeCell ref="BP75:BR75"/>
    <mergeCell ref="BG76:BO76"/>
    <mergeCell ref="BG72:BR72"/>
    <mergeCell ref="CR75:CT75"/>
    <mergeCell ref="C67:DV67"/>
    <mergeCell ref="C69:N69"/>
    <mergeCell ref="DT64:DV64"/>
    <mergeCell ref="BP77:BR77"/>
    <mergeCell ref="BU77:CC77"/>
    <mergeCell ref="CD77:CF77"/>
    <mergeCell ref="CI77:CQ77"/>
    <mergeCell ref="AS77:BA77"/>
    <mergeCell ref="BB77:BD77"/>
    <mergeCell ref="AS74:BD74"/>
    <mergeCell ref="BB76:BD76"/>
    <mergeCell ref="BB75:BD75"/>
    <mergeCell ref="BG74:BR74"/>
    <mergeCell ref="BU74:CF74"/>
    <mergeCell ref="CI74:CT74"/>
    <mergeCell ref="BU75:CC75"/>
    <mergeCell ref="CD75:CF75"/>
    <mergeCell ref="CI75:CQ75"/>
    <mergeCell ref="AS76:BA76"/>
    <mergeCell ref="CR77:CT77"/>
    <mergeCell ref="BG77:BO77"/>
    <mergeCell ref="C45:K45"/>
    <mergeCell ref="L47:N47"/>
    <mergeCell ref="BB45:BD45"/>
    <mergeCell ref="AS45:BA45"/>
    <mergeCell ref="AN45:AP45"/>
    <mergeCell ref="AE45:AM45"/>
    <mergeCell ref="Z45:AB45"/>
    <mergeCell ref="Q45:Y45"/>
    <mergeCell ref="BB46:BD46"/>
    <mergeCell ref="AS46:BA46"/>
    <mergeCell ref="AN46:AP46"/>
    <mergeCell ref="AE46:AM46"/>
    <mergeCell ref="Z46:AB46"/>
    <mergeCell ref="Q46:Y46"/>
    <mergeCell ref="L46:N46"/>
    <mergeCell ref="C46:K46"/>
    <mergeCell ref="BB47:BD47"/>
    <mergeCell ref="C47:K47"/>
    <mergeCell ref="AS47:BA47"/>
    <mergeCell ref="AN47:AP47"/>
    <mergeCell ref="AE47:AM47"/>
    <mergeCell ref="Z47:AB47"/>
    <mergeCell ref="Q47:Y47"/>
    <mergeCell ref="C24:N24"/>
    <mergeCell ref="Q24:AB24"/>
    <mergeCell ref="AE20:AP20"/>
    <mergeCell ref="AS20:BD20"/>
    <mergeCell ref="BG20:BR20"/>
    <mergeCell ref="BU20:CF20"/>
    <mergeCell ref="CI20:CT20"/>
    <mergeCell ref="CW20:DH20"/>
    <mergeCell ref="DK20:DV20"/>
    <mergeCell ref="AE21:AP22"/>
    <mergeCell ref="AS21:BD22"/>
    <mergeCell ref="BG21:BR22"/>
    <mergeCell ref="C20:N20"/>
    <mergeCell ref="Q20:AB20"/>
    <mergeCell ref="BU23:CF23"/>
    <mergeCell ref="CI23:CT23"/>
    <mergeCell ref="CW23:DH23"/>
    <mergeCell ref="DK23:DV23"/>
    <mergeCell ref="BG26:BO26"/>
    <mergeCell ref="BP26:BR26"/>
    <mergeCell ref="BU26:CC26"/>
    <mergeCell ref="CD26:CF26"/>
    <mergeCell ref="CI26:CQ26"/>
    <mergeCell ref="CR26:CT26"/>
    <mergeCell ref="CW26:DE26"/>
    <mergeCell ref="DF26:DH26"/>
    <mergeCell ref="CH31:CT31"/>
    <mergeCell ref="BU31:CF31"/>
    <mergeCell ref="C32:N32"/>
    <mergeCell ref="BU21:CF22"/>
    <mergeCell ref="CI21:CT22"/>
    <mergeCell ref="CW21:DH22"/>
    <mergeCell ref="DK21:DV22"/>
    <mergeCell ref="C23:N23"/>
    <mergeCell ref="Q23:AB23"/>
    <mergeCell ref="AE23:AP23"/>
    <mergeCell ref="AS23:BD23"/>
    <mergeCell ref="BG23:BR23"/>
    <mergeCell ref="AE24:AP24"/>
    <mergeCell ref="AS24:BD24"/>
    <mergeCell ref="BG24:BR24"/>
    <mergeCell ref="BU24:CF24"/>
    <mergeCell ref="CI24:CT24"/>
    <mergeCell ref="CW24:DH24"/>
    <mergeCell ref="DK24:DV24"/>
    <mergeCell ref="C26:K26"/>
    <mergeCell ref="L26:N26"/>
    <mergeCell ref="Q26:Y26"/>
    <mergeCell ref="Z26:AB26"/>
    <mergeCell ref="AE26:AM26"/>
    <mergeCell ref="DK25:DS25"/>
    <mergeCell ref="DK26:DS26"/>
    <mergeCell ref="Q69:AB69"/>
    <mergeCell ref="AE69:AP69"/>
    <mergeCell ref="AS69:BE69"/>
    <mergeCell ref="BG69:BR69"/>
    <mergeCell ref="BU69:CF69"/>
    <mergeCell ref="CI69:CT69"/>
    <mergeCell ref="Q32:BD33"/>
    <mergeCell ref="BG32:CT33"/>
    <mergeCell ref="Q34:Y34"/>
    <mergeCell ref="Z34:AD34"/>
    <mergeCell ref="AE34:AR34"/>
    <mergeCell ref="AS34:BA34"/>
    <mergeCell ref="BB34:BD34"/>
    <mergeCell ref="BG34:BO34"/>
    <mergeCell ref="BP34:BT34"/>
    <mergeCell ref="BU34:CH34"/>
    <mergeCell ref="CI34:CQ34"/>
    <mergeCell ref="CR34:CT34"/>
    <mergeCell ref="BP45:BR45"/>
    <mergeCell ref="BG45:BO45"/>
    <mergeCell ref="BP46:BR46"/>
    <mergeCell ref="BG46:BO46"/>
    <mergeCell ref="CR64:CT64"/>
    <mergeCell ref="BP64:BR64"/>
  </mergeCells>
  <conditionalFormatting sqref="L17:N18 L54:N56 Z54:AB56 AN54:AP56 BB54:BD56 BP54:BR56 CR54:CT56 DT54:DV56 L75:N77 Z75:AB77 AN75:AP77 BB75:BD77 BP75:BR77 CD75:CF77 CR75:CT77">
    <cfRule type="cellIs" dxfId="403" priority="59" operator="greaterThan">
      <formula>0</formula>
    </cfRule>
  </conditionalFormatting>
  <conditionalFormatting sqref="Z17:AB18">
    <cfRule type="cellIs" dxfId="402" priority="58" operator="greaterThan">
      <formula>0</formula>
    </cfRule>
  </conditionalFormatting>
  <conditionalFormatting sqref="AN17:AP18">
    <cfRule type="cellIs" dxfId="401" priority="57" operator="greaterThan">
      <formula>0</formula>
    </cfRule>
  </conditionalFormatting>
  <conditionalFormatting sqref="BB17:BD18">
    <cfRule type="cellIs" dxfId="400" priority="56" operator="greaterThan">
      <formula>0</formula>
    </cfRule>
  </conditionalFormatting>
  <conditionalFormatting sqref="CD17:CF18">
    <cfRule type="cellIs" dxfId="399" priority="55" operator="greaterThan">
      <formula>0</formula>
    </cfRule>
  </conditionalFormatting>
  <conditionalFormatting sqref="CR17:CT18">
    <cfRule type="cellIs" dxfId="398" priority="54" operator="greaterThan">
      <formula>0</formula>
    </cfRule>
  </conditionalFormatting>
  <conditionalFormatting sqref="DF17:DH18">
    <cfRule type="cellIs" dxfId="397" priority="53" operator="greaterThan">
      <formula>0</formula>
    </cfRule>
  </conditionalFormatting>
  <conditionalFormatting sqref="DT17:DV18">
    <cfRule type="cellIs" dxfId="396" priority="52" operator="greaterThan">
      <formula>0</formula>
    </cfRule>
  </conditionalFormatting>
  <conditionalFormatting sqref="L45:N47">
    <cfRule type="cellIs" dxfId="395" priority="42" operator="greaterThan">
      <formula>0</formula>
    </cfRule>
  </conditionalFormatting>
  <conditionalFormatting sqref="Z45:AB47">
    <cfRule type="cellIs" dxfId="394" priority="41" operator="greaterThan">
      <formula>0</formula>
    </cfRule>
  </conditionalFormatting>
  <conditionalFormatting sqref="AN45:AP47">
    <cfRule type="cellIs" dxfId="393" priority="40" operator="greaterThan">
      <formula>0</formula>
    </cfRule>
  </conditionalFormatting>
  <conditionalFormatting sqref="BB45:BD47">
    <cfRule type="cellIs" dxfId="392" priority="39" operator="greaterThan">
      <formula>0</formula>
    </cfRule>
  </conditionalFormatting>
  <conditionalFormatting sqref="BP45:BR47">
    <cfRule type="cellIs" dxfId="391" priority="38" operator="greaterThan">
      <formula>0</formula>
    </cfRule>
  </conditionalFormatting>
  <conditionalFormatting sqref="CD45:CF47">
    <cfRule type="cellIs" dxfId="390" priority="37" operator="greaterThan">
      <formula>0</formula>
    </cfRule>
  </conditionalFormatting>
  <conditionalFormatting sqref="CR45:CT47">
    <cfRule type="cellIs" dxfId="389" priority="36" operator="greaterThan">
      <formula>0</formula>
    </cfRule>
  </conditionalFormatting>
  <conditionalFormatting sqref="DF45:DH47">
    <cfRule type="cellIs" dxfId="388" priority="35" operator="greaterThan">
      <formula>0</formula>
    </cfRule>
  </conditionalFormatting>
  <conditionalFormatting sqref="DT45:DV47">
    <cfRule type="cellIs" dxfId="387" priority="34" operator="greaterThan">
      <formula>0</formula>
    </cfRule>
  </conditionalFormatting>
  <conditionalFormatting sqref="L63:N65">
    <cfRule type="cellIs" dxfId="386" priority="26" operator="greaterThan">
      <formula>0</formula>
    </cfRule>
  </conditionalFormatting>
  <conditionalFormatting sqref="Z63:AB65">
    <cfRule type="cellIs" dxfId="385" priority="25" operator="greaterThan">
      <formula>0</formula>
    </cfRule>
  </conditionalFormatting>
  <conditionalFormatting sqref="AN63:AP65">
    <cfRule type="cellIs" dxfId="384" priority="24" operator="greaterThan">
      <formula>0</formula>
    </cfRule>
  </conditionalFormatting>
  <conditionalFormatting sqref="BB63:BD65">
    <cfRule type="cellIs" dxfId="383" priority="23" operator="greaterThan">
      <formula>0</formula>
    </cfRule>
  </conditionalFormatting>
  <conditionalFormatting sqref="BP63:BR65">
    <cfRule type="cellIs" dxfId="382" priority="22" operator="greaterThan">
      <formula>0</formula>
    </cfRule>
  </conditionalFormatting>
  <conditionalFormatting sqref="CD63:CF65">
    <cfRule type="cellIs" dxfId="381" priority="21" operator="greaterThan">
      <formula>0</formula>
    </cfRule>
  </conditionalFormatting>
  <conditionalFormatting sqref="CR63:CT65">
    <cfRule type="cellIs" dxfId="380" priority="20" operator="greaterThan">
      <formula>0</formula>
    </cfRule>
  </conditionalFormatting>
  <conditionalFormatting sqref="DF63:DH65">
    <cfRule type="cellIs" dxfId="379" priority="19" operator="greaterThan">
      <formula>0</formula>
    </cfRule>
  </conditionalFormatting>
  <conditionalFormatting sqref="DT63:DV65">
    <cfRule type="cellIs" dxfId="378" priority="18" operator="greaterThan">
      <formula>0</formula>
    </cfRule>
  </conditionalFormatting>
  <conditionalFormatting sqref="BP34">
    <cfRule type="cellIs" dxfId="377" priority="10" operator="greaterThan">
      <formula>0</formula>
    </cfRule>
  </conditionalFormatting>
  <conditionalFormatting sqref="CR34:CT34">
    <cfRule type="cellIs" dxfId="376" priority="9" operator="greaterThan">
      <formula>0</formula>
    </cfRule>
  </conditionalFormatting>
  <conditionalFormatting sqref="L25:N26">
    <cfRule type="cellIs" dxfId="375" priority="8" operator="greaterThan">
      <formula>0</formula>
    </cfRule>
  </conditionalFormatting>
  <conditionalFormatting sqref="Z25:AB26">
    <cfRule type="cellIs" dxfId="374" priority="7" operator="greaterThan">
      <formula>0</formula>
    </cfRule>
  </conditionalFormatting>
  <conditionalFormatting sqref="AN25:AP26">
    <cfRule type="cellIs" dxfId="373" priority="6" operator="greaterThan">
      <formula>0</formula>
    </cfRule>
  </conditionalFormatting>
  <conditionalFormatting sqref="BB25:BD26">
    <cfRule type="cellIs" dxfId="372" priority="5" operator="greaterThan">
      <formula>0</formula>
    </cfRule>
  </conditionalFormatting>
  <conditionalFormatting sqref="BP25:BR26">
    <cfRule type="cellIs" dxfId="371" priority="4" operator="greaterThan">
      <formula>0</formula>
    </cfRule>
  </conditionalFormatting>
  <conditionalFormatting sqref="CD25:CF26 CR25:CT26 DF25:DH26 DT25:DV26">
    <cfRule type="cellIs" dxfId="370" priority="2" operator="greaterThan">
      <formula>0</formula>
    </cfRule>
  </conditionalFormatting>
  <conditionalFormatting sqref="BB34:BD34">
    <cfRule type="cellIs" dxfId="369" priority="3" operator="greaterThan">
      <formula>0</formula>
    </cfRule>
  </conditionalFormatting>
  <conditionalFormatting sqref="L33:N34">
    <cfRule type="cellIs" dxfId="368" priority="1" operator="greaterThan">
      <formula>0</formula>
    </cfRule>
  </conditionalFormatting>
  <pageMargins left="0.23622047244094491" right="0.23622047244094491" top="0.74803149606299213" bottom="0.74803149606299213" header="0.31496062992125984" footer="0.31496062992125984"/>
  <pageSetup paperSize="9" scale="37" fitToHeight="0" orientation="portrait" r:id="rId1"/>
  <headerFooter>
    <oddFooter>&amp;R&amp;"Arial,обычный"&amp;30Стр.&amp;P</oddFooter>
  </headerFooter>
  <rowBreaks count="1" manualBreakCount="1">
    <brk id="66" min="1" max="125" man="1"/>
  </rowBreaks>
  <drawing r:id="rId2"/>
</worksheet>
</file>

<file path=xl/worksheets/sheet24.xml><?xml version="1.0" encoding="utf-8"?>
<worksheet xmlns="http://schemas.openxmlformats.org/spreadsheetml/2006/main" xmlns:r="http://schemas.openxmlformats.org/officeDocument/2006/relationships">
  <sheetPr>
    <tabColor rgb="FFFFFF00"/>
  </sheetPr>
  <dimension ref="A1:DZ66"/>
  <sheetViews>
    <sheetView topLeftCell="B1" zoomScale="70" zoomScaleNormal="70" workbookViewId="0">
      <pane ySplit="6" topLeftCell="A7" activePane="bottomLeft" state="frozen"/>
      <selection activeCell="DR102" sqref="DR102"/>
      <selection pane="bottomLeft"/>
    </sheetView>
  </sheetViews>
  <sheetFormatPr defaultRowHeight="14.25"/>
  <cols>
    <col min="1" max="1" width="12.85546875" style="229" hidden="1" customWidth="1"/>
    <col min="2" max="2" width="2.42578125" style="229" customWidth="1"/>
    <col min="3" max="8" width="2" style="229" customWidth="1"/>
    <col min="9" max="9" width="2.85546875" style="229" customWidth="1"/>
    <col min="10" max="10" width="1.5703125" style="229" customWidth="1"/>
    <col min="11" max="11" width="2" style="229" customWidth="1"/>
    <col min="12" max="12" width="1.42578125" style="229" customWidth="1"/>
    <col min="13" max="13" width="4.5703125" style="229" customWidth="1"/>
    <col min="14" max="14" width="1.42578125" style="229" customWidth="1"/>
    <col min="15" max="15" width="12.85546875" style="229" hidden="1" customWidth="1"/>
    <col min="16" max="26" width="2" style="229" customWidth="1"/>
    <col min="27" max="27" width="3.42578125" style="229" customWidth="1"/>
    <col min="28" max="28" width="2" style="229" customWidth="1"/>
    <col min="29" max="29" width="12.85546875" style="229" hidden="1" customWidth="1"/>
    <col min="30" max="32" width="2" style="229" customWidth="1"/>
    <col min="33" max="33" width="4" style="229" customWidth="1"/>
    <col min="34" max="34" width="2" style="229" customWidth="1"/>
    <col min="35" max="35" width="2.5703125" style="229" hidden="1" customWidth="1"/>
    <col min="36" max="38" width="2" style="229" customWidth="1"/>
    <col min="39" max="39" width="2.5703125" style="229" customWidth="1"/>
    <col min="40" max="40" width="4.42578125" style="229" customWidth="1"/>
    <col min="41" max="41" width="4.42578125" style="446" hidden="1" customWidth="1"/>
    <col min="42" max="42" width="2" style="229" customWidth="1"/>
    <col min="43" max="43" width="12.85546875" style="229" hidden="1" customWidth="1"/>
    <col min="44" max="44" width="2" style="229" customWidth="1"/>
    <col min="45" max="45" width="3.42578125" style="229" customWidth="1"/>
    <col min="46" max="53" width="2" style="229" customWidth="1"/>
    <col min="54" max="54" width="3.85546875" style="229" customWidth="1"/>
    <col min="55" max="56" width="2" style="229" customWidth="1"/>
    <col min="57" max="57" width="12.85546875" style="229" hidden="1" customWidth="1"/>
    <col min="58" max="62" width="2" style="229" customWidth="1"/>
    <col min="63" max="63" width="3" style="229" customWidth="1"/>
    <col min="64" max="64" width="2.7109375" style="229" customWidth="1"/>
    <col min="65" max="65" width="2" style="229" customWidth="1"/>
    <col min="66" max="66" width="3.5703125" style="229" customWidth="1"/>
    <col min="67" max="67" width="2" style="229" customWidth="1"/>
    <col min="68" max="68" width="10.7109375" style="229" hidden="1" customWidth="1"/>
    <col min="69" max="69" width="2.85546875" style="229" customWidth="1"/>
    <col min="70" max="70" width="3.28515625" style="229" customWidth="1"/>
    <col min="71" max="71" width="2.140625" style="229" customWidth="1"/>
    <col min="72" max="72" width="12.85546875" style="229" hidden="1" customWidth="1"/>
    <col min="73" max="74" width="2" style="229" customWidth="1"/>
    <col min="75" max="75" width="4.28515625" style="229" customWidth="1"/>
    <col min="76" max="76" width="5.42578125" style="229" customWidth="1"/>
    <col min="77" max="77" width="2" style="229" customWidth="1"/>
    <col min="78" max="78" width="10.7109375" style="229" hidden="1" customWidth="1"/>
    <col min="79" max="79" width="2.85546875" style="229" customWidth="1"/>
    <col min="80" max="80" width="2.42578125" style="229" customWidth="1"/>
    <col min="81" max="84" width="2" style="229" customWidth="1"/>
    <col min="85" max="85" width="3.85546875" style="229" customWidth="1"/>
    <col min="86" max="86" width="2" style="229" customWidth="1"/>
    <col min="87" max="87" width="12" style="229" hidden="1" customWidth="1"/>
    <col min="88" max="88" width="3" style="229" customWidth="1"/>
    <col min="89" max="89" width="2.85546875" style="229" customWidth="1"/>
    <col min="90" max="90" width="10.7109375" style="229" hidden="1" customWidth="1"/>
    <col min="91" max="93" width="2" style="229" customWidth="1"/>
    <col min="94" max="94" width="20.42578125" style="229" hidden="1" customWidth="1"/>
    <col min="95" max="99" width="2" style="229" customWidth="1"/>
    <col min="100" max="100" width="4.28515625" style="229" customWidth="1"/>
    <col min="101" max="101" width="2" style="229" customWidth="1"/>
    <col min="102" max="102" width="10.7109375" style="229" hidden="1" customWidth="1"/>
    <col min="103" max="108" width="2" style="229" customWidth="1"/>
    <col min="109" max="109" width="12.85546875" style="229" hidden="1" customWidth="1"/>
    <col min="110" max="112" width="2" style="229" customWidth="1"/>
    <col min="113" max="113" width="3.42578125" style="229" customWidth="1"/>
    <col min="114" max="114" width="3" style="229" customWidth="1"/>
    <col min="115" max="116" width="2" style="229" customWidth="1"/>
    <col min="117" max="117" width="10.7109375" style="229" hidden="1" customWidth="1"/>
    <col min="118" max="118" width="2.140625" style="229" customWidth="1"/>
    <col min="119" max="128" width="2.28515625" style="229" customWidth="1"/>
    <col min="129" max="129" width="4.85546875" style="229" customWidth="1"/>
    <col min="130" max="130" width="2.28515625" style="229" customWidth="1"/>
    <col min="131" max="16384" width="9.140625" style="229"/>
  </cols>
  <sheetData>
    <row r="1" spans="2:130" s="284" customFormat="1" ht="27" customHeight="1" thickBot="1">
      <c r="C1" s="1431" t="s">
        <v>4361</v>
      </c>
      <c r="D1" s="1432"/>
      <c r="E1" s="1432"/>
      <c r="F1" s="1432"/>
      <c r="G1" s="1432"/>
      <c r="H1" s="1432"/>
      <c r="I1" s="1432"/>
      <c r="J1" s="1432"/>
      <c r="K1" s="1432"/>
      <c r="L1" s="1432"/>
      <c r="M1" s="1432"/>
      <c r="N1" s="1432"/>
      <c r="O1" s="1432"/>
      <c r="P1" s="1432"/>
      <c r="Q1" s="1432"/>
      <c r="R1" s="1432"/>
      <c r="S1" s="1432"/>
      <c r="T1" s="1432"/>
      <c r="U1" s="1432"/>
      <c r="V1" s="1432"/>
      <c r="W1" s="1432"/>
      <c r="X1" s="1432"/>
      <c r="Y1" s="1432"/>
      <c r="Z1" s="1432"/>
      <c r="AA1" s="1432"/>
      <c r="AB1" s="1432"/>
      <c r="AC1" s="1432"/>
      <c r="AD1" s="1432"/>
      <c r="AE1" s="1432"/>
      <c r="AF1" s="1432"/>
      <c r="AG1" s="1432"/>
      <c r="AH1" s="1432"/>
      <c r="AI1" s="1432"/>
      <c r="AJ1" s="1432"/>
      <c r="AK1" s="1432"/>
      <c r="AL1" s="1432"/>
      <c r="AM1" s="1432"/>
      <c r="AN1" s="1432"/>
      <c r="AO1" s="1432"/>
      <c r="AP1" s="1432"/>
      <c r="AQ1" s="1432"/>
      <c r="AR1" s="1432"/>
      <c r="AS1" s="1432"/>
      <c r="AT1" s="1432"/>
      <c r="AU1" s="1432"/>
      <c r="AV1" s="1432"/>
      <c r="AW1" s="1432"/>
      <c r="AX1" s="1432"/>
      <c r="AY1" s="1432"/>
      <c r="AZ1" s="1432"/>
      <c r="BA1" s="1432"/>
      <c r="BB1" s="1432"/>
      <c r="BC1" s="1432"/>
      <c r="BD1" s="1432"/>
      <c r="BE1" s="1432"/>
      <c r="BF1" s="1432"/>
      <c r="BG1" s="1432"/>
      <c r="BH1" s="1432"/>
      <c r="BI1" s="1432"/>
      <c r="BJ1" s="1432"/>
      <c r="BK1" s="1432"/>
      <c r="BL1" s="1432"/>
      <c r="BM1" s="1432"/>
      <c r="BN1" s="1432"/>
      <c r="BO1" s="1432"/>
      <c r="BP1" s="1432"/>
      <c r="BQ1" s="1432"/>
      <c r="BR1" s="1432"/>
      <c r="BS1" s="1432"/>
      <c r="BT1" s="1432"/>
      <c r="BU1" s="1432"/>
      <c r="BV1" s="1432"/>
      <c r="BW1" s="1432"/>
      <c r="BX1" s="1432"/>
      <c r="BY1" s="1432"/>
      <c r="BZ1" s="1432"/>
      <c r="CA1" s="1432"/>
      <c r="CB1" s="1432"/>
      <c r="CC1" s="1432"/>
      <c r="CD1" s="1432"/>
      <c r="CE1" s="1432"/>
      <c r="CF1" s="1432"/>
      <c r="CG1" s="1432"/>
      <c r="CH1" s="1432"/>
      <c r="CI1" s="1432"/>
      <c r="CJ1" s="1432"/>
      <c r="CK1" s="1432"/>
      <c r="CL1" s="1432"/>
      <c r="CM1" s="1432"/>
      <c r="CN1" s="1432"/>
      <c r="CO1" s="1432"/>
      <c r="CP1" s="1432"/>
      <c r="CQ1" s="1432"/>
      <c r="CR1" s="1432"/>
      <c r="CS1" s="1432"/>
      <c r="CT1" s="1432"/>
      <c r="CU1" s="1432"/>
      <c r="CV1" s="1432"/>
      <c r="CW1" s="1432"/>
      <c r="CX1" s="1432"/>
      <c r="CY1" s="1432"/>
      <c r="CZ1" s="1432"/>
      <c r="DA1" s="1432"/>
      <c r="DB1" s="1432"/>
      <c r="DC1" s="1432"/>
      <c r="DD1" s="1432"/>
      <c r="DE1" s="1432"/>
      <c r="DF1" s="1432"/>
      <c r="DG1" s="1432"/>
      <c r="DH1" s="1432"/>
      <c r="DI1" s="1432"/>
      <c r="DJ1" s="1432"/>
      <c r="DK1" s="1432"/>
      <c r="DL1" s="1432"/>
      <c r="DM1" s="1432"/>
      <c r="DN1" s="1432"/>
      <c r="DO1" s="1432"/>
      <c r="DP1" s="1432"/>
      <c r="DQ1" s="1432"/>
      <c r="DR1" s="1432"/>
      <c r="DS1" s="1432"/>
      <c r="DT1" s="1432"/>
      <c r="DU1" s="1432"/>
      <c r="DV1" s="1432"/>
      <c r="DW1" s="1432"/>
      <c r="DX1" s="1432"/>
      <c r="DY1" s="1432"/>
      <c r="DZ1" s="1433"/>
    </row>
    <row r="2" spans="2:130" ht="20.25" customHeight="1">
      <c r="B2" s="227"/>
      <c r="C2" s="1320" t="s">
        <v>5022</v>
      </c>
      <c r="D2" s="1320"/>
      <c r="E2" s="1320"/>
      <c r="F2" s="1320"/>
      <c r="G2" s="1320"/>
      <c r="H2" s="1320"/>
      <c r="I2" s="1320"/>
      <c r="J2" s="1320"/>
      <c r="K2" s="1320"/>
      <c r="L2" s="1320"/>
      <c r="M2" s="1320"/>
      <c r="N2" s="1320"/>
      <c r="O2" s="1320"/>
      <c r="P2" s="1320"/>
      <c r="Q2" s="1320"/>
      <c r="R2" s="1320"/>
      <c r="S2" s="1320"/>
      <c r="T2" s="1320"/>
      <c r="U2" s="1320"/>
      <c r="V2" s="1320"/>
      <c r="W2" s="1320"/>
      <c r="X2" s="1320"/>
      <c r="Y2" s="1320"/>
      <c r="Z2" s="1320"/>
      <c r="AA2" s="1320"/>
      <c r="AB2" s="1320"/>
      <c r="AC2" s="1320"/>
      <c r="AD2" s="1320"/>
      <c r="AE2" s="1320"/>
      <c r="AF2" s="1320"/>
      <c r="AG2" s="1320"/>
      <c r="AH2" s="1320"/>
      <c r="AI2" s="1320"/>
      <c r="AJ2" s="1320"/>
      <c r="AK2" s="1320"/>
      <c r="AL2" s="1320"/>
      <c r="AM2" s="1320"/>
      <c r="AN2" s="1320"/>
      <c r="AO2" s="1320"/>
      <c r="AP2" s="1320"/>
      <c r="AQ2" s="1320"/>
      <c r="AR2" s="1320"/>
      <c r="AS2" s="1320"/>
      <c r="AT2" s="1320"/>
      <c r="AU2" s="1320"/>
      <c r="AV2" s="1320"/>
      <c r="AW2" s="1320"/>
      <c r="AX2" s="1320"/>
      <c r="AY2" s="1320"/>
      <c r="AZ2" s="1320"/>
      <c r="BA2" s="1320"/>
      <c r="BB2" s="1320"/>
      <c r="BC2" s="1320"/>
      <c r="BD2" s="1320"/>
      <c r="BE2" s="1320"/>
      <c r="BF2" s="1320"/>
      <c r="BG2" s="1320"/>
      <c r="BH2" s="1320"/>
      <c r="BI2" s="1320"/>
      <c r="BJ2" s="1320"/>
      <c r="BK2" s="1320"/>
      <c r="BL2" s="1320"/>
      <c r="BM2" s="1320"/>
      <c r="BN2" s="1320"/>
      <c r="BO2" s="1320"/>
      <c r="BP2" s="1320"/>
      <c r="BQ2" s="1320"/>
      <c r="BR2" s="1320"/>
      <c r="BS2" s="1320"/>
      <c r="BT2" s="1320"/>
      <c r="BU2" s="1320"/>
      <c r="BV2" s="1320"/>
      <c r="BW2" s="1320"/>
      <c r="BX2" s="1320"/>
      <c r="BY2" s="1320"/>
      <c r="BZ2" s="1320"/>
      <c r="CA2" s="1320"/>
      <c r="CB2" s="227"/>
      <c r="CC2" s="227"/>
      <c r="CD2" s="227"/>
      <c r="CE2" s="227"/>
      <c r="CF2" s="227"/>
      <c r="CG2" s="227"/>
      <c r="CH2" s="227"/>
      <c r="CI2" s="227"/>
      <c r="CJ2" s="227"/>
      <c r="CK2" s="227"/>
      <c r="CL2" s="227"/>
      <c r="CM2" s="227"/>
      <c r="CN2" s="227"/>
      <c r="CO2" s="227"/>
      <c r="CP2" s="227"/>
      <c r="CQ2" s="227"/>
      <c r="CR2" s="227"/>
      <c r="CS2" s="227"/>
      <c r="CT2" s="227"/>
      <c r="CU2" s="227"/>
      <c r="CV2" s="227"/>
      <c r="CW2" s="837" t="s">
        <v>4999</v>
      </c>
      <c r="CX2" s="837"/>
      <c r="CY2" s="837"/>
      <c r="CZ2" s="837"/>
      <c r="DA2" s="837"/>
      <c r="DB2" s="837"/>
      <c r="DC2" s="837"/>
      <c r="DD2" s="837"/>
      <c r="DE2" s="837"/>
      <c r="DF2" s="837"/>
      <c r="DG2" s="837"/>
      <c r="DH2" s="837"/>
      <c r="DI2" s="837"/>
      <c r="DJ2" s="837"/>
      <c r="DK2" s="232"/>
      <c r="DL2" s="837" t="s">
        <v>5000</v>
      </c>
      <c r="DM2" s="837"/>
      <c r="DN2" s="837"/>
      <c r="DO2" s="837"/>
      <c r="DP2" s="837"/>
      <c r="DQ2" s="837"/>
      <c r="DR2" s="837"/>
      <c r="DS2" s="837"/>
      <c r="DT2" s="837"/>
      <c r="DU2" s="837"/>
      <c r="DV2" s="837"/>
      <c r="DW2" s="837"/>
      <c r="DX2" s="837"/>
      <c r="DY2" s="837"/>
      <c r="DZ2" s="837"/>
    </row>
    <row r="3" spans="2:130" ht="20.25" customHeight="1">
      <c r="B3" s="227"/>
      <c r="C3" s="1321"/>
      <c r="D3" s="1321"/>
      <c r="E3" s="1321"/>
      <c r="F3" s="1321"/>
      <c r="G3" s="1321"/>
      <c r="H3" s="1321"/>
      <c r="I3" s="1321"/>
      <c r="J3" s="1321"/>
      <c r="K3" s="1321"/>
      <c r="L3" s="1321"/>
      <c r="M3" s="1321"/>
      <c r="N3" s="1321"/>
      <c r="O3" s="1321"/>
      <c r="P3" s="1321"/>
      <c r="Q3" s="1321"/>
      <c r="R3" s="1321"/>
      <c r="S3" s="1321"/>
      <c r="T3" s="1321"/>
      <c r="U3" s="1321"/>
      <c r="V3" s="1321"/>
      <c r="W3" s="1321"/>
      <c r="X3" s="1321"/>
      <c r="Y3" s="1321"/>
      <c r="Z3" s="1321"/>
      <c r="AA3" s="1321"/>
      <c r="AB3" s="1321"/>
      <c r="AC3" s="1321"/>
      <c r="AD3" s="1321"/>
      <c r="AE3" s="1321"/>
      <c r="AF3" s="1321"/>
      <c r="AG3" s="1321"/>
      <c r="AH3" s="1321"/>
      <c r="AI3" s="1321"/>
      <c r="AJ3" s="1321"/>
      <c r="AK3" s="1321"/>
      <c r="AL3" s="1321"/>
      <c r="AM3" s="1321"/>
      <c r="AN3" s="1321"/>
      <c r="AO3" s="1469"/>
      <c r="AP3" s="1321"/>
      <c r="AQ3" s="1321"/>
      <c r="AR3" s="1321"/>
      <c r="AS3" s="1321"/>
      <c r="AT3" s="1321"/>
      <c r="AU3" s="1321"/>
      <c r="AV3" s="1321"/>
      <c r="AW3" s="1321"/>
      <c r="AX3" s="1321"/>
      <c r="AY3" s="1321"/>
      <c r="AZ3" s="1321"/>
      <c r="BA3" s="1321"/>
      <c r="BB3" s="1321"/>
      <c r="BC3" s="1321"/>
      <c r="BD3" s="1321"/>
      <c r="BE3" s="1321"/>
      <c r="BF3" s="1321"/>
      <c r="BG3" s="1321"/>
      <c r="BH3" s="1321"/>
      <c r="BI3" s="1321"/>
      <c r="BJ3" s="1321"/>
      <c r="BK3" s="1321"/>
      <c r="BL3" s="1321"/>
      <c r="BM3" s="1321"/>
      <c r="BN3" s="1321"/>
      <c r="BO3" s="1321"/>
      <c r="BP3" s="1321"/>
      <c r="BQ3" s="1321"/>
      <c r="BR3" s="1321"/>
      <c r="BS3" s="1321"/>
      <c r="BT3" s="1321"/>
      <c r="BU3" s="1321"/>
      <c r="BV3" s="1321"/>
      <c r="BW3" s="1321"/>
      <c r="BX3" s="1321"/>
      <c r="BY3" s="1321"/>
      <c r="BZ3" s="1321"/>
      <c r="CA3" s="1321"/>
      <c r="CB3" s="227"/>
      <c r="CC3" s="227"/>
      <c r="CD3" s="227"/>
      <c r="CE3" s="227"/>
      <c r="CF3" s="227"/>
      <c r="CG3" s="227"/>
      <c r="CH3" s="227"/>
      <c r="CI3" s="227"/>
      <c r="CJ3" s="227"/>
      <c r="CK3" s="227"/>
      <c r="CL3" s="227"/>
      <c r="CM3" s="1207" t="s">
        <v>336</v>
      </c>
      <c r="CN3" s="1207"/>
      <c r="CO3" s="1207"/>
      <c r="CP3" s="1207"/>
      <c r="CQ3" s="1207"/>
      <c r="CR3" s="1207"/>
      <c r="CS3" s="1207"/>
      <c r="CT3" s="1207"/>
      <c r="CU3" s="1207"/>
      <c r="CV3" s="178"/>
      <c r="CW3" s="1467">
        <f>BF13+BF14+BT13+CH13+CH14</f>
        <v>0</v>
      </c>
      <c r="CX3" s="1467"/>
      <c r="CY3" s="1467"/>
      <c r="CZ3" s="1467"/>
      <c r="DA3" s="1467"/>
      <c r="DB3" s="1467"/>
      <c r="DC3" s="1467"/>
      <c r="DD3" s="1467"/>
      <c r="DE3" s="1467"/>
      <c r="DF3" s="1467"/>
      <c r="DG3" s="1467"/>
      <c r="DH3" s="1467"/>
      <c r="DI3" s="1467"/>
      <c r="DJ3" s="1467"/>
      <c r="DK3" s="178"/>
      <c r="DL3" s="1468">
        <f>AP13*BF13+AP14*BF14+BK13*BT13+BX13*CH13+BX14*CH14</f>
        <v>0</v>
      </c>
      <c r="DM3" s="1468"/>
      <c r="DN3" s="1468"/>
      <c r="DO3" s="1468"/>
      <c r="DP3" s="1468"/>
      <c r="DQ3" s="1468"/>
      <c r="DR3" s="1468"/>
      <c r="DS3" s="1468"/>
      <c r="DT3" s="1468"/>
      <c r="DU3" s="1468"/>
      <c r="DV3" s="1468"/>
      <c r="DW3" s="1468"/>
      <c r="DX3" s="1468"/>
      <c r="DY3" s="1468"/>
      <c r="DZ3" s="1468"/>
    </row>
    <row r="4" spans="2:130" ht="20.25" customHeight="1">
      <c r="B4" s="227"/>
      <c r="C4" s="1321"/>
      <c r="D4" s="1321"/>
      <c r="E4" s="1321"/>
      <c r="F4" s="1321"/>
      <c r="G4" s="1321"/>
      <c r="H4" s="1321"/>
      <c r="I4" s="1321"/>
      <c r="J4" s="1321"/>
      <c r="K4" s="1321"/>
      <c r="L4" s="1321"/>
      <c r="M4" s="1321"/>
      <c r="N4" s="1321"/>
      <c r="O4" s="1321"/>
      <c r="P4" s="1321"/>
      <c r="Q4" s="1321"/>
      <c r="R4" s="1321"/>
      <c r="S4" s="1321"/>
      <c r="T4" s="1321"/>
      <c r="U4" s="1321"/>
      <c r="V4" s="1321"/>
      <c r="W4" s="1321"/>
      <c r="X4" s="1321"/>
      <c r="Y4" s="1321"/>
      <c r="Z4" s="1321"/>
      <c r="AA4" s="1321"/>
      <c r="AB4" s="1321"/>
      <c r="AC4" s="1321"/>
      <c r="AD4" s="1321"/>
      <c r="AE4" s="1321"/>
      <c r="AF4" s="1321"/>
      <c r="AG4" s="1321"/>
      <c r="AH4" s="1321"/>
      <c r="AI4" s="1321"/>
      <c r="AJ4" s="1321"/>
      <c r="AK4" s="1321"/>
      <c r="AL4" s="1321"/>
      <c r="AM4" s="1321"/>
      <c r="AN4" s="1321"/>
      <c r="AO4" s="1469"/>
      <c r="AP4" s="1321"/>
      <c r="AQ4" s="1321"/>
      <c r="AR4" s="1321"/>
      <c r="AS4" s="1321"/>
      <c r="AT4" s="1321"/>
      <c r="AU4" s="1321"/>
      <c r="AV4" s="1321"/>
      <c r="AW4" s="1321"/>
      <c r="AX4" s="1321"/>
      <c r="AY4" s="1321"/>
      <c r="AZ4" s="1321"/>
      <c r="BA4" s="1321"/>
      <c r="BB4" s="1321"/>
      <c r="BC4" s="1321"/>
      <c r="BD4" s="1321"/>
      <c r="BE4" s="1321"/>
      <c r="BF4" s="1321"/>
      <c r="BG4" s="1321"/>
      <c r="BH4" s="1321"/>
      <c r="BI4" s="1321"/>
      <c r="BJ4" s="1321"/>
      <c r="BK4" s="1321"/>
      <c r="BL4" s="1321"/>
      <c r="BM4" s="1321"/>
      <c r="BN4" s="1321"/>
      <c r="BO4" s="1321"/>
      <c r="BP4" s="1321"/>
      <c r="BQ4" s="1321"/>
      <c r="BR4" s="1321"/>
      <c r="BS4" s="1321"/>
      <c r="BT4" s="1321"/>
      <c r="BU4" s="1321"/>
      <c r="BV4" s="1321"/>
      <c r="BW4" s="1321"/>
      <c r="BX4" s="1321"/>
      <c r="BY4" s="1321"/>
      <c r="BZ4" s="1321"/>
      <c r="CA4" s="1321"/>
      <c r="CB4" s="227"/>
      <c r="CC4" s="227"/>
      <c r="CD4" s="227"/>
      <c r="CE4" s="227"/>
      <c r="CF4" s="227"/>
      <c r="CG4" s="227"/>
      <c r="CH4" s="227"/>
      <c r="CI4" s="227"/>
      <c r="CJ4" s="227"/>
      <c r="CK4" s="227"/>
      <c r="CL4" s="227"/>
      <c r="CM4" s="1207" t="s">
        <v>352</v>
      </c>
      <c r="CN4" s="1207"/>
      <c r="CO4" s="1207"/>
      <c r="CP4" s="1207"/>
      <c r="CQ4" s="1207"/>
      <c r="CR4" s="1207"/>
      <c r="CS4" s="1207"/>
      <c r="CT4" s="1207"/>
      <c r="CU4" s="1207"/>
      <c r="CV4" s="178"/>
      <c r="CW4" s="1467">
        <f>L26+Z26+AN26+BB26+BQ26+CF26+CU26+DJ26+DX26+L32+Z32+AN32+BB32+BN32+BX32+CJ32+CU32+DJ32+DX32</f>
        <v>0</v>
      </c>
      <c r="CX4" s="1467"/>
      <c r="CY4" s="1467"/>
      <c r="CZ4" s="1467"/>
      <c r="DA4" s="1467"/>
      <c r="DB4" s="1467"/>
      <c r="DC4" s="1467"/>
      <c r="DD4" s="1467"/>
      <c r="DE4" s="1467"/>
      <c r="DF4" s="1467"/>
      <c r="DG4" s="1467"/>
      <c r="DH4" s="1467"/>
      <c r="DI4" s="1467"/>
      <c r="DJ4" s="1467"/>
      <c r="DK4" s="178"/>
      <c r="DL4" s="1468">
        <f>C26*L26+Q26*Z26+AE26*AN26+AS26*BB26+BG26*BQ26+BV26*CF26+CK26*CU26+CZ26*DJ26+DO26*DX26+C32*L32+Q32*Z32+AE32*AN32+AS32*BB32+BG32*BN32+BR32*BX32+CB32*CJ32+CN32*CU32+CZ32*DJ32+DO32*DX32</f>
        <v>0</v>
      </c>
      <c r="DM4" s="1468"/>
      <c r="DN4" s="1468"/>
      <c r="DO4" s="1468"/>
      <c r="DP4" s="1468"/>
      <c r="DQ4" s="1468"/>
      <c r="DR4" s="1468"/>
      <c r="DS4" s="1468"/>
      <c r="DT4" s="1468"/>
      <c r="DU4" s="1468"/>
      <c r="DV4" s="1468"/>
      <c r="DW4" s="1468"/>
      <c r="DX4" s="1468"/>
      <c r="DY4" s="1468"/>
      <c r="DZ4" s="1468"/>
    </row>
    <row r="5" spans="2:130" ht="20.25" customHeight="1">
      <c r="B5" s="227"/>
      <c r="C5" s="1321"/>
      <c r="D5" s="1321"/>
      <c r="E5" s="1321"/>
      <c r="F5" s="1321"/>
      <c r="G5" s="1321"/>
      <c r="H5" s="1321"/>
      <c r="I5" s="1321"/>
      <c r="J5" s="1321"/>
      <c r="K5" s="1321"/>
      <c r="L5" s="1321"/>
      <c r="M5" s="1321"/>
      <c r="N5" s="1321"/>
      <c r="O5" s="1321"/>
      <c r="P5" s="1321"/>
      <c r="Q5" s="1321"/>
      <c r="R5" s="1321"/>
      <c r="S5" s="1321"/>
      <c r="T5" s="1321"/>
      <c r="U5" s="1321"/>
      <c r="V5" s="1321"/>
      <c r="W5" s="1321"/>
      <c r="X5" s="1321"/>
      <c r="Y5" s="1321"/>
      <c r="Z5" s="1321"/>
      <c r="AA5" s="1321"/>
      <c r="AB5" s="1321"/>
      <c r="AC5" s="1321"/>
      <c r="AD5" s="1321"/>
      <c r="AE5" s="1321"/>
      <c r="AF5" s="1321"/>
      <c r="AG5" s="1321"/>
      <c r="AH5" s="1321"/>
      <c r="AI5" s="1321"/>
      <c r="AJ5" s="1321"/>
      <c r="AK5" s="1321"/>
      <c r="AL5" s="1321"/>
      <c r="AM5" s="1321"/>
      <c r="AN5" s="1321"/>
      <c r="AO5" s="1469"/>
      <c r="AP5" s="1321"/>
      <c r="AQ5" s="1321"/>
      <c r="AR5" s="1321"/>
      <c r="AS5" s="1321"/>
      <c r="AT5" s="1321"/>
      <c r="AU5" s="1321"/>
      <c r="AV5" s="1321"/>
      <c r="AW5" s="1321"/>
      <c r="AX5" s="1321"/>
      <c r="AY5" s="1321"/>
      <c r="AZ5" s="1321"/>
      <c r="BA5" s="1321"/>
      <c r="BB5" s="1321"/>
      <c r="BC5" s="1321"/>
      <c r="BD5" s="1321"/>
      <c r="BE5" s="1321"/>
      <c r="BF5" s="1321"/>
      <c r="BG5" s="1321"/>
      <c r="BH5" s="1321"/>
      <c r="BI5" s="1321"/>
      <c r="BJ5" s="1321"/>
      <c r="BK5" s="1321"/>
      <c r="BL5" s="1321"/>
      <c r="BM5" s="1321"/>
      <c r="BN5" s="1321"/>
      <c r="BO5" s="1321"/>
      <c r="BP5" s="1321"/>
      <c r="BQ5" s="1321"/>
      <c r="BR5" s="1321"/>
      <c r="BS5" s="1321"/>
      <c r="BT5" s="1321"/>
      <c r="BU5" s="1321"/>
      <c r="BV5" s="1321"/>
      <c r="BW5" s="1321"/>
      <c r="BX5" s="1321"/>
      <c r="BY5" s="1321"/>
      <c r="BZ5" s="1321"/>
      <c r="CA5" s="1321"/>
      <c r="CB5" s="227"/>
      <c r="CC5" s="227"/>
      <c r="CD5" s="227"/>
      <c r="CE5" s="227"/>
      <c r="CF5" s="227"/>
      <c r="CG5" s="227"/>
      <c r="CH5" s="227"/>
      <c r="CI5" s="227"/>
      <c r="CJ5" s="227"/>
      <c r="CK5" s="227"/>
      <c r="CL5" s="227"/>
      <c r="CM5" s="1207" t="s">
        <v>435</v>
      </c>
      <c r="CN5" s="1207"/>
      <c r="CO5" s="1207"/>
      <c r="CP5" s="1207"/>
      <c r="CQ5" s="1207"/>
      <c r="CR5" s="1207"/>
      <c r="CS5" s="1207"/>
      <c r="CT5" s="1207"/>
      <c r="CU5" s="1207"/>
      <c r="CV5" s="178"/>
      <c r="CW5" s="1467">
        <f>L46+Z46+AN46+BB46+BQ43+BQ44+BQ45+CF43+CF44+CF45+CU43+CU44+CU45+DJ43+DJ44+DJ45+DY43+DY44+DY45+L53+L54+L55+Z56+AN56+BB56+BQ56+CF56+CU56+DJ53+DJ54+DJ55+DY53+DY54+DY55+L62+L63+L64+Z62+Z63+Z64+AN65+BB62+BB63+BB64+BQ62+BQ63+BQ64+CF62+CF63+CF64</f>
        <v>0</v>
      </c>
      <c r="CX5" s="1467"/>
      <c r="CY5" s="1467"/>
      <c r="CZ5" s="1467"/>
      <c r="DA5" s="1467"/>
      <c r="DB5" s="1467"/>
      <c r="DC5" s="1467"/>
      <c r="DD5" s="1467"/>
      <c r="DE5" s="1467"/>
      <c r="DF5" s="1467"/>
      <c r="DG5" s="1467"/>
      <c r="DH5" s="1467"/>
      <c r="DI5" s="1467"/>
      <c r="DJ5" s="1467"/>
      <c r="DK5" s="178"/>
      <c r="DL5" s="1468">
        <f>C46*L46+Q46*Z46+AE46*AN46+AS46*BB46+BG43*BQ43+BG44*BQ44+BG45*BQ45+BV43*CF43+BV44*CF44+BV45*CF45+CK43*CU43+CK44*CU44+CK45*CU45+CZ43*DJ43+CZ44*DJ44+CZ45*DJ45+DO43*DY43+DO44*DY44+DO45*DY45+C53*L53+C54*L54+C55*L55+Q56*Z56+AE56*AN56+AS56*BB56+BG56*BQ56+BV56*CF56+CK56*CU56+CZ53*DJ53+CZ54*DJ54+CZ55*DJ55+DO53*DY53+DO54*DY54+DO55*DY55+C62*L62+C63*L63+C64*L64+Q62*Z62+Q63*Z63+Q64*Z64+AE65*AN65+AS62*BB62+AS63*BB63+AS64*BB64+BG62*BQ62+BG63*BQ63+BG64*BQ64+BV62*CF62+BV63*CF63+BV64*CF64</f>
        <v>0</v>
      </c>
      <c r="DM5" s="1468"/>
      <c r="DN5" s="1468"/>
      <c r="DO5" s="1468"/>
      <c r="DP5" s="1468"/>
      <c r="DQ5" s="1468"/>
      <c r="DR5" s="1468"/>
      <c r="DS5" s="1468"/>
      <c r="DT5" s="1468"/>
      <c r="DU5" s="1468"/>
      <c r="DV5" s="1468"/>
      <c r="DW5" s="1468"/>
      <c r="DX5" s="1468"/>
      <c r="DY5" s="1468"/>
      <c r="DZ5" s="1468"/>
    </row>
    <row r="6" spans="2:130" ht="20.25" customHeight="1">
      <c r="B6" s="227"/>
      <c r="C6" s="227"/>
      <c r="D6" s="227"/>
      <c r="E6" s="227"/>
      <c r="F6" s="227"/>
      <c r="G6" s="227"/>
      <c r="H6" s="227"/>
      <c r="I6" s="227"/>
      <c r="J6" s="227"/>
      <c r="K6" s="227"/>
      <c r="L6" s="227"/>
      <c r="M6" s="227"/>
      <c r="N6" s="227"/>
      <c r="O6" s="227"/>
      <c r="P6" s="227"/>
      <c r="Q6" s="227"/>
      <c r="R6" s="227"/>
      <c r="S6" s="227"/>
      <c r="T6" s="227"/>
      <c r="U6" s="227"/>
      <c r="V6" s="227"/>
      <c r="W6" s="227"/>
      <c r="X6" s="227"/>
      <c r="Y6" s="227"/>
      <c r="Z6" s="227"/>
      <c r="AA6" s="227"/>
      <c r="AB6" s="227"/>
      <c r="AC6" s="227"/>
      <c r="AD6" s="227"/>
      <c r="AE6" s="227"/>
      <c r="AF6" s="227"/>
      <c r="AG6" s="227"/>
      <c r="AH6" s="227"/>
      <c r="AI6" s="227"/>
      <c r="AJ6" s="227"/>
      <c r="AK6" s="227"/>
      <c r="AL6" s="227"/>
      <c r="AM6" s="227"/>
      <c r="AN6" s="227"/>
      <c r="AO6" s="444"/>
      <c r="AP6" s="227"/>
      <c r="AQ6" s="227"/>
      <c r="AR6" s="227"/>
      <c r="AS6" s="227"/>
      <c r="AT6" s="227"/>
      <c r="AU6" s="227"/>
      <c r="AV6" s="227"/>
      <c r="AW6" s="227"/>
      <c r="AX6" s="227"/>
      <c r="AY6" s="227"/>
      <c r="AZ6" s="227"/>
      <c r="BA6" s="227"/>
      <c r="BB6" s="227"/>
      <c r="BC6" s="227"/>
      <c r="BD6" s="227"/>
      <c r="BE6" s="227"/>
      <c r="BF6" s="227"/>
      <c r="BG6" s="227"/>
      <c r="BH6" s="227"/>
      <c r="BI6" s="227"/>
      <c r="BJ6" s="227"/>
      <c r="BK6" s="227"/>
      <c r="BL6" s="227"/>
      <c r="BM6" s="227"/>
      <c r="BN6" s="227"/>
      <c r="BO6" s="227"/>
      <c r="BP6" s="227"/>
      <c r="BQ6" s="227"/>
      <c r="BR6" s="227"/>
      <c r="BS6" s="227"/>
      <c r="BT6" s="227"/>
      <c r="BU6" s="227"/>
      <c r="BV6" s="227"/>
      <c r="BW6" s="227"/>
      <c r="BX6" s="227"/>
      <c r="BY6" s="227"/>
      <c r="BZ6" s="227"/>
      <c r="CA6" s="227"/>
      <c r="CB6" s="227"/>
      <c r="CC6" s="227"/>
      <c r="CD6" s="227"/>
      <c r="CE6" s="227"/>
      <c r="CF6" s="227"/>
      <c r="CG6" s="227"/>
      <c r="CH6" s="227"/>
      <c r="CI6" s="227"/>
      <c r="CJ6" s="227"/>
      <c r="CK6" s="227"/>
      <c r="CL6" s="227"/>
      <c r="CM6" s="1207" t="s">
        <v>5001</v>
      </c>
      <c r="CN6" s="1207"/>
      <c r="CO6" s="1207"/>
      <c r="CP6" s="1207"/>
      <c r="CQ6" s="1207"/>
      <c r="CR6" s="1207"/>
      <c r="CS6" s="1207"/>
      <c r="CT6" s="1207"/>
      <c r="CU6" s="1207"/>
      <c r="CV6" s="159"/>
      <c r="CW6" s="1466">
        <f>CW3+CW4+CW5</f>
        <v>0</v>
      </c>
      <c r="CX6" s="1466"/>
      <c r="CY6" s="1466"/>
      <c r="CZ6" s="1466"/>
      <c r="DA6" s="1466"/>
      <c r="DB6" s="1466"/>
      <c r="DC6" s="1466"/>
      <c r="DD6" s="1466"/>
      <c r="DE6" s="1466"/>
      <c r="DF6" s="1466"/>
      <c r="DG6" s="1466"/>
      <c r="DH6" s="1466"/>
      <c r="DI6" s="1466"/>
      <c r="DJ6" s="1466"/>
      <c r="DK6" s="159"/>
      <c r="DL6" s="764">
        <f>DL3+DL4+DL5</f>
        <v>0</v>
      </c>
      <c r="DM6" s="764"/>
      <c r="DN6" s="764"/>
      <c r="DO6" s="764"/>
      <c r="DP6" s="764"/>
      <c r="DQ6" s="764"/>
      <c r="DR6" s="764"/>
      <c r="DS6" s="764"/>
      <c r="DT6" s="764"/>
      <c r="DU6" s="764"/>
      <c r="DV6" s="764"/>
      <c r="DW6" s="764"/>
      <c r="DX6" s="764"/>
      <c r="DY6" s="764"/>
      <c r="DZ6" s="764"/>
    </row>
    <row r="7" spans="2:130" ht="9" customHeight="1" thickBot="1">
      <c r="B7" s="801"/>
      <c r="C7" s="801"/>
      <c r="D7" s="801"/>
      <c r="E7" s="801"/>
      <c r="F7" s="801"/>
      <c r="G7" s="801"/>
      <c r="H7" s="801"/>
      <c r="I7" s="801"/>
      <c r="J7" s="801"/>
      <c r="K7" s="801"/>
      <c r="L7" s="801"/>
      <c r="M7" s="801"/>
      <c r="N7" s="801"/>
      <c r="O7" s="801"/>
      <c r="P7" s="801"/>
      <c r="Q7" s="801"/>
      <c r="R7" s="801"/>
      <c r="S7" s="801"/>
      <c r="T7" s="801"/>
      <c r="U7" s="801"/>
      <c r="V7" s="801"/>
      <c r="W7" s="801"/>
      <c r="X7" s="801"/>
      <c r="Y7" s="801"/>
      <c r="Z7" s="801"/>
      <c r="AA7" s="801"/>
      <c r="AB7" s="801"/>
      <c r="AC7" s="801"/>
      <c r="AD7" s="801"/>
      <c r="AE7" s="801"/>
      <c r="AF7" s="801"/>
      <c r="AG7" s="801"/>
      <c r="AH7" s="801"/>
      <c r="AI7" s="801"/>
      <c r="AJ7" s="801"/>
      <c r="AK7" s="801"/>
      <c r="AL7" s="801"/>
      <c r="AM7" s="801"/>
      <c r="AN7" s="801"/>
      <c r="AO7" s="801"/>
      <c r="AP7" s="801"/>
      <c r="AQ7" s="801"/>
      <c r="AR7" s="801"/>
      <c r="AS7" s="801"/>
      <c r="AT7" s="801"/>
      <c r="AU7" s="801"/>
      <c r="AV7" s="801"/>
      <c r="AW7" s="801"/>
      <c r="AX7" s="801"/>
      <c r="AY7" s="801"/>
      <c r="AZ7" s="801"/>
      <c r="BA7" s="801"/>
      <c r="BB7" s="801"/>
      <c r="BC7" s="801"/>
      <c r="BD7" s="801"/>
      <c r="BE7" s="801"/>
      <c r="BF7" s="801"/>
      <c r="BG7" s="801"/>
      <c r="BH7" s="801"/>
      <c r="BI7" s="801"/>
      <c r="BJ7" s="801"/>
      <c r="BK7" s="801"/>
      <c r="BL7" s="801"/>
      <c r="BM7" s="801"/>
      <c r="BN7" s="801"/>
      <c r="BO7" s="801"/>
      <c r="BP7" s="801"/>
      <c r="BQ7" s="801"/>
      <c r="BR7" s="801"/>
      <c r="BS7" s="801"/>
      <c r="BT7" s="801"/>
      <c r="BU7" s="801"/>
      <c r="BV7" s="801"/>
      <c r="BW7" s="801"/>
      <c r="BX7" s="801"/>
      <c r="BY7" s="801"/>
      <c r="BZ7" s="801"/>
      <c r="CA7" s="801"/>
      <c r="CB7" s="801"/>
      <c r="CC7" s="801"/>
      <c r="CD7" s="801"/>
      <c r="CE7" s="801"/>
      <c r="CF7" s="801"/>
      <c r="CG7" s="801"/>
      <c r="CH7" s="801"/>
      <c r="CI7" s="801"/>
      <c r="CJ7" s="801"/>
      <c r="CK7" s="801"/>
      <c r="CL7" s="801"/>
      <c r="CM7" s="801"/>
      <c r="CN7" s="801"/>
      <c r="CO7" s="801"/>
      <c r="CP7" s="801"/>
      <c r="CQ7" s="801"/>
      <c r="CR7" s="801"/>
      <c r="CS7" s="801"/>
      <c r="CT7" s="801"/>
      <c r="CU7" s="801"/>
      <c r="CV7" s="801"/>
      <c r="CW7" s="801"/>
      <c r="CX7" s="801"/>
      <c r="CY7" s="801"/>
      <c r="CZ7" s="801"/>
      <c r="DA7" s="801"/>
      <c r="DB7" s="801"/>
      <c r="DC7" s="801"/>
      <c r="DD7" s="801"/>
      <c r="DE7" s="801"/>
      <c r="DF7" s="801"/>
      <c r="DG7" s="801"/>
      <c r="DH7" s="801"/>
      <c r="DI7" s="801"/>
      <c r="DJ7" s="801"/>
      <c r="DK7" s="801"/>
      <c r="DL7" s="801"/>
      <c r="DM7" s="801"/>
      <c r="DN7" s="801"/>
      <c r="DO7" s="801"/>
      <c r="DP7" s="801"/>
      <c r="DQ7" s="801"/>
      <c r="DR7" s="801"/>
      <c r="DS7" s="801"/>
      <c r="DT7" s="801"/>
      <c r="DU7" s="801"/>
      <c r="DV7" s="801"/>
      <c r="DW7" s="801"/>
      <c r="DX7" s="801"/>
      <c r="DY7" s="801"/>
      <c r="DZ7" s="801"/>
    </row>
    <row r="8" spans="2:130" s="174" customFormat="1" ht="25.5" customHeight="1" thickBot="1">
      <c r="B8" s="133"/>
      <c r="C8" s="444"/>
      <c r="D8" s="444"/>
      <c r="E8" s="444"/>
      <c r="F8" s="444"/>
      <c r="G8" s="444"/>
      <c r="H8" s="444"/>
      <c r="I8" s="444"/>
      <c r="J8" s="444"/>
      <c r="K8" s="444"/>
      <c r="L8" s="444"/>
      <c r="M8" s="444"/>
      <c r="N8" s="444"/>
      <c r="O8" s="444"/>
      <c r="P8" s="444"/>
      <c r="Q8" s="444"/>
      <c r="R8" s="444"/>
      <c r="S8" s="444"/>
      <c r="T8" s="444"/>
      <c r="U8" s="444"/>
      <c r="V8" s="444"/>
      <c r="W8" s="444"/>
      <c r="X8" s="444"/>
      <c r="Y8" s="444"/>
      <c r="Z8" s="444"/>
      <c r="AA8" s="1545" t="s">
        <v>4343</v>
      </c>
      <c r="AB8" s="1546"/>
      <c r="AC8" s="1546"/>
      <c r="AD8" s="1546"/>
      <c r="AE8" s="1546"/>
      <c r="AF8" s="1546"/>
      <c r="AG8" s="1546"/>
      <c r="AH8" s="1546"/>
      <c r="AI8" s="1546"/>
      <c r="AJ8" s="1546"/>
      <c r="AK8" s="1546"/>
      <c r="AL8" s="1546"/>
      <c r="AM8" s="1547"/>
      <c r="AP8" s="1476" t="s">
        <v>4360</v>
      </c>
      <c r="AQ8" s="1477"/>
      <c r="AR8" s="1477"/>
      <c r="AS8" s="1477"/>
      <c r="AT8" s="1477"/>
      <c r="AU8" s="1477"/>
      <c r="AV8" s="1477"/>
      <c r="AW8" s="1477"/>
      <c r="AX8" s="1477"/>
      <c r="AY8" s="1477"/>
      <c r="AZ8" s="1477"/>
      <c r="BA8" s="1477"/>
      <c r="BB8" s="1477"/>
      <c r="BC8" s="1477"/>
      <c r="BD8" s="1477"/>
      <c r="BE8" s="1477"/>
      <c r="BF8" s="1477"/>
      <c r="BG8" s="1477"/>
      <c r="BH8" s="1477"/>
      <c r="BI8" s="1477"/>
      <c r="BJ8" s="1477"/>
      <c r="BK8" s="1477"/>
      <c r="BL8" s="1477"/>
      <c r="BM8" s="1477"/>
      <c r="BN8" s="1477"/>
      <c r="BO8" s="1477"/>
      <c r="BP8" s="1477"/>
      <c r="BQ8" s="1477"/>
      <c r="BR8" s="1477"/>
      <c r="BS8" s="1477"/>
      <c r="BT8" s="1477"/>
      <c r="BU8" s="1477"/>
      <c r="BV8" s="1477"/>
      <c r="BW8" s="1477"/>
      <c r="BX8" s="1477"/>
      <c r="BY8" s="1477"/>
      <c r="BZ8" s="1477"/>
      <c r="CA8" s="1477"/>
      <c r="CB8" s="1477"/>
      <c r="CC8" s="1477"/>
      <c r="CD8" s="1477"/>
      <c r="CE8" s="1477"/>
      <c r="CF8" s="1477"/>
      <c r="CG8" s="1477"/>
      <c r="CH8" s="1477"/>
      <c r="CI8" s="1477"/>
      <c r="CJ8" s="1477"/>
      <c r="CK8" s="1478"/>
      <c r="CL8" s="446"/>
    </row>
    <row r="9" spans="2:130" ht="17.25" customHeight="1">
      <c r="B9" s="227"/>
      <c r="C9" s="444"/>
      <c r="D9" s="444"/>
      <c r="E9" s="444"/>
      <c r="F9" s="444"/>
      <c r="G9" s="444"/>
      <c r="H9" s="444"/>
      <c r="I9" s="444"/>
      <c r="J9" s="444"/>
      <c r="K9" s="444"/>
      <c r="L9" s="444"/>
      <c r="M9" s="444"/>
      <c r="N9" s="444"/>
      <c r="O9" s="444"/>
      <c r="P9" s="444"/>
      <c r="Q9" s="444"/>
      <c r="R9" s="444"/>
      <c r="S9" s="444"/>
      <c r="T9" s="444"/>
      <c r="U9" s="444"/>
      <c r="V9" s="444"/>
      <c r="W9" s="444"/>
      <c r="X9" s="444"/>
      <c r="Y9" s="444"/>
      <c r="Z9" s="444"/>
      <c r="AA9" s="1548"/>
      <c r="AB9" s="1549"/>
      <c r="AC9" s="1549"/>
      <c r="AD9" s="1549"/>
      <c r="AE9" s="1549"/>
      <c r="AF9" s="1549"/>
      <c r="AG9" s="1549"/>
      <c r="AH9" s="1549"/>
      <c r="AI9" s="1549"/>
      <c r="AJ9" s="1549"/>
      <c r="AK9" s="1549"/>
      <c r="AL9" s="1549"/>
      <c r="AM9" s="1550"/>
      <c r="AO9" s="174"/>
      <c r="AP9" s="1480" t="s">
        <v>5014</v>
      </c>
      <c r="AQ9" s="1481"/>
      <c r="AR9" s="1481"/>
      <c r="AS9" s="1481"/>
      <c r="AT9" s="1481"/>
      <c r="AU9" s="1481"/>
      <c r="AV9" s="1481"/>
      <c r="AW9" s="1481"/>
      <c r="AX9" s="1481"/>
      <c r="AY9" s="1481"/>
      <c r="AZ9" s="1481"/>
      <c r="BA9" s="1481"/>
      <c r="BB9" s="1481"/>
      <c r="BC9" s="1481"/>
      <c r="BD9" s="1481"/>
      <c r="BE9" s="1481"/>
      <c r="BF9" s="1481"/>
      <c r="BG9" s="1481"/>
      <c r="BH9" s="1481"/>
      <c r="BI9" s="1481"/>
      <c r="BJ9" s="1481"/>
      <c r="BK9" s="1481"/>
      <c r="BL9" s="1481"/>
      <c r="BM9" s="1481"/>
      <c r="BN9" s="1481"/>
      <c r="BO9" s="1481"/>
      <c r="BP9" s="1481"/>
      <c r="BQ9" s="1481"/>
      <c r="BR9" s="1481"/>
      <c r="BS9" s="1481"/>
      <c r="BT9" s="1481"/>
      <c r="BU9" s="1481"/>
      <c r="BV9" s="1481"/>
      <c r="BW9" s="1481"/>
      <c r="BX9" s="1481"/>
      <c r="BY9" s="1481"/>
      <c r="BZ9" s="1481"/>
      <c r="CA9" s="1481"/>
      <c r="CB9" s="1481"/>
      <c r="CC9" s="1481"/>
      <c r="CD9" s="1481"/>
      <c r="CE9" s="1481"/>
      <c r="CF9" s="1481"/>
      <c r="CG9" s="1481"/>
      <c r="CH9" s="1481"/>
      <c r="CI9" s="1481"/>
      <c r="CJ9" s="1481"/>
      <c r="CK9" s="1482"/>
      <c r="CL9" s="446"/>
    </row>
    <row r="10" spans="2:130" s="174" customFormat="1" ht="20.25" customHeight="1">
      <c r="B10" s="133"/>
      <c r="C10" s="444"/>
      <c r="D10" s="444"/>
      <c r="E10" s="444"/>
      <c r="F10" s="444"/>
      <c r="G10" s="444"/>
      <c r="H10" s="444"/>
      <c r="I10" s="444"/>
      <c r="J10" s="444"/>
      <c r="K10" s="444"/>
      <c r="L10" s="444"/>
      <c r="M10" s="444"/>
      <c r="N10" s="444"/>
      <c r="O10" s="444"/>
      <c r="P10" s="444"/>
      <c r="Q10" s="444"/>
      <c r="R10" s="444"/>
      <c r="S10" s="444"/>
      <c r="T10" s="444"/>
      <c r="U10" s="444"/>
      <c r="V10" s="444"/>
      <c r="W10" s="444"/>
      <c r="X10" s="444"/>
      <c r="Y10" s="444"/>
      <c r="Z10" s="444"/>
      <c r="AA10" s="1548"/>
      <c r="AB10" s="1549"/>
      <c r="AC10" s="1549"/>
      <c r="AD10" s="1549"/>
      <c r="AE10" s="1549"/>
      <c r="AF10" s="1549"/>
      <c r="AG10" s="1549"/>
      <c r="AH10" s="1549"/>
      <c r="AI10" s="1549"/>
      <c r="AJ10" s="1549"/>
      <c r="AK10" s="1549"/>
      <c r="AL10" s="1549"/>
      <c r="AM10" s="1550"/>
      <c r="AP10" s="1212" t="s">
        <v>316</v>
      </c>
      <c r="AQ10" s="1213"/>
      <c r="AR10" s="1213"/>
      <c r="AS10" s="1213"/>
      <c r="AT10" s="1213"/>
      <c r="AU10" s="1213"/>
      <c r="AV10" s="1213"/>
      <c r="AW10" s="1213"/>
      <c r="AX10" s="1213"/>
      <c r="AY10" s="1213"/>
      <c r="AZ10" s="1213"/>
      <c r="BA10" s="1213"/>
      <c r="BB10" s="1213"/>
      <c r="BC10" s="1213"/>
      <c r="BD10" s="1213"/>
      <c r="BE10" s="1213"/>
      <c r="BF10" s="1213"/>
      <c r="BG10" s="1213"/>
      <c r="BH10" s="1213"/>
      <c r="BI10" s="1213"/>
      <c r="BJ10" s="1213"/>
      <c r="BK10" s="1213"/>
      <c r="BL10" s="1213"/>
      <c r="BM10" s="1213"/>
      <c r="BN10" s="1213"/>
      <c r="BO10" s="1213"/>
      <c r="BP10" s="1213"/>
      <c r="BQ10" s="1213"/>
      <c r="BR10" s="1213"/>
      <c r="BS10" s="1213"/>
      <c r="BT10" s="1213"/>
      <c r="BU10" s="1213"/>
      <c r="BV10" s="1213"/>
      <c r="BW10" s="1213"/>
      <c r="BX10" s="1213"/>
      <c r="BY10" s="1213"/>
      <c r="BZ10" s="1213"/>
      <c r="CA10" s="1213"/>
      <c r="CB10" s="1213"/>
      <c r="CC10" s="1213"/>
      <c r="CD10" s="1213"/>
      <c r="CE10" s="1213"/>
      <c r="CF10" s="1213"/>
      <c r="CG10" s="1213"/>
      <c r="CH10" s="1213"/>
      <c r="CI10" s="1213"/>
      <c r="CJ10" s="1213"/>
      <c r="CK10" s="1214"/>
      <c r="CL10" s="446"/>
    </row>
    <row r="11" spans="2:130" s="174" customFormat="1" ht="38.25" customHeight="1">
      <c r="B11" s="133"/>
      <c r="C11" s="444"/>
      <c r="D11" s="444"/>
      <c r="E11" s="444"/>
      <c r="F11" s="444"/>
      <c r="G11" s="444"/>
      <c r="H11" s="444"/>
      <c r="I11" s="444"/>
      <c r="J11" s="444"/>
      <c r="K11" s="444"/>
      <c r="L11" s="444"/>
      <c r="M11" s="444"/>
      <c r="N11" s="444"/>
      <c r="O11" s="444"/>
      <c r="P11" s="444"/>
      <c r="Q11" s="444"/>
      <c r="R11" s="444"/>
      <c r="S11" s="444"/>
      <c r="T11" s="444"/>
      <c r="U11" s="444"/>
      <c r="V11" s="444"/>
      <c r="W11" s="444"/>
      <c r="X11" s="444"/>
      <c r="Y11" s="444"/>
      <c r="Z11" s="444"/>
      <c r="AA11" s="1548"/>
      <c r="AB11" s="1549"/>
      <c r="AC11" s="1549"/>
      <c r="AD11" s="1549"/>
      <c r="AE11" s="1549"/>
      <c r="AF11" s="1549"/>
      <c r="AG11" s="1549"/>
      <c r="AH11" s="1549"/>
      <c r="AI11" s="1549"/>
      <c r="AJ11" s="1549"/>
      <c r="AK11" s="1549"/>
      <c r="AL11" s="1549"/>
      <c r="AM11" s="1550"/>
      <c r="AP11" s="1493" t="s">
        <v>314</v>
      </c>
      <c r="AQ11" s="1494"/>
      <c r="AR11" s="1494"/>
      <c r="AS11" s="1494"/>
      <c r="AT11" s="1494"/>
      <c r="AU11" s="1494"/>
      <c r="AV11" s="1494"/>
      <c r="AW11" s="1494"/>
      <c r="AX11" s="1494"/>
      <c r="AY11" s="1495"/>
      <c r="AZ11" s="1483" t="s">
        <v>320</v>
      </c>
      <c r="BA11" s="1484"/>
      <c r="BB11" s="1484"/>
      <c r="BC11" s="1484"/>
      <c r="BD11" s="1484"/>
      <c r="BE11" s="1484"/>
      <c r="BF11" s="1484"/>
      <c r="BG11" s="1484"/>
      <c r="BH11" s="1484"/>
      <c r="BI11" s="1484"/>
      <c r="BJ11" s="1485"/>
      <c r="BK11" s="1515" t="s">
        <v>332</v>
      </c>
      <c r="BL11" s="1515"/>
      <c r="BM11" s="1515"/>
      <c r="BN11" s="1515"/>
      <c r="BO11" s="1515"/>
      <c r="BP11" s="1515"/>
      <c r="BQ11" s="1515"/>
      <c r="BR11" s="1515"/>
      <c r="BS11" s="1515"/>
      <c r="BT11" s="1515"/>
      <c r="BU11" s="1515"/>
      <c r="BV11" s="1514" t="s">
        <v>5018</v>
      </c>
      <c r="BW11" s="1514"/>
      <c r="BX11" s="1514"/>
      <c r="BY11" s="1514"/>
      <c r="BZ11" s="1514"/>
      <c r="CA11" s="1514"/>
      <c r="CB11" s="1514"/>
      <c r="CC11" s="1514"/>
      <c r="CD11" s="1514"/>
      <c r="CE11" s="1487" t="s">
        <v>5019</v>
      </c>
      <c r="CF11" s="1488"/>
      <c r="CG11" s="1488"/>
      <c r="CH11" s="1488"/>
      <c r="CI11" s="1488"/>
      <c r="CJ11" s="1488"/>
      <c r="CK11" s="1489"/>
      <c r="CL11" s="446"/>
    </row>
    <row r="12" spans="2:130" ht="147" customHeight="1">
      <c r="B12" s="227"/>
      <c r="C12" s="444"/>
      <c r="D12" s="444"/>
      <c r="E12" s="444"/>
      <c r="F12" s="444"/>
      <c r="G12" s="444"/>
      <c r="H12" s="444"/>
      <c r="I12" s="444"/>
      <c r="J12" s="444"/>
      <c r="K12" s="444"/>
      <c r="L12" s="444"/>
      <c r="M12" s="444"/>
      <c r="N12" s="444"/>
      <c r="O12" s="444"/>
      <c r="P12" s="444"/>
      <c r="Q12" s="444"/>
      <c r="R12" s="444"/>
      <c r="S12" s="444"/>
      <c r="T12" s="444"/>
      <c r="U12" s="444"/>
      <c r="V12" s="444"/>
      <c r="W12" s="444"/>
      <c r="X12" s="444"/>
      <c r="Y12" s="444"/>
      <c r="Z12" s="444"/>
      <c r="AA12" s="1548"/>
      <c r="AB12" s="1549"/>
      <c r="AC12" s="1549"/>
      <c r="AD12" s="1549"/>
      <c r="AE12" s="1549"/>
      <c r="AF12" s="1549"/>
      <c r="AG12" s="1549"/>
      <c r="AH12" s="1549"/>
      <c r="AI12" s="1549"/>
      <c r="AJ12" s="1549"/>
      <c r="AK12" s="1549"/>
      <c r="AL12" s="1549"/>
      <c r="AM12" s="1550"/>
      <c r="AO12" s="174"/>
      <c r="AP12" s="1500"/>
      <c r="AQ12" s="1501"/>
      <c r="AR12" s="1501"/>
      <c r="AS12" s="1501"/>
      <c r="AT12" s="1501"/>
      <c r="AU12" s="1501"/>
      <c r="AV12" s="1501"/>
      <c r="AW12" s="1501"/>
      <c r="AX12" s="1501"/>
      <c r="AY12" s="1501"/>
      <c r="AZ12" s="1501"/>
      <c r="BA12" s="1501"/>
      <c r="BB12" s="1501"/>
      <c r="BC12" s="1501"/>
      <c r="BD12" s="1501"/>
      <c r="BE12" s="1501"/>
      <c r="BF12" s="1501"/>
      <c r="BG12" s="1501"/>
      <c r="BH12" s="1501"/>
      <c r="BI12" s="1501"/>
      <c r="BJ12" s="1501"/>
      <c r="BK12" s="1501"/>
      <c r="BL12" s="1501"/>
      <c r="BM12" s="1501"/>
      <c r="BN12" s="1501"/>
      <c r="BO12" s="1501"/>
      <c r="BP12" s="1501"/>
      <c r="BQ12" s="1501"/>
      <c r="BR12" s="1501"/>
      <c r="BS12" s="1501"/>
      <c r="BT12" s="1501"/>
      <c r="BU12" s="1501"/>
      <c r="BV12" s="1501"/>
      <c r="BW12" s="1501"/>
      <c r="BX12" s="1501"/>
      <c r="BY12" s="1501"/>
      <c r="BZ12" s="1501"/>
      <c r="CA12" s="1501"/>
      <c r="CB12" s="1501"/>
      <c r="CC12" s="1501"/>
      <c r="CD12" s="1501"/>
      <c r="CE12" s="1501"/>
      <c r="CF12" s="1501"/>
      <c r="CG12" s="1501"/>
      <c r="CH12" s="1501"/>
      <c r="CI12" s="1501"/>
      <c r="CJ12" s="1501"/>
      <c r="CK12" s="1502"/>
      <c r="CL12" s="446"/>
    </row>
    <row r="13" spans="2:130" ht="24" customHeight="1">
      <c r="B13" s="227"/>
      <c r="C13" s="444"/>
      <c r="D13" s="444"/>
      <c r="E13" s="444"/>
      <c r="F13" s="444"/>
      <c r="G13" s="444"/>
      <c r="H13" s="444"/>
      <c r="I13" s="444"/>
      <c r="J13" s="444"/>
      <c r="K13" s="444"/>
      <c r="L13" s="444"/>
      <c r="M13" s="444"/>
      <c r="N13" s="444"/>
      <c r="O13" s="444"/>
      <c r="P13" s="444"/>
      <c r="Q13" s="444"/>
      <c r="R13" s="444"/>
      <c r="S13" s="444"/>
      <c r="T13" s="444"/>
      <c r="U13" s="444"/>
      <c r="V13" s="444"/>
      <c r="W13" s="444"/>
      <c r="X13" s="444"/>
      <c r="Y13" s="444"/>
      <c r="Z13" s="444"/>
      <c r="AA13" s="1548"/>
      <c r="AB13" s="1549"/>
      <c r="AC13" s="1549"/>
      <c r="AD13" s="1549"/>
      <c r="AE13" s="1549"/>
      <c r="AF13" s="1549"/>
      <c r="AG13" s="1549"/>
      <c r="AH13" s="1549"/>
      <c r="AI13" s="1549"/>
      <c r="AJ13" s="1549"/>
      <c r="AK13" s="1549"/>
      <c r="AL13" s="1549"/>
      <c r="AM13" s="1550"/>
      <c r="AO13" s="180" t="s">
        <v>338</v>
      </c>
      <c r="AP13" s="1470">
        <f>VLOOKUP(AO13,'Прайс-лист'!$B:$K,10,0)</f>
        <v>11360</v>
      </c>
      <c r="AQ13" s="1471"/>
      <c r="AR13" s="1471"/>
      <c r="AS13" s="1471"/>
      <c r="AT13" s="1471"/>
      <c r="AU13" s="1471"/>
      <c r="AV13" s="1471"/>
      <c r="AW13" s="1471"/>
      <c r="AX13" s="1471"/>
      <c r="AY13" s="1471"/>
      <c r="AZ13" s="1471"/>
      <c r="BA13" s="1471"/>
      <c r="BB13" s="1471"/>
      <c r="BC13" s="1471"/>
      <c r="BD13" s="1472"/>
      <c r="BE13" s="180" t="s">
        <v>344</v>
      </c>
      <c r="BF13" s="1509"/>
      <c r="BG13" s="1510"/>
      <c r="BH13" s="1510"/>
      <c r="BI13" s="1510"/>
      <c r="BJ13" s="1511"/>
      <c r="BK13" s="1516">
        <f>VLOOKUP(AO15,'Прайс-лист'!$B:$K,10,0)</f>
        <v>11360</v>
      </c>
      <c r="BL13" s="1516"/>
      <c r="BM13" s="1516"/>
      <c r="BN13" s="1516"/>
      <c r="BO13" s="1516"/>
      <c r="BP13" s="1516"/>
      <c r="BQ13" s="1516"/>
      <c r="BR13" s="1516"/>
      <c r="BS13" s="1517"/>
      <c r="BT13" s="1503"/>
      <c r="BU13" s="1504"/>
      <c r="BV13" s="1504"/>
      <c r="BW13" s="1505"/>
      <c r="BX13" s="1490">
        <f>VLOOKUP(BE13,'Прайс-лист'!$B:$K,10,0)</f>
        <v>11360</v>
      </c>
      <c r="BY13" s="1491"/>
      <c r="BZ13" s="1491"/>
      <c r="CA13" s="1491"/>
      <c r="CB13" s="1491"/>
      <c r="CC13" s="1491"/>
      <c r="CD13" s="1491"/>
      <c r="CE13" s="1491"/>
      <c r="CF13" s="1491"/>
      <c r="CG13" s="1492"/>
      <c r="CH13" s="1496"/>
      <c r="CI13" s="1496"/>
      <c r="CJ13" s="1496"/>
      <c r="CK13" s="1497"/>
      <c r="CL13" s="447"/>
      <c r="DG13" s="446"/>
      <c r="DH13" s="446"/>
      <c r="DI13" s="446"/>
      <c r="DJ13" s="446"/>
      <c r="DK13" s="446"/>
      <c r="DL13" s="446"/>
      <c r="DM13" s="446"/>
      <c r="DN13" s="446"/>
      <c r="DO13" s="446"/>
      <c r="DP13" s="446"/>
    </row>
    <row r="14" spans="2:130" ht="24" customHeight="1" thickBot="1">
      <c r="B14" s="227"/>
      <c r="C14" s="444"/>
      <c r="D14" s="444"/>
      <c r="E14" s="444"/>
      <c r="F14" s="444"/>
      <c r="G14" s="444"/>
      <c r="H14" s="444"/>
      <c r="I14" s="444"/>
      <c r="J14" s="444"/>
      <c r="K14" s="444"/>
      <c r="L14" s="444"/>
      <c r="M14" s="444"/>
      <c r="N14" s="444"/>
      <c r="O14" s="444"/>
      <c r="P14" s="444"/>
      <c r="Q14" s="444"/>
      <c r="R14" s="444"/>
      <c r="S14" s="444"/>
      <c r="T14" s="444"/>
      <c r="U14" s="444"/>
      <c r="V14" s="444"/>
      <c r="W14" s="444"/>
      <c r="X14" s="444"/>
      <c r="Y14" s="444"/>
      <c r="Z14" s="444"/>
      <c r="AA14" s="1548"/>
      <c r="AB14" s="1549"/>
      <c r="AC14" s="1549"/>
      <c r="AD14" s="1549"/>
      <c r="AE14" s="1549"/>
      <c r="AF14" s="1549"/>
      <c r="AG14" s="1549"/>
      <c r="AH14" s="1549"/>
      <c r="AI14" s="1549"/>
      <c r="AJ14" s="1549"/>
      <c r="AK14" s="1549"/>
      <c r="AL14" s="1549"/>
      <c r="AM14" s="1550"/>
      <c r="AO14" s="180" t="s">
        <v>341</v>
      </c>
      <c r="AP14" s="1473">
        <f>VLOOKUP(AO14,'Прайс-лист'!$B:$K,10,0)</f>
        <v>11360</v>
      </c>
      <c r="AQ14" s="1474"/>
      <c r="AR14" s="1474"/>
      <c r="AS14" s="1474"/>
      <c r="AT14" s="1474"/>
      <c r="AU14" s="1474"/>
      <c r="AV14" s="1474"/>
      <c r="AW14" s="1474"/>
      <c r="AX14" s="1474"/>
      <c r="AY14" s="1474"/>
      <c r="AZ14" s="1474"/>
      <c r="BA14" s="1474"/>
      <c r="BB14" s="1474"/>
      <c r="BC14" s="1474"/>
      <c r="BD14" s="1475"/>
      <c r="BE14" s="184" t="s">
        <v>347</v>
      </c>
      <c r="BF14" s="1512"/>
      <c r="BG14" s="1513"/>
      <c r="BH14" s="1513"/>
      <c r="BI14" s="1513"/>
      <c r="BJ14" s="1479"/>
      <c r="BK14" s="1518"/>
      <c r="BL14" s="1518"/>
      <c r="BM14" s="1518"/>
      <c r="BN14" s="1518"/>
      <c r="BO14" s="1518"/>
      <c r="BP14" s="1518"/>
      <c r="BQ14" s="1518"/>
      <c r="BR14" s="1518"/>
      <c r="BS14" s="1519"/>
      <c r="BT14" s="1506"/>
      <c r="BU14" s="1507"/>
      <c r="BV14" s="1507"/>
      <c r="BW14" s="1508"/>
      <c r="BX14" s="1542">
        <f>VLOOKUP(BE14,'Прайс-лист'!$B:$K,10,0)</f>
        <v>11360</v>
      </c>
      <c r="BY14" s="1543"/>
      <c r="BZ14" s="1543"/>
      <c r="CA14" s="1543"/>
      <c r="CB14" s="1543"/>
      <c r="CC14" s="1543"/>
      <c r="CD14" s="1543"/>
      <c r="CE14" s="1543"/>
      <c r="CF14" s="1543"/>
      <c r="CG14" s="1544"/>
      <c r="CH14" s="1498"/>
      <c r="CI14" s="1498"/>
      <c r="CJ14" s="1498"/>
      <c r="CK14" s="1499"/>
      <c r="CL14" s="446"/>
      <c r="DF14" s="446"/>
      <c r="DG14" s="446"/>
      <c r="DH14" s="446"/>
      <c r="DI14" s="446"/>
      <c r="DJ14" s="446"/>
      <c r="DK14" s="446"/>
      <c r="DL14" s="446"/>
      <c r="DM14" s="446"/>
      <c r="DN14" s="446"/>
      <c r="DO14" s="446"/>
      <c r="DP14" s="446"/>
    </row>
    <row r="15" spans="2:130" ht="22.5" customHeight="1" thickBot="1">
      <c r="B15" s="227"/>
      <c r="C15" s="444"/>
      <c r="D15" s="444"/>
      <c r="E15" s="444"/>
      <c r="F15" s="444"/>
      <c r="G15" s="444"/>
      <c r="H15" s="444"/>
      <c r="I15" s="444"/>
      <c r="J15" s="444"/>
      <c r="K15" s="444"/>
      <c r="L15" s="444"/>
      <c r="M15" s="444"/>
      <c r="N15" s="444"/>
      <c r="O15" s="444"/>
      <c r="P15" s="444"/>
      <c r="Q15" s="444"/>
      <c r="R15" s="444"/>
      <c r="S15" s="444"/>
      <c r="T15" s="444"/>
      <c r="U15" s="444"/>
      <c r="V15" s="444"/>
      <c r="W15" s="444"/>
      <c r="X15" s="444"/>
      <c r="Y15" s="444"/>
      <c r="Z15" s="444"/>
      <c r="AA15" s="1551"/>
      <c r="AB15" s="1552"/>
      <c r="AC15" s="1552"/>
      <c r="AD15" s="1552"/>
      <c r="AE15" s="1552"/>
      <c r="AF15" s="1552"/>
      <c r="AG15" s="1552"/>
      <c r="AH15" s="1552"/>
      <c r="AI15" s="1552"/>
      <c r="AJ15" s="1552"/>
      <c r="AK15" s="1552"/>
      <c r="AL15" s="1552"/>
      <c r="AM15" s="1553"/>
      <c r="AO15" s="180" t="s">
        <v>350</v>
      </c>
      <c r="AU15" s="446"/>
      <c r="AV15" s="446"/>
      <c r="AW15" s="446"/>
      <c r="AX15" s="446"/>
      <c r="AY15" s="446"/>
      <c r="AZ15" s="446"/>
      <c r="BA15" s="446"/>
      <c r="BB15" s="446"/>
      <c r="BC15" s="446"/>
      <c r="BD15" s="446"/>
      <c r="BE15" s="446"/>
      <c r="BF15" s="446"/>
      <c r="BG15" s="446"/>
      <c r="BH15" s="446"/>
    </row>
    <row r="16" spans="2:130" ht="9" customHeight="1" thickBot="1">
      <c r="B16" s="227"/>
      <c r="C16" s="227"/>
      <c r="D16" s="227"/>
      <c r="E16" s="227"/>
      <c r="F16" s="227"/>
      <c r="G16" s="227"/>
      <c r="H16" s="227"/>
      <c r="I16" s="227"/>
      <c r="J16" s="227"/>
      <c r="K16" s="227"/>
      <c r="L16" s="227"/>
      <c r="M16" s="227"/>
      <c r="N16" s="227"/>
      <c r="O16" s="227"/>
      <c r="P16" s="227"/>
      <c r="Q16" s="227"/>
      <c r="R16" s="227"/>
      <c r="S16" s="227"/>
      <c r="T16" s="227"/>
      <c r="U16" s="227"/>
      <c r="V16" s="227"/>
      <c r="W16" s="227"/>
      <c r="X16" s="227"/>
      <c r="Y16" s="227"/>
      <c r="Z16" s="227"/>
      <c r="AA16" s="227"/>
      <c r="AB16" s="227"/>
      <c r="AC16" s="227"/>
      <c r="AD16" s="227"/>
      <c r="AE16" s="227"/>
      <c r="AF16" s="227"/>
      <c r="AG16" s="227"/>
      <c r="AH16" s="227"/>
      <c r="AI16" s="227"/>
      <c r="AJ16" s="227"/>
      <c r="AK16" s="227"/>
      <c r="AL16" s="227"/>
      <c r="AM16" s="227"/>
      <c r="AN16" s="227"/>
      <c r="AO16" s="444"/>
      <c r="AP16" s="227"/>
      <c r="AQ16" s="227"/>
      <c r="AR16" s="227"/>
      <c r="AS16" s="227"/>
      <c r="AT16" s="227"/>
      <c r="AU16" s="227"/>
      <c r="AV16" s="227"/>
      <c r="AW16" s="227"/>
      <c r="AX16" s="227"/>
      <c r="AY16" s="227"/>
      <c r="AZ16" s="227"/>
      <c r="BA16" s="227"/>
      <c r="BB16" s="227"/>
      <c r="BC16" s="227"/>
      <c r="BD16" s="227"/>
      <c r="BE16" s="227"/>
      <c r="BF16" s="227"/>
      <c r="BG16" s="227"/>
      <c r="BH16" s="227"/>
      <c r="BI16" s="227"/>
      <c r="BJ16" s="227"/>
      <c r="BK16" s="227"/>
      <c r="BL16" s="227"/>
      <c r="BM16" s="227"/>
      <c r="BN16" s="227"/>
      <c r="BO16" s="227"/>
      <c r="BP16" s="227"/>
      <c r="BQ16" s="227"/>
      <c r="BR16" s="227"/>
      <c r="BS16" s="227"/>
      <c r="BT16" s="227"/>
      <c r="BU16" s="227"/>
      <c r="BV16" s="227"/>
      <c r="BW16" s="227"/>
      <c r="BX16" s="227"/>
      <c r="BY16" s="227"/>
      <c r="BZ16" s="227"/>
      <c r="CA16" s="227"/>
      <c r="CB16" s="227"/>
      <c r="CC16" s="227"/>
      <c r="CD16" s="227"/>
      <c r="CE16" s="227"/>
      <c r="CF16" s="227"/>
      <c r="CG16" s="227"/>
      <c r="CH16" s="227"/>
      <c r="CI16" s="227"/>
      <c r="CJ16" s="227"/>
      <c r="CK16" s="227"/>
      <c r="CL16" s="227"/>
      <c r="CM16" s="227"/>
      <c r="CN16" s="227"/>
      <c r="CO16" s="227"/>
      <c r="CP16" s="180"/>
      <c r="CQ16" s="227"/>
      <c r="CR16" s="227"/>
      <c r="CS16" s="227"/>
      <c r="CT16" s="227"/>
      <c r="CU16" s="227"/>
      <c r="CV16" s="227"/>
      <c r="CW16" s="227"/>
      <c r="CX16" s="227"/>
      <c r="CY16" s="227"/>
      <c r="CZ16" s="227"/>
      <c r="DA16" s="227"/>
      <c r="DB16" s="227"/>
      <c r="DC16" s="227"/>
      <c r="DD16" s="227"/>
      <c r="DE16" s="227"/>
      <c r="DF16" s="227"/>
      <c r="DG16" s="227"/>
      <c r="DH16" s="227"/>
      <c r="DI16" s="227"/>
      <c r="DJ16" s="227"/>
      <c r="DK16" s="227"/>
      <c r="DL16" s="227"/>
      <c r="DM16" s="227"/>
      <c r="DN16" s="227"/>
    </row>
    <row r="17" spans="1:130" s="181" customFormat="1" ht="27" customHeight="1" thickBot="1">
      <c r="C17" s="1396" t="s">
        <v>4332</v>
      </c>
      <c r="D17" s="1397"/>
      <c r="E17" s="1397"/>
      <c r="F17" s="1397"/>
      <c r="G17" s="1397"/>
      <c r="H17" s="1397"/>
      <c r="I17" s="1397"/>
      <c r="J17" s="1397"/>
      <c r="K17" s="1397"/>
      <c r="L17" s="1397"/>
      <c r="M17" s="1397"/>
      <c r="N17" s="1397"/>
      <c r="O17" s="1397"/>
      <c r="P17" s="1397"/>
      <c r="Q17" s="1397"/>
      <c r="R17" s="1397"/>
      <c r="S17" s="1397"/>
      <c r="T17" s="1397"/>
      <c r="U17" s="1397"/>
      <c r="V17" s="1397"/>
      <c r="W17" s="1397"/>
      <c r="X17" s="1397"/>
      <c r="Y17" s="1397"/>
      <c r="Z17" s="1397"/>
      <c r="AA17" s="1397"/>
      <c r="AB17" s="1397"/>
      <c r="AC17" s="1397"/>
      <c r="AD17" s="1397"/>
      <c r="AE17" s="1397"/>
      <c r="AF17" s="1397"/>
      <c r="AG17" s="1397"/>
      <c r="AH17" s="1397"/>
      <c r="AI17" s="1397"/>
      <c r="AJ17" s="1397"/>
      <c r="AK17" s="1397"/>
      <c r="AL17" s="1397"/>
      <c r="AM17" s="1397"/>
      <c r="AN17" s="1397"/>
      <c r="AO17" s="1397"/>
      <c r="AP17" s="1397"/>
      <c r="AQ17" s="1397"/>
      <c r="AR17" s="1397"/>
      <c r="AS17" s="1397"/>
      <c r="AT17" s="1397"/>
      <c r="AU17" s="1397"/>
      <c r="AV17" s="1397"/>
      <c r="AW17" s="1397"/>
      <c r="AX17" s="1397"/>
      <c r="AY17" s="1397"/>
      <c r="AZ17" s="1397"/>
      <c r="BA17" s="1397"/>
      <c r="BB17" s="1397"/>
      <c r="BC17" s="1397"/>
      <c r="BD17" s="1397"/>
      <c r="BE17" s="1397"/>
      <c r="BF17" s="1397"/>
      <c r="BG17" s="1397"/>
      <c r="BH17" s="1397"/>
      <c r="BI17" s="1397"/>
      <c r="BJ17" s="1397"/>
      <c r="BK17" s="1397"/>
      <c r="BL17" s="1397"/>
      <c r="BM17" s="1397"/>
      <c r="BN17" s="1397"/>
      <c r="BO17" s="1397"/>
      <c r="BP17" s="1397"/>
      <c r="BQ17" s="1397"/>
      <c r="BR17" s="1397"/>
      <c r="BS17" s="1397"/>
      <c r="BT17" s="1397"/>
      <c r="BU17" s="1397"/>
      <c r="BV17" s="1397"/>
      <c r="BW17" s="1397"/>
      <c r="BX17" s="1397"/>
      <c r="BY17" s="1397"/>
      <c r="BZ17" s="1397"/>
      <c r="CA17" s="1397"/>
      <c r="CB17" s="1397"/>
      <c r="CC17" s="1397"/>
      <c r="CD17" s="1397"/>
      <c r="CE17" s="1397"/>
      <c r="CF17" s="1397"/>
      <c r="CG17" s="1397"/>
      <c r="CH17" s="1397"/>
      <c r="CI17" s="1397"/>
      <c r="CJ17" s="1397"/>
      <c r="CK17" s="1397"/>
      <c r="CL17" s="1397"/>
      <c r="CM17" s="1397"/>
      <c r="CN17" s="1397"/>
      <c r="CO17" s="1397"/>
      <c r="CP17" s="1397"/>
      <c r="CQ17" s="1397"/>
      <c r="CR17" s="1397"/>
      <c r="CS17" s="1397"/>
      <c r="CT17" s="1397"/>
      <c r="CU17" s="1397"/>
      <c r="CV17" s="1397"/>
      <c r="CW17" s="1397"/>
      <c r="CX17" s="1397"/>
      <c r="CY17" s="1397"/>
      <c r="CZ17" s="1397"/>
      <c r="DA17" s="1397"/>
      <c r="DB17" s="1397"/>
      <c r="DC17" s="1397"/>
      <c r="DD17" s="1397"/>
      <c r="DE17" s="1397"/>
      <c r="DF17" s="1397"/>
      <c r="DG17" s="1397"/>
      <c r="DH17" s="1397"/>
      <c r="DI17" s="1397"/>
      <c r="DJ17" s="1397"/>
      <c r="DK17" s="1397"/>
      <c r="DL17" s="1397"/>
      <c r="DM17" s="1397"/>
      <c r="DN17" s="1397"/>
      <c r="DO17" s="1397"/>
      <c r="DP17" s="1397"/>
      <c r="DQ17" s="1397"/>
      <c r="DR17" s="1397"/>
      <c r="DS17" s="1397"/>
      <c r="DT17" s="1397"/>
      <c r="DU17" s="1397"/>
      <c r="DV17" s="1397"/>
      <c r="DW17" s="1397"/>
      <c r="DX17" s="1397"/>
      <c r="DY17" s="1397"/>
      <c r="DZ17" s="1398"/>
    </row>
    <row r="18" spans="1:130" ht="9.75" customHeight="1">
      <c r="B18" s="227"/>
      <c r="C18" s="224"/>
      <c r="D18" s="224"/>
      <c r="E18" s="224"/>
      <c r="F18" s="224"/>
      <c r="G18" s="224"/>
      <c r="H18" s="224"/>
      <c r="I18" s="224"/>
      <c r="J18" s="224"/>
      <c r="K18" s="224"/>
      <c r="L18" s="224"/>
      <c r="M18" s="224"/>
      <c r="N18" s="224"/>
      <c r="O18" s="224"/>
      <c r="P18" s="227"/>
      <c r="Q18" s="224"/>
      <c r="R18" s="224"/>
      <c r="S18" s="224"/>
      <c r="T18" s="224"/>
      <c r="U18" s="224"/>
      <c r="V18" s="224"/>
      <c r="W18" s="224"/>
      <c r="X18" s="224"/>
      <c r="Y18" s="224"/>
      <c r="Z18" s="224"/>
      <c r="AA18" s="224"/>
      <c r="AB18" s="224"/>
      <c r="AC18" s="224"/>
    </row>
    <row r="19" spans="1:130" s="161" customFormat="1" ht="25.5" customHeight="1">
      <c r="B19" s="159"/>
      <c r="C19" s="1207" t="s">
        <v>5007</v>
      </c>
      <c r="D19" s="1207"/>
      <c r="E19" s="1207"/>
      <c r="F19" s="1207"/>
      <c r="G19" s="1207"/>
      <c r="H19" s="1207"/>
      <c r="I19" s="1207"/>
      <c r="J19" s="1207"/>
      <c r="K19" s="1207"/>
      <c r="L19" s="1207"/>
      <c r="M19" s="1207"/>
      <c r="N19" s="1207"/>
      <c r="O19" s="234"/>
      <c r="P19" s="232"/>
      <c r="Q19" s="1441" t="s">
        <v>205</v>
      </c>
      <c r="R19" s="1442"/>
      <c r="S19" s="1442"/>
      <c r="T19" s="1442"/>
      <c r="U19" s="1442"/>
      <c r="V19" s="1442"/>
      <c r="W19" s="1442"/>
      <c r="X19" s="1442"/>
      <c r="Y19" s="1442"/>
      <c r="Z19" s="1442"/>
      <c r="AA19" s="1442"/>
      <c r="AB19" s="1443"/>
      <c r="AC19" s="220"/>
    </row>
    <row r="20" spans="1:130" ht="9.75" customHeight="1" thickBot="1">
      <c r="B20" s="227"/>
      <c r="C20" s="159"/>
      <c r="D20" s="159"/>
      <c r="E20" s="159"/>
      <c r="F20" s="159"/>
      <c r="G20" s="159"/>
      <c r="H20" s="159"/>
      <c r="I20" s="159"/>
      <c r="J20" s="159"/>
      <c r="K20" s="159"/>
      <c r="L20" s="159"/>
      <c r="M20" s="159"/>
      <c r="N20" s="159"/>
      <c r="O20" s="224"/>
      <c r="P20" s="224"/>
      <c r="Q20" s="224"/>
      <c r="R20" s="224"/>
      <c r="S20" s="224"/>
      <c r="T20" s="224"/>
      <c r="U20" s="224"/>
      <c r="V20" s="224"/>
      <c r="W20" s="224"/>
      <c r="X20" s="224"/>
      <c r="Y20" s="224"/>
      <c r="Z20" s="224"/>
      <c r="AA20" s="224"/>
      <c r="AB20" s="224"/>
      <c r="AC20" s="224"/>
      <c r="AD20" s="224"/>
      <c r="AE20" s="224"/>
      <c r="AF20" s="224"/>
      <c r="AG20" s="224"/>
      <c r="AH20" s="224"/>
      <c r="AI20" s="224"/>
      <c r="AJ20" s="224"/>
      <c r="AK20" s="224"/>
      <c r="AL20" s="224"/>
      <c r="AM20" s="224"/>
      <c r="AN20" s="224"/>
      <c r="AO20" s="224"/>
      <c r="AP20" s="224"/>
      <c r="AQ20" s="224"/>
      <c r="AR20" s="224"/>
      <c r="AS20" s="224"/>
      <c r="AT20" s="224"/>
      <c r="AU20" s="224"/>
      <c r="AV20" s="224"/>
      <c r="AW20" s="224"/>
      <c r="AX20" s="224"/>
      <c r="AY20" s="224"/>
      <c r="AZ20" s="224"/>
      <c r="BA20" s="224"/>
      <c r="BB20" s="224"/>
      <c r="BC20" s="224"/>
      <c r="BD20" s="224"/>
      <c r="BE20" s="224"/>
      <c r="BF20" s="224"/>
      <c r="BG20" s="159"/>
      <c r="BH20" s="159"/>
      <c r="BI20" s="159"/>
      <c r="BJ20" s="159"/>
      <c r="BK20" s="159"/>
      <c r="BL20" s="159"/>
      <c r="BM20" s="159"/>
      <c r="BN20" s="159"/>
      <c r="BO20" s="159"/>
      <c r="BP20" s="159"/>
      <c r="BQ20" s="159"/>
      <c r="BR20" s="159"/>
      <c r="BS20" s="159"/>
      <c r="BT20" s="224"/>
      <c r="BU20" s="224"/>
      <c r="BV20" s="159"/>
      <c r="BW20" s="159"/>
      <c r="BX20" s="159"/>
      <c r="BY20" s="159"/>
      <c r="BZ20" s="159"/>
      <c r="CA20" s="159"/>
      <c r="CB20" s="159"/>
      <c r="CC20" s="159"/>
      <c r="CD20" s="159"/>
      <c r="CE20" s="159"/>
      <c r="CF20" s="159"/>
      <c r="CG20" s="159"/>
      <c r="CH20" s="159"/>
      <c r="CI20" s="224"/>
      <c r="CJ20" s="224"/>
      <c r="CK20" s="159"/>
      <c r="CL20" s="159"/>
      <c r="CM20" s="159"/>
      <c r="CN20" s="159"/>
      <c r="CO20" s="159"/>
      <c r="CP20" s="159"/>
      <c r="CQ20" s="159"/>
      <c r="CR20" s="159"/>
      <c r="CS20" s="159"/>
      <c r="CT20" s="159"/>
      <c r="CU20" s="159"/>
      <c r="CV20" s="159"/>
      <c r="CW20" s="159"/>
      <c r="CX20" s="224"/>
      <c r="CY20" s="224"/>
      <c r="CZ20" s="159"/>
      <c r="DA20" s="159"/>
      <c r="DB20" s="159"/>
      <c r="DC20" s="159"/>
      <c r="DD20" s="159"/>
      <c r="DE20" s="159"/>
      <c r="DF20" s="159"/>
      <c r="DG20" s="159"/>
      <c r="DH20" s="159"/>
      <c r="DI20" s="159"/>
      <c r="DJ20" s="159"/>
      <c r="DK20" s="159"/>
      <c r="DL20" s="159"/>
      <c r="DM20" s="224"/>
      <c r="DN20" s="224"/>
      <c r="DO20" s="159"/>
      <c r="DP20" s="159"/>
      <c r="DQ20" s="159"/>
      <c r="DR20" s="159"/>
      <c r="DS20" s="159"/>
      <c r="DT20" s="159"/>
      <c r="DU20" s="159"/>
      <c r="DV20" s="159"/>
      <c r="DW20" s="159"/>
      <c r="DX20" s="159"/>
      <c r="DY20" s="159"/>
      <c r="DZ20" s="159"/>
    </row>
    <row r="21" spans="1:130" s="182" customFormat="1" ht="24.75" customHeight="1" thickBot="1">
      <c r="B21" s="232"/>
      <c r="C21" s="1077" t="s">
        <v>353</v>
      </c>
      <c r="D21" s="1078"/>
      <c r="E21" s="1078"/>
      <c r="F21" s="1078"/>
      <c r="G21" s="1078"/>
      <c r="H21" s="1078"/>
      <c r="I21" s="1078"/>
      <c r="J21" s="1078"/>
      <c r="K21" s="1078"/>
      <c r="L21" s="1078"/>
      <c r="M21" s="1078"/>
      <c r="N21" s="1079"/>
      <c r="O21" s="232"/>
      <c r="P21" s="232"/>
      <c r="Q21" s="1077" t="s">
        <v>357</v>
      </c>
      <c r="R21" s="1078"/>
      <c r="S21" s="1078"/>
      <c r="T21" s="1078"/>
      <c r="U21" s="1078"/>
      <c r="V21" s="1078"/>
      <c r="W21" s="1078"/>
      <c r="X21" s="1078"/>
      <c r="Y21" s="1078"/>
      <c r="Z21" s="1078"/>
      <c r="AA21" s="1078"/>
      <c r="AB21" s="1079"/>
      <c r="AC21" s="232"/>
      <c r="AD21" s="232"/>
      <c r="AE21" s="1077" t="s">
        <v>361</v>
      </c>
      <c r="AF21" s="1078"/>
      <c r="AG21" s="1078"/>
      <c r="AH21" s="1078"/>
      <c r="AI21" s="1078"/>
      <c r="AJ21" s="1078"/>
      <c r="AK21" s="1078"/>
      <c r="AL21" s="1078"/>
      <c r="AM21" s="1078"/>
      <c r="AN21" s="1078"/>
      <c r="AO21" s="1078"/>
      <c r="AP21" s="1079"/>
      <c r="AQ21" s="232"/>
      <c r="AR21" s="232"/>
      <c r="AS21" s="1077" t="s">
        <v>366</v>
      </c>
      <c r="AT21" s="1078"/>
      <c r="AU21" s="1078"/>
      <c r="AV21" s="1078"/>
      <c r="AW21" s="1078"/>
      <c r="AX21" s="1078"/>
      <c r="AY21" s="1078"/>
      <c r="AZ21" s="1078"/>
      <c r="BA21" s="1078"/>
      <c r="BB21" s="1078"/>
      <c r="BC21" s="1078"/>
      <c r="BD21" s="1079"/>
      <c r="BE21" s="232"/>
      <c r="BF21" s="232"/>
      <c r="BG21" s="1077" t="s">
        <v>372</v>
      </c>
      <c r="BH21" s="1078"/>
      <c r="BI21" s="1078"/>
      <c r="BJ21" s="1078"/>
      <c r="BK21" s="1078"/>
      <c r="BL21" s="1078"/>
      <c r="BM21" s="1078"/>
      <c r="BN21" s="1078"/>
      <c r="BO21" s="1078"/>
      <c r="BP21" s="1078"/>
      <c r="BQ21" s="1078"/>
      <c r="BR21" s="1078"/>
      <c r="BS21" s="1079"/>
      <c r="BT21" s="232"/>
      <c r="BU21" s="232"/>
      <c r="BV21" s="1077" t="s">
        <v>377</v>
      </c>
      <c r="BW21" s="1078"/>
      <c r="BX21" s="1078"/>
      <c r="BY21" s="1078"/>
      <c r="BZ21" s="1078"/>
      <c r="CA21" s="1078"/>
      <c r="CB21" s="1078"/>
      <c r="CC21" s="1078"/>
      <c r="CD21" s="1078"/>
      <c r="CE21" s="1078"/>
      <c r="CF21" s="1078"/>
      <c r="CG21" s="1078"/>
      <c r="CH21" s="1079"/>
      <c r="CI21" s="232"/>
      <c r="CJ21" s="232"/>
      <c r="CK21" s="1077" t="s">
        <v>381</v>
      </c>
      <c r="CL21" s="1078"/>
      <c r="CM21" s="1078"/>
      <c r="CN21" s="1078"/>
      <c r="CO21" s="1078"/>
      <c r="CP21" s="1078"/>
      <c r="CQ21" s="1078"/>
      <c r="CR21" s="1078"/>
      <c r="CS21" s="1078"/>
      <c r="CT21" s="1078"/>
      <c r="CU21" s="1078"/>
      <c r="CV21" s="1078"/>
      <c r="CW21" s="1079"/>
      <c r="CX21" s="232"/>
      <c r="CY21" s="232"/>
      <c r="CZ21" s="1077" t="s">
        <v>391</v>
      </c>
      <c r="DA21" s="1078"/>
      <c r="DB21" s="1078"/>
      <c r="DC21" s="1078"/>
      <c r="DD21" s="1078"/>
      <c r="DE21" s="1078"/>
      <c r="DF21" s="1078"/>
      <c r="DG21" s="1078"/>
      <c r="DH21" s="1078"/>
      <c r="DI21" s="1078"/>
      <c r="DJ21" s="1078"/>
      <c r="DK21" s="1078"/>
      <c r="DL21" s="1079"/>
      <c r="DM21" s="232"/>
      <c r="DN21" s="232"/>
      <c r="DO21" s="1077" t="s">
        <v>396</v>
      </c>
      <c r="DP21" s="1078"/>
      <c r="DQ21" s="1078"/>
      <c r="DR21" s="1078"/>
      <c r="DS21" s="1078"/>
      <c r="DT21" s="1078"/>
      <c r="DU21" s="1078"/>
      <c r="DV21" s="1078"/>
      <c r="DW21" s="1078"/>
      <c r="DX21" s="1078"/>
      <c r="DY21" s="1078"/>
      <c r="DZ21" s="1079"/>
    </row>
    <row r="22" spans="1:130" s="174" customFormat="1" ht="33" customHeight="1">
      <c r="B22" s="133"/>
      <c r="C22" s="1373" t="s">
        <v>97</v>
      </c>
      <c r="D22" s="1374"/>
      <c r="E22" s="1374"/>
      <c r="F22" s="1374"/>
      <c r="G22" s="1374"/>
      <c r="H22" s="1374"/>
      <c r="I22" s="1374"/>
      <c r="J22" s="1374"/>
      <c r="K22" s="1374"/>
      <c r="L22" s="1374"/>
      <c r="M22" s="1374"/>
      <c r="N22" s="1375"/>
      <c r="O22" s="133"/>
      <c r="P22" s="133"/>
      <c r="Q22" s="1373" t="s">
        <v>97</v>
      </c>
      <c r="R22" s="1374"/>
      <c r="S22" s="1374"/>
      <c r="T22" s="1374"/>
      <c r="U22" s="1374"/>
      <c r="V22" s="1374"/>
      <c r="W22" s="1374"/>
      <c r="X22" s="1374"/>
      <c r="Y22" s="1374"/>
      <c r="Z22" s="1374"/>
      <c r="AA22" s="1374"/>
      <c r="AB22" s="1375"/>
      <c r="AC22" s="133"/>
      <c r="AD22" s="133"/>
      <c r="AE22" s="1373" t="s">
        <v>97</v>
      </c>
      <c r="AF22" s="1374"/>
      <c r="AG22" s="1374"/>
      <c r="AH22" s="1374"/>
      <c r="AI22" s="1374"/>
      <c r="AJ22" s="1374"/>
      <c r="AK22" s="1374"/>
      <c r="AL22" s="1374"/>
      <c r="AM22" s="1374"/>
      <c r="AN22" s="1374"/>
      <c r="AO22" s="1374"/>
      <c r="AP22" s="1375"/>
      <c r="AQ22" s="133"/>
      <c r="AR22" s="133"/>
      <c r="AS22" s="1373" t="s">
        <v>4085</v>
      </c>
      <c r="AT22" s="1374"/>
      <c r="AU22" s="1374"/>
      <c r="AV22" s="1374"/>
      <c r="AW22" s="1374"/>
      <c r="AX22" s="1374"/>
      <c r="AY22" s="1374"/>
      <c r="AZ22" s="1374"/>
      <c r="BA22" s="1374"/>
      <c r="BB22" s="1374"/>
      <c r="BC22" s="1374"/>
      <c r="BD22" s="1375"/>
      <c r="BE22" s="133"/>
      <c r="BF22" s="133"/>
      <c r="BG22" s="1297" t="s">
        <v>4050</v>
      </c>
      <c r="BH22" s="1298"/>
      <c r="BI22" s="1298"/>
      <c r="BJ22" s="1298"/>
      <c r="BK22" s="1298"/>
      <c r="BL22" s="1298"/>
      <c r="BM22" s="1298"/>
      <c r="BN22" s="1298"/>
      <c r="BO22" s="1298"/>
      <c r="BP22" s="1298"/>
      <c r="BQ22" s="1298"/>
      <c r="BR22" s="1298"/>
      <c r="BS22" s="1299"/>
      <c r="BT22" s="133"/>
      <c r="BU22" s="133"/>
      <c r="BV22" s="993" t="s">
        <v>5029</v>
      </c>
      <c r="BW22" s="994"/>
      <c r="BX22" s="994"/>
      <c r="BY22" s="994"/>
      <c r="BZ22" s="994"/>
      <c r="CA22" s="994"/>
      <c r="CB22" s="994"/>
      <c r="CC22" s="994"/>
      <c r="CD22" s="994"/>
      <c r="CE22" s="994"/>
      <c r="CF22" s="994"/>
      <c r="CG22" s="994"/>
      <c r="CH22" s="995"/>
      <c r="CI22" s="133"/>
      <c r="CJ22" s="133"/>
      <c r="CK22" s="993" t="s">
        <v>4087</v>
      </c>
      <c r="CL22" s="1541"/>
      <c r="CM22" s="994"/>
      <c r="CN22" s="994"/>
      <c r="CO22" s="994"/>
      <c r="CP22" s="994"/>
      <c r="CQ22" s="994"/>
      <c r="CR22" s="994"/>
      <c r="CS22" s="994"/>
      <c r="CT22" s="994"/>
      <c r="CU22" s="994"/>
      <c r="CV22" s="994"/>
      <c r="CW22" s="995"/>
      <c r="CX22" s="133"/>
      <c r="CY22" s="133"/>
      <c r="CZ22" s="1373" t="s">
        <v>4088</v>
      </c>
      <c r="DA22" s="1374"/>
      <c r="DB22" s="1374"/>
      <c r="DC22" s="1374"/>
      <c r="DD22" s="1374"/>
      <c r="DE22" s="1374"/>
      <c r="DF22" s="1374"/>
      <c r="DG22" s="1374"/>
      <c r="DH22" s="1374"/>
      <c r="DI22" s="1374"/>
      <c r="DJ22" s="1374"/>
      <c r="DK22" s="1374"/>
      <c r="DL22" s="1375"/>
      <c r="DM22" s="133"/>
      <c r="DN22" s="133"/>
      <c r="DO22" s="1373" t="s">
        <v>4088</v>
      </c>
      <c r="DP22" s="1374"/>
      <c r="DQ22" s="1374"/>
      <c r="DR22" s="1374"/>
      <c r="DS22" s="1374"/>
      <c r="DT22" s="1374"/>
      <c r="DU22" s="1374"/>
      <c r="DV22" s="1374"/>
      <c r="DW22" s="1374"/>
      <c r="DX22" s="1374"/>
      <c r="DY22" s="1374"/>
      <c r="DZ22" s="1375"/>
    </row>
    <row r="23" spans="1:130" ht="30" customHeight="1">
      <c r="B23" s="227"/>
      <c r="C23" s="1297"/>
      <c r="D23" s="1298"/>
      <c r="E23" s="1298"/>
      <c r="F23" s="1298"/>
      <c r="G23" s="1298"/>
      <c r="H23" s="1298"/>
      <c r="I23" s="1298"/>
      <c r="J23" s="1298"/>
      <c r="K23" s="1298"/>
      <c r="L23" s="1298"/>
      <c r="M23" s="1298"/>
      <c r="N23" s="1299"/>
      <c r="O23" s="227"/>
      <c r="P23" s="227"/>
      <c r="Q23" s="1297"/>
      <c r="R23" s="1298"/>
      <c r="S23" s="1298"/>
      <c r="T23" s="1298"/>
      <c r="U23" s="1298"/>
      <c r="V23" s="1298"/>
      <c r="W23" s="1298"/>
      <c r="X23" s="1298"/>
      <c r="Y23" s="1298"/>
      <c r="Z23" s="1298"/>
      <c r="AA23" s="1298"/>
      <c r="AB23" s="1299"/>
      <c r="AC23" s="227"/>
      <c r="AD23" s="227"/>
      <c r="AE23" s="1297"/>
      <c r="AF23" s="1298"/>
      <c r="AG23" s="1298"/>
      <c r="AH23" s="1298"/>
      <c r="AI23" s="1298"/>
      <c r="AJ23" s="1298"/>
      <c r="AK23" s="1298"/>
      <c r="AL23" s="1298"/>
      <c r="AM23" s="1298"/>
      <c r="AN23" s="1298"/>
      <c r="AO23" s="1298"/>
      <c r="AP23" s="1299"/>
      <c r="AQ23" s="227"/>
      <c r="AR23" s="227"/>
      <c r="AS23" s="1297"/>
      <c r="AT23" s="1298"/>
      <c r="AU23" s="1298"/>
      <c r="AV23" s="1298"/>
      <c r="AW23" s="1298"/>
      <c r="AX23" s="1298"/>
      <c r="AY23" s="1298"/>
      <c r="AZ23" s="1298"/>
      <c r="BA23" s="1298"/>
      <c r="BB23" s="1298"/>
      <c r="BC23" s="1298"/>
      <c r="BD23" s="1299"/>
      <c r="BE23" s="227"/>
      <c r="BF23" s="227"/>
      <c r="BG23" s="806" t="s">
        <v>5014</v>
      </c>
      <c r="BH23" s="807"/>
      <c r="BI23" s="807"/>
      <c r="BJ23" s="807"/>
      <c r="BK23" s="807"/>
      <c r="BL23" s="807"/>
      <c r="BM23" s="807"/>
      <c r="BN23" s="807"/>
      <c r="BO23" s="807"/>
      <c r="BP23" s="807"/>
      <c r="BQ23" s="807"/>
      <c r="BR23" s="807"/>
      <c r="BS23" s="818"/>
      <c r="BT23" s="227"/>
      <c r="BU23" s="227"/>
      <c r="BV23" s="806" t="s">
        <v>5014</v>
      </c>
      <c r="BW23" s="807"/>
      <c r="BX23" s="807"/>
      <c r="BY23" s="807"/>
      <c r="BZ23" s="807"/>
      <c r="CA23" s="807"/>
      <c r="CB23" s="807"/>
      <c r="CC23" s="807"/>
      <c r="CD23" s="807"/>
      <c r="CE23" s="807"/>
      <c r="CF23" s="807"/>
      <c r="CG23" s="807"/>
      <c r="CH23" s="818"/>
      <c r="CI23" s="227"/>
      <c r="CJ23" s="227"/>
      <c r="CK23" s="806" t="s">
        <v>5014</v>
      </c>
      <c r="CL23" s="807"/>
      <c r="CM23" s="807"/>
      <c r="CN23" s="807"/>
      <c r="CO23" s="807"/>
      <c r="CP23" s="807"/>
      <c r="CQ23" s="807"/>
      <c r="CR23" s="807"/>
      <c r="CS23" s="807"/>
      <c r="CT23" s="807"/>
      <c r="CU23" s="807"/>
      <c r="CV23" s="807"/>
      <c r="CW23" s="818"/>
      <c r="CX23" s="227"/>
      <c r="CY23" s="227"/>
      <c r="CZ23" s="1297"/>
      <c r="DA23" s="1298"/>
      <c r="DB23" s="1298"/>
      <c r="DC23" s="1298"/>
      <c r="DD23" s="1298"/>
      <c r="DE23" s="1298"/>
      <c r="DF23" s="1298"/>
      <c r="DG23" s="1298"/>
      <c r="DH23" s="1298"/>
      <c r="DI23" s="1298"/>
      <c r="DJ23" s="1298"/>
      <c r="DK23" s="1298"/>
      <c r="DL23" s="1299"/>
      <c r="DM23" s="227"/>
      <c r="DN23" s="227"/>
      <c r="DO23" s="1297"/>
      <c r="DP23" s="1298"/>
      <c r="DQ23" s="1298"/>
      <c r="DR23" s="1298"/>
      <c r="DS23" s="1298"/>
      <c r="DT23" s="1298"/>
      <c r="DU23" s="1298"/>
      <c r="DV23" s="1298"/>
      <c r="DW23" s="1298"/>
      <c r="DX23" s="1298"/>
      <c r="DY23" s="1298"/>
      <c r="DZ23" s="1299"/>
    </row>
    <row r="24" spans="1:130" s="174" customFormat="1" ht="18" customHeight="1">
      <c r="B24" s="133"/>
      <c r="C24" s="1186" t="s">
        <v>355</v>
      </c>
      <c r="D24" s="1211"/>
      <c r="E24" s="1211"/>
      <c r="F24" s="1211"/>
      <c r="G24" s="1211"/>
      <c r="H24" s="1211"/>
      <c r="I24" s="1211"/>
      <c r="J24" s="1211"/>
      <c r="K24" s="1211"/>
      <c r="L24" s="1211"/>
      <c r="M24" s="1211"/>
      <c r="N24" s="1188"/>
      <c r="O24" s="133"/>
      <c r="P24" s="133"/>
      <c r="Q24" s="1186" t="s">
        <v>359</v>
      </c>
      <c r="R24" s="1211"/>
      <c r="S24" s="1211"/>
      <c r="T24" s="1211"/>
      <c r="U24" s="1211"/>
      <c r="V24" s="1211"/>
      <c r="W24" s="1211"/>
      <c r="X24" s="1211"/>
      <c r="Y24" s="1211"/>
      <c r="Z24" s="1211"/>
      <c r="AA24" s="1211"/>
      <c r="AB24" s="1188"/>
      <c r="AC24" s="133"/>
      <c r="AD24" s="133"/>
      <c r="AE24" s="1186" t="s">
        <v>363</v>
      </c>
      <c r="AF24" s="1211"/>
      <c r="AG24" s="1211"/>
      <c r="AH24" s="1211"/>
      <c r="AI24" s="1211"/>
      <c r="AJ24" s="1211"/>
      <c r="AK24" s="1211"/>
      <c r="AL24" s="1211"/>
      <c r="AM24" s="1211"/>
      <c r="AN24" s="1211"/>
      <c r="AO24" s="1187"/>
      <c r="AP24" s="1188"/>
      <c r="AQ24" s="133"/>
      <c r="AR24" s="133"/>
      <c r="AS24" s="1186" t="s">
        <v>368</v>
      </c>
      <c r="AT24" s="1211"/>
      <c r="AU24" s="1211"/>
      <c r="AV24" s="1211"/>
      <c r="AW24" s="1211"/>
      <c r="AX24" s="1211"/>
      <c r="AY24" s="1211"/>
      <c r="AZ24" s="1211"/>
      <c r="BA24" s="1211"/>
      <c r="BB24" s="1211"/>
      <c r="BC24" s="1211"/>
      <c r="BD24" s="1188"/>
      <c r="BE24" s="133"/>
      <c r="BF24" s="133"/>
      <c r="BG24" s="1212" t="s">
        <v>374</v>
      </c>
      <c r="BH24" s="1213"/>
      <c r="BI24" s="1213"/>
      <c r="BJ24" s="1213"/>
      <c r="BK24" s="1213"/>
      <c r="BL24" s="1213"/>
      <c r="BM24" s="1213"/>
      <c r="BN24" s="1213"/>
      <c r="BO24" s="1213"/>
      <c r="BP24" s="1213"/>
      <c r="BQ24" s="1213"/>
      <c r="BR24" s="1213"/>
      <c r="BS24" s="1214"/>
      <c r="BT24" s="133"/>
      <c r="BU24" s="133"/>
      <c r="BV24" s="1186" t="s">
        <v>379</v>
      </c>
      <c r="BW24" s="1211"/>
      <c r="BX24" s="1211"/>
      <c r="BY24" s="1211"/>
      <c r="BZ24" s="1211"/>
      <c r="CA24" s="1211"/>
      <c r="CB24" s="1211"/>
      <c r="CC24" s="1211"/>
      <c r="CD24" s="1211"/>
      <c r="CE24" s="1211"/>
      <c r="CF24" s="1211"/>
      <c r="CG24" s="1211"/>
      <c r="CH24" s="1188"/>
      <c r="CI24" s="133"/>
      <c r="CJ24" s="133"/>
      <c r="CK24" s="1186" t="s">
        <v>383</v>
      </c>
      <c r="CL24" s="1211"/>
      <c r="CM24" s="1211"/>
      <c r="CN24" s="1211"/>
      <c r="CO24" s="1211"/>
      <c r="CP24" s="1211"/>
      <c r="CQ24" s="1211"/>
      <c r="CR24" s="1211"/>
      <c r="CS24" s="1211"/>
      <c r="CT24" s="1211"/>
      <c r="CU24" s="1211"/>
      <c r="CV24" s="1211"/>
      <c r="CW24" s="1188"/>
      <c r="CX24" s="133"/>
      <c r="CY24" s="133"/>
      <c r="CZ24" s="1186" t="s">
        <v>393</v>
      </c>
      <c r="DA24" s="1211"/>
      <c r="DB24" s="1211"/>
      <c r="DC24" s="1211"/>
      <c r="DD24" s="1211"/>
      <c r="DE24" s="1211"/>
      <c r="DF24" s="1211"/>
      <c r="DG24" s="1211"/>
      <c r="DH24" s="1211"/>
      <c r="DI24" s="1211"/>
      <c r="DJ24" s="1211"/>
      <c r="DK24" s="1211"/>
      <c r="DL24" s="1188"/>
      <c r="DM24" s="133"/>
      <c r="DN24" s="133"/>
      <c r="DO24" s="1186" t="s">
        <v>398</v>
      </c>
      <c r="DP24" s="1211"/>
      <c r="DQ24" s="1211"/>
      <c r="DR24" s="1211"/>
      <c r="DS24" s="1211"/>
      <c r="DT24" s="1211"/>
      <c r="DU24" s="1211"/>
      <c r="DV24" s="1211"/>
      <c r="DW24" s="1211"/>
      <c r="DX24" s="1211"/>
      <c r="DY24" s="1211"/>
      <c r="DZ24" s="1188"/>
    </row>
    <row r="25" spans="1:130" ht="134.25" customHeight="1">
      <c r="B25" s="227"/>
      <c r="C25" s="806" t="e">
        <f>VLOOKUP(A25,'Прайс-лист'!$B:$K,10,0)</f>
        <v>#N/A</v>
      </c>
      <c r="D25" s="807"/>
      <c r="E25" s="807"/>
      <c r="F25" s="807"/>
      <c r="G25" s="807"/>
      <c r="H25" s="807"/>
      <c r="I25" s="807"/>
      <c r="J25" s="807"/>
      <c r="K25" s="807"/>
      <c r="L25" s="807"/>
      <c r="M25" s="807"/>
      <c r="N25" s="818"/>
      <c r="O25" s="227"/>
      <c r="P25" s="227"/>
      <c r="Q25" s="806"/>
      <c r="R25" s="807"/>
      <c r="S25" s="807"/>
      <c r="T25" s="807"/>
      <c r="U25" s="807"/>
      <c r="V25" s="807"/>
      <c r="W25" s="807"/>
      <c r="X25" s="807"/>
      <c r="Y25" s="807"/>
      <c r="Z25" s="807"/>
      <c r="AA25" s="807"/>
      <c r="AB25" s="818"/>
      <c r="AC25" s="227"/>
      <c r="AD25" s="227"/>
      <c r="AE25" s="806"/>
      <c r="AF25" s="807"/>
      <c r="AG25" s="807"/>
      <c r="AH25" s="807"/>
      <c r="AI25" s="807"/>
      <c r="AJ25" s="807"/>
      <c r="AK25" s="807"/>
      <c r="AL25" s="807"/>
      <c r="AM25" s="807"/>
      <c r="AN25" s="807"/>
      <c r="AO25" s="807"/>
      <c r="AP25" s="818"/>
      <c r="AQ25" s="227"/>
      <c r="AR25" s="227"/>
      <c r="AS25" s="806"/>
      <c r="AT25" s="807"/>
      <c r="AU25" s="807"/>
      <c r="AV25" s="807"/>
      <c r="AW25" s="807"/>
      <c r="AX25" s="807"/>
      <c r="AY25" s="807"/>
      <c r="AZ25" s="807"/>
      <c r="BA25" s="807"/>
      <c r="BB25" s="807"/>
      <c r="BC25" s="807"/>
      <c r="BD25" s="818"/>
      <c r="BE25" s="227"/>
      <c r="BF25" s="227"/>
      <c r="BG25" s="806"/>
      <c r="BH25" s="807"/>
      <c r="BI25" s="807"/>
      <c r="BJ25" s="807"/>
      <c r="BK25" s="807"/>
      <c r="BL25" s="807"/>
      <c r="BM25" s="807"/>
      <c r="BN25" s="807"/>
      <c r="BO25" s="807"/>
      <c r="BP25" s="807"/>
      <c r="BQ25" s="807"/>
      <c r="BR25" s="807"/>
      <c r="BS25" s="818"/>
      <c r="BT25" s="227"/>
      <c r="BU25" s="227"/>
      <c r="BV25" s="806"/>
      <c r="BW25" s="807"/>
      <c r="BX25" s="807"/>
      <c r="BY25" s="807"/>
      <c r="BZ25" s="807"/>
      <c r="CA25" s="807"/>
      <c r="CB25" s="807"/>
      <c r="CC25" s="807"/>
      <c r="CD25" s="807"/>
      <c r="CE25" s="807"/>
      <c r="CF25" s="807"/>
      <c r="CG25" s="807"/>
      <c r="CH25" s="818"/>
      <c r="CI25" s="227"/>
      <c r="CJ25" s="227"/>
      <c r="CK25" s="806"/>
      <c r="CL25" s="807"/>
      <c r="CM25" s="807"/>
      <c r="CN25" s="807"/>
      <c r="CO25" s="807"/>
      <c r="CP25" s="807"/>
      <c r="CQ25" s="807"/>
      <c r="CR25" s="807"/>
      <c r="CS25" s="807"/>
      <c r="CT25" s="807"/>
      <c r="CU25" s="807"/>
      <c r="CV25" s="807"/>
      <c r="CW25" s="818"/>
      <c r="CX25" s="227"/>
      <c r="CY25" s="227"/>
      <c r="CZ25" s="806"/>
      <c r="DA25" s="807"/>
      <c r="DB25" s="807"/>
      <c r="DC25" s="807"/>
      <c r="DD25" s="807"/>
      <c r="DE25" s="807"/>
      <c r="DF25" s="807"/>
      <c r="DG25" s="807"/>
      <c r="DH25" s="807"/>
      <c r="DI25" s="807"/>
      <c r="DJ25" s="807"/>
      <c r="DK25" s="807"/>
      <c r="DL25" s="818"/>
      <c r="DM25" s="227"/>
      <c r="DN25" s="227"/>
      <c r="DO25" s="806"/>
      <c r="DP25" s="807"/>
      <c r="DQ25" s="807"/>
      <c r="DR25" s="807"/>
      <c r="DS25" s="807"/>
      <c r="DT25" s="807"/>
      <c r="DU25" s="807"/>
      <c r="DV25" s="807"/>
      <c r="DW25" s="807"/>
      <c r="DX25" s="807"/>
      <c r="DY25" s="807"/>
      <c r="DZ25" s="818"/>
    </row>
    <row r="26" spans="1:130" ht="29.25" thickBot="1">
      <c r="A26" s="180" t="s">
        <v>356</v>
      </c>
      <c r="B26" s="227"/>
      <c r="C26" s="1447">
        <f>VLOOKUP(A26,'Прайс-лист'!$B:$K,10,0)</f>
        <v>1730</v>
      </c>
      <c r="D26" s="1448"/>
      <c r="E26" s="1448"/>
      <c r="F26" s="1448"/>
      <c r="G26" s="1448"/>
      <c r="H26" s="1448"/>
      <c r="I26" s="1448"/>
      <c r="J26" s="1448"/>
      <c r="K26" s="1449"/>
      <c r="L26" s="1454"/>
      <c r="M26" s="1455"/>
      <c r="N26" s="1456"/>
      <c r="O26" s="180" t="s">
        <v>360</v>
      </c>
      <c r="P26" s="227"/>
      <c r="Q26" s="1447">
        <f>VLOOKUP(O26,'Прайс-лист'!$B:$K,10,0)</f>
        <v>2410</v>
      </c>
      <c r="R26" s="1448"/>
      <c r="S26" s="1448"/>
      <c r="T26" s="1448"/>
      <c r="U26" s="1448"/>
      <c r="V26" s="1448"/>
      <c r="W26" s="1448"/>
      <c r="X26" s="1448"/>
      <c r="Y26" s="1449"/>
      <c r="Z26" s="1454"/>
      <c r="AA26" s="1455"/>
      <c r="AB26" s="1456"/>
      <c r="AC26" s="180" t="s">
        <v>364</v>
      </c>
      <c r="AD26" s="227"/>
      <c r="AE26" s="1447">
        <f>VLOOKUP(AC26,'Прайс-лист'!$B:$K,10,0)</f>
        <v>3060</v>
      </c>
      <c r="AF26" s="1448"/>
      <c r="AG26" s="1448"/>
      <c r="AH26" s="1448"/>
      <c r="AI26" s="1448"/>
      <c r="AJ26" s="1448"/>
      <c r="AK26" s="1448"/>
      <c r="AL26" s="1448"/>
      <c r="AM26" s="1449"/>
      <c r="AN26" s="1454"/>
      <c r="AO26" s="1479"/>
      <c r="AP26" s="1456"/>
      <c r="AQ26" s="180" t="s">
        <v>370</v>
      </c>
      <c r="AR26" s="227"/>
      <c r="AS26" s="1447">
        <f>VLOOKUP(AQ26,'Прайс-лист'!$B:$K,10,0)</f>
        <v>4940</v>
      </c>
      <c r="AT26" s="1448"/>
      <c r="AU26" s="1448"/>
      <c r="AV26" s="1448"/>
      <c r="AW26" s="1448"/>
      <c r="AX26" s="1448"/>
      <c r="AY26" s="1448"/>
      <c r="AZ26" s="1448"/>
      <c r="BA26" s="1449"/>
      <c r="BB26" s="1454"/>
      <c r="BC26" s="1455"/>
      <c r="BD26" s="1456"/>
      <c r="BE26" s="180" t="s">
        <v>376</v>
      </c>
      <c r="BF26" s="227"/>
      <c r="BG26" s="1447">
        <f>VLOOKUP(BE26,'Прайс-лист'!$B:$K,10,0)</f>
        <v>2520</v>
      </c>
      <c r="BH26" s="1448"/>
      <c r="BI26" s="1448"/>
      <c r="BJ26" s="1448"/>
      <c r="BK26" s="1448"/>
      <c r="BL26" s="1448"/>
      <c r="BM26" s="1448"/>
      <c r="BN26" s="1448"/>
      <c r="BO26" s="1449"/>
      <c r="BP26" s="230"/>
      <c r="BQ26" s="1454"/>
      <c r="BR26" s="1455"/>
      <c r="BS26" s="1456"/>
      <c r="BT26" s="180" t="s">
        <v>380</v>
      </c>
      <c r="BU26" s="227"/>
      <c r="BV26" s="1447">
        <f>VLOOKUP(BT26,'Прайс-лист'!$B:$K,10,0)</f>
        <v>3840</v>
      </c>
      <c r="BW26" s="1448"/>
      <c r="BX26" s="1448"/>
      <c r="BY26" s="1448"/>
      <c r="BZ26" s="1448"/>
      <c r="CA26" s="1448"/>
      <c r="CB26" s="1448"/>
      <c r="CC26" s="1448"/>
      <c r="CD26" s="1448"/>
      <c r="CE26" s="1449"/>
      <c r="CF26" s="1454"/>
      <c r="CG26" s="1455"/>
      <c r="CH26" s="1456"/>
      <c r="CI26" s="180" t="s">
        <v>384</v>
      </c>
      <c r="CJ26" s="227"/>
      <c r="CK26" s="1447">
        <f>VLOOKUP(CI26,'Прайс-лист'!$B:$K,10,0)</f>
        <v>7940</v>
      </c>
      <c r="CL26" s="1448"/>
      <c r="CM26" s="1448"/>
      <c r="CN26" s="1448"/>
      <c r="CO26" s="1448"/>
      <c r="CP26" s="1448"/>
      <c r="CQ26" s="1448"/>
      <c r="CR26" s="1448"/>
      <c r="CS26" s="1448"/>
      <c r="CT26" s="1449"/>
      <c r="CU26" s="1454"/>
      <c r="CV26" s="1455"/>
      <c r="CW26" s="1456"/>
      <c r="CX26" s="180" t="s">
        <v>395</v>
      </c>
      <c r="CY26" s="227"/>
      <c r="CZ26" s="1447">
        <f>VLOOKUP(CX26,'Прайс-лист'!$B:$K,10,0)</f>
        <v>3090</v>
      </c>
      <c r="DA26" s="1448"/>
      <c r="DB26" s="1448"/>
      <c r="DC26" s="1448"/>
      <c r="DD26" s="1448"/>
      <c r="DE26" s="1448"/>
      <c r="DF26" s="1448"/>
      <c r="DG26" s="1448"/>
      <c r="DH26" s="1448"/>
      <c r="DI26" s="1449"/>
      <c r="DJ26" s="1454"/>
      <c r="DK26" s="1455"/>
      <c r="DL26" s="1456"/>
      <c r="DM26" s="180" t="s">
        <v>399</v>
      </c>
      <c r="DN26" s="227"/>
      <c r="DO26" s="1447">
        <f>VLOOKUP(DM26,'Прайс-лист'!$B:$K,10,0)</f>
        <v>3220</v>
      </c>
      <c r="DP26" s="1448"/>
      <c r="DQ26" s="1448"/>
      <c r="DR26" s="1448"/>
      <c r="DS26" s="1448"/>
      <c r="DT26" s="1448"/>
      <c r="DU26" s="1448"/>
      <c r="DV26" s="1448"/>
      <c r="DW26" s="1449"/>
      <c r="DX26" s="1454"/>
      <c r="DY26" s="1455"/>
      <c r="DZ26" s="1456"/>
    </row>
    <row r="27" spans="1:130" ht="8.25" customHeight="1" thickBot="1">
      <c r="B27" s="227"/>
      <c r="C27" s="185"/>
      <c r="D27" s="186"/>
      <c r="E27" s="186"/>
      <c r="F27" s="186"/>
      <c r="G27" s="186"/>
      <c r="H27" s="186"/>
      <c r="I27" s="186"/>
      <c r="J27" s="186"/>
      <c r="K27" s="186"/>
      <c r="L27" s="159"/>
      <c r="M27" s="159"/>
      <c r="N27" s="159"/>
      <c r="O27" s="159"/>
      <c r="P27" s="227"/>
      <c r="Q27" s="186"/>
      <c r="R27" s="186"/>
      <c r="S27" s="186"/>
      <c r="T27" s="186"/>
      <c r="U27" s="186"/>
      <c r="V27" s="186"/>
      <c r="W27" s="186"/>
      <c r="X27" s="186"/>
      <c r="Y27" s="186"/>
      <c r="Z27" s="159"/>
      <c r="AA27" s="159"/>
      <c r="AB27" s="159"/>
      <c r="AC27" s="159"/>
      <c r="AD27" s="227"/>
      <c r="AE27" s="186"/>
      <c r="AF27" s="186"/>
      <c r="AG27" s="186"/>
      <c r="AH27" s="186"/>
      <c r="AI27" s="186"/>
      <c r="AJ27" s="186"/>
      <c r="AK27" s="186"/>
      <c r="AL27" s="186"/>
      <c r="AM27" s="186"/>
      <c r="AN27" s="159"/>
      <c r="AO27" s="159"/>
      <c r="AP27" s="159"/>
      <c r="AQ27" s="159"/>
      <c r="AR27" s="227"/>
      <c r="AS27" s="186"/>
      <c r="AT27" s="186"/>
      <c r="AU27" s="186"/>
      <c r="AV27" s="186"/>
      <c r="AW27" s="186"/>
      <c r="AX27" s="186"/>
      <c r="AY27" s="186"/>
      <c r="AZ27" s="186"/>
      <c r="BA27" s="186"/>
      <c r="BB27" s="159"/>
      <c r="BC27" s="159"/>
      <c r="BD27" s="159"/>
      <c r="BE27" s="159"/>
      <c r="BF27" s="227"/>
      <c r="BG27" s="186"/>
      <c r="BH27" s="186"/>
      <c r="BI27" s="186"/>
      <c r="BJ27" s="186"/>
      <c r="BK27" s="186"/>
      <c r="BL27" s="186"/>
      <c r="BM27" s="186"/>
      <c r="BN27" s="186"/>
      <c r="BO27" s="186"/>
      <c r="BP27" s="186"/>
      <c r="BQ27" s="159"/>
      <c r="BR27" s="159"/>
      <c r="BS27" s="159"/>
      <c r="BT27" s="159"/>
      <c r="BU27" s="227"/>
      <c r="BV27" s="186"/>
      <c r="BW27" s="186"/>
      <c r="BX27" s="186"/>
      <c r="BY27" s="186"/>
      <c r="BZ27" s="186"/>
      <c r="CA27" s="186"/>
      <c r="CB27" s="186"/>
      <c r="CC27" s="186"/>
      <c r="CD27" s="186"/>
      <c r="CE27" s="186"/>
      <c r="CF27" s="159"/>
      <c r="CG27" s="159"/>
      <c r="CH27" s="159"/>
      <c r="CI27" s="159"/>
      <c r="CJ27" s="227"/>
      <c r="CK27" s="186"/>
      <c r="CL27" s="186"/>
      <c r="CM27" s="186"/>
      <c r="CN27" s="186"/>
      <c r="CO27" s="186"/>
      <c r="CP27" s="186"/>
      <c r="CQ27" s="186"/>
      <c r="CR27" s="186"/>
      <c r="CS27" s="186"/>
      <c r="CT27" s="186"/>
      <c r="CU27" s="159"/>
      <c r="CV27" s="159"/>
      <c r="CW27" s="159"/>
      <c r="CX27" s="159"/>
      <c r="CY27" s="227"/>
      <c r="CZ27" s="186"/>
      <c r="DA27" s="186"/>
      <c r="DB27" s="186"/>
      <c r="DC27" s="186"/>
      <c r="DD27" s="186"/>
      <c r="DE27" s="186"/>
      <c r="DF27" s="186"/>
      <c r="DG27" s="186"/>
      <c r="DH27" s="186"/>
      <c r="DI27" s="186"/>
      <c r="DJ27" s="159"/>
      <c r="DK27" s="159"/>
      <c r="DL27" s="159"/>
      <c r="DM27" s="159"/>
      <c r="DN27" s="227"/>
      <c r="DO27" s="186"/>
      <c r="DP27" s="186"/>
      <c r="DQ27" s="186"/>
      <c r="DR27" s="186"/>
      <c r="DS27" s="186"/>
      <c r="DT27" s="186"/>
      <c r="DU27" s="186"/>
      <c r="DV27" s="186"/>
      <c r="DW27" s="186"/>
      <c r="DX27" s="159"/>
      <c r="DY27" s="159"/>
      <c r="DZ27" s="159"/>
    </row>
    <row r="28" spans="1:130" ht="23.25" customHeight="1" thickBot="1">
      <c r="B28" s="227"/>
      <c r="C28" s="1077" t="s">
        <v>405</v>
      </c>
      <c r="D28" s="1078"/>
      <c r="E28" s="1078"/>
      <c r="F28" s="1078"/>
      <c r="G28" s="1078"/>
      <c r="H28" s="1078"/>
      <c r="I28" s="1078"/>
      <c r="J28" s="1078"/>
      <c r="K28" s="1078"/>
      <c r="L28" s="1078"/>
      <c r="M28" s="1078"/>
      <c r="N28" s="1079"/>
      <c r="O28" s="232"/>
      <c r="P28" s="232"/>
      <c r="Q28" s="1077" t="s">
        <v>410</v>
      </c>
      <c r="R28" s="1078"/>
      <c r="S28" s="1078"/>
      <c r="T28" s="1078"/>
      <c r="U28" s="1078"/>
      <c r="V28" s="1078"/>
      <c r="W28" s="1078"/>
      <c r="X28" s="1078"/>
      <c r="Y28" s="1078"/>
      <c r="Z28" s="1078"/>
      <c r="AA28" s="1078"/>
      <c r="AB28" s="1079"/>
      <c r="AC28" s="232"/>
      <c r="AD28" s="232"/>
      <c r="AE28" s="1077" t="s">
        <v>413</v>
      </c>
      <c r="AF28" s="1078"/>
      <c r="AG28" s="1078"/>
      <c r="AH28" s="1078"/>
      <c r="AI28" s="1078"/>
      <c r="AJ28" s="1078"/>
      <c r="AK28" s="1078"/>
      <c r="AL28" s="1078"/>
      <c r="AM28" s="1078"/>
      <c r="AN28" s="1078"/>
      <c r="AO28" s="1078"/>
      <c r="AP28" s="1079"/>
      <c r="AQ28" s="232"/>
      <c r="AR28" s="232"/>
      <c r="AS28" s="1077" t="s">
        <v>416</v>
      </c>
      <c r="AT28" s="1078"/>
      <c r="AU28" s="1078"/>
      <c r="AV28" s="1078"/>
      <c r="AW28" s="1078"/>
      <c r="AX28" s="1078"/>
      <c r="AY28" s="1078"/>
      <c r="AZ28" s="1078"/>
      <c r="BA28" s="1078"/>
      <c r="BB28" s="1078"/>
      <c r="BC28" s="1078"/>
      <c r="BD28" s="1079"/>
      <c r="BE28" s="227"/>
      <c r="BF28" s="227"/>
      <c r="BG28" s="1077" t="s">
        <v>420</v>
      </c>
      <c r="BH28" s="1078"/>
      <c r="BI28" s="1078"/>
      <c r="BJ28" s="1078"/>
      <c r="BK28" s="1078"/>
      <c r="BL28" s="1078"/>
      <c r="BM28" s="1078"/>
      <c r="BN28" s="1078"/>
      <c r="BO28" s="1079"/>
      <c r="BP28" s="232"/>
      <c r="BQ28" s="232"/>
      <c r="BR28" s="1077" t="s">
        <v>386</v>
      </c>
      <c r="BS28" s="1078"/>
      <c r="BT28" s="1078"/>
      <c r="BU28" s="1078"/>
      <c r="BV28" s="1078"/>
      <c r="BW28" s="1078"/>
      <c r="BX28" s="1078"/>
      <c r="BY28" s="1079"/>
      <c r="BZ28" s="232"/>
      <c r="CA28" s="219"/>
      <c r="CB28" s="1554" t="s">
        <v>424</v>
      </c>
      <c r="CC28" s="1555"/>
      <c r="CD28" s="1555"/>
      <c r="CE28" s="1555"/>
      <c r="CF28" s="1555"/>
      <c r="CG28" s="1555"/>
      <c r="CH28" s="1555"/>
      <c r="CI28" s="1555"/>
      <c r="CJ28" s="1555"/>
      <c r="CK28" s="1556"/>
      <c r="CL28" s="219"/>
      <c r="CM28" s="219"/>
      <c r="CN28" s="1554" t="s">
        <v>427</v>
      </c>
      <c r="CO28" s="1555"/>
      <c r="CP28" s="1555"/>
      <c r="CQ28" s="1555"/>
      <c r="CR28" s="1555"/>
      <c r="CS28" s="1555"/>
      <c r="CT28" s="1555"/>
      <c r="CU28" s="1555"/>
      <c r="CV28" s="1555"/>
      <c r="CW28" s="1556"/>
      <c r="CX28" s="227"/>
      <c r="CY28" s="227"/>
      <c r="CZ28" s="1077" t="s">
        <v>431</v>
      </c>
      <c r="DA28" s="1078"/>
      <c r="DB28" s="1078"/>
      <c r="DC28" s="1078"/>
      <c r="DD28" s="1078"/>
      <c r="DE28" s="1078"/>
      <c r="DF28" s="1078"/>
      <c r="DG28" s="1078"/>
      <c r="DH28" s="1078"/>
      <c r="DI28" s="1078"/>
      <c r="DJ28" s="1078"/>
      <c r="DK28" s="1078"/>
      <c r="DL28" s="1079"/>
      <c r="DM28" s="232"/>
      <c r="DN28" s="232"/>
      <c r="DO28" s="1077" t="s">
        <v>400</v>
      </c>
      <c r="DP28" s="1078"/>
      <c r="DQ28" s="1078"/>
      <c r="DR28" s="1078"/>
      <c r="DS28" s="1078"/>
      <c r="DT28" s="1078"/>
      <c r="DU28" s="1078"/>
      <c r="DV28" s="1078"/>
      <c r="DW28" s="1078"/>
      <c r="DX28" s="1078"/>
      <c r="DY28" s="1078"/>
      <c r="DZ28" s="1079"/>
    </row>
    <row r="29" spans="1:130" s="174" customFormat="1" ht="32.25" customHeight="1">
      <c r="B29" s="133"/>
      <c r="C29" s="1208" t="s">
        <v>4038</v>
      </c>
      <c r="D29" s="1209"/>
      <c r="E29" s="1209"/>
      <c r="F29" s="1209"/>
      <c r="G29" s="1209"/>
      <c r="H29" s="1209"/>
      <c r="I29" s="1209"/>
      <c r="J29" s="1209"/>
      <c r="K29" s="1209"/>
      <c r="L29" s="1209"/>
      <c r="M29" s="1209"/>
      <c r="N29" s="1210"/>
      <c r="O29" s="133"/>
      <c r="P29" s="133"/>
      <c r="Q29" s="1208" t="s">
        <v>4089</v>
      </c>
      <c r="R29" s="1209"/>
      <c r="S29" s="1209"/>
      <c r="T29" s="1209"/>
      <c r="U29" s="1209"/>
      <c r="V29" s="1209"/>
      <c r="W29" s="1209"/>
      <c r="X29" s="1209"/>
      <c r="Y29" s="1209"/>
      <c r="Z29" s="1209"/>
      <c r="AA29" s="1209"/>
      <c r="AB29" s="1210"/>
      <c r="AC29" s="133"/>
      <c r="AD29" s="133"/>
      <c r="AE29" s="1208" t="s">
        <v>4031</v>
      </c>
      <c r="AF29" s="1209"/>
      <c r="AG29" s="1209"/>
      <c r="AH29" s="1209"/>
      <c r="AI29" s="1209"/>
      <c r="AJ29" s="1209"/>
      <c r="AK29" s="1209"/>
      <c r="AL29" s="1209"/>
      <c r="AM29" s="1209"/>
      <c r="AN29" s="1209"/>
      <c r="AO29" s="1209"/>
      <c r="AP29" s="1210"/>
      <c r="AQ29" s="133"/>
      <c r="AR29" s="133"/>
      <c r="AS29" s="1208" t="s">
        <v>4031</v>
      </c>
      <c r="AT29" s="1209"/>
      <c r="AU29" s="1209"/>
      <c r="AV29" s="1209"/>
      <c r="AW29" s="1209"/>
      <c r="AX29" s="1209"/>
      <c r="AY29" s="1209"/>
      <c r="AZ29" s="1209"/>
      <c r="BA29" s="1209"/>
      <c r="BB29" s="1209"/>
      <c r="BC29" s="1209"/>
      <c r="BD29" s="1210"/>
      <c r="BE29" s="133"/>
      <c r="BF29" s="133"/>
      <c r="BG29" s="1297" t="s">
        <v>4090</v>
      </c>
      <c r="BH29" s="1298"/>
      <c r="BI29" s="1298"/>
      <c r="BJ29" s="1298"/>
      <c r="BK29" s="1298"/>
      <c r="BL29" s="1298"/>
      <c r="BM29" s="1298"/>
      <c r="BN29" s="1298"/>
      <c r="BO29" s="1299"/>
      <c r="BP29" s="133"/>
      <c r="BQ29" s="232"/>
      <c r="BR29" s="1297" t="s">
        <v>4037</v>
      </c>
      <c r="BS29" s="1298"/>
      <c r="BT29" s="1298"/>
      <c r="BU29" s="1298"/>
      <c r="BV29" s="1298"/>
      <c r="BW29" s="1298"/>
      <c r="BX29" s="1298"/>
      <c r="BY29" s="1299"/>
      <c r="BZ29" s="133"/>
      <c r="CA29" s="218"/>
      <c r="CB29" s="1532" t="s">
        <v>4091</v>
      </c>
      <c r="CC29" s="1533"/>
      <c r="CD29" s="1533"/>
      <c r="CE29" s="1533"/>
      <c r="CF29" s="1533"/>
      <c r="CG29" s="1533"/>
      <c r="CH29" s="1533"/>
      <c r="CI29" s="1533"/>
      <c r="CJ29" s="1533"/>
      <c r="CK29" s="1534"/>
      <c r="CL29" s="218"/>
      <c r="CM29" s="218"/>
      <c r="CN29" s="1532" t="s">
        <v>4092</v>
      </c>
      <c r="CO29" s="1533"/>
      <c r="CP29" s="1533"/>
      <c r="CQ29" s="1533"/>
      <c r="CR29" s="1533"/>
      <c r="CS29" s="1533"/>
      <c r="CT29" s="1533"/>
      <c r="CU29" s="1533"/>
      <c r="CV29" s="1533"/>
      <c r="CW29" s="1534"/>
      <c r="CX29" s="133"/>
      <c r="CY29" s="133"/>
      <c r="CZ29" s="993" t="s">
        <v>4036</v>
      </c>
      <c r="DA29" s="994"/>
      <c r="DB29" s="994"/>
      <c r="DC29" s="994"/>
      <c r="DD29" s="994"/>
      <c r="DE29" s="994"/>
      <c r="DF29" s="994"/>
      <c r="DG29" s="994"/>
      <c r="DH29" s="994"/>
      <c r="DI29" s="994"/>
      <c r="DJ29" s="994"/>
      <c r="DK29" s="994"/>
      <c r="DL29" s="995"/>
      <c r="DM29" s="133"/>
      <c r="DN29" s="133"/>
      <c r="DO29" s="993" t="s">
        <v>4088</v>
      </c>
      <c r="DP29" s="994"/>
      <c r="DQ29" s="994"/>
      <c r="DR29" s="994"/>
      <c r="DS29" s="994"/>
      <c r="DT29" s="994"/>
      <c r="DU29" s="994"/>
      <c r="DV29" s="994"/>
      <c r="DW29" s="994"/>
      <c r="DX29" s="994"/>
      <c r="DY29" s="994"/>
      <c r="DZ29" s="995"/>
    </row>
    <row r="30" spans="1:130" s="174" customFormat="1" ht="18.75" customHeight="1">
      <c r="B30" s="133"/>
      <c r="C30" s="1212" t="s">
        <v>407</v>
      </c>
      <c r="D30" s="1213"/>
      <c r="E30" s="1213"/>
      <c r="F30" s="1213"/>
      <c r="G30" s="1213"/>
      <c r="H30" s="1213"/>
      <c r="I30" s="1213"/>
      <c r="J30" s="1213"/>
      <c r="K30" s="1213"/>
      <c r="L30" s="1213"/>
      <c r="M30" s="1213"/>
      <c r="N30" s="1214"/>
      <c r="O30" s="133"/>
      <c r="P30" s="133"/>
      <c r="Q30" s="1212" t="s">
        <v>170</v>
      </c>
      <c r="R30" s="1213"/>
      <c r="S30" s="1213"/>
      <c r="T30" s="1213"/>
      <c r="U30" s="1213"/>
      <c r="V30" s="1213"/>
      <c r="W30" s="1213"/>
      <c r="X30" s="1213"/>
      <c r="Y30" s="1213"/>
      <c r="Z30" s="1213"/>
      <c r="AA30" s="1213"/>
      <c r="AB30" s="1214"/>
      <c r="AC30" s="133"/>
      <c r="AD30" s="133"/>
      <c r="AE30" s="1212" t="s">
        <v>174</v>
      </c>
      <c r="AF30" s="1213"/>
      <c r="AG30" s="1213"/>
      <c r="AH30" s="1213"/>
      <c r="AI30" s="1213"/>
      <c r="AJ30" s="1213"/>
      <c r="AK30" s="1213"/>
      <c r="AL30" s="1213"/>
      <c r="AM30" s="1213"/>
      <c r="AN30" s="1213"/>
      <c r="AO30" s="1213"/>
      <c r="AP30" s="1214"/>
      <c r="AQ30" s="133"/>
      <c r="AR30" s="133"/>
      <c r="AS30" s="1212" t="s">
        <v>418</v>
      </c>
      <c r="AT30" s="1213"/>
      <c r="AU30" s="1213"/>
      <c r="AV30" s="1213"/>
      <c r="AW30" s="1213"/>
      <c r="AX30" s="1213"/>
      <c r="AY30" s="1213"/>
      <c r="AZ30" s="1213"/>
      <c r="BA30" s="1213"/>
      <c r="BB30" s="1213"/>
      <c r="BC30" s="1213"/>
      <c r="BD30" s="1214"/>
      <c r="BE30" s="133"/>
      <c r="BF30" s="133"/>
      <c r="BG30" s="1212" t="s">
        <v>144</v>
      </c>
      <c r="BH30" s="1213"/>
      <c r="BI30" s="1213"/>
      <c r="BJ30" s="1213"/>
      <c r="BK30" s="1213"/>
      <c r="BL30" s="1213"/>
      <c r="BM30" s="1213"/>
      <c r="BN30" s="1213"/>
      <c r="BO30" s="1214"/>
      <c r="BP30" s="133"/>
      <c r="BQ30" s="232"/>
      <c r="BR30" s="1212" t="s">
        <v>388</v>
      </c>
      <c r="BS30" s="1213"/>
      <c r="BT30" s="1213"/>
      <c r="BU30" s="1213"/>
      <c r="BV30" s="1213"/>
      <c r="BW30" s="1213"/>
      <c r="BX30" s="1213"/>
      <c r="BY30" s="1214"/>
      <c r="BZ30" s="133"/>
      <c r="CA30" s="218"/>
      <c r="CB30" s="1529" t="s">
        <v>148</v>
      </c>
      <c r="CC30" s="1530"/>
      <c r="CD30" s="1530"/>
      <c r="CE30" s="1530"/>
      <c r="CF30" s="1530"/>
      <c r="CG30" s="1530"/>
      <c r="CH30" s="1530"/>
      <c r="CI30" s="1530"/>
      <c r="CJ30" s="1530"/>
      <c r="CK30" s="1531"/>
      <c r="CL30" s="218"/>
      <c r="CM30" s="218"/>
      <c r="CN30" s="1529" t="s">
        <v>429</v>
      </c>
      <c r="CO30" s="1530"/>
      <c r="CP30" s="1530"/>
      <c r="CQ30" s="1530"/>
      <c r="CR30" s="1530"/>
      <c r="CS30" s="1530"/>
      <c r="CT30" s="1530"/>
      <c r="CU30" s="1530"/>
      <c r="CV30" s="1530"/>
      <c r="CW30" s="1531"/>
      <c r="CX30" s="266"/>
      <c r="CY30" s="266"/>
      <c r="CZ30" s="1186" t="s">
        <v>148</v>
      </c>
      <c r="DA30" s="1211"/>
      <c r="DB30" s="1211"/>
      <c r="DC30" s="1211"/>
      <c r="DD30" s="1211"/>
      <c r="DE30" s="1211"/>
      <c r="DF30" s="1211"/>
      <c r="DG30" s="1211"/>
      <c r="DH30" s="1211"/>
      <c r="DI30" s="1211"/>
      <c r="DJ30" s="1211"/>
      <c r="DK30" s="1211"/>
      <c r="DL30" s="1188"/>
      <c r="DM30" s="133"/>
      <c r="DN30" s="133"/>
      <c r="DO30" s="1186" t="s">
        <v>402</v>
      </c>
      <c r="DP30" s="1211"/>
      <c r="DQ30" s="1211"/>
      <c r="DR30" s="1211"/>
      <c r="DS30" s="1211"/>
      <c r="DT30" s="1211"/>
      <c r="DU30" s="1211"/>
      <c r="DV30" s="1211"/>
      <c r="DW30" s="1211"/>
      <c r="DX30" s="1211"/>
      <c r="DY30" s="1211"/>
      <c r="DZ30" s="1188"/>
    </row>
    <row r="31" spans="1:130" ht="125.25" customHeight="1">
      <c r="B31" s="227"/>
      <c r="C31" s="806"/>
      <c r="D31" s="807"/>
      <c r="E31" s="807"/>
      <c r="F31" s="807"/>
      <c r="G31" s="807"/>
      <c r="H31" s="807"/>
      <c r="I31" s="807"/>
      <c r="J31" s="807"/>
      <c r="K31" s="807"/>
      <c r="L31" s="807"/>
      <c r="M31" s="807"/>
      <c r="N31" s="818"/>
      <c r="O31" s="227"/>
      <c r="P31" s="227"/>
      <c r="Q31" s="806"/>
      <c r="R31" s="807"/>
      <c r="S31" s="807"/>
      <c r="T31" s="807"/>
      <c r="U31" s="807"/>
      <c r="V31" s="807"/>
      <c r="W31" s="807"/>
      <c r="X31" s="807"/>
      <c r="Y31" s="807"/>
      <c r="Z31" s="807"/>
      <c r="AA31" s="807"/>
      <c r="AB31" s="818"/>
      <c r="AC31" s="227"/>
      <c r="AD31" s="227"/>
      <c r="AE31" s="806"/>
      <c r="AF31" s="807"/>
      <c r="AG31" s="807"/>
      <c r="AH31" s="807"/>
      <c r="AI31" s="807"/>
      <c r="AJ31" s="807"/>
      <c r="AK31" s="807"/>
      <c r="AL31" s="807"/>
      <c r="AM31" s="807"/>
      <c r="AN31" s="807"/>
      <c r="AO31" s="807"/>
      <c r="AP31" s="818"/>
      <c r="AQ31" s="227"/>
      <c r="AR31" s="227"/>
      <c r="AS31" s="806"/>
      <c r="AT31" s="807"/>
      <c r="AU31" s="807"/>
      <c r="AV31" s="807"/>
      <c r="AW31" s="807"/>
      <c r="AX31" s="807"/>
      <c r="AY31" s="807"/>
      <c r="AZ31" s="807"/>
      <c r="BA31" s="807"/>
      <c r="BB31" s="807"/>
      <c r="BC31" s="807"/>
      <c r="BD31" s="818"/>
      <c r="BE31" s="227"/>
      <c r="BF31" s="227"/>
      <c r="BG31" s="736"/>
      <c r="BH31" s="717"/>
      <c r="BI31" s="717"/>
      <c r="BJ31" s="717"/>
      <c r="BK31" s="717"/>
      <c r="BL31" s="717"/>
      <c r="BM31" s="717"/>
      <c r="BN31" s="717"/>
      <c r="BO31" s="718"/>
      <c r="BP31" s="227"/>
      <c r="BQ31" s="159"/>
      <c r="BR31" s="1525"/>
      <c r="BS31" s="757"/>
      <c r="BT31" s="757"/>
      <c r="BU31" s="757"/>
      <c r="BV31" s="757"/>
      <c r="BW31" s="757"/>
      <c r="BX31" s="757"/>
      <c r="BY31" s="1526"/>
      <c r="BZ31" s="159"/>
      <c r="CA31" s="186"/>
      <c r="CB31" s="1438"/>
      <c r="CC31" s="1439"/>
      <c r="CD31" s="1439"/>
      <c r="CE31" s="1439"/>
      <c r="CF31" s="1439"/>
      <c r="CG31" s="1439"/>
      <c r="CH31" s="1439"/>
      <c r="CI31" s="1439"/>
      <c r="CJ31" s="1439"/>
      <c r="CK31" s="1522"/>
      <c r="CL31" s="186"/>
      <c r="CM31" s="186"/>
      <c r="CN31" s="1438"/>
      <c r="CO31" s="1439"/>
      <c r="CP31" s="1439"/>
      <c r="CQ31" s="1439"/>
      <c r="CR31" s="1439"/>
      <c r="CS31" s="1439"/>
      <c r="CT31" s="1439"/>
      <c r="CU31" s="1439"/>
      <c r="CV31" s="1439"/>
      <c r="CW31" s="1522"/>
      <c r="CX31" s="227"/>
      <c r="CY31" s="227"/>
      <c r="CZ31" s="806"/>
      <c r="DA31" s="807"/>
      <c r="DB31" s="807"/>
      <c r="DC31" s="807"/>
      <c r="DD31" s="807"/>
      <c r="DE31" s="807"/>
      <c r="DF31" s="807"/>
      <c r="DG31" s="807"/>
      <c r="DH31" s="807"/>
      <c r="DI31" s="807"/>
      <c r="DJ31" s="807"/>
      <c r="DK31" s="807"/>
      <c r="DL31" s="818"/>
      <c r="DM31" s="227"/>
      <c r="DN31" s="227"/>
      <c r="DO31" s="806"/>
      <c r="DP31" s="807"/>
      <c r="DQ31" s="807"/>
      <c r="DR31" s="807"/>
      <c r="DS31" s="807"/>
      <c r="DT31" s="807"/>
      <c r="DU31" s="807"/>
      <c r="DV31" s="807"/>
      <c r="DW31" s="807"/>
      <c r="DX31" s="807"/>
      <c r="DY31" s="807"/>
      <c r="DZ31" s="818"/>
    </row>
    <row r="32" spans="1:130" ht="29.25" thickBot="1">
      <c r="A32" s="180" t="s">
        <v>408</v>
      </c>
      <c r="B32" s="227"/>
      <c r="C32" s="1447">
        <f>VLOOKUP(A32,'Прайс-лист'!$B:$K,10,0)</f>
        <v>2150</v>
      </c>
      <c r="D32" s="1448"/>
      <c r="E32" s="1448"/>
      <c r="F32" s="1448"/>
      <c r="G32" s="1448"/>
      <c r="H32" s="1448"/>
      <c r="I32" s="1448"/>
      <c r="J32" s="1448"/>
      <c r="K32" s="1449"/>
      <c r="L32" s="1454"/>
      <c r="M32" s="1455"/>
      <c r="N32" s="1456"/>
      <c r="O32" s="180" t="s">
        <v>412</v>
      </c>
      <c r="P32" s="227"/>
      <c r="Q32" s="1447">
        <f>VLOOKUP(O32,'Прайс-лист'!$B:$K,10,0)</f>
        <v>5380</v>
      </c>
      <c r="R32" s="1448"/>
      <c r="S32" s="1448"/>
      <c r="T32" s="1448"/>
      <c r="U32" s="1448"/>
      <c r="V32" s="1448"/>
      <c r="W32" s="1448"/>
      <c r="X32" s="1448"/>
      <c r="Y32" s="1449"/>
      <c r="Z32" s="1454"/>
      <c r="AA32" s="1455"/>
      <c r="AB32" s="1456"/>
      <c r="AC32" s="180" t="s">
        <v>415</v>
      </c>
      <c r="AD32" s="227"/>
      <c r="AE32" s="1447">
        <f>VLOOKUP(AC32,'Прайс-лист'!$B:$K,10,0)</f>
        <v>5510</v>
      </c>
      <c r="AF32" s="1448"/>
      <c r="AG32" s="1448"/>
      <c r="AH32" s="1448"/>
      <c r="AI32" s="1448"/>
      <c r="AJ32" s="1448"/>
      <c r="AK32" s="1448"/>
      <c r="AL32" s="1448"/>
      <c r="AM32" s="1449"/>
      <c r="AN32" s="1454"/>
      <c r="AO32" s="1479"/>
      <c r="AP32" s="1456"/>
      <c r="AQ32" s="180" t="s">
        <v>419</v>
      </c>
      <c r="AR32" s="227"/>
      <c r="AS32" s="1447">
        <f>VLOOKUP(AQ32,'Прайс-лист'!$B:$K,10,0)</f>
        <v>4260</v>
      </c>
      <c r="AT32" s="1448"/>
      <c r="AU32" s="1448"/>
      <c r="AV32" s="1448"/>
      <c r="AW32" s="1448"/>
      <c r="AX32" s="1448"/>
      <c r="AY32" s="1448"/>
      <c r="AZ32" s="1448"/>
      <c r="BA32" s="1449"/>
      <c r="BB32" s="1454"/>
      <c r="BC32" s="1455"/>
      <c r="BD32" s="1456"/>
      <c r="BE32" s="180" t="s">
        <v>422</v>
      </c>
      <c r="BF32" s="227"/>
      <c r="BG32" s="1538">
        <f>VLOOKUP(BE32,'Прайс-лист'!$B:$K,10,0)</f>
        <v>3590</v>
      </c>
      <c r="BH32" s="1539"/>
      <c r="BI32" s="1539"/>
      <c r="BJ32" s="1539"/>
      <c r="BK32" s="1539"/>
      <c r="BL32" s="1539"/>
      <c r="BM32" s="1540"/>
      <c r="BN32" s="1523"/>
      <c r="BO32" s="1524"/>
      <c r="BP32" s="180" t="s">
        <v>389</v>
      </c>
      <c r="BQ32" s="159"/>
      <c r="BR32" s="780">
        <f>VLOOKUP(BP32,'Прайс-лист'!$B:$K,10,0)</f>
        <v>2160</v>
      </c>
      <c r="BS32" s="728"/>
      <c r="BT32" s="728"/>
      <c r="BU32" s="728"/>
      <c r="BV32" s="728"/>
      <c r="BW32" s="1527"/>
      <c r="BX32" s="1528"/>
      <c r="BY32" s="1524"/>
      <c r="BZ32" s="180" t="s">
        <v>426</v>
      </c>
      <c r="CA32" s="186"/>
      <c r="CB32" s="1447">
        <f>VLOOKUP(BZ32,'Прайс-лист'!$B:$K,10,0)</f>
        <v>5330</v>
      </c>
      <c r="CC32" s="1448"/>
      <c r="CD32" s="1448"/>
      <c r="CE32" s="1448"/>
      <c r="CF32" s="1448"/>
      <c r="CG32" s="1448"/>
      <c r="CH32" s="1448"/>
      <c r="CI32" s="1448"/>
      <c r="CJ32" s="1537"/>
      <c r="CK32" s="1521"/>
      <c r="CL32" s="180" t="s">
        <v>430</v>
      </c>
      <c r="CM32" s="186"/>
      <c r="CN32" s="1447">
        <f>VLOOKUP(CL32,'Прайс-лист'!$B:$K,10,0)</f>
        <v>1740</v>
      </c>
      <c r="CO32" s="1448"/>
      <c r="CP32" s="1448"/>
      <c r="CQ32" s="1448"/>
      <c r="CR32" s="1448"/>
      <c r="CS32" s="1448"/>
      <c r="CT32" s="1448"/>
      <c r="CU32" s="1449"/>
      <c r="CV32" s="1520"/>
      <c r="CW32" s="1521"/>
      <c r="CX32" s="180" t="s">
        <v>433</v>
      </c>
      <c r="CY32" s="227"/>
      <c r="CZ32" s="1447">
        <f>VLOOKUP(CX32,'Прайс-лист'!$B:$K,10,0)</f>
        <v>3650</v>
      </c>
      <c r="DA32" s="1448"/>
      <c r="DB32" s="1448"/>
      <c r="DC32" s="1448"/>
      <c r="DD32" s="1448"/>
      <c r="DE32" s="1448"/>
      <c r="DF32" s="1448"/>
      <c r="DG32" s="1448"/>
      <c r="DH32" s="1448"/>
      <c r="DI32" s="1449"/>
      <c r="DJ32" s="1454"/>
      <c r="DK32" s="1455"/>
      <c r="DL32" s="1456"/>
      <c r="DM32" s="180" t="s">
        <v>403</v>
      </c>
      <c r="DN32" s="227"/>
      <c r="DO32" s="1447">
        <f>VLOOKUP(DM32,'Прайс-лист'!$B:$K,10,0)</f>
        <v>1830</v>
      </c>
      <c r="DP32" s="1448"/>
      <c r="DQ32" s="1448"/>
      <c r="DR32" s="1448"/>
      <c r="DS32" s="1448"/>
      <c r="DT32" s="1448"/>
      <c r="DU32" s="1448"/>
      <c r="DV32" s="1448"/>
      <c r="DW32" s="1449"/>
      <c r="DX32" s="1454"/>
      <c r="DY32" s="1455"/>
      <c r="DZ32" s="1456"/>
    </row>
    <row r="33" spans="1:130" ht="8.25" customHeight="1" thickBot="1">
      <c r="B33" s="227"/>
      <c r="C33" s="185"/>
      <c r="D33" s="186"/>
      <c r="E33" s="186"/>
      <c r="F33" s="186"/>
      <c r="G33" s="186"/>
      <c r="H33" s="186"/>
      <c r="I33" s="186"/>
      <c r="J33" s="186"/>
      <c r="K33" s="186"/>
      <c r="L33" s="159"/>
      <c r="M33" s="159"/>
      <c r="N33" s="159"/>
      <c r="O33" s="159"/>
      <c r="P33" s="227"/>
      <c r="Q33" s="186"/>
      <c r="R33" s="186"/>
      <c r="S33" s="186"/>
      <c r="T33" s="186"/>
      <c r="U33" s="186"/>
      <c r="V33" s="186"/>
      <c r="W33" s="186"/>
      <c r="X33" s="186"/>
      <c r="Y33" s="186"/>
      <c r="Z33" s="159"/>
      <c r="AA33" s="159"/>
      <c r="AB33" s="159"/>
      <c r="AC33" s="159"/>
      <c r="AD33" s="227"/>
      <c r="AE33" s="186"/>
      <c r="AF33" s="186"/>
      <c r="AG33" s="186"/>
      <c r="AH33" s="186"/>
      <c r="AI33" s="186"/>
      <c r="AJ33" s="186"/>
      <c r="AK33" s="186"/>
      <c r="AL33" s="186"/>
      <c r="AM33" s="186"/>
      <c r="AN33" s="159"/>
      <c r="AO33" s="159"/>
      <c r="AP33" s="159"/>
      <c r="AQ33" s="159"/>
      <c r="AR33" s="227"/>
      <c r="AS33" s="186"/>
      <c r="AT33" s="186"/>
      <c r="AU33" s="186"/>
      <c r="AV33" s="186"/>
      <c r="AW33" s="186"/>
      <c r="AX33" s="186"/>
      <c r="AY33" s="186"/>
      <c r="AZ33" s="186"/>
      <c r="BA33" s="186"/>
      <c r="BB33" s="159"/>
      <c r="BC33" s="159"/>
      <c r="BD33" s="159"/>
      <c r="BE33" s="159"/>
      <c r="BF33" s="227"/>
      <c r="BG33" s="186"/>
      <c r="BH33" s="186"/>
      <c r="BI33" s="186"/>
      <c r="BJ33" s="186"/>
      <c r="BK33" s="186"/>
      <c r="BL33" s="186"/>
      <c r="BM33" s="186"/>
      <c r="BN33" s="186"/>
      <c r="BO33" s="186"/>
      <c r="BP33" s="186"/>
      <c r="BQ33" s="159"/>
      <c r="BR33" s="159"/>
      <c r="BS33" s="159"/>
      <c r="BT33" s="159"/>
      <c r="BU33" s="227"/>
      <c r="BV33" s="186"/>
      <c r="BW33" s="186"/>
      <c r="BX33" s="186"/>
      <c r="BY33" s="186"/>
      <c r="BZ33" s="186"/>
      <c r="CA33" s="186"/>
      <c r="CB33" s="186"/>
      <c r="CC33" s="186"/>
      <c r="CD33" s="186"/>
      <c r="CE33" s="186"/>
      <c r="CF33" s="159"/>
      <c r="CG33" s="159"/>
      <c r="CH33" s="159"/>
      <c r="CI33" s="159"/>
      <c r="CJ33" s="227"/>
      <c r="CM33" s="186"/>
      <c r="CN33" s="186"/>
      <c r="CO33" s="186"/>
      <c r="CP33" s="186"/>
      <c r="CQ33" s="186"/>
      <c r="CR33" s="186"/>
      <c r="CS33" s="186"/>
      <c r="CT33" s="186"/>
      <c r="CU33" s="159"/>
      <c r="CV33" s="159"/>
      <c r="CW33" s="159"/>
      <c r="CX33" s="159"/>
      <c r="CY33" s="227"/>
      <c r="CZ33" s="186"/>
      <c r="DA33" s="186"/>
      <c r="DB33" s="186"/>
      <c r="DC33" s="186"/>
      <c r="DD33" s="186"/>
      <c r="DE33" s="186"/>
      <c r="DF33" s="186"/>
      <c r="DG33" s="186"/>
      <c r="DH33" s="186"/>
      <c r="DI33" s="186"/>
      <c r="DJ33" s="159"/>
      <c r="DK33" s="159"/>
      <c r="DL33" s="159"/>
      <c r="DM33" s="159"/>
      <c r="DN33" s="227"/>
      <c r="DO33" s="185"/>
      <c r="DP33" s="186"/>
      <c r="DQ33" s="186"/>
      <c r="DR33" s="186"/>
      <c r="DS33" s="186"/>
      <c r="DT33" s="186"/>
      <c r="DU33" s="186"/>
      <c r="DV33" s="186"/>
      <c r="DW33" s="186"/>
      <c r="DX33" s="159"/>
      <c r="DY33" s="159"/>
      <c r="DZ33" s="159"/>
    </row>
    <row r="34" spans="1:130" s="181" customFormat="1" ht="27" customHeight="1" thickBot="1">
      <c r="C34" s="1396" t="s">
        <v>4344</v>
      </c>
      <c r="D34" s="1397"/>
      <c r="E34" s="1397"/>
      <c r="F34" s="1397"/>
      <c r="G34" s="1397"/>
      <c r="H34" s="1397"/>
      <c r="I34" s="1397"/>
      <c r="J34" s="1397"/>
      <c r="K34" s="1397"/>
      <c r="L34" s="1397"/>
      <c r="M34" s="1397"/>
      <c r="N34" s="1397"/>
      <c r="O34" s="1397"/>
      <c r="P34" s="1397"/>
      <c r="Q34" s="1397"/>
      <c r="R34" s="1397"/>
      <c r="S34" s="1397"/>
      <c r="T34" s="1397"/>
      <c r="U34" s="1397"/>
      <c r="V34" s="1397"/>
      <c r="W34" s="1397"/>
      <c r="X34" s="1397"/>
      <c r="Y34" s="1397"/>
      <c r="Z34" s="1397"/>
      <c r="AA34" s="1397"/>
      <c r="AB34" s="1397"/>
      <c r="AC34" s="1397"/>
      <c r="AD34" s="1397"/>
      <c r="AE34" s="1397"/>
      <c r="AF34" s="1397"/>
      <c r="AG34" s="1397"/>
      <c r="AH34" s="1397"/>
      <c r="AI34" s="1397"/>
      <c r="AJ34" s="1397"/>
      <c r="AK34" s="1397"/>
      <c r="AL34" s="1397"/>
      <c r="AM34" s="1397"/>
      <c r="AN34" s="1397"/>
      <c r="AO34" s="1397"/>
      <c r="AP34" s="1397"/>
      <c r="AQ34" s="1397"/>
      <c r="AR34" s="1397"/>
      <c r="AS34" s="1397"/>
      <c r="AT34" s="1397"/>
      <c r="AU34" s="1397"/>
      <c r="AV34" s="1397"/>
      <c r="AW34" s="1397"/>
      <c r="AX34" s="1397"/>
      <c r="AY34" s="1397"/>
      <c r="AZ34" s="1397"/>
      <c r="BA34" s="1397"/>
      <c r="BB34" s="1397"/>
      <c r="BC34" s="1397"/>
      <c r="BD34" s="1397"/>
      <c r="BE34" s="1397"/>
      <c r="BF34" s="1397"/>
      <c r="BG34" s="1397"/>
      <c r="BH34" s="1397"/>
      <c r="BI34" s="1397"/>
      <c r="BJ34" s="1397"/>
      <c r="BK34" s="1397"/>
      <c r="BL34" s="1397"/>
      <c r="BM34" s="1397"/>
      <c r="BN34" s="1397"/>
      <c r="BO34" s="1397"/>
      <c r="BP34" s="1397"/>
      <c r="BQ34" s="1397"/>
      <c r="BR34" s="1397"/>
      <c r="BS34" s="1397"/>
      <c r="BT34" s="1397"/>
      <c r="BU34" s="1397"/>
      <c r="BV34" s="1397"/>
      <c r="BW34" s="1397"/>
      <c r="BX34" s="1397"/>
      <c r="BY34" s="1397"/>
      <c r="BZ34" s="1397"/>
      <c r="CA34" s="1397"/>
      <c r="CB34" s="1397"/>
      <c r="CC34" s="1397"/>
      <c r="CD34" s="1397"/>
      <c r="CE34" s="1397"/>
      <c r="CF34" s="1397"/>
      <c r="CG34" s="1397"/>
      <c r="CH34" s="1397"/>
      <c r="CI34" s="1397"/>
      <c r="CJ34" s="1397"/>
      <c r="CK34" s="1397"/>
      <c r="CL34" s="1397"/>
      <c r="CM34" s="1397"/>
      <c r="CN34" s="1397"/>
      <c r="CO34" s="1397"/>
      <c r="CP34" s="1397"/>
      <c r="CQ34" s="1397"/>
      <c r="CR34" s="1397"/>
      <c r="CS34" s="1397"/>
      <c r="CT34" s="1397"/>
      <c r="CU34" s="1397"/>
      <c r="CV34" s="1397"/>
      <c r="CW34" s="1397"/>
      <c r="CX34" s="1397"/>
      <c r="CY34" s="1397"/>
      <c r="CZ34" s="1397"/>
      <c r="DA34" s="1397"/>
      <c r="DB34" s="1397"/>
      <c r="DC34" s="1397"/>
      <c r="DD34" s="1397"/>
      <c r="DE34" s="1397"/>
      <c r="DF34" s="1397"/>
      <c r="DG34" s="1397"/>
      <c r="DH34" s="1397"/>
      <c r="DI34" s="1397"/>
      <c r="DJ34" s="1397"/>
      <c r="DK34" s="1397"/>
      <c r="DL34" s="1397"/>
      <c r="DM34" s="1397"/>
      <c r="DN34" s="1397"/>
      <c r="DO34" s="1397"/>
      <c r="DP34" s="1397"/>
      <c r="DQ34" s="1397"/>
      <c r="DR34" s="1397"/>
      <c r="DS34" s="1397"/>
      <c r="DT34" s="1397"/>
      <c r="DU34" s="1397"/>
      <c r="DV34" s="1397"/>
      <c r="DW34" s="1397"/>
      <c r="DX34" s="1397"/>
      <c r="DY34" s="1397"/>
      <c r="DZ34" s="1398"/>
    </row>
    <row r="35" spans="1:130" ht="9.75" customHeight="1">
      <c r="B35" s="227"/>
    </row>
    <row r="36" spans="1:130" s="161" customFormat="1" ht="24.75" customHeight="1">
      <c r="B36" s="159"/>
      <c r="C36" s="1207" t="s">
        <v>5003</v>
      </c>
      <c r="D36" s="1207"/>
      <c r="E36" s="1207"/>
      <c r="F36" s="1207"/>
      <c r="G36" s="1207"/>
      <c r="H36" s="1207"/>
      <c r="I36" s="1207"/>
      <c r="J36" s="1207"/>
      <c r="K36" s="1207"/>
      <c r="L36" s="1207"/>
      <c r="M36" s="1207"/>
      <c r="N36" s="1207"/>
      <c r="O36" s="182"/>
      <c r="P36" s="182"/>
      <c r="Q36" s="1536" t="s">
        <v>437</v>
      </c>
      <c r="R36" s="1536"/>
      <c r="S36" s="1536"/>
      <c r="T36" s="1536"/>
      <c r="U36" s="1536"/>
      <c r="V36" s="1536"/>
      <c r="W36" s="1536"/>
      <c r="X36" s="1536"/>
      <c r="Y36" s="1536"/>
      <c r="Z36" s="1536"/>
      <c r="AA36" s="1536"/>
      <c r="AB36" s="1536"/>
      <c r="AC36" s="182"/>
      <c r="AD36" s="182"/>
      <c r="AE36" s="1335" t="s">
        <v>314</v>
      </c>
      <c r="AF36" s="1335"/>
      <c r="AG36" s="1335"/>
      <c r="AH36" s="1335"/>
      <c r="AI36" s="1335"/>
      <c r="AJ36" s="1335"/>
      <c r="AK36" s="1335"/>
      <c r="AL36" s="1335"/>
      <c r="AM36" s="1335"/>
      <c r="AN36" s="1335"/>
      <c r="AO36" s="1486"/>
      <c r="AP36" s="1335"/>
      <c r="AQ36" s="182"/>
      <c r="AR36" s="182"/>
      <c r="AS36" s="1535" t="s">
        <v>332</v>
      </c>
      <c r="AT36" s="1535"/>
      <c r="AU36" s="1535"/>
      <c r="AV36" s="1535"/>
      <c r="AW36" s="1535"/>
      <c r="AX36" s="1535"/>
      <c r="AY36" s="1535"/>
      <c r="AZ36" s="1535"/>
      <c r="BA36" s="1535"/>
      <c r="BB36" s="1535"/>
      <c r="BC36" s="1535"/>
      <c r="BD36" s="1535"/>
      <c r="BE36" s="182"/>
      <c r="BF36" s="182"/>
      <c r="BG36" s="1227" t="s">
        <v>523</v>
      </c>
      <c r="BH36" s="1227"/>
      <c r="BI36" s="1227"/>
      <c r="BJ36" s="1227"/>
      <c r="BK36" s="1227"/>
      <c r="BL36" s="1227"/>
      <c r="BM36" s="1227"/>
      <c r="BN36" s="1227"/>
      <c r="BO36" s="1227"/>
      <c r="BP36" s="1227"/>
      <c r="BQ36" s="1227"/>
      <c r="BR36" s="1227"/>
      <c r="BS36" s="1227"/>
    </row>
    <row r="37" spans="1:130" ht="8.25" customHeight="1" thickBot="1">
      <c r="B37" s="227"/>
    </row>
    <row r="38" spans="1:130" s="182" customFormat="1" ht="24.75" customHeight="1" thickBot="1">
      <c r="B38" s="232"/>
      <c r="C38" s="1077" t="s">
        <v>4345</v>
      </c>
      <c r="D38" s="1078"/>
      <c r="E38" s="1078"/>
      <c r="F38" s="1078"/>
      <c r="G38" s="1078"/>
      <c r="H38" s="1078"/>
      <c r="I38" s="1078"/>
      <c r="J38" s="1078"/>
      <c r="K38" s="1078"/>
      <c r="L38" s="1078"/>
      <c r="M38" s="1078"/>
      <c r="N38" s="1079"/>
      <c r="O38" s="232"/>
      <c r="P38" s="232"/>
      <c r="Q38" s="1077" t="s">
        <v>4346</v>
      </c>
      <c r="R38" s="1078"/>
      <c r="S38" s="1078"/>
      <c r="T38" s="1078"/>
      <c r="U38" s="1078"/>
      <c r="V38" s="1078"/>
      <c r="W38" s="1078"/>
      <c r="X38" s="1078"/>
      <c r="Y38" s="1078"/>
      <c r="Z38" s="1078"/>
      <c r="AA38" s="1078"/>
      <c r="AB38" s="1079"/>
      <c r="AC38" s="232"/>
      <c r="AD38" s="232"/>
      <c r="AE38" s="1077" t="s">
        <v>4347</v>
      </c>
      <c r="AF38" s="1078"/>
      <c r="AG38" s="1078"/>
      <c r="AH38" s="1078"/>
      <c r="AI38" s="1078"/>
      <c r="AJ38" s="1078"/>
      <c r="AK38" s="1078"/>
      <c r="AL38" s="1078"/>
      <c r="AM38" s="1078"/>
      <c r="AN38" s="1078"/>
      <c r="AO38" s="1078"/>
      <c r="AP38" s="1079"/>
      <c r="AQ38" s="232"/>
      <c r="AR38" s="232"/>
      <c r="AS38" s="1077" t="s">
        <v>535</v>
      </c>
      <c r="AT38" s="1078"/>
      <c r="AU38" s="1078"/>
      <c r="AV38" s="1078"/>
      <c r="AW38" s="1078"/>
      <c r="AX38" s="1078"/>
      <c r="AY38" s="1078"/>
      <c r="AZ38" s="1078"/>
      <c r="BA38" s="1078"/>
      <c r="BB38" s="1078"/>
      <c r="BC38" s="1078"/>
      <c r="BD38" s="1079"/>
      <c r="BE38" s="232"/>
      <c r="BF38" s="232"/>
      <c r="BG38" s="1077" t="s">
        <v>446</v>
      </c>
      <c r="BH38" s="1078"/>
      <c r="BI38" s="1078"/>
      <c r="BJ38" s="1078"/>
      <c r="BK38" s="1078"/>
      <c r="BL38" s="1078"/>
      <c r="BM38" s="1078"/>
      <c r="BN38" s="1078"/>
      <c r="BO38" s="1078"/>
      <c r="BP38" s="1078"/>
      <c r="BQ38" s="1078"/>
      <c r="BR38" s="1078"/>
      <c r="BS38" s="1079"/>
      <c r="BT38" s="232"/>
      <c r="BU38" s="232"/>
      <c r="BV38" s="1077" t="s">
        <v>450</v>
      </c>
      <c r="BW38" s="1078"/>
      <c r="BX38" s="1078"/>
      <c r="BY38" s="1078"/>
      <c r="BZ38" s="1078"/>
      <c r="CA38" s="1078"/>
      <c r="CB38" s="1078"/>
      <c r="CC38" s="1078"/>
      <c r="CD38" s="1078"/>
      <c r="CE38" s="1078"/>
      <c r="CF38" s="1078"/>
      <c r="CG38" s="1078"/>
      <c r="CH38" s="1079"/>
      <c r="CI38" s="232"/>
      <c r="CJ38" s="232"/>
      <c r="CK38" s="1077" t="s">
        <v>455</v>
      </c>
      <c r="CL38" s="1078"/>
      <c r="CM38" s="1078"/>
      <c r="CN38" s="1078"/>
      <c r="CO38" s="1078"/>
      <c r="CP38" s="1078"/>
      <c r="CQ38" s="1078"/>
      <c r="CR38" s="1078"/>
      <c r="CS38" s="1078"/>
      <c r="CT38" s="1078"/>
      <c r="CU38" s="1078"/>
      <c r="CV38" s="1078"/>
      <c r="CW38" s="1079"/>
      <c r="CX38" s="232"/>
      <c r="CY38" s="232"/>
      <c r="CZ38" s="1077" t="s">
        <v>459</v>
      </c>
      <c r="DA38" s="1078"/>
      <c r="DB38" s="1078"/>
      <c r="DC38" s="1078"/>
      <c r="DD38" s="1078"/>
      <c r="DE38" s="1078"/>
      <c r="DF38" s="1078"/>
      <c r="DG38" s="1078"/>
      <c r="DH38" s="1078"/>
      <c r="DI38" s="1078"/>
      <c r="DJ38" s="1078"/>
      <c r="DK38" s="1078"/>
      <c r="DL38" s="1079"/>
      <c r="DM38" s="232"/>
      <c r="DN38" s="232"/>
      <c r="DO38" s="1077" t="s">
        <v>462</v>
      </c>
      <c r="DP38" s="1078"/>
      <c r="DQ38" s="1078"/>
      <c r="DR38" s="1078"/>
      <c r="DS38" s="1078"/>
      <c r="DT38" s="1078"/>
      <c r="DU38" s="1078"/>
      <c r="DV38" s="1078"/>
      <c r="DW38" s="1078"/>
      <c r="DX38" s="1078"/>
      <c r="DY38" s="1078"/>
      <c r="DZ38" s="1079"/>
    </row>
    <row r="39" spans="1:130" s="174" customFormat="1" ht="30" customHeight="1">
      <c r="B39" s="133"/>
      <c r="C39" s="1373" t="s">
        <v>4348</v>
      </c>
      <c r="D39" s="1374"/>
      <c r="E39" s="1374"/>
      <c r="F39" s="1374"/>
      <c r="G39" s="1374"/>
      <c r="H39" s="1374"/>
      <c r="I39" s="1374"/>
      <c r="J39" s="1374"/>
      <c r="K39" s="1374"/>
      <c r="L39" s="1374"/>
      <c r="M39" s="1374"/>
      <c r="N39" s="1375"/>
      <c r="O39" s="133"/>
      <c r="P39" s="133"/>
      <c r="Q39" s="1373" t="s">
        <v>5195</v>
      </c>
      <c r="R39" s="1374"/>
      <c r="S39" s="1374"/>
      <c r="T39" s="1374"/>
      <c r="U39" s="1374"/>
      <c r="V39" s="1374"/>
      <c r="W39" s="1374"/>
      <c r="X39" s="1374"/>
      <c r="Y39" s="1374"/>
      <c r="Z39" s="1374"/>
      <c r="AA39" s="1374"/>
      <c r="AB39" s="1375"/>
      <c r="AC39" s="133"/>
      <c r="AD39" s="133"/>
      <c r="AE39" s="1373" t="s">
        <v>5195</v>
      </c>
      <c r="AF39" s="1374"/>
      <c r="AG39" s="1374"/>
      <c r="AH39" s="1374"/>
      <c r="AI39" s="1374"/>
      <c r="AJ39" s="1374"/>
      <c r="AK39" s="1374"/>
      <c r="AL39" s="1374"/>
      <c r="AM39" s="1374"/>
      <c r="AN39" s="1374"/>
      <c r="AO39" s="1374"/>
      <c r="AP39" s="1375"/>
      <c r="AQ39" s="133"/>
      <c r="AR39" s="133"/>
      <c r="AS39" s="1373" t="s">
        <v>5196</v>
      </c>
      <c r="AT39" s="1374"/>
      <c r="AU39" s="1374"/>
      <c r="AV39" s="1374"/>
      <c r="AW39" s="1374"/>
      <c r="AX39" s="1374"/>
      <c r="AY39" s="1374"/>
      <c r="AZ39" s="1374"/>
      <c r="BA39" s="1374"/>
      <c r="BB39" s="1374"/>
      <c r="BC39" s="1374"/>
      <c r="BD39" s="1375"/>
      <c r="BE39" s="133"/>
      <c r="BF39" s="133"/>
      <c r="BG39" s="1373" t="s">
        <v>4045</v>
      </c>
      <c r="BH39" s="1374"/>
      <c r="BI39" s="1374"/>
      <c r="BJ39" s="1374"/>
      <c r="BK39" s="1374"/>
      <c r="BL39" s="1374"/>
      <c r="BM39" s="1374"/>
      <c r="BN39" s="1374"/>
      <c r="BO39" s="1374"/>
      <c r="BP39" s="1374"/>
      <c r="BQ39" s="1374"/>
      <c r="BR39" s="1374"/>
      <c r="BS39" s="1375"/>
      <c r="BT39" s="133"/>
      <c r="BU39" s="133"/>
      <c r="BV39" s="1373" t="s">
        <v>4093</v>
      </c>
      <c r="BW39" s="1374"/>
      <c r="BX39" s="1374"/>
      <c r="BY39" s="1374"/>
      <c r="BZ39" s="1374"/>
      <c r="CA39" s="1374"/>
      <c r="CB39" s="1374"/>
      <c r="CC39" s="1374"/>
      <c r="CD39" s="1374"/>
      <c r="CE39" s="1374"/>
      <c r="CF39" s="1374"/>
      <c r="CG39" s="1374"/>
      <c r="CH39" s="1375"/>
      <c r="CI39" s="133"/>
      <c r="CJ39" s="133"/>
      <c r="CK39" s="1297" t="s">
        <v>4050</v>
      </c>
      <c r="CL39" s="1298"/>
      <c r="CM39" s="1298"/>
      <c r="CN39" s="1298"/>
      <c r="CO39" s="1298"/>
      <c r="CP39" s="1298"/>
      <c r="CQ39" s="1298"/>
      <c r="CR39" s="1298"/>
      <c r="CS39" s="1298"/>
      <c r="CT39" s="1298"/>
      <c r="CU39" s="1298"/>
      <c r="CV39" s="1298"/>
      <c r="CW39" s="1299"/>
      <c r="CX39" s="133"/>
      <c r="CY39" s="133"/>
      <c r="CZ39" s="1297" t="s">
        <v>5029</v>
      </c>
      <c r="DA39" s="1298"/>
      <c r="DB39" s="1298"/>
      <c r="DC39" s="1298"/>
      <c r="DD39" s="1298"/>
      <c r="DE39" s="1298"/>
      <c r="DF39" s="1298"/>
      <c r="DG39" s="1298"/>
      <c r="DH39" s="1298"/>
      <c r="DI39" s="1298"/>
      <c r="DJ39" s="1298"/>
      <c r="DK39" s="1298"/>
      <c r="DL39" s="1299"/>
      <c r="DM39" s="133"/>
      <c r="DN39" s="133"/>
      <c r="DO39" s="1297" t="s">
        <v>5034</v>
      </c>
      <c r="DP39" s="1298"/>
      <c r="DQ39" s="1298"/>
      <c r="DR39" s="1298"/>
      <c r="DS39" s="1298"/>
      <c r="DT39" s="1298"/>
      <c r="DU39" s="1298"/>
      <c r="DV39" s="1298"/>
      <c r="DW39" s="1298"/>
      <c r="DX39" s="1298"/>
      <c r="DY39" s="1298"/>
      <c r="DZ39" s="1299"/>
    </row>
    <row r="40" spans="1:130" ht="30" customHeight="1">
      <c r="B40" s="227"/>
      <c r="C40" s="1297"/>
      <c r="D40" s="1298"/>
      <c r="E40" s="1298"/>
      <c r="F40" s="1298"/>
      <c r="G40" s="1298"/>
      <c r="H40" s="1298"/>
      <c r="I40" s="1298"/>
      <c r="J40" s="1298"/>
      <c r="K40" s="1298"/>
      <c r="L40" s="1298"/>
      <c r="M40" s="1298"/>
      <c r="N40" s="1299"/>
      <c r="O40" s="227"/>
      <c r="P40" s="227"/>
      <c r="Q40" s="1297"/>
      <c r="R40" s="1298"/>
      <c r="S40" s="1298"/>
      <c r="T40" s="1298"/>
      <c r="U40" s="1298"/>
      <c r="V40" s="1298"/>
      <c r="W40" s="1298"/>
      <c r="X40" s="1298"/>
      <c r="Y40" s="1298"/>
      <c r="Z40" s="1298"/>
      <c r="AA40" s="1298"/>
      <c r="AB40" s="1299"/>
      <c r="AC40" s="227"/>
      <c r="AD40" s="227"/>
      <c r="AE40" s="1297"/>
      <c r="AF40" s="1298"/>
      <c r="AG40" s="1298"/>
      <c r="AH40" s="1298"/>
      <c r="AI40" s="1298"/>
      <c r="AJ40" s="1298"/>
      <c r="AK40" s="1298"/>
      <c r="AL40" s="1298"/>
      <c r="AM40" s="1298"/>
      <c r="AN40" s="1298"/>
      <c r="AO40" s="1298"/>
      <c r="AP40" s="1299"/>
      <c r="AQ40" s="227"/>
      <c r="AR40" s="227"/>
      <c r="AS40" s="1297"/>
      <c r="AT40" s="1298"/>
      <c r="AU40" s="1298"/>
      <c r="AV40" s="1298"/>
      <c r="AW40" s="1298"/>
      <c r="AX40" s="1298"/>
      <c r="AY40" s="1298"/>
      <c r="AZ40" s="1298"/>
      <c r="BA40" s="1298"/>
      <c r="BB40" s="1298"/>
      <c r="BC40" s="1298"/>
      <c r="BD40" s="1299"/>
      <c r="BE40" s="227"/>
      <c r="BF40" s="227"/>
      <c r="BG40" s="1297"/>
      <c r="BH40" s="1298"/>
      <c r="BI40" s="1298"/>
      <c r="BJ40" s="1298"/>
      <c r="BK40" s="1298"/>
      <c r="BL40" s="1298"/>
      <c r="BM40" s="1298"/>
      <c r="BN40" s="1298"/>
      <c r="BO40" s="1298"/>
      <c r="BP40" s="1298"/>
      <c r="BQ40" s="1298"/>
      <c r="BR40" s="1298"/>
      <c r="BS40" s="1299"/>
      <c r="BT40" s="227"/>
      <c r="BU40" s="227"/>
      <c r="BV40" s="1297"/>
      <c r="BW40" s="1298"/>
      <c r="BX40" s="1298"/>
      <c r="BY40" s="1298"/>
      <c r="BZ40" s="1298"/>
      <c r="CA40" s="1298"/>
      <c r="CB40" s="1298"/>
      <c r="CC40" s="1298"/>
      <c r="CD40" s="1298"/>
      <c r="CE40" s="1298"/>
      <c r="CF40" s="1298"/>
      <c r="CG40" s="1298"/>
      <c r="CH40" s="1299"/>
      <c r="CI40" s="227"/>
      <c r="CJ40" s="227"/>
      <c r="CK40" s="806" t="s">
        <v>5014</v>
      </c>
      <c r="CL40" s="807"/>
      <c r="CM40" s="807"/>
      <c r="CN40" s="807"/>
      <c r="CO40" s="807"/>
      <c r="CP40" s="807"/>
      <c r="CQ40" s="807"/>
      <c r="CR40" s="807"/>
      <c r="CS40" s="807"/>
      <c r="CT40" s="807"/>
      <c r="CU40" s="807"/>
      <c r="CV40" s="807"/>
      <c r="CW40" s="818"/>
      <c r="CX40" s="227"/>
      <c r="CY40" s="227"/>
      <c r="CZ40" s="806" t="s">
        <v>5014</v>
      </c>
      <c r="DA40" s="807"/>
      <c r="DB40" s="807"/>
      <c r="DC40" s="807"/>
      <c r="DD40" s="807"/>
      <c r="DE40" s="807"/>
      <c r="DF40" s="807"/>
      <c r="DG40" s="807"/>
      <c r="DH40" s="807"/>
      <c r="DI40" s="807"/>
      <c r="DJ40" s="807"/>
      <c r="DK40" s="807"/>
      <c r="DL40" s="818"/>
      <c r="DM40" s="227"/>
      <c r="DN40" s="227"/>
      <c r="DO40" s="1339" t="s">
        <v>5014</v>
      </c>
      <c r="DP40" s="804"/>
      <c r="DQ40" s="804"/>
      <c r="DR40" s="804"/>
      <c r="DS40" s="804"/>
      <c r="DT40" s="804"/>
      <c r="DU40" s="804"/>
      <c r="DV40" s="804"/>
      <c r="DW40" s="804"/>
      <c r="DX40" s="804"/>
      <c r="DY40" s="804"/>
      <c r="DZ40" s="1340"/>
    </row>
    <row r="41" spans="1:130" s="174" customFormat="1" ht="21" customHeight="1">
      <c r="B41" s="133"/>
      <c r="C41" s="1186" t="s">
        <v>525</v>
      </c>
      <c r="D41" s="1211"/>
      <c r="E41" s="1211"/>
      <c r="F41" s="1211"/>
      <c r="G41" s="1211"/>
      <c r="H41" s="1211"/>
      <c r="I41" s="1211"/>
      <c r="J41" s="1211"/>
      <c r="K41" s="1211"/>
      <c r="L41" s="1211"/>
      <c r="M41" s="1211"/>
      <c r="N41" s="1188"/>
      <c r="O41" s="133"/>
      <c r="P41" s="133"/>
      <c r="Q41" s="1186" t="s">
        <v>529</v>
      </c>
      <c r="R41" s="1211"/>
      <c r="S41" s="1211"/>
      <c r="T41" s="1211"/>
      <c r="U41" s="1211"/>
      <c r="V41" s="1211"/>
      <c r="W41" s="1211"/>
      <c r="X41" s="1211"/>
      <c r="Y41" s="1211"/>
      <c r="Z41" s="1211"/>
      <c r="AA41" s="1211"/>
      <c r="AB41" s="1188"/>
      <c r="AC41" s="133"/>
      <c r="AD41" s="133"/>
      <c r="AE41" s="1186" t="s">
        <v>533</v>
      </c>
      <c r="AF41" s="1211"/>
      <c r="AG41" s="1211"/>
      <c r="AH41" s="1211"/>
      <c r="AI41" s="1211"/>
      <c r="AJ41" s="1211"/>
      <c r="AK41" s="1211"/>
      <c r="AL41" s="1211"/>
      <c r="AM41" s="1211"/>
      <c r="AN41" s="1211"/>
      <c r="AO41" s="1187"/>
      <c r="AP41" s="1188"/>
      <c r="AQ41" s="133"/>
      <c r="AR41" s="133"/>
      <c r="AS41" s="1186" t="s">
        <v>537</v>
      </c>
      <c r="AT41" s="1211"/>
      <c r="AU41" s="1211"/>
      <c r="AV41" s="1211"/>
      <c r="AW41" s="1211"/>
      <c r="AX41" s="1211"/>
      <c r="AY41" s="1211"/>
      <c r="AZ41" s="1211"/>
      <c r="BA41" s="1211"/>
      <c r="BB41" s="1211"/>
      <c r="BC41" s="1211"/>
      <c r="BD41" s="1188"/>
      <c r="BE41" s="133"/>
      <c r="BF41" s="133"/>
      <c r="BG41" s="1212" t="s">
        <v>448</v>
      </c>
      <c r="BH41" s="1213"/>
      <c r="BI41" s="1213"/>
      <c r="BJ41" s="1213"/>
      <c r="BK41" s="1213"/>
      <c r="BL41" s="1213"/>
      <c r="BM41" s="1213"/>
      <c r="BN41" s="1213"/>
      <c r="BO41" s="1213"/>
      <c r="BP41" s="1213"/>
      <c r="BQ41" s="1213"/>
      <c r="BR41" s="1213"/>
      <c r="BS41" s="1214"/>
      <c r="BT41" s="133"/>
      <c r="BU41" s="133"/>
      <c r="BV41" s="1212" t="s">
        <v>452</v>
      </c>
      <c r="BW41" s="1213"/>
      <c r="BX41" s="1213"/>
      <c r="BY41" s="1213"/>
      <c r="BZ41" s="1213"/>
      <c r="CA41" s="1213"/>
      <c r="CB41" s="1213"/>
      <c r="CC41" s="1213"/>
      <c r="CD41" s="1213"/>
      <c r="CE41" s="1213"/>
      <c r="CF41" s="1213"/>
      <c r="CG41" s="1213"/>
      <c r="CH41" s="1214"/>
      <c r="CI41" s="133"/>
      <c r="CJ41" s="133"/>
      <c r="CK41" s="1212" t="s">
        <v>457</v>
      </c>
      <c r="CL41" s="1213"/>
      <c r="CM41" s="1213"/>
      <c r="CN41" s="1213"/>
      <c r="CO41" s="1213"/>
      <c r="CP41" s="1213"/>
      <c r="CQ41" s="1213"/>
      <c r="CR41" s="1213"/>
      <c r="CS41" s="1213"/>
      <c r="CT41" s="1213"/>
      <c r="CU41" s="1213"/>
      <c r="CV41" s="1213"/>
      <c r="CW41" s="1214"/>
      <c r="CX41" s="133"/>
      <c r="CY41" s="133"/>
      <c r="CZ41" s="1212" t="s">
        <v>379</v>
      </c>
      <c r="DA41" s="1213"/>
      <c r="DB41" s="1213"/>
      <c r="DC41" s="1213"/>
      <c r="DD41" s="1213"/>
      <c r="DE41" s="1213"/>
      <c r="DF41" s="1213"/>
      <c r="DG41" s="1213"/>
      <c r="DH41" s="1213"/>
      <c r="DI41" s="1213"/>
      <c r="DJ41" s="1213"/>
      <c r="DK41" s="1213"/>
      <c r="DL41" s="1214"/>
      <c r="DM41" s="133"/>
      <c r="DN41" s="133"/>
      <c r="DO41" s="1212" t="s">
        <v>383</v>
      </c>
      <c r="DP41" s="1213"/>
      <c r="DQ41" s="1213"/>
      <c r="DR41" s="1213"/>
      <c r="DS41" s="1213"/>
      <c r="DT41" s="1213"/>
      <c r="DU41" s="1213"/>
      <c r="DV41" s="1213"/>
      <c r="DW41" s="1213"/>
      <c r="DX41" s="1213"/>
      <c r="DY41" s="1213"/>
      <c r="DZ41" s="1214"/>
    </row>
    <row r="42" spans="1:130" ht="120.75" customHeight="1">
      <c r="B42" s="227"/>
      <c r="C42" s="806"/>
      <c r="D42" s="807"/>
      <c r="E42" s="807"/>
      <c r="F42" s="807"/>
      <c r="G42" s="807"/>
      <c r="H42" s="807"/>
      <c r="I42" s="807"/>
      <c r="J42" s="807"/>
      <c r="K42" s="807"/>
      <c r="L42" s="807"/>
      <c r="M42" s="807"/>
      <c r="N42" s="818"/>
      <c r="O42" s="227"/>
      <c r="P42" s="227"/>
      <c r="Q42" s="806"/>
      <c r="R42" s="807"/>
      <c r="S42" s="807"/>
      <c r="T42" s="807"/>
      <c r="U42" s="807"/>
      <c r="V42" s="807"/>
      <c r="W42" s="807"/>
      <c r="X42" s="807"/>
      <c r="Y42" s="807"/>
      <c r="Z42" s="807"/>
      <c r="AA42" s="807"/>
      <c r="AB42" s="818"/>
      <c r="AC42" s="227"/>
      <c r="AD42" s="227"/>
      <c r="AE42" s="806"/>
      <c r="AF42" s="807"/>
      <c r="AG42" s="807"/>
      <c r="AH42" s="807"/>
      <c r="AI42" s="807"/>
      <c r="AJ42" s="807"/>
      <c r="AK42" s="807"/>
      <c r="AL42" s="807"/>
      <c r="AM42" s="807"/>
      <c r="AN42" s="807"/>
      <c r="AO42" s="807"/>
      <c r="AP42" s="818"/>
      <c r="AQ42" s="227"/>
      <c r="AR42" s="227"/>
      <c r="AS42" s="806"/>
      <c r="AT42" s="807"/>
      <c r="AU42" s="807"/>
      <c r="AV42" s="807"/>
      <c r="AW42" s="807"/>
      <c r="AX42" s="807"/>
      <c r="AY42" s="807"/>
      <c r="AZ42" s="807"/>
      <c r="BA42" s="807"/>
      <c r="BB42" s="807"/>
      <c r="BC42" s="807"/>
      <c r="BD42" s="818"/>
      <c r="BE42" s="227"/>
      <c r="BF42" s="227"/>
      <c r="BG42" s="806"/>
      <c r="BH42" s="807"/>
      <c r="BI42" s="807"/>
      <c r="BJ42" s="807"/>
      <c r="BK42" s="807"/>
      <c r="BL42" s="807"/>
      <c r="BM42" s="807"/>
      <c r="BN42" s="807"/>
      <c r="BO42" s="807"/>
      <c r="BP42" s="807"/>
      <c r="BQ42" s="807"/>
      <c r="BR42" s="807"/>
      <c r="BS42" s="818"/>
      <c r="BT42" s="227"/>
      <c r="BU42" s="227"/>
      <c r="BV42" s="806"/>
      <c r="BW42" s="807"/>
      <c r="BX42" s="807"/>
      <c r="BY42" s="807"/>
      <c r="BZ42" s="807"/>
      <c r="CA42" s="807"/>
      <c r="CB42" s="807"/>
      <c r="CC42" s="807"/>
      <c r="CD42" s="807"/>
      <c r="CE42" s="807"/>
      <c r="CF42" s="807"/>
      <c r="CG42" s="807"/>
      <c r="CH42" s="818"/>
      <c r="CI42" s="227"/>
      <c r="CJ42" s="227"/>
      <c r="CK42" s="806"/>
      <c r="CL42" s="807"/>
      <c r="CM42" s="807"/>
      <c r="CN42" s="807"/>
      <c r="CO42" s="807"/>
      <c r="CP42" s="807"/>
      <c r="CQ42" s="807"/>
      <c r="CR42" s="807"/>
      <c r="CS42" s="807"/>
      <c r="CT42" s="807"/>
      <c r="CU42" s="807"/>
      <c r="CV42" s="807"/>
      <c r="CW42" s="818"/>
      <c r="CX42" s="227"/>
      <c r="CY42" s="227"/>
      <c r="CZ42" s="806"/>
      <c r="DA42" s="807"/>
      <c r="DB42" s="807"/>
      <c r="DC42" s="807"/>
      <c r="DD42" s="807"/>
      <c r="DE42" s="807"/>
      <c r="DF42" s="807"/>
      <c r="DG42" s="807"/>
      <c r="DH42" s="807"/>
      <c r="DI42" s="807"/>
      <c r="DJ42" s="807"/>
      <c r="DK42" s="807"/>
      <c r="DL42" s="818"/>
      <c r="DM42" s="227"/>
      <c r="DN42" s="227"/>
      <c r="DO42" s="806"/>
      <c r="DP42" s="807"/>
      <c r="DQ42" s="807"/>
      <c r="DR42" s="807"/>
      <c r="DS42" s="807"/>
      <c r="DT42" s="807"/>
      <c r="DU42" s="807"/>
      <c r="DV42" s="807"/>
      <c r="DW42" s="807"/>
      <c r="DX42" s="807"/>
      <c r="DY42" s="807"/>
      <c r="DZ42" s="818"/>
    </row>
    <row r="43" spans="1:130" ht="24" customHeight="1">
      <c r="A43" s="180"/>
      <c r="B43" s="227"/>
      <c r="C43" s="1457" t="s">
        <v>4187</v>
      </c>
      <c r="D43" s="1458"/>
      <c r="E43" s="1458"/>
      <c r="F43" s="1458"/>
      <c r="G43" s="1458"/>
      <c r="H43" s="1458"/>
      <c r="I43" s="1458"/>
      <c r="J43" s="1458"/>
      <c r="K43" s="1459"/>
      <c r="L43" s="1450"/>
      <c r="M43" s="1453"/>
      <c r="N43" s="1452"/>
      <c r="O43" s="180"/>
      <c r="P43" s="227"/>
      <c r="Q43" s="1457" t="s">
        <v>4187</v>
      </c>
      <c r="R43" s="1458"/>
      <c r="S43" s="1458"/>
      <c r="T43" s="1458"/>
      <c r="U43" s="1458"/>
      <c r="V43" s="1458"/>
      <c r="W43" s="1458"/>
      <c r="X43" s="1458"/>
      <c r="Y43" s="1459"/>
      <c r="Z43" s="1450"/>
      <c r="AA43" s="1453"/>
      <c r="AB43" s="1452"/>
      <c r="AC43" s="180"/>
      <c r="AD43" s="227"/>
      <c r="AE43" s="1457" t="s">
        <v>4187</v>
      </c>
      <c r="AF43" s="1458"/>
      <c r="AG43" s="1458"/>
      <c r="AH43" s="1458"/>
      <c r="AI43" s="1458"/>
      <c r="AJ43" s="1458"/>
      <c r="AK43" s="1458"/>
      <c r="AL43" s="1458"/>
      <c r="AM43" s="1459"/>
      <c r="AN43" s="1450"/>
      <c r="AO43" s="1451"/>
      <c r="AP43" s="1452"/>
      <c r="AQ43" s="180"/>
      <c r="AR43" s="227"/>
      <c r="AS43" s="1457" t="s">
        <v>4187</v>
      </c>
      <c r="AT43" s="1458"/>
      <c r="AU43" s="1458"/>
      <c r="AV43" s="1458"/>
      <c r="AW43" s="1458"/>
      <c r="AX43" s="1458"/>
      <c r="AY43" s="1458"/>
      <c r="AZ43" s="1458"/>
      <c r="BA43" s="1459"/>
      <c r="BB43" s="1450"/>
      <c r="BC43" s="1453"/>
      <c r="BD43" s="1452"/>
      <c r="BE43" s="180" t="s">
        <v>449</v>
      </c>
      <c r="BF43" s="227"/>
      <c r="BG43" s="1457">
        <f>VLOOKUP(BE43,'Прайс-лист'!$B:$K,10,0)</f>
        <v>3210</v>
      </c>
      <c r="BH43" s="1458"/>
      <c r="BI43" s="1458"/>
      <c r="BJ43" s="1458"/>
      <c r="BK43" s="1458"/>
      <c r="BL43" s="1458"/>
      <c r="BM43" s="1458"/>
      <c r="BN43" s="1458"/>
      <c r="BO43" s="1458"/>
      <c r="BP43" s="1459"/>
      <c r="BQ43" s="1361"/>
      <c r="BR43" s="1362"/>
      <c r="BS43" s="1363"/>
      <c r="BT43" s="180" t="s">
        <v>453</v>
      </c>
      <c r="BU43" s="227"/>
      <c r="BV43" s="1457">
        <f>VLOOKUP(BT43,'Прайс-лист'!$B:$K,10,0)</f>
        <v>4560</v>
      </c>
      <c r="BW43" s="1458"/>
      <c r="BX43" s="1458"/>
      <c r="BY43" s="1458"/>
      <c r="BZ43" s="1458"/>
      <c r="CA43" s="1458"/>
      <c r="CB43" s="1458"/>
      <c r="CC43" s="1458"/>
      <c r="CD43" s="1458"/>
      <c r="CE43" s="1459"/>
      <c r="CF43" s="1361"/>
      <c r="CG43" s="1362"/>
      <c r="CH43" s="1363"/>
      <c r="CI43" s="180" t="s">
        <v>458</v>
      </c>
      <c r="CJ43" s="227"/>
      <c r="CK43" s="1457">
        <f>VLOOKUP(CI43,'Прайс-лист'!$B:$K,10,0)</f>
        <v>3300</v>
      </c>
      <c r="CL43" s="1458"/>
      <c r="CM43" s="1458"/>
      <c r="CN43" s="1458"/>
      <c r="CO43" s="1458"/>
      <c r="CP43" s="1458"/>
      <c r="CQ43" s="1458"/>
      <c r="CR43" s="1458"/>
      <c r="CS43" s="1458"/>
      <c r="CT43" s="1459"/>
      <c r="CU43" s="1361"/>
      <c r="CV43" s="1362"/>
      <c r="CW43" s="1363"/>
      <c r="CX43" s="180" t="s">
        <v>461</v>
      </c>
      <c r="CY43" s="227"/>
      <c r="CZ43" s="1457">
        <f>VLOOKUP(CX43,'Прайс-лист'!$B:$K,10,0)</f>
        <v>4280</v>
      </c>
      <c r="DA43" s="1458"/>
      <c r="DB43" s="1458"/>
      <c r="DC43" s="1458"/>
      <c r="DD43" s="1458"/>
      <c r="DE43" s="1458"/>
      <c r="DF43" s="1458"/>
      <c r="DG43" s="1458"/>
      <c r="DH43" s="1458"/>
      <c r="DI43" s="1459"/>
      <c r="DJ43" s="1361"/>
      <c r="DK43" s="1362"/>
      <c r="DL43" s="1363"/>
      <c r="DM43" s="180" t="s">
        <v>464</v>
      </c>
      <c r="DN43" s="227"/>
      <c r="DO43" s="1457">
        <f>VLOOKUP(DM43,'Прайс-лист'!$B:$K,10,0)</f>
        <v>9220</v>
      </c>
      <c r="DP43" s="1458"/>
      <c r="DQ43" s="1458"/>
      <c r="DR43" s="1458"/>
      <c r="DS43" s="1458"/>
      <c r="DT43" s="1458"/>
      <c r="DU43" s="1458"/>
      <c r="DV43" s="1458"/>
      <c r="DW43" s="1458"/>
      <c r="DX43" s="1459"/>
      <c r="DY43" s="1361"/>
      <c r="DZ43" s="1363"/>
    </row>
    <row r="44" spans="1:130" ht="24" customHeight="1">
      <c r="A44" s="180"/>
      <c r="B44" s="227"/>
      <c r="C44" s="1390" t="s">
        <v>4187</v>
      </c>
      <c r="D44" s="1391"/>
      <c r="E44" s="1391"/>
      <c r="F44" s="1391"/>
      <c r="G44" s="1391"/>
      <c r="H44" s="1391"/>
      <c r="I44" s="1391"/>
      <c r="J44" s="1391"/>
      <c r="K44" s="1392"/>
      <c r="L44" s="1450"/>
      <c r="M44" s="1453"/>
      <c r="N44" s="1452"/>
      <c r="O44" s="180"/>
      <c r="P44" s="227"/>
      <c r="Q44" s="1390" t="s">
        <v>4187</v>
      </c>
      <c r="R44" s="1391"/>
      <c r="S44" s="1391"/>
      <c r="T44" s="1391"/>
      <c r="U44" s="1391"/>
      <c r="V44" s="1391"/>
      <c r="W44" s="1391"/>
      <c r="X44" s="1391"/>
      <c r="Y44" s="1392"/>
      <c r="Z44" s="1450"/>
      <c r="AA44" s="1453"/>
      <c r="AB44" s="1452"/>
      <c r="AC44" s="180"/>
      <c r="AD44" s="227"/>
      <c r="AE44" s="1390" t="s">
        <v>4187</v>
      </c>
      <c r="AF44" s="1391"/>
      <c r="AG44" s="1391"/>
      <c r="AH44" s="1391"/>
      <c r="AI44" s="1391"/>
      <c r="AJ44" s="1391"/>
      <c r="AK44" s="1391"/>
      <c r="AL44" s="1391"/>
      <c r="AM44" s="1392"/>
      <c r="AN44" s="1450"/>
      <c r="AO44" s="1451"/>
      <c r="AP44" s="1452"/>
      <c r="AQ44" s="180"/>
      <c r="AR44" s="227"/>
      <c r="AS44" s="1390" t="s">
        <v>4187</v>
      </c>
      <c r="AT44" s="1391"/>
      <c r="AU44" s="1391"/>
      <c r="AV44" s="1391"/>
      <c r="AW44" s="1391"/>
      <c r="AX44" s="1391"/>
      <c r="AY44" s="1391"/>
      <c r="AZ44" s="1391"/>
      <c r="BA44" s="1392"/>
      <c r="BB44" s="1450"/>
      <c r="BC44" s="1453"/>
      <c r="BD44" s="1452"/>
      <c r="BE44" s="180" t="s">
        <v>497</v>
      </c>
      <c r="BF44" s="227"/>
      <c r="BG44" s="1390">
        <f>VLOOKUP(BE44,'Прайс-лист'!$B:$K,10,0)</f>
        <v>3210</v>
      </c>
      <c r="BH44" s="1391"/>
      <c r="BI44" s="1391"/>
      <c r="BJ44" s="1391"/>
      <c r="BK44" s="1391"/>
      <c r="BL44" s="1391"/>
      <c r="BM44" s="1391"/>
      <c r="BN44" s="1391"/>
      <c r="BO44" s="1391"/>
      <c r="BP44" s="1392"/>
      <c r="BQ44" s="1361"/>
      <c r="BR44" s="1362"/>
      <c r="BS44" s="1363"/>
      <c r="BT44" s="180" t="s">
        <v>499</v>
      </c>
      <c r="BU44" s="227"/>
      <c r="BV44" s="1390">
        <f>VLOOKUP(BT44,'Прайс-лист'!$B:$K,10,0)</f>
        <v>4560</v>
      </c>
      <c r="BW44" s="1391"/>
      <c r="BX44" s="1391"/>
      <c r="BY44" s="1391"/>
      <c r="BZ44" s="1391"/>
      <c r="CA44" s="1391"/>
      <c r="CB44" s="1391"/>
      <c r="CC44" s="1391"/>
      <c r="CD44" s="1391"/>
      <c r="CE44" s="1392"/>
      <c r="CF44" s="1361"/>
      <c r="CG44" s="1362"/>
      <c r="CH44" s="1363"/>
      <c r="CI44" s="180" t="s">
        <v>502</v>
      </c>
      <c r="CJ44" s="227"/>
      <c r="CK44" s="1390">
        <f>VLOOKUP(CI44,'Прайс-лист'!$B:$K,10,0)</f>
        <v>3300</v>
      </c>
      <c r="CL44" s="1391"/>
      <c r="CM44" s="1391"/>
      <c r="CN44" s="1391"/>
      <c r="CO44" s="1391"/>
      <c r="CP44" s="1391"/>
      <c r="CQ44" s="1391"/>
      <c r="CR44" s="1391"/>
      <c r="CS44" s="1391"/>
      <c r="CT44" s="1392"/>
      <c r="CU44" s="1361"/>
      <c r="CV44" s="1362"/>
      <c r="CW44" s="1363"/>
      <c r="CX44" s="180" t="s">
        <v>504</v>
      </c>
      <c r="CY44" s="227"/>
      <c r="CZ44" s="1390">
        <f>VLOOKUP(CX44,'Прайс-лист'!$B:$K,10,0)</f>
        <v>4280</v>
      </c>
      <c r="DA44" s="1391"/>
      <c r="DB44" s="1391"/>
      <c r="DC44" s="1391"/>
      <c r="DD44" s="1391"/>
      <c r="DE44" s="1391"/>
      <c r="DF44" s="1391"/>
      <c r="DG44" s="1391"/>
      <c r="DH44" s="1391"/>
      <c r="DI44" s="1392"/>
      <c r="DJ44" s="1361"/>
      <c r="DK44" s="1362"/>
      <c r="DL44" s="1363"/>
      <c r="DM44" s="180" t="s">
        <v>506</v>
      </c>
      <c r="DN44" s="227"/>
      <c r="DO44" s="1390">
        <f>VLOOKUP(DM44,'Прайс-лист'!$B:$K,10,0)</f>
        <v>9220</v>
      </c>
      <c r="DP44" s="1391"/>
      <c r="DQ44" s="1391"/>
      <c r="DR44" s="1391"/>
      <c r="DS44" s="1391"/>
      <c r="DT44" s="1391"/>
      <c r="DU44" s="1391"/>
      <c r="DV44" s="1391"/>
      <c r="DW44" s="1391"/>
      <c r="DX44" s="1392"/>
      <c r="DY44" s="1361"/>
      <c r="DZ44" s="1363"/>
    </row>
    <row r="45" spans="1:130" ht="24" customHeight="1">
      <c r="A45" s="180"/>
      <c r="B45" s="227"/>
      <c r="C45" s="1444" t="s">
        <v>4187</v>
      </c>
      <c r="D45" s="1445"/>
      <c r="E45" s="1445"/>
      <c r="F45" s="1445"/>
      <c r="G45" s="1445"/>
      <c r="H45" s="1445"/>
      <c r="I45" s="1445"/>
      <c r="J45" s="1445"/>
      <c r="K45" s="1446"/>
      <c r="L45" s="1450"/>
      <c r="M45" s="1453"/>
      <c r="N45" s="1452"/>
      <c r="O45" s="180"/>
      <c r="P45" s="227"/>
      <c r="Q45" s="1444" t="s">
        <v>4187</v>
      </c>
      <c r="R45" s="1445"/>
      <c r="S45" s="1445"/>
      <c r="T45" s="1445"/>
      <c r="U45" s="1445"/>
      <c r="V45" s="1445"/>
      <c r="W45" s="1445"/>
      <c r="X45" s="1445"/>
      <c r="Y45" s="1446"/>
      <c r="Z45" s="1450"/>
      <c r="AA45" s="1453"/>
      <c r="AB45" s="1452"/>
      <c r="AC45" s="180"/>
      <c r="AD45" s="227"/>
      <c r="AE45" s="1444" t="s">
        <v>4187</v>
      </c>
      <c r="AF45" s="1445"/>
      <c r="AG45" s="1445"/>
      <c r="AH45" s="1445"/>
      <c r="AI45" s="1445"/>
      <c r="AJ45" s="1445"/>
      <c r="AK45" s="1445"/>
      <c r="AL45" s="1445"/>
      <c r="AM45" s="1446"/>
      <c r="AN45" s="1450"/>
      <c r="AO45" s="1451"/>
      <c r="AP45" s="1452"/>
      <c r="AQ45" s="180"/>
      <c r="AR45" s="227"/>
      <c r="AS45" s="1444" t="s">
        <v>4187</v>
      </c>
      <c r="AT45" s="1445"/>
      <c r="AU45" s="1445"/>
      <c r="AV45" s="1445"/>
      <c r="AW45" s="1445"/>
      <c r="AX45" s="1445"/>
      <c r="AY45" s="1445"/>
      <c r="AZ45" s="1445"/>
      <c r="BA45" s="1446"/>
      <c r="BB45" s="1450"/>
      <c r="BC45" s="1453"/>
      <c r="BD45" s="1452"/>
      <c r="BE45" s="180" t="s">
        <v>575</v>
      </c>
      <c r="BF45" s="227"/>
      <c r="BG45" s="1444">
        <f>VLOOKUP(BE45,'Прайс-лист'!$B:$K,10,0)</f>
        <v>3210</v>
      </c>
      <c r="BH45" s="1445"/>
      <c r="BI45" s="1445"/>
      <c r="BJ45" s="1445"/>
      <c r="BK45" s="1445"/>
      <c r="BL45" s="1445"/>
      <c r="BM45" s="1445"/>
      <c r="BN45" s="1445"/>
      <c r="BO45" s="1445"/>
      <c r="BP45" s="1446"/>
      <c r="BQ45" s="1361"/>
      <c r="BR45" s="1362"/>
      <c r="BS45" s="1363"/>
      <c r="BT45" s="180" t="s">
        <v>577</v>
      </c>
      <c r="BU45" s="227"/>
      <c r="BV45" s="1444">
        <f>VLOOKUP(BT45,'Прайс-лист'!$B:$K,10,0)</f>
        <v>4560</v>
      </c>
      <c r="BW45" s="1445"/>
      <c r="BX45" s="1445"/>
      <c r="BY45" s="1445"/>
      <c r="BZ45" s="1445"/>
      <c r="CA45" s="1445"/>
      <c r="CB45" s="1445"/>
      <c r="CC45" s="1445"/>
      <c r="CD45" s="1445"/>
      <c r="CE45" s="1446"/>
      <c r="CF45" s="1361"/>
      <c r="CG45" s="1362"/>
      <c r="CH45" s="1363"/>
      <c r="CI45" s="180" t="s">
        <v>580</v>
      </c>
      <c r="CJ45" s="227"/>
      <c r="CK45" s="1444">
        <f>VLOOKUP(CI45,'Прайс-лист'!$B:$K,10,0)</f>
        <v>3300</v>
      </c>
      <c r="CL45" s="1445"/>
      <c r="CM45" s="1445"/>
      <c r="CN45" s="1445"/>
      <c r="CO45" s="1445"/>
      <c r="CP45" s="1445"/>
      <c r="CQ45" s="1445"/>
      <c r="CR45" s="1445"/>
      <c r="CS45" s="1445"/>
      <c r="CT45" s="1446"/>
      <c r="CU45" s="1361"/>
      <c r="CV45" s="1362"/>
      <c r="CW45" s="1363"/>
      <c r="CX45" s="180" t="s">
        <v>582</v>
      </c>
      <c r="CY45" s="227"/>
      <c r="CZ45" s="1444">
        <f>VLOOKUP(CX45,'Прайс-лист'!$B:$K,10,0)</f>
        <v>4280</v>
      </c>
      <c r="DA45" s="1445"/>
      <c r="DB45" s="1445"/>
      <c r="DC45" s="1445"/>
      <c r="DD45" s="1445"/>
      <c r="DE45" s="1445"/>
      <c r="DF45" s="1445"/>
      <c r="DG45" s="1445"/>
      <c r="DH45" s="1445"/>
      <c r="DI45" s="1446"/>
      <c r="DJ45" s="1361"/>
      <c r="DK45" s="1362"/>
      <c r="DL45" s="1363"/>
      <c r="DM45" s="180" t="s">
        <v>584</v>
      </c>
      <c r="DN45" s="227"/>
      <c r="DO45" s="1444">
        <f>VLOOKUP(DM45,'Прайс-лист'!$B:$K,10,0)</f>
        <v>9220</v>
      </c>
      <c r="DP45" s="1445"/>
      <c r="DQ45" s="1445"/>
      <c r="DR45" s="1445"/>
      <c r="DS45" s="1445"/>
      <c r="DT45" s="1445"/>
      <c r="DU45" s="1445"/>
      <c r="DV45" s="1445"/>
      <c r="DW45" s="1445"/>
      <c r="DX45" s="1446"/>
      <c r="DY45" s="1361"/>
      <c r="DZ45" s="1363"/>
    </row>
    <row r="46" spans="1:130" ht="24" customHeight="1" thickBot="1">
      <c r="A46" s="180" t="s">
        <v>526</v>
      </c>
      <c r="B46" s="227"/>
      <c r="C46" s="1460">
        <f>VLOOKUP(A46,'Прайс-лист'!$B:$K,10,0)</f>
        <v>250</v>
      </c>
      <c r="D46" s="1461"/>
      <c r="E46" s="1461"/>
      <c r="F46" s="1461"/>
      <c r="G46" s="1461"/>
      <c r="H46" s="1461"/>
      <c r="I46" s="1461"/>
      <c r="J46" s="1461"/>
      <c r="K46" s="1462"/>
      <c r="L46" s="1360"/>
      <c r="M46" s="1350"/>
      <c r="N46" s="1351"/>
      <c r="O46" s="180" t="s">
        <v>530</v>
      </c>
      <c r="P46" s="227"/>
      <c r="Q46" s="1460">
        <f>VLOOKUP(O46,'Прайс-лист'!$B:$K,10,0)</f>
        <v>470</v>
      </c>
      <c r="R46" s="1461"/>
      <c r="S46" s="1461"/>
      <c r="T46" s="1461"/>
      <c r="U46" s="1461"/>
      <c r="V46" s="1461"/>
      <c r="W46" s="1461"/>
      <c r="X46" s="1461"/>
      <c r="Y46" s="1462"/>
      <c r="Z46" s="1360"/>
      <c r="AA46" s="1350"/>
      <c r="AB46" s="1351"/>
      <c r="AC46" s="180" t="s">
        <v>534</v>
      </c>
      <c r="AD46" s="227"/>
      <c r="AE46" s="1460">
        <f>VLOOKUP(AC46,'Прайс-лист'!$B:$K,10,0)</f>
        <v>790</v>
      </c>
      <c r="AF46" s="1461"/>
      <c r="AG46" s="1461"/>
      <c r="AH46" s="1461"/>
      <c r="AI46" s="1461"/>
      <c r="AJ46" s="1461"/>
      <c r="AK46" s="1461"/>
      <c r="AL46" s="1461"/>
      <c r="AM46" s="1462"/>
      <c r="AN46" s="1360"/>
      <c r="AO46" s="1349"/>
      <c r="AP46" s="1351"/>
      <c r="AQ46" s="180" t="s">
        <v>538</v>
      </c>
      <c r="AR46" s="227"/>
      <c r="AS46" s="1460">
        <f>VLOOKUP(AQ46,'Прайс-лист'!$B:$K,10,0)</f>
        <v>1010</v>
      </c>
      <c r="AT46" s="1461"/>
      <c r="AU46" s="1461"/>
      <c r="AV46" s="1461"/>
      <c r="AW46" s="1461"/>
      <c r="AX46" s="1461"/>
      <c r="AY46" s="1461"/>
      <c r="AZ46" s="1461"/>
      <c r="BA46" s="1462"/>
      <c r="BB46" s="1360"/>
      <c r="BC46" s="1350"/>
      <c r="BD46" s="1351"/>
      <c r="BE46" s="180"/>
      <c r="BF46" s="227"/>
      <c r="BG46" s="1460" t="s">
        <v>4187</v>
      </c>
      <c r="BH46" s="1461"/>
      <c r="BI46" s="1461"/>
      <c r="BJ46" s="1461"/>
      <c r="BK46" s="1461"/>
      <c r="BL46" s="1461"/>
      <c r="BM46" s="1461"/>
      <c r="BN46" s="1461"/>
      <c r="BO46" s="1461"/>
      <c r="BP46" s="1462"/>
      <c r="BQ46" s="1463"/>
      <c r="BR46" s="1465"/>
      <c r="BS46" s="1464"/>
      <c r="BT46" s="180"/>
      <c r="BU46" s="227"/>
      <c r="BV46" s="1460" t="s">
        <v>4187</v>
      </c>
      <c r="BW46" s="1461"/>
      <c r="BX46" s="1461"/>
      <c r="BY46" s="1461"/>
      <c r="BZ46" s="1461"/>
      <c r="CA46" s="1461"/>
      <c r="CB46" s="1461"/>
      <c r="CC46" s="1461"/>
      <c r="CD46" s="1461"/>
      <c r="CE46" s="1462"/>
      <c r="CF46" s="1463"/>
      <c r="CG46" s="1465"/>
      <c r="CH46" s="1464"/>
      <c r="CI46" s="180"/>
      <c r="CJ46" s="227"/>
      <c r="CK46" s="1460" t="s">
        <v>4187</v>
      </c>
      <c r="CL46" s="1461"/>
      <c r="CM46" s="1461"/>
      <c r="CN46" s="1461"/>
      <c r="CO46" s="1461"/>
      <c r="CP46" s="1461"/>
      <c r="CQ46" s="1461"/>
      <c r="CR46" s="1461"/>
      <c r="CS46" s="1461"/>
      <c r="CT46" s="1462"/>
      <c r="CU46" s="1463"/>
      <c r="CV46" s="1465"/>
      <c r="CW46" s="1464"/>
      <c r="CX46" s="180"/>
      <c r="CY46" s="227"/>
      <c r="CZ46" s="1460" t="s">
        <v>4187</v>
      </c>
      <c r="DA46" s="1461"/>
      <c r="DB46" s="1461"/>
      <c r="DC46" s="1461"/>
      <c r="DD46" s="1461"/>
      <c r="DE46" s="1461"/>
      <c r="DF46" s="1461"/>
      <c r="DG46" s="1461"/>
      <c r="DH46" s="1461"/>
      <c r="DI46" s="1462"/>
      <c r="DJ46" s="1463"/>
      <c r="DK46" s="1465"/>
      <c r="DL46" s="1464"/>
      <c r="DM46" s="180"/>
      <c r="DN46" s="227"/>
      <c r="DO46" s="1460" t="s">
        <v>4187</v>
      </c>
      <c r="DP46" s="1461"/>
      <c r="DQ46" s="1461"/>
      <c r="DR46" s="1461"/>
      <c r="DS46" s="1461"/>
      <c r="DT46" s="1461"/>
      <c r="DU46" s="1461"/>
      <c r="DV46" s="1461"/>
      <c r="DW46" s="1461"/>
      <c r="DX46" s="1462"/>
      <c r="DY46" s="1463"/>
      <c r="DZ46" s="1464"/>
    </row>
    <row r="47" spans="1:130" ht="10.5" customHeight="1" thickBot="1">
      <c r="B47" s="227"/>
    </row>
    <row r="48" spans="1:130" s="182" customFormat="1" ht="24.75" customHeight="1" thickBot="1">
      <c r="B48" s="232"/>
      <c r="C48" s="1077" t="s">
        <v>465</v>
      </c>
      <c r="D48" s="1078"/>
      <c r="E48" s="1078"/>
      <c r="F48" s="1078"/>
      <c r="G48" s="1078"/>
      <c r="H48" s="1078"/>
      <c r="I48" s="1078"/>
      <c r="J48" s="1078"/>
      <c r="K48" s="1078"/>
      <c r="L48" s="1078"/>
      <c r="M48" s="1078"/>
      <c r="N48" s="1079"/>
      <c r="O48" s="232"/>
      <c r="P48" s="232"/>
      <c r="Q48" s="1077" t="s">
        <v>539</v>
      </c>
      <c r="R48" s="1078"/>
      <c r="S48" s="1078"/>
      <c r="T48" s="1078"/>
      <c r="U48" s="1078"/>
      <c r="V48" s="1078"/>
      <c r="W48" s="1078"/>
      <c r="X48" s="1078"/>
      <c r="Y48" s="1078"/>
      <c r="Z48" s="1078"/>
      <c r="AA48" s="1078"/>
      <c r="AB48" s="1079"/>
      <c r="AC48" s="232"/>
      <c r="AD48" s="232"/>
      <c r="AE48" s="1077" t="s">
        <v>543</v>
      </c>
      <c r="AF48" s="1078"/>
      <c r="AG48" s="1078"/>
      <c r="AH48" s="1078"/>
      <c r="AI48" s="1078"/>
      <c r="AJ48" s="1078"/>
      <c r="AK48" s="1078"/>
      <c r="AL48" s="1078"/>
      <c r="AM48" s="1078"/>
      <c r="AN48" s="1078"/>
      <c r="AO48" s="1078"/>
      <c r="AP48" s="1079"/>
      <c r="AQ48" s="232"/>
      <c r="AR48" s="232"/>
      <c r="AS48" s="1077" t="s">
        <v>547</v>
      </c>
      <c r="AT48" s="1078"/>
      <c r="AU48" s="1078"/>
      <c r="AV48" s="1078"/>
      <c r="AW48" s="1078"/>
      <c r="AX48" s="1078"/>
      <c r="AY48" s="1078"/>
      <c r="AZ48" s="1078"/>
      <c r="BA48" s="1078"/>
      <c r="BB48" s="1078"/>
      <c r="BC48" s="1078"/>
      <c r="BD48" s="1079"/>
      <c r="BE48" s="232"/>
      <c r="BF48" s="232"/>
      <c r="BG48" s="1077" t="s">
        <v>551</v>
      </c>
      <c r="BH48" s="1078"/>
      <c r="BI48" s="1078"/>
      <c r="BJ48" s="1078"/>
      <c r="BK48" s="1078"/>
      <c r="BL48" s="1078"/>
      <c r="BM48" s="1078"/>
      <c r="BN48" s="1078"/>
      <c r="BO48" s="1078"/>
      <c r="BP48" s="1078"/>
      <c r="BQ48" s="1078"/>
      <c r="BR48" s="1078"/>
      <c r="BS48" s="1079"/>
      <c r="BT48" s="232"/>
      <c r="BU48" s="232"/>
      <c r="BV48" s="1077" t="s">
        <v>556</v>
      </c>
      <c r="BW48" s="1078"/>
      <c r="BX48" s="1078"/>
      <c r="BY48" s="1078"/>
      <c r="BZ48" s="1078"/>
      <c r="CA48" s="1078"/>
      <c r="CB48" s="1078"/>
      <c r="CC48" s="1078"/>
      <c r="CD48" s="1078"/>
      <c r="CE48" s="1078"/>
      <c r="CF48" s="1078"/>
      <c r="CG48" s="1078"/>
      <c r="CH48" s="1079"/>
      <c r="CI48" s="232"/>
      <c r="CJ48" s="232"/>
      <c r="CK48" s="1077" t="s">
        <v>560</v>
      </c>
      <c r="CL48" s="1078"/>
      <c r="CM48" s="1078"/>
      <c r="CN48" s="1078"/>
      <c r="CO48" s="1078"/>
      <c r="CP48" s="1078"/>
      <c r="CQ48" s="1078"/>
      <c r="CR48" s="1078"/>
      <c r="CS48" s="1078"/>
      <c r="CT48" s="1078"/>
      <c r="CU48" s="1078"/>
      <c r="CV48" s="1078"/>
      <c r="CW48" s="1079"/>
      <c r="CX48" s="232"/>
      <c r="CY48" s="232"/>
      <c r="CZ48" s="1077" t="s">
        <v>469</v>
      </c>
      <c r="DA48" s="1078"/>
      <c r="DB48" s="1078"/>
      <c r="DC48" s="1078"/>
      <c r="DD48" s="1078"/>
      <c r="DE48" s="1078"/>
      <c r="DF48" s="1078"/>
      <c r="DG48" s="1078"/>
      <c r="DH48" s="1078"/>
      <c r="DI48" s="1078"/>
      <c r="DJ48" s="1078"/>
      <c r="DK48" s="1078"/>
      <c r="DL48" s="1079"/>
      <c r="DM48" s="232"/>
      <c r="DN48" s="232"/>
      <c r="DO48" s="1077" t="s">
        <v>474</v>
      </c>
      <c r="DP48" s="1078"/>
      <c r="DQ48" s="1078"/>
      <c r="DR48" s="1078"/>
      <c r="DS48" s="1078"/>
      <c r="DT48" s="1078"/>
      <c r="DU48" s="1078"/>
      <c r="DV48" s="1078"/>
      <c r="DW48" s="1078"/>
      <c r="DX48" s="1078"/>
      <c r="DY48" s="1078"/>
      <c r="DZ48" s="1079"/>
    </row>
    <row r="49" spans="1:130" s="174" customFormat="1" ht="30" customHeight="1">
      <c r="B49" s="133"/>
      <c r="C49" s="993" t="s">
        <v>5035</v>
      </c>
      <c r="D49" s="994"/>
      <c r="E49" s="994"/>
      <c r="F49" s="994"/>
      <c r="G49" s="994"/>
      <c r="H49" s="994"/>
      <c r="I49" s="994"/>
      <c r="J49" s="994"/>
      <c r="K49" s="994"/>
      <c r="L49" s="994"/>
      <c r="M49" s="994"/>
      <c r="N49" s="995"/>
      <c r="O49" s="133"/>
      <c r="P49" s="133"/>
      <c r="Q49" s="1373" t="s">
        <v>4100</v>
      </c>
      <c r="R49" s="1374"/>
      <c r="S49" s="1374"/>
      <c r="T49" s="1374"/>
      <c r="U49" s="1374"/>
      <c r="V49" s="1374"/>
      <c r="W49" s="1374"/>
      <c r="X49" s="1374"/>
      <c r="Y49" s="1374"/>
      <c r="Z49" s="1374"/>
      <c r="AA49" s="1374"/>
      <c r="AB49" s="1375"/>
      <c r="AC49" s="133"/>
      <c r="AD49" s="133"/>
      <c r="AE49" s="1373" t="s">
        <v>4101</v>
      </c>
      <c r="AF49" s="1374"/>
      <c r="AG49" s="1374"/>
      <c r="AH49" s="1374"/>
      <c r="AI49" s="1374"/>
      <c r="AJ49" s="1374"/>
      <c r="AK49" s="1374"/>
      <c r="AL49" s="1374"/>
      <c r="AM49" s="1374"/>
      <c r="AN49" s="1374"/>
      <c r="AO49" s="1374"/>
      <c r="AP49" s="1375"/>
      <c r="AQ49" s="133"/>
      <c r="AR49" s="133"/>
      <c r="AS49" s="1373" t="s">
        <v>4349</v>
      </c>
      <c r="AT49" s="1374"/>
      <c r="AU49" s="1374"/>
      <c r="AV49" s="1374"/>
      <c r="AW49" s="1374"/>
      <c r="AX49" s="1374"/>
      <c r="AY49" s="1374"/>
      <c r="AZ49" s="1374"/>
      <c r="BA49" s="1374"/>
      <c r="BB49" s="1374"/>
      <c r="BC49" s="1374"/>
      <c r="BD49" s="1375"/>
      <c r="BE49" s="133"/>
      <c r="BF49" s="133"/>
      <c r="BG49" s="1373" t="s">
        <v>4349</v>
      </c>
      <c r="BH49" s="1374"/>
      <c r="BI49" s="1374"/>
      <c r="BJ49" s="1374"/>
      <c r="BK49" s="1374"/>
      <c r="BL49" s="1374"/>
      <c r="BM49" s="1374"/>
      <c r="BN49" s="1374"/>
      <c r="BO49" s="1374"/>
      <c r="BP49" s="1374"/>
      <c r="BQ49" s="1374"/>
      <c r="BR49" s="1374"/>
      <c r="BS49" s="1375"/>
      <c r="BT49" s="133"/>
      <c r="BU49" s="133"/>
      <c r="BV49" s="1373" t="s">
        <v>4103</v>
      </c>
      <c r="BW49" s="1374"/>
      <c r="BX49" s="1374"/>
      <c r="BY49" s="1374"/>
      <c r="BZ49" s="1374"/>
      <c r="CA49" s="1374"/>
      <c r="CB49" s="1374"/>
      <c r="CC49" s="1374"/>
      <c r="CD49" s="1374"/>
      <c r="CE49" s="1374"/>
      <c r="CF49" s="1374"/>
      <c r="CG49" s="1374"/>
      <c r="CH49" s="1375"/>
      <c r="CI49" s="133"/>
      <c r="CJ49" s="133"/>
      <c r="CK49" s="1373" t="s">
        <v>4104</v>
      </c>
      <c r="CL49" s="1374"/>
      <c r="CM49" s="1374"/>
      <c r="CN49" s="1374"/>
      <c r="CO49" s="1374"/>
      <c r="CP49" s="1374"/>
      <c r="CQ49" s="1374"/>
      <c r="CR49" s="1374"/>
      <c r="CS49" s="1374"/>
      <c r="CT49" s="1374"/>
      <c r="CU49" s="1374"/>
      <c r="CV49" s="1374"/>
      <c r="CW49" s="1375"/>
      <c r="CX49" s="133"/>
      <c r="CY49" s="133"/>
      <c r="CZ49" s="1373" t="s">
        <v>4038</v>
      </c>
      <c r="DA49" s="1374"/>
      <c r="DB49" s="1374"/>
      <c r="DC49" s="1374"/>
      <c r="DD49" s="1374"/>
      <c r="DE49" s="1374"/>
      <c r="DF49" s="1374"/>
      <c r="DG49" s="1374"/>
      <c r="DH49" s="1374"/>
      <c r="DI49" s="1374"/>
      <c r="DJ49" s="1374"/>
      <c r="DK49" s="1374"/>
      <c r="DL49" s="1375"/>
      <c r="DM49" s="133"/>
      <c r="DN49" s="133"/>
      <c r="DO49" s="1373" t="s">
        <v>4098</v>
      </c>
      <c r="DP49" s="1374"/>
      <c r="DQ49" s="1374"/>
      <c r="DR49" s="1374"/>
      <c r="DS49" s="1374"/>
      <c r="DT49" s="1374"/>
      <c r="DU49" s="1374"/>
      <c r="DV49" s="1374"/>
      <c r="DW49" s="1374"/>
      <c r="DX49" s="1374"/>
      <c r="DY49" s="1374"/>
      <c r="DZ49" s="1375"/>
    </row>
    <row r="50" spans="1:130" ht="42" customHeight="1">
      <c r="B50" s="227"/>
      <c r="C50" s="1339" t="s">
        <v>5017</v>
      </c>
      <c r="D50" s="804"/>
      <c r="E50" s="804"/>
      <c r="F50" s="804"/>
      <c r="G50" s="804"/>
      <c r="H50" s="804"/>
      <c r="I50" s="804"/>
      <c r="J50" s="804"/>
      <c r="K50" s="804"/>
      <c r="L50" s="804"/>
      <c r="M50" s="804"/>
      <c r="N50" s="1340"/>
      <c r="O50" s="227"/>
      <c r="P50" s="227"/>
      <c r="Q50" s="1297"/>
      <c r="R50" s="1298"/>
      <c r="S50" s="1298"/>
      <c r="T50" s="1298"/>
      <c r="U50" s="1298"/>
      <c r="V50" s="1298"/>
      <c r="W50" s="1298"/>
      <c r="X50" s="1298"/>
      <c r="Y50" s="1298"/>
      <c r="Z50" s="1298"/>
      <c r="AA50" s="1298"/>
      <c r="AB50" s="1299"/>
      <c r="AC50" s="227"/>
      <c r="AD50" s="227"/>
      <c r="AE50" s="1297"/>
      <c r="AF50" s="1298"/>
      <c r="AG50" s="1298"/>
      <c r="AH50" s="1298"/>
      <c r="AI50" s="1298"/>
      <c r="AJ50" s="1298"/>
      <c r="AK50" s="1298"/>
      <c r="AL50" s="1298"/>
      <c r="AM50" s="1298"/>
      <c r="AN50" s="1298"/>
      <c r="AO50" s="1298"/>
      <c r="AP50" s="1299"/>
      <c r="AQ50" s="227"/>
      <c r="AR50" s="227"/>
      <c r="AS50" s="1297"/>
      <c r="AT50" s="1298"/>
      <c r="AU50" s="1298"/>
      <c r="AV50" s="1298"/>
      <c r="AW50" s="1298"/>
      <c r="AX50" s="1298"/>
      <c r="AY50" s="1298"/>
      <c r="AZ50" s="1298"/>
      <c r="BA50" s="1298"/>
      <c r="BB50" s="1298"/>
      <c r="BC50" s="1298"/>
      <c r="BD50" s="1299"/>
      <c r="BE50" s="227"/>
      <c r="BF50" s="227"/>
      <c r="BG50" s="1297"/>
      <c r="BH50" s="1298"/>
      <c r="BI50" s="1298"/>
      <c r="BJ50" s="1298"/>
      <c r="BK50" s="1298"/>
      <c r="BL50" s="1298"/>
      <c r="BM50" s="1298"/>
      <c r="BN50" s="1298"/>
      <c r="BO50" s="1298"/>
      <c r="BP50" s="1298"/>
      <c r="BQ50" s="1298"/>
      <c r="BR50" s="1298"/>
      <c r="BS50" s="1299"/>
      <c r="BT50" s="227"/>
      <c r="BU50" s="227"/>
      <c r="BV50" s="1297"/>
      <c r="BW50" s="1298"/>
      <c r="BX50" s="1298"/>
      <c r="BY50" s="1298"/>
      <c r="BZ50" s="1298"/>
      <c r="CA50" s="1298"/>
      <c r="CB50" s="1298"/>
      <c r="CC50" s="1298"/>
      <c r="CD50" s="1298"/>
      <c r="CE50" s="1298"/>
      <c r="CF50" s="1298"/>
      <c r="CG50" s="1298"/>
      <c r="CH50" s="1299"/>
      <c r="CI50" s="227"/>
      <c r="CJ50" s="227"/>
      <c r="CK50" s="1297"/>
      <c r="CL50" s="1298"/>
      <c r="CM50" s="1298"/>
      <c r="CN50" s="1298"/>
      <c r="CO50" s="1298"/>
      <c r="CP50" s="1298"/>
      <c r="CQ50" s="1298"/>
      <c r="CR50" s="1298"/>
      <c r="CS50" s="1298"/>
      <c r="CT50" s="1298"/>
      <c r="CU50" s="1298"/>
      <c r="CV50" s="1298"/>
      <c r="CW50" s="1299"/>
      <c r="CX50" s="227"/>
      <c r="CY50" s="227"/>
      <c r="CZ50" s="1297"/>
      <c r="DA50" s="1298"/>
      <c r="DB50" s="1298"/>
      <c r="DC50" s="1298"/>
      <c r="DD50" s="1298"/>
      <c r="DE50" s="1298"/>
      <c r="DF50" s="1298"/>
      <c r="DG50" s="1298"/>
      <c r="DH50" s="1298"/>
      <c r="DI50" s="1298"/>
      <c r="DJ50" s="1298"/>
      <c r="DK50" s="1298"/>
      <c r="DL50" s="1299"/>
      <c r="DM50" s="227"/>
      <c r="DN50" s="227"/>
      <c r="DO50" s="1297"/>
      <c r="DP50" s="1298"/>
      <c r="DQ50" s="1298"/>
      <c r="DR50" s="1298"/>
      <c r="DS50" s="1298"/>
      <c r="DT50" s="1298"/>
      <c r="DU50" s="1298"/>
      <c r="DV50" s="1298"/>
      <c r="DW50" s="1298"/>
      <c r="DX50" s="1298"/>
      <c r="DY50" s="1298"/>
      <c r="DZ50" s="1299"/>
    </row>
    <row r="51" spans="1:130" s="174" customFormat="1" ht="20.25" customHeight="1">
      <c r="B51" s="133"/>
      <c r="C51" s="1186" t="s">
        <v>383</v>
      </c>
      <c r="D51" s="1211"/>
      <c r="E51" s="1211"/>
      <c r="F51" s="1211"/>
      <c r="G51" s="1211"/>
      <c r="H51" s="1211"/>
      <c r="I51" s="1211"/>
      <c r="J51" s="1211"/>
      <c r="K51" s="1211"/>
      <c r="L51" s="1211"/>
      <c r="M51" s="1211"/>
      <c r="N51" s="1188"/>
      <c r="O51" s="133"/>
      <c r="P51" s="133"/>
      <c r="Q51" s="1186" t="s">
        <v>541</v>
      </c>
      <c r="R51" s="1211"/>
      <c r="S51" s="1211"/>
      <c r="T51" s="1211"/>
      <c r="U51" s="1211"/>
      <c r="V51" s="1211"/>
      <c r="W51" s="1211"/>
      <c r="X51" s="1211"/>
      <c r="Y51" s="1211"/>
      <c r="Z51" s="1211"/>
      <c r="AA51" s="1211"/>
      <c r="AB51" s="1188"/>
      <c r="AC51" s="133"/>
      <c r="AD51" s="133"/>
      <c r="AE51" s="1186" t="s">
        <v>545</v>
      </c>
      <c r="AF51" s="1211"/>
      <c r="AG51" s="1211"/>
      <c r="AH51" s="1211"/>
      <c r="AI51" s="1211"/>
      <c r="AJ51" s="1211"/>
      <c r="AK51" s="1211"/>
      <c r="AL51" s="1211"/>
      <c r="AM51" s="1211"/>
      <c r="AN51" s="1211"/>
      <c r="AO51" s="1187"/>
      <c r="AP51" s="1188"/>
      <c r="AQ51" s="133"/>
      <c r="AR51" s="133"/>
      <c r="AS51" s="1186" t="s">
        <v>549</v>
      </c>
      <c r="AT51" s="1211"/>
      <c r="AU51" s="1211"/>
      <c r="AV51" s="1211"/>
      <c r="AW51" s="1211"/>
      <c r="AX51" s="1211"/>
      <c r="AY51" s="1211"/>
      <c r="AZ51" s="1211"/>
      <c r="BA51" s="1211"/>
      <c r="BB51" s="1211"/>
      <c r="BC51" s="1211"/>
      <c r="BD51" s="1188"/>
      <c r="BE51" s="133"/>
      <c r="BF51" s="133"/>
      <c r="BG51" s="1212" t="s">
        <v>553</v>
      </c>
      <c r="BH51" s="1213"/>
      <c r="BI51" s="1213"/>
      <c r="BJ51" s="1213"/>
      <c r="BK51" s="1213"/>
      <c r="BL51" s="1213"/>
      <c r="BM51" s="1213"/>
      <c r="BN51" s="1213"/>
      <c r="BO51" s="1213"/>
      <c r="BP51" s="1213"/>
      <c r="BQ51" s="1213"/>
      <c r="BR51" s="1213"/>
      <c r="BS51" s="1214"/>
      <c r="BT51" s="133"/>
      <c r="BU51" s="133"/>
      <c r="BV51" s="1212" t="s">
        <v>558</v>
      </c>
      <c r="BW51" s="1213"/>
      <c r="BX51" s="1213"/>
      <c r="BY51" s="1213"/>
      <c r="BZ51" s="1213"/>
      <c r="CA51" s="1213"/>
      <c r="CB51" s="1213"/>
      <c r="CC51" s="1213"/>
      <c r="CD51" s="1213"/>
      <c r="CE51" s="1213"/>
      <c r="CF51" s="1213"/>
      <c r="CG51" s="1213"/>
      <c r="CH51" s="1214"/>
      <c r="CI51" s="133"/>
      <c r="CJ51" s="133"/>
      <c r="CK51" s="1212" t="s">
        <v>402</v>
      </c>
      <c r="CL51" s="1213"/>
      <c r="CM51" s="1213"/>
      <c r="CN51" s="1213"/>
      <c r="CO51" s="1213"/>
      <c r="CP51" s="1213"/>
      <c r="CQ51" s="1213"/>
      <c r="CR51" s="1213"/>
      <c r="CS51" s="1213"/>
      <c r="CT51" s="1213"/>
      <c r="CU51" s="1213"/>
      <c r="CV51" s="1213"/>
      <c r="CW51" s="1214"/>
      <c r="CX51" s="133"/>
      <c r="CY51" s="133"/>
      <c r="CZ51" s="1212" t="s">
        <v>471</v>
      </c>
      <c r="DA51" s="1213"/>
      <c r="DB51" s="1213"/>
      <c r="DC51" s="1213"/>
      <c r="DD51" s="1213"/>
      <c r="DE51" s="1213"/>
      <c r="DF51" s="1213"/>
      <c r="DG51" s="1213"/>
      <c r="DH51" s="1213"/>
      <c r="DI51" s="1213"/>
      <c r="DJ51" s="1213"/>
      <c r="DK51" s="1213"/>
      <c r="DL51" s="1214"/>
      <c r="DM51" s="133"/>
      <c r="DN51" s="133"/>
      <c r="DO51" s="1212" t="s">
        <v>476</v>
      </c>
      <c r="DP51" s="1213"/>
      <c r="DQ51" s="1213"/>
      <c r="DR51" s="1213"/>
      <c r="DS51" s="1213"/>
      <c r="DT51" s="1213"/>
      <c r="DU51" s="1213"/>
      <c r="DV51" s="1213"/>
      <c r="DW51" s="1213"/>
      <c r="DX51" s="1213"/>
      <c r="DY51" s="1213"/>
      <c r="DZ51" s="1214"/>
    </row>
    <row r="52" spans="1:130" ht="120.75" customHeight="1">
      <c r="B52" s="227"/>
      <c r="C52" s="806"/>
      <c r="D52" s="807"/>
      <c r="E52" s="807"/>
      <c r="F52" s="807"/>
      <c r="G52" s="807"/>
      <c r="H52" s="807"/>
      <c r="I52" s="807"/>
      <c r="J52" s="807"/>
      <c r="K52" s="807"/>
      <c r="L52" s="807"/>
      <c r="M52" s="807"/>
      <c r="N52" s="818"/>
      <c r="O52" s="227"/>
      <c r="P52" s="227"/>
      <c r="Q52" s="806"/>
      <c r="R52" s="807"/>
      <c r="S52" s="807"/>
      <c r="T52" s="807"/>
      <c r="U52" s="807"/>
      <c r="V52" s="807"/>
      <c r="W52" s="807"/>
      <c r="X52" s="807"/>
      <c r="Y52" s="807"/>
      <c r="Z52" s="807"/>
      <c r="AA52" s="807"/>
      <c r="AB52" s="818"/>
      <c r="AC52" s="227"/>
      <c r="AD52" s="227"/>
      <c r="AE52" s="806"/>
      <c r="AF52" s="807"/>
      <c r="AG52" s="807"/>
      <c r="AH52" s="807"/>
      <c r="AI52" s="807"/>
      <c r="AJ52" s="807"/>
      <c r="AK52" s="807"/>
      <c r="AL52" s="807"/>
      <c r="AM52" s="807"/>
      <c r="AN52" s="807"/>
      <c r="AO52" s="807"/>
      <c r="AP52" s="818"/>
      <c r="AQ52" s="227"/>
      <c r="AR52" s="227"/>
      <c r="AS52" s="806"/>
      <c r="AT52" s="807"/>
      <c r="AU52" s="807"/>
      <c r="AV52" s="807"/>
      <c r="AW52" s="807"/>
      <c r="AX52" s="807"/>
      <c r="AY52" s="807"/>
      <c r="AZ52" s="807"/>
      <c r="BA52" s="807"/>
      <c r="BB52" s="807"/>
      <c r="BC52" s="807"/>
      <c r="BD52" s="818"/>
      <c r="BE52" s="227"/>
      <c r="BF52" s="227"/>
      <c r="BG52" s="806"/>
      <c r="BH52" s="807"/>
      <c r="BI52" s="807"/>
      <c r="BJ52" s="807"/>
      <c r="BK52" s="807"/>
      <c r="BL52" s="807"/>
      <c r="BM52" s="807"/>
      <c r="BN52" s="807"/>
      <c r="BO52" s="807"/>
      <c r="BP52" s="807"/>
      <c r="BQ52" s="807"/>
      <c r="BR52" s="807"/>
      <c r="BS52" s="818"/>
      <c r="BT52" s="227"/>
      <c r="BU52" s="227"/>
      <c r="BV52" s="806"/>
      <c r="BW52" s="807"/>
      <c r="BX52" s="807"/>
      <c r="BY52" s="807"/>
      <c r="BZ52" s="807"/>
      <c r="CA52" s="807"/>
      <c r="CB52" s="807"/>
      <c r="CC52" s="807"/>
      <c r="CD52" s="807"/>
      <c r="CE52" s="807"/>
      <c r="CF52" s="807"/>
      <c r="CG52" s="807"/>
      <c r="CH52" s="818"/>
      <c r="CI52" s="227"/>
      <c r="CJ52" s="227"/>
      <c r="CK52" s="806"/>
      <c r="CL52" s="807"/>
      <c r="CM52" s="807"/>
      <c r="CN52" s="807"/>
      <c r="CO52" s="807"/>
      <c r="CP52" s="807"/>
      <c r="CQ52" s="807"/>
      <c r="CR52" s="807"/>
      <c r="CS52" s="807"/>
      <c r="CT52" s="807"/>
      <c r="CU52" s="807"/>
      <c r="CV52" s="807"/>
      <c r="CW52" s="818"/>
      <c r="CX52" s="227"/>
      <c r="CY52" s="227"/>
      <c r="CZ52" s="806"/>
      <c r="DA52" s="807"/>
      <c r="DB52" s="807"/>
      <c r="DC52" s="807"/>
      <c r="DD52" s="807"/>
      <c r="DE52" s="807"/>
      <c r="DF52" s="807"/>
      <c r="DG52" s="807"/>
      <c r="DH52" s="807"/>
      <c r="DI52" s="807"/>
      <c r="DJ52" s="807"/>
      <c r="DK52" s="807"/>
      <c r="DL52" s="818"/>
      <c r="DM52" s="227"/>
      <c r="DN52" s="227"/>
      <c r="DO52" s="806"/>
      <c r="DP52" s="807"/>
      <c r="DQ52" s="807"/>
      <c r="DR52" s="807"/>
      <c r="DS52" s="807"/>
      <c r="DT52" s="807"/>
      <c r="DU52" s="807"/>
      <c r="DV52" s="807"/>
      <c r="DW52" s="807"/>
      <c r="DX52" s="807"/>
      <c r="DY52" s="807"/>
      <c r="DZ52" s="818"/>
    </row>
    <row r="53" spans="1:130" ht="23.25" customHeight="1">
      <c r="A53" s="180" t="s">
        <v>467</v>
      </c>
      <c r="B53" s="227"/>
      <c r="C53" s="1457">
        <f>VLOOKUP(A53,'Прайс-лист'!$B:$K,10,0)</f>
        <v>4110</v>
      </c>
      <c r="D53" s="1458"/>
      <c r="E53" s="1458"/>
      <c r="F53" s="1458"/>
      <c r="G53" s="1458"/>
      <c r="H53" s="1458"/>
      <c r="I53" s="1458"/>
      <c r="J53" s="1458"/>
      <c r="K53" s="1459"/>
      <c r="L53" s="1361"/>
      <c r="M53" s="1362"/>
      <c r="N53" s="1363"/>
      <c r="O53" s="180"/>
      <c r="P53" s="227"/>
      <c r="Q53" s="1457" t="s">
        <v>4187</v>
      </c>
      <c r="R53" s="1458"/>
      <c r="S53" s="1458"/>
      <c r="T53" s="1458"/>
      <c r="U53" s="1458"/>
      <c r="V53" s="1458"/>
      <c r="W53" s="1458"/>
      <c r="X53" s="1458"/>
      <c r="Y53" s="1459"/>
      <c r="Z53" s="1450"/>
      <c r="AA53" s="1453"/>
      <c r="AB53" s="1452"/>
      <c r="AC53" s="180"/>
      <c r="AD53" s="227"/>
      <c r="AE53" s="1457" t="s">
        <v>4187</v>
      </c>
      <c r="AF53" s="1458"/>
      <c r="AG53" s="1458"/>
      <c r="AH53" s="1458"/>
      <c r="AI53" s="1458"/>
      <c r="AJ53" s="1458"/>
      <c r="AK53" s="1458"/>
      <c r="AL53" s="1458"/>
      <c r="AM53" s="1459"/>
      <c r="AN53" s="1450"/>
      <c r="AO53" s="1451"/>
      <c r="AP53" s="1452"/>
      <c r="AQ53" s="180"/>
      <c r="AR53" s="227"/>
      <c r="AS53" s="1457" t="s">
        <v>4187</v>
      </c>
      <c r="AT53" s="1458"/>
      <c r="AU53" s="1458"/>
      <c r="AV53" s="1458"/>
      <c r="AW53" s="1458"/>
      <c r="AX53" s="1458"/>
      <c r="AY53" s="1458"/>
      <c r="AZ53" s="1458"/>
      <c r="BA53" s="1459"/>
      <c r="BB53" s="1450"/>
      <c r="BC53" s="1453"/>
      <c r="BD53" s="1452"/>
      <c r="BE53" s="180"/>
      <c r="BF53" s="227"/>
      <c r="BG53" s="1457" t="s">
        <v>4187</v>
      </c>
      <c r="BH53" s="1458"/>
      <c r="BI53" s="1458"/>
      <c r="BJ53" s="1458"/>
      <c r="BK53" s="1458"/>
      <c r="BL53" s="1458"/>
      <c r="BM53" s="1458"/>
      <c r="BN53" s="1458"/>
      <c r="BO53" s="1458"/>
      <c r="BP53" s="1459"/>
      <c r="BQ53" s="1450"/>
      <c r="BR53" s="1453"/>
      <c r="BS53" s="1452"/>
      <c r="BT53" s="180"/>
      <c r="BU53" s="227"/>
      <c r="BV53" s="1457" t="s">
        <v>4187</v>
      </c>
      <c r="BW53" s="1458"/>
      <c r="BX53" s="1458"/>
      <c r="BY53" s="1458"/>
      <c r="BZ53" s="1458"/>
      <c r="CA53" s="1458"/>
      <c r="CB53" s="1458"/>
      <c r="CC53" s="1458"/>
      <c r="CD53" s="1458"/>
      <c r="CE53" s="1459"/>
      <c r="CF53" s="1450"/>
      <c r="CG53" s="1453"/>
      <c r="CH53" s="1452"/>
      <c r="CI53" s="180"/>
      <c r="CJ53" s="227"/>
      <c r="CK53" s="1457" t="s">
        <v>4187</v>
      </c>
      <c r="CL53" s="1458"/>
      <c r="CM53" s="1458"/>
      <c r="CN53" s="1458"/>
      <c r="CO53" s="1458"/>
      <c r="CP53" s="1458"/>
      <c r="CQ53" s="1458"/>
      <c r="CR53" s="1458"/>
      <c r="CS53" s="1458"/>
      <c r="CT53" s="1459"/>
      <c r="CU53" s="1450"/>
      <c r="CV53" s="1453"/>
      <c r="CW53" s="1452"/>
      <c r="CX53" s="180" t="s">
        <v>472</v>
      </c>
      <c r="CY53" s="227"/>
      <c r="CZ53" s="1457">
        <f>VLOOKUP(CX53,'Прайс-лист'!$B:$K,10,0)</f>
        <v>1830</v>
      </c>
      <c r="DA53" s="1458"/>
      <c r="DB53" s="1458"/>
      <c r="DC53" s="1458"/>
      <c r="DD53" s="1458"/>
      <c r="DE53" s="1458"/>
      <c r="DF53" s="1458"/>
      <c r="DG53" s="1458"/>
      <c r="DH53" s="1458"/>
      <c r="DI53" s="1459"/>
      <c r="DJ53" s="1361"/>
      <c r="DK53" s="1362"/>
      <c r="DL53" s="1363"/>
      <c r="DM53" s="180" t="s">
        <v>477</v>
      </c>
      <c r="DN53" s="227"/>
      <c r="DO53" s="1457">
        <f>VLOOKUP(DM53,'Прайс-лист'!$B:$K,10,0)</f>
        <v>2930</v>
      </c>
      <c r="DP53" s="1458"/>
      <c r="DQ53" s="1458"/>
      <c r="DR53" s="1458"/>
      <c r="DS53" s="1458"/>
      <c r="DT53" s="1458"/>
      <c r="DU53" s="1458"/>
      <c r="DV53" s="1458"/>
      <c r="DW53" s="1458"/>
      <c r="DX53" s="1459"/>
      <c r="DY53" s="1361"/>
      <c r="DZ53" s="1363"/>
    </row>
    <row r="54" spans="1:130" ht="23.25" customHeight="1">
      <c r="A54" s="180" t="s">
        <v>508</v>
      </c>
      <c r="B54" s="227"/>
      <c r="C54" s="1390">
        <f>VLOOKUP(A54,'Прайс-лист'!$B:$K,10,0)</f>
        <v>4110</v>
      </c>
      <c r="D54" s="1391"/>
      <c r="E54" s="1391"/>
      <c r="F54" s="1391"/>
      <c r="G54" s="1391"/>
      <c r="H54" s="1391"/>
      <c r="I54" s="1391"/>
      <c r="J54" s="1391"/>
      <c r="K54" s="1392"/>
      <c r="L54" s="1361"/>
      <c r="M54" s="1362"/>
      <c r="N54" s="1363"/>
      <c r="O54" s="180"/>
      <c r="P54" s="227"/>
      <c r="Q54" s="1390" t="s">
        <v>4187</v>
      </c>
      <c r="R54" s="1391"/>
      <c r="S54" s="1391"/>
      <c r="T54" s="1391"/>
      <c r="U54" s="1391"/>
      <c r="V54" s="1391"/>
      <c r="W54" s="1391"/>
      <c r="X54" s="1391"/>
      <c r="Y54" s="1392"/>
      <c r="Z54" s="1450"/>
      <c r="AA54" s="1453"/>
      <c r="AB54" s="1452"/>
      <c r="AC54" s="180"/>
      <c r="AD54" s="227"/>
      <c r="AE54" s="1390" t="s">
        <v>4187</v>
      </c>
      <c r="AF54" s="1391"/>
      <c r="AG54" s="1391"/>
      <c r="AH54" s="1391"/>
      <c r="AI54" s="1391"/>
      <c r="AJ54" s="1391"/>
      <c r="AK54" s="1391"/>
      <c r="AL54" s="1391"/>
      <c r="AM54" s="1392"/>
      <c r="AN54" s="1450"/>
      <c r="AO54" s="1451"/>
      <c r="AP54" s="1452"/>
      <c r="AQ54" s="180"/>
      <c r="AR54" s="227"/>
      <c r="AS54" s="1390" t="s">
        <v>4187</v>
      </c>
      <c r="AT54" s="1391"/>
      <c r="AU54" s="1391"/>
      <c r="AV54" s="1391"/>
      <c r="AW54" s="1391"/>
      <c r="AX54" s="1391"/>
      <c r="AY54" s="1391"/>
      <c r="AZ54" s="1391"/>
      <c r="BA54" s="1392"/>
      <c r="BB54" s="1450"/>
      <c r="BC54" s="1453"/>
      <c r="BD54" s="1452"/>
      <c r="BE54" s="180"/>
      <c r="BF54" s="227"/>
      <c r="BG54" s="1390" t="s">
        <v>4187</v>
      </c>
      <c r="BH54" s="1391"/>
      <c r="BI54" s="1391"/>
      <c r="BJ54" s="1391"/>
      <c r="BK54" s="1391"/>
      <c r="BL54" s="1391"/>
      <c r="BM54" s="1391"/>
      <c r="BN54" s="1391"/>
      <c r="BO54" s="1391"/>
      <c r="BP54" s="1392"/>
      <c r="BQ54" s="1450"/>
      <c r="BR54" s="1453"/>
      <c r="BS54" s="1452"/>
      <c r="BT54" s="180"/>
      <c r="BU54" s="227"/>
      <c r="BV54" s="1390" t="s">
        <v>4187</v>
      </c>
      <c r="BW54" s="1391"/>
      <c r="BX54" s="1391"/>
      <c r="BY54" s="1391"/>
      <c r="BZ54" s="1391"/>
      <c r="CA54" s="1391"/>
      <c r="CB54" s="1391"/>
      <c r="CC54" s="1391"/>
      <c r="CD54" s="1391"/>
      <c r="CE54" s="1392"/>
      <c r="CF54" s="1450"/>
      <c r="CG54" s="1453"/>
      <c r="CH54" s="1452"/>
      <c r="CI54" s="180"/>
      <c r="CJ54" s="227"/>
      <c r="CK54" s="1390" t="s">
        <v>4187</v>
      </c>
      <c r="CL54" s="1391"/>
      <c r="CM54" s="1391"/>
      <c r="CN54" s="1391"/>
      <c r="CO54" s="1391"/>
      <c r="CP54" s="1391"/>
      <c r="CQ54" s="1391"/>
      <c r="CR54" s="1391"/>
      <c r="CS54" s="1391"/>
      <c r="CT54" s="1392"/>
      <c r="CU54" s="1450"/>
      <c r="CV54" s="1453"/>
      <c r="CW54" s="1452"/>
      <c r="CX54" s="180" t="s">
        <v>511</v>
      </c>
      <c r="CY54" s="227"/>
      <c r="CZ54" s="1390">
        <f>VLOOKUP(CX54,'Прайс-лист'!$B:$K,10,0)</f>
        <v>1830</v>
      </c>
      <c r="DA54" s="1391"/>
      <c r="DB54" s="1391"/>
      <c r="DC54" s="1391"/>
      <c r="DD54" s="1391"/>
      <c r="DE54" s="1391"/>
      <c r="DF54" s="1391"/>
      <c r="DG54" s="1391"/>
      <c r="DH54" s="1391"/>
      <c r="DI54" s="1392"/>
      <c r="DJ54" s="1361"/>
      <c r="DK54" s="1362"/>
      <c r="DL54" s="1363"/>
      <c r="DM54" s="180" t="s">
        <v>514</v>
      </c>
      <c r="DN54" s="227"/>
      <c r="DO54" s="1390">
        <f>VLOOKUP(DM54,'Прайс-лист'!$B:$K,10,0)</f>
        <v>2930</v>
      </c>
      <c r="DP54" s="1391"/>
      <c r="DQ54" s="1391"/>
      <c r="DR54" s="1391"/>
      <c r="DS54" s="1391"/>
      <c r="DT54" s="1391"/>
      <c r="DU54" s="1391"/>
      <c r="DV54" s="1391"/>
      <c r="DW54" s="1391"/>
      <c r="DX54" s="1392"/>
      <c r="DY54" s="1361"/>
      <c r="DZ54" s="1363"/>
    </row>
    <row r="55" spans="1:130" ht="23.25" customHeight="1">
      <c r="A55" s="180" t="s">
        <v>586</v>
      </c>
      <c r="B55" s="227"/>
      <c r="C55" s="1444">
        <f>VLOOKUP(A55,'Прайс-лист'!$B:$K,10,0)</f>
        <v>4110</v>
      </c>
      <c r="D55" s="1445"/>
      <c r="E55" s="1445"/>
      <c r="F55" s="1445"/>
      <c r="G55" s="1445"/>
      <c r="H55" s="1445"/>
      <c r="I55" s="1445"/>
      <c r="J55" s="1445"/>
      <c r="K55" s="1446"/>
      <c r="L55" s="1361"/>
      <c r="M55" s="1362"/>
      <c r="N55" s="1363"/>
      <c r="O55" s="180"/>
      <c r="P55" s="227"/>
      <c r="Q55" s="1444" t="s">
        <v>4187</v>
      </c>
      <c r="R55" s="1445"/>
      <c r="S55" s="1445"/>
      <c r="T55" s="1445"/>
      <c r="U55" s="1445"/>
      <c r="V55" s="1445"/>
      <c r="W55" s="1445"/>
      <c r="X55" s="1445"/>
      <c r="Y55" s="1446"/>
      <c r="Z55" s="1450"/>
      <c r="AA55" s="1453"/>
      <c r="AB55" s="1452"/>
      <c r="AC55" s="180"/>
      <c r="AD55" s="227"/>
      <c r="AE55" s="1444" t="s">
        <v>4187</v>
      </c>
      <c r="AF55" s="1445"/>
      <c r="AG55" s="1445"/>
      <c r="AH55" s="1445"/>
      <c r="AI55" s="1445"/>
      <c r="AJ55" s="1445"/>
      <c r="AK55" s="1445"/>
      <c r="AL55" s="1445"/>
      <c r="AM55" s="1446"/>
      <c r="AN55" s="1450"/>
      <c r="AO55" s="1451"/>
      <c r="AP55" s="1452"/>
      <c r="AQ55" s="180"/>
      <c r="AR55" s="227"/>
      <c r="AS55" s="1444" t="s">
        <v>4187</v>
      </c>
      <c r="AT55" s="1445"/>
      <c r="AU55" s="1445"/>
      <c r="AV55" s="1445"/>
      <c r="AW55" s="1445"/>
      <c r="AX55" s="1445"/>
      <c r="AY55" s="1445"/>
      <c r="AZ55" s="1445"/>
      <c r="BA55" s="1446"/>
      <c r="BB55" s="1450"/>
      <c r="BC55" s="1453"/>
      <c r="BD55" s="1452"/>
      <c r="BE55" s="180"/>
      <c r="BF55" s="227"/>
      <c r="BG55" s="1444" t="s">
        <v>4187</v>
      </c>
      <c r="BH55" s="1445"/>
      <c r="BI55" s="1445"/>
      <c r="BJ55" s="1445"/>
      <c r="BK55" s="1445"/>
      <c r="BL55" s="1445"/>
      <c r="BM55" s="1445"/>
      <c r="BN55" s="1445"/>
      <c r="BO55" s="1445"/>
      <c r="BP55" s="1446"/>
      <c r="BQ55" s="1450"/>
      <c r="BR55" s="1453"/>
      <c r="BS55" s="1452"/>
      <c r="BT55" s="180"/>
      <c r="BU55" s="227"/>
      <c r="BV55" s="1444" t="s">
        <v>4187</v>
      </c>
      <c r="BW55" s="1445"/>
      <c r="BX55" s="1445"/>
      <c r="BY55" s="1445"/>
      <c r="BZ55" s="1445"/>
      <c r="CA55" s="1445"/>
      <c r="CB55" s="1445"/>
      <c r="CC55" s="1445"/>
      <c r="CD55" s="1445"/>
      <c r="CE55" s="1446"/>
      <c r="CF55" s="1450"/>
      <c r="CG55" s="1453"/>
      <c r="CH55" s="1452"/>
      <c r="CI55" s="180"/>
      <c r="CJ55" s="227"/>
      <c r="CK55" s="1444" t="s">
        <v>4187</v>
      </c>
      <c r="CL55" s="1445"/>
      <c r="CM55" s="1445"/>
      <c r="CN55" s="1445"/>
      <c r="CO55" s="1445"/>
      <c r="CP55" s="1445"/>
      <c r="CQ55" s="1445"/>
      <c r="CR55" s="1445"/>
      <c r="CS55" s="1445"/>
      <c r="CT55" s="1446"/>
      <c r="CU55" s="1450"/>
      <c r="CV55" s="1453"/>
      <c r="CW55" s="1452"/>
      <c r="CX55" s="180" t="s">
        <v>589</v>
      </c>
      <c r="CY55" s="227"/>
      <c r="CZ55" s="1444">
        <f>VLOOKUP(CX55,'Прайс-лист'!$B:$K,10,0)</f>
        <v>1830</v>
      </c>
      <c r="DA55" s="1445"/>
      <c r="DB55" s="1445"/>
      <c r="DC55" s="1445"/>
      <c r="DD55" s="1445"/>
      <c r="DE55" s="1445"/>
      <c r="DF55" s="1445"/>
      <c r="DG55" s="1445"/>
      <c r="DH55" s="1445"/>
      <c r="DI55" s="1446"/>
      <c r="DJ55" s="1361"/>
      <c r="DK55" s="1362"/>
      <c r="DL55" s="1363"/>
      <c r="DM55" s="180" t="s">
        <v>592</v>
      </c>
      <c r="DN55" s="227"/>
      <c r="DO55" s="1444">
        <f>VLOOKUP(DM55,'Прайс-лист'!$B:$K,10,0)</f>
        <v>2930</v>
      </c>
      <c r="DP55" s="1445"/>
      <c r="DQ55" s="1445"/>
      <c r="DR55" s="1445"/>
      <c r="DS55" s="1445"/>
      <c r="DT55" s="1445"/>
      <c r="DU55" s="1445"/>
      <c r="DV55" s="1445"/>
      <c r="DW55" s="1445"/>
      <c r="DX55" s="1446"/>
      <c r="DY55" s="1361"/>
      <c r="DZ55" s="1363"/>
    </row>
    <row r="56" spans="1:130" ht="23.25" customHeight="1" thickBot="1">
      <c r="A56" s="180"/>
      <c r="B56" s="227"/>
      <c r="C56" s="1460" t="s">
        <v>4187</v>
      </c>
      <c r="D56" s="1461"/>
      <c r="E56" s="1461"/>
      <c r="F56" s="1461"/>
      <c r="G56" s="1461"/>
      <c r="H56" s="1461"/>
      <c r="I56" s="1461"/>
      <c r="J56" s="1461"/>
      <c r="K56" s="1462"/>
      <c r="L56" s="1463"/>
      <c r="M56" s="1465"/>
      <c r="N56" s="1464"/>
      <c r="O56" s="180" t="s">
        <v>542</v>
      </c>
      <c r="P56" s="227"/>
      <c r="Q56" s="1460">
        <f>VLOOKUP(O56,'Прайс-лист'!$B:$K,10,0)</f>
        <v>780</v>
      </c>
      <c r="R56" s="1461"/>
      <c r="S56" s="1461"/>
      <c r="T56" s="1461"/>
      <c r="U56" s="1461"/>
      <c r="V56" s="1461"/>
      <c r="W56" s="1461"/>
      <c r="X56" s="1461"/>
      <c r="Y56" s="1462"/>
      <c r="Z56" s="1360"/>
      <c r="AA56" s="1350"/>
      <c r="AB56" s="1351"/>
      <c r="AC56" s="180" t="s">
        <v>546</v>
      </c>
      <c r="AD56" s="227"/>
      <c r="AE56" s="1460">
        <f>VLOOKUP(AC56,'Прайс-лист'!$B:$K,10,0)</f>
        <v>1130</v>
      </c>
      <c r="AF56" s="1461"/>
      <c r="AG56" s="1461"/>
      <c r="AH56" s="1461"/>
      <c r="AI56" s="1461"/>
      <c r="AJ56" s="1461"/>
      <c r="AK56" s="1461"/>
      <c r="AL56" s="1461"/>
      <c r="AM56" s="1462"/>
      <c r="AN56" s="1360"/>
      <c r="AO56" s="1349"/>
      <c r="AP56" s="1351"/>
      <c r="AQ56" s="180" t="s">
        <v>550</v>
      </c>
      <c r="AR56" s="227"/>
      <c r="AS56" s="1460">
        <f>VLOOKUP(AQ56,'Прайс-лист'!$B:$K,10,0)</f>
        <v>140</v>
      </c>
      <c r="AT56" s="1461"/>
      <c r="AU56" s="1461"/>
      <c r="AV56" s="1461"/>
      <c r="AW56" s="1461"/>
      <c r="AX56" s="1461"/>
      <c r="AY56" s="1461"/>
      <c r="AZ56" s="1461"/>
      <c r="BA56" s="1462"/>
      <c r="BB56" s="1360"/>
      <c r="BC56" s="1350"/>
      <c r="BD56" s="1351"/>
      <c r="BE56" s="180" t="s">
        <v>554</v>
      </c>
      <c r="BF56" s="227"/>
      <c r="BG56" s="1460">
        <f>VLOOKUP(BE56,'Прайс-лист'!$B:$K,10,0)</f>
        <v>230</v>
      </c>
      <c r="BH56" s="1461"/>
      <c r="BI56" s="1461"/>
      <c r="BJ56" s="1461"/>
      <c r="BK56" s="1461"/>
      <c r="BL56" s="1461"/>
      <c r="BM56" s="1461"/>
      <c r="BN56" s="1461"/>
      <c r="BO56" s="1461"/>
      <c r="BP56" s="1462"/>
      <c r="BQ56" s="1360"/>
      <c r="BR56" s="1350"/>
      <c r="BS56" s="1351"/>
      <c r="BT56" s="180" t="s">
        <v>559</v>
      </c>
      <c r="BU56" s="227"/>
      <c r="BV56" s="1460">
        <f>VLOOKUP(BT56,'Прайс-лист'!$B:$K,10,0)</f>
        <v>910</v>
      </c>
      <c r="BW56" s="1461"/>
      <c r="BX56" s="1461"/>
      <c r="BY56" s="1461"/>
      <c r="BZ56" s="1461"/>
      <c r="CA56" s="1461"/>
      <c r="CB56" s="1461"/>
      <c r="CC56" s="1461"/>
      <c r="CD56" s="1461"/>
      <c r="CE56" s="1462"/>
      <c r="CF56" s="1360"/>
      <c r="CG56" s="1350"/>
      <c r="CH56" s="1351"/>
      <c r="CI56" s="180" t="s">
        <v>562</v>
      </c>
      <c r="CJ56" s="227"/>
      <c r="CK56" s="1460">
        <f>VLOOKUP(CI56,'Прайс-лист'!$B:$K,10,0)</f>
        <v>1660</v>
      </c>
      <c r="CL56" s="1461"/>
      <c r="CM56" s="1461"/>
      <c r="CN56" s="1461"/>
      <c r="CO56" s="1461"/>
      <c r="CP56" s="1461"/>
      <c r="CQ56" s="1461"/>
      <c r="CR56" s="1461"/>
      <c r="CS56" s="1461"/>
      <c r="CT56" s="1462"/>
      <c r="CU56" s="1360"/>
      <c r="CV56" s="1350"/>
      <c r="CW56" s="1351"/>
      <c r="CX56" s="180"/>
      <c r="CY56" s="227"/>
      <c r="CZ56" s="1460" t="s">
        <v>4187</v>
      </c>
      <c r="DA56" s="1461"/>
      <c r="DB56" s="1461"/>
      <c r="DC56" s="1461"/>
      <c r="DD56" s="1461"/>
      <c r="DE56" s="1461"/>
      <c r="DF56" s="1461"/>
      <c r="DG56" s="1461"/>
      <c r="DH56" s="1461"/>
      <c r="DI56" s="1462"/>
      <c r="DJ56" s="1463"/>
      <c r="DK56" s="1465"/>
      <c r="DL56" s="1464"/>
      <c r="DM56" s="180"/>
      <c r="DN56" s="227"/>
      <c r="DO56" s="1460" t="s">
        <v>4187</v>
      </c>
      <c r="DP56" s="1461"/>
      <c r="DQ56" s="1461"/>
      <c r="DR56" s="1461"/>
      <c r="DS56" s="1461"/>
      <c r="DT56" s="1461"/>
      <c r="DU56" s="1461"/>
      <c r="DV56" s="1461"/>
      <c r="DW56" s="1461"/>
      <c r="DX56" s="1462"/>
      <c r="DY56" s="1463"/>
      <c r="DZ56" s="1464"/>
    </row>
    <row r="57" spans="1:130" ht="15" thickBot="1">
      <c r="B57" s="227"/>
    </row>
    <row r="58" spans="1:130" s="182" customFormat="1" ht="24.75" customHeight="1" thickBot="1">
      <c r="B58" s="232"/>
      <c r="C58" s="1077" t="s">
        <v>478</v>
      </c>
      <c r="D58" s="1078"/>
      <c r="E58" s="1078"/>
      <c r="F58" s="1078"/>
      <c r="G58" s="1078"/>
      <c r="H58" s="1078"/>
      <c r="I58" s="1078"/>
      <c r="J58" s="1078"/>
      <c r="K58" s="1078"/>
      <c r="L58" s="1078"/>
      <c r="M58" s="1078"/>
      <c r="N58" s="1079"/>
      <c r="O58" s="232"/>
      <c r="P58" s="232"/>
      <c r="Q58" s="1077" t="s">
        <v>482</v>
      </c>
      <c r="R58" s="1078"/>
      <c r="S58" s="1078"/>
      <c r="T58" s="1078"/>
      <c r="U58" s="1078"/>
      <c r="V58" s="1078"/>
      <c r="W58" s="1078"/>
      <c r="X58" s="1078"/>
      <c r="Y58" s="1078"/>
      <c r="Z58" s="1078"/>
      <c r="AA58" s="1078"/>
      <c r="AB58" s="1079"/>
      <c r="AC58" s="232"/>
      <c r="AD58" s="232"/>
      <c r="AE58" s="1077" t="s">
        <v>564</v>
      </c>
      <c r="AF58" s="1078"/>
      <c r="AG58" s="1078"/>
      <c r="AH58" s="1078"/>
      <c r="AI58" s="1078"/>
      <c r="AJ58" s="1078"/>
      <c r="AK58" s="1078"/>
      <c r="AL58" s="1078"/>
      <c r="AM58" s="1078"/>
      <c r="AN58" s="1078"/>
      <c r="AO58" s="1078"/>
      <c r="AP58" s="1079"/>
      <c r="AQ58" s="232"/>
      <c r="AR58" s="232"/>
      <c r="AS58" s="1077" t="s">
        <v>486</v>
      </c>
      <c r="AT58" s="1078"/>
      <c r="AU58" s="1078"/>
      <c r="AV58" s="1078"/>
      <c r="AW58" s="1078"/>
      <c r="AX58" s="1078"/>
      <c r="AY58" s="1078"/>
      <c r="AZ58" s="1078"/>
      <c r="BA58" s="1078"/>
      <c r="BB58" s="1078"/>
      <c r="BC58" s="1078"/>
      <c r="BD58" s="1079"/>
      <c r="BE58" s="232"/>
      <c r="BF58" s="232"/>
      <c r="BG58" s="1077" t="s">
        <v>436</v>
      </c>
      <c r="BH58" s="1078"/>
      <c r="BI58" s="1078"/>
      <c r="BJ58" s="1078"/>
      <c r="BK58" s="1078"/>
      <c r="BL58" s="1078"/>
      <c r="BM58" s="1078"/>
      <c r="BN58" s="1078"/>
      <c r="BO58" s="1078"/>
      <c r="BP58" s="1078"/>
      <c r="BQ58" s="1078"/>
      <c r="BR58" s="1078"/>
      <c r="BS58" s="1079"/>
      <c r="BT58" s="232"/>
      <c r="BU58" s="232"/>
      <c r="BV58" s="1077" t="s">
        <v>441</v>
      </c>
      <c r="BW58" s="1078"/>
      <c r="BX58" s="1078"/>
      <c r="BY58" s="1078"/>
      <c r="BZ58" s="1078"/>
      <c r="CA58" s="1078"/>
      <c r="CB58" s="1078"/>
      <c r="CC58" s="1078"/>
      <c r="CD58" s="1078"/>
      <c r="CE58" s="1078"/>
      <c r="CF58" s="1078"/>
      <c r="CG58" s="1078"/>
      <c r="CH58" s="1079"/>
      <c r="CI58" s="232"/>
      <c r="CJ58" s="232"/>
      <c r="CK58" s="229"/>
      <c r="CL58" s="229"/>
      <c r="CM58" s="229"/>
      <c r="CN58" s="229"/>
      <c r="CO58" s="229"/>
      <c r="CP58" s="229"/>
      <c r="CQ58" s="229"/>
      <c r="CR58" s="229"/>
      <c r="CS58" s="229"/>
      <c r="CT58" s="229"/>
      <c r="CU58" s="229"/>
      <c r="CV58" s="229"/>
      <c r="CW58" s="229"/>
      <c r="CX58" s="229"/>
      <c r="CY58" s="229"/>
      <c r="CZ58" s="229"/>
      <c r="DA58" s="229"/>
      <c r="DB58" s="229"/>
      <c r="DC58" s="229"/>
      <c r="DD58" s="229"/>
      <c r="DE58" s="229"/>
      <c r="DF58" s="229"/>
      <c r="DG58" s="229"/>
      <c r="DH58" s="229"/>
      <c r="DI58" s="229"/>
      <c r="DJ58" s="229"/>
      <c r="DK58" s="229"/>
      <c r="DL58" s="229"/>
      <c r="DM58" s="229"/>
      <c r="DN58" s="229"/>
      <c r="DO58" s="229"/>
      <c r="DP58" s="229"/>
      <c r="DQ58" s="229"/>
      <c r="DR58" s="229"/>
      <c r="DS58" s="229"/>
      <c r="DT58" s="229"/>
      <c r="DU58" s="229"/>
      <c r="DV58" s="229"/>
      <c r="DW58" s="229"/>
      <c r="DX58" s="229"/>
      <c r="DY58" s="229"/>
      <c r="DZ58" s="229"/>
    </row>
    <row r="59" spans="1:130" s="174" customFormat="1" ht="30" customHeight="1">
      <c r="B59" s="133"/>
      <c r="C59" s="993" t="s">
        <v>4099</v>
      </c>
      <c r="D59" s="994"/>
      <c r="E59" s="994"/>
      <c r="F59" s="994"/>
      <c r="G59" s="994"/>
      <c r="H59" s="994"/>
      <c r="I59" s="994"/>
      <c r="J59" s="994"/>
      <c r="K59" s="994"/>
      <c r="L59" s="994"/>
      <c r="M59" s="994"/>
      <c r="N59" s="995"/>
      <c r="O59" s="133"/>
      <c r="P59" s="133"/>
      <c r="Q59" s="993" t="s">
        <v>4083</v>
      </c>
      <c r="R59" s="994"/>
      <c r="S59" s="994"/>
      <c r="T59" s="994"/>
      <c r="U59" s="994"/>
      <c r="V59" s="994"/>
      <c r="W59" s="994"/>
      <c r="X59" s="994"/>
      <c r="Y59" s="994"/>
      <c r="Z59" s="994"/>
      <c r="AA59" s="994"/>
      <c r="AB59" s="995"/>
      <c r="AC59" s="133"/>
      <c r="AD59" s="133"/>
      <c r="AE59" s="993" t="s">
        <v>4028</v>
      </c>
      <c r="AF59" s="994"/>
      <c r="AG59" s="994"/>
      <c r="AH59" s="994"/>
      <c r="AI59" s="994"/>
      <c r="AJ59" s="994"/>
      <c r="AK59" s="994"/>
      <c r="AL59" s="994"/>
      <c r="AM59" s="994"/>
      <c r="AN59" s="994"/>
      <c r="AO59" s="994"/>
      <c r="AP59" s="995"/>
      <c r="AQ59" s="133"/>
      <c r="AR59" s="133"/>
      <c r="AS59" s="993" t="s">
        <v>4031</v>
      </c>
      <c r="AT59" s="994"/>
      <c r="AU59" s="994"/>
      <c r="AV59" s="994"/>
      <c r="AW59" s="994"/>
      <c r="AX59" s="994"/>
      <c r="AY59" s="994"/>
      <c r="AZ59" s="994"/>
      <c r="BA59" s="994"/>
      <c r="BB59" s="994"/>
      <c r="BC59" s="994"/>
      <c r="BD59" s="995"/>
      <c r="BE59" s="133"/>
      <c r="BF59" s="133"/>
      <c r="BG59" s="1297" t="s">
        <v>97</v>
      </c>
      <c r="BH59" s="1298"/>
      <c r="BI59" s="1298"/>
      <c r="BJ59" s="1298"/>
      <c r="BK59" s="1298"/>
      <c r="BL59" s="1298"/>
      <c r="BM59" s="1298"/>
      <c r="BN59" s="1298"/>
      <c r="BO59" s="1298"/>
      <c r="BP59" s="1298"/>
      <c r="BQ59" s="1298"/>
      <c r="BR59" s="1298"/>
      <c r="BS59" s="1299"/>
      <c r="BT59" s="133"/>
      <c r="BU59" s="133"/>
      <c r="BV59" s="1297" t="s">
        <v>97</v>
      </c>
      <c r="BW59" s="1298"/>
      <c r="BX59" s="1298"/>
      <c r="BY59" s="1298"/>
      <c r="BZ59" s="1298"/>
      <c r="CA59" s="1298"/>
      <c r="CB59" s="1298"/>
      <c r="CC59" s="1298"/>
      <c r="CD59" s="1298"/>
      <c r="CE59" s="1298"/>
      <c r="CF59" s="1298"/>
      <c r="CG59" s="1298"/>
      <c r="CH59" s="1299"/>
      <c r="CI59" s="133"/>
      <c r="CJ59" s="133"/>
    </row>
    <row r="60" spans="1:130" ht="21.75" customHeight="1">
      <c r="B60" s="227"/>
      <c r="C60" s="736" t="s">
        <v>480</v>
      </c>
      <c r="D60" s="717"/>
      <c r="E60" s="717"/>
      <c r="F60" s="717"/>
      <c r="G60" s="717"/>
      <c r="H60" s="717"/>
      <c r="I60" s="717"/>
      <c r="J60" s="717"/>
      <c r="K60" s="717"/>
      <c r="L60" s="717"/>
      <c r="M60" s="717"/>
      <c r="N60" s="718"/>
      <c r="O60" s="227"/>
      <c r="P60" s="227"/>
      <c r="Q60" s="736" t="s">
        <v>484</v>
      </c>
      <c r="R60" s="717"/>
      <c r="S60" s="717"/>
      <c r="T60" s="717"/>
      <c r="U60" s="717"/>
      <c r="V60" s="717"/>
      <c r="W60" s="717"/>
      <c r="X60" s="717"/>
      <c r="Y60" s="717"/>
      <c r="Z60" s="717"/>
      <c r="AA60" s="717"/>
      <c r="AB60" s="718"/>
      <c r="AC60" s="227"/>
      <c r="AD60" s="227"/>
      <c r="AE60" s="736" t="s">
        <v>566</v>
      </c>
      <c r="AF60" s="717"/>
      <c r="AG60" s="717"/>
      <c r="AH60" s="717"/>
      <c r="AI60" s="717"/>
      <c r="AJ60" s="717"/>
      <c r="AK60" s="717"/>
      <c r="AL60" s="717"/>
      <c r="AM60" s="717"/>
      <c r="AN60" s="717"/>
      <c r="AO60" s="762"/>
      <c r="AP60" s="718"/>
      <c r="AQ60" s="227"/>
      <c r="AR60" s="227"/>
      <c r="AS60" s="736" t="s">
        <v>488</v>
      </c>
      <c r="AT60" s="717"/>
      <c r="AU60" s="717"/>
      <c r="AV60" s="717"/>
      <c r="AW60" s="717"/>
      <c r="AX60" s="717"/>
      <c r="AY60" s="717"/>
      <c r="AZ60" s="717"/>
      <c r="BA60" s="717"/>
      <c r="BB60" s="717"/>
      <c r="BC60" s="717"/>
      <c r="BD60" s="718"/>
      <c r="BE60" s="227"/>
      <c r="BF60" s="227"/>
      <c r="BG60" s="806" t="s">
        <v>439</v>
      </c>
      <c r="BH60" s="807"/>
      <c r="BI60" s="807"/>
      <c r="BJ60" s="807"/>
      <c r="BK60" s="807"/>
      <c r="BL60" s="807"/>
      <c r="BM60" s="807"/>
      <c r="BN60" s="807"/>
      <c r="BO60" s="807"/>
      <c r="BP60" s="807"/>
      <c r="BQ60" s="807"/>
      <c r="BR60" s="807"/>
      <c r="BS60" s="818"/>
      <c r="BT60" s="227"/>
      <c r="BU60" s="227"/>
      <c r="BV60" s="806" t="s">
        <v>443</v>
      </c>
      <c r="BW60" s="807"/>
      <c r="BX60" s="807"/>
      <c r="BY60" s="807"/>
      <c r="BZ60" s="807"/>
      <c r="CA60" s="807"/>
      <c r="CB60" s="807"/>
      <c r="CC60" s="807"/>
      <c r="CD60" s="807"/>
      <c r="CE60" s="807"/>
      <c r="CF60" s="807"/>
      <c r="CG60" s="807"/>
      <c r="CH60" s="818"/>
      <c r="CI60" s="227"/>
      <c r="CJ60" s="227"/>
    </row>
    <row r="61" spans="1:130" ht="120.75" customHeight="1">
      <c r="B61" s="227"/>
      <c r="C61" s="806"/>
      <c r="D61" s="807"/>
      <c r="E61" s="807"/>
      <c r="F61" s="807"/>
      <c r="G61" s="807"/>
      <c r="H61" s="807"/>
      <c r="I61" s="807"/>
      <c r="J61" s="807"/>
      <c r="K61" s="807"/>
      <c r="L61" s="807"/>
      <c r="M61" s="807"/>
      <c r="N61" s="818"/>
      <c r="O61" s="227"/>
      <c r="P61" s="227"/>
      <c r="Q61" s="806"/>
      <c r="R61" s="807"/>
      <c r="S61" s="807"/>
      <c r="T61" s="807"/>
      <c r="U61" s="807"/>
      <c r="V61" s="807"/>
      <c r="W61" s="807"/>
      <c r="X61" s="807"/>
      <c r="Y61" s="807"/>
      <c r="Z61" s="807"/>
      <c r="AA61" s="807"/>
      <c r="AB61" s="818"/>
      <c r="AC61" s="227"/>
      <c r="AD61" s="227"/>
      <c r="AE61" s="806"/>
      <c r="AF61" s="807"/>
      <c r="AG61" s="807"/>
      <c r="AH61" s="807"/>
      <c r="AI61" s="807"/>
      <c r="AJ61" s="807"/>
      <c r="AK61" s="807"/>
      <c r="AL61" s="807"/>
      <c r="AM61" s="807"/>
      <c r="AN61" s="807"/>
      <c r="AO61" s="807"/>
      <c r="AP61" s="818"/>
      <c r="AQ61" s="227"/>
      <c r="AR61" s="227"/>
      <c r="AS61" s="806"/>
      <c r="AT61" s="807"/>
      <c r="AU61" s="807"/>
      <c r="AV61" s="807"/>
      <c r="AW61" s="807"/>
      <c r="AX61" s="807"/>
      <c r="AY61" s="807"/>
      <c r="AZ61" s="807"/>
      <c r="BA61" s="807"/>
      <c r="BB61" s="807"/>
      <c r="BC61" s="807"/>
      <c r="BD61" s="818"/>
      <c r="BE61" s="227"/>
      <c r="BF61" s="227"/>
      <c r="BG61" s="806"/>
      <c r="BH61" s="807"/>
      <c r="BI61" s="807"/>
      <c r="BJ61" s="807"/>
      <c r="BK61" s="807"/>
      <c r="BL61" s="807"/>
      <c r="BM61" s="807"/>
      <c r="BN61" s="807"/>
      <c r="BO61" s="807"/>
      <c r="BP61" s="807"/>
      <c r="BQ61" s="807"/>
      <c r="BR61" s="807"/>
      <c r="BS61" s="818"/>
      <c r="BT61" s="227"/>
      <c r="BU61" s="227"/>
      <c r="BV61" s="806"/>
      <c r="BW61" s="807"/>
      <c r="BX61" s="807"/>
      <c r="BY61" s="807"/>
      <c r="BZ61" s="807"/>
      <c r="CA61" s="807"/>
      <c r="CB61" s="807"/>
      <c r="CC61" s="807"/>
      <c r="CD61" s="807"/>
      <c r="CE61" s="807"/>
      <c r="CF61" s="807"/>
      <c r="CG61" s="807"/>
      <c r="CH61" s="818"/>
      <c r="CI61" s="227"/>
      <c r="CJ61" s="227"/>
    </row>
    <row r="62" spans="1:130" ht="24" customHeight="1">
      <c r="A62" s="180" t="s">
        <v>481</v>
      </c>
      <c r="B62" s="227"/>
      <c r="C62" s="1457">
        <f>VLOOKUP(A62,'Прайс-лист'!$B:$K,10,0)</f>
        <v>3420</v>
      </c>
      <c r="D62" s="1458"/>
      <c r="E62" s="1458"/>
      <c r="F62" s="1458"/>
      <c r="G62" s="1458"/>
      <c r="H62" s="1458"/>
      <c r="I62" s="1458"/>
      <c r="J62" s="1458"/>
      <c r="K62" s="1459"/>
      <c r="L62" s="1361"/>
      <c r="M62" s="1362"/>
      <c r="N62" s="1363"/>
      <c r="O62" s="180" t="s">
        <v>485</v>
      </c>
      <c r="P62" s="227"/>
      <c r="Q62" s="1457">
        <f>VLOOKUP(O62,'Прайс-лист'!$B:$K,10,0)</f>
        <v>5400</v>
      </c>
      <c r="R62" s="1458"/>
      <c r="S62" s="1458"/>
      <c r="T62" s="1458"/>
      <c r="U62" s="1458"/>
      <c r="V62" s="1458"/>
      <c r="W62" s="1458"/>
      <c r="X62" s="1458"/>
      <c r="Y62" s="1459"/>
      <c r="Z62" s="1361"/>
      <c r="AA62" s="1362"/>
      <c r="AB62" s="1363"/>
      <c r="AC62" s="180"/>
      <c r="AD62" s="227"/>
      <c r="AE62" s="1457" t="s">
        <v>4187</v>
      </c>
      <c r="AF62" s="1458"/>
      <c r="AG62" s="1458"/>
      <c r="AH62" s="1458"/>
      <c r="AI62" s="1458"/>
      <c r="AJ62" s="1458"/>
      <c r="AK62" s="1458"/>
      <c r="AL62" s="1458"/>
      <c r="AM62" s="1459"/>
      <c r="AN62" s="1450"/>
      <c r="AO62" s="1451"/>
      <c r="AP62" s="1452"/>
      <c r="AQ62" s="180" t="s">
        <v>489</v>
      </c>
      <c r="AR62" s="227"/>
      <c r="AS62" s="1457">
        <f>VLOOKUP(AQ62,'Прайс-лист'!$B:$K,10,0)</f>
        <v>5450</v>
      </c>
      <c r="AT62" s="1458"/>
      <c r="AU62" s="1458"/>
      <c r="AV62" s="1458"/>
      <c r="AW62" s="1458"/>
      <c r="AX62" s="1458"/>
      <c r="AY62" s="1458"/>
      <c r="AZ62" s="1458"/>
      <c r="BA62" s="1459"/>
      <c r="BB62" s="1361"/>
      <c r="BC62" s="1362"/>
      <c r="BD62" s="1363"/>
      <c r="BE62" s="180" t="s">
        <v>440</v>
      </c>
      <c r="BF62" s="227"/>
      <c r="BG62" s="1457">
        <f>VLOOKUP(BE62,'Прайс-лист'!$B:$K,10,0)</f>
        <v>1860</v>
      </c>
      <c r="BH62" s="1458"/>
      <c r="BI62" s="1458"/>
      <c r="BJ62" s="1458"/>
      <c r="BK62" s="1458"/>
      <c r="BL62" s="1458"/>
      <c r="BM62" s="1458"/>
      <c r="BN62" s="1458"/>
      <c r="BO62" s="1458"/>
      <c r="BP62" s="1459"/>
      <c r="BQ62" s="1361"/>
      <c r="BR62" s="1362"/>
      <c r="BS62" s="1363"/>
      <c r="BT62" s="180" t="s">
        <v>444</v>
      </c>
      <c r="BU62" s="227"/>
      <c r="BV62" s="1457">
        <f>VLOOKUP(BT62,'Прайс-лист'!$B:$K,10,0)</f>
        <v>2900</v>
      </c>
      <c r="BW62" s="1458"/>
      <c r="BX62" s="1458"/>
      <c r="BY62" s="1458"/>
      <c r="BZ62" s="1458"/>
      <c r="CA62" s="1458"/>
      <c r="CB62" s="1458"/>
      <c r="CC62" s="1458"/>
      <c r="CD62" s="1458"/>
      <c r="CE62" s="1459"/>
      <c r="CF62" s="1361"/>
      <c r="CG62" s="1362"/>
      <c r="CH62" s="1363"/>
      <c r="CI62" s="227"/>
      <c r="CJ62" s="227"/>
    </row>
    <row r="63" spans="1:130" ht="24" customHeight="1">
      <c r="A63" s="180" t="s">
        <v>516</v>
      </c>
      <c r="B63" s="227"/>
      <c r="C63" s="1390">
        <f>VLOOKUP(A63,'Прайс-лист'!$B:$K,10,0)</f>
        <v>3420</v>
      </c>
      <c r="D63" s="1391"/>
      <c r="E63" s="1391"/>
      <c r="F63" s="1391"/>
      <c r="G63" s="1391"/>
      <c r="H63" s="1391"/>
      <c r="I63" s="1391"/>
      <c r="J63" s="1391"/>
      <c r="K63" s="1392"/>
      <c r="L63" s="1361"/>
      <c r="M63" s="1362"/>
      <c r="N63" s="1363"/>
      <c r="O63" s="180" t="s">
        <v>518</v>
      </c>
      <c r="P63" s="227"/>
      <c r="Q63" s="1390">
        <f>VLOOKUP(O63,'Прайс-лист'!$B:$K,10,0)</f>
        <v>5400</v>
      </c>
      <c r="R63" s="1391"/>
      <c r="S63" s="1391"/>
      <c r="T63" s="1391"/>
      <c r="U63" s="1391"/>
      <c r="V63" s="1391"/>
      <c r="W63" s="1391"/>
      <c r="X63" s="1391"/>
      <c r="Y63" s="1392"/>
      <c r="Z63" s="1361"/>
      <c r="AA63" s="1362"/>
      <c r="AB63" s="1363"/>
      <c r="AC63" s="180"/>
      <c r="AD63" s="227"/>
      <c r="AE63" s="1390" t="s">
        <v>4187</v>
      </c>
      <c r="AF63" s="1391"/>
      <c r="AG63" s="1391"/>
      <c r="AH63" s="1391"/>
      <c r="AI63" s="1391"/>
      <c r="AJ63" s="1391"/>
      <c r="AK63" s="1391"/>
      <c r="AL63" s="1391"/>
      <c r="AM63" s="1392"/>
      <c r="AN63" s="1450"/>
      <c r="AO63" s="1451"/>
      <c r="AP63" s="1452"/>
      <c r="AQ63" s="180" t="s">
        <v>520</v>
      </c>
      <c r="AR63" s="227"/>
      <c r="AS63" s="1390">
        <f>VLOOKUP(AQ63,'Прайс-лист'!$B:$K,10,0)</f>
        <v>5450</v>
      </c>
      <c r="AT63" s="1391"/>
      <c r="AU63" s="1391"/>
      <c r="AV63" s="1391"/>
      <c r="AW63" s="1391"/>
      <c r="AX63" s="1391"/>
      <c r="AY63" s="1391"/>
      <c r="AZ63" s="1391"/>
      <c r="BA63" s="1392"/>
      <c r="BB63" s="1361"/>
      <c r="BC63" s="1362"/>
      <c r="BD63" s="1363"/>
      <c r="BE63" s="180" t="s">
        <v>492</v>
      </c>
      <c r="BF63" s="227"/>
      <c r="BG63" s="1390">
        <f>VLOOKUP(BE63,'Прайс-лист'!$B:$K,10,0)</f>
        <v>1860</v>
      </c>
      <c r="BH63" s="1391"/>
      <c r="BI63" s="1391"/>
      <c r="BJ63" s="1391"/>
      <c r="BK63" s="1391"/>
      <c r="BL63" s="1391"/>
      <c r="BM63" s="1391"/>
      <c r="BN63" s="1391"/>
      <c r="BO63" s="1391"/>
      <c r="BP63" s="1392"/>
      <c r="BQ63" s="1361"/>
      <c r="BR63" s="1362"/>
      <c r="BS63" s="1363"/>
      <c r="BT63" s="180" t="s">
        <v>494</v>
      </c>
      <c r="BU63" s="227"/>
      <c r="BV63" s="1390">
        <f>VLOOKUP(BT63,'Прайс-лист'!$B:$K,10,0)</f>
        <v>2900</v>
      </c>
      <c r="BW63" s="1391"/>
      <c r="BX63" s="1391"/>
      <c r="BY63" s="1391"/>
      <c r="BZ63" s="1391"/>
      <c r="CA63" s="1391"/>
      <c r="CB63" s="1391"/>
      <c r="CC63" s="1391"/>
      <c r="CD63" s="1391"/>
      <c r="CE63" s="1392"/>
      <c r="CF63" s="1361"/>
      <c r="CG63" s="1362"/>
      <c r="CH63" s="1363"/>
      <c r="CI63" s="227"/>
      <c r="CJ63" s="227"/>
    </row>
    <row r="64" spans="1:130" ht="24" customHeight="1">
      <c r="A64" s="180" t="s">
        <v>594</v>
      </c>
      <c r="B64" s="227"/>
      <c r="C64" s="1444">
        <f>VLOOKUP(A64,'Прайс-лист'!$B:$K,10,0)</f>
        <v>3420</v>
      </c>
      <c r="D64" s="1445"/>
      <c r="E64" s="1445"/>
      <c r="F64" s="1445"/>
      <c r="G64" s="1445"/>
      <c r="H64" s="1445"/>
      <c r="I64" s="1445"/>
      <c r="J64" s="1445"/>
      <c r="K64" s="1446"/>
      <c r="L64" s="1361"/>
      <c r="M64" s="1362"/>
      <c r="N64" s="1363"/>
      <c r="O64" s="180" t="s">
        <v>596</v>
      </c>
      <c r="P64" s="227"/>
      <c r="Q64" s="1444">
        <f>VLOOKUP(O64,'Прайс-лист'!$B:$K,10,0)</f>
        <v>5400</v>
      </c>
      <c r="R64" s="1445"/>
      <c r="S64" s="1445"/>
      <c r="T64" s="1445"/>
      <c r="U64" s="1445"/>
      <c r="V64" s="1445"/>
      <c r="W64" s="1445"/>
      <c r="X64" s="1445"/>
      <c r="Y64" s="1446"/>
      <c r="Z64" s="1361"/>
      <c r="AA64" s="1362"/>
      <c r="AB64" s="1363"/>
      <c r="AC64" s="180"/>
      <c r="AD64" s="227"/>
      <c r="AE64" s="1444" t="s">
        <v>4187</v>
      </c>
      <c r="AF64" s="1445"/>
      <c r="AG64" s="1445"/>
      <c r="AH64" s="1445"/>
      <c r="AI64" s="1445"/>
      <c r="AJ64" s="1445"/>
      <c r="AK64" s="1445"/>
      <c r="AL64" s="1445"/>
      <c r="AM64" s="1446"/>
      <c r="AN64" s="1450"/>
      <c r="AO64" s="1451"/>
      <c r="AP64" s="1452"/>
      <c r="AQ64" s="180" t="s">
        <v>598</v>
      </c>
      <c r="AR64" s="227"/>
      <c r="AS64" s="1444">
        <f>VLOOKUP(AQ64,'Прайс-лист'!$B:$K,10,0)</f>
        <v>5450</v>
      </c>
      <c r="AT64" s="1445"/>
      <c r="AU64" s="1445"/>
      <c r="AV64" s="1445"/>
      <c r="AW64" s="1445"/>
      <c r="AX64" s="1445"/>
      <c r="AY64" s="1445"/>
      <c r="AZ64" s="1445"/>
      <c r="BA64" s="1446"/>
      <c r="BB64" s="1361"/>
      <c r="BC64" s="1362"/>
      <c r="BD64" s="1363"/>
      <c r="BE64" s="180" t="s">
        <v>570</v>
      </c>
      <c r="BF64" s="227"/>
      <c r="BG64" s="1444">
        <f>VLOOKUP(BE64,'Прайс-лист'!$B:$K,10,0)</f>
        <v>1860</v>
      </c>
      <c r="BH64" s="1445"/>
      <c r="BI64" s="1445"/>
      <c r="BJ64" s="1445"/>
      <c r="BK64" s="1445"/>
      <c r="BL64" s="1445"/>
      <c r="BM64" s="1445"/>
      <c r="BN64" s="1445"/>
      <c r="BO64" s="1445"/>
      <c r="BP64" s="1446"/>
      <c r="BQ64" s="1361"/>
      <c r="BR64" s="1362"/>
      <c r="BS64" s="1363"/>
      <c r="BT64" s="180" t="s">
        <v>572</v>
      </c>
      <c r="BU64" s="227"/>
      <c r="BV64" s="1444">
        <f>VLOOKUP(BT64,'Прайс-лист'!$B:$K,10,0)</f>
        <v>2900</v>
      </c>
      <c r="BW64" s="1445"/>
      <c r="BX64" s="1445"/>
      <c r="BY64" s="1445"/>
      <c r="BZ64" s="1445"/>
      <c r="CA64" s="1445"/>
      <c r="CB64" s="1445"/>
      <c r="CC64" s="1445"/>
      <c r="CD64" s="1445"/>
      <c r="CE64" s="1446"/>
      <c r="CF64" s="1361"/>
      <c r="CG64" s="1362"/>
      <c r="CH64" s="1363"/>
      <c r="CI64" s="227"/>
      <c r="CJ64" s="227"/>
    </row>
    <row r="65" spans="1:88" ht="24" customHeight="1" thickBot="1">
      <c r="A65" s="180"/>
      <c r="B65" s="227"/>
      <c r="C65" s="1460" t="s">
        <v>4187</v>
      </c>
      <c r="D65" s="1461"/>
      <c r="E65" s="1461"/>
      <c r="F65" s="1461"/>
      <c r="G65" s="1461"/>
      <c r="H65" s="1461"/>
      <c r="I65" s="1461"/>
      <c r="J65" s="1461"/>
      <c r="K65" s="1462"/>
      <c r="L65" s="1463"/>
      <c r="M65" s="1465"/>
      <c r="N65" s="1464"/>
      <c r="O65" s="180"/>
      <c r="P65" s="227"/>
      <c r="Q65" s="1460" t="s">
        <v>4187</v>
      </c>
      <c r="R65" s="1461"/>
      <c r="S65" s="1461"/>
      <c r="T65" s="1461"/>
      <c r="U65" s="1461"/>
      <c r="V65" s="1461"/>
      <c r="W65" s="1461"/>
      <c r="X65" s="1461"/>
      <c r="Y65" s="1462"/>
      <c r="Z65" s="1463"/>
      <c r="AA65" s="1465"/>
      <c r="AB65" s="1464"/>
      <c r="AC65" s="180" t="s">
        <v>567</v>
      </c>
      <c r="AD65" s="227"/>
      <c r="AE65" s="1460">
        <f>VLOOKUP(AC65,'Прайс-лист'!$B:$K,10,0)</f>
        <v>1660</v>
      </c>
      <c r="AF65" s="1461"/>
      <c r="AG65" s="1461"/>
      <c r="AH65" s="1461"/>
      <c r="AI65" s="1461"/>
      <c r="AJ65" s="1461"/>
      <c r="AK65" s="1461"/>
      <c r="AL65" s="1461"/>
      <c r="AM65" s="1462"/>
      <c r="AN65" s="1360"/>
      <c r="AO65" s="1349"/>
      <c r="AP65" s="1351"/>
      <c r="AQ65" s="180"/>
      <c r="AR65" s="227"/>
      <c r="AS65" s="1460" t="s">
        <v>4187</v>
      </c>
      <c r="AT65" s="1461"/>
      <c r="AU65" s="1461"/>
      <c r="AV65" s="1461"/>
      <c r="AW65" s="1461"/>
      <c r="AX65" s="1461"/>
      <c r="AY65" s="1461"/>
      <c r="AZ65" s="1461"/>
      <c r="BA65" s="1462"/>
      <c r="BB65" s="1463"/>
      <c r="BC65" s="1465"/>
      <c r="BD65" s="1464"/>
      <c r="BE65" s="180"/>
      <c r="BF65" s="227"/>
      <c r="BG65" s="1460" t="s">
        <v>4187</v>
      </c>
      <c r="BH65" s="1461"/>
      <c r="BI65" s="1461"/>
      <c r="BJ65" s="1461"/>
      <c r="BK65" s="1461"/>
      <c r="BL65" s="1461"/>
      <c r="BM65" s="1461"/>
      <c r="BN65" s="1461"/>
      <c r="BO65" s="1461"/>
      <c r="BP65" s="1462"/>
      <c r="BQ65" s="1463"/>
      <c r="BR65" s="1465"/>
      <c r="BS65" s="1464"/>
      <c r="BT65" s="180"/>
      <c r="BU65" s="227"/>
      <c r="BV65" s="1460" t="s">
        <v>4187</v>
      </c>
      <c r="BW65" s="1461"/>
      <c r="BX65" s="1461"/>
      <c r="BY65" s="1461"/>
      <c r="BZ65" s="1461"/>
      <c r="CA65" s="1461"/>
      <c r="CB65" s="1461"/>
      <c r="CC65" s="1461"/>
      <c r="CD65" s="1461"/>
      <c r="CE65" s="1462"/>
      <c r="CF65" s="1463"/>
      <c r="CG65" s="1465"/>
      <c r="CH65" s="1464"/>
      <c r="CI65" s="227"/>
      <c r="CJ65" s="227"/>
    </row>
    <row r="66" spans="1:88">
      <c r="B66" s="227"/>
      <c r="CI66" s="227"/>
    </row>
  </sheetData>
  <sheetProtection algorithmName="SHA-512" hashValue="fGt9hnEwfthugD+UwOFwwuCLaeppsM5L1xVAjxlNB9JK3fnCXWirmUSQZDzL30+DJ23ChgonWF5ILSXzYP2AUw==" saltValue="WtNytbH8Lc2eyQEXsXGfRQ==" spinCount="100000" sheet="1" objects="1" scenarios="1"/>
  <mergeCells count="455">
    <mergeCell ref="AS21:BD21"/>
    <mergeCell ref="CK21:CW21"/>
    <mergeCell ref="BG21:BS21"/>
    <mergeCell ref="AA8:AM15"/>
    <mergeCell ref="AE21:AP21"/>
    <mergeCell ref="BG46:BP46"/>
    <mergeCell ref="AE46:AM46"/>
    <mergeCell ref="AN46:AP46"/>
    <mergeCell ref="Q49:AB50"/>
    <mergeCell ref="AE49:AP50"/>
    <mergeCell ref="AS49:BD50"/>
    <mergeCell ref="BG49:BS50"/>
    <mergeCell ref="BV49:CH50"/>
    <mergeCell ref="CK49:CW50"/>
    <mergeCell ref="CN28:CW28"/>
    <mergeCell ref="CB28:CK28"/>
    <mergeCell ref="Q22:AB23"/>
    <mergeCell ref="BV46:CE46"/>
    <mergeCell ref="BB46:BD46"/>
    <mergeCell ref="BV41:CH41"/>
    <mergeCell ref="CK41:CW41"/>
    <mergeCell ref="Q45:Y45"/>
    <mergeCell ref="Z45:AB45"/>
    <mergeCell ref="AE45:AM45"/>
    <mergeCell ref="B7:DZ7"/>
    <mergeCell ref="BV21:CH21"/>
    <mergeCell ref="Q32:Y32"/>
    <mergeCell ref="Z32:AB32"/>
    <mergeCell ref="AE32:AM32"/>
    <mergeCell ref="AN32:AP32"/>
    <mergeCell ref="AS32:BA32"/>
    <mergeCell ref="CZ22:DL23"/>
    <mergeCell ref="DO22:DZ23"/>
    <mergeCell ref="AS22:BD23"/>
    <mergeCell ref="AE22:AP23"/>
    <mergeCell ref="CZ32:DI32"/>
    <mergeCell ref="CK22:CW22"/>
    <mergeCell ref="CK24:CW24"/>
    <mergeCell ref="CK25:CW25"/>
    <mergeCell ref="CZ24:DL24"/>
    <mergeCell ref="CZ25:DL25"/>
    <mergeCell ref="CZ26:DI26"/>
    <mergeCell ref="CZ28:DL28"/>
    <mergeCell ref="BG30:BO30"/>
    <mergeCell ref="CZ30:DL30"/>
    <mergeCell ref="BG22:BS22"/>
    <mergeCell ref="BV22:CH22"/>
    <mergeCell ref="BX14:CG14"/>
    <mergeCell ref="BG23:BS23"/>
    <mergeCell ref="BV23:CH23"/>
    <mergeCell ref="CK23:CW23"/>
    <mergeCell ref="CN29:CW29"/>
    <mergeCell ref="CB29:CK29"/>
    <mergeCell ref="C38:N38"/>
    <mergeCell ref="Q38:AB38"/>
    <mergeCell ref="AE38:AP38"/>
    <mergeCell ref="AS38:BD38"/>
    <mergeCell ref="BG38:BS38"/>
    <mergeCell ref="BV38:CH38"/>
    <mergeCell ref="CK38:CW38"/>
    <mergeCell ref="C34:DZ34"/>
    <mergeCell ref="AS36:BD36"/>
    <mergeCell ref="Q36:AB36"/>
    <mergeCell ref="CZ31:DL31"/>
    <mergeCell ref="DX32:DZ32"/>
    <mergeCell ref="C36:N36"/>
    <mergeCell ref="C32:K32"/>
    <mergeCell ref="L32:N32"/>
    <mergeCell ref="DJ32:DL32"/>
    <mergeCell ref="CJ32:CK32"/>
    <mergeCell ref="BG31:BO31"/>
    <mergeCell ref="BG32:BM32"/>
    <mergeCell ref="AS54:BA54"/>
    <mergeCell ref="BB54:BD54"/>
    <mergeCell ref="BQ54:BS54"/>
    <mergeCell ref="BV54:CE54"/>
    <mergeCell ref="CF54:CH54"/>
    <mergeCell ref="DO28:DZ28"/>
    <mergeCell ref="DO29:DZ29"/>
    <mergeCell ref="DO30:DZ30"/>
    <mergeCell ref="DO31:DZ31"/>
    <mergeCell ref="AS53:BA53"/>
    <mergeCell ref="BB32:BD32"/>
    <mergeCell ref="CN32:CU32"/>
    <mergeCell ref="CV32:CW32"/>
    <mergeCell ref="CB31:CK31"/>
    <mergeCell ref="CZ29:DL29"/>
    <mergeCell ref="BN32:BO32"/>
    <mergeCell ref="BR30:BY30"/>
    <mergeCell ref="BR31:BY31"/>
    <mergeCell ref="BR32:BW32"/>
    <mergeCell ref="BX32:BY32"/>
    <mergeCell ref="CN30:CW30"/>
    <mergeCell ref="CN31:CW31"/>
    <mergeCell ref="CB30:CK30"/>
    <mergeCell ref="DO49:DZ50"/>
    <mergeCell ref="C63:K63"/>
    <mergeCell ref="L63:N63"/>
    <mergeCell ref="Q63:Y63"/>
    <mergeCell ref="Z63:AB63"/>
    <mergeCell ref="AE63:AM63"/>
    <mergeCell ref="AN63:AP63"/>
    <mergeCell ref="BQ62:BS62"/>
    <mergeCell ref="BV62:CE62"/>
    <mergeCell ref="CF62:CH62"/>
    <mergeCell ref="BG63:BP63"/>
    <mergeCell ref="AS63:BA63"/>
    <mergeCell ref="BB63:BD63"/>
    <mergeCell ref="BQ63:BS63"/>
    <mergeCell ref="BV63:CE63"/>
    <mergeCell ref="CF63:CH63"/>
    <mergeCell ref="C61:N61"/>
    <mergeCell ref="Q61:AB61"/>
    <mergeCell ref="AE61:AP61"/>
    <mergeCell ref="AS61:BD61"/>
    <mergeCell ref="BG61:BS61"/>
    <mergeCell ref="BV61:CH61"/>
    <mergeCell ref="C62:K62"/>
    <mergeCell ref="L62:N62"/>
    <mergeCell ref="Q62:Y62"/>
    <mergeCell ref="Z62:AB62"/>
    <mergeCell ref="AE62:AM62"/>
    <mergeCell ref="AN62:AP62"/>
    <mergeCell ref="AS62:BA62"/>
    <mergeCell ref="BB62:BD62"/>
    <mergeCell ref="BG62:BP62"/>
    <mergeCell ref="C60:N60"/>
    <mergeCell ref="Q60:AB60"/>
    <mergeCell ref="AE60:AP60"/>
    <mergeCell ref="AS60:BD60"/>
    <mergeCell ref="BG60:BS60"/>
    <mergeCell ref="BV60:CH60"/>
    <mergeCell ref="C59:N59"/>
    <mergeCell ref="Q59:AB59"/>
    <mergeCell ref="AE59:AP59"/>
    <mergeCell ref="AS59:BD59"/>
    <mergeCell ref="BG59:BS59"/>
    <mergeCell ref="BV59:CH59"/>
    <mergeCell ref="Z53:AB53"/>
    <mergeCell ref="AE53:AM53"/>
    <mergeCell ref="AN53:AP53"/>
    <mergeCell ref="BQ53:BS53"/>
    <mergeCell ref="BV53:CE53"/>
    <mergeCell ref="CF53:CH53"/>
    <mergeCell ref="C45:K45"/>
    <mergeCell ref="L45:N45"/>
    <mergeCell ref="C58:N58"/>
    <mergeCell ref="Q58:AB58"/>
    <mergeCell ref="AE58:AP58"/>
    <mergeCell ref="AS58:BD58"/>
    <mergeCell ref="BG58:BS58"/>
    <mergeCell ref="BV58:CH58"/>
    <mergeCell ref="C54:K54"/>
    <mergeCell ref="L54:N54"/>
    <mergeCell ref="Q54:Y54"/>
    <mergeCell ref="Z54:AB54"/>
    <mergeCell ref="AE54:AM54"/>
    <mergeCell ref="AN54:AP54"/>
    <mergeCell ref="C56:K56"/>
    <mergeCell ref="L56:N56"/>
    <mergeCell ref="Q56:Y56"/>
    <mergeCell ref="Z56:AB56"/>
    <mergeCell ref="C17:DZ17"/>
    <mergeCell ref="C44:K44"/>
    <mergeCell ref="L44:N44"/>
    <mergeCell ref="Q44:Y44"/>
    <mergeCell ref="Z44:AB44"/>
    <mergeCell ref="AE44:AM44"/>
    <mergeCell ref="AN44:AP44"/>
    <mergeCell ref="CK43:CT43"/>
    <mergeCell ref="C43:K43"/>
    <mergeCell ref="L43:N43"/>
    <mergeCell ref="Q43:Y43"/>
    <mergeCell ref="Z43:AB43"/>
    <mergeCell ref="AE43:AM43"/>
    <mergeCell ref="AN43:AP43"/>
    <mergeCell ref="AS43:BA43"/>
    <mergeCell ref="BB43:BD43"/>
    <mergeCell ref="C22:N23"/>
    <mergeCell ref="CK40:CW40"/>
    <mergeCell ref="C39:N40"/>
    <mergeCell ref="Q39:AB40"/>
    <mergeCell ref="AE39:AP40"/>
    <mergeCell ref="AS39:BD40"/>
    <mergeCell ref="BG39:BS40"/>
    <mergeCell ref="BV39:CH40"/>
    <mergeCell ref="CE11:CK11"/>
    <mergeCell ref="BX13:CG13"/>
    <mergeCell ref="AP11:AY11"/>
    <mergeCell ref="CH13:CK13"/>
    <mergeCell ref="CH14:CK14"/>
    <mergeCell ref="AP12:CK12"/>
    <mergeCell ref="BT13:BW14"/>
    <mergeCell ref="BF13:BJ13"/>
    <mergeCell ref="BF14:BJ14"/>
    <mergeCell ref="BV11:CD11"/>
    <mergeCell ref="BK11:BU11"/>
    <mergeCell ref="BK13:BS14"/>
    <mergeCell ref="BB53:BD53"/>
    <mergeCell ref="CZ53:DI53"/>
    <mergeCell ref="CK53:CT53"/>
    <mergeCell ref="CU53:CW53"/>
    <mergeCell ref="CZ51:DL51"/>
    <mergeCell ref="DO51:DZ51"/>
    <mergeCell ref="BQ44:BS44"/>
    <mergeCell ref="BV44:CE44"/>
    <mergeCell ref="CF44:CH44"/>
    <mergeCell ref="CK44:CT44"/>
    <mergeCell ref="CU44:CW44"/>
    <mergeCell ref="CZ44:DI44"/>
    <mergeCell ref="DJ44:DL44"/>
    <mergeCell ref="DO44:DX44"/>
    <mergeCell ref="DO45:DX45"/>
    <mergeCell ref="CU46:CW46"/>
    <mergeCell ref="CZ46:DI46"/>
    <mergeCell ref="DJ46:DL46"/>
    <mergeCell ref="CF46:CH46"/>
    <mergeCell ref="CK46:CT46"/>
    <mergeCell ref="BG44:BP44"/>
    <mergeCell ref="BG45:BP45"/>
    <mergeCell ref="DY45:DZ45"/>
    <mergeCell ref="DO46:DX46"/>
    <mergeCell ref="DY44:DZ44"/>
    <mergeCell ref="CZ48:DL48"/>
    <mergeCell ref="DO48:DZ48"/>
    <mergeCell ref="C49:N49"/>
    <mergeCell ref="C48:N48"/>
    <mergeCell ref="Q48:AB48"/>
    <mergeCell ref="AS48:BD48"/>
    <mergeCell ref="BG48:BS48"/>
    <mergeCell ref="AE48:AP48"/>
    <mergeCell ref="BV48:CH48"/>
    <mergeCell ref="CK48:CW48"/>
    <mergeCell ref="AS44:BA44"/>
    <mergeCell ref="BB44:BD44"/>
    <mergeCell ref="C46:K46"/>
    <mergeCell ref="L46:N46"/>
    <mergeCell ref="Q46:Y46"/>
    <mergeCell ref="Z46:AB46"/>
    <mergeCell ref="AS46:BA46"/>
    <mergeCell ref="BG43:BP43"/>
    <mergeCell ref="DJ43:DL43"/>
    <mergeCell ref="C41:N41"/>
    <mergeCell ref="Q41:AB41"/>
    <mergeCell ref="AE41:AP41"/>
    <mergeCell ref="AS41:BD41"/>
    <mergeCell ref="C50:N50"/>
    <mergeCell ref="C53:K53"/>
    <mergeCell ref="L53:N53"/>
    <mergeCell ref="Q53:Y53"/>
    <mergeCell ref="C52:N52"/>
    <mergeCell ref="Q52:AB52"/>
    <mergeCell ref="AS52:BD52"/>
    <mergeCell ref="BG52:BS52"/>
    <mergeCell ref="CK52:CW52"/>
    <mergeCell ref="CZ52:DL52"/>
    <mergeCell ref="C51:N51"/>
    <mergeCell ref="Q51:AB51"/>
    <mergeCell ref="AS51:BD51"/>
    <mergeCell ref="BG51:BS51"/>
    <mergeCell ref="AE51:AP51"/>
    <mergeCell ref="AE52:AP52"/>
    <mergeCell ref="BV51:CH51"/>
    <mergeCell ref="BV52:CH52"/>
    <mergeCell ref="C42:N42"/>
    <mergeCell ref="Q42:AB42"/>
    <mergeCell ref="AE42:AP42"/>
    <mergeCell ref="AS42:BD42"/>
    <mergeCell ref="BG42:BS42"/>
    <mergeCell ref="BV42:CH42"/>
    <mergeCell ref="CK42:CW42"/>
    <mergeCell ref="CZ42:DL42"/>
    <mergeCell ref="DO42:DZ42"/>
    <mergeCell ref="C31:N31"/>
    <mergeCell ref="Q31:AB31"/>
    <mergeCell ref="AE31:AP31"/>
    <mergeCell ref="AS31:BD31"/>
    <mergeCell ref="CB32:CI32"/>
    <mergeCell ref="AE36:AP36"/>
    <mergeCell ref="BG36:BS36"/>
    <mergeCell ref="C29:N29"/>
    <mergeCell ref="Q29:AB29"/>
    <mergeCell ref="AE29:AP29"/>
    <mergeCell ref="AS29:BD29"/>
    <mergeCell ref="BG29:BO29"/>
    <mergeCell ref="BR29:BY29"/>
    <mergeCell ref="C30:N30"/>
    <mergeCell ref="Q30:AB30"/>
    <mergeCell ref="AE30:AP30"/>
    <mergeCell ref="AS30:BD30"/>
    <mergeCell ref="C19:N19"/>
    <mergeCell ref="AP13:BD13"/>
    <mergeCell ref="AP14:BD14"/>
    <mergeCell ref="AP8:CK8"/>
    <mergeCell ref="C21:N21"/>
    <mergeCell ref="Q28:AB28"/>
    <mergeCell ref="AE28:AP28"/>
    <mergeCell ref="AS28:BD28"/>
    <mergeCell ref="CF26:CH26"/>
    <mergeCell ref="C26:K26"/>
    <mergeCell ref="L26:N26"/>
    <mergeCell ref="Q26:Y26"/>
    <mergeCell ref="Z26:AB26"/>
    <mergeCell ref="AE26:AM26"/>
    <mergeCell ref="AN26:AP26"/>
    <mergeCell ref="AS26:BA26"/>
    <mergeCell ref="BB26:BD26"/>
    <mergeCell ref="BG26:BO26"/>
    <mergeCell ref="BG28:BO28"/>
    <mergeCell ref="BR28:BY28"/>
    <mergeCell ref="C28:N28"/>
    <mergeCell ref="AP9:CK9"/>
    <mergeCell ref="AP10:CK10"/>
    <mergeCell ref="AZ11:BJ11"/>
    <mergeCell ref="C25:N25"/>
    <mergeCell ref="Q25:AB25"/>
    <mergeCell ref="AE25:AP25"/>
    <mergeCell ref="AS25:BD25"/>
    <mergeCell ref="BG25:BS25"/>
    <mergeCell ref="BV25:CH25"/>
    <mergeCell ref="DO25:DZ25"/>
    <mergeCell ref="C24:N24"/>
    <mergeCell ref="Q24:AB24"/>
    <mergeCell ref="AE24:AP24"/>
    <mergeCell ref="AS24:BD24"/>
    <mergeCell ref="BG24:BS24"/>
    <mergeCell ref="BV24:CH24"/>
    <mergeCell ref="DO24:DZ24"/>
    <mergeCell ref="C1:DZ1"/>
    <mergeCell ref="CM6:CU6"/>
    <mergeCell ref="CW6:DJ6"/>
    <mergeCell ref="DL6:DZ6"/>
    <mergeCell ref="CW2:DJ2"/>
    <mergeCell ref="DL2:DZ2"/>
    <mergeCell ref="CM3:CU3"/>
    <mergeCell ref="CW3:DJ3"/>
    <mergeCell ref="DL3:DZ3"/>
    <mergeCell ref="CM4:CU4"/>
    <mergeCell ref="CW4:DJ4"/>
    <mergeCell ref="C2:CA5"/>
    <mergeCell ref="DL4:DZ4"/>
    <mergeCell ref="CM5:CU5"/>
    <mergeCell ref="CW5:DJ5"/>
    <mergeCell ref="DL5:DZ5"/>
    <mergeCell ref="C55:K55"/>
    <mergeCell ref="L55:N55"/>
    <mergeCell ref="Q55:Y55"/>
    <mergeCell ref="Z55:AB55"/>
    <mergeCell ref="AE55:AM55"/>
    <mergeCell ref="AN55:AP55"/>
    <mergeCell ref="AS55:BA55"/>
    <mergeCell ref="BB55:BD55"/>
    <mergeCell ref="BQ55:BS55"/>
    <mergeCell ref="C65:K65"/>
    <mergeCell ref="L65:N65"/>
    <mergeCell ref="Q65:Y65"/>
    <mergeCell ref="Z65:AB65"/>
    <mergeCell ref="AE65:AM65"/>
    <mergeCell ref="AN65:AP65"/>
    <mergeCell ref="AS65:BA65"/>
    <mergeCell ref="BB65:BD65"/>
    <mergeCell ref="CK56:CT56"/>
    <mergeCell ref="C64:K64"/>
    <mergeCell ref="L64:N64"/>
    <mergeCell ref="Q64:Y64"/>
    <mergeCell ref="Z64:AB64"/>
    <mergeCell ref="AE64:AM64"/>
    <mergeCell ref="AN64:AP64"/>
    <mergeCell ref="AS64:BA64"/>
    <mergeCell ref="BB64:BD64"/>
    <mergeCell ref="BQ64:BS64"/>
    <mergeCell ref="BV64:CE64"/>
    <mergeCell ref="CF64:CH64"/>
    <mergeCell ref="AE56:AM56"/>
    <mergeCell ref="AN56:AP56"/>
    <mergeCell ref="AS56:BA56"/>
    <mergeCell ref="BB56:BD56"/>
    <mergeCell ref="BG65:BP65"/>
    <mergeCell ref="CU56:CW56"/>
    <mergeCell ref="CZ56:DI56"/>
    <mergeCell ref="DJ56:DL56"/>
    <mergeCell ref="BV55:CE55"/>
    <mergeCell ref="CF55:CH55"/>
    <mergeCell ref="CK55:CT55"/>
    <mergeCell ref="CU55:CW55"/>
    <mergeCell ref="CZ55:DI55"/>
    <mergeCell ref="BQ65:BS65"/>
    <mergeCell ref="BV65:CE65"/>
    <mergeCell ref="CF65:CH65"/>
    <mergeCell ref="BG55:BP55"/>
    <mergeCell ref="BG56:BP56"/>
    <mergeCell ref="BQ56:BS56"/>
    <mergeCell ref="BV56:CE56"/>
    <mergeCell ref="CF56:CH56"/>
    <mergeCell ref="BG64:BP64"/>
    <mergeCell ref="BG53:BP53"/>
    <mergeCell ref="BG54:BP54"/>
    <mergeCell ref="DO53:DX53"/>
    <mergeCell ref="DY53:DZ53"/>
    <mergeCell ref="DO54:DX54"/>
    <mergeCell ref="DY54:DZ54"/>
    <mergeCell ref="DO55:DX55"/>
    <mergeCell ref="DY55:DZ55"/>
    <mergeCell ref="CZ38:DL38"/>
    <mergeCell ref="DO38:DZ38"/>
    <mergeCell ref="BQ46:BS46"/>
    <mergeCell ref="BQ45:BS45"/>
    <mergeCell ref="BV45:CE45"/>
    <mergeCell ref="CF45:CH45"/>
    <mergeCell ref="CZ41:DL41"/>
    <mergeCell ref="DO41:DZ41"/>
    <mergeCell ref="BG41:BS41"/>
    <mergeCell ref="DO40:DZ40"/>
    <mergeCell ref="DY43:DZ43"/>
    <mergeCell ref="DO43:DX43"/>
    <mergeCell ref="BQ43:BS43"/>
    <mergeCell ref="BV43:CE43"/>
    <mergeCell ref="CF43:CH43"/>
    <mergeCell ref="CU43:CW43"/>
    <mergeCell ref="DO56:DX56"/>
    <mergeCell ref="DY56:DZ56"/>
    <mergeCell ref="DJ55:DL55"/>
    <mergeCell ref="CK54:CT54"/>
    <mergeCell ref="CU54:CW54"/>
    <mergeCell ref="CZ54:DI54"/>
    <mergeCell ref="DJ53:DL53"/>
    <mergeCell ref="DJ54:DL54"/>
    <mergeCell ref="DY46:DZ46"/>
    <mergeCell ref="CZ49:DL50"/>
    <mergeCell ref="DO52:DZ52"/>
    <mergeCell ref="CK51:CW51"/>
    <mergeCell ref="Q21:AB21"/>
    <mergeCell ref="CZ21:DL21"/>
    <mergeCell ref="Q19:AB19"/>
    <mergeCell ref="CK45:CT45"/>
    <mergeCell ref="CU45:CW45"/>
    <mergeCell ref="CZ45:DI45"/>
    <mergeCell ref="DJ45:DL45"/>
    <mergeCell ref="DO32:DW32"/>
    <mergeCell ref="DO39:DZ39"/>
    <mergeCell ref="CK39:CW39"/>
    <mergeCell ref="CZ39:DL39"/>
    <mergeCell ref="CZ40:DL40"/>
    <mergeCell ref="AN45:AP45"/>
    <mergeCell ref="AS45:BA45"/>
    <mergeCell ref="BB45:BD45"/>
    <mergeCell ref="DJ26:DL26"/>
    <mergeCell ref="DX26:DZ26"/>
    <mergeCell ref="BQ26:BS26"/>
    <mergeCell ref="BV26:CE26"/>
    <mergeCell ref="DO26:DW26"/>
    <mergeCell ref="CK26:CT26"/>
    <mergeCell ref="CU26:CW26"/>
    <mergeCell ref="DO21:DZ21"/>
    <mergeCell ref="CZ43:DI43"/>
  </mergeCells>
  <conditionalFormatting sqref="L46:N46 AN46:AP46 AN56:AP56 AN65:AP65 AN26:AP26 AN32:AP32">
    <cfRule type="cellIs" dxfId="367" priority="45" operator="greaterThan">
      <formula>0</formula>
    </cfRule>
  </conditionalFormatting>
  <conditionalFormatting sqref="Z46:AB46">
    <cfRule type="cellIs" dxfId="366" priority="44" operator="greaterThan">
      <formula>0</formula>
    </cfRule>
  </conditionalFormatting>
  <conditionalFormatting sqref="BB46:BD46">
    <cfRule type="cellIs" dxfId="365" priority="42" operator="greaterThan">
      <formula>0</formula>
    </cfRule>
  </conditionalFormatting>
  <conditionalFormatting sqref="BQ43:BS45">
    <cfRule type="cellIs" dxfId="364" priority="41" operator="greaterThan">
      <formula>0</formula>
    </cfRule>
  </conditionalFormatting>
  <conditionalFormatting sqref="CF43:CH45">
    <cfRule type="cellIs" dxfId="363" priority="40" operator="greaterThan">
      <formula>0</formula>
    </cfRule>
  </conditionalFormatting>
  <conditionalFormatting sqref="CU43:CW45">
    <cfRule type="cellIs" dxfId="362" priority="39" operator="greaterThan">
      <formula>0</formula>
    </cfRule>
  </conditionalFormatting>
  <conditionalFormatting sqref="DJ43:DL45">
    <cfRule type="cellIs" dxfId="361" priority="38" operator="greaterThan">
      <formula>0</formula>
    </cfRule>
  </conditionalFormatting>
  <conditionalFormatting sqref="DY43:DZ45">
    <cfRule type="cellIs" dxfId="360" priority="37" operator="greaterThan">
      <formula>0</formula>
    </cfRule>
  </conditionalFormatting>
  <conditionalFormatting sqref="L53:N55">
    <cfRule type="cellIs" dxfId="359" priority="36" operator="greaterThan">
      <formula>0</formula>
    </cfRule>
  </conditionalFormatting>
  <conditionalFormatting sqref="Z56:AB56">
    <cfRule type="cellIs" dxfId="358" priority="35" operator="greaterThan">
      <formula>0</formula>
    </cfRule>
  </conditionalFormatting>
  <conditionalFormatting sqref="BB56:BD56">
    <cfRule type="cellIs" dxfId="357" priority="33" operator="greaterThan">
      <formula>0</formula>
    </cfRule>
  </conditionalFormatting>
  <conditionalFormatting sqref="BQ56:BS56">
    <cfRule type="cellIs" dxfId="356" priority="32" operator="greaterThan">
      <formula>0</formula>
    </cfRule>
  </conditionalFormatting>
  <conditionalFormatting sqref="CF56:CH56">
    <cfRule type="cellIs" dxfId="355" priority="31" operator="greaterThan">
      <formula>0</formula>
    </cfRule>
  </conditionalFormatting>
  <conditionalFormatting sqref="CU56:CW56">
    <cfRule type="cellIs" dxfId="354" priority="30" operator="greaterThan">
      <formula>0</formula>
    </cfRule>
  </conditionalFormatting>
  <conditionalFormatting sqref="DJ53:DL55">
    <cfRule type="cellIs" dxfId="353" priority="29" operator="greaterThan">
      <formula>0</formula>
    </cfRule>
  </conditionalFormatting>
  <conditionalFormatting sqref="DY53:DZ55">
    <cfRule type="cellIs" dxfId="352" priority="28" operator="greaterThan">
      <formula>0</formula>
    </cfRule>
  </conditionalFormatting>
  <conditionalFormatting sqref="L62:N64">
    <cfRule type="cellIs" dxfId="351" priority="27" operator="greaterThan">
      <formula>0</formula>
    </cfRule>
  </conditionalFormatting>
  <conditionalFormatting sqref="Z62:AB64">
    <cfRule type="cellIs" dxfId="350" priority="26" operator="greaterThan">
      <formula>0</formula>
    </cfRule>
  </conditionalFormatting>
  <conditionalFormatting sqref="BB62:BD64">
    <cfRule type="cellIs" dxfId="349" priority="24" operator="greaterThan">
      <formula>0</formula>
    </cfRule>
  </conditionalFormatting>
  <conditionalFormatting sqref="BQ62:BS64">
    <cfRule type="cellIs" dxfId="348" priority="23" operator="greaterThan">
      <formula>0</formula>
    </cfRule>
  </conditionalFormatting>
  <conditionalFormatting sqref="CF62:CH64">
    <cfRule type="cellIs" dxfId="347" priority="22" operator="greaterThan">
      <formula>0</formula>
    </cfRule>
  </conditionalFormatting>
  <conditionalFormatting sqref="BB26:BD26">
    <cfRule type="cellIs" dxfId="346" priority="12" operator="greaterThan">
      <formula>0</formula>
    </cfRule>
  </conditionalFormatting>
  <conditionalFormatting sqref="BQ26:BS26">
    <cfRule type="cellIs" dxfId="345" priority="11" operator="greaterThan">
      <formula>0</formula>
    </cfRule>
  </conditionalFormatting>
  <conditionalFormatting sqref="L26:N26">
    <cfRule type="cellIs" dxfId="344" priority="15" operator="greaterThan">
      <formula>0</formula>
    </cfRule>
  </conditionalFormatting>
  <conditionalFormatting sqref="Z26:AB26">
    <cfRule type="cellIs" dxfId="343" priority="14" operator="greaterThan">
      <formula>0</formula>
    </cfRule>
  </conditionalFormatting>
  <conditionalFormatting sqref="CF26:CH26">
    <cfRule type="cellIs" dxfId="342" priority="10" operator="greaterThan">
      <formula>0</formula>
    </cfRule>
  </conditionalFormatting>
  <conditionalFormatting sqref="CU26:CW26">
    <cfRule type="cellIs" dxfId="341" priority="9" operator="greaterThan">
      <formula>0</formula>
    </cfRule>
  </conditionalFormatting>
  <conditionalFormatting sqref="DJ26:DL26">
    <cfRule type="cellIs" dxfId="340" priority="8" operator="greaterThan">
      <formula>0</formula>
    </cfRule>
  </conditionalFormatting>
  <conditionalFormatting sqref="DX26:DZ26">
    <cfRule type="cellIs" dxfId="339" priority="7" operator="greaterThan">
      <formula>0</formula>
    </cfRule>
  </conditionalFormatting>
  <conditionalFormatting sqref="L32:N32 Z32:AB32 BB32:BD32 BN32:BO32 BX32:BY32 CJ32:CK32 CV32:CW32 DJ32:DL32 DX32:DZ32">
    <cfRule type="cellIs" dxfId="338" priority="6" operator="greaterThan">
      <formula>0</formula>
    </cfRule>
  </conditionalFormatting>
  <conditionalFormatting sqref="BT13">
    <cfRule type="cellIs" dxfId="337" priority="5" operator="greaterThan">
      <formula>0</formula>
    </cfRule>
  </conditionalFormatting>
  <conditionalFormatting sqref="CH13">
    <cfRule type="cellIs" dxfId="336" priority="4" operator="greaterThan">
      <formula>0</formula>
    </cfRule>
  </conditionalFormatting>
  <conditionalFormatting sqref="CH14">
    <cfRule type="cellIs" dxfId="335" priority="3" operator="greaterThan">
      <formula>0</formula>
    </cfRule>
  </conditionalFormatting>
  <conditionalFormatting sqref="BF13">
    <cfRule type="cellIs" dxfId="334" priority="2" operator="greaterThan">
      <formula>0</formula>
    </cfRule>
  </conditionalFormatting>
  <conditionalFormatting sqref="BF14">
    <cfRule type="cellIs" dxfId="333" priority="1" operator="greaterThan">
      <formula>0</formula>
    </cfRule>
  </conditionalFormatting>
  <pageMargins left="0.23622047244094491" right="0.23622047244094491" top="0.74803149606299213" bottom="0.74803149606299213" header="0.31496062992125984" footer="0.31496062992125984"/>
  <pageSetup paperSize="9" scale="35" fitToHeight="0" orientation="portrait" r:id="rId1"/>
  <headerFooter>
    <oddFooter>&amp;R&amp;"Arial,обычный"&amp;32Стр.&amp;P</oddFooter>
  </headerFooter>
  <drawing r:id="rId2"/>
</worksheet>
</file>

<file path=xl/worksheets/sheet25.xml><?xml version="1.0" encoding="utf-8"?>
<worksheet xmlns="http://schemas.openxmlformats.org/spreadsheetml/2006/main" xmlns:r="http://schemas.openxmlformats.org/officeDocument/2006/relationships">
  <sheetPr>
    <tabColor rgb="FFFFFF00"/>
    <pageSetUpPr fitToPage="1"/>
  </sheetPr>
  <dimension ref="A1:N24"/>
  <sheetViews>
    <sheetView zoomScaleNormal="100" zoomScaleSheetLayoutView="80" workbookViewId="0">
      <pane ySplit="1" topLeftCell="A2" activePane="bottomLeft" state="frozen"/>
      <selection pane="bottomLeft" activeCell="F5" sqref="F5"/>
    </sheetView>
  </sheetViews>
  <sheetFormatPr defaultRowHeight="15"/>
  <cols>
    <col min="1" max="2" width="15.85546875" customWidth="1"/>
    <col min="3" max="3" width="22.85546875" customWidth="1"/>
    <col min="4" max="4" width="9.28515625" style="271" bestFit="1" customWidth="1"/>
    <col min="5" max="5" width="5.28515625" style="321" bestFit="1" customWidth="1"/>
    <col min="6" max="6" width="9" style="309" hidden="1" customWidth="1"/>
    <col min="7" max="7" width="9.140625" style="272"/>
    <col min="8" max="8" width="9.140625" style="322" hidden="1" customWidth="1"/>
    <col min="9" max="9" width="9.140625" style="272" hidden="1" customWidth="1"/>
    <col min="11" max="11" width="13.140625" customWidth="1"/>
  </cols>
  <sheetData>
    <row r="1" spans="1:14" s="285" customFormat="1" ht="12" customHeight="1" thickBot="1">
      <c r="A1" s="1176" t="s">
        <v>375</v>
      </c>
      <c r="B1" s="1177"/>
      <c r="C1" s="1177"/>
      <c r="D1" s="1177"/>
      <c r="E1" s="1177"/>
      <c r="F1" s="1177"/>
      <c r="G1" s="1177"/>
      <c r="H1" s="1177"/>
      <c r="I1" s="1177"/>
      <c r="J1" s="1177"/>
      <c r="K1" s="1178"/>
    </row>
    <row r="2" spans="1:14" ht="11.25" customHeight="1">
      <c r="A2" s="1562" t="s">
        <v>17</v>
      </c>
      <c r="B2" s="1562"/>
      <c r="C2" s="1562"/>
      <c r="D2" s="1562"/>
      <c r="E2" s="1562"/>
      <c r="F2" s="1562"/>
      <c r="G2" s="1562"/>
      <c r="H2" s="1562"/>
      <c r="I2" s="1562"/>
      <c r="J2" s="1562"/>
      <c r="K2" s="1562"/>
    </row>
    <row r="3" spans="1:14" ht="11.25" customHeight="1">
      <c r="A3" s="1557" t="s">
        <v>6873</v>
      </c>
      <c r="B3" s="1558"/>
      <c r="C3" s="1558"/>
      <c r="D3" s="1558"/>
      <c r="E3" s="1558"/>
      <c r="F3" s="1558"/>
      <c r="G3" s="1558"/>
      <c r="H3" s="1558"/>
      <c r="I3" s="1558"/>
      <c r="J3" s="1558"/>
      <c r="K3" s="1558"/>
    </row>
    <row r="4" spans="1:14" s="277" customFormat="1" ht="18">
      <c r="A4" s="1559" t="s">
        <v>5030</v>
      </c>
      <c r="B4" s="1559"/>
      <c r="C4" s="483" t="s">
        <v>5031</v>
      </c>
      <c r="D4" s="484" t="s">
        <v>5047</v>
      </c>
      <c r="E4" s="484" t="s">
        <v>5032</v>
      </c>
      <c r="F4" s="484"/>
      <c r="G4" s="485" t="s">
        <v>5000</v>
      </c>
      <c r="H4" s="486" t="s">
        <v>5292</v>
      </c>
      <c r="I4" s="485" t="s">
        <v>5293</v>
      </c>
      <c r="J4" s="484" t="s">
        <v>5005</v>
      </c>
      <c r="K4" s="484" t="s">
        <v>5033</v>
      </c>
      <c r="N4"/>
    </row>
    <row r="5" spans="1:14" ht="86.25" customHeight="1">
      <c r="A5" s="1160"/>
      <c r="B5" s="1160"/>
      <c r="C5" s="516" t="s">
        <v>6874</v>
      </c>
      <c r="D5" s="430" t="s">
        <v>5276</v>
      </c>
      <c r="E5" s="431" t="s">
        <v>5192</v>
      </c>
      <c r="F5" s="432" t="s">
        <v>6869</v>
      </c>
      <c r="G5" s="433">
        <f>VLOOKUP(F5,'Прайс-лист'!B:K,10,0)</f>
        <v>3650</v>
      </c>
      <c r="H5" s="449">
        <v>0.2</v>
      </c>
      <c r="I5" s="433">
        <f>G5*(1-H5)</f>
        <v>2920</v>
      </c>
      <c r="J5" s="434"/>
      <c r="K5" s="433">
        <f>J5*G5</f>
        <v>0</v>
      </c>
    </row>
    <row r="6" spans="1:14" ht="86.25" customHeight="1">
      <c r="A6" s="1160"/>
      <c r="B6" s="1160"/>
      <c r="C6" s="516" t="s">
        <v>6875</v>
      </c>
      <c r="D6" s="430" t="s">
        <v>5276</v>
      </c>
      <c r="E6" s="431" t="s">
        <v>5192</v>
      </c>
      <c r="F6" s="432" t="s">
        <v>6871</v>
      </c>
      <c r="G6" s="433">
        <f>VLOOKUP(F6,'Прайс-лист'!B:K,10,0)</f>
        <v>3650</v>
      </c>
      <c r="H6" s="449">
        <v>0.2</v>
      </c>
      <c r="I6" s="433">
        <f t="shared" ref="I6" si="0">G6*(1-H6)</f>
        <v>2920</v>
      </c>
      <c r="J6" s="434"/>
      <c r="K6" s="433">
        <f t="shared" ref="K6" si="1">J6*G6</f>
        <v>0</v>
      </c>
    </row>
    <row r="7" spans="1:14" ht="11.25" customHeight="1">
      <c r="A7" s="1557" t="s">
        <v>6876</v>
      </c>
      <c r="B7" s="1558"/>
      <c r="C7" s="1558"/>
      <c r="D7" s="1558"/>
      <c r="E7" s="1558"/>
      <c r="F7" s="1558"/>
      <c r="G7" s="1558"/>
      <c r="H7" s="1558"/>
      <c r="I7" s="1558"/>
      <c r="J7" s="1558"/>
      <c r="K7" s="1558"/>
    </row>
    <row r="8" spans="1:14" s="277" customFormat="1" ht="18">
      <c r="A8" s="1559" t="s">
        <v>5030</v>
      </c>
      <c r="B8" s="1559"/>
      <c r="C8" s="483" t="s">
        <v>5031</v>
      </c>
      <c r="D8" s="484" t="s">
        <v>5047</v>
      </c>
      <c r="E8" s="484" t="s">
        <v>5032</v>
      </c>
      <c r="F8" s="484"/>
      <c r="G8" s="485" t="s">
        <v>5000</v>
      </c>
      <c r="H8" s="486" t="s">
        <v>5292</v>
      </c>
      <c r="I8" s="485" t="s">
        <v>5293</v>
      </c>
      <c r="J8" s="484" t="s">
        <v>5005</v>
      </c>
      <c r="K8" s="484" t="s">
        <v>5033</v>
      </c>
      <c r="N8"/>
    </row>
    <row r="9" spans="1:14" ht="86.25" customHeight="1">
      <c r="A9" s="1160"/>
      <c r="B9" s="1160"/>
      <c r="C9" s="482" t="s">
        <v>5288</v>
      </c>
      <c r="D9" s="430" t="s">
        <v>5276</v>
      </c>
      <c r="E9" s="431"/>
      <c r="F9" s="432" t="s">
        <v>5277</v>
      </c>
      <c r="G9" s="433">
        <f>VLOOKUP(F9,'Прайс-лист'!B:K,10,0)</f>
        <v>3150</v>
      </c>
      <c r="H9" s="449">
        <v>0.2</v>
      </c>
      <c r="I9" s="433">
        <f>G9*(1-H9)</f>
        <v>2520</v>
      </c>
      <c r="J9" s="434"/>
      <c r="K9" s="433">
        <f>J9*G9</f>
        <v>0</v>
      </c>
    </row>
    <row r="10" spans="1:14" ht="86.25" customHeight="1">
      <c r="A10" s="1160"/>
      <c r="B10" s="1160"/>
      <c r="C10" s="482" t="s">
        <v>5289</v>
      </c>
      <c r="D10" s="430" t="s">
        <v>5276</v>
      </c>
      <c r="E10" s="431"/>
      <c r="F10" s="432" t="s">
        <v>5278</v>
      </c>
      <c r="G10" s="433">
        <f>VLOOKUP(F10,'Прайс-лист'!B:K,10,0)</f>
        <v>3150</v>
      </c>
      <c r="H10" s="449">
        <v>0.2</v>
      </c>
      <c r="I10" s="433">
        <f t="shared" ref="I10:I12" si="2">G10*(1-H10)</f>
        <v>2520</v>
      </c>
      <c r="J10" s="434"/>
      <c r="K10" s="433">
        <f t="shared" ref="K10:K12" si="3">J10*G10</f>
        <v>0</v>
      </c>
    </row>
    <row r="11" spans="1:14" ht="86.25" customHeight="1">
      <c r="A11" s="1160"/>
      <c r="B11" s="1160"/>
      <c r="C11" s="482" t="s">
        <v>5291</v>
      </c>
      <c r="D11" s="430" t="s">
        <v>5276</v>
      </c>
      <c r="E11" s="431"/>
      <c r="F11" s="432" t="s">
        <v>5280</v>
      </c>
      <c r="G11" s="433">
        <f>VLOOKUP(F11,'Прайс-лист'!B:K,10,0)</f>
        <v>3150</v>
      </c>
      <c r="H11" s="449">
        <v>0.2</v>
      </c>
      <c r="I11" s="433">
        <f t="shared" si="2"/>
        <v>2520</v>
      </c>
      <c r="J11" s="434"/>
      <c r="K11" s="433">
        <f t="shared" si="3"/>
        <v>0</v>
      </c>
    </row>
    <row r="12" spans="1:14" ht="86.25" customHeight="1">
      <c r="A12" s="1160"/>
      <c r="B12" s="1160"/>
      <c r="C12" s="482" t="s">
        <v>5290</v>
      </c>
      <c r="D12" s="430" t="s">
        <v>5276</v>
      </c>
      <c r="E12" s="431"/>
      <c r="F12" s="432" t="s">
        <v>5282</v>
      </c>
      <c r="G12" s="433">
        <f>VLOOKUP(F12,'Прайс-лист'!B:K,10,0)</f>
        <v>3150</v>
      </c>
      <c r="H12" s="449">
        <v>0.2</v>
      </c>
      <c r="I12" s="433">
        <f t="shared" si="2"/>
        <v>2520</v>
      </c>
      <c r="J12" s="434"/>
      <c r="K12" s="433">
        <f t="shared" si="3"/>
        <v>0</v>
      </c>
    </row>
    <row r="13" spans="1:14" ht="11.25" customHeight="1">
      <c r="A13" s="1557" t="s">
        <v>6877</v>
      </c>
      <c r="B13" s="1558"/>
      <c r="C13" s="1558"/>
      <c r="D13" s="1558"/>
      <c r="E13" s="1558"/>
      <c r="F13" s="1558"/>
      <c r="G13" s="1558"/>
      <c r="H13" s="1558"/>
      <c r="I13" s="1558"/>
      <c r="J13" s="1558"/>
      <c r="K13" s="1558"/>
    </row>
    <row r="14" spans="1:14" s="277" customFormat="1" ht="18">
      <c r="A14" s="1559" t="s">
        <v>5030</v>
      </c>
      <c r="B14" s="1559"/>
      <c r="C14" s="483" t="s">
        <v>5031</v>
      </c>
      <c r="D14" s="484" t="s">
        <v>5047</v>
      </c>
      <c r="E14" s="484" t="s">
        <v>5032</v>
      </c>
      <c r="F14" s="484"/>
      <c r="G14" s="485" t="s">
        <v>5000</v>
      </c>
      <c r="H14" s="486" t="s">
        <v>5292</v>
      </c>
      <c r="I14" s="485" t="s">
        <v>5293</v>
      </c>
      <c r="J14" s="484" t="s">
        <v>5005</v>
      </c>
      <c r="K14" s="484" t="s">
        <v>5033</v>
      </c>
      <c r="N14"/>
    </row>
    <row r="15" spans="1:14" ht="89.25" customHeight="1">
      <c r="A15" s="1560"/>
      <c r="B15" s="1561"/>
      <c r="C15" s="482" t="s">
        <v>5285</v>
      </c>
      <c r="D15" s="430"/>
      <c r="E15" s="431"/>
      <c r="F15" s="432" t="s">
        <v>5284</v>
      </c>
      <c r="G15" s="433">
        <f>VLOOKUP(F15,'Прайс-лист'!B:K,10,0)</f>
        <v>919</v>
      </c>
      <c r="H15" s="449"/>
      <c r="I15" s="433"/>
      <c r="J15" s="434"/>
      <c r="K15" s="433">
        <f t="shared" ref="K15:K16" si="4">J15*G15</f>
        <v>0</v>
      </c>
    </row>
    <row r="16" spans="1:14" ht="105.75" customHeight="1">
      <c r="A16" s="1160"/>
      <c r="B16" s="1160"/>
      <c r="C16" s="482" t="s">
        <v>6878</v>
      </c>
      <c r="D16" s="430"/>
      <c r="E16" s="431"/>
      <c r="F16" s="432" t="s">
        <v>5286</v>
      </c>
      <c r="G16" s="433">
        <f>VLOOKUP(F16,'Прайс-лист'!B:K,10,0)</f>
        <v>1150</v>
      </c>
      <c r="H16" s="449"/>
      <c r="I16" s="433"/>
      <c r="J16" s="434"/>
      <c r="K16" s="433">
        <f t="shared" si="4"/>
        <v>0</v>
      </c>
    </row>
    <row r="24" ht="15.75" customHeight="1"/>
  </sheetData>
  <sheetProtection algorithmName="SHA-512" hashValue="bYZA/u3aQVqQasqwqzj7SKlohN0k41RbIi1v6D69QPQQ9vBhC1MEknHHvbYzXlVbmkxkRKJLXJBv+4T105SmBA==" saltValue="W8N2Q3nseloavWv6YTlS1w==" spinCount="100000" sheet="1" objects="1" scenarios="1"/>
  <mergeCells count="16">
    <mergeCell ref="A6:B6"/>
    <mergeCell ref="A1:K1"/>
    <mergeCell ref="A2:K2"/>
    <mergeCell ref="A3:K3"/>
    <mergeCell ref="A4:B4"/>
    <mergeCell ref="A5:B5"/>
    <mergeCell ref="A13:K13"/>
    <mergeCell ref="A14:B14"/>
    <mergeCell ref="A15:B15"/>
    <mergeCell ref="A16:B16"/>
    <mergeCell ref="A7:K7"/>
    <mergeCell ref="A8:B8"/>
    <mergeCell ref="A9:B9"/>
    <mergeCell ref="A10:B10"/>
    <mergeCell ref="A11:B11"/>
    <mergeCell ref="A12:B12"/>
  </mergeCells>
  <conditionalFormatting sqref="J9 J15">
    <cfRule type="cellIs" dxfId="332" priority="11" operator="greaterThan">
      <formula>0</formula>
    </cfRule>
  </conditionalFormatting>
  <conditionalFormatting sqref="J15">
    <cfRule type="cellIs" dxfId="331" priority="10" operator="greaterThan">
      <formula>0</formula>
    </cfRule>
  </conditionalFormatting>
  <conditionalFormatting sqref="J9">
    <cfRule type="cellIs" dxfId="330" priority="9" operator="greaterThan">
      <formula>0</formula>
    </cfRule>
  </conditionalFormatting>
  <conditionalFormatting sqref="J10:J12">
    <cfRule type="cellIs" dxfId="329" priority="6" operator="greaterThan">
      <formula>0</formula>
    </cfRule>
  </conditionalFormatting>
  <conditionalFormatting sqref="J10:J12">
    <cfRule type="cellIs" dxfId="328" priority="5" operator="greaterThan">
      <formula>0</formula>
    </cfRule>
  </conditionalFormatting>
  <conditionalFormatting sqref="J16">
    <cfRule type="cellIs" dxfId="327" priority="8" operator="greaterThan">
      <formula>0</formula>
    </cfRule>
  </conditionalFormatting>
  <conditionalFormatting sqref="J16">
    <cfRule type="cellIs" dxfId="326" priority="7" operator="greaterThan">
      <formula>0</formula>
    </cfRule>
  </conditionalFormatting>
  <conditionalFormatting sqref="J5">
    <cfRule type="cellIs" dxfId="325" priority="4" operator="greaterThan">
      <formula>0</formula>
    </cfRule>
  </conditionalFormatting>
  <conditionalFormatting sqref="J5">
    <cfRule type="cellIs" dxfId="324" priority="3" operator="greaterThan">
      <formula>0</formula>
    </cfRule>
  </conditionalFormatting>
  <conditionalFormatting sqref="J6">
    <cfRule type="cellIs" dxfId="323" priority="2" operator="greaterThan">
      <formula>0</formula>
    </cfRule>
  </conditionalFormatting>
  <conditionalFormatting sqref="J6">
    <cfRule type="cellIs" dxfId="322" priority="1" operator="greaterThan">
      <formula>0</formula>
    </cfRule>
  </conditionalFormatting>
  <pageMargins left="0.23622047244094491" right="0.23622047244094491" top="0.74803149606299213" bottom="0.74803149606299213" header="0.31496062992125984" footer="0.31496062992125984"/>
  <pageSetup paperSize="9" scale="92" orientation="portrait" r:id="rId1"/>
  <headerFooter>
    <oddFooter>&amp;R&amp;"Arial,обычный"&amp;12Стр.&amp;P</oddFooter>
  </headerFooter>
  <drawing r:id="rId2"/>
</worksheet>
</file>

<file path=xl/worksheets/sheet26.xml><?xml version="1.0" encoding="utf-8"?>
<worksheet xmlns="http://schemas.openxmlformats.org/spreadsheetml/2006/main" xmlns:r="http://schemas.openxmlformats.org/officeDocument/2006/relationships">
  <sheetPr>
    <tabColor rgb="FF92D050"/>
  </sheetPr>
  <dimension ref="A1:W80"/>
  <sheetViews>
    <sheetView zoomScaleNormal="100" workbookViewId="0">
      <pane ySplit="1" topLeftCell="A2" activePane="bottomLeft" state="frozen"/>
      <selection pane="bottomLeft" activeCell="H6" sqref="H6"/>
    </sheetView>
  </sheetViews>
  <sheetFormatPr defaultRowHeight="15"/>
  <cols>
    <col min="1" max="2" width="11.28515625" customWidth="1"/>
    <col min="3" max="3" width="16.85546875" customWidth="1"/>
    <col min="4" max="4" width="12.42578125" style="271" customWidth="1"/>
    <col min="5" max="5" width="5.28515625" bestFit="1" customWidth="1"/>
    <col min="6" max="6" width="9" hidden="1" customWidth="1"/>
    <col min="7" max="7" width="5" style="272" bestFit="1" customWidth="1"/>
    <col min="8" max="8" width="5.85546875" style="450" bestFit="1" customWidth="1"/>
    <col min="9" max="9" width="7.5703125" style="272" customWidth="1"/>
    <col min="11" max="11" width="13.140625" customWidth="1"/>
    <col min="12" max="12" width="1.140625" customWidth="1"/>
    <col min="13" max="14" width="13.28515625" customWidth="1"/>
    <col min="15" max="15" width="17.140625" customWidth="1"/>
    <col min="17" max="17" width="6" customWidth="1"/>
    <col min="18" max="18" width="9.140625" hidden="1" customWidth="1"/>
  </cols>
  <sheetData>
    <row r="1" spans="1:23" s="285" customFormat="1" ht="12" customHeight="1" thickBot="1">
      <c r="A1" s="1325" t="s">
        <v>6435</v>
      </c>
      <c r="B1" s="1326"/>
      <c r="C1" s="1326"/>
      <c r="D1" s="1326"/>
      <c r="E1" s="1326"/>
      <c r="F1" s="1326"/>
      <c r="G1" s="1326"/>
      <c r="H1" s="1326"/>
      <c r="I1" s="1326"/>
      <c r="J1" s="1326"/>
      <c r="K1" s="1326"/>
      <c r="L1" s="1326"/>
      <c r="M1" s="1326"/>
      <c r="N1" s="1326"/>
      <c r="O1" s="1326"/>
      <c r="P1" s="1326"/>
      <c r="Q1" s="1326"/>
      <c r="R1" s="1326"/>
      <c r="S1" s="1326"/>
      <c r="T1" s="1326"/>
      <c r="U1" s="1326"/>
      <c r="V1" s="1326"/>
      <c r="W1" s="1327"/>
    </row>
    <row r="2" spans="1:23" ht="11.25" customHeight="1" thickBot="1">
      <c r="A2" s="1564" t="s">
        <v>17</v>
      </c>
      <c r="B2" s="1564"/>
      <c r="C2" s="1564"/>
      <c r="D2" s="1564"/>
      <c r="E2" s="1564"/>
      <c r="F2" s="1564"/>
      <c r="G2" s="1564"/>
      <c r="H2" s="1564"/>
      <c r="I2" s="1564"/>
      <c r="J2" s="1564"/>
      <c r="K2" s="1564"/>
      <c r="M2" s="1576"/>
      <c r="N2" s="1576"/>
      <c r="O2" s="1576"/>
      <c r="P2" s="1576"/>
      <c r="Q2" s="1576"/>
      <c r="R2" s="1576"/>
      <c r="S2" s="1576"/>
      <c r="T2" s="1576"/>
      <c r="U2" s="1576"/>
      <c r="V2" s="1576"/>
      <c r="W2" s="1576"/>
    </row>
    <row r="3" spans="1:23" ht="12" customHeight="1" thickBot="1">
      <c r="A3" s="1162" t="s">
        <v>7286</v>
      </c>
      <c r="B3" s="1163"/>
      <c r="C3" s="1163"/>
      <c r="D3" s="1163"/>
      <c r="E3" s="1163"/>
      <c r="F3" s="1163"/>
      <c r="G3" s="1163"/>
      <c r="H3" s="1163"/>
      <c r="I3" s="1163"/>
      <c r="J3" s="1163"/>
      <c r="K3" s="1164"/>
      <c r="M3" s="1162" t="s">
        <v>7287</v>
      </c>
      <c r="N3" s="1163"/>
      <c r="O3" s="1163"/>
      <c r="P3" s="1163"/>
      <c r="Q3" s="1163"/>
      <c r="R3" s="1163"/>
      <c r="S3" s="1163"/>
      <c r="T3" s="1163"/>
      <c r="U3" s="1163"/>
      <c r="V3" s="1163"/>
      <c r="W3" s="1164"/>
    </row>
    <row r="4" spans="1:23" ht="13.5" customHeight="1">
      <c r="A4" s="1572" t="s">
        <v>7889</v>
      </c>
      <c r="B4" s="1572"/>
      <c r="C4" s="1572"/>
      <c r="D4" s="1572"/>
      <c r="E4" s="1572"/>
      <c r="F4" s="1572"/>
      <c r="G4" s="1572"/>
      <c r="H4" s="1572"/>
      <c r="I4" s="1572"/>
      <c r="J4" s="1572"/>
      <c r="K4" s="1572"/>
      <c r="L4" s="1575"/>
      <c r="M4" s="1572"/>
      <c r="N4" s="1572"/>
      <c r="O4" s="1572"/>
      <c r="P4" s="1572"/>
      <c r="Q4" s="1572"/>
      <c r="R4" s="1572"/>
      <c r="S4" s="1572"/>
      <c r="T4" s="1572"/>
      <c r="U4" s="1572"/>
      <c r="V4" s="1572"/>
      <c r="W4" s="1572"/>
    </row>
    <row r="5" spans="1:23" s="277" customFormat="1" ht="18">
      <c r="A5" s="1573" t="s">
        <v>5030</v>
      </c>
      <c r="B5" s="1573"/>
      <c r="C5" s="588" t="s">
        <v>5031</v>
      </c>
      <c r="D5" s="588" t="s">
        <v>5047</v>
      </c>
      <c r="E5" s="588" t="s">
        <v>5032</v>
      </c>
      <c r="F5" s="588"/>
      <c r="G5" s="512" t="s">
        <v>5000</v>
      </c>
      <c r="H5" s="511" t="s">
        <v>5292</v>
      </c>
      <c r="I5" s="512" t="s">
        <v>5293</v>
      </c>
      <c r="J5" s="588" t="s">
        <v>5005</v>
      </c>
      <c r="K5" s="588" t="s">
        <v>5033</v>
      </c>
      <c r="M5" s="1573" t="s">
        <v>5030</v>
      </c>
      <c r="N5" s="1573"/>
      <c r="O5" s="588" t="s">
        <v>5031</v>
      </c>
      <c r="P5" s="588" t="s">
        <v>5047</v>
      </c>
      <c r="Q5" s="588" t="s">
        <v>5032</v>
      </c>
      <c r="R5" s="588"/>
      <c r="S5" s="512" t="s">
        <v>5000</v>
      </c>
      <c r="T5" s="511" t="s">
        <v>5292</v>
      </c>
      <c r="U5" s="512" t="s">
        <v>5293</v>
      </c>
      <c r="V5" s="588" t="s">
        <v>5005</v>
      </c>
      <c r="W5" s="588" t="s">
        <v>5033</v>
      </c>
    </row>
    <row r="6" spans="1:23" ht="51" customHeight="1">
      <c r="A6" s="1160"/>
      <c r="B6" s="1563"/>
      <c r="C6" s="585" t="s">
        <v>7847</v>
      </c>
      <c r="D6" s="1569" t="s">
        <v>7848</v>
      </c>
      <c r="E6" s="589" t="s">
        <v>5192</v>
      </c>
      <c r="F6" s="590" t="s">
        <v>7267</v>
      </c>
      <c r="G6" s="591">
        <f>VLOOKUP(F6,'Прайс-лист'!B:K,10,0)</f>
        <v>910</v>
      </c>
      <c r="H6" s="592"/>
      <c r="I6" s="591"/>
      <c r="J6" s="593"/>
      <c r="K6" s="591">
        <f t="shared" ref="K6:K15" si="0">J6*G6</f>
        <v>0</v>
      </c>
      <c r="M6" s="1160"/>
      <c r="N6" s="1563"/>
      <c r="O6" s="585" t="s">
        <v>7849</v>
      </c>
      <c r="P6" s="1569" t="s">
        <v>7850</v>
      </c>
      <c r="Q6" s="589" t="s">
        <v>5192</v>
      </c>
      <c r="R6" s="590" t="s">
        <v>7277</v>
      </c>
      <c r="S6" s="591">
        <f>VLOOKUP(R6,'Прайс-лист'!B:K,10,0)</f>
        <v>1190</v>
      </c>
      <c r="T6" s="592"/>
      <c r="U6" s="591"/>
      <c r="V6" s="593"/>
      <c r="W6" s="591">
        <f>V6*S6</f>
        <v>0</v>
      </c>
    </row>
    <row r="7" spans="1:23" ht="51" customHeight="1">
      <c r="A7" s="1160"/>
      <c r="B7" s="1563"/>
      <c r="C7" s="585" t="s">
        <v>7851</v>
      </c>
      <c r="D7" s="1571"/>
      <c r="E7" s="589" t="s">
        <v>5192</v>
      </c>
      <c r="F7" s="590" t="s">
        <v>7268</v>
      </c>
      <c r="G7" s="591">
        <f>VLOOKUP(F7,'Прайс-лист'!B:K,10,0)</f>
        <v>910</v>
      </c>
      <c r="H7" s="592"/>
      <c r="I7" s="591"/>
      <c r="J7" s="593"/>
      <c r="K7" s="591">
        <f t="shared" si="0"/>
        <v>0</v>
      </c>
      <c r="M7" s="1160"/>
      <c r="N7" s="1563"/>
      <c r="O7" s="585" t="s">
        <v>7852</v>
      </c>
      <c r="P7" s="1571"/>
      <c r="Q7" s="589" t="s">
        <v>5192</v>
      </c>
      <c r="R7" s="590" t="s">
        <v>7278</v>
      </c>
      <c r="S7" s="591">
        <f>VLOOKUP(R7,'Прайс-лист'!B:K,10,0)</f>
        <v>1190</v>
      </c>
      <c r="T7" s="592"/>
      <c r="U7" s="591"/>
      <c r="V7" s="593"/>
      <c r="W7" s="591">
        <f>V7*S7</f>
        <v>0</v>
      </c>
    </row>
    <row r="8" spans="1:23" ht="51" customHeight="1">
      <c r="A8" s="1160"/>
      <c r="B8" s="1563"/>
      <c r="C8" s="585" t="s">
        <v>7853</v>
      </c>
      <c r="D8" s="1571"/>
      <c r="E8" s="589" t="s">
        <v>5192</v>
      </c>
      <c r="F8" s="590" t="s">
        <v>7269</v>
      </c>
      <c r="G8" s="591">
        <f>VLOOKUP(F8,'Прайс-лист'!B:K,10,0)</f>
        <v>990</v>
      </c>
      <c r="H8" s="592"/>
      <c r="I8" s="591"/>
      <c r="J8" s="593"/>
      <c r="K8" s="591">
        <f t="shared" si="0"/>
        <v>0</v>
      </c>
      <c r="M8" s="1160"/>
      <c r="N8" s="1563"/>
      <c r="O8" s="585" t="s">
        <v>7854</v>
      </c>
      <c r="P8" s="1571"/>
      <c r="Q8" s="589" t="s">
        <v>5192</v>
      </c>
      <c r="R8" s="590" t="s">
        <v>7279</v>
      </c>
      <c r="S8" s="591">
        <f>VLOOKUP(R8,'Прайс-лист'!B:K,10,0)</f>
        <v>1290</v>
      </c>
      <c r="T8" s="592"/>
      <c r="U8" s="591"/>
      <c r="V8" s="593"/>
      <c r="W8" s="591">
        <f>V8*S8</f>
        <v>0</v>
      </c>
    </row>
    <row r="9" spans="1:23" ht="51" customHeight="1">
      <c r="A9" s="1160"/>
      <c r="B9" s="1563"/>
      <c r="C9" s="585" t="s">
        <v>7855</v>
      </c>
      <c r="D9" s="1571"/>
      <c r="E9" s="589" t="s">
        <v>5192</v>
      </c>
      <c r="F9" s="590" t="s">
        <v>7270</v>
      </c>
      <c r="G9" s="591">
        <f>VLOOKUP(F9,'Прайс-лист'!B:K,10,0)</f>
        <v>910</v>
      </c>
      <c r="H9" s="592"/>
      <c r="I9" s="591"/>
      <c r="J9" s="593"/>
      <c r="K9" s="591">
        <f t="shared" si="0"/>
        <v>0</v>
      </c>
      <c r="M9" s="1160"/>
      <c r="N9" s="1563"/>
      <c r="O9" s="585" t="s">
        <v>7856</v>
      </c>
      <c r="P9" s="1571"/>
      <c r="Q9" s="589" t="s">
        <v>5192</v>
      </c>
      <c r="R9" s="590" t="s">
        <v>7280</v>
      </c>
      <c r="S9" s="591">
        <f>VLOOKUP(R9,'Прайс-лист'!B:K,10,0)</f>
        <v>1190</v>
      </c>
      <c r="T9" s="592"/>
      <c r="U9" s="591"/>
      <c r="V9" s="593"/>
      <c r="W9" s="591">
        <f t="shared" ref="W9:W10" si="1">V9*S9</f>
        <v>0</v>
      </c>
    </row>
    <row r="10" spans="1:23" ht="51" customHeight="1">
      <c r="A10" s="1160"/>
      <c r="B10" s="1563"/>
      <c r="C10" s="585" t="s">
        <v>7857</v>
      </c>
      <c r="D10" s="1570"/>
      <c r="E10" s="589" t="s">
        <v>5192</v>
      </c>
      <c r="F10" s="590" t="s">
        <v>7271</v>
      </c>
      <c r="G10" s="591">
        <f>VLOOKUP(F10,'Прайс-лист'!B:K,10,0)</f>
        <v>990</v>
      </c>
      <c r="H10" s="592"/>
      <c r="I10" s="591"/>
      <c r="J10" s="593"/>
      <c r="K10" s="591">
        <f t="shared" si="0"/>
        <v>0</v>
      </c>
      <c r="M10" s="1160"/>
      <c r="N10" s="1563"/>
      <c r="O10" s="585" t="s">
        <v>7858</v>
      </c>
      <c r="P10" s="1570"/>
      <c r="Q10" s="589" t="s">
        <v>5192</v>
      </c>
      <c r="R10" s="590" t="s">
        <v>7281</v>
      </c>
      <c r="S10" s="591">
        <f>VLOOKUP(R10,'Прайс-лист'!B:K,10,0)</f>
        <v>1290</v>
      </c>
      <c r="T10" s="592"/>
      <c r="U10" s="591"/>
      <c r="V10" s="593"/>
      <c r="W10" s="591">
        <f t="shared" si="1"/>
        <v>0</v>
      </c>
    </row>
    <row r="11" spans="1:23" ht="48.75" customHeight="1">
      <c r="A11" s="1160"/>
      <c r="B11" s="1563"/>
      <c r="C11" s="585" t="s">
        <v>7859</v>
      </c>
      <c r="D11" s="1569" t="s">
        <v>7860</v>
      </c>
      <c r="E11" s="589" t="s">
        <v>5192</v>
      </c>
      <c r="F11" s="590" t="s">
        <v>7261</v>
      </c>
      <c r="G11" s="591">
        <f>VLOOKUP(F11,'Прайс-лист'!B:K,10,0)</f>
        <v>910</v>
      </c>
      <c r="H11" s="592"/>
      <c r="I11" s="591"/>
      <c r="J11" s="593"/>
      <c r="K11" s="591">
        <f t="shared" si="0"/>
        <v>0</v>
      </c>
      <c r="M11" s="1160"/>
      <c r="N11" s="1160"/>
      <c r="O11" s="1166" t="s">
        <v>7861</v>
      </c>
      <c r="P11" s="1569">
        <v>720</v>
      </c>
      <c r="Q11" s="1584" t="s">
        <v>5192</v>
      </c>
      <c r="R11" s="1585" t="s">
        <v>7257</v>
      </c>
      <c r="S11" s="1577">
        <f>VLOOKUP(R11,'Прайс-лист'!B:K,10,0)</f>
        <v>219</v>
      </c>
      <c r="T11" s="1578"/>
      <c r="U11" s="1580"/>
      <c r="V11" s="1582"/>
      <c r="W11" s="1580">
        <f>V11*S11</f>
        <v>0</v>
      </c>
    </row>
    <row r="12" spans="1:23" ht="51" customHeight="1">
      <c r="A12" s="1160"/>
      <c r="B12" s="1563"/>
      <c r="C12" s="585" t="s">
        <v>7862</v>
      </c>
      <c r="D12" s="1571"/>
      <c r="E12" s="589" t="s">
        <v>5192</v>
      </c>
      <c r="F12" s="590" t="s">
        <v>7262</v>
      </c>
      <c r="G12" s="591">
        <f>VLOOKUP(F12,'Прайс-лист'!B:K,10,0)</f>
        <v>910</v>
      </c>
      <c r="H12" s="592"/>
      <c r="I12" s="591"/>
      <c r="J12" s="593"/>
      <c r="K12" s="591">
        <f t="shared" si="0"/>
        <v>0</v>
      </c>
      <c r="M12" s="1160"/>
      <c r="N12" s="1160"/>
      <c r="O12" s="1166"/>
      <c r="P12" s="1571"/>
      <c r="Q12" s="1584"/>
      <c r="R12" s="1585"/>
      <c r="S12" s="1577"/>
      <c r="T12" s="1579"/>
      <c r="U12" s="1581"/>
      <c r="V12" s="1583"/>
      <c r="W12" s="1581"/>
    </row>
    <row r="13" spans="1:23" ht="51" customHeight="1">
      <c r="A13" s="1160"/>
      <c r="B13" s="1563"/>
      <c r="C13" s="585" t="s">
        <v>7863</v>
      </c>
      <c r="D13" s="1571"/>
      <c r="E13" s="589" t="s">
        <v>5192</v>
      </c>
      <c r="F13" s="590" t="s">
        <v>7263</v>
      </c>
      <c r="G13" s="591">
        <f>VLOOKUP(F13,'Прайс-лист'!B:K,10,0)</f>
        <v>990</v>
      </c>
      <c r="H13" s="592"/>
      <c r="I13" s="591"/>
      <c r="J13" s="593"/>
      <c r="K13" s="591">
        <f t="shared" si="0"/>
        <v>0</v>
      </c>
      <c r="M13" s="1160"/>
      <c r="N13" s="1160"/>
      <c r="O13" s="1166" t="s">
        <v>7864</v>
      </c>
      <c r="P13" s="1571"/>
      <c r="Q13" s="1584" t="s">
        <v>5192</v>
      </c>
      <c r="R13" s="1585" t="s">
        <v>7796</v>
      </c>
      <c r="S13" s="1577">
        <f>VLOOKUP(R13,'Прайс-лист'!B:K,10,0)</f>
        <v>389</v>
      </c>
      <c r="T13" s="1578"/>
      <c r="U13" s="1580"/>
      <c r="V13" s="1582"/>
      <c r="W13" s="1580">
        <f>V13*S13</f>
        <v>0</v>
      </c>
    </row>
    <row r="14" spans="1:23" ht="51" customHeight="1">
      <c r="A14" s="1160"/>
      <c r="B14" s="1563"/>
      <c r="C14" s="585" t="s">
        <v>7865</v>
      </c>
      <c r="D14" s="1571"/>
      <c r="E14" s="589" t="s">
        <v>5192</v>
      </c>
      <c r="F14" s="590" t="s">
        <v>7264</v>
      </c>
      <c r="G14" s="591">
        <f>VLOOKUP(F14,'Прайс-лист'!B:K,10,0)</f>
        <v>910</v>
      </c>
      <c r="H14" s="592"/>
      <c r="I14" s="591"/>
      <c r="J14" s="593"/>
      <c r="K14" s="591">
        <f t="shared" si="0"/>
        <v>0</v>
      </c>
      <c r="M14" s="1160"/>
      <c r="N14" s="1160"/>
      <c r="O14" s="1166"/>
      <c r="P14" s="1570"/>
      <c r="Q14" s="1584"/>
      <c r="R14" s="1585"/>
      <c r="S14" s="1577"/>
      <c r="T14" s="1579"/>
      <c r="U14" s="1581"/>
      <c r="V14" s="1583"/>
      <c r="W14" s="1581"/>
    </row>
    <row r="15" spans="1:23" ht="51" customHeight="1">
      <c r="A15" s="1160"/>
      <c r="B15" s="1563"/>
      <c r="C15" s="585" t="s">
        <v>7866</v>
      </c>
      <c r="D15" s="1570"/>
      <c r="E15" s="589" t="s">
        <v>5192</v>
      </c>
      <c r="F15" s="590" t="s">
        <v>7265</v>
      </c>
      <c r="G15" s="591">
        <f>VLOOKUP(F15,'Прайс-лист'!B:K,10,0)</f>
        <v>990</v>
      </c>
      <c r="H15" s="592"/>
      <c r="I15" s="591"/>
      <c r="J15" s="593"/>
      <c r="K15" s="591">
        <f t="shared" si="0"/>
        <v>0</v>
      </c>
      <c r="M15" s="1160"/>
      <c r="N15" s="1160"/>
      <c r="O15" s="1166" t="s">
        <v>7867</v>
      </c>
      <c r="P15" s="1569" t="s">
        <v>7868</v>
      </c>
      <c r="Q15" s="1584" t="s">
        <v>5192</v>
      </c>
      <c r="R15" s="1585" t="s">
        <v>6515</v>
      </c>
      <c r="S15" s="1577">
        <f>VLOOKUP(R15,'Прайс-лист'!B:K,10,0)</f>
        <v>1190</v>
      </c>
      <c r="T15" s="1578"/>
      <c r="U15" s="1580"/>
      <c r="V15" s="1582"/>
      <c r="W15" s="1580">
        <f>V15*S15</f>
        <v>0</v>
      </c>
    </row>
    <row r="16" spans="1:23" ht="22.5" customHeight="1">
      <c r="A16" s="643"/>
      <c r="B16" s="643"/>
      <c r="C16" s="644"/>
      <c r="D16" s="645"/>
      <c r="E16" s="646"/>
      <c r="F16" s="647"/>
      <c r="G16" s="648"/>
      <c r="H16" s="649"/>
      <c r="I16" s="648"/>
      <c r="J16" s="650"/>
      <c r="K16" s="648"/>
      <c r="M16" s="1160"/>
      <c r="N16" s="1160"/>
      <c r="O16" s="1166"/>
      <c r="P16" s="1571"/>
      <c r="Q16" s="1584"/>
      <c r="R16" s="1585"/>
      <c r="S16" s="1577"/>
      <c r="T16" s="1579"/>
      <c r="U16" s="1581"/>
      <c r="V16" s="1583"/>
      <c r="W16" s="1581"/>
    </row>
    <row r="17" spans="1:23" ht="71.25" customHeight="1">
      <c r="A17" s="643"/>
      <c r="B17" s="643"/>
      <c r="C17" s="644"/>
      <c r="D17" s="645"/>
      <c r="E17" s="646"/>
      <c r="F17" s="647"/>
      <c r="G17" s="648"/>
      <c r="H17" s="649"/>
      <c r="I17" s="648"/>
      <c r="J17" s="650"/>
      <c r="K17" s="648"/>
      <c r="M17" s="1160"/>
      <c r="N17" s="1160"/>
      <c r="O17" s="585" t="s">
        <v>7869</v>
      </c>
      <c r="P17" s="1570"/>
      <c r="Q17" s="589" t="s">
        <v>5192</v>
      </c>
      <c r="R17" s="590" t="s">
        <v>6517</v>
      </c>
      <c r="S17" s="591">
        <f>VLOOKUP(R17,'Прайс-лист'!B:K,10,0)</f>
        <v>1290</v>
      </c>
      <c r="T17" s="592"/>
      <c r="U17" s="591"/>
      <c r="V17" s="593"/>
      <c r="W17" s="591">
        <f>V17*S17</f>
        <v>0</v>
      </c>
    </row>
    <row r="18" spans="1:23" ht="11.25" customHeight="1" thickBot="1">
      <c r="A18" s="1564" t="s">
        <v>17</v>
      </c>
      <c r="B18" s="1564"/>
      <c r="C18" s="1564"/>
      <c r="D18" s="1564"/>
      <c r="E18" s="1564"/>
      <c r="F18" s="1564"/>
      <c r="G18" s="1564"/>
      <c r="H18" s="1564"/>
      <c r="I18" s="1564"/>
      <c r="J18" s="1564"/>
      <c r="K18" s="1564"/>
      <c r="M18" s="1576"/>
      <c r="N18" s="1576"/>
      <c r="O18" s="1576"/>
      <c r="P18" s="1576"/>
      <c r="Q18" s="1576"/>
      <c r="R18" s="1576"/>
      <c r="S18" s="1576"/>
      <c r="T18" s="1576"/>
      <c r="U18" s="1576"/>
      <c r="V18" s="1576"/>
      <c r="W18" s="1576"/>
    </row>
    <row r="19" spans="1:23" ht="12" customHeight="1" thickBot="1">
      <c r="A19" s="1162" t="s">
        <v>7286</v>
      </c>
      <c r="B19" s="1163"/>
      <c r="C19" s="1163"/>
      <c r="D19" s="1163"/>
      <c r="E19" s="1163"/>
      <c r="F19" s="1163"/>
      <c r="G19" s="1163"/>
      <c r="H19" s="1163"/>
      <c r="I19" s="1163"/>
      <c r="J19" s="1163"/>
      <c r="K19" s="1164"/>
      <c r="M19" s="1162" t="s">
        <v>7287</v>
      </c>
      <c r="N19" s="1163"/>
      <c r="O19" s="1163"/>
      <c r="P19" s="1163"/>
      <c r="Q19" s="1163"/>
      <c r="R19" s="1163"/>
      <c r="S19" s="1163"/>
      <c r="T19" s="1163"/>
      <c r="U19" s="1163"/>
      <c r="V19" s="1163"/>
      <c r="W19" s="1164"/>
    </row>
    <row r="20" spans="1:23" ht="13.5" customHeight="1">
      <c r="A20" s="1572" t="s">
        <v>7288</v>
      </c>
      <c r="B20" s="1572"/>
      <c r="C20" s="1572"/>
      <c r="D20" s="1572"/>
      <c r="E20" s="1572"/>
      <c r="F20" s="1572"/>
      <c r="G20" s="1572"/>
      <c r="H20" s="1572"/>
      <c r="I20" s="1572"/>
      <c r="J20" s="1572"/>
      <c r="K20" s="1572"/>
      <c r="L20" s="1575"/>
      <c r="M20" s="1572"/>
      <c r="N20" s="1572"/>
      <c r="O20" s="1572"/>
      <c r="P20" s="1572"/>
      <c r="Q20" s="1572"/>
      <c r="R20" s="1572"/>
      <c r="S20" s="1572"/>
      <c r="T20" s="1572"/>
      <c r="U20" s="1572"/>
      <c r="V20" s="1572"/>
      <c r="W20" s="1572"/>
    </row>
    <row r="21" spans="1:23" s="277" customFormat="1" ht="18">
      <c r="A21" s="1573" t="s">
        <v>5030</v>
      </c>
      <c r="B21" s="1573"/>
      <c r="C21" s="588" t="s">
        <v>5031</v>
      </c>
      <c r="D21" s="588" t="s">
        <v>5047</v>
      </c>
      <c r="E21" s="588" t="s">
        <v>5032</v>
      </c>
      <c r="F21" s="588"/>
      <c r="G21" s="512" t="s">
        <v>5000</v>
      </c>
      <c r="H21" s="511" t="s">
        <v>5292</v>
      </c>
      <c r="I21" s="512" t="s">
        <v>5293</v>
      </c>
      <c r="J21" s="588" t="s">
        <v>5005</v>
      </c>
      <c r="K21" s="588" t="s">
        <v>5033</v>
      </c>
      <c r="M21" s="1573" t="s">
        <v>5030</v>
      </c>
      <c r="N21" s="1573"/>
      <c r="O21" s="588" t="s">
        <v>5031</v>
      </c>
      <c r="P21" s="588" t="s">
        <v>5047</v>
      </c>
      <c r="Q21" s="588" t="s">
        <v>5032</v>
      </c>
      <c r="R21" s="588"/>
      <c r="S21" s="512" t="s">
        <v>5000</v>
      </c>
      <c r="T21" s="511" t="s">
        <v>5292</v>
      </c>
      <c r="U21" s="512" t="s">
        <v>5293</v>
      </c>
      <c r="V21" s="588" t="s">
        <v>5005</v>
      </c>
      <c r="W21" s="588" t="s">
        <v>5033</v>
      </c>
    </row>
    <row r="22" spans="1:23" ht="51" customHeight="1">
      <c r="A22" s="1160"/>
      <c r="B22" s="1563"/>
      <c r="C22" s="585" t="s">
        <v>7289</v>
      </c>
      <c r="D22" s="587" t="s">
        <v>7290</v>
      </c>
      <c r="E22" s="589"/>
      <c r="F22" s="590" t="s">
        <v>7272</v>
      </c>
      <c r="G22" s="591">
        <f>VLOOKUP(F22,'Прайс-лист'!B:K,10,0)</f>
        <v>4390</v>
      </c>
      <c r="H22" s="592"/>
      <c r="I22" s="591"/>
      <c r="J22" s="593"/>
      <c r="K22" s="591">
        <f>J22*G22</f>
        <v>0</v>
      </c>
      <c r="M22" s="1160"/>
      <c r="N22" s="1160"/>
      <c r="O22" s="1166" t="s">
        <v>7291</v>
      </c>
      <c r="P22" s="1574" t="s">
        <v>7292</v>
      </c>
      <c r="Q22" s="1584"/>
      <c r="R22" s="1585" t="s">
        <v>7255</v>
      </c>
      <c r="S22" s="1577">
        <f>VLOOKUP(R22,'Прайс-лист'!B:K,10,0)</f>
        <v>249</v>
      </c>
      <c r="T22" s="1578"/>
      <c r="U22" s="1580"/>
      <c r="V22" s="1582"/>
      <c r="W22" s="1580">
        <f>V22*S22</f>
        <v>0</v>
      </c>
    </row>
    <row r="23" spans="1:23" ht="50.25" customHeight="1">
      <c r="A23" s="1160"/>
      <c r="B23" s="1563"/>
      <c r="C23" s="585" t="s">
        <v>7293</v>
      </c>
      <c r="D23" s="587" t="s">
        <v>7290</v>
      </c>
      <c r="E23" s="589"/>
      <c r="F23" s="590" t="s">
        <v>7274</v>
      </c>
      <c r="G23" s="591">
        <f>VLOOKUP(F23,'Прайс-лист'!B:K,10,0)</f>
        <v>3390</v>
      </c>
      <c r="H23" s="592"/>
      <c r="I23" s="591"/>
      <c r="J23" s="593"/>
      <c r="K23" s="591">
        <f>J23*G23</f>
        <v>0</v>
      </c>
      <c r="M23" s="1160"/>
      <c r="N23" s="1160"/>
      <c r="O23" s="1166"/>
      <c r="P23" s="1574"/>
      <c r="Q23" s="1584"/>
      <c r="R23" s="1585"/>
      <c r="S23" s="1577"/>
      <c r="T23" s="1579"/>
      <c r="U23" s="1581"/>
      <c r="V23" s="1583"/>
      <c r="W23" s="1581"/>
    </row>
    <row r="24" spans="1:23" ht="62.25" customHeight="1">
      <c r="A24" s="1160"/>
      <c r="B24" s="1563"/>
      <c r="C24" s="585" t="s">
        <v>7294</v>
      </c>
      <c r="D24" s="587" t="s">
        <v>7295</v>
      </c>
      <c r="E24" s="589"/>
      <c r="F24" s="590" t="s">
        <v>7282</v>
      </c>
      <c r="G24" s="591">
        <f>VLOOKUP(F24,'Прайс-лист'!B:K,10,0)</f>
        <v>4690</v>
      </c>
      <c r="H24" s="592"/>
      <c r="I24" s="591"/>
      <c r="J24" s="593"/>
      <c r="K24" s="591">
        <f>J24*G24</f>
        <v>0</v>
      </c>
    </row>
    <row r="25" spans="1:23" ht="52.5" customHeight="1">
      <c r="A25" s="1160"/>
      <c r="B25" s="1563"/>
      <c r="C25" s="585" t="s">
        <v>7296</v>
      </c>
      <c r="D25" s="587" t="s">
        <v>7295</v>
      </c>
      <c r="E25" s="589"/>
      <c r="F25" s="590" t="s">
        <v>7284</v>
      </c>
      <c r="G25" s="591">
        <f>VLOOKUP(F25,'Прайс-лист'!B:K,10,0)</f>
        <v>3790</v>
      </c>
      <c r="H25" s="592"/>
      <c r="I25" s="591"/>
      <c r="J25" s="593"/>
      <c r="K25" s="591">
        <f>J25*G25</f>
        <v>0</v>
      </c>
    </row>
    <row r="26" spans="1:23" ht="11.25" customHeight="1" thickBot="1">
      <c r="A26" s="1564" t="s">
        <v>17</v>
      </c>
      <c r="B26" s="1564"/>
      <c r="C26" s="1564"/>
      <c r="D26" s="1564"/>
      <c r="E26" s="1564"/>
      <c r="F26" s="1564"/>
      <c r="G26" s="1564"/>
      <c r="H26" s="1564"/>
      <c r="I26" s="1564"/>
      <c r="J26" s="1564"/>
      <c r="K26" s="1564"/>
    </row>
    <row r="27" spans="1:23" ht="12" customHeight="1" thickBot="1">
      <c r="A27" s="1565" t="s">
        <v>6908</v>
      </c>
      <c r="B27" s="1566"/>
      <c r="C27" s="1566"/>
      <c r="D27" s="1566"/>
      <c r="E27" s="1566"/>
      <c r="F27" s="1566"/>
      <c r="G27" s="1566"/>
      <c r="H27" s="1566"/>
      <c r="I27" s="1566"/>
      <c r="J27" s="1566"/>
      <c r="K27" s="1566"/>
      <c r="L27" s="1566"/>
      <c r="M27" s="1566"/>
      <c r="N27" s="1566"/>
      <c r="O27" s="1566"/>
      <c r="P27" s="1566"/>
      <c r="Q27" s="1566"/>
      <c r="R27" s="1566"/>
      <c r="S27" s="1566"/>
      <c r="T27" s="1566"/>
      <c r="U27" s="1566"/>
      <c r="V27" s="1566"/>
      <c r="W27" s="1567"/>
    </row>
    <row r="28" spans="1:23" s="277" customFormat="1" ht="18">
      <c r="A28" s="1165" t="s">
        <v>5030</v>
      </c>
      <c r="B28" s="1165"/>
      <c r="C28" s="426" t="s">
        <v>5031</v>
      </c>
      <c r="D28" s="586" t="s">
        <v>5047</v>
      </c>
      <c r="E28" s="586" t="s">
        <v>5032</v>
      </c>
      <c r="F28" s="586"/>
      <c r="G28" s="428" t="s">
        <v>5000</v>
      </c>
      <c r="H28" s="448" t="s">
        <v>5292</v>
      </c>
      <c r="I28" s="428" t="s">
        <v>5293</v>
      </c>
      <c r="J28" s="586" t="s">
        <v>5005</v>
      </c>
      <c r="K28" s="586" t="s">
        <v>5033</v>
      </c>
      <c r="M28" s="1573" t="s">
        <v>5030</v>
      </c>
      <c r="N28" s="1573"/>
      <c r="O28" s="588" t="s">
        <v>5031</v>
      </c>
      <c r="P28" s="588" t="s">
        <v>5047</v>
      </c>
      <c r="Q28" s="588" t="s">
        <v>5032</v>
      </c>
      <c r="R28" s="588"/>
      <c r="S28" s="512" t="s">
        <v>5000</v>
      </c>
      <c r="T28" s="511" t="s">
        <v>5292</v>
      </c>
      <c r="U28" s="512" t="s">
        <v>5293</v>
      </c>
      <c r="V28" s="588" t="s">
        <v>5005</v>
      </c>
      <c r="W28" s="588" t="s">
        <v>5033</v>
      </c>
    </row>
    <row r="29" spans="1:23" ht="89.25" customHeight="1">
      <c r="A29" s="1160"/>
      <c r="B29" s="1563"/>
      <c r="C29" s="585" t="s">
        <v>6436</v>
      </c>
      <c r="D29" s="587" t="s">
        <v>6437</v>
      </c>
      <c r="E29" s="589"/>
      <c r="F29" s="590" t="s">
        <v>6438</v>
      </c>
      <c r="G29" s="591">
        <f>VLOOKUP(F29,'Прайс-лист'!B:K,10,0)</f>
        <v>2790</v>
      </c>
      <c r="H29" s="592"/>
      <c r="I29" s="591"/>
      <c r="J29" s="593"/>
      <c r="K29" s="591">
        <f>J29*G29</f>
        <v>0</v>
      </c>
      <c r="M29" s="1160"/>
      <c r="N29" s="1563"/>
      <c r="O29" s="585" t="s">
        <v>6439</v>
      </c>
      <c r="P29" s="587" t="s">
        <v>6440</v>
      </c>
      <c r="Q29" s="589"/>
      <c r="R29" s="590" t="s">
        <v>6441</v>
      </c>
      <c r="S29" s="591">
        <f>VLOOKUP(R29,'Прайс-лист'!B:K,10,0)</f>
        <v>2690</v>
      </c>
      <c r="T29" s="592"/>
      <c r="U29" s="591"/>
      <c r="V29" s="593"/>
      <c r="W29" s="591">
        <f>V29*S29</f>
        <v>0</v>
      </c>
    </row>
    <row r="30" spans="1:23" ht="11.25" customHeight="1" thickBot="1">
      <c r="A30" s="1564" t="s">
        <v>17</v>
      </c>
      <c r="B30" s="1564"/>
      <c r="C30" s="1564"/>
      <c r="D30" s="1564"/>
      <c r="E30" s="1564"/>
      <c r="F30" s="1564"/>
      <c r="G30" s="1564"/>
      <c r="H30" s="1564"/>
      <c r="I30" s="1564"/>
      <c r="J30" s="1564"/>
      <c r="K30" s="1564"/>
      <c r="M30" s="1576"/>
      <c r="N30" s="1576"/>
      <c r="O30" s="1576"/>
      <c r="P30" s="1576"/>
      <c r="Q30" s="1576"/>
      <c r="R30" s="1576"/>
      <c r="S30" s="1576"/>
      <c r="T30" s="1576"/>
      <c r="U30" s="1576"/>
      <c r="V30" s="1576"/>
      <c r="W30" s="1576"/>
    </row>
    <row r="31" spans="1:23" ht="12" customHeight="1" thickBot="1">
      <c r="A31" s="1565" t="s">
        <v>6909</v>
      </c>
      <c r="B31" s="1566"/>
      <c r="C31" s="1566"/>
      <c r="D31" s="1566"/>
      <c r="E31" s="1566"/>
      <c r="F31" s="1566"/>
      <c r="G31" s="1566"/>
      <c r="H31" s="1566"/>
      <c r="I31" s="1566"/>
      <c r="J31" s="1566"/>
      <c r="K31" s="1566"/>
      <c r="L31" s="1566"/>
      <c r="M31" s="1566"/>
      <c r="N31" s="1566"/>
      <c r="O31" s="1566"/>
      <c r="P31" s="1566"/>
      <c r="Q31" s="1566"/>
      <c r="R31" s="1566"/>
      <c r="S31" s="1566"/>
      <c r="T31" s="1566"/>
      <c r="U31" s="1566"/>
      <c r="V31" s="1566"/>
      <c r="W31" s="1567"/>
    </row>
    <row r="32" spans="1:23" ht="12" customHeight="1">
      <c r="A32" s="1572" t="s">
        <v>6930</v>
      </c>
      <c r="B32" s="1572"/>
      <c r="C32" s="1572"/>
      <c r="D32" s="1572"/>
      <c r="E32" s="1572"/>
      <c r="F32" s="1572"/>
      <c r="G32" s="1572"/>
      <c r="H32" s="1572"/>
      <c r="I32" s="1572"/>
      <c r="J32" s="1572"/>
      <c r="K32" s="1572"/>
      <c r="L32" s="1572"/>
      <c r="M32" s="1572"/>
      <c r="N32" s="1572"/>
      <c r="O32" s="1572"/>
      <c r="P32" s="1572"/>
      <c r="Q32" s="1572"/>
      <c r="R32" s="1572"/>
      <c r="S32" s="1572"/>
      <c r="T32" s="1572"/>
      <c r="U32" s="1572"/>
      <c r="V32" s="1572"/>
      <c r="W32" s="1572"/>
    </row>
    <row r="33" spans="1:23" s="277" customFormat="1" ht="18">
      <c r="A33" s="1165" t="s">
        <v>5030</v>
      </c>
      <c r="B33" s="1165"/>
      <c r="C33" s="426" t="s">
        <v>5031</v>
      </c>
      <c r="D33" s="586" t="s">
        <v>5047</v>
      </c>
      <c r="E33" s="586" t="s">
        <v>5032</v>
      </c>
      <c r="F33" s="586"/>
      <c r="G33" s="428" t="s">
        <v>5000</v>
      </c>
      <c r="H33" s="448" t="s">
        <v>5292</v>
      </c>
      <c r="I33" s="428" t="s">
        <v>5293</v>
      </c>
      <c r="J33" s="586" t="s">
        <v>5005</v>
      </c>
      <c r="K33" s="586" t="s">
        <v>5033</v>
      </c>
      <c r="M33" s="1165" t="s">
        <v>5030</v>
      </c>
      <c r="N33" s="1165"/>
      <c r="O33" s="426" t="s">
        <v>5031</v>
      </c>
      <c r="P33" s="586" t="s">
        <v>5047</v>
      </c>
      <c r="Q33" s="586" t="s">
        <v>5032</v>
      </c>
      <c r="R33" s="586"/>
      <c r="S33" s="428" t="s">
        <v>5000</v>
      </c>
      <c r="T33" s="448" t="s">
        <v>5292</v>
      </c>
      <c r="U33" s="428" t="s">
        <v>5293</v>
      </c>
      <c r="V33" s="586" t="s">
        <v>5005</v>
      </c>
      <c r="W33" s="586" t="s">
        <v>5033</v>
      </c>
    </row>
    <row r="34" spans="1:23" ht="89.25" customHeight="1">
      <c r="A34" s="1160"/>
      <c r="B34" s="1563"/>
      <c r="C34" s="585" t="s">
        <v>6442</v>
      </c>
      <c r="D34" s="587" t="s">
        <v>6443</v>
      </c>
      <c r="E34" s="589"/>
      <c r="F34" s="590" t="s">
        <v>6444</v>
      </c>
      <c r="G34" s="591">
        <f>VLOOKUP(F34,'Прайс-лист'!B:K,10,0)</f>
        <v>370</v>
      </c>
      <c r="H34" s="592"/>
      <c r="I34" s="591"/>
      <c r="J34" s="593"/>
      <c r="K34" s="591">
        <f>J34*G34</f>
        <v>0</v>
      </c>
      <c r="M34" s="1160"/>
      <c r="N34" s="1563"/>
      <c r="O34" s="585" t="s">
        <v>6451</v>
      </c>
      <c r="P34" s="587" t="s">
        <v>6452</v>
      </c>
      <c r="Q34" s="589" t="s">
        <v>6377</v>
      </c>
      <c r="R34" s="590" t="s">
        <v>6453</v>
      </c>
      <c r="S34" s="591">
        <f>VLOOKUP(R34,'Прайс-лист'!B:K,10,0)</f>
        <v>370</v>
      </c>
      <c r="T34" s="592">
        <v>0.15</v>
      </c>
      <c r="U34" s="591">
        <f>S34*(1-T34)</f>
        <v>314.5</v>
      </c>
      <c r="V34" s="593"/>
      <c r="W34" s="591">
        <f>V34*U34</f>
        <v>0</v>
      </c>
    </row>
    <row r="35" spans="1:23" ht="89.25" customHeight="1">
      <c r="A35" s="1160"/>
      <c r="B35" s="1563"/>
      <c r="C35" s="585" t="s">
        <v>6448</v>
      </c>
      <c r="D35" s="587" t="s">
        <v>6446</v>
      </c>
      <c r="E35" s="589"/>
      <c r="F35" s="590" t="s">
        <v>6447</v>
      </c>
      <c r="G35" s="591">
        <f>VLOOKUP(F35,'Прайс-лист'!B:K,10,0)</f>
        <v>630</v>
      </c>
      <c r="H35" s="592"/>
      <c r="I35" s="591"/>
      <c r="J35" s="593"/>
      <c r="K35" s="591">
        <f>J35*G35</f>
        <v>0</v>
      </c>
      <c r="M35" s="1160"/>
      <c r="N35" s="1563"/>
      <c r="O35" s="585" t="s">
        <v>6454</v>
      </c>
      <c r="P35" s="587" t="s">
        <v>6452</v>
      </c>
      <c r="Q35" s="589"/>
      <c r="R35" s="590" t="s">
        <v>6455</v>
      </c>
      <c r="S35" s="591">
        <f>VLOOKUP(R35,'Прайс-лист'!B:K,10,0)</f>
        <v>220</v>
      </c>
      <c r="T35" s="592"/>
      <c r="U35" s="591"/>
      <c r="V35" s="593"/>
      <c r="W35" s="591">
        <f>V35*S35</f>
        <v>0</v>
      </c>
    </row>
    <row r="36" spans="1:23" ht="89.25" customHeight="1">
      <c r="A36" s="1160"/>
      <c r="B36" s="1563"/>
      <c r="C36" s="585" t="s">
        <v>6445</v>
      </c>
      <c r="D36" s="587" t="s">
        <v>6449</v>
      </c>
      <c r="E36" s="589"/>
      <c r="F36" s="590" t="s">
        <v>6450</v>
      </c>
      <c r="G36" s="591">
        <f>VLOOKUP(F36,'Прайс-лист'!B:K,10,0)</f>
        <v>630</v>
      </c>
      <c r="H36" s="592"/>
      <c r="I36" s="591"/>
      <c r="J36" s="593"/>
      <c r="K36" s="591">
        <f>J36*G36</f>
        <v>0</v>
      </c>
    </row>
    <row r="37" spans="1:23" ht="11.25" customHeight="1" thickBot="1">
      <c r="A37" s="1161" t="s">
        <v>17</v>
      </c>
      <c r="B37" s="1161"/>
      <c r="C37" s="1161"/>
      <c r="D37" s="1161"/>
      <c r="E37" s="1161"/>
      <c r="F37" s="1161"/>
      <c r="G37" s="1161"/>
      <c r="H37" s="1161"/>
      <c r="I37" s="1161"/>
      <c r="J37" s="1161"/>
      <c r="K37" s="1161"/>
    </row>
    <row r="38" spans="1:23" ht="12" customHeight="1" thickBot="1">
      <c r="A38" s="1162" t="s">
        <v>6910</v>
      </c>
      <c r="B38" s="1163"/>
      <c r="C38" s="1163"/>
      <c r="D38" s="1163"/>
      <c r="E38" s="1163"/>
      <c r="F38" s="1163"/>
      <c r="G38" s="1163"/>
      <c r="H38" s="1163"/>
      <c r="I38" s="1163"/>
      <c r="J38" s="1163"/>
      <c r="K38" s="1164"/>
      <c r="M38" s="1162" t="s">
        <v>6911</v>
      </c>
      <c r="N38" s="1163"/>
      <c r="O38" s="1163"/>
      <c r="P38" s="1163"/>
      <c r="Q38" s="1163"/>
      <c r="R38" s="1163"/>
      <c r="S38" s="1163"/>
      <c r="T38" s="1163"/>
      <c r="U38" s="1163"/>
      <c r="V38" s="1163"/>
      <c r="W38" s="1164"/>
    </row>
    <row r="39" spans="1:23" ht="13.5" customHeight="1">
      <c r="A39" s="1572" t="s">
        <v>7870</v>
      </c>
      <c r="B39" s="1572"/>
      <c r="C39" s="1572"/>
      <c r="D39" s="1572"/>
      <c r="E39" s="1572"/>
      <c r="F39" s="1572"/>
      <c r="G39" s="1572"/>
      <c r="H39" s="1572"/>
      <c r="I39" s="1572"/>
      <c r="J39" s="1572"/>
      <c r="K39" s="1572"/>
      <c r="L39" s="1575"/>
      <c r="M39" s="1572"/>
      <c r="N39" s="1572"/>
      <c r="O39" s="1572"/>
      <c r="P39" s="1572"/>
      <c r="Q39" s="1572"/>
      <c r="R39" s="1572"/>
      <c r="S39" s="1572"/>
      <c r="T39" s="1572"/>
      <c r="U39" s="1572"/>
      <c r="V39" s="1572"/>
      <c r="W39" s="1572"/>
    </row>
    <row r="40" spans="1:23" s="277" customFormat="1" ht="18">
      <c r="A40" s="1573" t="s">
        <v>5030</v>
      </c>
      <c r="B40" s="1573"/>
      <c r="C40" s="588" t="s">
        <v>5031</v>
      </c>
      <c r="D40" s="588" t="s">
        <v>5047</v>
      </c>
      <c r="E40" s="588" t="s">
        <v>5032</v>
      </c>
      <c r="F40" s="588"/>
      <c r="G40" s="512" t="s">
        <v>5000</v>
      </c>
      <c r="H40" s="511" t="s">
        <v>5292</v>
      </c>
      <c r="I40" s="512" t="s">
        <v>5293</v>
      </c>
      <c r="J40" s="588" t="s">
        <v>5005</v>
      </c>
      <c r="K40" s="588" t="s">
        <v>5033</v>
      </c>
      <c r="M40" s="1573" t="s">
        <v>5030</v>
      </c>
      <c r="N40" s="1573"/>
      <c r="O40" s="588" t="s">
        <v>5031</v>
      </c>
      <c r="P40" s="588" t="s">
        <v>5047</v>
      </c>
      <c r="Q40" s="588" t="s">
        <v>5032</v>
      </c>
      <c r="R40" s="588"/>
      <c r="S40" s="512" t="s">
        <v>5000</v>
      </c>
      <c r="T40" s="511" t="s">
        <v>5292</v>
      </c>
      <c r="U40" s="512" t="s">
        <v>5293</v>
      </c>
      <c r="V40" s="588" t="s">
        <v>5005</v>
      </c>
      <c r="W40" s="588" t="s">
        <v>5033</v>
      </c>
    </row>
    <row r="41" spans="1:23" ht="89.25" customHeight="1">
      <c r="A41" s="1160"/>
      <c r="B41" s="1563"/>
      <c r="C41" s="585" t="s">
        <v>6912</v>
      </c>
      <c r="D41" s="587" t="s">
        <v>6913</v>
      </c>
      <c r="E41" s="589"/>
      <c r="F41" s="590" t="s">
        <v>6898</v>
      </c>
      <c r="G41" s="591">
        <f>VLOOKUP(F41,'Прайс-лист'!B:K,10,0)</f>
        <v>529</v>
      </c>
      <c r="H41" s="592"/>
      <c r="I41" s="591"/>
      <c r="J41" s="593"/>
      <c r="K41" s="591">
        <f>J41*G41</f>
        <v>0</v>
      </c>
      <c r="M41" s="1160"/>
      <c r="N41" s="1563"/>
      <c r="O41" s="585" t="s">
        <v>6914</v>
      </c>
      <c r="P41" s="1574" t="s">
        <v>6931</v>
      </c>
      <c r="Q41" s="589"/>
      <c r="R41" s="590" t="s">
        <v>6888</v>
      </c>
      <c r="S41" s="591">
        <f>VLOOKUP(R41,'Прайс-лист'!B:K,10,0)</f>
        <v>200</v>
      </c>
      <c r="T41" s="592"/>
      <c r="U41" s="591"/>
      <c r="V41" s="593"/>
      <c r="W41" s="591">
        <f t="shared" ref="W41:W45" si="2">V41*S41</f>
        <v>0</v>
      </c>
    </row>
    <row r="42" spans="1:23" ht="89.25" customHeight="1">
      <c r="A42" s="1160"/>
      <c r="B42" s="1563"/>
      <c r="C42" s="585" t="s">
        <v>6915</v>
      </c>
      <c r="D42" s="587" t="s">
        <v>6913</v>
      </c>
      <c r="E42" s="589"/>
      <c r="F42" s="590" t="s">
        <v>6900</v>
      </c>
      <c r="G42" s="591">
        <f>VLOOKUP(F42,'Прайс-лист'!B:K,10,0)</f>
        <v>589</v>
      </c>
      <c r="H42" s="592"/>
      <c r="I42" s="591"/>
      <c r="J42" s="593"/>
      <c r="K42" s="591">
        <f>J42*G42</f>
        <v>0</v>
      </c>
      <c r="M42" s="1160"/>
      <c r="N42" s="1563"/>
      <c r="O42" s="585" t="s">
        <v>6916</v>
      </c>
      <c r="P42" s="1574"/>
      <c r="Q42" s="589"/>
      <c r="R42" s="590" t="s">
        <v>6889</v>
      </c>
      <c r="S42" s="591">
        <f>VLOOKUP(R42,'Прайс-лист'!B:K,10,0)</f>
        <v>200</v>
      </c>
      <c r="T42" s="592"/>
      <c r="U42" s="591"/>
      <c r="V42" s="593"/>
      <c r="W42" s="591">
        <f t="shared" si="2"/>
        <v>0</v>
      </c>
    </row>
    <row r="43" spans="1:23" ht="89.25" customHeight="1">
      <c r="A43" s="1160"/>
      <c r="B43" s="1563"/>
      <c r="C43" s="585" t="s">
        <v>6917</v>
      </c>
      <c r="D43" s="587" t="s">
        <v>6913</v>
      </c>
      <c r="E43" s="589"/>
      <c r="F43" s="590" t="s">
        <v>6902</v>
      </c>
      <c r="G43" s="591">
        <f>VLOOKUP(F43,'Прайс-лист'!B:K,10,0)</f>
        <v>609</v>
      </c>
      <c r="H43" s="592"/>
      <c r="I43" s="591"/>
      <c r="J43" s="593"/>
      <c r="K43" s="591">
        <f>J43*G43</f>
        <v>0</v>
      </c>
      <c r="M43" s="1160"/>
      <c r="N43" s="1563"/>
      <c r="O43" s="585" t="s">
        <v>7871</v>
      </c>
      <c r="P43" s="1574"/>
      <c r="Q43" s="589" t="s">
        <v>5192</v>
      </c>
      <c r="R43" s="590" t="s">
        <v>7819</v>
      </c>
      <c r="S43" s="591">
        <f>VLOOKUP(R43,'Прайс-лист'!B:K,10,0)</f>
        <v>200</v>
      </c>
      <c r="T43" s="592"/>
      <c r="U43" s="591"/>
      <c r="V43" s="593"/>
      <c r="W43" s="591">
        <f t="shared" si="2"/>
        <v>0</v>
      </c>
    </row>
    <row r="44" spans="1:23" ht="89.25" customHeight="1">
      <c r="A44" s="1160"/>
      <c r="B44" s="1563"/>
      <c r="C44" s="585" t="s">
        <v>6919</v>
      </c>
      <c r="D44" s="587" t="s">
        <v>6920</v>
      </c>
      <c r="E44" s="589"/>
      <c r="F44" s="590" t="s">
        <v>6904</v>
      </c>
      <c r="G44" s="591">
        <f>VLOOKUP(F44,'Прайс-лист'!B:K,10,0)</f>
        <v>649</v>
      </c>
      <c r="H44" s="592"/>
      <c r="I44" s="591"/>
      <c r="J44" s="593"/>
      <c r="K44" s="591">
        <f>J44*G44</f>
        <v>0</v>
      </c>
      <c r="M44" s="1160"/>
      <c r="N44" s="1563"/>
      <c r="O44" s="585" t="s">
        <v>6916</v>
      </c>
      <c r="P44" s="1574"/>
      <c r="Q44" s="589" t="s">
        <v>5192</v>
      </c>
      <c r="R44" s="590" t="s">
        <v>6889</v>
      </c>
      <c r="S44" s="591">
        <f>VLOOKUP(R44,'Прайс-лист'!B:K,10,0)</f>
        <v>200</v>
      </c>
      <c r="T44" s="592"/>
      <c r="U44" s="591"/>
      <c r="V44" s="593"/>
      <c r="W44" s="591">
        <f t="shared" si="2"/>
        <v>0</v>
      </c>
    </row>
    <row r="45" spans="1:23" ht="96.75" customHeight="1">
      <c r="A45" s="1160"/>
      <c r="B45" s="1563"/>
      <c r="C45" s="585" t="s">
        <v>7872</v>
      </c>
      <c r="D45" s="587" t="s">
        <v>7873</v>
      </c>
      <c r="E45" s="589" t="s">
        <v>5192</v>
      </c>
      <c r="F45" s="590" t="s">
        <v>7813</v>
      </c>
      <c r="G45" s="591">
        <f>VLOOKUP(F45,'Прайс-лист'!B:K,10,0)</f>
        <v>659</v>
      </c>
      <c r="H45" s="592"/>
      <c r="I45" s="591"/>
      <c r="J45" s="593"/>
      <c r="K45" s="591">
        <f>J45*G45</f>
        <v>0</v>
      </c>
      <c r="M45" s="1160"/>
      <c r="N45" s="1563"/>
      <c r="O45" s="585" t="s">
        <v>6918</v>
      </c>
      <c r="P45" s="1574"/>
      <c r="Q45" s="589"/>
      <c r="R45" s="590" t="s">
        <v>6890</v>
      </c>
      <c r="S45" s="591">
        <f>VLOOKUP(R45,'Прайс-лист'!B:K,10,0)</f>
        <v>200</v>
      </c>
      <c r="T45" s="592"/>
      <c r="U45" s="591"/>
      <c r="V45" s="593"/>
      <c r="W45" s="591">
        <f t="shared" si="2"/>
        <v>0</v>
      </c>
    </row>
    <row r="46" spans="1:23" ht="11.25" customHeight="1" thickBot="1">
      <c r="A46" s="1564" t="s">
        <v>17</v>
      </c>
      <c r="B46" s="1564"/>
      <c r="C46" s="1564"/>
      <c r="D46" s="1564"/>
      <c r="E46" s="1564"/>
      <c r="F46" s="1564"/>
      <c r="G46" s="1564"/>
      <c r="H46" s="1564"/>
      <c r="I46" s="1564"/>
      <c r="J46" s="1564"/>
      <c r="K46" s="1564"/>
    </row>
    <row r="47" spans="1:23" ht="12" customHeight="1" thickBot="1">
      <c r="A47" s="1565" t="s">
        <v>7874</v>
      </c>
      <c r="B47" s="1566"/>
      <c r="C47" s="1566"/>
      <c r="D47" s="1566"/>
      <c r="E47" s="1566"/>
      <c r="F47" s="1566"/>
      <c r="G47" s="1566"/>
      <c r="H47" s="1566"/>
      <c r="I47" s="1566"/>
      <c r="J47" s="1566"/>
      <c r="K47" s="1566"/>
      <c r="L47" s="1566"/>
      <c r="M47" s="1566"/>
      <c r="N47" s="1566"/>
      <c r="O47" s="1566"/>
      <c r="P47" s="1566"/>
      <c r="Q47" s="1566"/>
      <c r="R47" s="1566"/>
      <c r="S47" s="1566"/>
      <c r="T47" s="1566"/>
      <c r="U47" s="1566"/>
      <c r="V47" s="1566"/>
      <c r="W47" s="1567"/>
    </row>
    <row r="48" spans="1:23" ht="13.5" customHeight="1">
      <c r="A48" s="1572" t="s">
        <v>7875</v>
      </c>
      <c r="B48" s="1572"/>
      <c r="C48" s="1572"/>
      <c r="D48" s="1572"/>
      <c r="E48" s="1572"/>
      <c r="F48" s="1572"/>
      <c r="G48" s="1572"/>
      <c r="H48" s="1572"/>
      <c r="I48" s="1572"/>
      <c r="J48" s="1572"/>
      <c r="K48" s="1572"/>
      <c r="L48" s="1572"/>
      <c r="M48" s="1572"/>
      <c r="N48" s="1572"/>
      <c r="O48" s="1572"/>
      <c r="P48" s="1572"/>
      <c r="Q48" s="1572"/>
      <c r="R48" s="1572"/>
      <c r="S48" s="1572"/>
      <c r="T48" s="1572"/>
      <c r="U48" s="1572"/>
      <c r="V48" s="1572"/>
      <c r="W48" s="1572"/>
    </row>
    <row r="49" spans="1:23" s="277" customFormat="1" ht="18">
      <c r="A49" s="1573" t="s">
        <v>5030</v>
      </c>
      <c r="B49" s="1573"/>
      <c r="C49" s="588" t="s">
        <v>5031</v>
      </c>
      <c r="D49" s="588" t="s">
        <v>5047</v>
      </c>
      <c r="E49" s="588" t="s">
        <v>5032</v>
      </c>
      <c r="F49" s="588"/>
      <c r="G49" s="512" t="s">
        <v>5000</v>
      </c>
      <c r="H49" s="511" t="s">
        <v>5292</v>
      </c>
      <c r="I49" s="512" t="s">
        <v>5293</v>
      </c>
      <c r="J49" s="588" t="s">
        <v>5005</v>
      </c>
      <c r="K49" s="588" t="s">
        <v>5033</v>
      </c>
      <c r="M49" s="1573" t="s">
        <v>5030</v>
      </c>
      <c r="N49" s="1573"/>
      <c r="O49" s="588" t="s">
        <v>5031</v>
      </c>
      <c r="P49" s="588" t="s">
        <v>5047</v>
      </c>
      <c r="Q49" s="588" t="s">
        <v>5032</v>
      </c>
      <c r="R49" s="588"/>
      <c r="S49" s="512" t="s">
        <v>5000</v>
      </c>
      <c r="T49" s="511" t="s">
        <v>5292</v>
      </c>
      <c r="U49" s="512" t="s">
        <v>5293</v>
      </c>
      <c r="V49" s="588" t="s">
        <v>5005</v>
      </c>
      <c r="W49" s="588" t="s">
        <v>5033</v>
      </c>
    </row>
    <row r="50" spans="1:23" ht="81.75" customHeight="1">
      <c r="A50" s="1160"/>
      <c r="B50" s="1563"/>
      <c r="C50" s="585" t="s">
        <v>6923</v>
      </c>
      <c r="D50" s="587" t="s">
        <v>6924</v>
      </c>
      <c r="E50" s="589"/>
      <c r="F50" s="590" t="s">
        <v>6906</v>
      </c>
      <c r="G50" s="591">
        <f>VLOOKUP(F50,'Прайс-лист'!B:K,10,0)</f>
        <v>229</v>
      </c>
      <c r="H50" s="592"/>
      <c r="I50" s="591"/>
      <c r="J50" s="593"/>
      <c r="K50" s="591">
        <f>J50*G50</f>
        <v>0</v>
      </c>
      <c r="M50" s="1160"/>
      <c r="N50" s="1563"/>
      <c r="O50" s="585" t="s">
        <v>7876</v>
      </c>
      <c r="P50" s="1569" t="s">
        <v>7877</v>
      </c>
      <c r="Q50" s="589" t="s">
        <v>5192</v>
      </c>
      <c r="R50" s="590" t="s">
        <v>7832</v>
      </c>
      <c r="S50" s="591">
        <f>VLOOKUP(R50,'Прайс-лист'!B:K,10,0)</f>
        <v>130</v>
      </c>
      <c r="T50" s="592"/>
      <c r="U50" s="591"/>
      <c r="V50" s="593"/>
      <c r="W50" s="591">
        <f>V50*S50</f>
        <v>0</v>
      </c>
    </row>
    <row r="51" spans="1:23" ht="76.5" customHeight="1">
      <c r="A51" s="1160"/>
      <c r="B51" s="1563"/>
      <c r="C51" s="585" t="s">
        <v>7878</v>
      </c>
      <c r="D51" s="1569" t="s">
        <v>7879</v>
      </c>
      <c r="E51" s="589" t="s">
        <v>5192</v>
      </c>
      <c r="F51" s="590" t="s">
        <v>7822</v>
      </c>
      <c r="G51" s="591">
        <f>VLOOKUP(F51,'Прайс-лист'!B:K,10,0)</f>
        <v>150</v>
      </c>
      <c r="H51" s="592"/>
      <c r="I51" s="591"/>
      <c r="J51" s="593"/>
      <c r="K51" s="591">
        <f t="shared" ref="K51:K55" si="3">J51*G51</f>
        <v>0</v>
      </c>
      <c r="M51" s="1160"/>
      <c r="N51" s="1563"/>
      <c r="O51" s="585" t="s">
        <v>7880</v>
      </c>
      <c r="P51" s="1571"/>
      <c r="Q51" s="589" t="s">
        <v>5192</v>
      </c>
      <c r="R51" s="590" t="s">
        <v>7834</v>
      </c>
      <c r="S51" s="591">
        <f>VLOOKUP(R51,'Прайс-лист'!B:K,10,0)</f>
        <v>130</v>
      </c>
      <c r="T51" s="592"/>
      <c r="U51" s="591"/>
      <c r="V51" s="593"/>
      <c r="W51" s="591">
        <f>V51*S51</f>
        <v>0</v>
      </c>
    </row>
    <row r="52" spans="1:23" ht="76.5" customHeight="1">
      <c r="A52" s="1160"/>
      <c r="B52" s="1563"/>
      <c r="C52" s="585" t="s">
        <v>7881</v>
      </c>
      <c r="D52" s="1571"/>
      <c r="E52" s="589" t="s">
        <v>5192</v>
      </c>
      <c r="F52" s="590" t="s">
        <v>7824</v>
      </c>
      <c r="G52" s="591">
        <f>VLOOKUP(F52,'Прайс-лист'!B:K,10,0)</f>
        <v>150</v>
      </c>
      <c r="H52" s="592"/>
      <c r="I52" s="591"/>
      <c r="J52" s="593"/>
      <c r="K52" s="591">
        <f t="shared" si="3"/>
        <v>0</v>
      </c>
      <c r="M52" s="1160"/>
      <c r="N52" s="1563"/>
      <c r="O52" s="585" t="s">
        <v>7882</v>
      </c>
      <c r="P52" s="1571"/>
      <c r="Q52" s="589" t="s">
        <v>5192</v>
      </c>
      <c r="R52" s="590" t="s">
        <v>7836</v>
      </c>
      <c r="S52" s="591">
        <f>VLOOKUP(R52,'Прайс-лист'!B:K,10,0)</f>
        <v>140</v>
      </c>
      <c r="T52" s="592"/>
      <c r="U52" s="591"/>
      <c r="V52" s="593"/>
      <c r="W52" s="591">
        <f>V52*S52</f>
        <v>0</v>
      </c>
    </row>
    <row r="53" spans="1:23" ht="76.5" customHeight="1">
      <c r="A53" s="1160"/>
      <c r="B53" s="1563"/>
      <c r="C53" s="585" t="s">
        <v>7883</v>
      </c>
      <c r="D53" s="1571"/>
      <c r="E53" s="589" t="s">
        <v>5192</v>
      </c>
      <c r="F53" s="590" t="s">
        <v>7826</v>
      </c>
      <c r="G53" s="591">
        <f>VLOOKUP(F53,'Прайс-лист'!B:K,10,0)</f>
        <v>150</v>
      </c>
      <c r="H53" s="592"/>
      <c r="I53" s="591"/>
      <c r="J53" s="593"/>
      <c r="K53" s="591">
        <f t="shared" si="3"/>
        <v>0</v>
      </c>
      <c r="M53" s="1160"/>
      <c r="N53" s="1563"/>
      <c r="O53" s="585" t="s">
        <v>7884</v>
      </c>
      <c r="P53" s="1571"/>
      <c r="Q53" s="589" t="s">
        <v>5192</v>
      </c>
      <c r="R53" s="590" t="s">
        <v>7838</v>
      </c>
      <c r="S53" s="591">
        <f>VLOOKUP(R53,'Прайс-лист'!B:K,10,0)</f>
        <v>130</v>
      </c>
      <c r="T53" s="592"/>
      <c r="U53" s="591"/>
      <c r="V53" s="593"/>
      <c r="W53" s="591">
        <f t="shared" ref="W53:W54" si="4">V53*S53</f>
        <v>0</v>
      </c>
    </row>
    <row r="54" spans="1:23" ht="76.5" customHeight="1">
      <c r="A54" s="1160"/>
      <c r="B54" s="1563"/>
      <c r="C54" s="585" t="s">
        <v>7885</v>
      </c>
      <c r="D54" s="1571"/>
      <c r="E54" s="589" t="s">
        <v>5192</v>
      </c>
      <c r="F54" s="590" t="s">
        <v>7828</v>
      </c>
      <c r="G54" s="591">
        <f>VLOOKUP(F54,'Прайс-лист'!B:K,10,0)</f>
        <v>150</v>
      </c>
      <c r="H54" s="592"/>
      <c r="I54" s="591"/>
      <c r="J54" s="593"/>
      <c r="K54" s="591">
        <f t="shared" si="3"/>
        <v>0</v>
      </c>
      <c r="M54" s="1160"/>
      <c r="N54" s="1563"/>
      <c r="O54" s="585" t="s">
        <v>7886</v>
      </c>
      <c r="P54" s="1570"/>
      <c r="Q54" s="589" t="s">
        <v>5192</v>
      </c>
      <c r="R54" s="590" t="s">
        <v>7840</v>
      </c>
      <c r="S54" s="591">
        <f>VLOOKUP(R54,'Прайс-лист'!B:K,10,0)</f>
        <v>140</v>
      </c>
      <c r="T54" s="592"/>
      <c r="U54" s="591"/>
      <c r="V54" s="593"/>
      <c r="W54" s="591">
        <f t="shared" si="4"/>
        <v>0</v>
      </c>
    </row>
    <row r="55" spans="1:23" ht="76.5" customHeight="1">
      <c r="A55" s="1160"/>
      <c r="B55" s="1563"/>
      <c r="C55" s="585" t="s">
        <v>7887</v>
      </c>
      <c r="D55" s="1570"/>
      <c r="E55" s="589" t="s">
        <v>5192</v>
      </c>
      <c r="F55" s="590" t="s">
        <v>7830</v>
      </c>
      <c r="G55" s="591">
        <f>VLOOKUP(F55,'Прайс-лист'!B:K,10,0)</f>
        <v>150</v>
      </c>
      <c r="H55" s="592"/>
      <c r="I55" s="591"/>
      <c r="J55" s="593"/>
      <c r="K55" s="591">
        <f t="shared" si="3"/>
        <v>0</v>
      </c>
      <c r="M55" s="1160"/>
      <c r="N55" s="1563"/>
      <c r="O55" s="585" t="s">
        <v>6925</v>
      </c>
      <c r="P55" s="1569" t="s">
        <v>6922</v>
      </c>
      <c r="Q55" s="589" t="s">
        <v>7888</v>
      </c>
      <c r="R55" s="590" t="s">
        <v>6893</v>
      </c>
      <c r="S55" s="591">
        <f>VLOOKUP(R55,'Прайс-лист'!B:K,10,0)</f>
        <v>150</v>
      </c>
      <c r="T55" s="592">
        <v>0.2</v>
      </c>
      <c r="U55" s="591">
        <f>S55*(1-T55)</f>
        <v>120</v>
      </c>
      <c r="V55" s="593"/>
      <c r="W55" s="591">
        <f>V55*U55</f>
        <v>0</v>
      </c>
    </row>
    <row r="56" spans="1:23" ht="76.5" customHeight="1">
      <c r="A56" s="1160"/>
      <c r="B56" s="1563"/>
      <c r="C56" s="585" t="s">
        <v>6921</v>
      </c>
      <c r="D56" s="587" t="s">
        <v>6922</v>
      </c>
      <c r="E56" s="589" t="s">
        <v>7888</v>
      </c>
      <c r="F56" s="590" t="s">
        <v>6891</v>
      </c>
      <c r="G56" s="591">
        <f>VLOOKUP(F56,'Прайс-лист'!B:K,10,0)</f>
        <v>150</v>
      </c>
      <c r="H56" s="592">
        <v>0.2</v>
      </c>
      <c r="I56" s="591">
        <f>G56*(1-H56)</f>
        <v>120</v>
      </c>
      <c r="J56" s="593"/>
      <c r="K56" s="591">
        <f>J56*I56</f>
        <v>0</v>
      </c>
      <c r="M56" s="1160"/>
      <c r="N56" s="1563"/>
      <c r="O56" s="585" t="s">
        <v>6926</v>
      </c>
      <c r="P56" s="1570"/>
      <c r="Q56" s="589" t="s">
        <v>7888</v>
      </c>
      <c r="R56" s="590" t="s">
        <v>6895</v>
      </c>
      <c r="S56" s="591">
        <f>VLOOKUP(R56,'Прайс-лист'!B:K,10,0)</f>
        <v>150</v>
      </c>
      <c r="T56" s="592">
        <v>0.2</v>
      </c>
      <c r="U56" s="591">
        <f>S56*(1-T56)</f>
        <v>120</v>
      </c>
      <c r="V56" s="593"/>
      <c r="W56" s="591">
        <f>V56*U56</f>
        <v>0</v>
      </c>
    </row>
    <row r="57" spans="1:23" ht="11.25" customHeight="1" thickBot="1">
      <c r="A57" s="493" t="s">
        <v>17</v>
      </c>
      <c r="B57" s="493"/>
      <c r="C57" s="493"/>
      <c r="D57" s="493"/>
      <c r="E57" s="493"/>
      <c r="F57" s="493"/>
      <c r="G57" s="493"/>
      <c r="H57" s="493"/>
      <c r="I57" s="493"/>
      <c r="J57" s="493"/>
      <c r="K57" s="493"/>
      <c r="M57" s="1568" t="s">
        <v>17</v>
      </c>
      <c r="N57" s="1568"/>
      <c r="O57" s="1568"/>
      <c r="P57" s="1568"/>
      <c r="Q57" s="1568"/>
      <c r="R57" s="1568"/>
      <c r="S57" s="1568"/>
      <c r="T57" s="1568"/>
      <c r="U57" s="1568"/>
      <c r="V57" s="1568"/>
      <c r="W57" s="1568"/>
    </row>
    <row r="58" spans="1:23" s="285" customFormat="1" ht="12" customHeight="1" thickBot="1">
      <c r="A58" s="1325" t="s">
        <v>6435</v>
      </c>
      <c r="B58" s="1326"/>
      <c r="C58" s="1326"/>
      <c r="D58" s="1326"/>
      <c r="E58" s="1326"/>
      <c r="F58" s="1326"/>
      <c r="G58" s="1326"/>
      <c r="H58" s="1326"/>
      <c r="I58" s="1326"/>
      <c r="J58" s="1326"/>
      <c r="K58" s="1326"/>
      <c r="L58" s="1326"/>
      <c r="M58" s="1326"/>
      <c r="N58" s="1326"/>
      <c r="O58" s="1326"/>
      <c r="P58" s="1326"/>
      <c r="Q58" s="1326"/>
      <c r="R58" s="1326"/>
      <c r="S58" s="1326"/>
      <c r="T58" s="1326"/>
      <c r="U58" s="1326"/>
      <c r="V58" s="1326"/>
      <c r="W58" s="1327"/>
    </row>
    <row r="59" spans="1:23" ht="11.25" customHeight="1" thickBot="1">
      <c r="A59" s="1564"/>
      <c r="B59" s="1564"/>
      <c r="C59" s="1564"/>
      <c r="D59" s="1564"/>
      <c r="E59" s="1564"/>
      <c r="F59" s="1564"/>
      <c r="G59" s="1564"/>
      <c r="H59" s="1564"/>
      <c r="I59" s="1564"/>
      <c r="J59" s="1564"/>
      <c r="K59" s="1564"/>
      <c r="M59" s="1564"/>
      <c r="N59" s="1564"/>
      <c r="O59" s="1564"/>
      <c r="P59" s="1564"/>
      <c r="Q59" s="1564"/>
      <c r="R59" s="1564"/>
      <c r="S59" s="1564"/>
      <c r="T59" s="1564"/>
      <c r="U59" s="1564"/>
      <c r="V59" s="1564"/>
      <c r="W59" s="1564"/>
    </row>
    <row r="60" spans="1:23" ht="12" customHeight="1" thickBot="1">
      <c r="A60" s="1565" t="s">
        <v>6535</v>
      </c>
      <c r="B60" s="1566"/>
      <c r="C60" s="1566"/>
      <c r="D60" s="1566"/>
      <c r="E60" s="1566"/>
      <c r="F60" s="1566"/>
      <c r="G60" s="1566"/>
      <c r="H60" s="1566"/>
      <c r="I60" s="1566"/>
      <c r="J60" s="1566"/>
      <c r="K60" s="1566"/>
      <c r="L60" s="1566"/>
      <c r="M60" s="1566"/>
      <c r="N60" s="1566"/>
      <c r="O60" s="1566"/>
      <c r="P60" s="1566"/>
      <c r="Q60" s="1566"/>
      <c r="R60" s="1566"/>
      <c r="S60" s="1566"/>
      <c r="T60" s="1566"/>
      <c r="U60" s="1566"/>
      <c r="V60" s="1566"/>
      <c r="W60" s="1567"/>
    </row>
    <row r="61" spans="1:23" s="277" customFormat="1" ht="18">
      <c r="A61" s="1165" t="s">
        <v>5030</v>
      </c>
      <c r="B61" s="1165"/>
      <c r="C61" s="426" t="s">
        <v>5031</v>
      </c>
      <c r="D61" s="586" t="s">
        <v>5047</v>
      </c>
      <c r="E61" s="586" t="s">
        <v>5032</v>
      </c>
      <c r="F61" s="586"/>
      <c r="G61" s="428" t="s">
        <v>5000</v>
      </c>
      <c r="H61" s="448" t="s">
        <v>5292</v>
      </c>
      <c r="I61" s="428" t="s">
        <v>5293</v>
      </c>
      <c r="J61" s="586" t="s">
        <v>5005</v>
      </c>
      <c r="K61" s="586" t="s">
        <v>5033</v>
      </c>
      <c r="M61" s="1165" t="s">
        <v>5030</v>
      </c>
      <c r="N61" s="1165"/>
      <c r="O61" s="426" t="s">
        <v>5031</v>
      </c>
      <c r="P61" s="586" t="s">
        <v>5047</v>
      </c>
      <c r="Q61" s="586" t="s">
        <v>5032</v>
      </c>
      <c r="R61" s="586"/>
      <c r="S61" s="428" t="s">
        <v>5000</v>
      </c>
      <c r="T61" s="448" t="s">
        <v>5292</v>
      </c>
      <c r="U61" s="428" t="s">
        <v>5293</v>
      </c>
      <c r="V61" s="586" t="s">
        <v>5005</v>
      </c>
      <c r="W61" s="586" t="s">
        <v>5033</v>
      </c>
    </row>
    <row r="62" spans="1:23" ht="89.25" customHeight="1">
      <c r="A62" s="1160"/>
      <c r="B62" s="1563"/>
      <c r="C62" s="585" t="s">
        <v>6456</v>
      </c>
      <c r="D62" s="587" t="s">
        <v>6457</v>
      </c>
      <c r="E62" s="589"/>
      <c r="F62" s="590" t="s">
        <v>6458</v>
      </c>
      <c r="G62" s="591">
        <f>VLOOKUP(F62,'Прайс-лист'!B:K,10,0)</f>
        <v>790</v>
      </c>
      <c r="H62" s="592"/>
      <c r="I62" s="591"/>
      <c r="J62" s="593"/>
      <c r="K62" s="591">
        <f t="shared" ref="K62:K72" si="5">J62*G62</f>
        <v>0</v>
      </c>
      <c r="M62" s="1160"/>
      <c r="N62" s="1563"/>
      <c r="O62" s="585" t="s">
        <v>6463</v>
      </c>
      <c r="P62" s="587" t="s">
        <v>6464</v>
      </c>
      <c r="Q62" s="589"/>
      <c r="R62" s="590" t="s">
        <v>6465</v>
      </c>
      <c r="S62" s="591">
        <f>VLOOKUP(R62,'Прайс-лист'!B:K,10,0)</f>
        <v>890</v>
      </c>
      <c r="T62" s="592"/>
      <c r="U62" s="591"/>
      <c r="V62" s="593"/>
      <c r="W62" s="591">
        <f>V62*S62</f>
        <v>0</v>
      </c>
    </row>
    <row r="63" spans="1:23" ht="89.25" customHeight="1">
      <c r="A63" s="1160"/>
      <c r="B63" s="1563"/>
      <c r="C63" s="585" t="s">
        <v>6459</v>
      </c>
      <c r="D63" s="587" t="s">
        <v>6457</v>
      </c>
      <c r="E63" s="589"/>
      <c r="F63" s="590" t="s">
        <v>6460</v>
      </c>
      <c r="G63" s="591">
        <f>VLOOKUP(F63,'Прайс-лист'!B:K,10,0)</f>
        <v>890</v>
      </c>
      <c r="H63" s="592"/>
      <c r="I63" s="591"/>
      <c r="J63" s="593"/>
      <c r="K63" s="591">
        <f t="shared" si="5"/>
        <v>0</v>
      </c>
      <c r="M63" s="1160"/>
      <c r="N63" s="1563"/>
      <c r="O63" s="585" t="s">
        <v>6466</v>
      </c>
      <c r="P63" s="587" t="s">
        <v>6464</v>
      </c>
      <c r="Q63" s="589"/>
      <c r="R63" s="590" t="s">
        <v>6467</v>
      </c>
      <c r="S63" s="591">
        <f>VLOOKUP(R63,'Прайс-лист'!B:K,10,0)</f>
        <v>990</v>
      </c>
      <c r="T63" s="592"/>
      <c r="U63" s="591"/>
      <c r="V63" s="593"/>
      <c r="W63" s="591">
        <f>V63*S63</f>
        <v>0</v>
      </c>
    </row>
    <row r="64" spans="1:23" ht="89.25" customHeight="1">
      <c r="A64" s="1160"/>
      <c r="B64" s="1563"/>
      <c r="C64" s="585" t="s">
        <v>6461</v>
      </c>
      <c r="D64" s="587" t="s">
        <v>6457</v>
      </c>
      <c r="E64" s="589"/>
      <c r="F64" s="590" t="s">
        <v>6462</v>
      </c>
      <c r="G64" s="591">
        <f>VLOOKUP(F64,'Прайс-лист'!B:K,10,0)</f>
        <v>890</v>
      </c>
      <c r="H64" s="592"/>
      <c r="I64" s="591"/>
      <c r="J64" s="593"/>
      <c r="K64" s="591">
        <f t="shared" si="5"/>
        <v>0</v>
      </c>
      <c r="M64" s="1160"/>
      <c r="N64" s="1563"/>
      <c r="O64" s="585" t="s">
        <v>6468</v>
      </c>
      <c r="P64" s="587" t="s">
        <v>6464</v>
      </c>
      <c r="Q64" s="589"/>
      <c r="R64" s="590" t="s">
        <v>6469</v>
      </c>
      <c r="S64" s="591">
        <f>VLOOKUP(R64,'Прайс-лист'!B:K,10,0)</f>
        <v>990</v>
      </c>
      <c r="T64" s="592"/>
      <c r="U64" s="591"/>
      <c r="V64" s="593"/>
      <c r="W64" s="591">
        <f>V64*S64</f>
        <v>0</v>
      </c>
    </row>
    <row r="65" spans="1:23" ht="11.25" customHeight="1" thickBot="1">
      <c r="A65" s="1564" t="s">
        <v>17</v>
      </c>
      <c r="B65" s="1564"/>
      <c r="C65" s="1564"/>
      <c r="D65" s="1564"/>
      <c r="E65" s="1564"/>
      <c r="F65" s="1564"/>
      <c r="G65" s="1564"/>
      <c r="H65" s="1564"/>
      <c r="I65" s="1564"/>
      <c r="J65" s="1564"/>
      <c r="K65" s="1564"/>
    </row>
    <row r="66" spans="1:23" ht="12" customHeight="1" thickBot="1">
      <c r="A66" s="1565" t="s">
        <v>6929</v>
      </c>
      <c r="B66" s="1566"/>
      <c r="C66" s="1566"/>
      <c r="D66" s="1566"/>
      <c r="E66" s="1566"/>
      <c r="F66" s="1566"/>
      <c r="G66" s="1566"/>
      <c r="H66" s="1566"/>
      <c r="I66" s="1566"/>
      <c r="J66" s="1566"/>
      <c r="K66" s="1566"/>
      <c r="L66" s="1566"/>
      <c r="M66" s="1566"/>
      <c r="N66" s="1566"/>
      <c r="O66" s="1566"/>
      <c r="P66" s="1566"/>
      <c r="Q66" s="1566"/>
      <c r="R66" s="1566"/>
      <c r="S66" s="1566"/>
      <c r="T66" s="1566"/>
      <c r="U66" s="1566"/>
      <c r="V66" s="1566"/>
      <c r="W66" s="1567"/>
    </row>
    <row r="67" spans="1:23" s="277" customFormat="1" ht="18">
      <c r="A67" s="1165" t="s">
        <v>5030</v>
      </c>
      <c r="B67" s="1165"/>
      <c r="C67" s="426" t="s">
        <v>5031</v>
      </c>
      <c r="D67" s="586" t="s">
        <v>5047</v>
      </c>
      <c r="E67" s="586" t="s">
        <v>5032</v>
      </c>
      <c r="F67" s="586"/>
      <c r="G67" s="428" t="s">
        <v>5000</v>
      </c>
      <c r="H67" s="448" t="s">
        <v>5292</v>
      </c>
      <c r="I67" s="428" t="s">
        <v>5293</v>
      </c>
      <c r="J67" s="586" t="s">
        <v>5005</v>
      </c>
      <c r="K67" s="586" t="s">
        <v>5033</v>
      </c>
      <c r="M67" s="1165" t="s">
        <v>5030</v>
      </c>
      <c r="N67" s="1165"/>
      <c r="O67" s="426" t="s">
        <v>5031</v>
      </c>
      <c r="P67" s="586" t="s">
        <v>5047</v>
      </c>
      <c r="Q67" s="586" t="s">
        <v>5032</v>
      </c>
      <c r="R67" s="586"/>
      <c r="S67" s="428" t="s">
        <v>5000</v>
      </c>
      <c r="T67" s="448" t="s">
        <v>5292</v>
      </c>
      <c r="U67" s="428" t="s">
        <v>5293</v>
      </c>
      <c r="V67" s="586" t="s">
        <v>5005</v>
      </c>
      <c r="W67" s="586" t="s">
        <v>5033</v>
      </c>
    </row>
    <row r="68" spans="1:23" ht="89.25" customHeight="1">
      <c r="A68" s="1160"/>
      <c r="B68" s="1563"/>
      <c r="C68" s="585" t="s">
        <v>6470</v>
      </c>
      <c r="D68" s="587" t="s">
        <v>6471</v>
      </c>
      <c r="E68" s="589"/>
      <c r="F68" s="590" t="s">
        <v>6472</v>
      </c>
      <c r="G68" s="591">
        <f>VLOOKUP(F68,'Прайс-лист'!B:K,10,0)</f>
        <v>630</v>
      </c>
      <c r="H68" s="592"/>
      <c r="I68" s="591"/>
      <c r="J68" s="593"/>
      <c r="K68" s="591">
        <f t="shared" si="5"/>
        <v>0</v>
      </c>
      <c r="M68" s="1160"/>
      <c r="N68" s="1563"/>
      <c r="O68" s="585" t="s">
        <v>6478</v>
      </c>
      <c r="P68" s="587" t="s">
        <v>6479</v>
      </c>
      <c r="Q68" s="589"/>
      <c r="R68" s="590" t="s">
        <v>6480</v>
      </c>
      <c r="S68" s="591">
        <f>VLOOKUP(R68,'Прайс-лист'!B:K,10,0)</f>
        <v>410</v>
      </c>
      <c r="T68" s="592"/>
      <c r="U68" s="591"/>
      <c r="V68" s="593"/>
      <c r="W68" s="591">
        <f>V68*S68</f>
        <v>0</v>
      </c>
    </row>
    <row r="69" spans="1:23" ht="89.25" customHeight="1">
      <c r="A69" s="1160"/>
      <c r="B69" s="1563"/>
      <c r="C69" s="585" t="s">
        <v>6473</v>
      </c>
      <c r="D69" s="587" t="s">
        <v>6471</v>
      </c>
      <c r="E69" s="589"/>
      <c r="F69" s="590" t="s">
        <v>6474</v>
      </c>
      <c r="G69" s="591">
        <f>VLOOKUP(F69,'Прайс-лист'!B:K,10,0)</f>
        <v>660</v>
      </c>
      <c r="H69" s="592"/>
      <c r="I69" s="591"/>
      <c r="J69" s="593"/>
      <c r="K69" s="591">
        <f t="shared" si="5"/>
        <v>0</v>
      </c>
      <c r="M69" s="1160"/>
      <c r="N69" s="1563"/>
      <c r="O69" s="585" t="s">
        <v>6481</v>
      </c>
      <c r="P69" s="587" t="s">
        <v>6482</v>
      </c>
      <c r="Q69" s="589"/>
      <c r="R69" s="590" t="s">
        <v>6483</v>
      </c>
      <c r="S69" s="591">
        <f>VLOOKUP(R69,'Прайс-лист'!B:K,10,0)</f>
        <v>430</v>
      </c>
      <c r="T69" s="592"/>
      <c r="U69" s="591"/>
      <c r="V69" s="593"/>
      <c r="W69" s="591">
        <f>V69*S69</f>
        <v>0</v>
      </c>
    </row>
    <row r="70" spans="1:23" ht="89.25" customHeight="1">
      <c r="A70" s="1160"/>
      <c r="B70" s="1563"/>
      <c r="C70" s="585" t="s">
        <v>6475</v>
      </c>
      <c r="D70" s="587" t="s">
        <v>6476</v>
      </c>
      <c r="E70" s="589"/>
      <c r="F70" s="590" t="s">
        <v>6477</v>
      </c>
      <c r="G70" s="591">
        <f>VLOOKUP(F70,'Прайс-лист'!B:K,10,0)</f>
        <v>660</v>
      </c>
      <c r="H70" s="592"/>
      <c r="I70" s="591"/>
      <c r="J70" s="593"/>
      <c r="K70" s="591">
        <f t="shared" si="5"/>
        <v>0</v>
      </c>
      <c r="M70" s="1160"/>
      <c r="N70" s="1563"/>
      <c r="O70" s="585" t="s">
        <v>6484</v>
      </c>
      <c r="P70" s="587" t="s">
        <v>6479</v>
      </c>
      <c r="Q70" s="589"/>
      <c r="R70" s="590" t="s">
        <v>6485</v>
      </c>
      <c r="S70" s="591">
        <f>VLOOKUP(R70,'Прайс-лист'!B:K,10,0)</f>
        <v>430</v>
      </c>
      <c r="T70" s="592"/>
      <c r="U70" s="591"/>
      <c r="V70" s="593"/>
      <c r="W70" s="591">
        <f>V70*S70</f>
        <v>0</v>
      </c>
    </row>
    <row r="71" spans="1:23" ht="81" customHeight="1">
      <c r="A71" s="1160"/>
      <c r="B71" s="1563"/>
      <c r="C71" s="585" t="s">
        <v>6486</v>
      </c>
      <c r="D71" s="587" t="s">
        <v>6487</v>
      </c>
      <c r="E71" s="589"/>
      <c r="F71" s="590" t="s">
        <v>6488</v>
      </c>
      <c r="G71" s="591">
        <f>VLOOKUP(F71,'Прайс-лист'!B:K,10,0)</f>
        <v>340</v>
      </c>
      <c r="H71" s="592">
        <v>0.15</v>
      </c>
      <c r="I71" s="591">
        <f>G71*(1-H71)</f>
        <v>289</v>
      </c>
      <c r="J71" s="593"/>
      <c r="K71" s="591">
        <f>J71*I71</f>
        <v>0</v>
      </c>
    </row>
    <row r="72" spans="1:23" ht="81" customHeight="1">
      <c r="A72" s="1160"/>
      <c r="B72" s="1563"/>
      <c r="C72" s="585" t="s">
        <v>6489</v>
      </c>
      <c r="D72" s="587" t="s">
        <v>6490</v>
      </c>
      <c r="E72" s="589"/>
      <c r="F72" s="590" t="s">
        <v>6491</v>
      </c>
      <c r="G72" s="591">
        <f>VLOOKUP(F72,'Прайс-лист'!B:K,10,0)</f>
        <v>360</v>
      </c>
      <c r="H72" s="592"/>
      <c r="I72" s="591"/>
      <c r="J72" s="593"/>
      <c r="K72" s="591">
        <f t="shared" si="5"/>
        <v>0</v>
      </c>
    </row>
    <row r="73" spans="1:23" ht="81" customHeight="1">
      <c r="A73" s="1160"/>
      <c r="B73" s="1563"/>
      <c r="C73" s="585" t="s">
        <v>6492</v>
      </c>
      <c r="D73" s="587" t="s">
        <v>6490</v>
      </c>
      <c r="E73" s="589"/>
      <c r="F73" s="590" t="s">
        <v>6493</v>
      </c>
      <c r="G73" s="591">
        <f>VLOOKUP(F73,'Прайс-лист'!B:K,10,0)</f>
        <v>360</v>
      </c>
      <c r="H73" s="592"/>
      <c r="I73" s="591"/>
      <c r="J73" s="593"/>
      <c r="K73" s="591">
        <f>J73*G73</f>
        <v>0</v>
      </c>
    </row>
    <row r="74" spans="1:23" ht="11.25" customHeight="1" thickBot="1">
      <c r="A74" s="1564" t="s">
        <v>17</v>
      </c>
      <c r="B74" s="1564"/>
      <c r="C74" s="1564"/>
      <c r="D74" s="1564"/>
      <c r="E74" s="1564"/>
      <c r="F74" s="1564"/>
      <c r="G74" s="1564"/>
      <c r="H74" s="1564"/>
      <c r="I74" s="1564"/>
      <c r="J74" s="1564"/>
      <c r="K74" s="1564"/>
    </row>
    <row r="75" spans="1:23" ht="12" customHeight="1" thickBot="1">
      <c r="A75" s="1162" t="s">
        <v>6927</v>
      </c>
      <c r="B75" s="1163"/>
      <c r="C75" s="1163"/>
      <c r="D75" s="1163"/>
      <c r="E75" s="1163"/>
      <c r="F75" s="1163"/>
      <c r="G75" s="1163"/>
      <c r="H75" s="1163"/>
      <c r="I75" s="1163"/>
      <c r="J75" s="1163"/>
      <c r="K75" s="1164"/>
      <c r="M75" s="1162" t="s">
        <v>6928</v>
      </c>
      <c r="N75" s="1163"/>
      <c r="O75" s="1163"/>
      <c r="P75" s="1163"/>
      <c r="Q75" s="1163"/>
      <c r="R75" s="1163"/>
      <c r="S75" s="1163"/>
      <c r="T75" s="1163"/>
      <c r="U75" s="1163"/>
      <c r="V75" s="1163"/>
      <c r="W75" s="1164"/>
    </row>
    <row r="76" spans="1:23" s="277" customFormat="1" ht="18">
      <c r="A76" s="1165" t="s">
        <v>5030</v>
      </c>
      <c r="B76" s="1165"/>
      <c r="C76" s="426" t="s">
        <v>5031</v>
      </c>
      <c r="D76" s="586" t="s">
        <v>5047</v>
      </c>
      <c r="E76" s="586" t="s">
        <v>5032</v>
      </c>
      <c r="F76" s="586"/>
      <c r="G76" s="428" t="s">
        <v>5000</v>
      </c>
      <c r="H76" s="448" t="s">
        <v>5292</v>
      </c>
      <c r="I76" s="428" t="s">
        <v>5293</v>
      </c>
      <c r="J76" s="586" t="s">
        <v>5005</v>
      </c>
      <c r="K76" s="586" t="s">
        <v>5033</v>
      </c>
      <c r="M76" s="1165" t="s">
        <v>5030</v>
      </c>
      <c r="N76" s="1165"/>
      <c r="O76" s="426" t="s">
        <v>5031</v>
      </c>
      <c r="P76" s="586" t="s">
        <v>5047</v>
      </c>
      <c r="Q76" s="586" t="s">
        <v>5032</v>
      </c>
      <c r="R76" s="586"/>
      <c r="S76" s="428" t="s">
        <v>5000</v>
      </c>
      <c r="T76" s="448" t="s">
        <v>5292</v>
      </c>
      <c r="U76" s="428" t="s">
        <v>5293</v>
      </c>
      <c r="V76" s="586" t="s">
        <v>5005</v>
      </c>
      <c r="W76" s="586" t="s">
        <v>5033</v>
      </c>
    </row>
    <row r="77" spans="1:23" ht="89.25" customHeight="1">
      <c r="A77" s="1160"/>
      <c r="B77" s="1563"/>
      <c r="C77" s="585" t="s">
        <v>6494</v>
      </c>
      <c r="D77" s="587" t="s">
        <v>6495</v>
      </c>
      <c r="E77" s="589"/>
      <c r="F77" s="590" t="s">
        <v>6496</v>
      </c>
      <c r="G77" s="591">
        <f>VLOOKUP(F77,'Прайс-лист'!B:K,10,0)</f>
        <v>1790</v>
      </c>
      <c r="H77" s="592"/>
      <c r="I77" s="591"/>
      <c r="J77" s="593"/>
      <c r="K77" s="591">
        <f>J77*G77</f>
        <v>0</v>
      </c>
      <c r="M77" s="1160"/>
      <c r="N77" s="1563"/>
      <c r="O77" s="585" t="s">
        <v>6502</v>
      </c>
      <c r="P77" s="587" t="s">
        <v>6503</v>
      </c>
      <c r="Q77" s="589"/>
      <c r="R77" s="590" t="s">
        <v>6504</v>
      </c>
      <c r="S77" s="591">
        <f>VLOOKUP(R77,'Прайс-лист'!B:K,10,0)</f>
        <v>890</v>
      </c>
      <c r="T77" s="592"/>
      <c r="U77" s="591"/>
      <c r="V77" s="593"/>
      <c r="W77" s="591">
        <f>V77*S77</f>
        <v>0</v>
      </c>
    </row>
    <row r="78" spans="1:23" ht="89.25" customHeight="1">
      <c r="A78" s="1160"/>
      <c r="B78" s="1563"/>
      <c r="C78" s="585" t="s">
        <v>6497</v>
      </c>
      <c r="D78" s="587" t="s">
        <v>6498</v>
      </c>
      <c r="E78" s="589"/>
      <c r="F78" s="590" t="s">
        <v>6499</v>
      </c>
      <c r="G78" s="591">
        <f>VLOOKUP(F78,'Прайс-лист'!B:K,10,0)</f>
        <v>1790</v>
      </c>
      <c r="H78" s="592"/>
      <c r="I78" s="591"/>
      <c r="J78" s="593"/>
      <c r="K78" s="591">
        <f>J78*G78</f>
        <v>0</v>
      </c>
      <c r="M78" s="1160"/>
      <c r="N78" s="1563"/>
      <c r="O78" s="585" t="s">
        <v>6505</v>
      </c>
      <c r="P78" s="587" t="s">
        <v>6503</v>
      </c>
      <c r="Q78" s="589"/>
      <c r="R78" s="590" t="s">
        <v>6506</v>
      </c>
      <c r="S78" s="591">
        <f>VLOOKUP(R78,'Прайс-лист'!B:K,10,0)</f>
        <v>890</v>
      </c>
      <c r="T78" s="592"/>
      <c r="U78" s="591"/>
      <c r="V78" s="593"/>
      <c r="W78" s="591">
        <f>V78*S78</f>
        <v>0</v>
      </c>
    </row>
    <row r="79" spans="1:23" ht="89.25" customHeight="1">
      <c r="A79" s="1160"/>
      <c r="B79" s="1563"/>
      <c r="C79" s="585" t="s">
        <v>6500</v>
      </c>
      <c r="D79" s="587" t="s">
        <v>6495</v>
      </c>
      <c r="E79" s="589"/>
      <c r="F79" s="590" t="s">
        <v>6501</v>
      </c>
      <c r="G79" s="591">
        <f>VLOOKUP(F79,'Прайс-лист'!B:K,10,0)</f>
        <v>1790</v>
      </c>
      <c r="H79" s="592"/>
      <c r="I79" s="591"/>
      <c r="J79" s="593"/>
      <c r="K79" s="591">
        <f>J79*G79</f>
        <v>0</v>
      </c>
      <c r="M79" s="1160"/>
      <c r="N79" s="1563"/>
      <c r="O79" s="585" t="s">
        <v>6507</v>
      </c>
      <c r="P79" s="587" t="s">
        <v>6503</v>
      </c>
      <c r="Q79" s="589"/>
      <c r="R79" s="590" t="s">
        <v>6508</v>
      </c>
      <c r="S79" s="591">
        <f>VLOOKUP(R79,'Прайс-лист'!B:K,10,0)</f>
        <v>890</v>
      </c>
      <c r="T79" s="592"/>
      <c r="U79" s="591"/>
      <c r="V79" s="593"/>
      <c r="W79" s="591">
        <f>V79*S79</f>
        <v>0</v>
      </c>
    </row>
    <row r="80" spans="1:23" ht="89.25" customHeight="1"/>
  </sheetData>
  <sheetProtection algorithmName="SHA-512" hashValue="khIChTK2CdhheHGI9pS4H79GIva9INKyCG62W0MRYKVhq4m+QWeh0KKNVH1UUECZ2RiSzgRlegcP0oIcA9tECg==" saltValue="RyPhgPlvEKYAiGvoXQlFFw==" spinCount="100000" sheet="1" objects="1" scenarios="1"/>
  <autoFilter ref="A1:W58">
    <filterColumn colId="0" showButton="0"/>
    <filterColumn colId="1" showButton="0"/>
    <filterColumn colId="2" showButton="0"/>
    <filterColumn colId="3" showButton="0"/>
    <filterColumn colId="4" showButton="0"/>
    <filterColumn colId="5" showButton="0"/>
    <filterColumn colId="6" showButton="0"/>
    <filterColumn colId="7" showButton="0"/>
    <filterColumn colId="8" showButton="0"/>
    <filterColumn colId="9" showButton="0"/>
    <filterColumn colId="10" showButton="0"/>
    <filterColumn colId="11" showButton="0"/>
    <filterColumn colId="12" showButton="0"/>
    <filterColumn colId="13" showButton="0"/>
    <filterColumn colId="14" showButton="0"/>
    <filterColumn colId="15" showButton="0"/>
    <filterColumn colId="16" showButton="0"/>
    <filterColumn colId="17" showButton="0"/>
    <filterColumn colId="18" showButton="0"/>
    <filterColumn colId="19" showButton="0"/>
    <filterColumn colId="20" showButton="0"/>
    <filterColumn colId="21" showButton="0"/>
  </autoFilter>
  <mergeCells count="170">
    <mergeCell ref="P6:P10"/>
    <mergeCell ref="A7:B7"/>
    <mergeCell ref="M7:N7"/>
    <mergeCell ref="A8:B8"/>
    <mergeCell ref="M8:N8"/>
    <mergeCell ref="A1:W1"/>
    <mergeCell ref="A2:K2"/>
    <mergeCell ref="M2:W2"/>
    <mergeCell ref="A3:K3"/>
    <mergeCell ref="M3:W3"/>
    <mergeCell ref="A4:W4"/>
    <mergeCell ref="A9:B9"/>
    <mergeCell ref="M9:N9"/>
    <mergeCell ref="A10:B10"/>
    <mergeCell ref="M10:N10"/>
    <mergeCell ref="A5:B5"/>
    <mergeCell ref="M5:N5"/>
    <mergeCell ref="A6:B6"/>
    <mergeCell ref="D6:D10"/>
    <mergeCell ref="M6:N6"/>
    <mergeCell ref="V11:V12"/>
    <mergeCell ref="W11:W12"/>
    <mergeCell ref="A12:B12"/>
    <mergeCell ref="A13:B13"/>
    <mergeCell ref="M13:N14"/>
    <mergeCell ref="O13:O14"/>
    <mergeCell ref="Q13:Q14"/>
    <mergeCell ref="R13:R14"/>
    <mergeCell ref="S13:S14"/>
    <mergeCell ref="O11:O12"/>
    <mergeCell ref="P11:P14"/>
    <mergeCell ref="Q11:Q12"/>
    <mergeCell ref="R11:R12"/>
    <mergeCell ref="S11:S12"/>
    <mergeCell ref="T11:T12"/>
    <mergeCell ref="T13:T14"/>
    <mergeCell ref="U13:U14"/>
    <mergeCell ref="V13:V14"/>
    <mergeCell ref="W13:W14"/>
    <mergeCell ref="A14:B14"/>
    <mergeCell ref="A11:B11"/>
    <mergeCell ref="D11:D15"/>
    <mergeCell ref="M11:N12"/>
    <mergeCell ref="U11:U12"/>
    <mergeCell ref="A18:K18"/>
    <mergeCell ref="M18:W18"/>
    <mergeCell ref="A19:K19"/>
    <mergeCell ref="M19:W19"/>
    <mergeCell ref="A20:W20"/>
    <mergeCell ref="A21:B21"/>
    <mergeCell ref="M21:N21"/>
    <mergeCell ref="S15:S16"/>
    <mergeCell ref="T15:T16"/>
    <mergeCell ref="U15:U16"/>
    <mergeCell ref="V15:V16"/>
    <mergeCell ref="W15:W16"/>
    <mergeCell ref="M17:N17"/>
    <mergeCell ref="A15:B15"/>
    <mergeCell ref="M15:N16"/>
    <mergeCell ref="O15:O16"/>
    <mergeCell ref="P15:P17"/>
    <mergeCell ref="Q15:Q16"/>
    <mergeCell ref="R15:R16"/>
    <mergeCell ref="S22:S23"/>
    <mergeCell ref="T22:T23"/>
    <mergeCell ref="U22:U23"/>
    <mergeCell ref="V22:V23"/>
    <mergeCell ref="W22:W23"/>
    <mergeCell ref="A23:B23"/>
    <mergeCell ref="A22:B22"/>
    <mergeCell ref="M22:N23"/>
    <mergeCell ref="O22:O23"/>
    <mergeCell ref="P22:P23"/>
    <mergeCell ref="Q22:Q23"/>
    <mergeCell ref="R22:R23"/>
    <mergeCell ref="A29:B29"/>
    <mergeCell ref="M29:N29"/>
    <mergeCell ref="A30:K30"/>
    <mergeCell ref="M30:W30"/>
    <mergeCell ref="A31:W31"/>
    <mergeCell ref="A24:B24"/>
    <mergeCell ref="A25:B25"/>
    <mergeCell ref="A26:K26"/>
    <mergeCell ref="A27:W27"/>
    <mergeCell ref="A28:B28"/>
    <mergeCell ref="M28:N28"/>
    <mergeCell ref="A36:B36"/>
    <mergeCell ref="A37:K37"/>
    <mergeCell ref="A38:K38"/>
    <mergeCell ref="M38:W38"/>
    <mergeCell ref="A39:W39"/>
    <mergeCell ref="A40:B40"/>
    <mergeCell ref="M40:N40"/>
    <mergeCell ref="A32:W32"/>
    <mergeCell ref="A33:B33"/>
    <mergeCell ref="M33:N33"/>
    <mergeCell ref="A34:B34"/>
    <mergeCell ref="M34:N34"/>
    <mergeCell ref="A35:B35"/>
    <mergeCell ref="M35:N35"/>
    <mergeCell ref="M45:N45"/>
    <mergeCell ref="A46:K46"/>
    <mergeCell ref="A47:W47"/>
    <mergeCell ref="A48:W48"/>
    <mergeCell ref="A49:B49"/>
    <mergeCell ref="M49:N49"/>
    <mergeCell ref="A41:B41"/>
    <mergeCell ref="M41:N41"/>
    <mergeCell ref="P41:P45"/>
    <mergeCell ref="A42:B42"/>
    <mergeCell ref="M42:N42"/>
    <mergeCell ref="A43:B43"/>
    <mergeCell ref="M43:N43"/>
    <mergeCell ref="A44:B44"/>
    <mergeCell ref="M44:N44"/>
    <mergeCell ref="A45:B45"/>
    <mergeCell ref="A50:B50"/>
    <mergeCell ref="M50:N50"/>
    <mergeCell ref="P50:P54"/>
    <mergeCell ref="A51:B51"/>
    <mergeCell ref="D51:D55"/>
    <mergeCell ref="M51:N51"/>
    <mergeCell ref="A52:B52"/>
    <mergeCell ref="M52:N52"/>
    <mergeCell ref="A53:B53"/>
    <mergeCell ref="M53:N53"/>
    <mergeCell ref="M57:W57"/>
    <mergeCell ref="A58:W58"/>
    <mergeCell ref="A59:K59"/>
    <mergeCell ref="M59:W59"/>
    <mergeCell ref="A54:B54"/>
    <mergeCell ref="M54:N54"/>
    <mergeCell ref="A55:B55"/>
    <mergeCell ref="M55:N55"/>
    <mergeCell ref="P55:P56"/>
    <mergeCell ref="A56:B56"/>
    <mergeCell ref="M56:N56"/>
    <mergeCell ref="A62:B62"/>
    <mergeCell ref="M62:N62"/>
    <mergeCell ref="A63:B63"/>
    <mergeCell ref="M63:N63"/>
    <mergeCell ref="A64:B64"/>
    <mergeCell ref="M64:N64"/>
    <mergeCell ref="A60:W60"/>
    <mergeCell ref="A61:B61"/>
    <mergeCell ref="M61:N61"/>
    <mergeCell ref="A69:B69"/>
    <mergeCell ref="M69:N69"/>
    <mergeCell ref="A70:B70"/>
    <mergeCell ref="M70:N70"/>
    <mergeCell ref="A71:B71"/>
    <mergeCell ref="A72:B72"/>
    <mergeCell ref="A65:K65"/>
    <mergeCell ref="A66:W66"/>
    <mergeCell ref="A67:B67"/>
    <mergeCell ref="M67:N67"/>
    <mergeCell ref="A68:B68"/>
    <mergeCell ref="M68:N68"/>
    <mergeCell ref="A77:B77"/>
    <mergeCell ref="M77:N77"/>
    <mergeCell ref="A78:B78"/>
    <mergeCell ref="M78:N78"/>
    <mergeCell ref="A79:B79"/>
    <mergeCell ref="M79:N79"/>
    <mergeCell ref="A73:B73"/>
    <mergeCell ref="A74:K74"/>
    <mergeCell ref="A75:K75"/>
    <mergeCell ref="M75:W75"/>
    <mergeCell ref="A76:B76"/>
    <mergeCell ref="M76:N76"/>
  </mergeCells>
  <conditionalFormatting sqref="V42:V43 J41 J62:J64 V62:V64 J68:J70 V68:V70 J34:J36 V51:V52 J43:J44 J50 V17 J29 V29">
    <cfRule type="cellIs" dxfId="321" priority="67" operator="greaterThan">
      <formula>0</formula>
    </cfRule>
  </conditionalFormatting>
  <conditionalFormatting sqref="V42:V43 J41 J62:J64 V62:V64 J68:J70 V68:V70 J34:J36 V51:V52 J43:J44 J50 V17 J29 V29">
    <cfRule type="cellIs" dxfId="320" priority="68" operator="greaterThan">
      <formula>0</formula>
    </cfRule>
  </conditionalFormatting>
  <conditionalFormatting sqref="V35">
    <cfRule type="cellIs" dxfId="319" priority="65" operator="greaterThan">
      <formula>0</formula>
    </cfRule>
  </conditionalFormatting>
  <conditionalFormatting sqref="V35">
    <cfRule type="cellIs" dxfId="318" priority="66" operator="greaterThan">
      <formula>0</formula>
    </cfRule>
  </conditionalFormatting>
  <conditionalFormatting sqref="V34">
    <cfRule type="cellIs" dxfId="317" priority="59" operator="greaterThan">
      <formula>0</formula>
    </cfRule>
  </conditionalFormatting>
  <conditionalFormatting sqref="V34">
    <cfRule type="cellIs" dxfId="316" priority="60" operator="greaterThan">
      <formula>0</formula>
    </cfRule>
  </conditionalFormatting>
  <conditionalFormatting sqref="J77">
    <cfRule type="cellIs" dxfId="315" priority="57" operator="greaterThan">
      <formula>0</formula>
    </cfRule>
  </conditionalFormatting>
  <conditionalFormatting sqref="J77">
    <cfRule type="cellIs" dxfId="314" priority="58" operator="greaterThan">
      <formula>0</formula>
    </cfRule>
  </conditionalFormatting>
  <conditionalFormatting sqref="J78:J79 V77:V79">
    <cfRule type="cellIs" dxfId="313" priority="55" operator="greaterThan">
      <formula>0</formula>
    </cfRule>
  </conditionalFormatting>
  <conditionalFormatting sqref="J78:J79 V77:V79">
    <cfRule type="cellIs" dxfId="312" priority="56" operator="greaterThan">
      <formula>0</formula>
    </cfRule>
  </conditionalFormatting>
  <conditionalFormatting sqref="J72:J73">
    <cfRule type="cellIs" dxfId="311" priority="53" operator="greaterThan">
      <formula>0</formula>
    </cfRule>
  </conditionalFormatting>
  <conditionalFormatting sqref="J72:J73">
    <cfRule type="cellIs" dxfId="310" priority="54" operator="greaterThan">
      <formula>0</formula>
    </cfRule>
  </conditionalFormatting>
  <conditionalFormatting sqref="J71">
    <cfRule type="cellIs" dxfId="309" priority="51" operator="greaterThan">
      <formula>0</formula>
    </cfRule>
  </conditionalFormatting>
  <conditionalFormatting sqref="J71">
    <cfRule type="cellIs" dxfId="308" priority="52" operator="greaterThan">
      <formula>0</formula>
    </cfRule>
  </conditionalFormatting>
  <conditionalFormatting sqref="J42">
    <cfRule type="cellIs" dxfId="307" priority="49" operator="greaterThan">
      <formula>0</formula>
    </cfRule>
  </conditionalFormatting>
  <conditionalFormatting sqref="J42">
    <cfRule type="cellIs" dxfId="306" priority="50" operator="greaterThan">
      <formula>0</formula>
    </cfRule>
  </conditionalFormatting>
  <conditionalFormatting sqref="V41">
    <cfRule type="cellIs" dxfId="305" priority="47" operator="greaterThan">
      <formula>0</formula>
    </cfRule>
  </conditionalFormatting>
  <conditionalFormatting sqref="V41">
    <cfRule type="cellIs" dxfId="304" priority="48" operator="greaterThan">
      <formula>0</formula>
    </cfRule>
  </conditionalFormatting>
  <conditionalFormatting sqref="V50">
    <cfRule type="cellIs" dxfId="303" priority="45" operator="greaterThan">
      <formula>0</formula>
    </cfRule>
  </conditionalFormatting>
  <conditionalFormatting sqref="V50">
    <cfRule type="cellIs" dxfId="302" priority="46" operator="greaterThan">
      <formula>0</formula>
    </cfRule>
  </conditionalFormatting>
  <conditionalFormatting sqref="J23">
    <cfRule type="cellIs" dxfId="301" priority="43" operator="greaterThan">
      <formula>0</formula>
    </cfRule>
  </conditionalFormatting>
  <conditionalFormatting sqref="J23">
    <cfRule type="cellIs" dxfId="300" priority="44" operator="greaterThan">
      <formula>0</formula>
    </cfRule>
  </conditionalFormatting>
  <conditionalFormatting sqref="J24">
    <cfRule type="cellIs" dxfId="299" priority="41" operator="greaterThan">
      <formula>0</formula>
    </cfRule>
  </conditionalFormatting>
  <conditionalFormatting sqref="J24">
    <cfRule type="cellIs" dxfId="298" priority="42" operator="greaterThan">
      <formula>0</formula>
    </cfRule>
  </conditionalFormatting>
  <conditionalFormatting sqref="J25">
    <cfRule type="cellIs" dxfId="297" priority="39" operator="greaterThan">
      <formula>0</formula>
    </cfRule>
  </conditionalFormatting>
  <conditionalFormatting sqref="J25">
    <cfRule type="cellIs" dxfId="296" priority="40" operator="greaterThan">
      <formula>0</formula>
    </cfRule>
  </conditionalFormatting>
  <conditionalFormatting sqref="J22">
    <cfRule type="cellIs" dxfId="295" priority="37" operator="greaterThan">
      <formula>0</formula>
    </cfRule>
  </conditionalFormatting>
  <conditionalFormatting sqref="J22">
    <cfRule type="cellIs" dxfId="294" priority="38" operator="greaterThan">
      <formula>0</formula>
    </cfRule>
  </conditionalFormatting>
  <conditionalFormatting sqref="V22">
    <cfRule type="cellIs" dxfId="293" priority="35" operator="greaterThan">
      <formula>0</formula>
    </cfRule>
  </conditionalFormatting>
  <conditionalFormatting sqref="V22">
    <cfRule type="cellIs" dxfId="292" priority="36" operator="greaterThan">
      <formula>0</formula>
    </cfRule>
  </conditionalFormatting>
  <conditionalFormatting sqref="V53:V54">
    <cfRule type="cellIs" dxfId="291" priority="33" operator="greaterThan">
      <formula>0</formula>
    </cfRule>
  </conditionalFormatting>
  <conditionalFormatting sqref="V53:V54">
    <cfRule type="cellIs" dxfId="290" priority="34" operator="greaterThan">
      <formula>0</formula>
    </cfRule>
  </conditionalFormatting>
  <conditionalFormatting sqref="V7:V8">
    <cfRule type="cellIs" dxfId="289" priority="31" operator="greaterThan">
      <formula>0</formula>
    </cfRule>
  </conditionalFormatting>
  <conditionalFormatting sqref="V7:V8">
    <cfRule type="cellIs" dxfId="288" priority="32" operator="greaterThan">
      <formula>0</formula>
    </cfRule>
  </conditionalFormatting>
  <conditionalFormatting sqref="V6">
    <cfRule type="cellIs" dxfId="287" priority="29" operator="greaterThan">
      <formula>0</formula>
    </cfRule>
  </conditionalFormatting>
  <conditionalFormatting sqref="V6">
    <cfRule type="cellIs" dxfId="286" priority="30" operator="greaterThan">
      <formula>0</formula>
    </cfRule>
  </conditionalFormatting>
  <conditionalFormatting sqref="V9:V10">
    <cfRule type="cellIs" dxfId="285" priority="27" operator="greaterThan">
      <formula>0</formula>
    </cfRule>
  </conditionalFormatting>
  <conditionalFormatting sqref="V9:V10">
    <cfRule type="cellIs" dxfId="284" priority="28" operator="greaterThan">
      <formula>0</formula>
    </cfRule>
  </conditionalFormatting>
  <conditionalFormatting sqref="J8:J15">
    <cfRule type="cellIs" dxfId="283" priority="25" operator="greaterThan">
      <formula>0</formula>
    </cfRule>
  </conditionalFormatting>
  <conditionalFormatting sqref="J8:J15">
    <cfRule type="cellIs" dxfId="282" priority="26" operator="greaterThan">
      <formula>0</formula>
    </cfRule>
  </conditionalFormatting>
  <conditionalFormatting sqref="J6:J7">
    <cfRule type="cellIs" dxfId="281" priority="23" operator="greaterThan">
      <formula>0</formula>
    </cfRule>
  </conditionalFormatting>
  <conditionalFormatting sqref="J6:J7">
    <cfRule type="cellIs" dxfId="280" priority="24" operator="greaterThan">
      <formula>0</formula>
    </cfRule>
  </conditionalFormatting>
  <conditionalFormatting sqref="V11">
    <cfRule type="cellIs" dxfId="279" priority="21" operator="greaterThan">
      <formula>0</formula>
    </cfRule>
  </conditionalFormatting>
  <conditionalFormatting sqref="V11">
    <cfRule type="cellIs" dxfId="278" priority="22" operator="greaterThan">
      <formula>0</formula>
    </cfRule>
  </conditionalFormatting>
  <conditionalFormatting sqref="V13">
    <cfRule type="cellIs" dxfId="277" priority="19" operator="greaterThan">
      <formula>0</formula>
    </cfRule>
  </conditionalFormatting>
  <conditionalFormatting sqref="V13">
    <cfRule type="cellIs" dxfId="276" priority="20" operator="greaterThan">
      <formula>0</formula>
    </cfRule>
  </conditionalFormatting>
  <conditionalFormatting sqref="J16:J17">
    <cfRule type="cellIs" dxfId="275" priority="17" operator="greaterThan">
      <formula>0</formula>
    </cfRule>
  </conditionalFormatting>
  <conditionalFormatting sqref="J16:J17">
    <cfRule type="cellIs" dxfId="274" priority="18" operator="greaterThan">
      <formula>0</formula>
    </cfRule>
  </conditionalFormatting>
  <conditionalFormatting sqref="V15">
    <cfRule type="cellIs" dxfId="273" priority="15" operator="greaterThan">
      <formula>0</formula>
    </cfRule>
  </conditionalFormatting>
  <conditionalFormatting sqref="V15">
    <cfRule type="cellIs" dxfId="272" priority="16" operator="greaterThan">
      <formula>0</formula>
    </cfRule>
  </conditionalFormatting>
  <conditionalFormatting sqref="V45">
    <cfRule type="cellIs" dxfId="271" priority="13" operator="greaterThan">
      <formula>0</formula>
    </cfRule>
  </conditionalFormatting>
  <conditionalFormatting sqref="V45">
    <cfRule type="cellIs" dxfId="270" priority="14" operator="greaterThan">
      <formula>0</formula>
    </cfRule>
  </conditionalFormatting>
  <conditionalFormatting sqref="V44">
    <cfRule type="cellIs" dxfId="269" priority="9" operator="greaterThan">
      <formula>0</formula>
    </cfRule>
  </conditionalFormatting>
  <conditionalFormatting sqref="V44">
    <cfRule type="cellIs" dxfId="268" priority="10" operator="greaterThan">
      <formula>0</formula>
    </cfRule>
  </conditionalFormatting>
  <conditionalFormatting sqref="J45">
    <cfRule type="cellIs" dxfId="267" priority="11" operator="greaterThan">
      <formula>0</formula>
    </cfRule>
  </conditionalFormatting>
  <conditionalFormatting sqref="J45">
    <cfRule type="cellIs" dxfId="266" priority="12" operator="greaterThan">
      <formula>0</formula>
    </cfRule>
  </conditionalFormatting>
  <conditionalFormatting sqref="J51:J55">
    <cfRule type="cellIs" dxfId="265" priority="7" operator="greaterThan">
      <formula>0</formula>
    </cfRule>
  </conditionalFormatting>
  <conditionalFormatting sqref="J51:J55">
    <cfRule type="cellIs" dxfId="264" priority="8" operator="greaterThan">
      <formula>0</formula>
    </cfRule>
  </conditionalFormatting>
  <conditionalFormatting sqref="V55">
    <cfRule type="cellIs" dxfId="263" priority="5" operator="greaterThan">
      <formula>0</formula>
    </cfRule>
  </conditionalFormatting>
  <conditionalFormatting sqref="V55">
    <cfRule type="cellIs" dxfId="262" priority="6" operator="greaterThan">
      <formula>0</formula>
    </cfRule>
  </conditionalFormatting>
  <conditionalFormatting sqref="V56">
    <cfRule type="cellIs" dxfId="261" priority="3" operator="greaterThan">
      <formula>0</formula>
    </cfRule>
  </conditionalFormatting>
  <conditionalFormatting sqref="V56">
    <cfRule type="cellIs" dxfId="260" priority="4" operator="greaterThan">
      <formula>0</formula>
    </cfRule>
  </conditionalFormatting>
  <conditionalFormatting sqref="J56">
    <cfRule type="cellIs" dxfId="259" priority="1" operator="greaterThan">
      <formula>0</formula>
    </cfRule>
  </conditionalFormatting>
  <conditionalFormatting sqref="J56">
    <cfRule type="cellIs" dxfId="258" priority="2" operator="greaterThan">
      <formula>0</formula>
    </cfRule>
  </conditionalFormatting>
  <pageMargins left="0.23622047244094491" right="0.23622047244094491" top="0.74803149606299213" bottom="0.74803149606299213" header="0.31496062992125984" footer="0.31496062992125984"/>
  <pageSetup paperSize="9" scale="43" orientation="portrait" r:id="rId1"/>
  <headerFooter>
    <oddFooter>&amp;R&amp;"Arial,обычный"&amp;16Стр.&amp;P</oddFooter>
  </headerFooter>
  <rowBreaks count="2" manualBreakCount="2">
    <brk id="29" max="16383" man="1"/>
    <brk id="57" max="16383" man="1"/>
  </rowBreaks>
  <drawing r:id="rId2"/>
</worksheet>
</file>

<file path=xl/worksheets/sheet27.xml><?xml version="1.0" encoding="utf-8"?>
<worksheet xmlns="http://schemas.openxmlformats.org/spreadsheetml/2006/main" xmlns:r="http://schemas.openxmlformats.org/officeDocument/2006/relationships">
  <sheetPr>
    <tabColor theme="3" tint="0.59999389629810485"/>
  </sheetPr>
  <dimension ref="A1:L41"/>
  <sheetViews>
    <sheetView zoomScaleNormal="100" workbookViewId="0">
      <pane ySplit="1" topLeftCell="A32" activePane="bottomLeft" state="frozen"/>
      <selection pane="bottomLeft" activeCell="L8" sqref="L8"/>
    </sheetView>
  </sheetViews>
  <sheetFormatPr defaultRowHeight="15"/>
  <cols>
    <col min="1" max="2" width="15.7109375" customWidth="1"/>
    <col min="3" max="3" width="33.140625" customWidth="1"/>
    <col min="4" max="4" width="9.5703125" style="271" customWidth="1"/>
    <col min="5" max="5" width="5.28515625" bestFit="1" customWidth="1"/>
    <col min="6" max="6" width="9" hidden="1" customWidth="1"/>
    <col min="7" max="7" width="9.140625" style="272"/>
    <col min="9" max="9" width="13.140625" customWidth="1"/>
  </cols>
  <sheetData>
    <row r="1" spans="1:12" s="285" customFormat="1" ht="12" customHeight="1" thickBot="1">
      <c r="A1" s="1176" t="s">
        <v>5037</v>
      </c>
      <c r="B1" s="1177"/>
      <c r="C1" s="1177"/>
      <c r="D1" s="1177"/>
      <c r="E1" s="1177"/>
      <c r="F1" s="1177"/>
      <c r="G1" s="1177"/>
      <c r="H1" s="1177"/>
      <c r="I1" s="1178"/>
    </row>
    <row r="2" spans="1:12" ht="11.25" customHeight="1" thickBot="1">
      <c r="A2" s="1161" t="s">
        <v>17</v>
      </c>
      <c r="B2" s="1161"/>
      <c r="C2" s="1161"/>
      <c r="D2" s="1161"/>
      <c r="E2" s="1161"/>
      <c r="F2" s="1161"/>
      <c r="G2" s="1161"/>
      <c r="H2" s="1161"/>
      <c r="I2" s="1161"/>
    </row>
    <row r="3" spans="1:12" ht="12" customHeight="1" thickBot="1">
      <c r="A3" s="1162" t="s">
        <v>5441</v>
      </c>
      <c r="B3" s="1163"/>
      <c r="C3" s="1163"/>
      <c r="D3" s="1163"/>
      <c r="E3" s="1163"/>
      <c r="F3" s="1163"/>
      <c r="G3" s="1163"/>
      <c r="H3" s="1163"/>
      <c r="I3" s="1164"/>
    </row>
    <row r="4" spans="1:12" s="277" customFormat="1" ht="18">
      <c r="A4" s="1165" t="s">
        <v>5030</v>
      </c>
      <c r="B4" s="1165"/>
      <c r="C4" s="426" t="s">
        <v>5031</v>
      </c>
      <c r="D4" s="451" t="s">
        <v>5047</v>
      </c>
      <c r="E4" s="451" t="s">
        <v>5032</v>
      </c>
      <c r="F4" s="451"/>
      <c r="G4" s="428" t="s">
        <v>5000</v>
      </c>
      <c r="H4" s="451" t="s">
        <v>5005</v>
      </c>
      <c r="I4" s="451" t="s">
        <v>5033</v>
      </c>
      <c r="L4"/>
    </row>
    <row r="5" spans="1:12" ht="29.25" customHeight="1">
      <c r="A5" s="1169"/>
      <c r="B5" s="1170"/>
      <c r="C5" s="1167" t="s">
        <v>6639</v>
      </c>
      <c r="D5" s="430" t="s">
        <v>6640</v>
      </c>
      <c r="E5" s="431"/>
      <c r="F5" s="432" t="s">
        <v>6575</v>
      </c>
      <c r="G5" s="433">
        <f>VLOOKUP(F5,'Прайс-лист'!B:K,10,0)</f>
        <v>309</v>
      </c>
      <c r="H5" s="434"/>
      <c r="I5" s="433">
        <f t="shared" ref="I5:I41" si="0">H5*G5</f>
        <v>0</v>
      </c>
    </row>
    <row r="6" spans="1:12" ht="29.25" customHeight="1">
      <c r="A6" s="1174"/>
      <c r="B6" s="1175"/>
      <c r="C6" s="1173"/>
      <c r="D6" s="430" t="s">
        <v>6641</v>
      </c>
      <c r="E6" s="431"/>
      <c r="F6" s="432" t="s">
        <v>6577</v>
      </c>
      <c r="G6" s="433">
        <f>VLOOKUP(F6,'Прайс-лист'!B:K,10,0)</f>
        <v>399</v>
      </c>
      <c r="H6" s="434"/>
      <c r="I6" s="433">
        <f t="shared" si="0"/>
        <v>0</v>
      </c>
    </row>
    <row r="7" spans="1:12" ht="29.25" customHeight="1">
      <c r="A7" s="1171"/>
      <c r="B7" s="1172"/>
      <c r="C7" s="1168"/>
      <c r="D7" s="430" t="s">
        <v>6642</v>
      </c>
      <c r="E7" s="431"/>
      <c r="F7" s="432" t="s">
        <v>6579</v>
      </c>
      <c r="G7" s="433">
        <f>VLOOKUP(F7,'Прайс-лист'!B:K,10,0)</f>
        <v>419</v>
      </c>
      <c r="H7" s="434"/>
      <c r="I7" s="433">
        <f t="shared" si="0"/>
        <v>0</v>
      </c>
    </row>
    <row r="8" spans="1:12" ht="74.25" customHeight="1">
      <c r="A8" s="1160"/>
      <c r="B8" s="1563"/>
      <c r="C8" s="429" t="s">
        <v>6643</v>
      </c>
      <c r="D8" s="430" t="s">
        <v>6644</v>
      </c>
      <c r="E8" s="431"/>
      <c r="F8" s="432" t="s">
        <v>6581</v>
      </c>
      <c r="G8" s="433">
        <f>VLOOKUP(F8,'Прайс-лист'!B:K,10,0)</f>
        <v>249</v>
      </c>
      <c r="H8" s="434"/>
      <c r="I8" s="433">
        <f t="shared" si="0"/>
        <v>0</v>
      </c>
    </row>
    <row r="9" spans="1:12" ht="87.75" customHeight="1">
      <c r="A9" s="1160"/>
      <c r="B9" s="1563"/>
      <c r="C9" s="429" t="s">
        <v>6645</v>
      </c>
      <c r="D9" s="430" t="s">
        <v>6646</v>
      </c>
      <c r="E9" s="431"/>
      <c r="F9" s="432" t="s">
        <v>6583</v>
      </c>
      <c r="G9" s="433">
        <f>VLOOKUP(F9,'Прайс-лист'!B:K,10,0)</f>
        <v>379</v>
      </c>
      <c r="H9" s="434"/>
      <c r="I9" s="433">
        <f t="shared" si="0"/>
        <v>0</v>
      </c>
    </row>
    <row r="10" spans="1:12" ht="87.75" customHeight="1">
      <c r="A10" s="1160"/>
      <c r="B10" s="1563"/>
      <c r="C10" s="429" t="s">
        <v>6647</v>
      </c>
      <c r="D10" s="430" t="s">
        <v>6648</v>
      </c>
      <c r="E10" s="431"/>
      <c r="F10" s="432" t="s">
        <v>6585</v>
      </c>
      <c r="G10" s="433">
        <f>VLOOKUP(F10,'Прайс-лист'!B:K,10,0)</f>
        <v>429</v>
      </c>
      <c r="H10" s="434"/>
      <c r="I10" s="433">
        <f t="shared" si="0"/>
        <v>0</v>
      </c>
    </row>
    <row r="11" spans="1:12" ht="75" customHeight="1">
      <c r="A11" s="1160"/>
      <c r="B11" s="1563"/>
      <c r="C11" s="429" t="s">
        <v>6649</v>
      </c>
      <c r="D11" s="430" t="s">
        <v>6650</v>
      </c>
      <c r="E11" s="431"/>
      <c r="F11" s="432" t="s">
        <v>6587</v>
      </c>
      <c r="G11" s="433">
        <f>VLOOKUP(F11,'Прайс-лист'!B:K,10,0)</f>
        <v>379</v>
      </c>
      <c r="H11" s="434"/>
      <c r="I11" s="433">
        <f t="shared" si="0"/>
        <v>0</v>
      </c>
    </row>
    <row r="12" spans="1:12" ht="87.75" customHeight="1">
      <c r="A12" s="1160"/>
      <c r="B12" s="1563"/>
      <c r="C12" s="429" t="s">
        <v>6651</v>
      </c>
      <c r="D12" s="430" t="s">
        <v>6652</v>
      </c>
      <c r="E12" s="431"/>
      <c r="F12" s="432" t="s">
        <v>6589</v>
      </c>
      <c r="G12" s="433">
        <f>VLOOKUP(F12,'Прайс-лист'!B:K,10,0)</f>
        <v>729</v>
      </c>
      <c r="H12" s="434"/>
      <c r="I12" s="433">
        <f t="shared" si="0"/>
        <v>0</v>
      </c>
    </row>
    <row r="13" spans="1:12" ht="75" customHeight="1">
      <c r="A13" s="1160"/>
      <c r="B13" s="1563"/>
      <c r="C13" s="429" t="s">
        <v>6653</v>
      </c>
      <c r="D13" s="430" t="s">
        <v>6654</v>
      </c>
      <c r="E13" s="431"/>
      <c r="F13" s="432" t="s">
        <v>6591</v>
      </c>
      <c r="G13" s="433">
        <f>VLOOKUP(F13,'Прайс-лист'!B:K,10,0)</f>
        <v>329</v>
      </c>
      <c r="H13" s="434"/>
      <c r="I13" s="433">
        <f t="shared" si="0"/>
        <v>0</v>
      </c>
    </row>
    <row r="14" spans="1:12" ht="87.75" customHeight="1">
      <c r="A14" s="1160"/>
      <c r="B14" s="1563"/>
      <c r="C14" s="429" t="s">
        <v>6655</v>
      </c>
      <c r="D14" s="430" t="s">
        <v>6656</v>
      </c>
      <c r="E14" s="431"/>
      <c r="F14" s="432" t="s">
        <v>6593</v>
      </c>
      <c r="G14" s="433">
        <f>VLOOKUP(F14,'Прайс-лист'!B:K,10,0)</f>
        <v>479</v>
      </c>
      <c r="H14" s="434"/>
      <c r="I14" s="433">
        <f t="shared" si="0"/>
        <v>0</v>
      </c>
    </row>
    <row r="15" spans="1:12" ht="74.25" customHeight="1">
      <c r="A15" s="1160"/>
      <c r="B15" s="1563"/>
      <c r="C15" s="429" t="s">
        <v>6657</v>
      </c>
      <c r="D15" s="430" t="s">
        <v>6658</v>
      </c>
      <c r="E15" s="431"/>
      <c r="F15" s="432" t="s">
        <v>6595</v>
      </c>
      <c r="G15" s="433">
        <f>VLOOKUP(F15,'Прайс-лист'!B:K,10,0)</f>
        <v>459</v>
      </c>
      <c r="H15" s="434"/>
      <c r="I15" s="433">
        <f t="shared" si="0"/>
        <v>0</v>
      </c>
    </row>
    <row r="16" spans="1:12" ht="54.75" customHeight="1">
      <c r="A16" s="1160"/>
      <c r="B16" s="1563"/>
      <c r="C16" s="429" t="s">
        <v>6659</v>
      </c>
      <c r="D16" s="430" t="s">
        <v>6660</v>
      </c>
      <c r="E16" s="431"/>
      <c r="F16" s="432" t="s">
        <v>6597</v>
      </c>
      <c r="G16" s="433">
        <f>VLOOKUP(F16,'Прайс-лист'!B:K,10,0)</f>
        <v>229</v>
      </c>
      <c r="H16" s="434"/>
      <c r="I16" s="433">
        <f t="shared" si="0"/>
        <v>0</v>
      </c>
    </row>
    <row r="17" spans="1:12" ht="87.75" customHeight="1">
      <c r="A17" s="1160"/>
      <c r="B17" s="1563"/>
      <c r="C17" s="429" t="s">
        <v>6661</v>
      </c>
      <c r="D17" s="430" t="s">
        <v>6662</v>
      </c>
      <c r="E17" s="431"/>
      <c r="F17" s="432" t="s">
        <v>6599</v>
      </c>
      <c r="G17" s="433">
        <f>VLOOKUP(F17,'Прайс-лист'!B:K,10,0)</f>
        <v>249</v>
      </c>
      <c r="H17" s="434"/>
      <c r="I17" s="433">
        <f t="shared" si="0"/>
        <v>0</v>
      </c>
    </row>
    <row r="18" spans="1:12" ht="87.75" customHeight="1">
      <c r="A18" s="1160"/>
      <c r="B18" s="1563"/>
      <c r="C18" s="429" t="s">
        <v>6663</v>
      </c>
      <c r="D18" s="430" t="s">
        <v>6664</v>
      </c>
      <c r="E18" s="431"/>
      <c r="F18" s="432" t="s">
        <v>6601</v>
      </c>
      <c r="G18" s="433">
        <f>VLOOKUP(F18,'Прайс-лист'!B:K,10,0)</f>
        <v>659</v>
      </c>
      <c r="H18" s="434"/>
      <c r="I18" s="433">
        <f t="shared" si="0"/>
        <v>0</v>
      </c>
    </row>
    <row r="19" spans="1:12" ht="74.25" customHeight="1">
      <c r="A19" s="1160"/>
      <c r="B19" s="1563"/>
      <c r="C19" s="429" t="s">
        <v>6665</v>
      </c>
      <c r="D19" s="430" t="s">
        <v>6666</v>
      </c>
      <c r="E19" s="431"/>
      <c r="F19" s="432" t="s">
        <v>6603</v>
      </c>
      <c r="G19" s="433">
        <f>VLOOKUP(F19,'Прайс-лист'!B:K,10,0)</f>
        <v>179</v>
      </c>
      <c r="H19" s="434"/>
      <c r="I19" s="433">
        <f t="shared" si="0"/>
        <v>0</v>
      </c>
    </row>
    <row r="20" spans="1:12" ht="11.25" customHeight="1" thickBot="1">
      <c r="A20" s="1161" t="s">
        <v>17</v>
      </c>
      <c r="B20" s="1161"/>
      <c r="C20" s="1161"/>
      <c r="D20" s="1161"/>
      <c r="E20" s="1161"/>
      <c r="F20" s="1161"/>
      <c r="G20" s="1161"/>
      <c r="H20" s="1161"/>
      <c r="I20" s="1161"/>
    </row>
    <row r="21" spans="1:12" ht="12" customHeight="1" thickBot="1">
      <c r="A21" s="1162" t="s">
        <v>5441</v>
      </c>
      <c r="B21" s="1163"/>
      <c r="C21" s="1163"/>
      <c r="D21" s="1163"/>
      <c r="E21" s="1163"/>
      <c r="F21" s="1163"/>
      <c r="G21" s="1163"/>
      <c r="H21" s="1163"/>
      <c r="I21" s="1164"/>
    </row>
    <row r="22" spans="1:12" s="277" customFormat="1" ht="18">
      <c r="A22" s="1165" t="s">
        <v>5030</v>
      </c>
      <c r="B22" s="1165"/>
      <c r="C22" s="426" t="s">
        <v>5031</v>
      </c>
      <c r="D22" s="451" t="s">
        <v>5047</v>
      </c>
      <c r="E22" s="451" t="s">
        <v>5032</v>
      </c>
      <c r="F22" s="451"/>
      <c r="G22" s="428" t="s">
        <v>5000</v>
      </c>
      <c r="H22" s="451" t="s">
        <v>5005</v>
      </c>
      <c r="I22" s="451" t="s">
        <v>5033</v>
      </c>
      <c r="L22"/>
    </row>
    <row r="23" spans="1:12" ht="87.75" customHeight="1">
      <c r="A23" s="1160"/>
      <c r="B23" s="1563"/>
      <c r="C23" s="429" t="s">
        <v>6667</v>
      </c>
      <c r="D23" s="430" t="s">
        <v>6668</v>
      </c>
      <c r="E23" s="431"/>
      <c r="F23" s="432" t="s">
        <v>6605</v>
      </c>
      <c r="G23" s="433">
        <f>VLOOKUP(F23,'Прайс-лист'!B:K,10,0)</f>
        <v>289</v>
      </c>
      <c r="H23" s="434"/>
      <c r="I23" s="433">
        <f t="shared" si="0"/>
        <v>0</v>
      </c>
    </row>
    <row r="24" spans="1:12" ht="87.75" customHeight="1">
      <c r="A24" s="1160"/>
      <c r="B24" s="1563"/>
      <c r="C24" s="429" t="s">
        <v>6669</v>
      </c>
      <c r="D24" s="430" t="s">
        <v>6670</v>
      </c>
      <c r="E24" s="431"/>
      <c r="F24" s="432" t="s">
        <v>6607</v>
      </c>
      <c r="G24" s="433">
        <f>VLOOKUP(F24,'Прайс-лист'!B:K,10,0)</f>
        <v>539</v>
      </c>
      <c r="H24" s="434"/>
      <c r="I24" s="433">
        <f t="shared" si="0"/>
        <v>0</v>
      </c>
    </row>
    <row r="25" spans="1:12" ht="87.75" customHeight="1">
      <c r="A25" s="1160"/>
      <c r="B25" s="1563"/>
      <c r="C25" s="429" t="s">
        <v>6671</v>
      </c>
      <c r="D25" s="430" t="s">
        <v>6672</v>
      </c>
      <c r="E25" s="431"/>
      <c r="F25" s="432" t="s">
        <v>6609</v>
      </c>
      <c r="G25" s="433">
        <f>VLOOKUP(F25,'Прайс-лист'!B:K,10,0)</f>
        <v>589</v>
      </c>
      <c r="H25" s="434"/>
      <c r="I25" s="433">
        <f t="shared" si="0"/>
        <v>0</v>
      </c>
    </row>
    <row r="26" spans="1:12" ht="87.75" customHeight="1">
      <c r="A26" s="1160"/>
      <c r="B26" s="1563"/>
      <c r="C26" s="429" t="s">
        <v>6673</v>
      </c>
      <c r="D26" s="430" t="s">
        <v>6674</v>
      </c>
      <c r="E26" s="431"/>
      <c r="F26" s="432" t="s">
        <v>6611</v>
      </c>
      <c r="G26" s="433">
        <f>VLOOKUP(F26,'Прайс-лист'!B:K,10,0)</f>
        <v>1159</v>
      </c>
      <c r="H26" s="434"/>
      <c r="I26" s="433">
        <f t="shared" si="0"/>
        <v>0</v>
      </c>
    </row>
    <row r="27" spans="1:12" ht="60" customHeight="1">
      <c r="A27" s="1160"/>
      <c r="B27" s="1563"/>
      <c r="C27" s="429" t="s">
        <v>6675</v>
      </c>
      <c r="D27" s="430" t="s">
        <v>6676</v>
      </c>
      <c r="E27" s="431"/>
      <c r="F27" s="432" t="s">
        <v>6613</v>
      </c>
      <c r="G27" s="433">
        <f>VLOOKUP(F27,'Прайс-лист'!B:K,10,0)</f>
        <v>519</v>
      </c>
      <c r="H27" s="434"/>
      <c r="I27" s="433">
        <f t="shared" si="0"/>
        <v>0</v>
      </c>
    </row>
    <row r="28" spans="1:12" ht="82.5" customHeight="1">
      <c r="A28" s="1160"/>
      <c r="B28" s="1563"/>
      <c r="C28" s="429" t="s">
        <v>6677</v>
      </c>
      <c r="D28" s="430" t="s">
        <v>6678</v>
      </c>
      <c r="E28" s="431"/>
      <c r="F28" s="432" t="s">
        <v>6615</v>
      </c>
      <c r="G28" s="433">
        <f>VLOOKUP(F28,'Прайс-лист'!B:K,10,0)</f>
        <v>299</v>
      </c>
      <c r="H28" s="434"/>
      <c r="I28" s="433">
        <f t="shared" si="0"/>
        <v>0</v>
      </c>
    </row>
    <row r="29" spans="1:12" ht="82.5" customHeight="1">
      <c r="A29" s="1160"/>
      <c r="B29" s="1563"/>
      <c r="C29" s="429" t="s">
        <v>6679</v>
      </c>
      <c r="D29" s="430" t="s">
        <v>6680</v>
      </c>
      <c r="E29" s="431"/>
      <c r="F29" s="432" t="s">
        <v>6617</v>
      </c>
      <c r="G29" s="433">
        <f>VLOOKUP(F29,'Прайс-лист'!B:K,10,0)</f>
        <v>219</v>
      </c>
      <c r="H29" s="434"/>
      <c r="I29" s="433">
        <f t="shared" si="0"/>
        <v>0</v>
      </c>
    </row>
    <row r="30" spans="1:12" ht="82.5" customHeight="1">
      <c r="A30" s="1160"/>
      <c r="B30" s="1563"/>
      <c r="C30" s="429" t="s">
        <v>6681</v>
      </c>
      <c r="D30" s="430" t="s">
        <v>6682</v>
      </c>
      <c r="E30" s="431"/>
      <c r="F30" s="432" t="s">
        <v>6619</v>
      </c>
      <c r="G30" s="433">
        <f>VLOOKUP(F30,'Прайс-лист'!B:K,10,0)</f>
        <v>209</v>
      </c>
      <c r="H30" s="434"/>
      <c r="I30" s="433">
        <f t="shared" si="0"/>
        <v>0</v>
      </c>
    </row>
    <row r="31" spans="1:12" ht="58.5" customHeight="1">
      <c r="A31" s="1160"/>
      <c r="B31" s="1563"/>
      <c r="C31" s="429" t="s">
        <v>6683</v>
      </c>
      <c r="D31" s="430" t="s">
        <v>6684</v>
      </c>
      <c r="E31" s="431"/>
      <c r="F31" s="432" t="s">
        <v>6621</v>
      </c>
      <c r="G31" s="433">
        <f>VLOOKUP(F31,'Прайс-лист'!B:K,10,0)</f>
        <v>59</v>
      </c>
      <c r="H31" s="434"/>
      <c r="I31" s="433">
        <f t="shared" si="0"/>
        <v>0</v>
      </c>
    </row>
    <row r="32" spans="1:12" ht="66" customHeight="1">
      <c r="A32" s="1160"/>
      <c r="B32" s="1563"/>
      <c r="C32" s="429" t="s">
        <v>6685</v>
      </c>
      <c r="D32" s="430" t="s">
        <v>6686</v>
      </c>
      <c r="E32" s="431"/>
      <c r="F32" s="432" t="s">
        <v>6623</v>
      </c>
      <c r="G32" s="433">
        <f>VLOOKUP(F32,'Прайс-лист'!B:K,10,0)</f>
        <v>19</v>
      </c>
      <c r="H32" s="434"/>
      <c r="I32" s="433">
        <f t="shared" si="0"/>
        <v>0</v>
      </c>
    </row>
    <row r="33" spans="1:9" ht="66" customHeight="1">
      <c r="A33" s="1160"/>
      <c r="B33" s="1563"/>
      <c r="C33" s="429" t="s">
        <v>6687</v>
      </c>
      <c r="D33" s="430" t="s">
        <v>6688</v>
      </c>
      <c r="E33" s="431"/>
      <c r="F33" s="432" t="s">
        <v>6625</v>
      </c>
      <c r="G33" s="433">
        <f>VLOOKUP(F33,'Прайс-лист'!B:K,10,0)</f>
        <v>29</v>
      </c>
      <c r="H33" s="434"/>
      <c r="I33" s="433">
        <f t="shared" si="0"/>
        <v>0</v>
      </c>
    </row>
    <row r="34" spans="1:9" ht="19.5" customHeight="1">
      <c r="A34" s="1169"/>
      <c r="B34" s="1170"/>
      <c r="C34" s="429" t="s">
        <v>5442</v>
      </c>
      <c r="D34" s="1569" t="s">
        <v>6689</v>
      </c>
      <c r="E34" s="431"/>
      <c r="F34" s="432" t="s">
        <v>5405</v>
      </c>
      <c r="G34" s="433">
        <f>VLOOKUP(F34,'Прайс-лист'!B:K,10,0)</f>
        <v>59</v>
      </c>
      <c r="H34" s="434"/>
      <c r="I34" s="433">
        <f t="shared" si="0"/>
        <v>0</v>
      </c>
    </row>
    <row r="35" spans="1:9" ht="19.5" customHeight="1">
      <c r="A35" s="1174"/>
      <c r="B35" s="1175"/>
      <c r="C35" s="429" t="s">
        <v>5443</v>
      </c>
      <c r="D35" s="1571"/>
      <c r="E35" s="431"/>
      <c r="F35" s="432" t="s">
        <v>5403</v>
      </c>
      <c r="G35" s="433">
        <f>VLOOKUP(F35,'Прайс-лист'!B:K,10,0)</f>
        <v>89</v>
      </c>
      <c r="H35" s="434"/>
      <c r="I35" s="433">
        <f t="shared" si="0"/>
        <v>0</v>
      </c>
    </row>
    <row r="36" spans="1:9" ht="19.5" customHeight="1">
      <c r="A36" s="1174"/>
      <c r="B36" s="1175"/>
      <c r="C36" s="429" t="s">
        <v>5444</v>
      </c>
      <c r="D36" s="1571"/>
      <c r="E36" s="431"/>
      <c r="F36" s="432" t="s">
        <v>5404</v>
      </c>
      <c r="G36" s="433">
        <f>VLOOKUP(F36,'Прайс-лист'!B:K,10,0)</f>
        <v>109</v>
      </c>
      <c r="H36" s="434"/>
      <c r="I36" s="433">
        <f t="shared" si="0"/>
        <v>0</v>
      </c>
    </row>
    <row r="37" spans="1:9" ht="19.5" customHeight="1">
      <c r="A37" s="1171"/>
      <c r="B37" s="1172"/>
      <c r="C37" s="429" t="s">
        <v>6690</v>
      </c>
      <c r="D37" s="1570"/>
      <c r="E37" s="431"/>
      <c r="F37" s="432" t="s">
        <v>6630</v>
      </c>
      <c r="G37" s="433">
        <f>VLOOKUP(F37,'Прайс-лист'!B:K,10,0)</f>
        <v>209</v>
      </c>
      <c r="H37" s="434"/>
      <c r="I37" s="433">
        <f t="shared" si="0"/>
        <v>0</v>
      </c>
    </row>
    <row r="38" spans="1:9" ht="74.25" customHeight="1">
      <c r="A38" s="1160"/>
      <c r="B38" s="1563"/>
      <c r="C38" s="429" t="s">
        <v>5402</v>
      </c>
      <c r="D38" s="430" t="s">
        <v>6691</v>
      </c>
      <c r="E38" s="431"/>
      <c r="F38" s="432" t="s">
        <v>5406</v>
      </c>
      <c r="G38" s="433">
        <f>VLOOKUP(F38,'Прайс-лист'!B:K,10,0)</f>
        <v>49</v>
      </c>
      <c r="H38" s="434"/>
      <c r="I38" s="433">
        <f t="shared" si="0"/>
        <v>0</v>
      </c>
    </row>
    <row r="39" spans="1:9" ht="58.5" customHeight="1">
      <c r="A39" s="1160"/>
      <c r="B39" s="1563"/>
      <c r="C39" s="429" t="s">
        <v>6692</v>
      </c>
      <c r="D39" s="430" t="s">
        <v>6693</v>
      </c>
      <c r="E39" s="431"/>
      <c r="F39" s="432" t="s">
        <v>6633</v>
      </c>
      <c r="G39" s="433">
        <f>VLOOKUP(F39,'Прайс-лист'!B:K,10,0)</f>
        <v>59</v>
      </c>
      <c r="H39" s="434"/>
      <c r="I39" s="433">
        <f t="shared" si="0"/>
        <v>0</v>
      </c>
    </row>
    <row r="40" spans="1:9" ht="54" customHeight="1">
      <c r="A40" s="1160"/>
      <c r="B40" s="1563"/>
      <c r="C40" s="429" t="s">
        <v>6694</v>
      </c>
      <c r="D40" s="430" t="s">
        <v>6695</v>
      </c>
      <c r="E40" s="431"/>
      <c r="F40" s="432" t="s">
        <v>6635</v>
      </c>
      <c r="G40" s="433">
        <f>VLOOKUP(F40,'Прайс-лист'!B:K,10,0)</f>
        <v>19</v>
      </c>
      <c r="H40" s="434"/>
      <c r="I40" s="433">
        <f t="shared" si="0"/>
        <v>0</v>
      </c>
    </row>
    <row r="41" spans="1:9" ht="48.75" customHeight="1">
      <c r="A41" s="1160"/>
      <c r="B41" s="1563"/>
      <c r="C41" s="429" t="s">
        <v>6696</v>
      </c>
      <c r="D41" s="430" t="s">
        <v>6697</v>
      </c>
      <c r="E41" s="431"/>
      <c r="F41" s="432" t="s">
        <v>6637</v>
      </c>
      <c r="G41" s="433">
        <f>VLOOKUP(F41,'Прайс-лист'!B:K,10,0)</f>
        <v>9</v>
      </c>
      <c r="H41" s="434"/>
      <c r="I41" s="433">
        <f t="shared" si="0"/>
        <v>0</v>
      </c>
    </row>
  </sheetData>
  <sheetProtection algorithmName="SHA-512" hashValue="y/FMqQAxiISRIN/auA62xnR1HD+wO34ljik8NpLsevoSfd6oL+jsqwfwHZwnKKOrKNszA6fXBK5mhLgafMq4gw==" saltValue="F95o/Z2NassbadsUaHmoVA==" spinCount="100000" sheet="1" objects="1" scenarios="1"/>
  <mergeCells count="38">
    <mergeCell ref="A40:B40"/>
    <mergeCell ref="A41:B41"/>
    <mergeCell ref="A32:B32"/>
    <mergeCell ref="A33:B33"/>
    <mergeCell ref="A34:B37"/>
    <mergeCell ref="D34:D37"/>
    <mergeCell ref="A38:B38"/>
    <mergeCell ref="A39:B39"/>
    <mergeCell ref="A26:B26"/>
    <mergeCell ref="A27:B27"/>
    <mergeCell ref="A28:B28"/>
    <mergeCell ref="A29:B29"/>
    <mergeCell ref="A30:B30"/>
    <mergeCell ref="A31:B31"/>
    <mergeCell ref="A25:B25"/>
    <mergeCell ref="A14:B14"/>
    <mergeCell ref="A15:B15"/>
    <mergeCell ref="A16:B16"/>
    <mergeCell ref="A17:B17"/>
    <mergeCell ref="A18:B18"/>
    <mergeCell ref="A19:B19"/>
    <mergeCell ref="A20:I20"/>
    <mergeCell ref="A21:I21"/>
    <mergeCell ref="A22:B22"/>
    <mergeCell ref="A23:B23"/>
    <mergeCell ref="A24:B24"/>
    <mergeCell ref="A13:B13"/>
    <mergeCell ref="A1:I1"/>
    <mergeCell ref="A2:I2"/>
    <mergeCell ref="A3:I3"/>
    <mergeCell ref="A4:B4"/>
    <mergeCell ref="A5:B7"/>
    <mergeCell ref="C5:C7"/>
    <mergeCell ref="A8:B8"/>
    <mergeCell ref="A9:B9"/>
    <mergeCell ref="A10:B10"/>
    <mergeCell ref="A11:B11"/>
    <mergeCell ref="A12:B12"/>
  </mergeCells>
  <conditionalFormatting sqref="H34:H38">
    <cfRule type="cellIs" dxfId="257" priority="71" operator="greaterThan">
      <formula>0</formula>
    </cfRule>
  </conditionalFormatting>
  <conditionalFormatting sqref="H34:H38">
    <cfRule type="cellIs" dxfId="256" priority="72" operator="greaterThan">
      <formula>0</formula>
    </cfRule>
  </conditionalFormatting>
  <conditionalFormatting sqref="H5:H9 H15:H16 H19 H27 H32 H34:H41">
    <cfRule type="cellIs" dxfId="255" priority="69" operator="greaterThan">
      <formula>0</formula>
    </cfRule>
  </conditionalFormatting>
  <conditionalFormatting sqref="H5:H9 H15:H16 H19 H27 H32 H34:H41">
    <cfRule type="cellIs" dxfId="254" priority="70" operator="greaterThan">
      <formula>0</formula>
    </cfRule>
  </conditionalFormatting>
  <conditionalFormatting sqref="H5 H32">
    <cfRule type="cellIs" dxfId="253" priority="67" operator="greaterThan">
      <formula>0</formula>
    </cfRule>
  </conditionalFormatting>
  <conditionalFormatting sqref="H5 H32">
    <cfRule type="cellIs" dxfId="252" priority="68" operator="greaterThan">
      <formula>0</formula>
    </cfRule>
  </conditionalFormatting>
  <conditionalFormatting sqref="H15:H16 H19 H27">
    <cfRule type="cellIs" dxfId="251" priority="65" operator="greaterThan">
      <formula>0</formula>
    </cfRule>
  </conditionalFormatting>
  <conditionalFormatting sqref="H15:H16 H19 H27">
    <cfRule type="cellIs" dxfId="250" priority="66" operator="greaterThan">
      <formula>0</formula>
    </cfRule>
  </conditionalFormatting>
  <conditionalFormatting sqref="H6:H9">
    <cfRule type="cellIs" dxfId="249" priority="63" operator="greaterThan">
      <formula>0</formula>
    </cfRule>
  </conditionalFormatting>
  <conditionalFormatting sqref="H6:H9">
    <cfRule type="cellIs" dxfId="248" priority="64" operator="greaterThan">
      <formula>0</formula>
    </cfRule>
  </conditionalFormatting>
  <conditionalFormatting sqref="H41">
    <cfRule type="cellIs" dxfId="247" priority="61" operator="greaterThan">
      <formula>0</formula>
    </cfRule>
  </conditionalFormatting>
  <conditionalFormatting sqref="H41">
    <cfRule type="cellIs" dxfId="246" priority="62" operator="greaterThan">
      <formula>0</formula>
    </cfRule>
  </conditionalFormatting>
  <conditionalFormatting sqref="H10">
    <cfRule type="cellIs" dxfId="245" priority="59" operator="greaterThan">
      <formula>0</formula>
    </cfRule>
  </conditionalFormatting>
  <conditionalFormatting sqref="H10">
    <cfRule type="cellIs" dxfId="244" priority="60" operator="greaterThan">
      <formula>0</formula>
    </cfRule>
  </conditionalFormatting>
  <conditionalFormatting sqref="H10">
    <cfRule type="cellIs" dxfId="243" priority="57" operator="greaterThan">
      <formula>0</formula>
    </cfRule>
  </conditionalFormatting>
  <conditionalFormatting sqref="H10">
    <cfRule type="cellIs" dxfId="242" priority="58" operator="greaterThan">
      <formula>0</formula>
    </cfRule>
  </conditionalFormatting>
  <conditionalFormatting sqref="H11:H12">
    <cfRule type="cellIs" dxfId="241" priority="55" operator="greaterThan">
      <formula>0</formula>
    </cfRule>
  </conditionalFormatting>
  <conditionalFormatting sqref="H11:H12">
    <cfRule type="cellIs" dxfId="240" priority="56" operator="greaterThan">
      <formula>0</formula>
    </cfRule>
  </conditionalFormatting>
  <conditionalFormatting sqref="H11:H12">
    <cfRule type="cellIs" dxfId="239" priority="53" operator="greaterThan">
      <formula>0</formula>
    </cfRule>
  </conditionalFormatting>
  <conditionalFormatting sqref="H11:H12">
    <cfRule type="cellIs" dxfId="238" priority="54" operator="greaterThan">
      <formula>0</formula>
    </cfRule>
  </conditionalFormatting>
  <conditionalFormatting sqref="H13">
    <cfRule type="cellIs" dxfId="237" priority="51" operator="greaterThan">
      <formula>0</formula>
    </cfRule>
  </conditionalFormatting>
  <conditionalFormatting sqref="H13">
    <cfRule type="cellIs" dxfId="236" priority="52" operator="greaterThan">
      <formula>0</formula>
    </cfRule>
  </conditionalFormatting>
  <conditionalFormatting sqref="H13">
    <cfRule type="cellIs" dxfId="235" priority="49" operator="greaterThan">
      <formula>0</formula>
    </cfRule>
  </conditionalFormatting>
  <conditionalFormatting sqref="H13">
    <cfRule type="cellIs" dxfId="234" priority="50" operator="greaterThan">
      <formula>0</formula>
    </cfRule>
  </conditionalFormatting>
  <conditionalFormatting sqref="H14">
    <cfRule type="cellIs" dxfId="233" priority="47" operator="greaterThan">
      <formula>0</formula>
    </cfRule>
  </conditionalFormatting>
  <conditionalFormatting sqref="H14">
    <cfRule type="cellIs" dxfId="232" priority="48" operator="greaterThan">
      <formula>0</formula>
    </cfRule>
  </conditionalFormatting>
  <conditionalFormatting sqref="H14">
    <cfRule type="cellIs" dxfId="231" priority="45" operator="greaterThan">
      <formula>0</formula>
    </cfRule>
  </conditionalFormatting>
  <conditionalFormatting sqref="H14">
    <cfRule type="cellIs" dxfId="230" priority="46" operator="greaterThan">
      <formula>0</formula>
    </cfRule>
  </conditionalFormatting>
  <conditionalFormatting sqref="H17">
    <cfRule type="cellIs" dxfId="229" priority="43" operator="greaterThan">
      <formula>0</formula>
    </cfRule>
  </conditionalFormatting>
  <conditionalFormatting sqref="H17">
    <cfRule type="cellIs" dxfId="228" priority="44" operator="greaterThan">
      <formula>0</formula>
    </cfRule>
  </conditionalFormatting>
  <conditionalFormatting sqref="H17">
    <cfRule type="cellIs" dxfId="227" priority="41" operator="greaterThan">
      <formula>0</formula>
    </cfRule>
  </conditionalFormatting>
  <conditionalFormatting sqref="H17">
    <cfRule type="cellIs" dxfId="226" priority="42" operator="greaterThan">
      <formula>0</formula>
    </cfRule>
  </conditionalFormatting>
  <conditionalFormatting sqref="H18">
    <cfRule type="cellIs" dxfId="225" priority="39" operator="greaterThan">
      <formula>0</formula>
    </cfRule>
  </conditionalFormatting>
  <conditionalFormatting sqref="H18">
    <cfRule type="cellIs" dxfId="224" priority="40" operator="greaterThan">
      <formula>0</formula>
    </cfRule>
  </conditionalFormatting>
  <conditionalFormatting sqref="H18">
    <cfRule type="cellIs" dxfId="223" priority="37" operator="greaterThan">
      <formula>0</formula>
    </cfRule>
  </conditionalFormatting>
  <conditionalFormatting sqref="H18">
    <cfRule type="cellIs" dxfId="222" priority="38" operator="greaterThan">
      <formula>0</formula>
    </cfRule>
  </conditionalFormatting>
  <conditionalFormatting sqref="H23">
    <cfRule type="cellIs" dxfId="221" priority="35" operator="greaterThan">
      <formula>0</formula>
    </cfRule>
  </conditionalFormatting>
  <conditionalFormatting sqref="H23">
    <cfRule type="cellIs" dxfId="220" priority="36" operator="greaterThan">
      <formula>0</formula>
    </cfRule>
  </conditionalFormatting>
  <conditionalFormatting sqref="H23">
    <cfRule type="cellIs" dxfId="219" priority="33" operator="greaterThan">
      <formula>0</formula>
    </cfRule>
  </conditionalFormatting>
  <conditionalFormatting sqref="H23">
    <cfRule type="cellIs" dxfId="218" priority="34" operator="greaterThan">
      <formula>0</formula>
    </cfRule>
  </conditionalFormatting>
  <conditionalFormatting sqref="H24">
    <cfRule type="cellIs" dxfId="217" priority="31" operator="greaterThan">
      <formula>0</formula>
    </cfRule>
  </conditionalFormatting>
  <conditionalFormatting sqref="H24">
    <cfRule type="cellIs" dxfId="216" priority="32" operator="greaterThan">
      <formula>0</formula>
    </cfRule>
  </conditionalFormatting>
  <conditionalFormatting sqref="H24">
    <cfRule type="cellIs" dxfId="215" priority="29" operator="greaterThan">
      <formula>0</formula>
    </cfRule>
  </conditionalFormatting>
  <conditionalFormatting sqref="H24">
    <cfRule type="cellIs" dxfId="214" priority="30" operator="greaterThan">
      <formula>0</formula>
    </cfRule>
  </conditionalFormatting>
  <conditionalFormatting sqref="H25">
    <cfRule type="cellIs" dxfId="213" priority="27" operator="greaterThan">
      <formula>0</formula>
    </cfRule>
  </conditionalFormatting>
  <conditionalFormatting sqref="H25">
    <cfRule type="cellIs" dxfId="212" priority="28" operator="greaterThan">
      <formula>0</formula>
    </cfRule>
  </conditionalFormatting>
  <conditionalFormatting sqref="H25">
    <cfRule type="cellIs" dxfId="211" priority="25" operator="greaterThan">
      <formula>0</formula>
    </cfRule>
  </conditionalFormatting>
  <conditionalFormatting sqref="H25">
    <cfRule type="cellIs" dxfId="210" priority="26" operator="greaterThan">
      <formula>0</formula>
    </cfRule>
  </conditionalFormatting>
  <conditionalFormatting sqref="H26">
    <cfRule type="cellIs" dxfId="209" priority="23" operator="greaterThan">
      <formula>0</formula>
    </cfRule>
  </conditionalFormatting>
  <conditionalFormatting sqref="H26">
    <cfRule type="cellIs" dxfId="208" priority="24" operator="greaterThan">
      <formula>0</formula>
    </cfRule>
  </conditionalFormatting>
  <conditionalFormatting sqref="H26">
    <cfRule type="cellIs" dxfId="207" priority="21" operator="greaterThan">
      <formula>0</formula>
    </cfRule>
  </conditionalFormatting>
  <conditionalFormatting sqref="H26">
    <cfRule type="cellIs" dxfId="206" priority="22" operator="greaterThan">
      <formula>0</formula>
    </cfRule>
  </conditionalFormatting>
  <conditionalFormatting sqref="H28">
    <cfRule type="cellIs" dxfId="205" priority="19" operator="greaterThan">
      <formula>0</formula>
    </cfRule>
  </conditionalFormatting>
  <conditionalFormatting sqref="H28">
    <cfRule type="cellIs" dxfId="204" priority="20" operator="greaterThan">
      <formula>0</formula>
    </cfRule>
  </conditionalFormatting>
  <conditionalFormatting sqref="H28">
    <cfRule type="cellIs" dxfId="203" priority="17" operator="greaterThan">
      <formula>0</formula>
    </cfRule>
  </conditionalFormatting>
  <conditionalFormatting sqref="H28">
    <cfRule type="cellIs" dxfId="202" priority="18" operator="greaterThan">
      <formula>0</formula>
    </cfRule>
  </conditionalFormatting>
  <conditionalFormatting sqref="H29">
    <cfRule type="cellIs" dxfId="201" priority="15" operator="greaterThan">
      <formula>0</formula>
    </cfRule>
  </conditionalFormatting>
  <conditionalFormatting sqref="H29">
    <cfRule type="cellIs" dxfId="200" priority="16" operator="greaterThan">
      <formula>0</formula>
    </cfRule>
  </conditionalFormatting>
  <conditionalFormatting sqref="H29">
    <cfRule type="cellIs" dxfId="199" priority="13" operator="greaterThan">
      <formula>0</formula>
    </cfRule>
  </conditionalFormatting>
  <conditionalFormatting sqref="H29">
    <cfRule type="cellIs" dxfId="198" priority="14" operator="greaterThan">
      <formula>0</formula>
    </cfRule>
  </conditionalFormatting>
  <conditionalFormatting sqref="H30">
    <cfRule type="cellIs" dxfId="197" priority="11" operator="greaterThan">
      <formula>0</formula>
    </cfRule>
  </conditionalFormatting>
  <conditionalFormatting sqref="H30">
    <cfRule type="cellIs" dxfId="196" priority="12" operator="greaterThan">
      <formula>0</formula>
    </cfRule>
  </conditionalFormatting>
  <conditionalFormatting sqref="H30">
    <cfRule type="cellIs" dxfId="195" priority="9" operator="greaterThan">
      <formula>0</formula>
    </cfRule>
  </conditionalFormatting>
  <conditionalFormatting sqref="H30">
    <cfRule type="cellIs" dxfId="194" priority="10" operator="greaterThan">
      <formula>0</formula>
    </cfRule>
  </conditionalFormatting>
  <conditionalFormatting sqref="H31">
    <cfRule type="cellIs" dxfId="193" priority="7" operator="greaterThan">
      <formula>0</formula>
    </cfRule>
  </conditionalFormatting>
  <conditionalFormatting sqref="H31">
    <cfRule type="cellIs" dxfId="192" priority="8" operator="greaterThan">
      <formula>0</formula>
    </cfRule>
  </conditionalFormatting>
  <conditionalFormatting sqref="H31">
    <cfRule type="cellIs" dxfId="191" priority="5" operator="greaterThan">
      <formula>0</formula>
    </cfRule>
  </conditionalFormatting>
  <conditionalFormatting sqref="H31">
    <cfRule type="cellIs" dxfId="190" priority="6" operator="greaterThan">
      <formula>0</formula>
    </cfRule>
  </conditionalFormatting>
  <conditionalFormatting sqref="H33">
    <cfRule type="cellIs" dxfId="189" priority="3" operator="greaterThan">
      <formula>0</formula>
    </cfRule>
  </conditionalFormatting>
  <conditionalFormatting sqref="H33">
    <cfRule type="cellIs" dxfId="188" priority="4" operator="greaterThan">
      <formula>0</formula>
    </cfRule>
  </conditionalFormatting>
  <conditionalFormatting sqref="H33">
    <cfRule type="cellIs" dxfId="187" priority="1" operator="greaterThan">
      <formula>0</formula>
    </cfRule>
  </conditionalFormatting>
  <conditionalFormatting sqref="H33">
    <cfRule type="cellIs" dxfId="186" priority="2" operator="greaterThan">
      <formula>0</formula>
    </cfRule>
  </conditionalFormatting>
  <pageMargins left="0.23622047244094491" right="0.23622047244094491" top="0.74803149606299213" bottom="0.74803149606299213" header="0.31496062992125984" footer="0.31496062992125984"/>
  <pageSetup paperSize="9" scale="63" orientation="portrait" r:id="rId1"/>
  <headerFooter>
    <oddFooter>&amp;R&amp;"Arial,обычный"&amp;16Стр.&amp;P</oddFooter>
  </headerFooter>
  <rowBreaks count="1" manualBreakCount="1">
    <brk id="19" max="16383" man="1"/>
  </rowBreaks>
  <drawing r:id="rId2"/>
</worksheet>
</file>

<file path=xl/worksheets/sheet28.xml><?xml version="1.0" encoding="utf-8"?>
<worksheet xmlns="http://schemas.openxmlformats.org/spreadsheetml/2006/main" xmlns:r="http://schemas.openxmlformats.org/officeDocument/2006/relationships">
  <sheetPr>
    <tabColor theme="3" tint="0.59999389629810485"/>
  </sheetPr>
  <dimension ref="A1:L6"/>
  <sheetViews>
    <sheetView zoomScaleNormal="100" workbookViewId="0">
      <selection activeCell="A3" sqref="A3:I3"/>
    </sheetView>
  </sheetViews>
  <sheetFormatPr defaultRowHeight="15"/>
  <cols>
    <col min="1" max="2" width="15.7109375" customWidth="1"/>
    <col min="3" max="3" width="31.85546875" customWidth="1"/>
    <col min="4" max="4" width="9.5703125" style="271" customWidth="1"/>
    <col min="5" max="5" width="5.28515625" customWidth="1"/>
    <col min="6" max="6" width="9" hidden="1" customWidth="1"/>
    <col min="7" max="7" width="9.140625" style="272"/>
    <col min="9" max="9" width="13.140625" customWidth="1"/>
  </cols>
  <sheetData>
    <row r="1" spans="1:12" s="285" customFormat="1" ht="12" customHeight="1" thickBot="1">
      <c r="A1" s="1176" t="s">
        <v>5037</v>
      </c>
      <c r="B1" s="1177"/>
      <c r="C1" s="1177"/>
      <c r="D1" s="1177"/>
      <c r="E1" s="1177"/>
      <c r="F1" s="1177"/>
      <c r="G1" s="1177"/>
      <c r="H1" s="1177"/>
      <c r="I1" s="1178"/>
    </row>
    <row r="2" spans="1:12" ht="11.25" customHeight="1" thickBot="1">
      <c r="A2" s="1161" t="s">
        <v>17</v>
      </c>
      <c r="B2" s="1161"/>
      <c r="C2" s="1161"/>
      <c r="D2" s="1161"/>
      <c r="E2" s="1161"/>
      <c r="F2" s="1161"/>
      <c r="G2" s="1161"/>
      <c r="H2" s="1161"/>
      <c r="I2" s="1161"/>
    </row>
    <row r="3" spans="1:12" ht="12" customHeight="1" thickBot="1">
      <c r="A3" s="1162" t="s">
        <v>3352</v>
      </c>
      <c r="B3" s="1163"/>
      <c r="C3" s="1163"/>
      <c r="D3" s="1163"/>
      <c r="E3" s="1163"/>
      <c r="F3" s="1163"/>
      <c r="G3" s="1163"/>
      <c r="H3" s="1163"/>
      <c r="I3" s="1164"/>
    </row>
    <row r="4" spans="1:12" s="277" customFormat="1" ht="18">
      <c r="A4" s="1165" t="s">
        <v>5030</v>
      </c>
      <c r="B4" s="1165"/>
      <c r="C4" s="426" t="s">
        <v>5031</v>
      </c>
      <c r="D4" s="427" t="s">
        <v>5047</v>
      </c>
      <c r="E4" s="427" t="s">
        <v>5032</v>
      </c>
      <c r="F4" s="427"/>
      <c r="G4" s="428" t="s">
        <v>5000</v>
      </c>
      <c r="H4" s="427" t="s">
        <v>5005</v>
      </c>
      <c r="I4" s="427" t="s">
        <v>5033</v>
      </c>
      <c r="L4"/>
    </row>
    <row r="5" spans="1:12" ht="148.5" customHeight="1">
      <c r="A5" s="1160"/>
      <c r="B5" s="1563"/>
      <c r="C5" s="429" t="s">
        <v>6387</v>
      </c>
      <c r="D5" s="430" t="s">
        <v>6388</v>
      </c>
      <c r="E5" s="431" t="s">
        <v>5192</v>
      </c>
      <c r="F5" s="432" t="s">
        <v>6389</v>
      </c>
      <c r="G5" s="347">
        <f>VLOOKUP(F5,'Прайс-лист'!B:K,10,0)</f>
        <v>1390</v>
      </c>
      <c r="H5" s="434"/>
      <c r="I5" s="433">
        <f>H5*G5</f>
        <v>0</v>
      </c>
    </row>
    <row r="6" spans="1:12" ht="148.5" customHeight="1">
      <c r="A6" s="1160"/>
      <c r="B6" s="1563"/>
      <c r="C6" s="429" t="s">
        <v>6390</v>
      </c>
      <c r="D6" s="430" t="s">
        <v>6388</v>
      </c>
      <c r="E6" s="431" t="s">
        <v>5192</v>
      </c>
      <c r="F6" s="432" t="s">
        <v>6391</v>
      </c>
      <c r="G6" s="347">
        <f>VLOOKUP(F6,'Прайс-лист'!B:K,10,0)</f>
        <v>2290</v>
      </c>
      <c r="H6" s="434"/>
      <c r="I6" s="433">
        <f>H6*G6</f>
        <v>0</v>
      </c>
    </row>
  </sheetData>
  <sheetProtection algorithmName="SHA-512" hashValue="5NwxjneNXKRgWdXTy9lfw3UAMURwk5XREetQhqX9XLDR4Op+G0i0Dh8CnU0LZuxwL9DbNkDpY/C6bCUH5vMXfw==" saltValue="HkuSLgI9rA4nd2umNSZS5w==" spinCount="100000" sheet="1" objects="1" scenarios="1"/>
  <mergeCells count="6">
    <mergeCell ref="A6:B6"/>
    <mergeCell ref="A1:I1"/>
    <mergeCell ref="A2:I2"/>
    <mergeCell ref="A3:I3"/>
    <mergeCell ref="A4:B4"/>
    <mergeCell ref="A5:B5"/>
  </mergeCells>
  <conditionalFormatting sqref="H5">
    <cfRule type="cellIs" dxfId="185" priority="3" operator="greaterThan">
      <formula>0</formula>
    </cfRule>
  </conditionalFormatting>
  <conditionalFormatting sqref="H5">
    <cfRule type="cellIs" dxfId="184" priority="4" operator="greaterThan">
      <formula>0</formula>
    </cfRule>
  </conditionalFormatting>
  <conditionalFormatting sqref="H6">
    <cfRule type="cellIs" dxfId="183" priority="1" operator="greaterThan">
      <formula>0</formula>
    </cfRule>
  </conditionalFormatting>
  <conditionalFormatting sqref="H6">
    <cfRule type="cellIs" dxfId="182" priority="2" operator="greaterThan">
      <formula>0</formula>
    </cfRule>
  </conditionalFormatting>
  <pageMargins left="0.7" right="0.7" top="0.75" bottom="0.75" header="0.3" footer="0.3"/>
  <pageSetup paperSize="9" scale="79" orientation="portrait" r:id="rId1"/>
  <drawing r:id="rId2"/>
</worksheet>
</file>

<file path=xl/worksheets/sheet29.xml><?xml version="1.0" encoding="utf-8"?>
<worksheet xmlns="http://schemas.openxmlformats.org/spreadsheetml/2006/main" xmlns:r="http://schemas.openxmlformats.org/officeDocument/2006/relationships">
  <sheetPr>
    <tabColor theme="3" tint="0.59999389629810485"/>
  </sheetPr>
  <dimension ref="A1:O18"/>
  <sheetViews>
    <sheetView zoomScaleNormal="100" workbookViewId="0">
      <pane ySplit="1" topLeftCell="A2" activePane="bottomLeft" state="frozen"/>
      <selection pane="bottomLeft" activeCell="E5" sqref="E5"/>
    </sheetView>
  </sheetViews>
  <sheetFormatPr defaultRowHeight="15"/>
  <cols>
    <col min="1" max="2" width="17.85546875" customWidth="1"/>
    <col min="3" max="3" width="22.85546875" customWidth="1"/>
    <col min="4" max="4" width="12.42578125" style="271" customWidth="1"/>
    <col min="5" max="5" width="24.140625" style="271" customWidth="1"/>
    <col min="6" max="6" width="5.28515625" bestFit="1" customWidth="1"/>
    <col min="7" max="7" width="9" hidden="1" customWidth="1"/>
    <col min="8" max="8" width="5" style="272" bestFit="1" customWidth="1"/>
    <col min="9" max="9" width="5.85546875" style="272" bestFit="1" customWidth="1"/>
    <col min="10" max="10" width="6.5703125" style="272" bestFit="1" customWidth="1"/>
    <col min="12" max="12" width="13.140625" customWidth="1"/>
  </cols>
  <sheetData>
    <row r="1" spans="1:15" s="285" customFormat="1" ht="12" customHeight="1" thickBot="1">
      <c r="A1" s="1586" t="s">
        <v>5037</v>
      </c>
      <c r="B1" s="1587"/>
      <c r="C1" s="1587"/>
      <c r="D1" s="1587"/>
      <c r="E1" s="1587"/>
      <c r="F1" s="1587"/>
      <c r="G1" s="1587"/>
      <c r="H1" s="1587"/>
      <c r="I1" s="1587"/>
      <c r="J1" s="1587"/>
      <c r="K1" s="1587"/>
      <c r="L1" s="1588"/>
    </row>
    <row r="2" spans="1:15" ht="11.25" customHeight="1" thickBot="1">
      <c r="A2" s="1589" t="s">
        <v>17</v>
      </c>
      <c r="B2" s="1589"/>
      <c r="C2" s="1589"/>
      <c r="D2" s="1589"/>
      <c r="E2" s="1589"/>
      <c r="F2" s="1589"/>
      <c r="G2" s="1589"/>
      <c r="H2" s="1589"/>
      <c r="I2" s="1589"/>
      <c r="J2" s="1589"/>
      <c r="K2" s="1589"/>
      <c r="L2" s="1589"/>
    </row>
    <row r="3" spans="1:15" ht="12" customHeight="1" thickBot="1">
      <c r="A3" s="1590" t="s">
        <v>5048</v>
      </c>
      <c r="B3" s="1591"/>
      <c r="C3" s="1591"/>
      <c r="D3" s="1591"/>
      <c r="E3" s="1591"/>
      <c r="F3" s="1591"/>
      <c r="G3" s="1591"/>
      <c r="H3" s="1591"/>
      <c r="I3" s="1591"/>
      <c r="J3" s="1591"/>
      <c r="K3" s="1591"/>
      <c r="L3" s="1592"/>
    </row>
    <row r="4" spans="1:15" s="277" customFormat="1" ht="18">
      <c r="A4" s="1593" t="s">
        <v>5030</v>
      </c>
      <c r="B4" s="1593"/>
      <c r="C4" s="312" t="s">
        <v>5031</v>
      </c>
      <c r="D4" s="311" t="s">
        <v>5047</v>
      </c>
      <c r="E4" s="311" t="s">
        <v>5049</v>
      </c>
      <c r="F4" s="311" t="s">
        <v>5032</v>
      </c>
      <c r="G4" s="311"/>
      <c r="H4" s="313" t="s">
        <v>5000</v>
      </c>
      <c r="I4" s="424" t="s">
        <v>5292</v>
      </c>
      <c r="J4" s="313" t="s">
        <v>5293</v>
      </c>
      <c r="K4" s="311" t="s">
        <v>5005</v>
      </c>
      <c r="L4" s="311" t="s">
        <v>5033</v>
      </c>
      <c r="O4"/>
    </row>
    <row r="5" spans="1:15" ht="89.25" customHeight="1">
      <c r="A5" s="1596"/>
      <c r="B5" s="1597"/>
      <c r="C5" s="418" t="s">
        <v>6306</v>
      </c>
      <c r="D5" s="334" t="s">
        <v>6307</v>
      </c>
      <c r="E5" s="419" t="s">
        <v>6308</v>
      </c>
      <c r="F5" s="337"/>
      <c r="G5" s="335" t="s">
        <v>6280</v>
      </c>
      <c r="H5" s="347">
        <f>VLOOKUP(G5,'Прайс-лист'!B:K,10,0)</f>
        <v>2290</v>
      </c>
      <c r="I5" s="425"/>
      <c r="J5" s="347"/>
      <c r="K5" s="336"/>
      <c r="L5" s="347">
        <f>K5*H5</f>
        <v>0</v>
      </c>
    </row>
    <row r="6" spans="1:15" ht="89.25" customHeight="1">
      <c r="A6" s="1596"/>
      <c r="B6" s="1597"/>
      <c r="C6" s="418" t="s">
        <v>6309</v>
      </c>
      <c r="D6" s="334" t="s">
        <v>6310</v>
      </c>
      <c r="E6" s="419" t="s">
        <v>6311</v>
      </c>
      <c r="F6" s="337"/>
      <c r="G6" s="335" t="s">
        <v>6281</v>
      </c>
      <c r="H6" s="347">
        <f>VLOOKUP(G6,'Прайс-лист'!B:K,10,0)</f>
        <v>3490</v>
      </c>
      <c r="I6" s="425"/>
      <c r="J6" s="347"/>
      <c r="K6" s="336"/>
      <c r="L6" s="314">
        <f t="shared" ref="L6:L18" si="0">K6*H6</f>
        <v>0</v>
      </c>
    </row>
    <row r="7" spans="1:15" ht="37.5" customHeight="1">
      <c r="A7" s="1598"/>
      <c r="B7" s="1599"/>
      <c r="C7" s="1602" t="s">
        <v>6312</v>
      </c>
      <c r="D7" s="334" t="s">
        <v>6313</v>
      </c>
      <c r="E7" s="1594" t="s">
        <v>6314</v>
      </c>
      <c r="F7" s="337"/>
      <c r="G7" s="335" t="s">
        <v>6284</v>
      </c>
      <c r="H7" s="347">
        <f>VLOOKUP(G7,'Прайс-лист'!B:K,10,0)</f>
        <v>6090</v>
      </c>
      <c r="I7" s="347"/>
      <c r="J7" s="347"/>
      <c r="K7" s="336"/>
      <c r="L7" s="314">
        <f t="shared" si="0"/>
        <v>0</v>
      </c>
    </row>
    <row r="8" spans="1:15" ht="37.5" customHeight="1">
      <c r="A8" s="1600"/>
      <c r="B8" s="1601"/>
      <c r="C8" s="1603"/>
      <c r="D8" s="334" t="s">
        <v>6315</v>
      </c>
      <c r="E8" s="1595"/>
      <c r="F8" s="337"/>
      <c r="G8" s="335" t="s">
        <v>6282</v>
      </c>
      <c r="H8" s="347">
        <f>VLOOKUP(G8,'Прайс-лист'!B:K,10,0)</f>
        <v>9290</v>
      </c>
      <c r="I8" s="347"/>
      <c r="J8" s="347"/>
      <c r="K8" s="336"/>
      <c r="L8" s="314">
        <f t="shared" si="0"/>
        <v>0</v>
      </c>
    </row>
    <row r="9" spans="1:15" ht="37.5" customHeight="1">
      <c r="A9" s="1600"/>
      <c r="B9" s="1601"/>
      <c r="C9" s="1603"/>
      <c r="D9" s="334" t="s">
        <v>6316</v>
      </c>
      <c r="E9" s="1595"/>
      <c r="F9" s="337"/>
      <c r="G9" s="420" t="s">
        <v>6283</v>
      </c>
      <c r="H9" s="347">
        <f>VLOOKUP(G9,'Прайс-лист'!B:K,10,0)</f>
        <v>10490</v>
      </c>
      <c r="I9" s="347"/>
      <c r="J9" s="347"/>
      <c r="K9" s="336"/>
      <c r="L9" s="314">
        <f t="shared" si="0"/>
        <v>0</v>
      </c>
    </row>
    <row r="10" spans="1:15" ht="36" customHeight="1">
      <c r="A10" s="1610"/>
      <c r="B10" s="1610"/>
      <c r="C10" s="1166" t="s">
        <v>6317</v>
      </c>
      <c r="D10" s="430" t="s">
        <v>6868</v>
      </c>
      <c r="E10" s="1609" t="s">
        <v>6319</v>
      </c>
      <c r="F10" s="431"/>
      <c r="G10" s="481" t="s">
        <v>6866</v>
      </c>
      <c r="H10" s="433">
        <f>VLOOKUP(G10,'Прайс-лист'!B:K,10,0)</f>
        <v>3790</v>
      </c>
      <c r="I10" s="449"/>
      <c r="J10" s="433"/>
      <c r="K10" s="434"/>
      <c r="L10" s="433">
        <f t="shared" ref="L10" si="1">K10*H10</f>
        <v>0</v>
      </c>
    </row>
    <row r="11" spans="1:15" ht="36" customHeight="1">
      <c r="A11" s="1610"/>
      <c r="B11" s="1610"/>
      <c r="C11" s="1166"/>
      <c r="D11" s="430" t="s">
        <v>6318</v>
      </c>
      <c r="E11" s="1609"/>
      <c r="F11" s="431"/>
      <c r="G11" s="432" t="s">
        <v>6285</v>
      </c>
      <c r="H11" s="433">
        <f>VLOOKUP(G11,'Прайс-лист'!B:K,10,0)</f>
        <v>4490</v>
      </c>
      <c r="I11" s="449"/>
      <c r="J11" s="433"/>
      <c r="K11" s="434"/>
      <c r="L11" s="433">
        <f t="shared" si="0"/>
        <v>0</v>
      </c>
    </row>
    <row r="12" spans="1:15" ht="36" customHeight="1">
      <c r="A12" s="1610"/>
      <c r="B12" s="1610"/>
      <c r="C12" s="1166"/>
      <c r="D12" s="430" t="s">
        <v>6320</v>
      </c>
      <c r="E12" s="1609"/>
      <c r="F12" s="431"/>
      <c r="G12" s="432" t="s">
        <v>6286</v>
      </c>
      <c r="H12" s="433">
        <f>VLOOKUP(G12,'Прайс-лист'!B:K,10,0)</f>
        <v>4990</v>
      </c>
      <c r="I12" s="449"/>
      <c r="J12" s="433"/>
      <c r="K12" s="434"/>
      <c r="L12" s="433">
        <f t="shared" si="0"/>
        <v>0</v>
      </c>
    </row>
    <row r="13" spans="1:15" ht="51" customHeight="1">
      <c r="A13" s="1604"/>
      <c r="B13" s="1597"/>
      <c r="C13" s="1611" t="s">
        <v>6321</v>
      </c>
      <c r="D13" s="334" t="s">
        <v>6322</v>
      </c>
      <c r="E13" s="1612" t="s">
        <v>6323</v>
      </c>
      <c r="F13" s="337"/>
      <c r="G13" s="335" t="s">
        <v>6287</v>
      </c>
      <c r="H13" s="347">
        <f>VLOOKUP(G13,'Прайс-лист'!B:K,10,0)</f>
        <v>14890</v>
      </c>
      <c r="I13" s="347"/>
      <c r="J13" s="347"/>
      <c r="K13" s="336"/>
      <c r="L13" s="314">
        <f t="shared" si="0"/>
        <v>0</v>
      </c>
    </row>
    <row r="14" spans="1:15" ht="51" customHeight="1">
      <c r="A14" s="1597"/>
      <c r="B14" s="1597"/>
      <c r="C14" s="1597"/>
      <c r="D14" s="334" t="s">
        <v>6324</v>
      </c>
      <c r="E14" s="1597"/>
      <c r="F14" s="337"/>
      <c r="G14" s="335" t="s">
        <v>6288</v>
      </c>
      <c r="H14" s="347">
        <f>VLOOKUP(G14,'Прайс-лист'!B:K,10,0)</f>
        <v>16890</v>
      </c>
      <c r="I14" s="347"/>
      <c r="J14" s="347"/>
      <c r="K14" s="336"/>
      <c r="L14" s="314">
        <f t="shared" si="0"/>
        <v>0</v>
      </c>
    </row>
    <row r="15" spans="1:15" ht="29.25" customHeight="1">
      <c r="A15" s="1604"/>
      <c r="B15" s="1604"/>
      <c r="C15" s="1605" t="s">
        <v>6325</v>
      </c>
      <c r="D15" s="334" t="s">
        <v>6326</v>
      </c>
      <c r="E15" s="1607" t="s">
        <v>6327</v>
      </c>
      <c r="F15" s="337"/>
      <c r="G15" s="335" t="s">
        <v>6291</v>
      </c>
      <c r="H15" s="347">
        <f>VLOOKUP(G15,'Прайс-лист'!B:K,10,0)</f>
        <v>3690</v>
      </c>
      <c r="I15" s="347"/>
      <c r="J15" s="347"/>
      <c r="K15" s="336"/>
      <c r="L15" s="314">
        <f t="shared" si="0"/>
        <v>0</v>
      </c>
    </row>
    <row r="16" spans="1:15" ht="29.25" customHeight="1">
      <c r="A16" s="1604"/>
      <c r="B16" s="1604"/>
      <c r="C16" s="1605"/>
      <c r="D16" s="334" t="s">
        <v>6328</v>
      </c>
      <c r="E16" s="1595"/>
      <c r="F16" s="337"/>
      <c r="G16" s="335" t="s">
        <v>6292</v>
      </c>
      <c r="H16" s="347">
        <f>VLOOKUP(G16,'Прайс-лист'!B:K,10,0)</f>
        <v>4090</v>
      </c>
      <c r="I16" s="347"/>
      <c r="J16" s="347"/>
      <c r="K16" s="336"/>
      <c r="L16" s="314">
        <f t="shared" si="0"/>
        <v>0</v>
      </c>
    </row>
    <row r="17" spans="1:12" ht="29.25" customHeight="1">
      <c r="A17" s="1604"/>
      <c r="B17" s="1604"/>
      <c r="C17" s="1605"/>
      <c r="D17" s="334" t="s">
        <v>6329</v>
      </c>
      <c r="E17" s="1595"/>
      <c r="F17" s="337"/>
      <c r="G17" s="335" t="s">
        <v>6289</v>
      </c>
      <c r="H17" s="347">
        <f>VLOOKUP(G17,'Прайс-лист'!B:K,10,0)</f>
        <v>6090</v>
      </c>
      <c r="I17" s="347"/>
      <c r="J17" s="347"/>
      <c r="K17" s="336"/>
      <c r="L17" s="314">
        <f t="shared" si="0"/>
        <v>0</v>
      </c>
    </row>
    <row r="18" spans="1:12" ht="29.25" customHeight="1">
      <c r="A18" s="1604"/>
      <c r="B18" s="1604"/>
      <c r="C18" s="1606"/>
      <c r="D18" s="334" t="s">
        <v>6330</v>
      </c>
      <c r="E18" s="1608"/>
      <c r="F18" s="337"/>
      <c r="G18" s="335" t="s">
        <v>6290</v>
      </c>
      <c r="H18" s="347">
        <f>VLOOKUP(G18,'Прайс-лист'!B:K,10,0)</f>
        <v>6990</v>
      </c>
      <c r="I18" s="347"/>
      <c r="J18" s="347"/>
      <c r="K18" s="336"/>
      <c r="L18" s="314">
        <f t="shared" si="0"/>
        <v>0</v>
      </c>
    </row>
  </sheetData>
  <sheetProtection algorithmName="SHA-512" hashValue="VNesBm9+2oCl/jUDUXADe8zqqtjqRRMJaMS3FO839ZXZrGJTk2Dkdx/LqjbSAXh95nBhujPi+G4eH1aBeMjoVA==" saltValue="QJFZGVpqZs/D/ypWqRpCoQ==" spinCount="100000" sheet="1" objects="1" scenarios="1"/>
  <mergeCells count="18">
    <mergeCell ref="A15:B18"/>
    <mergeCell ref="C15:C18"/>
    <mergeCell ref="E15:E18"/>
    <mergeCell ref="E10:E12"/>
    <mergeCell ref="A10:B12"/>
    <mergeCell ref="C10:C12"/>
    <mergeCell ref="A13:B14"/>
    <mergeCell ref="C13:C14"/>
    <mergeCell ref="E13:E14"/>
    <mergeCell ref="A1:L1"/>
    <mergeCell ref="A2:L2"/>
    <mergeCell ref="A3:L3"/>
    <mergeCell ref="A4:B4"/>
    <mergeCell ref="E7:E9"/>
    <mergeCell ref="A5:B5"/>
    <mergeCell ref="A6:B6"/>
    <mergeCell ref="A7:B9"/>
    <mergeCell ref="C7:C9"/>
  </mergeCells>
  <conditionalFormatting sqref="K5:K9 K13:K18">
    <cfRule type="cellIs" dxfId="181" priority="13" operator="greaterThan">
      <formula>0</formula>
    </cfRule>
  </conditionalFormatting>
  <conditionalFormatting sqref="K5:K9 K13:K18">
    <cfRule type="cellIs" dxfId="180" priority="14" operator="greaterThan">
      <formula>0</formula>
    </cfRule>
  </conditionalFormatting>
  <conditionalFormatting sqref="K11:K12">
    <cfRule type="cellIs" dxfId="179" priority="7" operator="greaterThan">
      <formula>0</formula>
    </cfRule>
  </conditionalFormatting>
  <conditionalFormatting sqref="K11:K12">
    <cfRule type="cellIs" dxfId="178" priority="8" operator="greaterThan">
      <formula>0</formula>
    </cfRule>
  </conditionalFormatting>
  <conditionalFormatting sqref="K10">
    <cfRule type="cellIs" dxfId="177" priority="3" operator="greaterThan">
      <formula>0</formula>
    </cfRule>
  </conditionalFormatting>
  <conditionalFormatting sqref="K10">
    <cfRule type="cellIs" dxfId="176" priority="4" operator="greaterThan">
      <formula>0</formula>
    </cfRule>
  </conditionalFormatting>
  <pageMargins left="0.23622047244094491" right="0.23622047244094491" top="0.74803149606299213" bottom="0.74803149606299213" header="0.31496062992125984" footer="0.31496062992125984"/>
  <pageSetup paperSize="9" scale="62" orientation="portrait" r:id="rId1"/>
  <headerFooter>
    <oddFooter>&amp;R&amp;"Arial,обычный"&amp;16Стр.&amp;P</oddFooter>
  </headerFooter>
  <drawing r:id="rId2"/>
</worksheet>
</file>

<file path=xl/worksheets/sheet30.xml><?xml version="1.0" encoding="utf-8"?>
<worksheet xmlns="http://schemas.openxmlformats.org/spreadsheetml/2006/main" xmlns:r="http://schemas.openxmlformats.org/officeDocument/2006/relationships">
  <sheetPr>
    <tabColor theme="3" tint="0.59999389629810485"/>
  </sheetPr>
  <dimension ref="A1:M34"/>
  <sheetViews>
    <sheetView zoomScaleNormal="100" workbookViewId="0">
      <pane ySplit="1" topLeftCell="A2" activePane="bottomLeft" state="frozen"/>
      <selection pane="bottomLeft" activeCell="P33" sqref="P33"/>
    </sheetView>
  </sheetViews>
  <sheetFormatPr defaultRowHeight="15"/>
  <cols>
    <col min="1" max="2" width="13.7109375" customWidth="1"/>
    <col min="3" max="3" width="31" customWidth="1"/>
    <col min="4" max="4" width="12.42578125" style="271" customWidth="1"/>
    <col min="5" max="5" width="31.140625" style="271" customWidth="1"/>
    <col min="6" max="6" width="5.28515625" bestFit="1" customWidth="1"/>
    <col min="7" max="7" width="9" hidden="1" customWidth="1"/>
    <col min="8" max="8" width="9.140625" style="272"/>
    <col min="10" max="10" width="13.140625" customWidth="1"/>
  </cols>
  <sheetData>
    <row r="1" spans="1:13" s="285" customFormat="1" ht="12" customHeight="1" thickBot="1">
      <c r="A1" s="1586" t="s">
        <v>5037</v>
      </c>
      <c r="B1" s="1587"/>
      <c r="C1" s="1587"/>
      <c r="D1" s="1587"/>
      <c r="E1" s="1587"/>
      <c r="F1" s="1587"/>
      <c r="G1" s="1587"/>
      <c r="H1" s="1587"/>
      <c r="I1" s="1587"/>
      <c r="J1" s="1588"/>
    </row>
    <row r="2" spans="1:13" ht="11.25" customHeight="1" thickBot="1">
      <c r="A2" s="1589" t="s">
        <v>17</v>
      </c>
      <c r="B2" s="1589"/>
      <c r="C2" s="1589"/>
      <c r="D2" s="1589"/>
      <c r="E2" s="1589"/>
      <c r="F2" s="1589"/>
      <c r="G2" s="1589"/>
      <c r="H2" s="1589"/>
      <c r="I2" s="1589"/>
      <c r="J2" s="1589"/>
    </row>
    <row r="3" spans="1:13" ht="12" customHeight="1" thickBot="1">
      <c r="A3" s="1590" t="s">
        <v>5407</v>
      </c>
      <c r="B3" s="1591"/>
      <c r="C3" s="1591"/>
      <c r="D3" s="1591"/>
      <c r="E3" s="1591"/>
      <c r="F3" s="1591"/>
      <c r="G3" s="1591"/>
      <c r="H3" s="1591"/>
      <c r="I3" s="1591"/>
      <c r="J3" s="1592"/>
    </row>
    <row r="4" spans="1:13" s="277" customFormat="1" ht="18">
      <c r="A4" s="1593" t="s">
        <v>5030</v>
      </c>
      <c r="B4" s="1593"/>
      <c r="C4" s="312" t="s">
        <v>5031</v>
      </c>
      <c r="D4" s="338" t="s">
        <v>5047</v>
      </c>
      <c r="E4" s="338" t="s">
        <v>5049</v>
      </c>
      <c r="F4" s="338" t="s">
        <v>5032</v>
      </c>
      <c r="G4" s="338"/>
      <c r="H4" s="346" t="s">
        <v>5000</v>
      </c>
      <c r="I4" s="338" t="s">
        <v>5005</v>
      </c>
      <c r="J4" s="338" t="s">
        <v>5033</v>
      </c>
      <c r="M4"/>
    </row>
    <row r="5" spans="1:13" ht="109.5" customHeight="1">
      <c r="A5" s="1596"/>
      <c r="B5" s="1597"/>
      <c r="C5" s="333" t="s">
        <v>5434</v>
      </c>
      <c r="D5" s="334" t="s">
        <v>5408</v>
      </c>
      <c r="E5" s="345" t="s">
        <v>5415</v>
      </c>
      <c r="F5" s="337"/>
      <c r="G5" s="335" t="s">
        <v>5388</v>
      </c>
      <c r="H5" s="347">
        <f>VLOOKUP(G5,'Прайс-лист'!B:K,10,0)</f>
        <v>890</v>
      </c>
      <c r="I5" s="336"/>
      <c r="J5" s="347">
        <f t="shared" ref="J5:J6" si="0">I5*H5</f>
        <v>0</v>
      </c>
    </row>
    <row r="6" spans="1:13" ht="109.5" customHeight="1">
      <c r="A6" s="1596"/>
      <c r="B6" s="1597"/>
      <c r="C6" s="333" t="s">
        <v>5435</v>
      </c>
      <c r="D6" s="334" t="s">
        <v>5409</v>
      </c>
      <c r="E6" s="345" t="s">
        <v>5416</v>
      </c>
      <c r="F6" s="337"/>
      <c r="G6" s="335" t="s">
        <v>5389</v>
      </c>
      <c r="H6" s="347">
        <f>VLOOKUP(G6,'Прайс-лист'!B:K,10,0)</f>
        <v>1390</v>
      </c>
      <c r="I6" s="336"/>
      <c r="J6" s="347">
        <f t="shared" si="0"/>
        <v>0</v>
      </c>
    </row>
    <row r="7" spans="1:13" ht="109.5" customHeight="1">
      <c r="A7" s="1596"/>
      <c r="B7" s="1597"/>
      <c r="C7" s="333" t="s">
        <v>5436</v>
      </c>
      <c r="D7" s="334" t="s">
        <v>5409</v>
      </c>
      <c r="E7" s="345" t="s">
        <v>5417</v>
      </c>
      <c r="F7" s="337"/>
      <c r="G7" s="335" t="s">
        <v>5390</v>
      </c>
      <c r="H7" s="347">
        <f>VLOOKUP(G7,'Прайс-лист'!B:K,10,0)</f>
        <v>1390</v>
      </c>
      <c r="I7" s="336"/>
      <c r="J7" s="347">
        <f t="shared" ref="J7:J10" si="1">I7*H7</f>
        <v>0</v>
      </c>
    </row>
    <row r="8" spans="1:13" ht="109.5" customHeight="1">
      <c r="A8" s="1596"/>
      <c r="B8" s="1597"/>
      <c r="C8" s="333" t="s">
        <v>5437</v>
      </c>
      <c r="D8" s="334" t="s">
        <v>5410</v>
      </c>
      <c r="E8" s="345" t="s">
        <v>5418</v>
      </c>
      <c r="F8" s="337"/>
      <c r="G8" s="335" t="s">
        <v>5385</v>
      </c>
      <c r="H8" s="347">
        <f>VLOOKUP(G8,'Прайс-лист'!B:K,10,0)</f>
        <v>1290</v>
      </c>
      <c r="I8" s="336"/>
      <c r="J8" s="347">
        <f t="shared" si="1"/>
        <v>0</v>
      </c>
    </row>
    <row r="9" spans="1:13" ht="109.5" customHeight="1">
      <c r="A9" s="1596"/>
      <c r="B9" s="1597"/>
      <c r="C9" s="333" t="s">
        <v>5411</v>
      </c>
      <c r="D9" s="334" t="s">
        <v>5410</v>
      </c>
      <c r="E9" s="345" t="s">
        <v>5419</v>
      </c>
      <c r="F9" s="337"/>
      <c r="G9" s="335" t="s">
        <v>5386</v>
      </c>
      <c r="H9" s="347">
        <f>VLOOKUP(G9,'Прайс-лист'!B:K,10,0)</f>
        <v>1290</v>
      </c>
      <c r="I9" s="336"/>
      <c r="J9" s="347">
        <f t="shared" si="1"/>
        <v>0</v>
      </c>
    </row>
    <row r="10" spans="1:13" ht="114.75" customHeight="1">
      <c r="A10" s="1596"/>
      <c r="B10" s="1597"/>
      <c r="C10" s="333" t="s">
        <v>5412</v>
      </c>
      <c r="D10" s="334" t="s">
        <v>5413</v>
      </c>
      <c r="E10" s="345" t="s">
        <v>5420</v>
      </c>
      <c r="F10" s="337" t="s">
        <v>5414</v>
      </c>
      <c r="G10" s="335" t="s">
        <v>5387</v>
      </c>
      <c r="H10" s="347">
        <f>VLOOKUP(G10,'Прайс-лист'!B:K,10,0)</f>
        <v>2790</v>
      </c>
      <c r="I10" s="336"/>
      <c r="J10" s="347">
        <f t="shared" si="1"/>
        <v>0</v>
      </c>
    </row>
    <row r="11" spans="1:13" ht="12.75" customHeight="1" thickBot="1">
      <c r="A11" s="1615"/>
      <c r="B11" s="1615"/>
      <c r="C11" s="1615"/>
      <c r="D11" s="1615"/>
      <c r="E11" s="1615"/>
      <c r="F11" s="1615"/>
      <c r="G11" s="1615"/>
      <c r="H11" s="1615"/>
      <c r="I11" s="1615"/>
    </row>
    <row r="12" spans="1:13" ht="12" customHeight="1" thickBot="1">
      <c r="A12" s="1590" t="s">
        <v>5421</v>
      </c>
      <c r="B12" s="1591"/>
      <c r="C12" s="1591"/>
      <c r="D12" s="1591"/>
      <c r="E12" s="1591"/>
      <c r="F12" s="1591"/>
      <c r="G12" s="1591"/>
      <c r="H12" s="1591"/>
      <c r="I12" s="1591"/>
      <c r="J12" s="1592"/>
    </row>
    <row r="13" spans="1:13" s="277" customFormat="1" ht="18">
      <c r="A13" s="1593" t="s">
        <v>5030</v>
      </c>
      <c r="B13" s="1593"/>
      <c r="C13" s="312" t="s">
        <v>5031</v>
      </c>
      <c r="D13" s="338" t="s">
        <v>5047</v>
      </c>
      <c r="E13" s="338" t="s">
        <v>5049</v>
      </c>
      <c r="F13" s="338" t="s">
        <v>5032</v>
      </c>
      <c r="G13" s="338"/>
      <c r="H13" s="344" t="s">
        <v>5000</v>
      </c>
      <c r="I13" s="338" t="s">
        <v>5005</v>
      </c>
      <c r="J13" s="338" t="s">
        <v>5033</v>
      </c>
      <c r="M13"/>
    </row>
    <row r="14" spans="1:13" ht="109.5" customHeight="1">
      <c r="A14" s="1613"/>
      <c r="B14" s="1614"/>
      <c r="C14" s="315" t="s">
        <v>5377</v>
      </c>
      <c r="D14" s="316" t="s">
        <v>5422</v>
      </c>
      <c r="E14" s="317" t="s">
        <v>5425</v>
      </c>
      <c r="F14" s="318"/>
      <c r="G14" s="319" t="s">
        <v>5391</v>
      </c>
      <c r="H14" s="314">
        <f>VLOOKUP(G14,'Прайс-лист'!B:K,10,0)</f>
        <v>990</v>
      </c>
      <c r="I14" s="320"/>
      <c r="J14" s="314">
        <f t="shared" ref="J14" si="2">I14*H14</f>
        <v>0</v>
      </c>
    </row>
    <row r="15" spans="1:13" ht="109.5" customHeight="1">
      <c r="A15" s="1613"/>
      <c r="B15" s="1614"/>
      <c r="C15" s="315" t="s">
        <v>5379</v>
      </c>
      <c r="D15" s="316" t="s">
        <v>5423</v>
      </c>
      <c r="E15" s="317" t="s">
        <v>5426</v>
      </c>
      <c r="F15" s="318"/>
      <c r="G15" s="319" t="s">
        <v>5393</v>
      </c>
      <c r="H15" s="314">
        <f>VLOOKUP(G15,'Прайс-лист'!B:K,10,0)</f>
        <v>1189</v>
      </c>
      <c r="I15" s="320"/>
      <c r="J15" s="314">
        <f>I15*H15</f>
        <v>0</v>
      </c>
    </row>
    <row r="16" spans="1:13" ht="109.5" customHeight="1">
      <c r="A16" s="1613"/>
      <c r="B16" s="1614"/>
      <c r="C16" s="315" t="s">
        <v>5378</v>
      </c>
      <c r="D16" s="316" t="s">
        <v>5423</v>
      </c>
      <c r="E16" s="317" t="s">
        <v>5427</v>
      </c>
      <c r="F16" s="318"/>
      <c r="G16" s="319" t="s">
        <v>5392</v>
      </c>
      <c r="H16" s="314">
        <f>VLOOKUP(G16,'Прайс-лист'!B:K,10,0)</f>
        <v>1189</v>
      </c>
      <c r="I16" s="320"/>
      <c r="J16" s="314">
        <f t="shared" ref="J16:J18" si="3">I16*H16</f>
        <v>0</v>
      </c>
    </row>
    <row r="17" spans="1:13" ht="109.5" customHeight="1">
      <c r="A17" s="1613"/>
      <c r="B17" s="1614"/>
      <c r="C17" s="315" t="s">
        <v>5381</v>
      </c>
      <c r="D17" s="316" t="s">
        <v>5424</v>
      </c>
      <c r="E17" s="317" t="s">
        <v>5428</v>
      </c>
      <c r="F17" s="318"/>
      <c r="G17" s="319" t="s">
        <v>5395</v>
      </c>
      <c r="H17" s="314">
        <f>VLOOKUP(G17,'Прайс-лист'!B:K,10,0)</f>
        <v>1290</v>
      </c>
      <c r="I17" s="320"/>
      <c r="J17" s="314">
        <f>I17*H17</f>
        <v>0</v>
      </c>
    </row>
    <row r="18" spans="1:13" ht="109.5" customHeight="1">
      <c r="A18" s="1613"/>
      <c r="B18" s="1614"/>
      <c r="C18" s="315" t="s">
        <v>5380</v>
      </c>
      <c r="D18" s="316" t="s">
        <v>5424</v>
      </c>
      <c r="E18" s="317" t="s">
        <v>5429</v>
      </c>
      <c r="F18" s="318"/>
      <c r="G18" s="319" t="s">
        <v>5394</v>
      </c>
      <c r="H18" s="314">
        <f>VLOOKUP(G18,'Прайс-лист'!B:K,10,0)</f>
        <v>1290</v>
      </c>
      <c r="I18" s="320"/>
      <c r="J18" s="314">
        <f t="shared" si="3"/>
        <v>0</v>
      </c>
    </row>
    <row r="19" spans="1:13" ht="15.75" thickBot="1"/>
    <row r="20" spans="1:13" s="285" customFormat="1" ht="12" customHeight="1" thickBot="1">
      <c r="A20" s="1586" t="s">
        <v>5037</v>
      </c>
      <c r="B20" s="1587"/>
      <c r="C20" s="1587"/>
      <c r="D20" s="1587"/>
      <c r="E20" s="1587"/>
      <c r="F20" s="1587"/>
      <c r="G20" s="1587"/>
      <c r="H20" s="1587"/>
      <c r="I20" s="1587"/>
      <c r="J20" s="1588"/>
    </row>
    <row r="21" spans="1:13" ht="11.25" customHeight="1" thickBot="1">
      <c r="A21" s="1589" t="s">
        <v>17</v>
      </c>
      <c r="B21" s="1589"/>
      <c r="C21" s="1589"/>
      <c r="D21" s="1589"/>
      <c r="E21" s="1589"/>
      <c r="F21" s="1589"/>
      <c r="G21" s="1589"/>
      <c r="H21" s="1589"/>
      <c r="I21" s="1589"/>
      <c r="J21" s="1589"/>
    </row>
    <row r="22" spans="1:13" ht="12" customHeight="1" thickBot="1">
      <c r="A22" s="1590" t="s">
        <v>5365</v>
      </c>
      <c r="B22" s="1591"/>
      <c r="C22" s="1591"/>
      <c r="D22" s="1591"/>
      <c r="E22" s="1591"/>
      <c r="F22" s="1591"/>
      <c r="G22" s="1591"/>
      <c r="H22" s="1591"/>
      <c r="I22" s="1591"/>
      <c r="J22" s="1592"/>
    </row>
    <row r="23" spans="1:13" s="277" customFormat="1" ht="18">
      <c r="A23" s="1593" t="s">
        <v>5030</v>
      </c>
      <c r="B23" s="1593"/>
      <c r="C23" s="312" t="s">
        <v>5031</v>
      </c>
      <c r="D23" s="338" t="s">
        <v>5047</v>
      </c>
      <c r="E23" s="338" t="s">
        <v>5049</v>
      </c>
      <c r="F23" s="338" t="s">
        <v>5032</v>
      </c>
      <c r="G23" s="338"/>
      <c r="H23" s="346" t="s">
        <v>5000</v>
      </c>
      <c r="I23" s="338" t="s">
        <v>5005</v>
      </c>
      <c r="J23" s="338" t="s">
        <v>5033</v>
      </c>
      <c r="M23"/>
    </row>
    <row r="24" spans="1:13" ht="109.5" customHeight="1">
      <c r="A24" s="1596"/>
      <c r="B24" s="1597"/>
      <c r="C24" s="333" t="s">
        <v>5366</v>
      </c>
      <c r="D24" s="334"/>
      <c r="E24" s="345" t="s">
        <v>5430</v>
      </c>
      <c r="F24" s="318"/>
      <c r="G24" s="335" t="s">
        <v>5382</v>
      </c>
      <c r="H24" s="314">
        <f>VLOOKUP(G24,'Прайс-лист'!B:K,10,0)</f>
        <v>149</v>
      </c>
      <c r="I24" s="320"/>
      <c r="J24" s="314">
        <f t="shared" ref="J24:J27" si="4">I24*H24</f>
        <v>0</v>
      </c>
    </row>
    <row r="25" spans="1:13" ht="109.5" customHeight="1">
      <c r="A25" s="1596"/>
      <c r="B25" s="1597"/>
      <c r="C25" s="495" t="s">
        <v>6934</v>
      </c>
      <c r="D25" s="334"/>
      <c r="E25" s="496" t="s">
        <v>5431</v>
      </c>
      <c r="F25" s="318" t="s">
        <v>5192</v>
      </c>
      <c r="G25" s="335" t="s">
        <v>6933</v>
      </c>
      <c r="H25" s="314">
        <f>VLOOKUP(G25,'Прайс-лист'!B:K,10,0)</f>
        <v>289</v>
      </c>
      <c r="I25" s="320"/>
      <c r="J25" s="314">
        <f t="shared" ref="J25" si="5">I25*H25</f>
        <v>0</v>
      </c>
    </row>
    <row r="26" spans="1:13" ht="109.5" customHeight="1">
      <c r="A26" s="1596"/>
      <c r="B26" s="1597"/>
      <c r="C26" s="333" t="s">
        <v>5367</v>
      </c>
      <c r="D26" s="334"/>
      <c r="E26" s="345" t="s">
        <v>5432</v>
      </c>
      <c r="F26" s="318"/>
      <c r="G26" s="335" t="s">
        <v>5383</v>
      </c>
      <c r="H26" s="314">
        <f>VLOOKUP(G26,'Прайс-лист'!B:K,10,0)</f>
        <v>329</v>
      </c>
      <c r="I26" s="320"/>
      <c r="J26" s="314">
        <f t="shared" si="4"/>
        <v>0</v>
      </c>
    </row>
    <row r="27" spans="1:13" ht="109.5" customHeight="1">
      <c r="A27" s="1596"/>
      <c r="B27" s="1597"/>
      <c r="C27" s="333" t="s">
        <v>5368</v>
      </c>
      <c r="D27" s="334"/>
      <c r="E27" s="345" t="s">
        <v>5433</v>
      </c>
      <c r="F27" s="318"/>
      <c r="G27" s="335" t="s">
        <v>5384</v>
      </c>
      <c r="H27" s="314">
        <f>VLOOKUP(G27,'Прайс-лист'!B:K,10,0)</f>
        <v>39</v>
      </c>
      <c r="I27" s="320"/>
      <c r="J27" s="314">
        <f t="shared" si="4"/>
        <v>0</v>
      </c>
    </row>
    <row r="28" spans="1:13" ht="15.75" thickBot="1"/>
    <row r="29" spans="1:13" ht="12" customHeight="1" thickBot="1">
      <c r="A29" s="1590" t="s">
        <v>5396</v>
      </c>
      <c r="B29" s="1591"/>
      <c r="C29" s="1591"/>
      <c r="D29" s="1591"/>
      <c r="E29" s="1591"/>
      <c r="F29" s="1591"/>
      <c r="G29" s="1591"/>
      <c r="H29" s="1591"/>
      <c r="I29" s="1591"/>
      <c r="J29" s="1592"/>
    </row>
    <row r="30" spans="1:13" s="277" customFormat="1" ht="18">
      <c r="A30" s="1593" t="s">
        <v>5030</v>
      </c>
      <c r="B30" s="1593"/>
      <c r="C30" s="312" t="s">
        <v>5031</v>
      </c>
      <c r="D30" s="338" t="s">
        <v>5047</v>
      </c>
      <c r="E30" s="338" t="s">
        <v>5049</v>
      </c>
      <c r="F30" s="338" t="s">
        <v>5032</v>
      </c>
      <c r="G30" s="338"/>
      <c r="H30" s="346" t="s">
        <v>5000</v>
      </c>
      <c r="I30" s="338" t="s">
        <v>5005</v>
      </c>
      <c r="J30" s="338" t="s">
        <v>5033</v>
      </c>
      <c r="M30"/>
    </row>
    <row r="31" spans="1:13" ht="109.5" customHeight="1">
      <c r="A31" s="1596"/>
      <c r="B31" s="1597"/>
      <c r="C31" s="333" t="s">
        <v>5397</v>
      </c>
      <c r="D31" s="334" t="s">
        <v>5438</v>
      </c>
      <c r="E31" s="345" t="s">
        <v>5439</v>
      </c>
      <c r="F31" s="318"/>
      <c r="G31" s="335" t="s">
        <v>5399</v>
      </c>
      <c r="H31" s="347">
        <f>VLOOKUP(G31,'Прайс-лист'!B:K,10,0)</f>
        <v>1199</v>
      </c>
      <c r="I31" s="336"/>
      <c r="J31" s="314">
        <f t="shared" ref="J31" si="6">I31*H31</f>
        <v>0</v>
      </c>
    </row>
    <row r="32" spans="1:13" ht="109.5" customHeight="1">
      <c r="A32" s="1596"/>
      <c r="B32" s="1597"/>
      <c r="C32" s="333" t="s">
        <v>5398</v>
      </c>
      <c r="D32" s="334" t="s">
        <v>5438</v>
      </c>
      <c r="E32" s="345" t="s">
        <v>5439</v>
      </c>
      <c r="F32" s="318"/>
      <c r="G32" s="335" t="s">
        <v>5400</v>
      </c>
      <c r="H32" s="314">
        <f>VLOOKUP(G32,'Прайс-лист'!B:K,10,0)</f>
        <v>1199</v>
      </c>
      <c r="I32" s="320"/>
      <c r="J32" s="314">
        <f t="shared" ref="J32:J33" si="7">I32*H32</f>
        <v>0</v>
      </c>
    </row>
    <row r="33" spans="1:10" ht="109.5" customHeight="1">
      <c r="A33" s="1160"/>
      <c r="B33" s="1563"/>
      <c r="C33" s="654" t="s">
        <v>7421</v>
      </c>
      <c r="D33" s="533" t="s">
        <v>7422</v>
      </c>
      <c r="E33" s="537" t="s">
        <v>5440</v>
      </c>
      <c r="F33" s="534" t="s">
        <v>5192</v>
      </c>
      <c r="G33" s="535" t="s">
        <v>6730</v>
      </c>
      <c r="H33" s="314">
        <f>VLOOKUP(G33,'Прайс-лист'!B:K,10,0)</f>
        <v>2779</v>
      </c>
      <c r="I33" s="536"/>
      <c r="J33" s="499">
        <f t="shared" si="7"/>
        <v>0</v>
      </c>
    </row>
    <row r="34" spans="1:10" ht="109.5" customHeight="1">
      <c r="A34" s="1160"/>
      <c r="B34" s="1563"/>
      <c r="C34" s="571" t="s">
        <v>7684</v>
      </c>
      <c r="D34" s="572" t="s">
        <v>7422</v>
      </c>
      <c r="E34" s="576" t="s">
        <v>5440</v>
      </c>
      <c r="F34" s="573" t="s">
        <v>5192</v>
      </c>
      <c r="G34" s="574" t="s">
        <v>7683</v>
      </c>
      <c r="H34" s="314">
        <f>VLOOKUP(G34,'Прайс-лист'!B:K,10,0)</f>
        <v>3299</v>
      </c>
      <c r="I34" s="575"/>
      <c r="J34" s="499">
        <f>I34*H34</f>
        <v>0</v>
      </c>
    </row>
  </sheetData>
  <sheetProtection algorithmName="SHA-512" hashValue="ZJI/e15sffV9TPtwT0GAFg1xsMZpd9bYg8ll3CuFPg71QCpJOXVmb0d/UeOP0wq/sll96HlqZHnkto5uz4coyg==" saltValue="h9af8FHqH4zFLSVlcq/GBQ==" spinCount="100000" sheet="1" objects="1" scenarios="1"/>
  <mergeCells count="32">
    <mergeCell ref="A6:B6"/>
    <mergeCell ref="A1:J1"/>
    <mergeCell ref="A2:J2"/>
    <mergeCell ref="A3:J3"/>
    <mergeCell ref="A4:B4"/>
    <mergeCell ref="A5:B5"/>
    <mergeCell ref="A7:B7"/>
    <mergeCell ref="A8:B8"/>
    <mergeCell ref="A9:B9"/>
    <mergeCell ref="A10:B10"/>
    <mergeCell ref="A21:J21"/>
    <mergeCell ref="A16:B16"/>
    <mergeCell ref="A15:B15"/>
    <mergeCell ref="A18:B18"/>
    <mergeCell ref="A17:B17"/>
    <mergeCell ref="A12:J12"/>
    <mergeCell ref="A13:B13"/>
    <mergeCell ref="A14:B14"/>
    <mergeCell ref="A11:I11"/>
    <mergeCell ref="A20:J20"/>
    <mergeCell ref="A34:B34"/>
    <mergeCell ref="A27:B27"/>
    <mergeCell ref="A30:B30"/>
    <mergeCell ref="A31:B31"/>
    <mergeCell ref="A32:B32"/>
    <mergeCell ref="A33:B33"/>
    <mergeCell ref="A29:J29"/>
    <mergeCell ref="A23:B23"/>
    <mergeCell ref="A24:B24"/>
    <mergeCell ref="A26:B26"/>
    <mergeCell ref="A22:J22"/>
    <mergeCell ref="A25:B25"/>
  </mergeCells>
  <conditionalFormatting sqref="I5 I15:I18">
    <cfRule type="cellIs" dxfId="175" priority="37" operator="greaterThan">
      <formula>0</formula>
    </cfRule>
  </conditionalFormatting>
  <conditionalFormatting sqref="I5 I15:I18">
    <cfRule type="cellIs" dxfId="174" priority="38" operator="greaterThan">
      <formula>0</formula>
    </cfRule>
  </conditionalFormatting>
  <conditionalFormatting sqref="I14">
    <cfRule type="cellIs" dxfId="173" priority="23" operator="greaterThan">
      <formula>0</formula>
    </cfRule>
  </conditionalFormatting>
  <conditionalFormatting sqref="I14">
    <cfRule type="cellIs" dxfId="172" priority="24" operator="greaterThan">
      <formula>0</formula>
    </cfRule>
  </conditionalFormatting>
  <conditionalFormatting sqref="I6:I10">
    <cfRule type="cellIs" dxfId="171" priority="25" operator="greaterThan">
      <formula>0</formula>
    </cfRule>
  </conditionalFormatting>
  <conditionalFormatting sqref="I6:I10">
    <cfRule type="cellIs" dxfId="170" priority="26" operator="greaterThan">
      <formula>0</formula>
    </cfRule>
  </conditionalFormatting>
  <conditionalFormatting sqref="I31">
    <cfRule type="cellIs" dxfId="169" priority="13" operator="greaterThan">
      <formula>0</formula>
    </cfRule>
  </conditionalFormatting>
  <conditionalFormatting sqref="I31">
    <cfRule type="cellIs" dxfId="168" priority="14" operator="greaterThan">
      <formula>0</formula>
    </cfRule>
  </conditionalFormatting>
  <conditionalFormatting sqref="I24 I26:I27">
    <cfRule type="cellIs" dxfId="167" priority="15" operator="greaterThan">
      <formula>0</formula>
    </cfRule>
  </conditionalFormatting>
  <conditionalFormatting sqref="I24 I26:I27">
    <cfRule type="cellIs" dxfId="166" priority="16" operator="greaterThan">
      <formula>0</formula>
    </cfRule>
  </conditionalFormatting>
  <conditionalFormatting sqref="I32">
    <cfRule type="cellIs" dxfId="165" priority="9" operator="greaterThan">
      <formula>0</formula>
    </cfRule>
  </conditionalFormatting>
  <conditionalFormatting sqref="I32">
    <cfRule type="cellIs" dxfId="164" priority="10" operator="greaterThan">
      <formula>0</formula>
    </cfRule>
  </conditionalFormatting>
  <conditionalFormatting sqref="I25">
    <cfRule type="cellIs" dxfId="163" priority="7" operator="greaterThan">
      <formula>0</formula>
    </cfRule>
  </conditionalFormatting>
  <conditionalFormatting sqref="I25">
    <cfRule type="cellIs" dxfId="162" priority="8" operator="greaterThan">
      <formula>0</formula>
    </cfRule>
  </conditionalFormatting>
  <conditionalFormatting sqref="I33">
    <cfRule type="cellIs" dxfId="161" priority="3" operator="greaterThan">
      <formula>0</formula>
    </cfRule>
  </conditionalFormatting>
  <conditionalFormatting sqref="I33">
    <cfRule type="cellIs" dxfId="160" priority="4" operator="greaterThan">
      <formula>0</formula>
    </cfRule>
  </conditionalFormatting>
  <conditionalFormatting sqref="I34">
    <cfRule type="cellIs" dxfId="159" priority="1" operator="greaterThan">
      <formula>0</formula>
    </cfRule>
  </conditionalFormatting>
  <conditionalFormatting sqref="I34">
    <cfRule type="cellIs" dxfId="158" priority="2" operator="greaterThan">
      <formula>0</formula>
    </cfRule>
  </conditionalFormatting>
  <pageMargins left="0.23622047244094491" right="0.23622047244094491" top="0.74803149606299213" bottom="0.74803149606299213" header="0.31496062992125984" footer="0.31496062992125984"/>
  <pageSetup paperSize="9" scale="57" orientation="portrait" r:id="rId1"/>
  <headerFooter>
    <oddFooter>&amp;R&amp;"Arial,обычный"&amp;16Стр.&amp;P</oddFooter>
  </headerFooter>
  <rowBreaks count="1" manualBreakCount="1">
    <brk id="19" max="16383" man="1"/>
  </rowBreaks>
  <drawing r:id="rId2"/>
</worksheet>
</file>

<file path=xl/worksheets/sheet31.xml><?xml version="1.0" encoding="utf-8"?>
<worksheet xmlns="http://schemas.openxmlformats.org/spreadsheetml/2006/main" xmlns:r="http://schemas.openxmlformats.org/officeDocument/2006/relationships">
  <sheetPr>
    <tabColor theme="3" tint="0.59999389629810485"/>
  </sheetPr>
  <dimension ref="A1:N72"/>
  <sheetViews>
    <sheetView zoomScaleNormal="100" zoomScaleSheetLayoutView="80" workbookViewId="0">
      <pane ySplit="1" topLeftCell="A10" activePane="bottomLeft" state="frozen"/>
      <selection pane="bottomLeft" activeCell="N37" sqref="N37"/>
    </sheetView>
  </sheetViews>
  <sheetFormatPr defaultRowHeight="15"/>
  <cols>
    <col min="1" max="1" width="10.140625" customWidth="1"/>
    <col min="2" max="2" width="12.5703125" customWidth="1"/>
    <col min="3" max="3" width="28" customWidth="1"/>
    <col min="4" max="4" width="9.28515625" style="271" bestFit="1" customWidth="1"/>
    <col min="5" max="5" width="5.28515625" style="321" bestFit="1" customWidth="1"/>
    <col min="6" max="6" width="9" style="309" hidden="1" customWidth="1"/>
    <col min="7" max="7" width="7.85546875" style="272" customWidth="1"/>
    <col min="8" max="8" width="5.85546875" style="272" hidden="1" customWidth="1"/>
    <col min="9" max="9" width="8.140625" style="272" hidden="1" customWidth="1"/>
    <col min="11" max="11" width="13.140625" customWidth="1"/>
  </cols>
  <sheetData>
    <row r="1" spans="1:14" ht="13.5" customHeight="1" thickBot="1">
      <c r="A1" s="1586" t="s">
        <v>5037</v>
      </c>
      <c r="B1" s="1587"/>
      <c r="C1" s="1587"/>
      <c r="D1" s="1587"/>
      <c r="E1" s="1587"/>
      <c r="F1" s="1587"/>
      <c r="G1" s="1587"/>
      <c r="H1" s="1587"/>
      <c r="I1" s="1587"/>
      <c r="J1" s="1587"/>
      <c r="K1" s="1588"/>
    </row>
    <row r="2" spans="1:14" ht="12.75" customHeight="1" thickBot="1">
      <c r="A2" s="1589" t="s">
        <v>17</v>
      </c>
      <c r="B2" s="1589"/>
      <c r="C2" s="1589"/>
      <c r="D2" s="1589"/>
      <c r="E2" s="1589"/>
      <c r="F2" s="1589"/>
      <c r="G2" s="1589"/>
      <c r="H2" s="1589"/>
      <c r="I2" s="1589"/>
      <c r="J2" s="1589"/>
      <c r="K2" s="1589"/>
    </row>
    <row r="3" spans="1:14" ht="12" customHeight="1" thickBot="1">
      <c r="A3" s="1590" t="s">
        <v>5051</v>
      </c>
      <c r="B3" s="1591"/>
      <c r="C3" s="1591"/>
      <c r="D3" s="1591"/>
      <c r="E3" s="1591"/>
      <c r="F3" s="1591"/>
      <c r="G3" s="1591"/>
      <c r="H3" s="1591"/>
      <c r="I3" s="1591"/>
      <c r="J3" s="1591"/>
      <c r="K3" s="1592"/>
    </row>
    <row r="4" spans="1:14" s="277" customFormat="1" ht="18">
      <c r="A4" s="1620" t="s">
        <v>5030</v>
      </c>
      <c r="B4" s="1620"/>
      <c r="C4" s="286" t="s">
        <v>5031</v>
      </c>
      <c r="D4" s="291" t="s">
        <v>5047</v>
      </c>
      <c r="E4" s="323" t="s">
        <v>5032</v>
      </c>
      <c r="F4" s="307"/>
      <c r="G4" s="288" t="s">
        <v>5000</v>
      </c>
      <c r="H4" s="448" t="s">
        <v>5292</v>
      </c>
      <c r="I4" s="428" t="s">
        <v>5293</v>
      </c>
      <c r="J4" s="291" t="s">
        <v>5005</v>
      </c>
      <c r="K4" s="291" t="s">
        <v>5033</v>
      </c>
      <c r="N4"/>
    </row>
    <row r="5" spans="1:14" ht="73.5" customHeight="1">
      <c r="A5" s="1160"/>
      <c r="B5" s="1160"/>
      <c r="C5" s="529" t="s">
        <v>7417</v>
      </c>
      <c r="D5" s="530" t="s">
        <v>5054</v>
      </c>
      <c r="E5" s="531" t="s">
        <v>5192</v>
      </c>
      <c r="F5" s="532" t="s">
        <v>7416</v>
      </c>
      <c r="G5" s="281">
        <f>VLOOKUP(F5,'Прайс-лист'!B:K,10,0)</f>
        <v>50</v>
      </c>
      <c r="H5" s="347"/>
      <c r="I5" s="347"/>
      <c r="J5" s="280"/>
      <c r="K5" s="281">
        <f>J5*G5</f>
        <v>0</v>
      </c>
    </row>
    <row r="6" spans="1:14" ht="73.5" customHeight="1">
      <c r="A6" s="1160"/>
      <c r="B6" s="1160"/>
      <c r="C6" s="529" t="s">
        <v>7419</v>
      </c>
      <c r="D6" s="530" t="s">
        <v>5054</v>
      </c>
      <c r="E6" s="531" t="s">
        <v>5192</v>
      </c>
      <c r="F6" s="532" t="s">
        <v>7418</v>
      </c>
      <c r="G6" s="281">
        <f>VLOOKUP(F6,'Прайс-лист'!B:K,10,0)</f>
        <v>50</v>
      </c>
      <c r="H6" s="347"/>
      <c r="I6" s="347"/>
      <c r="J6" s="280"/>
      <c r="K6" s="281">
        <f>J6*G6</f>
        <v>0</v>
      </c>
    </row>
    <row r="7" spans="1:14" ht="61.5" customHeight="1">
      <c r="A7" s="1616"/>
      <c r="B7" s="1616"/>
      <c r="C7" s="282" t="s">
        <v>5055</v>
      </c>
      <c r="D7" s="278">
        <v>2000</v>
      </c>
      <c r="E7" s="289"/>
      <c r="F7" s="308" t="s">
        <v>5239</v>
      </c>
      <c r="G7" s="281">
        <f>VLOOKUP(F7,'Прайс-лист'!B:K,10,0)</f>
        <v>160</v>
      </c>
      <c r="H7" s="347"/>
      <c r="I7" s="347"/>
      <c r="J7" s="280"/>
      <c r="K7" s="281">
        <f>J7*G7</f>
        <v>0</v>
      </c>
    </row>
    <row r="8" spans="1:14" ht="12.75" customHeight="1" thickBot="1">
      <c r="A8" s="297" t="s">
        <v>17</v>
      </c>
      <c r="B8" s="297"/>
      <c r="C8" s="297"/>
      <c r="D8" s="297"/>
      <c r="E8" s="324"/>
      <c r="F8" s="297"/>
      <c r="G8" s="297"/>
      <c r="H8" s="297"/>
      <c r="I8" s="297"/>
      <c r="J8" s="297"/>
      <c r="K8" s="297"/>
    </row>
    <row r="9" spans="1:14" ht="12" customHeight="1" thickBot="1">
      <c r="A9" s="1590" t="s">
        <v>5067</v>
      </c>
      <c r="B9" s="1591"/>
      <c r="C9" s="1591"/>
      <c r="D9" s="1591"/>
      <c r="E9" s="1591"/>
      <c r="F9" s="1591"/>
      <c r="G9" s="1591"/>
      <c r="H9" s="1591"/>
      <c r="I9" s="1591"/>
      <c r="J9" s="1591"/>
      <c r="K9" s="1592"/>
    </row>
    <row r="10" spans="1:14" s="277" customFormat="1" ht="18">
      <c r="A10" s="1620" t="s">
        <v>5030</v>
      </c>
      <c r="B10" s="1620"/>
      <c r="C10" s="286" t="s">
        <v>5031</v>
      </c>
      <c r="D10" s="291" t="s">
        <v>5047</v>
      </c>
      <c r="E10" s="323" t="s">
        <v>5032</v>
      </c>
      <c r="F10" s="307"/>
      <c r="G10" s="288" t="s">
        <v>5000</v>
      </c>
      <c r="H10" s="288"/>
      <c r="I10" s="288"/>
      <c r="J10" s="291" t="s">
        <v>5005</v>
      </c>
      <c r="K10" s="291" t="s">
        <v>5033</v>
      </c>
      <c r="N10"/>
    </row>
    <row r="11" spans="1:14" ht="61.5" customHeight="1">
      <c r="A11" s="1160"/>
      <c r="B11" s="1160"/>
      <c r="C11" s="429" t="s">
        <v>6564</v>
      </c>
      <c r="D11" s="430" t="s">
        <v>6565</v>
      </c>
      <c r="E11" s="431"/>
      <c r="F11" s="432" t="s">
        <v>6563</v>
      </c>
      <c r="G11" s="281">
        <f>VLOOKUP(F11,'Прайс-лист'!B:K,10,0)</f>
        <v>60</v>
      </c>
      <c r="H11" s="347"/>
      <c r="I11" s="347"/>
      <c r="J11" s="434"/>
      <c r="K11" s="433">
        <f>J11*G11</f>
        <v>0</v>
      </c>
      <c r="L11" s="277"/>
      <c r="M11" s="277"/>
    </row>
    <row r="12" spans="1:14" ht="61.5" customHeight="1">
      <c r="A12" s="1616"/>
      <c r="B12" s="1616"/>
      <c r="C12" s="282" t="s">
        <v>5068</v>
      </c>
      <c r="D12" s="278" t="s">
        <v>5070</v>
      </c>
      <c r="E12" s="289"/>
      <c r="F12" s="308" t="s">
        <v>5228</v>
      </c>
      <c r="G12" s="281">
        <f>VLOOKUP(F12,'Прайс-лист'!B:K,10,0)</f>
        <v>80</v>
      </c>
      <c r="H12" s="347"/>
      <c r="I12" s="347"/>
      <c r="J12" s="280"/>
      <c r="K12" s="281">
        <f>J12*G12</f>
        <v>0</v>
      </c>
    </row>
    <row r="13" spans="1:14" ht="61.5" customHeight="1">
      <c r="A13" s="1616"/>
      <c r="B13" s="1616"/>
      <c r="C13" s="282" t="s">
        <v>5069</v>
      </c>
      <c r="D13" s="278" t="s">
        <v>5071</v>
      </c>
      <c r="E13" s="289"/>
      <c r="F13" s="308" t="s">
        <v>5230</v>
      </c>
      <c r="G13" s="281">
        <f>VLOOKUP(F13,'Прайс-лист'!B:K,10,0)</f>
        <v>110</v>
      </c>
      <c r="H13" s="347"/>
      <c r="I13" s="347"/>
      <c r="J13" s="280"/>
      <c r="K13" s="281">
        <f>J13*G13</f>
        <v>0</v>
      </c>
    </row>
    <row r="14" spans="1:14" ht="61.5" customHeight="1">
      <c r="A14" s="1616"/>
      <c r="B14" s="1616"/>
      <c r="C14" s="282" t="s">
        <v>5104</v>
      </c>
      <c r="D14" s="278" t="s">
        <v>5105</v>
      </c>
      <c r="E14" s="289"/>
      <c r="F14" s="308" t="s">
        <v>5232</v>
      </c>
      <c r="G14" s="281">
        <f>VLOOKUP(F14,'Прайс-лист'!B:K,10,0)</f>
        <v>100</v>
      </c>
      <c r="H14" s="347"/>
      <c r="I14" s="347"/>
      <c r="J14" s="280"/>
      <c r="K14" s="281">
        <f>J14*G14</f>
        <v>0</v>
      </c>
    </row>
    <row r="15" spans="1:14" ht="12.75" customHeight="1" thickBot="1">
      <c r="D15"/>
      <c r="G15"/>
      <c r="H15"/>
      <c r="I15"/>
    </row>
    <row r="16" spans="1:14" ht="12" customHeight="1" thickBot="1">
      <c r="A16" s="1162" t="s">
        <v>7493</v>
      </c>
      <c r="B16" s="1163"/>
      <c r="C16" s="1163"/>
      <c r="D16" s="1163"/>
      <c r="E16" s="1163"/>
      <c r="F16" s="1163"/>
      <c r="G16" s="1163"/>
      <c r="H16" s="1163"/>
      <c r="I16" s="1163"/>
      <c r="J16" s="1163"/>
      <c r="K16" s="1164"/>
    </row>
    <row r="17" spans="1:14" s="277" customFormat="1" ht="18">
      <c r="A17" s="1621" t="s">
        <v>5030</v>
      </c>
      <c r="B17" s="1621"/>
      <c r="C17" s="517" t="s">
        <v>5031</v>
      </c>
      <c r="D17" s="557" t="s">
        <v>5047</v>
      </c>
      <c r="E17" s="557" t="s">
        <v>5032</v>
      </c>
      <c r="F17" s="557"/>
      <c r="G17" s="519" t="s">
        <v>5000</v>
      </c>
      <c r="H17" s="448" t="s">
        <v>5292</v>
      </c>
      <c r="I17" s="428" t="s">
        <v>5293</v>
      </c>
      <c r="J17" s="557" t="s">
        <v>5005</v>
      </c>
      <c r="K17" s="557" t="s">
        <v>5033</v>
      </c>
      <c r="N17"/>
    </row>
    <row r="18" spans="1:14" ht="88.5" customHeight="1">
      <c r="A18" s="1160"/>
      <c r="B18" s="1160"/>
      <c r="C18" s="551" t="s">
        <v>7494</v>
      </c>
      <c r="D18" s="552" t="s">
        <v>7495</v>
      </c>
      <c r="E18" s="553" t="s">
        <v>5192</v>
      </c>
      <c r="F18" s="554" t="s">
        <v>7489</v>
      </c>
      <c r="G18" s="281">
        <f>VLOOKUP(F18,'Прайс-лист'!B:K,10,0)</f>
        <v>149</v>
      </c>
      <c r="H18" s="555"/>
      <c r="I18" s="555"/>
      <c r="J18" s="556"/>
      <c r="K18" s="555">
        <f>J18*G18</f>
        <v>0</v>
      </c>
    </row>
    <row r="19" spans="1:14" ht="12.75" customHeight="1" thickBot="1">
      <c r="D19"/>
      <c r="G19"/>
      <c r="H19"/>
      <c r="I19"/>
    </row>
    <row r="20" spans="1:14" ht="12" customHeight="1" thickBot="1">
      <c r="A20" s="1590" t="s">
        <v>5046</v>
      </c>
      <c r="B20" s="1591"/>
      <c r="C20" s="1591"/>
      <c r="D20" s="1591"/>
      <c r="E20" s="1591"/>
      <c r="F20" s="1591"/>
      <c r="G20" s="1591"/>
      <c r="H20" s="1591"/>
      <c r="I20" s="1591"/>
      <c r="J20" s="1591"/>
      <c r="K20" s="1592"/>
    </row>
    <row r="21" spans="1:14" s="277" customFormat="1" ht="18">
      <c r="A21" s="1620" t="s">
        <v>5030</v>
      </c>
      <c r="B21" s="1620"/>
      <c r="C21" s="286" t="s">
        <v>5031</v>
      </c>
      <c r="D21" s="291" t="s">
        <v>5047</v>
      </c>
      <c r="E21" s="323" t="s">
        <v>5032</v>
      </c>
      <c r="F21" s="307"/>
      <c r="G21" s="288" t="s">
        <v>5000</v>
      </c>
      <c r="H21" s="288"/>
      <c r="I21" s="288"/>
      <c r="J21" s="291" t="s">
        <v>5005</v>
      </c>
      <c r="K21" s="291" t="s">
        <v>5033</v>
      </c>
      <c r="N21"/>
    </row>
    <row r="22" spans="1:14" ht="61.5" customHeight="1">
      <c r="A22" s="1616"/>
      <c r="B22" s="1616"/>
      <c r="C22" s="282" t="s">
        <v>5361</v>
      </c>
      <c r="D22" s="278" t="s">
        <v>5362</v>
      </c>
      <c r="E22" s="289"/>
      <c r="F22" s="308" t="s">
        <v>5358</v>
      </c>
      <c r="G22" s="281">
        <f>VLOOKUP(F22,'Прайс-лист'!B:K,10,0)</f>
        <v>29</v>
      </c>
      <c r="H22" s="347"/>
      <c r="I22" s="347"/>
      <c r="J22" s="280"/>
      <c r="K22" s="281">
        <f>J22*G22</f>
        <v>0</v>
      </c>
    </row>
    <row r="23" spans="1:14" ht="61.5" customHeight="1">
      <c r="A23" s="1616"/>
      <c r="B23" s="1616"/>
      <c r="C23" s="282" t="s">
        <v>5363</v>
      </c>
      <c r="D23" s="278" t="s">
        <v>5362</v>
      </c>
      <c r="E23" s="289"/>
      <c r="F23" s="308" t="s">
        <v>5359</v>
      </c>
      <c r="G23" s="281">
        <f>VLOOKUP(F23,'Прайс-лист'!B:K,10,0)</f>
        <v>29</v>
      </c>
      <c r="H23" s="347"/>
      <c r="I23" s="347"/>
      <c r="J23" s="280"/>
      <c r="K23" s="281">
        <f>J23*G23</f>
        <v>0</v>
      </c>
    </row>
    <row r="24" spans="1:14" ht="61.5" customHeight="1">
      <c r="A24" s="1616"/>
      <c r="B24" s="1616"/>
      <c r="C24" s="282" t="s">
        <v>5364</v>
      </c>
      <c r="D24" s="278" t="s">
        <v>5362</v>
      </c>
      <c r="E24" s="289"/>
      <c r="F24" s="308" t="s">
        <v>5360</v>
      </c>
      <c r="G24" s="281">
        <f>VLOOKUP(F24,'Прайс-лист'!B:K,10,0)</f>
        <v>29</v>
      </c>
      <c r="H24" s="347"/>
      <c r="I24" s="347"/>
      <c r="J24" s="280"/>
      <c r="K24" s="281">
        <f>J24*G24</f>
        <v>0</v>
      </c>
    </row>
    <row r="25" spans="1:14" ht="12.75" customHeight="1" thickBot="1">
      <c r="D25"/>
      <c r="G25"/>
      <c r="H25"/>
      <c r="I25"/>
    </row>
    <row r="26" spans="1:14" ht="12" customHeight="1" thickBot="1">
      <c r="A26" s="1565" t="s">
        <v>7301</v>
      </c>
      <c r="B26" s="1566"/>
      <c r="C26" s="1566"/>
      <c r="D26" s="1566"/>
      <c r="E26" s="1566"/>
      <c r="F26" s="1566"/>
      <c r="G26" s="1566"/>
      <c r="H26" s="1566"/>
      <c r="I26" s="1566"/>
      <c r="J26" s="1566"/>
      <c r="K26" s="1567"/>
    </row>
    <row r="27" spans="1:14" s="277" customFormat="1" ht="18">
      <c r="A27" s="1621" t="s">
        <v>5030</v>
      </c>
      <c r="B27" s="1621"/>
      <c r="C27" s="517" t="s">
        <v>5031</v>
      </c>
      <c r="D27" s="518" t="s">
        <v>5047</v>
      </c>
      <c r="E27" s="518" t="s">
        <v>5032</v>
      </c>
      <c r="F27" s="518"/>
      <c r="G27" s="519" t="s">
        <v>5000</v>
      </c>
      <c r="H27" s="519"/>
      <c r="I27" s="519"/>
      <c r="J27" s="518" t="s">
        <v>5005</v>
      </c>
      <c r="K27" s="518" t="s">
        <v>5033</v>
      </c>
      <c r="L27"/>
      <c r="M27"/>
      <c r="N27"/>
    </row>
    <row r="28" spans="1:14" ht="32.25" customHeight="1">
      <c r="A28" s="1617"/>
      <c r="B28" s="1618"/>
      <c r="C28" s="1619" t="s">
        <v>7302</v>
      </c>
      <c r="D28" s="655" t="s">
        <v>7303</v>
      </c>
      <c r="E28" s="657"/>
      <c r="F28" s="658" t="s">
        <v>6935</v>
      </c>
      <c r="G28" s="281">
        <f>VLOOKUP(F28,'Прайс-лист'!B:K,10,0)</f>
        <v>70</v>
      </c>
      <c r="H28" s="656"/>
      <c r="I28" s="656"/>
      <c r="J28" s="593"/>
      <c r="K28" s="656">
        <f t="shared" ref="K28:K39" si="0">J28*G28</f>
        <v>0</v>
      </c>
    </row>
    <row r="29" spans="1:14" ht="32.25" customHeight="1">
      <c r="A29" s="1171"/>
      <c r="B29" s="1172"/>
      <c r="C29" s="1168"/>
      <c r="D29" s="655" t="s">
        <v>7307</v>
      </c>
      <c r="E29" s="657"/>
      <c r="F29" s="658" t="s">
        <v>6941</v>
      </c>
      <c r="G29" s="281">
        <f>VLOOKUP(F29,'Прайс-лист'!B:K,10,0)</f>
        <v>70</v>
      </c>
      <c r="H29" s="656"/>
      <c r="I29" s="656"/>
      <c r="J29" s="593"/>
      <c r="K29" s="656">
        <f t="shared" si="0"/>
        <v>0</v>
      </c>
    </row>
    <row r="30" spans="1:14" ht="32.25" customHeight="1">
      <c r="A30" s="1617"/>
      <c r="B30" s="1618"/>
      <c r="C30" s="1619" t="s">
        <v>7304</v>
      </c>
      <c r="D30" s="655" t="s">
        <v>7305</v>
      </c>
      <c r="E30" s="657"/>
      <c r="F30" s="658" t="s">
        <v>6937</v>
      </c>
      <c r="G30" s="281">
        <f>VLOOKUP(F30,'Прайс-лист'!B:K,10,0)</f>
        <v>80</v>
      </c>
      <c r="H30" s="656"/>
      <c r="I30" s="656"/>
      <c r="J30" s="593"/>
      <c r="K30" s="656">
        <f t="shared" si="0"/>
        <v>0</v>
      </c>
    </row>
    <row r="31" spans="1:14" ht="32.25" customHeight="1">
      <c r="A31" s="1171"/>
      <c r="B31" s="1172"/>
      <c r="C31" s="1168"/>
      <c r="D31" s="655" t="s">
        <v>7308</v>
      </c>
      <c r="E31" s="657"/>
      <c r="F31" s="658" t="s">
        <v>6943</v>
      </c>
      <c r="G31" s="281">
        <f>VLOOKUP(F31,'Прайс-лист'!B:K,10,0)</f>
        <v>80</v>
      </c>
      <c r="H31" s="656"/>
      <c r="I31" s="656"/>
      <c r="J31" s="593"/>
      <c r="K31" s="656">
        <f t="shared" si="0"/>
        <v>0</v>
      </c>
    </row>
    <row r="32" spans="1:14" ht="32.25" customHeight="1">
      <c r="A32" s="1617"/>
      <c r="B32" s="1618"/>
      <c r="C32" s="1619" t="s">
        <v>7306</v>
      </c>
      <c r="D32" s="655" t="s">
        <v>7303</v>
      </c>
      <c r="E32" s="657"/>
      <c r="F32" s="658" t="s">
        <v>6939</v>
      </c>
      <c r="G32" s="281">
        <f>VLOOKUP(F32,'Прайс-лист'!B:K,10,0)</f>
        <v>90</v>
      </c>
      <c r="H32" s="656"/>
      <c r="I32" s="656"/>
      <c r="J32" s="593"/>
      <c r="K32" s="656">
        <f t="shared" si="0"/>
        <v>0</v>
      </c>
    </row>
    <row r="33" spans="1:14" ht="32.25" customHeight="1">
      <c r="A33" s="1171"/>
      <c r="B33" s="1172"/>
      <c r="C33" s="1168" t="s">
        <v>7306</v>
      </c>
      <c r="D33" s="655" t="s">
        <v>7307</v>
      </c>
      <c r="E33" s="657"/>
      <c r="F33" s="658" t="s">
        <v>6945</v>
      </c>
      <c r="G33" s="281">
        <f>VLOOKUP(F33,'Прайс-лист'!B:K,10,0)</f>
        <v>90</v>
      </c>
      <c r="H33" s="656"/>
      <c r="I33" s="656"/>
      <c r="J33" s="593"/>
      <c r="K33" s="656">
        <f t="shared" si="0"/>
        <v>0</v>
      </c>
    </row>
    <row r="34" spans="1:14" ht="32.25" customHeight="1">
      <c r="A34" s="1617"/>
      <c r="B34" s="1618"/>
      <c r="C34" s="1619" t="s">
        <v>7911</v>
      </c>
      <c r="D34" s="655" t="s">
        <v>7303</v>
      </c>
      <c r="E34" s="657" t="s">
        <v>5192</v>
      </c>
      <c r="F34" s="658" t="s">
        <v>7897</v>
      </c>
      <c r="G34" s="281">
        <f>VLOOKUP(F34,'Прайс-лист'!B:K,10,0)</f>
        <v>70</v>
      </c>
      <c r="H34" s="656"/>
      <c r="I34" s="656"/>
      <c r="J34" s="593"/>
      <c r="K34" s="656">
        <f t="shared" si="0"/>
        <v>0</v>
      </c>
    </row>
    <row r="35" spans="1:14" ht="32.25" customHeight="1">
      <c r="A35" s="1171"/>
      <c r="B35" s="1172"/>
      <c r="C35" s="1168"/>
      <c r="D35" s="655" t="s">
        <v>7307</v>
      </c>
      <c r="E35" s="657" t="s">
        <v>5192</v>
      </c>
      <c r="F35" s="658" t="s">
        <v>7899</v>
      </c>
      <c r="G35" s="281">
        <f>VLOOKUP(F35,'Прайс-лист'!B:K,10,0)</f>
        <v>70</v>
      </c>
      <c r="H35" s="656"/>
      <c r="I35" s="656"/>
      <c r="J35" s="593"/>
      <c r="K35" s="656">
        <f t="shared" si="0"/>
        <v>0</v>
      </c>
    </row>
    <row r="36" spans="1:14" ht="32.25" customHeight="1">
      <c r="A36" s="1617"/>
      <c r="B36" s="1618"/>
      <c r="C36" s="1619" t="s">
        <v>7912</v>
      </c>
      <c r="D36" s="655" t="s">
        <v>7305</v>
      </c>
      <c r="E36" s="657" t="s">
        <v>5192</v>
      </c>
      <c r="F36" s="658" t="s">
        <v>7901</v>
      </c>
      <c r="G36" s="281">
        <f>VLOOKUP(F36,'Прайс-лист'!B:K,10,0)</f>
        <v>80</v>
      </c>
      <c r="H36" s="656"/>
      <c r="I36" s="656"/>
      <c r="J36" s="593"/>
      <c r="K36" s="656">
        <f t="shared" si="0"/>
        <v>0</v>
      </c>
    </row>
    <row r="37" spans="1:14" ht="32.25" customHeight="1">
      <c r="A37" s="1171"/>
      <c r="B37" s="1172"/>
      <c r="C37" s="1168"/>
      <c r="D37" s="655" t="s">
        <v>7308</v>
      </c>
      <c r="E37" s="657" t="s">
        <v>5192</v>
      </c>
      <c r="F37" s="658" t="s">
        <v>7903</v>
      </c>
      <c r="G37" s="281">
        <f>VLOOKUP(F37,'Прайс-лист'!B:K,10,0)</f>
        <v>80</v>
      </c>
      <c r="H37" s="656"/>
      <c r="I37" s="656"/>
      <c r="J37" s="593"/>
      <c r="K37" s="656">
        <f t="shared" si="0"/>
        <v>0</v>
      </c>
    </row>
    <row r="38" spans="1:14" ht="32.25" customHeight="1">
      <c r="A38" s="1617"/>
      <c r="B38" s="1618"/>
      <c r="C38" s="1619" t="s">
        <v>7913</v>
      </c>
      <c r="D38" s="655" t="s">
        <v>7303</v>
      </c>
      <c r="E38" s="657" t="s">
        <v>5192</v>
      </c>
      <c r="F38" s="658" t="s">
        <v>7905</v>
      </c>
      <c r="G38" s="281">
        <f>VLOOKUP(F38,'Прайс-лист'!B:K,10,0)</f>
        <v>90</v>
      </c>
      <c r="H38" s="656"/>
      <c r="I38" s="656"/>
      <c r="J38" s="593"/>
      <c r="K38" s="656">
        <f t="shared" si="0"/>
        <v>0</v>
      </c>
    </row>
    <row r="39" spans="1:14" ht="32.25" customHeight="1">
      <c r="A39" s="1171"/>
      <c r="B39" s="1172"/>
      <c r="C39" s="1168" t="s">
        <v>7306</v>
      </c>
      <c r="D39" s="655" t="s">
        <v>7307</v>
      </c>
      <c r="E39" s="657" t="s">
        <v>5192</v>
      </c>
      <c r="F39" s="658" t="s">
        <v>7907</v>
      </c>
      <c r="G39" s="281">
        <f>VLOOKUP(F39,'Прайс-лист'!B:K,10,0)</f>
        <v>110</v>
      </c>
      <c r="H39" s="656"/>
      <c r="I39" s="656"/>
      <c r="J39" s="593"/>
      <c r="K39" s="656">
        <f t="shared" si="0"/>
        <v>0</v>
      </c>
    </row>
    <row r="40" spans="1:14" ht="12.75" customHeight="1" thickBot="1">
      <c r="A40" s="520" t="s">
        <v>17</v>
      </c>
      <c r="B40" s="520"/>
      <c r="C40" s="520"/>
      <c r="D40" s="520"/>
      <c r="E40" s="520"/>
      <c r="F40" s="520"/>
      <c r="G40" s="520"/>
      <c r="H40" s="520"/>
      <c r="I40" s="520"/>
      <c r="J40" s="520"/>
      <c r="K40" s="520"/>
    </row>
    <row r="41" spans="1:14" ht="14.25" customHeight="1" thickBot="1">
      <c r="A41" s="1586" t="s">
        <v>5037</v>
      </c>
      <c r="B41" s="1587"/>
      <c r="C41" s="1587"/>
      <c r="D41" s="1587"/>
      <c r="E41" s="1587"/>
      <c r="F41" s="1587"/>
      <c r="G41" s="1587"/>
      <c r="H41" s="1587"/>
      <c r="I41" s="1587"/>
      <c r="J41" s="1587"/>
      <c r="K41" s="1588"/>
    </row>
    <row r="42" spans="1:14" ht="12.75" customHeight="1" thickBot="1">
      <c r="A42" s="1589" t="s">
        <v>17</v>
      </c>
      <c r="B42" s="1589"/>
      <c r="C42" s="1589"/>
      <c r="D42" s="1589"/>
      <c r="E42" s="1589"/>
      <c r="F42" s="1589"/>
      <c r="G42" s="1589"/>
      <c r="H42" s="1589"/>
      <c r="I42" s="1589"/>
      <c r="J42" s="1589"/>
      <c r="K42" s="1589"/>
    </row>
    <row r="43" spans="1:14" ht="12" customHeight="1" thickBot="1">
      <c r="A43" s="1590" t="s">
        <v>5056</v>
      </c>
      <c r="B43" s="1591"/>
      <c r="C43" s="1591"/>
      <c r="D43" s="1591"/>
      <c r="E43" s="1591"/>
      <c r="F43" s="1591"/>
      <c r="G43" s="1591"/>
      <c r="H43" s="1591"/>
      <c r="I43" s="1591"/>
      <c r="J43" s="1591"/>
      <c r="K43" s="1592"/>
    </row>
    <row r="44" spans="1:14" s="277" customFormat="1" ht="18">
      <c r="A44" s="1620" t="s">
        <v>5030</v>
      </c>
      <c r="B44" s="1620"/>
      <c r="C44" s="286" t="s">
        <v>5031</v>
      </c>
      <c r="D44" s="291" t="s">
        <v>5047</v>
      </c>
      <c r="E44" s="323" t="s">
        <v>5032</v>
      </c>
      <c r="F44" s="307"/>
      <c r="G44" s="288" t="s">
        <v>5000</v>
      </c>
      <c r="H44" s="288"/>
      <c r="I44" s="288"/>
      <c r="J44" s="291" t="s">
        <v>5005</v>
      </c>
      <c r="K44" s="291" t="s">
        <v>5033</v>
      </c>
      <c r="N44"/>
    </row>
    <row r="45" spans="1:14" ht="61.5" customHeight="1">
      <c r="A45" s="1160"/>
      <c r="B45" s="1160"/>
      <c r="C45" s="497" t="s">
        <v>6971</v>
      </c>
      <c r="D45" s="430" t="s">
        <v>6972</v>
      </c>
      <c r="E45" s="431"/>
      <c r="F45" s="432" t="s">
        <v>6947</v>
      </c>
      <c r="G45" s="281">
        <f>VLOOKUP(F45,'Прайс-лист'!B:K,10,0)</f>
        <v>160</v>
      </c>
      <c r="H45" s="347"/>
      <c r="I45" s="347"/>
      <c r="J45" s="434"/>
      <c r="K45" s="433">
        <f t="shared" ref="K45:K56" si="1">J45*G45</f>
        <v>0</v>
      </c>
      <c r="L45" s="277"/>
      <c r="M45" s="277"/>
    </row>
    <row r="46" spans="1:14" ht="61.5" customHeight="1">
      <c r="A46" s="1160"/>
      <c r="B46" s="1160"/>
      <c r="C46" s="497" t="s">
        <v>6973</v>
      </c>
      <c r="D46" s="430" t="s">
        <v>6972</v>
      </c>
      <c r="E46" s="431"/>
      <c r="F46" s="432" t="s">
        <v>6949</v>
      </c>
      <c r="G46" s="281">
        <f>VLOOKUP(F46,'Прайс-лист'!B:K,10,0)</f>
        <v>320</v>
      </c>
      <c r="H46" s="347"/>
      <c r="I46" s="347"/>
      <c r="J46" s="434"/>
      <c r="K46" s="433">
        <f t="shared" si="1"/>
        <v>0</v>
      </c>
      <c r="L46" s="277"/>
      <c r="M46" s="277"/>
    </row>
    <row r="47" spans="1:14" ht="61.5" customHeight="1">
      <c r="A47" s="1616"/>
      <c r="B47" s="1616"/>
      <c r="C47" s="282" t="s">
        <v>5057</v>
      </c>
      <c r="D47" s="278" t="s">
        <v>5064</v>
      </c>
      <c r="E47" s="289"/>
      <c r="F47" s="308" t="s">
        <v>5234</v>
      </c>
      <c r="G47" s="281">
        <f>VLOOKUP(F47,'Прайс-лист'!B:K,10,0)</f>
        <v>750</v>
      </c>
      <c r="H47" s="347"/>
      <c r="I47" s="347"/>
      <c r="J47" s="280"/>
      <c r="K47" s="281">
        <f t="shared" si="1"/>
        <v>0</v>
      </c>
    </row>
    <row r="48" spans="1:14" ht="61.5" customHeight="1">
      <c r="A48" s="1616"/>
      <c r="B48" s="1616"/>
      <c r="C48" s="282" t="s">
        <v>5059</v>
      </c>
      <c r="D48" s="278" t="s">
        <v>5064</v>
      </c>
      <c r="E48" s="289"/>
      <c r="F48" s="308" t="s">
        <v>5235</v>
      </c>
      <c r="G48" s="281">
        <f>VLOOKUP(F48,'Прайс-лист'!B:K,10,0)</f>
        <v>750</v>
      </c>
      <c r="H48" s="347"/>
      <c r="I48" s="347"/>
      <c r="J48" s="280"/>
      <c r="K48" s="281">
        <f t="shared" si="1"/>
        <v>0</v>
      </c>
    </row>
    <row r="49" spans="1:13" ht="61.5" customHeight="1">
      <c r="A49" s="1616"/>
      <c r="B49" s="1616"/>
      <c r="C49" s="282" t="s">
        <v>5060</v>
      </c>
      <c r="D49" s="278" t="s">
        <v>5065</v>
      </c>
      <c r="E49" s="289"/>
      <c r="F49" s="308" t="s">
        <v>5262</v>
      </c>
      <c r="G49" s="281">
        <f>VLOOKUP(F49,'Прайс-лист'!B:K,10,0)</f>
        <v>40</v>
      </c>
      <c r="H49" s="347"/>
      <c r="I49" s="347"/>
      <c r="J49" s="280"/>
      <c r="K49" s="281">
        <f t="shared" si="1"/>
        <v>0</v>
      </c>
    </row>
    <row r="50" spans="1:13" ht="61.5" customHeight="1">
      <c r="A50" s="1616"/>
      <c r="B50" s="1616"/>
      <c r="C50" s="282" t="s">
        <v>5061</v>
      </c>
      <c r="D50" s="278" t="s">
        <v>5065</v>
      </c>
      <c r="E50" s="289"/>
      <c r="F50" s="308" t="s">
        <v>5264</v>
      </c>
      <c r="G50" s="281">
        <f>VLOOKUP(F50,'Прайс-лист'!B:K,10,0)</f>
        <v>40</v>
      </c>
      <c r="H50" s="347"/>
      <c r="I50" s="347"/>
      <c r="J50" s="280"/>
      <c r="K50" s="281">
        <f t="shared" si="1"/>
        <v>0</v>
      </c>
    </row>
    <row r="51" spans="1:13" ht="71.25" customHeight="1">
      <c r="A51" s="1616"/>
      <c r="B51" s="1616"/>
      <c r="C51" s="282" t="s">
        <v>5062</v>
      </c>
      <c r="D51" s="278" t="s">
        <v>5066</v>
      </c>
      <c r="E51" s="289"/>
      <c r="F51" s="308" t="s">
        <v>5218</v>
      </c>
      <c r="G51" s="281">
        <f>VLOOKUP(F51,'Прайс-лист'!B:K,10,0)</f>
        <v>30</v>
      </c>
      <c r="H51" s="347"/>
      <c r="I51" s="347"/>
      <c r="J51" s="280"/>
      <c r="K51" s="281">
        <f t="shared" si="1"/>
        <v>0</v>
      </c>
    </row>
    <row r="52" spans="1:13" ht="71.25" customHeight="1">
      <c r="A52" s="1616"/>
      <c r="B52" s="1616"/>
      <c r="C52" s="282" t="s">
        <v>5063</v>
      </c>
      <c r="D52" s="278" t="s">
        <v>5066</v>
      </c>
      <c r="E52" s="289"/>
      <c r="F52" s="308" t="s">
        <v>5219</v>
      </c>
      <c r="G52" s="281">
        <f>VLOOKUP(F52,'Прайс-лист'!B:K,10,0)</f>
        <v>30</v>
      </c>
      <c r="H52" s="347"/>
      <c r="I52" s="347"/>
      <c r="J52" s="280"/>
      <c r="K52" s="281">
        <f t="shared" si="1"/>
        <v>0</v>
      </c>
    </row>
    <row r="53" spans="1:13" ht="71.25" customHeight="1">
      <c r="A53" s="1160"/>
      <c r="B53" s="1160"/>
      <c r="C53" s="497" t="s">
        <v>6952</v>
      </c>
      <c r="D53" s="430"/>
      <c r="E53" s="431"/>
      <c r="F53" s="432" t="s">
        <v>6951</v>
      </c>
      <c r="G53" s="281">
        <f>VLOOKUP(F53,'Прайс-лист'!B:K,10,0)</f>
        <v>30</v>
      </c>
      <c r="H53" s="347"/>
      <c r="I53" s="347"/>
      <c r="J53" s="280"/>
      <c r="K53" s="281">
        <f t="shared" si="1"/>
        <v>0</v>
      </c>
    </row>
    <row r="54" spans="1:13" ht="71.25" customHeight="1">
      <c r="A54" s="1160"/>
      <c r="B54" s="1160"/>
      <c r="C54" s="497" t="s">
        <v>6954</v>
      </c>
      <c r="D54" s="430"/>
      <c r="E54" s="431"/>
      <c r="F54" s="432" t="s">
        <v>6953</v>
      </c>
      <c r="G54" s="281">
        <f>VLOOKUP(F54,'Прайс-лист'!B:K,10,0)</f>
        <v>30</v>
      </c>
      <c r="H54" s="347"/>
      <c r="I54" s="347"/>
      <c r="J54" s="280"/>
      <c r="K54" s="281">
        <f t="shared" si="1"/>
        <v>0</v>
      </c>
    </row>
    <row r="55" spans="1:13" ht="71.25" customHeight="1">
      <c r="A55" s="1160"/>
      <c r="B55" s="1160"/>
      <c r="C55" s="497" t="s">
        <v>6956</v>
      </c>
      <c r="D55" s="430"/>
      <c r="E55" s="431"/>
      <c r="F55" s="432" t="s">
        <v>6955</v>
      </c>
      <c r="G55" s="281">
        <f>VLOOKUP(F55,'Прайс-лист'!B:K,10,0)</f>
        <v>30</v>
      </c>
      <c r="H55" s="347"/>
      <c r="I55" s="347"/>
      <c r="J55" s="280"/>
      <c r="K55" s="281">
        <f t="shared" si="1"/>
        <v>0</v>
      </c>
    </row>
    <row r="56" spans="1:13" ht="71.25" customHeight="1">
      <c r="A56" s="1160"/>
      <c r="B56" s="1160"/>
      <c r="C56" s="497" t="s">
        <v>6958</v>
      </c>
      <c r="D56" s="430"/>
      <c r="E56" s="431"/>
      <c r="F56" s="432" t="s">
        <v>6957</v>
      </c>
      <c r="G56" s="281">
        <f>VLOOKUP(F56,'Прайс-лист'!B:K,10,0)</f>
        <v>30</v>
      </c>
      <c r="H56" s="347"/>
      <c r="I56" s="347"/>
      <c r="J56" s="280"/>
      <c r="K56" s="281">
        <f t="shared" si="1"/>
        <v>0</v>
      </c>
    </row>
    <row r="57" spans="1:13" ht="11.25" customHeight="1" thickBot="1">
      <c r="A57" s="292"/>
      <c r="B57" s="292"/>
      <c r="C57" s="293"/>
      <c r="D57" s="294"/>
      <c r="E57" s="325"/>
      <c r="F57" s="310"/>
      <c r="G57" s="295"/>
      <c r="H57" s="295"/>
      <c r="I57" s="295"/>
      <c r="J57" s="296"/>
      <c r="K57" s="295"/>
    </row>
    <row r="58" spans="1:13" ht="11.25" customHeight="1" thickBot="1">
      <c r="A58" s="1590" t="s">
        <v>5077</v>
      </c>
      <c r="B58" s="1591"/>
      <c r="C58" s="1591"/>
      <c r="D58" s="1591"/>
      <c r="E58" s="1591"/>
      <c r="F58" s="1591"/>
      <c r="G58" s="1591"/>
      <c r="H58" s="1591"/>
      <c r="I58" s="1591"/>
      <c r="J58" s="1591"/>
      <c r="K58" s="1592"/>
    </row>
    <row r="59" spans="1:13" ht="11.25" customHeight="1">
      <c r="A59" s="1620" t="s">
        <v>5030</v>
      </c>
      <c r="B59" s="1620"/>
      <c r="C59" s="286" t="s">
        <v>5031</v>
      </c>
      <c r="D59" s="498" t="s">
        <v>5047</v>
      </c>
      <c r="E59" s="498" t="s">
        <v>5032</v>
      </c>
      <c r="F59" s="498"/>
      <c r="G59" s="288" t="s">
        <v>5000</v>
      </c>
      <c r="H59" s="288"/>
      <c r="I59" s="288"/>
      <c r="J59" s="498" t="s">
        <v>5005</v>
      </c>
      <c r="K59" s="498" t="s">
        <v>5033</v>
      </c>
    </row>
    <row r="60" spans="1:13" ht="62.25" customHeight="1">
      <c r="A60" s="1160"/>
      <c r="B60" s="1160"/>
      <c r="C60" s="497" t="s">
        <v>6974</v>
      </c>
      <c r="D60" s="430" t="s">
        <v>6975</v>
      </c>
      <c r="E60" s="431"/>
      <c r="F60" s="432" t="s">
        <v>6961</v>
      </c>
      <c r="G60" s="281">
        <f>VLOOKUP(F60,'Прайс-лист'!B:K,10,0)</f>
        <v>89</v>
      </c>
      <c r="H60" s="347"/>
      <c r="I60" s="347"/>
      <c r="J60" s="434"/>
      <c r="K60" s="433">
        <f>J60*G60</f>
        <v>0</v>
      </c>
      <c r="L60" s="277"/>
      <c r="M60" s="277"/>
    </row>
    <row r="61" spans="1:13" ht="62.25" customHeight="1">
      <c r="A61" s="1160"/>
      <c r="B61" s="1160"/>
      <c r="C61" s="497" t="s">
        <v>6976</v>
      </c>
      <c r="D61" s="430" t="s">
        <v>6975</v>
      </c>
      <c r="E61" s="431"/>
      <c r="F61" s="432" t="s">
        <v>6963</v>
      </c>
      <c r="G61" s="281">
        <f>VLOOKUP(F61,'Прайс-лист'!B:K,10,0)</f>
        <v>89</v>
      </c>
      <c r="H61" s="347"/>
      <c r="I61" s="347"/>
      <c r="J61" s="434"/>
      <c r="K61" s="433">
        <f>J61*G61</f>
        <v>0</v>
      </c>
      <c r="L61" s="277"/>
      <c r="M61" s="277"/>
    </row>
    <row r="62" spans="1:13" ht="62.25" customHeight="1">
      <c r="A62" s="1160"/>
      <c r="B62" s="1160"/>
      <c r="C62" s="497" t="s">
        <v>6977</v>
      </c>
      <c r="D62" s="430" t="s">
        <v>6975</v>
      </c>
      <c r="E62" s="431"/>
      <c r="F62" s="432" t="s">
        <v>6965</v>
      </c>
      <c r="G62" s="281">
        <f>VLOOKUP(F62,'Прайс-лист'!B:K,10,0)</f>
        <v>89</v>
      </c>
      <c r="H62" s="347"/>
      <c r="I62" s="347"/>
      <c r="J62" s="434"/>
      <c r="K62" s="433">
        <f>J62*G62</f>
        <v>0</v>
      </c>
      <c r="L62" s="277"/>
      <c r="M62" s="277"/>
    </row>
    <row r="63" spans="1:13" ht="62.25" customHeight="1">
      <c r="A63" s="1160"/>
      <c r="B63" s="1160"/>
      <c r="C63" s="497" t="s">
        <v>6978</v>
      </c>
      <c r="D63" s="430" t="s">
        <v>6975</v>
      </c>
      <c r="E63" s="431"/>
      <c r="F63" s="432" t="s">
        <v>6967</v>
      </c>
      <c r="G63" s="281">
        <f>VLOOKUP(F63,'Прайс-лист'!B:K,10,0)</f>
        <v>89</v>
      </c>
      <c r="H63" s="347"/>
      <c r="I63" s="347"/>
      <c r="J63" s="434"/>
      <c r="K63" s="433">
        <f>J63*G63</f>
        <v>0</v>
      </c>
      <c r="L63" s="277"/>
      <c r="M63" s="277"/>
    </row>
    <row r="64" spans="1:13" ht="62.25" customHeight="1">
      <c r="A64" s="1160"/>
      <c r="B64" s="1160"/>
      <c r="C64" s="497" t="s">
        <v>6979</v>
      </c>
      <c r="D64" s="430" t="s">
        <v>6975</v>
      </c>
      <c r="E64" s="431"/>
      <c r="F64" s="432" t="s">
        <v>6969</v>
      </c>
      <c r="G64" s="281">
        <f>VLOOKUP(F64,'Прайс-лист'!B:K,10,0)</f>
        <v>89</v>
      </c>
      <c r="H64" s="347"/>
      <c r="I64" s="347"/>
      <c r="J64" s="434"/>
      <c r="K64" s="433">
        <f>J64*G64</f>
        <v>0</v>
      </c>
      <c r="L64" s="277"/>
      <c r="M64" s="277"/>
    </row>
    <row r="65" spans="1:14" ht="12.75" customHeight="1" thickBot="1">
      <c r="A65" s="1589" t="s">
        <v>17</v>
      </c>
      <c r="B65" s="1589"/>
      <c r="C65" s="1589"/>
      <c r="D65" s="1589"/>
      <c r="E65" s="1589"/>
      <c r="F65" s="1589"/>
      <c r="G65" s="1589"/>
      <c r="H65" s="1589"/>
      <c r="I65" s="1589"/>
      <c r="J65" s="1589"/>
      <c r="K65" s="1589"/>
    </row>
    <row r="66" spans="1:14" ht="12" customHeight="1" thickBot="1">
      <c r="A66" s="1590" t="s">
        <v>5077</v>
      </c>
      <c r="B66" s="1591"/>
      <c r="C66" s="1591"/>
      <c r="D66" s="1591"/>
      <c r="E66" s="1591"/>
      <c r="F66" s="1591"/>
      <c r="G66" s="1591"/>
      <c r="H66" s="1591"/>
      <c r="I66" s="1591"/>
      <c r="J66" s="1591"/>
      <c r="K66" s="1592"/>
    </row>
    <row r="67" spans="1:14" s="277" customFormat="1" ht="18">
      <c r="A67" s="1620" t="s">
        <v>5030</v>
      </c>
      <c r="B67" s="1620"/>
      <c r="C67" s="286" t="s">
        <v>5031</v>
      </c>
      <c r="D67" s="291" t="s">
        <v>5047</v>
      </c>
      <c r="E67" s="323" t="s">
        <v>5032</v>
      </c>
      <c r="F67" s="307"/>
      <c r="G67" s="288" t="s">
        <v>5000</v>
      </c>
      <c r="H67" s="288"/>
      <c r="I67" s="288"/>
      <c r="J67" s="291" t="s">
        <v>5005</v>
      </c>
      <c r="K67" s="291" t="s">
        <v>5033</v>
      </c>
      <c r="N67"/>
    </row>
    <row r="68" spans="1:14" ht="62.25" customHeight="1">
      <c r="A68" s="1160"/>
      <c r="B68" s="1160"/>
      <c r="C68" s="429" t="s">
        <v>6566</v>
      </c>
      <c r="D68" s="430" t="s">
        <v>6567</v>
      </c>
      <c r="E68" s="431"/>
      <c r="F68" s="432" t="s">
        <v>6557</v>
      </c>
      <c r="G68" s="281">
        <f>VLOOKUP(F68,'Прайс-лист'!B:K,10,0)</f>
        <v>79</v>
      </c>
      <c r="H68" s="347"/>
      <c r="I68" s="347"/>
      <c r="J68" s="434"/>
      <c r="K68" s="433">
        <f>J68*G68</f>
        <v>0</v>
      </c>
      <c r="L68" s="277"/>
      <c r="M68" s="277"/>
    </row>
    <row r="69" spans="1:14" ht="61.5" customHeight="1">
      <c r="A69" s="1160"/>
      <c r="B69" s="1160"/>
      <c r="C69" s="429" t="s">
        <v>6568</v>
      </c>
      <c r="D69" s="430" t="s">
        <v>6569</v>
      </c>
      <c r="E69" s="431"/>
      <c r="F69" s="432" t="s">
        <v>6559</v>
      </c>
      <c r="G69" s="281">
        <f>VLOOKUP(F69,'Прайс-лист'!B:K,10,0)</f>
        <v>89</v>
      </c>
      <c r="H69" s="347"/>
      <c r="I69" s="347"/>
      <c r="J69" s="434"/>
      <c r="K69" s="433">
        <f>J69*G69</f>
        <v>0</v>
      </c>
      <c r="L69" s="277"/>
      <c r="M69" s="277"/>
    </row>
    <row r="70" spans="1:14" ht="61.5" customHeight="1">
      <c r="A70" s="1616"/>
      <c r="B70" s="1616"/>
      <c r="C70" s="282" t="s">
        <v>5072</v>
      </c>
      <c r="D70" s="278" t="s">
        <v>5073</v>
      </c>
      <c r="E70" s="289"/>
      <c r="F70" s="308" t="s">
        <v>5217</v>
      </c>
      <c r="G70" s="281">
        <f>VLOOKUP(F70,'Прайс-лист'!B:K,10,0)</f>
        <v>60</v>
      </c>
      <c r="H70" s="347"/>
      <c r="I70" s="347"/>
      <c r="J70" s="280"/>
      <c r="K70" s="281">
        <f>J70*G70</f>
        <v>0</v>
      </c>
    </row>
    <row r="71" spans="1:14" ht="61.5" customHeight="1">
      <c r="A71" s="1616"/>
      <c r="B71" s="1616"/>
      <c r="C71" s="282" t="s">
        <v>5074</v>
      </c>
      <c r="D71" s="278" t="s">
        <v>5076</v>
      </c>
      <c r="E71" s="289"/>
      <c r="F71" s="308" t="s">
        <v>5268</v>
      </c>
      <c r="G71" s="281">
        <f>VLOOKUP(F71,'Прайс-лист'!B:K,10,0)</f>
        <v>20</v>
      </c>
      <c r="H71" s="347"/>
      <c r="I71" s="347"/>
      <c r="J71" s="280"/>
      <c r="K71" s="281">
        <f>J71*G71</f>
        <v>0</v>
      </c>
    </row>
    <row r="72" spans="1:14" ht="61.5" customHeight="1">
      <c r="A72" s="1616"/>
      <c r="B72" s="1616"/>
      <c r="C72" s="282" t="s">
        <v>5075</v>
      </c>
      <c r="D72" s="278" t="s">
        <v>5076</v>
      </c>
      <c r="E72" s="289"/>
      <c r="F72" s="308" t="s">
        <v>5267</v>
      </c>
      <c r="G72" s="281">
        <f>VLOOKUP(F72,'Прайс-лист'!B:K,10,0)</f>
        <v>20</v>
      </c>
      <c r="H72" s="347"/>
      <c r="I72" s="347"/>
      <c r="J72" s="280"/>
      <c r="K72" s="281">
        <f>J72*G72</f>
        <v>0</v>
      </c>
    </row>
  </sheetData>
  <sheetProtection algorithmName="SHA-512" hashValue="MzNxGljYueOD/B3Sf7xZ+oYFIow5EdXNtvOrys8Dhz/73eOrUJQtz3EgGDceijlu21x6xDnzOk+f4NbVOnkA+g==" saltValue="7m+XEinRBKp10DnVa3IRXw==" spinCount="100000" sheet="1" objects="1" scenarios="1"/>
  <mergeCells count="66">
    <mergeCell ref="A7:B7"/>
    <mergeCell ref="A20:K20"/>
    <mergeCell ref="A21:B21"/>
    <mergeCell ref="A1:K1"/>
    <mergeCell ref="A2:K2"/>
    <mergeCell ref="A3:K3"/>
    <mergeCell ref="A4:B4"/>
    <mergeCell ref="A9:K9"/>
    <mergeCell ref="A10:B10"/>
    <mergeCell ref="A12:B12"/>
    <mergeCell ref="A11:B11"/>
    <mergeCell ref="A5:B5"/>
    <mergeCell ref="A6:B6"/>
    <mergeCell ref="A16:K16"/>
    <mergeCell ref="A17:B17"/>
    <mergeCell ref="A18:B18"/>
    <mergeCell ref="A65:K65"/>
    <mergeCell ref="A72:B72"/>
    <mergeCell ref="A13:B13"/>
    <mergeCell ref="A66:K66"/>
    <mergeCell ref="A67:B67"/>
    <mergeCell ref="A70:B70"/>
    <mergeCell ref="A71:B71"/>
    <mergeCell ref="A14:B14"/>
    <mergeCell ref="A68:B68"/>
    <mergeCell ref="A69:B69"/>
    <mergeCell ref="A53:B53"/>
    <mergeCell ref="A22:B22"/>
    <mergeCell ref="A42:K42"/>
    <mergeCell ref="A43:K43"/>
    <mergeCell ref="A46:B46"/>
    <mergeCell ref="A54:B54"/>
    <mergeCell ref="A23:B23"/>
    <mergeCell ref="A24:B24"/>
    <mergeCell ref="A47:B47"/>
    <mergeCell ref="A48:B48"/>
    <mergeCell ref="A49:B49"/>
    <mergeCell ref="A41:K41"/>
    <mergeCell ref="A45:B45"/>
    <mergeCell ref="A44:B44"/>
    <mergeCell ref="A27:B27"/>
    <mergeCell ref="A34:B35"/>
    <mergeCell ref="C34:C35"/>
    <mergeCell ref="A36:B37"/>
    <mergeCell ref="C36:C37"/>
    <mergeCell ref="A38:B39"/>
    <mergeCell ref="C38:C39"/>
    <mergeCell ref="A64:B64"/>
    <mergeCell ref="A61:B61"/>
    <mergeCell ref="A62:B62"/>
    <mergeCell ref="A56:B56"/>
    <mergeCell ref="A58:K58"/>
    <mergeCell ref="A59:B59"/>
    <mergeCell ref="A60:B60"/>
    <mergeCell ref="A63:B63"/>
    <mergeCell ref="A55:B55"/>
    <mergeCell ref="A51:B51"/>
    <mergeCell ref="A52:B52"/>
    <mergeCell ref="A50:B50"/>
    <mergeCell ref="A26:K26"/>
    <mergeCell ref="A28:B29"/>
    <mergeCell ref="C28:C29"/>
    <mergeCell ref="A30:B31"/>
    <mergeCell ref="C30:C31"/>
    <mergeCell ref="A32:B33"/>
    <mergeCell ref="C32:C33"/>
  </mergeCells>
  <conditionalFormatting sqref="J7">
    <cfRule type="cellIs" dxfId="157" priority="81" operator="greaterThan">
      <formula>0</formula>
    </cfRule>
  </conditionalFormatting>
  <conditionalFormatting sqref="J7">
    <cfRule type="cellIs" dxfId="156" priority="82" operator="greaterThan">
      <formula>0</formula>
    </cfRule>
  </conditionalFormatting>
  <conditionalFormatting sqref="J47:J49">
    <cfRule type="cellIs" dxfId="155" priority="67" operator="greaterThan">
      <formula>0</formula>
    </cfRule>
  </conditionalFormatting>
  <conditionalFormatting sqref="J47:J49">
    <cfRule type="cellIs" dxfId="154" priority="68" operator="greaterThan">
      <formula>0</formula>
    </cfRule>
  </conditionalFormatting>
  <conditionalFormatting sqref="J52">
    <cfRule type="cellIs" dxfId="153" priority="63" operator="greaterThan">
      <formula>0</formula>
    </cfRule>
  </conditionalFormatting>
  <conditionalFormatting sqref="J52">
    <cfRule type="cellIs" dxfId="152" priority="64" operator="greaterThan">
      <formula>0</formula>
    </cfRule>
  </conditionalFormatting>
  <conditionalFormatting sqref="J12">
    <cfRule type="cellIs" dxfId="151" priority="61" operator="greaterThan">
      <formula>0</formula>
    </cfRule>
  </conditionalFormatting>
  <conditionalFormatting sqref="J12">
    <cfRule type="cellIs" dxfId="150" priority="62" operator="greaterThan">
      <formula>0</formula>
    </cfRule>
  </conditionalFormatting>
  <conditionalFormatting sqref="J50:J51">
    <cfRule type="cellIs" dxfId="149" priority="65" operator="greaterThan">
      <formula>0</formula>
    </cfRule>
  </conditionalFormatting>
  <conditionalFormatting sqref="J50:J51">
    <cfRule type="cellIs" dxfId="148" priority="66" operator="greaterThan">
      <formula>0</formula>
    </cfRule>
  </conditionalFormatting>
  <conditionalFormatting sqref="J13 J57">
    <cfRule type="cellIs" dxfId="147" priority="59" operator="greaterThan">
      <formula>0</formula>
    </cfRule>
  </conditionalFormatting>
  <conditionalFormatting sqref="J13 J57">
    <cfRule type="cellIs" dxfId="146" priority="60" operator="greaterThan">
      <formula>0</formula>
    </cfRule>
  </conditionalFormatting>
  <conditionalFormatting sqref="J70">
    <cfRule type="cellIs" dxfId="145" priority="57" operator="greaterThan">
      <formula>0</formula>
    </cfRule>
  </conditionalFormatting>
  <conditionalFormatting sqref="J70">
    <cfRule type="cellIs" dxfId="144" priority="58" operator="greaterThan">
      <formula>0</formula>
    </cfRule>
  </conditionalFormatting>
  <conditionalFormatting sqref="J71">
    <cfRule type="cellIs" dxfId="143" priority="55" operator="greaterThan">
      <formula>0</formula>
    </cfRule>
  </conditionalFormatting>
  <conditionalFormatting sqref="J71">
    <cfRule type="cellIs" dxfId="142" priority="56" operator="greaterThan">
      <formula>0</formula>
    </cfRule>
  </conditionalFormatting>
  <conditionalFormatting sqref="J72">
    <cfRule type="cellIs" dxfId="141" priority="53" operator="greaterThan">
      <formula>0</formula>
    </cfRule>
  </conditionalFormatting>
  <conditionalFormatting sqref="J72">
    <cfRule type="cellIs" dxfId="140" priority="54" operator="greaterThan">
      <formula>0</formula>
    </cfRule>
  </conditionalFormatting>
  <conditionalFormatting sqref="J14">
    <cfRule type="cellIs" dxfId="139" priority="45" operator="greaterThan">
      <formula>0</formula>
    </cfRule>
  </conditionalFormatting>
  <conditionalFormatting sqref="J14">
    <cfRule type="cellIs" dxfId="138" priority="46" operator="greaterThan">
      <formula>0</formula>
    </cfRule>
  </conditionalFormatting>
  <conditionalFormatting sqref="J22:J24">
    <cfRule type="cellIs" dxfId="137" priority="36" operator="greaterThan">
      <formula>0</formula>
    </cfRule>
  </conditionalFormatting>
  <conditionalFormatting sqref="J22:J24">
    <cfRule type="cellIs" dxfId="136" priority="35" operator="greaterThan">
      <formula>0</formula>
    </cfRule>
  </conditionalFormatting>
  <conditionalFormatting sqref="J11">
    <cfRule type="cellIs" dxfId="135" priority="33" operator="greaterThan">
      <formula>0</formula>
    </cfRule>
  </conditionalFormatting>
  <conditionalFormatting sqref="J11">
    <cfRule type="cellIs" dxfId="134" priority="34" operator="greaterThan">
      <formula>0</formula>
    </cfRule>
  </conditionalFormatting>
  <conditionalFormatting sqref="J68:J69">
    <cfRule type="cellIs" dxfId="133" priority="31" operator="greaterThan">
      <formula>0</formula>
    </cfRule>
  </conditionalFormatting>
  <conditionalFormatting sqref="J68:J69">
    <cfRule type="cellIs" dxfId="132" priority="32" operator="greaterThan">
      <formula>0</formula>
    </cfRule>
  </conditionalFormatting>
  <conditionalFormatting sqref="J45:J46">
    <cfRule type="cellIs" dxfId="131" priority="29" operator="greaterThan">
      <formula>0</formula>
    </cfRule>
  </conditionalFormatting>
  <conditionalFormatting sqref="J45:J46">
    <cfRule type="cellIs" dxfId="130" priority="30" operator="greaterThan">
      <formula>0</formula>
    </cfRule>
  </conditionalFormatting>
  <conditionalFormatting sqref="J53:J56">
    <cfRule type="cellIs" dxfId="129" priority="25" operator="greaterThan">
      <formula>0</formula>
    </cfRule>
  </conditionalFormatting>
  <conditionalFormatting sqref="J53:J56">
    <cfRule type="cellIs" dxfId="128" priority="26" operator="greaterThan">
      <formula>0</formula>
    </cfRule>
  </conditionalFormatting>
  <conditionalFormatting sqref="J60:J64">
    <cfRule type="cellIs" dxfId="127" priority="17" operator="greaterThan">
      <formula>0</formula>
    </cfRule>
  </conditionalFormatting>
  <conditionalFormatting sqref="J60:J64">
    <cfRule type="cellIs" dxfId="126" priority="18" operator="greaterThan">
      <formula>0</formula>
    </cfRule>
  </conditionalFormatting>
  <conditionalFormatting sqref="J5:J6">
    <cfRule type="cellIs" dxfId="125" priority="11" operator="greaterThan">
      <formula>0</formula>
    </cfRule>
  </conditionalFormatting>
  <conditionalFormatting sqref="J5:J6">
    <cfRule type="cellIs" dxfId="124" priority="12" operator="greaterThan">
      <formula>0</formula>
    </cfRule>
  </conditionalFormatting>
  <conditionalFormatting sqref="J18">
    <cfRule type="cellIs" dxfId="123" priority="6" operator="greaterThan">
      <formula>0</formula>
    </cfRule>
  </conditionalFormatting>
  <conditionalFormatting sqref="J18">
    <cfRule type="cellIs" dxfId="122" priority="5" operator="greaterThan">
      <formula>0</formula>
    </cfRule>
  </conditionalFormatting>
  <conditionalFormatting sqref="J28:J39">
    <cfRule type="cellIs" dxfId="121" priority="1" operator="greaterThan">
      <formula>0</formula>
    </cfRule>
  </conditionalFormatting>
  <conditionalFormatting sqref="J28:J39">
    <cfRule type="cellIs" dxfId="120" priority="2" operator="greaterThan">
      <formula>0</formula>
    </cfRule>
  </conditionalFormatting>
  <pageMargins left="0.23622047244094491" right="0.23622047244094491" top="0.74803149606299213" bottom="0.74803149606299213" header="0.31496062992125984" footer="0.31496062992125984"/>
  <pageSetup paperSize="9" scale="47" orientation="portrait" r:id="rId1"/>
  <headerFooter>
    <oddFooter>&amp;R&amp;"Arial,обычный"&amp;12Стр.&amp;P</oddFooter>
  </headerFooter>
  <rowBreaks count="1" manualBreakCount="1">
    <brk id="39" max="16383" man="1"/>
  </rowBreaks>
  <drawing r:id="rId2"/>
</worksheet>
</file>

<file path=xl/worksheets/sheet32.xml><?xml version="1.0" encoding="utf-8"?>
<worksheet xmlns="http://schemas.openxmlformats.org/spreadsheetml/2006/main" xmlns:r="http://schemas.openxmlformats.org/officeDocument/2006/relationships">
  <sheetPr>
    <tabColor theme="3" tint="0.59999389629810485"/>
    <pageSetUpPr fitToPage="1"/>
  </sheetPr>
  <dimension ref="A1:L171"/>
  <sheetViews>
    <sheetView zoomScaleNormal="100" workbookViewId="0">
      <pane ySplit="1" topLeftCell="A2" activePane="bottomLeft" state="frozen"/>
      <selection pane="bottomLeft" activeCell="D6" sqref="D6:D7"/>
    </sheetView>
  </sheetViews>
  <sheetFormatPr defaultRowHeight="15"/>
  <cols>
    <col min="1" max="1" width="31.28515625" customWidth="1"/>
    <col min="2" max="2" width="27.140625" style="566" customWidth="1"/>
    <col min="3" max="3" width="15" customWidth="1"/>
    <col min="4" max="4" width="13.140625" style="271" customWidth="1"/>
    <col min="5" max="5" width="8.85546875" customWidth="1"/>
    <col min="6" max="6" width="8.85546875" style="309" hidden="1" customWidth="1"/>
    <col min="7" max="7" width="11.7109375" style="272" customWidth="1"/>
    <col min="8" max="8" width="13" customWidth="1"/>
    <col min="9" max="9" width="16.42578125" customWidth="1"/>
  </cols>
  <sheetData>
    <row r="1" spans="1:12" ht="15" customHeight="1" thickBot="1">
      <c r="A1" s="1176" t="s">
        <v>5037</v>
      </c>
      <c r="B1" s="1177"/>
      <c r="C1" s="1177"/>
      <c r="D1" s="1177"/>
      <c r="E1" s="1177"/>
      <c r="F1" s="1177"/>
      <c r="G1" s="1177"/>
      <c r="H1" s="1177"/>
      <c r="I1" s="1178"/>
    </row>
    <row r="2" spans="1:12" ht="12.75" customHeight="1" thickBot="1">
      <c r="A2" s="1161" t="s">
        <v>17</v>
      </c>
      <c r="B2" s="1161"/>
      <c r="C2" s="1161"/>
      <c r="D2" s="1161"/>
      <c r="E2" s="1161"/>
      <c r="F2" s="1161"/>
      <c r="G2" s="1161"/>
      <c r="H2" s="1161"/>
      <c r="I2" s="1161"/>
    </row>
    <row r="3" spans="1:12" ht="12" customHeight="1" thickBot="1">
      <c r="A3" s="1162" t="s">
        <v>5078</v>
      </c>
      <c r="B3" s="1163"/>
      <c r="C3" s="1163"/>
      <c r="D3" s="1163"/>
      <c r="E3" s="1163"/>
      <c r="F3" s="1163"/>
      <c r="G3" s="1163"/>
      <c r="H3" s="1163"/>
      <c r="I3" s="1164"/>
    </row>
    <row r="4" spans="1:12" ht="12" customHeight="1" thickBot="1">
      <c r="A4" s="1162" t="s">
        <v>6050</v>
      </c>
      <c r="B4" s="1163"/>
      <c r="C4" s="1163"/>
      <c r="D4" s="1163"/>
      <c r="E4" s="1163"/>
      <c r="F4" s="1163"/>
      <c r="G4" s="1163"/>
      <c r="H4" s="1163"/>
      <c r="I4" s="1164"/>
    </row>
    <row r="5" spans="1:12" s="277" customFormat="1">
      <c r="A5" s="678" t="s">
        <v>5030</v>
      </c>
      <c r="B5" s="565" t="s">
        <v>5031</v>
      </c>
      <c r="C5" s="426" t="s">
        <v>10</v>
      </c>
      <c r="D5" s="678" t="s">
        <v>5047</v>
      </c>
      <c r="E5" s="678" t="s">
        <v>5032</v>
      </c>
      <c r="F5" s="678"/>
      <c r="G5" s="519" t="s">
        <v>5000</v>
      </c>
      <c r="H5" s="678" t="s">
        <v>5005</v>
      </c>
      <c r="I5" s="678" t="s">
        <v>5033</v>
      </c>
      <c r="L5"/>
    </row>
    <row r="6" spans="1:12" ht="48.75" customHeight="1">
      <c r="A6" s="668"/>
      <c r="B6" s="1622" t="s">
        <v>6164</v>
      </c>
      <c r="C6" s="671" t="s">
        <v>6174</v>
      </c>
      <c r="D6" s="1624" t="s">
        <v>6155</v>
      </c>
      <c r="E6" s="674"/>
      <c r="F6" s="675" t="s">
        <v>5953</v>
      </c>
      <c r="G6" s="676">
        <f>VLOOKUP(F6,'Прайс-лист'!B:K,10,0)</f>
        <v>20</v>
      </c>
      <c r="H6" s="593"/>
      <c r="I6" s="676">
        <f t="shared" ref="I6:I22" si="0">H6*G6</f>
        <v>0</v>
      </c>
    </row>
    <row r="7" spans="1:12" ht="48.75" customHeight="1">
      <c r="A7" s="668"/>
      <c r="B7" s="1623"/>
      <c r="C7" s="671" t="s">
        <v>6166</v>
      </c>
      <c r="D7" s="1570"/>
      <c r="E7" s="674"/>
      <c r="F7" s="675" t="s">
        <v>5954</v>
      </c>
      <c r="G7" s="676">
        <f>VLOOKUP(F7,'Прайс-лист'!B:K,10,0)</f>
        <v>20</v>
      </c>
      <c r="H7" s="593"/>
      <c r="I7" s="676">
        <f t="shared" si="0"/>
        <v>0</v>
      </c>
    </row>
    <row r="8" spans="1:12" ht="45" customHeight="1">
      <c r="A8" s="668"/>
      <c r="B8" s="1625" t="s">
        <v>6168</v>
      </c>
      <c r="C8" s="671" t="s">
        <v>6165</v>
      </c>
      <c r="D8" s="1569" t="s">
        <v>6169</v>
      </c>
      <c r="E8" s="674"/>
      <c r="F8" s="675" t="s">
        <v>5955</v>
      </c>
      <c r="G8" s="676">
        <f>VLOOKUP(F8,'Прайс-лист'!B:K,10,0)</f>
        <v>25</v>
      </c>
      <c r="H8" s="593"/>
      <c r="I8" s="676">
        <f t="shared" si="0"/>
        <v>0</v>
      </c>
    </row>
    <row r="9" spans="1:12" ht="21" customHeight="1">
      <c r="A9" s="1627"/>
      <c r="B9" s="1626"/>
      <c r="C9" s="671" t="s">
        <v>6166</v>
      </c>
      <c r="D9" s="1571"/>
      <c r="E9" s="674"/>
      <c r="F9" s="675" t="s">
        <v>5956</v>
      </c>
      <c r="G9" s="676">
        <f>VLOOKUP(F9,'Прайс-лист'!B:K,10,0)</f>
        <v>25</v>
      </c>
      <c r="H9" s="593"/>
      <c r="I9" s="676">
        <f t="shared" si="0"/>
        <v>0</v>
      </c>
    </row>
    <row r="10" spans="1:12" ht="21" customHeight="1">
      <c r="A10" s="1331"/>
      <c r="B10" s="1626"/>
      <c r="C10" s="671" t="s">
        <v>6167</v>
      </c>
      <c r="D10" s="1571"/>
      <c r="E10" s="674"/>
      <c r="F10" s="675" t="s">
        <v>5957</v>
      </c>
      <c r="G10" s="676">
        <f>VLOOKUP(F10,'Прайс-лист'!B:K,10,0)</f>
        <v>30</v>
      </c>
      <c r="H10" s="593"/>
      <c r="I10" s="676">
        <f t="shared" si="0"/>
        <v>0</v>
      </c>
    </row>
    <row r="11" spans="1:12" ht="43.5" customHeight="1">
      <c r="A11" s="668"/>
      <c r="B11" s="1623"/>
      <c r="C11" s="671" t="s">
        <v>6162</v>
      </c>
      <c r="D11" s="1570"/>
      <c r="E11" s="674"/>
      <c r="F11" s="675" t="s">
        <v>5958</v>
      </c>
      <c r="G11" s="676">
        <f>VLOOKUP(F11,'Прайс-лист'!B:K,10,0)</f>
        <v>25</v>
      </c>
      <c r="H11" s="593"/>
      <c r="I11" s="676">
        <f t="shared" si="0"/>
        <v>0</v>
      </c>
    </row>
    <row r="12" spans="1:12" ht="48.75" customHeight="1">
      <c r="A12" s="668"/>
      <c r="B12" s="1622" t="s">
        <v>6170</v>
      </c>
      <c r="C12" s="671" t="s">
        <v>6165</v>
      </c>
      <c r="D12" s="1569" t="s">
        <v>6172</v>
      </c>
      <c r="E12" s="674"/>
      <c r="F12" s="675" t="s">
        <v>5959</v>
      </c>
      <c r="G12" s="676">
        <f>VLOOKUP(F12,'Прайс-лист'!B:K,10,0)</f>
        <v>30</v>
      </c>
      <c r="H12" s="593"/>
      <c r="I12" s="676">
        <f t="shared" si="0"/>
        <v>0</v>
      </c>
    </row>
    <row r="13" spans="1:12" ht="42.75" customHeight="1">
      <c r="A13" s="668"/>
      <c r="B13" s="1623"/>
      <c r="C13" s="671" t="s">
        <v>6166</v>
      </c>
      <c r="D13" s="1570"/>
      <c r="E13" s="674"/>
      <c r="F13" s="675" t="s">
        <v>5960</v>
      </c>
      <c r="G13" s="676">
        <f>VLOOKUP(F13,'Прайс-лист'!B:K,10,0)</f>
        <v>30</v>
      </c>
      <c r="H13" s="593"/>
      <c r="I13" s="676">
        <f t="shared" si="0"/>
        <v>0</v>
      </c>
    </row>
    <row r="14" spans="1:12" ht="46.5" customHeight="1">
      <c r="A14" s="668"/>
      <c r="B14" s="679" t="s">
        <v>6171</v>
      </c>
      <c r="C14" s="671" t="s">
        <v>6162</v>
      </c>
      <c r="D14" s="677" t="s">
        <v>6173</v>
      </c>
      <c r="E14" s="674"/>
      <c r="F14" s="675" t="s">
        <v>5961</v>
      </c>
      <c r="G14" s="676">
        <f>VLOOKUP(F14,'Прайс-лист'!B:K,10,0)</f>
        <v>30</v>
      </c>
      <c r="H14" s="593"/>
      <c r="I14" s="676">
        <f t="shared" si="0"/>
        <v>0</v>
      </c>
    </row>
    <row r="15" spans="1:12" ht="48.75" customHeight="1">
      <c r="A15" s="668"/>
      <c r="B15" s="1622" t="s">
        <v>6156</v>
      </c>
      <c r="C15" s="671" t="s">
        <v>6157</v>
      </c>
      <c r="D15" s="1569" t="s">
        <v>6163</v>
      </c>
      <c r="E15" s="674"/>
      <c r="F15" s="675" t="s">
        <v>5948</v>
      </c>
      <c r="G15" s="676">
        <f>VLOOKUP(F15,'Прайс-лист'!B:K,10,0)</f>
        <v>20</v>
      </c>
      <c r="H15" s="593"/>
      <c r="I15" s="676">
        <f t="shared" si="0"/>
        <v>0</v>
      </c>
    </row>
    <row r="16" spans="1:12" ht="48.75" customHeight="1">
      <c r="A16" s="668"/>
      <c r="B16" s="1623"/>
      <c r="C16" s="671" t="s">
        <v>6158</v>
      </c>
      <c r="D16" s="1570"/>
      <c r="E16" s="674"/>
      <c r="F16" s="675" t="s">
        <v>5949</v>
      </c>
      <c r="G16" s="676">
        <f>VLOOKUP(F16,'Прайс-лист'!B:K,10,0)</f>
        <v>20</v>
      </c>
      <c r="H16" s="593"/>
      <c r="I16" s="676">
        <f t="shared" si="0"/>
        <v>0</v>
      </c>
    </row>
    <row r="17" spans="1:12" ht="52.5" customHeight="1">
      <c r="A17" s="668"/>
      <c r="B17" s="1625" t="s">
        <v>6159</v>
      </c>
      <c r="C17" s="671" t="s">
        <v>6160</v>
      </c>
      <c r="D17" s="1569" t="s">
        <v>6175</v>
      </c>
      <c r="E17" s="674"/>
      <c r="F17" s="675" t="s">
        <v>5950</v>
      </c>
      <c r="G17" s="676">
        <f>VLOOKUP(F17,'Прайс-лист'!B:K,10,0)</f>
        <v>20</v>
      </c>
      <c r="H17" s="593"/>
      <c r="I17" s="676">
        <f t="shared" si="0"/>
        <v>0</v>
      </c>
    </row>
    <row r="18" spans="1:12" ht="52.5" customHeight="1">
      <c r="A18" s="668"/>
      <c r="B18" s="1626"/>
      <c r="C18" s="671" t="s">
        <v>6161</v>
      </c>
      <c r="D18" s="1571"/>
      <c r="E18" s="674"/>
      <c r="F18" s="675" t="s">
        <v>5951</v>
      </c>
      <c r="G18" s="676">
        <f>VLOOKUP(F18,'Прайс-лист'!B:K,10,0)</f>
        <v>20</v>
      </c>
      <c r="H18" s="593"/>
      <c r="I18" s="676">
        <f t="shared" si="0"/>
        <v>0</v>
      </c>
    </row>
    <row r="19" spans="1:12" ht="52.5" customHeight="1">
      <c r="A19" s="668"/>
      <c r="B19" s="1623"/>
      <c r="C19" s="671" t="s">
        <v>6162</v>
      </c>
      <c r="D19" s="1570"/>
      <c r="E19" s="674"/>
      <c r="F19" s="675" t="s">
        <v>5952</v>
      </c>
      <c r="G19" s="676">
        <f>VLOOKUP(F19,'Прайс-лист'!B:K,10,0)</f>
        <v>20</v>
      </c>
      <c r="H19" s="593"/>
      <c r="I19" s="676">
        <f t="shared" si="0"/>
        <v>0</v>
      </c>
    </row>
    <row r="20" spans="1:12" ht="52.5" customHeight="1">
      <c r="A20" s="668"/>
      <c r="B20" s="680" t="s">
        <v>7939</v>
      </c>
      <c r="C20" s="671" t="s">
        <v>6184</v>
      </c>
      <c r="D20" s="673" t="s">
        <v>7940</v>
      </c>
      <c r="E20" s="674" t="s">
        <v>5192</v>
      </c>
      <c r="F20" s="675" t="s">
        <v>7917</v>
      </c>
      <c r="G20" s="676">
        <f>VLOOKUP(F20,'Прайс-лист'!B:K,10,0)</f>
        <v>40</v>
      </c>
      <c r="H20" s="593"/>
      <c r="I20" s="676">
        <f t="shared" si="0"/>
        <v>0</v>
      </c>
    </row>
    <row r="21" spans="1:12" ht="52.5" customHeight="1">
      <c r="A21" s="668"/>
      <c r="B21" s="680" t="s">
        <v>7941</v>
      </c>
      <c r="C21" s="671" t="s">
        <v>7942</v>
      </c>
      <c r="D21" s="673" t="s">
        <v>7943</v>
      </c>
      <c r="E21" s="674" t="s">
        <v>5192</v>
      </c>
      <c r="F21" s="675" t="s">
        <v>7919</v>
      </c>
      <c r="G21" s="676">
        <f>VLOOKUP(F21,'Прайс-лист'!B:K,10,0)</f>
        <v>60</v>
      </c>
      <c r="H21" s="593"/>
      <c r="I21" s="676">
        <f t="shared" si="0"/>
        <v>0</v>
      </c>
    </row>
    <row r="22" spans="1:12" ht="52.5" customHeight="1">
      <c r="A22" s="668"/>
      <c r="B22" s="680" t="s">
        <v>7944</v>
      </c>
      <c r="C22" s="671" t="s">
        <v>7942</v>
      </c>
      <c r="D22" s="673" t="s">
        <v>7945</v>
      </c>
      <c r="E22" s="674" t="s">
        <v>5192</v>
      </c>
      <c r="F22" s="675" t="s">
        <v>7921</v>
      </c>
      <c r="G22" s="676">
        <f>VLOOKUP(F22,'Прайс-лист'!B:K,10,0)</f>
        <v>50</v>
      </c>
      <c r="H22" s="593"/>
      <c r="I22" s="676">
        <f t="shared" si="0"/>
        <v>0</v>
      </c>
    </row>
    <row r="23" spans="1:12" ht="61.5" customHeight="1">
      <c r="A23" s="668"/>
      <c r="B23" s="679" t="s">
        <v>6176</v>
      </c>
      <c r="C23" s="671" t="s">
        <v>6177</v>
      </c>
      <c r="D23" s="677" t="s">
        <v>5081</v>
      </c>
      <c r="E23" s="453"/>
      <c r="F23" s="675" t="s">
        <v>5241</v>
      </c>
      <c r="G23" s="676">
        <f>VLOOKUP(F23,'Прайс-лист'!B:K,10,0)</f>
        <v>100</v>
      </c>
      <c r="H23" s="593"/>
      <c r="I23" s="676">
        <f>H23*G23</f>
        <v>0</v>
      </c>
    </row>
    <row r="24" spans="1:12" ht="61.5" customHeight="1">
      <c r="A24" s="668"/>
      <c r="B24" s="679" t="s">
        <v>6178</v>
      </c>
      <c r="C24" s="671" t="s">
        <v>6179</v>
      </c>
      <c r="D24" s="677" t="s">
        <v>5082</v>
      </c>
      <c r="E24" s="453"/>
      <c r="F24" s="675" t="s">
        <v>5242</v>
      </c>
      <c r="G24" s="676">
        <f>VLOOKUP(F24,'Прайс-лист'!B:K,10,0)</f>
        <v>80</v>
      </c>
      <c r="H24" s="593"/>
      <c r="I24" s="676">
        <f>H24*G24</f>
        <v>0</v>
      </c>
    </row>
    <row r="25" spans="1:12" ht="61.5" customHeight="1">
      <c r="A25" s="672"/>
      <c r="B25" s="679" t="s">
        <v>6181</v>
      </c>
      <c r="C25" s="671" t="s">
        <v>6180</v>
      </c>
      <c r="D25" s="677" t="s">
        <v>5353</v>
      </c>
      <c r="E25" s="674"/>
      <c r="F25" s="675" t="s">
        <v>5349</v>
      </c>
      <c r="G25" s="676">
        <f>VLOOKUP(F25,'Прайс-лист'!B:K,10,0)</f>
        <v>110</v>
      </c>
      <c r="H25" s="593"/>
      <c r="I25" s="676">
        <f>H25*G25</f>
        <v>0</v>
      </c>
    </row>
    <row r="26" spans="1:12" ht="12.75" customHeight="1" thickBot="1">
      <c r="A26" s="1161"/>
      <c r="B26" s="1161"/>
      <c r="C26" s="1161"/>
      <c r="D26" s="1161"/>
      <c r="E26" s="1161"/>
      <c r="F26" s="1161"/>
      <c r="G26" s="1161"/>
      <c r="H26" s="1161"/>
      <c r="I26" s="1161"/>
    </row>
    <row r="27" spans="1:12" ht="12" customHeight="1" thickBot="1">
      <c r="A27" s="1162" t="s">
        <v>5078</v>
      </c>
      <c r="B27" s="1163"/>
      <c r="C27" s="1163"/>
      <c r="D27" s="1163"/>
      <c r="E27" s="1163"/>
      <c r="F27" s="1163"/>
      <c r="G27" s="1163"/>
      <c r="H27" s="1163"/>
      <c r="I27" s="1164"/>
    </row>
    <row r="28" spans="1:12" ht="12" customHeight="1" thickBot="1">
      <c r="A28" s="1162" t="s">
        <v>7512</v>
      </c>
      <c r="B28" s="1163"/>
      <c r="C28" s="1163"/>
      <c r="D28" s="1163"/>
      <c r="E28" s="1163"/>
      <c r="F28" s="1163"/>
      <c r="G28" s="1163"/>
      <c r="H28" s="1163"/>
      <c r="I28" s="1164"/>
    </row>
    <row r="29" spans="1:12" s="277" customFormat="1">
      <c r="A29" s="678" t="s">
        <v>5030</v>
      </c>
      <c r="B29" s="565" t="s">
        <v>5031</v>
      </c>
      <c r="C29" s="426" t="s">
        <v>10</v>
      </c>
      <c r="D29" s="678" t="s">
        <v>5047</v>
      </c>
      <c r="E29" s="678" t="s">
        <v>5032</v>
      </c>
      <c r="F29" s="678"/>
      <c r="G29" s="519" t="s">
        <v>5000</v>
      </c>
      <c r="H29" s="678" t="s">
        <v>5005</v>
      </c>
      <c r="I29" s="678" t="s">
        <v>5033</v>
      </c>
      <c r="L29"/>
    </row>
    <row r="30" spans="1:12" ht="31.5" customHeight="1">
      <c r="A30" s="1169"/>
      <c r="B30" s="679" t="s">
        <v>6182</v>
      </c>
      <c r="C30" s="671" t="s">
        <v>6183</v>
      </c>
      <c r="D30" s="677" t="s">
        <v>6186</v>
      </c>
      <c r="E30" s="453"/>
      <c r="F30" s="675" t="s">
        <v>5964</v>
      </c>
      <c r="G30" s="676">
        <f>VLOOKUP(F30,'Прайс-лист'!B:K,10,0)</f>
        <v>30</v>
      </c>
      <c r="H30" s="593"/>
      <c r="I30" s="676">
        <f t="shared" ref="I30:I37" si="1">H30*G30</f>
        <v>0</v>
      </c>
    </row>
    <row r="31" spans="1:12" ht="31.5" customHeight="1">
      <c r="A31" s="1171"/>
      <c r="B31" s="679" t="s">
        <v>6185</v>
      </c>
      <c r="C31" s="671" t="s">
        <v>6183</v>
      </c>
      <c r="D31" s="677" t="s">
        <v>6187</v>
      </c>
      <c r="E31" s="674"/>
      <c r="F31" s="675" t="s">
        <v>5962</v>
      </c>
      <c r="G31" s="676">
        <f>VLOOKUP(F31,'Прайс-лист'!B:K,10,0)</f>
        <v>35</v>
      </c>
      <c r="H31" s="593"/>
      <c r="I31" s="676">
        <f t="shared" si="1"/>
        <v>0</v>
      </c>
    </row>
    <row r="32" spans="1:12" ht="31.5" customHeight="1">
      <c r="A32" s="1169"/>
      <c r="B32" s="679" t="s">
        <v>6182</v>
      </c>
      <c r="C32" s="671" t="s">
        <v>6184</v>
      </c>
      <c r="D32" s="677" t="s">
        <v>6186</v>
      </c>
      <c r="E32" s="453"/>
      <c r="F32" s="675" t="s">
        <v>5965</v>
      </c>
      <c r="G32" s="676">
        <f>VLOOKUP(F32,'Прайс-лист'!B:K,10,0)</f>
        <v>30</v>
      </c>
      <c r="H32" s="593"/>
      <c r="I32" s="676">
        <f t="shared" si="1"/>
        <v>0</v>
      </c>
    </row>
    <row r="33" spans="1:12" ht="31.5" customHeight="1">
      <c r="A33" s="1171"/>
      <c r="B33" s="679" t="s">
        <v>6185</v>
      </c>
      <c r="C33" s="671" t="s">
        <v>6184</v>
      </c>
      <c r="D33" s="677" t="s">
        <v>6187</v>
      </c>
      <c r="E33" s="674"/>
      <c r="F33" s="675" t="s">
        <v>5963</v>
      </c>
      <c r="G33" s="676">
        <f>VLOOKUP(F33,'Прайс-лист'!B:K,10,0)</f>
        <v>35</v>
      </c>
      <c r="H33" s="593"/>
      <c r="I33" s="676">
        <f t="shared" si="1"/>
        <v>0</v>
      </c>
    </row>
    <row r="34" spans="1:12" ht="31.5" customHeight="1">
      <c r="A34" s="1169"/>
      <c r="B34" s="679" t="s">
        <v>7513</v>
      </c>
      <c r="C34" s="671" t="s">
        <v>6188</v>
      </c>
      <c r="D34" s="677" t="s">
        <v>5090</v>
      </c>
      <c r="E34" s="453"/>
      <c r="F34" s="675" t="s">
        <v>5244</v>
      </c>
      <c r="G34" s="676">
        <f>VLOOKUP(F34,'Прайс-лист'!B:K,10,0)</f>
        <v>80</v>
      </c>
      <c r="H34" s="593"/>
      <c r="I34" s="676">
        <f t="shared" si="1"/>
        <v>0</v>
      </c>
    </row>
    <row r="35" spans="1:12" ht="31.5" customHeight="1">
      <c r="A35" s="1171"/>
      <c r="B35" s="679" t="s">
        <v>7514</v>
      </c>
      <c r="C35" s="671" t="s">
        <v>6188</v>
      </c>
      <c r="D35" s="677" t="s">
        <v>5351</v>
      </c>
      <c r="E35" s="674"/>
      <c r="F35" s="675" t="s">
        <v>5346</v>
      </c>
      <c r="G35" s="676">
        <f>VLOOKUP(F35,'Прайс-лист'!B:K,10,0)</f>
        <v>90</v>
      </c>
      <c r="H35" s="593"/>
      <c r="I35" s="676">
        <f t="shared" si="1"/>
        <v>0</v>
      </c>
    </row>
    <row r="36" spans="1:12" ht="31.5" customHeight="1">
      <c r="A36" s="1169"/>
      <c r="B36" s="679" t="s">
        <v>7515</v>
      </c>
      <c r="C36" s="671" t="s">
        <v>6188</v>
      </c>
      <c r="D36" s="677" t="s">
        <v>5089</v>
      </c>
      <c r="E36" s="453"/>
      <c r="F36" s="675" t="s">
        <v>5245</v>
      </c>
      <c r="G36" s="676">
        <f>VLOOKUP(F36,'Прайс-лист'!B:K,10,0)</f>
        <v>80</v>
      </c>
      <c r="H36" s="593"/>
      <c r="I36" s="676">
        <f t="shared" si="1"/>
        <v>0</v>
      </c>
    </row>
    <row r="37" spans="1:12" ht="31.5" customHeight="1">
      <c r="A37" s="1171"/>
      <c r="B37" s="679" t="s">
        <v>7516</v>
      </c>
      <c r="C37" s="671" t="s">
        <v>6188</v>
      </c>
      <c r="D37" s="677" t="s">
        <v>5350</v>
      </c>
      <c r="E37" s="674"/>
      <c r="F37" s="675" t="s">
        <v>5347</v>
      </c>
      <c r="G37" s="676">
        <f>VLOOKUP(F37,'Прайс-лист'!B:K,10,0)</f>
        <v>105</v>
      </c>
      <c r="H37" s="593"/>
      <c r="I37" s="676">
        <f t="shared" si="1"/>
        <v>0</v>
      </c>
    </row>
    <row r="38" spans="1:12" ht="12.75" customHeight="1" thickBot="1">
      <c r="A38" s="1161"/>
      <c r="B38" s="1161"/>
      <c r="C38" s="1161"/>
      <c r="D38" s="1161"/>
      <c r="E38" s="1161"/>
      <c r="F38" s="1161"/>
      <c r="G38" s="1161"/>
      <c r="H38" s="1161"/>
      <c r="I38" s="1161"/>
    </row>
    <row r="39" spans="1:12" ht="12" customHeight="1" thickBot="1">
      <c r="A39" s="1162" t="s">
        <v>6070</v>
      </c>
      <c r="B39" s="1163"/>
      <c r="C39" s="1163"/>
      <c r="D39" s="1163"/>
      <c r="E39" s="1163"/>
      <c r="F39" s="1163"/>
      <c r="G39" s="1163"/>
      <c r="H39" s="1163"/>
      <c r="I39" s="1164"/>
    </row>
    <row r="40" spans="1:12" s="277" customFormat="1">
      <c r="A40" s="678" t="s">
        <v>5030</v>
      </c>
      <c r="B40" s="565" t="s">
        <v>5031</v>
      </c>
      <c r="C40" s="426" t="s">
        <v>10</v>
      </c>
      <c r="D40" s="678" t="s">
        <v>5047</v>
      </c>
      <c r="E40" s="678" t="s">
        <v>5032</v>
      </c>
      <c r="F40" s="678"/>
      <c r="G40" s="519" t="s">
        <v>5000</v>
      </c>
      <c r="H40" s="678" t="s">
        <v>5005</v>
      </c>
      <c r="I40" s="678" t="s">
        <v>5033</v>
      </c>
      <c r="L40"/>
    </row>
    <row r="41" spans="1:12" ht="55.5" customHeight="1">
      <c r="A41" s="668"/>
      <c r="B41" s="679" t="s">
        <v>6189</v>
      </c>
      <c r="C41" s="671" t="s">
        <v>6190</v>
      </c>
      <c r="D41" s="677" t="s">
        <v>6195</v>
      </c>
      <c r="E41" s="453"/>
      <c r="F41" s="675" t="s">
        <v>6024</v>
      </c>
      <c r="G41" s="676">
        <f>VLOOKUP(F41,'Прайс-лист'!B:K,10,0)</f>
        <v>20</v>
      </c>
      <c r="H41" s="593"/>
      <c r="I41" s="676">
        <f t="shared" ref="I41:I53" si="2">H41*G41</f>
        <v>0</v>
      </c>
    </row>
    <row r="42" spans="1:12" ht="55.5" customHeight="1">
      <c r="A42" s="668"/>
      <c r="B42" s="679" t="s">
        <v>6189</v>
      </c>
      <c r="C42" s="671" t="s">
        <v>6191</v>
      </c>
      <c r="D42" s="677" t="s">
        <v>6195</v>
      </c>
      <c r="E42" s="453"/>
      <c r="F42" s="675" t="s">
        <v>6025</v>
      </c>
      <c r="G42" s="676">
        <f>VLOOKUP(F42,'Прайс-лист'!B:K,10,0)</f>
        <v>20</v>
      </c>
      <c r="H42" s="593"/>
      <c r="I42" s="676">
        <f t="shared" si="2"/>
        <v>0</v>
      </c>
    </row>
    <row r="43" spans="1:12" ht="55.5" customHeight="1">
      <c r="A43" s="668"/>
      <c r="B43" s="679" t="s">
        <v>6189</v>
      </c>
      <c r="C43" s="671" t="s">
        <v>6192</v>
      </c>
      <c r="D43" s="677" t="s">
        <v>6195</v>
      </c>
      <c r="E43" s="453"/>
      <c r="F43" s="675" t="s">
        <v>6026</v>
      </c>
      <c r="G43" s="676">
        <f>VLOOKUP(F43,'Прайс-лист'!B:K,10,0)</f>
        <v>25</v>
      </c>
      <c r="H43" s="593"/>
      <c r="I43" s="676">
        <f t="shared" si="2"/>
        <v>0</v>
      </c>
    </row>
    <row r="44" spans="1:12" ht="55.5" customHeight="1">
      <c r="A44" s="668"/>
      <c r="B44" s="679" t="s">
        <v>6189</v>
      </c>
      <c r="C44" s="671" t="s">
        <v>6166</v>
      </c>
      <c r="D44" s="677" t="s">
        <v>6195</v>
      </c>
      <c r="E44" s="453"/>
      <c r="F44" s="675" t="s">
        <v>6027</v>
      </c>
      <c r="G44" s="676">
        <f>VLOOKUP(F44,'Прайс-лист'!B:K,10,0)</f>
        <v>15</v>
      </c>
      <c r="H44" s="593"/>
      <c r="I44" s="676">
        <f t="shared" si="2"/>
        <v>0</v>
      </c>
    </row>
    <row r="45" spans="1:12" ht="55.5" customHeight="1">
      <c r="A45" s="668"/>
      <c r="B45" s="679" t="s">
        <v>6189</v>
      </c>
      <c r="C45" s="671" t="s">
        <v>6193</v>
      </c>
      <c r="D45" s="677" t="s">
        <v>6195</v>
      </c>
      <c r="E45" s="453"/>
      <c r="F45" s="675" t="s">
        <v>6028</v>
      </c>
      <c r="G45" s="676">
        <f>VLOOKUP(F45,'Прайс-лист'!B:K,10,0)</f>
        <v>20</v>
      </c>
      <c r="H45" s="593"/>
      <c r="I45" s="676">
        <f t="shared" si="2"/>
        <v>0</v>
      </c>
    </row>
    <row r="46" spans="1:12" ht="55.5" customHeight="1">
      <c r="A46" s="668"/>
      <c r="B46" s="679" t="s">
        <v>6189</v>
      </c>
      <c r="C46" s="671" t="s">
        <v>6194</v>
      </c>
      <c r="D46" s="677" t="s">
        <v>6195</v>
      </c>
      <c r="E46" s="453"/>
      <c r="F46" s="675" t="s">
        <v>6029</v>
      </c>
      <c r="G46" s="676">
        <f>VLOOKUP(F46,'Прайс-лист'!B:K,10,0)</f>
        <v>20</v>
      </c>
      <c r="H46" s="593"/>
      <c r="I46" s="676">
        <f t="shared" si="2"/>
        <v>0</v>
      </c>
    </row>
    <row r="47" spans="1:12" ht="55.5" customHeight="1">
      <c r="A47" s="668"/>
      <c r="B47" s="679" t="s">
        <v>6189</v>
      </c>
      <c r="C47" s="671" t="s">
        <v>6184</v>
      </c>
      <c r="D47" s="677" t="s">
        <v>6195</v>
      </c>
      <c r="E47" s="453"/>
      <c r="F47" s="675" t="s">
        <v>6030</v>
      </c>
      <c r="G47" s="676">
        <f>VLOOKUP(F47,'Прайс-лист'!B:K,10,0)</f>
        <v>25</v>
      </c>
      <c r="H47" s="593"/>
      <c r="I47" s="676">
        <f t="shared" si="2"/>
        <v>0</v>
      </c>
    </row>
    <row r="48" spans="1:12" ht="31.5" customHeight="1">
      <c r="A48" s="1169"/>
      <c r="B48" s="679" t="s">
        <v>6196</v>
      </c>
      <c r="C48" s="1167" t="s">
        <v>6197</v>
      </c>
      <c r="D48" s="677" t="s">
        <v>6204</v>
      </c>
      <c r="E48" s="453"/>
      <c r="F48" s="675" t="s">
        <v>6045</v>
      </c>
      <c r="G48" s="676">
        <f>VLOOKUP(F48,'Прайс-лист'!B:K,10,0)</f>
        <v>15</v>
      </c>
      <c r="H48" s="593"/>
      <c r="I48" s="676">
        <f t="shared" si="2"/>
        <v>0</v>
      </c>
    </row>
    <row r="49" spans="1:12" ht="31.5" customHeight="1">
      <c r="A49" s="1171"/>
      <c r="B49" s="679" t="s">
        <v>6201</v>
      </c>
      <c r="C49" s="1168"/>
      <c r="D49" s="677" t="s">
        <v>6205</v>
      </c>
      <c r="E49" s="674"/>
      <c r="F49" s="675" t="s">
        <v>5991</v>
      </c>
      <c r="G49" s="676">
        <f>VLOOKUP(F49,'Прайс-лист'!B:K,10,0)</f>
        <v>20</v>
      </c>
      <c r="H49" s="593"/>
      <c r="I49" s="676">
        <f t="shared" si="2"/>
        <v>0</v>
      </c>
    </row>
    <row r="50" spans="1:12" ht="31.5" customHeight="1">
      <c r="A50" s="1169"/>
      <c r="B50" s="679" t="s">
        <v>6196</v>
      </c>
      <c r="C50" s="1167" t="s">
        <v>6198</v>
      </c>
      <c r="D50" s="677" t="s">
        <v>6204</v>
      </c>
      <c r="E50" s="453"/>
      <c r="F50" s="675" t="s">
        <v>6046</v>
      </c>
      <c r="G50" s="676">
        <f>VLOOKUP(F50,'Прайс-лист'!B:K,10,0)</f>
        <v>20</v>
      </c>
      <c r="H50" s="593"/>
      <c r="I50" s="676">
        <f t="shared" si="2"/>
        <v>0</v>
      </c>
    </row>
    <row r="51" spans="1:12" ht="31.5" customHeight="1">
      <c r="A51" s="1171"/>
      <c r="B51" s="679" t="s">
        <v>6202</v>
      </c>
      <c r="C51" s="1168" t="s">
        <v>6203</v>
      </c>
      <c r="D51" s="677" t="s">
        <v>6205</v>
      </c>
      <c r="E51" s="674"/>
      <c r="F51" s="675" t="s">
        <v>5992</v>
      </c>
      <c r="G51" s="676">
        <f>VLOOKUP(F51,'Прайс-лист'!B:K,10,0)</f>
        <v>25</v>
      </c>
      <c r="H51" s="593"/>
      <c r="I51" s="676">
        <f t="shared" si="2"/>
        <v>0</v>
      </c>
    </row>
    <row r="52" spans="1:12" ht="31.5" customHeight="1">
      <c r="A52" s="1169"/>
      <c r="B52" s="679" t="s">
        <v>6196</v>
      </c>
      <c r="C52" s="1167" t="s">
        <v>6166</v>
      </c>
      <c r="D52" s="677" t="s">
        <v>6204</v>
      </c>
      <c r="E52" s="453"/>
      <c r="F52" s="675" t="s">
        <v>6047</v>
      </c>
      <c r="G52" s="676">
        <f>VLOOKUP(F52,'Прайс-лист'!B:K,10,0)</f>
        <v>20</v>
      </c>
      <c r="H52" s="593"/>
      <c r="I52" s="676">
        <f t="shared" si="2"/>
        <v>0</v>
      </c>
    </row>
    <row r="53" spans="1:12" ht="31.5" customHeight="1">
      <c r="A53" s="1171"/>
      <c r="B53" s="679" t="s">
        <v>6201</v>
      </c>
      <c r="C53" s="1168" t="s">
        <v>6166</v>
      </c>
      <c r="D53" s="677" t="s">
        <v>6205</v>
      </c>
      <c r="E53" s="674"/>
      <c r="F53" s="675" t="s">
        <v>5993</v>
      </c>
      <c r="G53" s="676">
        <f>VLOOKUP(F53,'Прайс-лист'!B:K,10,0)</f>
        <v>25</v>
      </c>
      <c r="H53" s="593"/>
      <c r="I53" s="676">
        <f t="shared" si="2"/>
        <v>0</v>
      </c>
    </row>
    <row r="54" spans="1:12" ht="12.75" customHeight="1" thickBot="1">
      <c r="A54" s="1161"/>
      <c r="B54" s="1161"/>
      <c r="C54" s="1161"/>
      <c r="D54" s="1161"/>
      <c r="E54" s="1161"/>
      <c r="F54" s="1161"/>
      <c r="G54" s="1161"/>
      <c r="H54" s="1161"/>
      <c r="I54" s="1161"/>
    </row>
    <row r="55" spans="1:12" ht="12" customHeight="1" thickBot="1">
      <c r="A55" s="1162" t="s">
        <v>6070</v>
      </c>
      <c r="B55" s="1163"/>
      <c r="C55" s="1163"/>
      <c r="D55" s="1163"/>
      <c r="E55" s="1163"/>
      <c r="F55" s="1163"/>
      <c r="G55" s="1163"/>
      <c r="H55" s="1163"/>
      <c r="I55" s="1164"/>
    </row>
    <row r="56" spans="1:12" s="277" customFormat="1">
      <c r="A56" s="678" t="s">
        <v>5030</v>
      </c>
      <c r="B56" s="565" t="s">
        <v>5031</v>
      </c>
      <c r="C56" s="426" t="s">
        <v>10</v>
      </c>
      <c r="D56" s="678" t="s">
        <v>5047</v>
      </c>
      <c r="E56" s="678" t="s">
        <v>5032</v>
      </c>
      <c r="F56" s="678"/>
      <c r="G56" s="519" t="s">
        <v>5000</v>
      </c>
      <c r="H56" s="678" t="s">
        <v>5005</v>
      </c>
      <c r="I56" s="678" t="s">
        <v>5033</v>
      </c>
      <c r="L56"/>
    </row>
    <row r="57" spans="1:12" ht="31.5" customHeight="1">
      <c r="A57" s="1169"/>
      <c r="B57" s="679" t="s">
        <v>6196</v>
      </c>
      <c r="C57" s="1167" t="s">
        <v>6199</v>
      </c>
      <c r="D57" s="677" t="s">
        <v>6204</v>
      </c>
      <c r="E57" s="453"/>
      <c r="F57" s="675" t="s">
        <v>6048</v>
      </c>
      <c r="G57" s="676">
        <f>VLOOKUP(F57,'Прайс-лист'!B:K,10,0)</f>
        <v>15</v>
      </c>
      <c r="H57" s="593"/>
      <c r="I57" s="676">
        <f t="shared" ref="I57:I91" si="3">H57*G57</f>
        <v>0</v>
      </c>
    </row>
    <row r="58" spans="1:12" ht="31.5" customHeight="1">
      <c r="A58" s="1171"/>
      <c r="B58" s="679" t="s">
        <v>6201</v>
      </c>
      <c r="C58" s="1168" t="s">
        <v>6199</v>
      </c>
      <c r="D58" s="677" t="s">
        <v>6205</v>
      </c>
      <c r="E58" s="674"/>
      <c r="F58" s="675" t="s">
        <v>5994</v>
      </c>
      <c r="G58" s="676">
        <f>VLOOKUP(F58,'Прайс-лист'!B:K,10,0)</f>
        <v>20</v>
      </c>
      <c r="H58" s="593"/>
      <c r="I58" s="676">
        <f t="shared" si="3"/>
        <v>0</v>
      </c>
    </row>
    <row r="59" spans="1:12" ht="31.5" customHeight="1">
      <c r="A59" s="1169"/>
      <c r="B59" s="679" t="s">
        <v>6196</v>
      </c>
      <c r="C59" s="1167" t="s">
        <v>6200</v>
      </c>
      <c r="D59" s="677" t="s">
        <v>6204</v>
      </c>
      <c r="E59" s="453"/>
      <c r="F59" s="675" t="s">
        <v>6049</v>
      </c>
      <c r="G59" s="676">
        <f>VLOOKUP(F59,'Прайс-лист'!B:K,10,0)</f>
        <v>20</v>
      </c>
      <c r="H59" s="593"/>
      <c r="I59" s="676">
        <f t="shared" si="3"/>
        <v>0</v>
      </c>
    </row>
    <row r="60" spans="1:12" ht="31.5" customHeight="1">
      <c r="A60" s="1171"/>
      <c r="B60" s="679" t="s">
        <v>6201</v>
      </c>
      <c r="C60" s="1168" t="s">
        <v>6200</v>
      </c>
      <c r="D60" s="677" t="s">
        <v>6205</v>
      </c>
      <c r="E60" s="674"/>
      <c r="F60" s="675" t="s">
        <v>5995</v>
      </c>
      <c r="G60" s="676">
        <f>VLOOKUP(F60,'Прайс-лист'!B:K,10,0)</f>
        <v>25</v>
      </c>
      <c r="H60" s="593"/>
      <c r="I60" s="676">
        <f t="shared" si="3"/>
        <v>0</v>
      </c>
    </row>
    <row r="61" spans="1:12" ht="57.75" customHeight="1">
      <c r="A61" s="668"/>
      <c r="B61" s="679" t="s">
        <v>7946</v>
      </c>
      <c r="C61" s="671" t="s">
        <v>6184</v>
      </c>
      <c r="D61" s="677" t="s">
        <v>7947</v>
      </c>
      <c r="E61" s="674" t="s">
        <v>5192</v>
      </c>
      <c r="F61" s="675" t="s">
        <v>7923</v>
      </c>
      <c r="G61" s="676">
        <f>VLOOKUP(F61,'Прайс-лист'!B:K,10,0)</f>
        <v>90</v>
      </c>
      <c r="H61" s="593"/>
      <c r="I61" s="676">
        <f t="shared" si="3"/>
        <v>0</v>
      </c>
    </row>
    <row r="62" spans="1:12" ht="57.75" customHeight="1">
      <c r="A62" s="668"/>
      <c r="B62" s="679" t="s">
        <v>7948</v>
      </c>
      <c r="C62" s="671" t="s">
        <v>6184</v>
      </c>
      <c r="D62" s="677" t="s">
        <v>7949</v>
      </c>
      <c r="E62" s="674" t="s">
        <v>5192</v>
      </c>
      <c r="F62" s="675" t="s">
        <v>7927</v>
      </c>
      <c r="G62" s="676">
        <f>VLOOKUP(F62,'Прайс-лист'!B:K,10,0)</f>
        <v>80</v>
      </c>
      <c r="H62" s="593"/>
      <c r="I62" s="676">
        <f t="shared" si="3"/>
        <v>0</v>
      </c>
    </row>
    <row r="63" spans="1:12" ht="57.75" customHeight="1">
      <c r="A63" s="668"/>
      <c r="B63" s="679" t="s">
        <v>7950</v>
      </c>
      <c r="C63" s="671" t="s">
        <v>6184</v>
      </c>
      <c r="D63" s="677" t="s">
        <v>7951</v>
      </c>
      <c r="E63" s="674" t="s">
        <v>5192</v>
      </c>
      <c r="F63" s="675" t="s">
        <v>7925</v>
      </c>
      <c r="G63" s="676">
        <f>VLOOKUP(F63,'Прайс-лист'!B:K,10,0)</f>
        <v>190</v>
      </c>
      <c r="H63" s="593"/>
      <c r="I63" s="676">
        <f t="shared" si="3"/>
        <v>0</v>
      </c>
    </row>
    <row r="64" spans="1:12" ht="31.5" customHeight="1">
      <c r="A64" s="1169"/>
      <c r="B64" s="679" t="s">
        <v>6206</v>
      </c>
      <c r="C64" s="1167" t="s">
        <v>6207</v>
      </c>
      <c r="D64" s="677" t="s">
        <v>6213</v>
      </c>
      <c r="E64" s="453"/>
      <c r="F64" s="675" t="s">
        <v>6012</v>
      </c>
      <c r="G64" s="676">
        <f>VLOOKUP(F64,'Прайс-лист'!B:K,10,0)</f>
        <v>35</v>
      </c>
      <c r="H64" s="593"/>
      <c r="I64" s="676">
        <f t="shared" si="3"/>
        <v>0</v>
      </c>
    </row>
    <row r="65" spans="1:9" ht="31.5" customHeight="1">
      <c r="A65" s="1171"/>
      <c r="B65" s="679" t="s">
        <v>6212</v>
      </c>
      <c r="C65" s="1168" t="s">
        <v>6207</v>
      </c>
      <c r="D65" s="677" t="s">
        <v>6214</v>
      </c>
      <c r="E65" s="674"/>
      <c r="F65" s="675" t="s">
        <v>5966</v>
      </c>
      <c r="G65" s="676">
        <f>VLOOKUP(F65,'Прайс-лист'!B:K,10,0)</f>
        <v>40</v>
      </c>
      <c r="H65" s="593"/>
      <c r="I65" s="676">
        <f t="shared" si="3"/>
        <v>0</v>
      </c>
    </row>
    <row r="66" spans="1:9" ht="31.5" customHeight="1">
      <c r="A66" s="1169"/>
      <c r="B66" s="679" t="s">
        <v>6208</v>
      </c>
      <c r="C66" s="1167" t="s">
        <v>6209</v>
      </c>
      <c r="D66" s="677" t="s">
        <v>6213</v>
      </c>
      <c r="E66" s="453"/>
      <c r="F66" s="675" t="s">
        <v>6013</v>
      </c>
      <c r="G66" s="676">
        <f>VLOOKUP(F66,'Прайс-лист'!B:K,10,0)</f>
        <v>35</v>
      </c>
      <c r="H66" s="593"/>
      <c r="I66" s="676">
        <f t="shared" si="3"/>
        <v>0</v>
      </c>
    </row>
    <row r="67" spans="1:9" ht="31.5" customHeight="1">
      <c r="A67" s="1171"/>
      <c r="B67" s="679" t="s">
        <v>6212</v>
      </c>
      <c r="C67" s="1168"/>
      <c r="D67" s="677" t="s">
        <v>6214</v>
      </c>
      <c r="E67" s="674"/>
      <c r="F67" s="675" t="s">
        <v>5967</v>
      </c>
      <c r="G67" s="676">
        <f>VLOOKUP(F67,'Прайс-лист'!B:K,10,0)</f>
        <v>40</v>
      </c>
      <c r="H67" s="593"/>
      <c r="I67" s="676">
        <f t="shared" si="3"/>
        <v>0</v>
      </c>
    </row>
    <row r="68" spans="1:9" ht="31.5" customHeight="1">
      <c r="A68" s="1169"/>
      <c r="B68" s="679" t="s">
        <v>6206</v>
      </c>
      <c r="C68" s="1167" t="s">
        <v>6183</v>
      </c>
      <c r="D68" s="677" t="s">
        <v>6213</v>
      </c>
      <c r="E68" s="453"/>
      <c r="F68" s="675" t="s">
        <v>6014</v>
      </c>
      <c r="G68" s="676">
        <f>VLOOKUP(F68,'Прайс-лист'!B:K,10,0)</f>
        <v>30</v>
      </c>
      <c r="H68" s="593"/>
      <c r="I68" s="676">
        <f t="shared" si="3"/>
        <v>0</v>
      </c>
    </row>
    <row r="69" spans="1:9" ht="31.5" customHeight="1">
      <c r="A69" s="1171"/>
      <c r="B69" s="679" t="s">
        <v>6223</v>
      </c>
      <c r="C69" s="1168"/>
      <c r="D69" s="677" t="s">
        <v>6214</v>
      </c>
      <c r="E69" s="674"/>
      <c r="F69" s="675" t="s">
        <v>5968</v>
      </c>
      <c r="G69" s="676">
        <f>VLOOKUP(F69,'Прайс-лист'!B:K,10,0)</f>
        <v>35</v>
      </c>
      <c r="H69" s="593"/>
      <c r="I69" s="676">
        <f t="shared" si="3"/>
        <v>0</v>
      </c>
    </row>
    <row r="70" spans="1:9" ht="31.5" customHeight="1">
      <c r="A70" s="1169"/>
      <c r="B70" s="679" t="s">
        <v>6206</v>
      </c>
      <c r="C70" s="1167" t="s">
        <v>6210</v>
      </c>
      <c r="D70" s="677" t="s">
        <v>6213</v>
      </c>
      <c r="E70" s="453"/>
      <c r="F70" s="675" t="s">
        <v>6015</v>
      </c>
      <c r="G70" s="676">
        <f>VLOOKUP(F70,'Прайс-лист'!B:K,10,0)</f>
        <v>35</v>
      </c>
      <c r="H70" s="593"/>
      <c r="I70" s="676">
        <f t="shared" si="3"/>
        <v>0</v>
      </c>
    </row>
    <row r="71" spans="1:9" ht="31.5" customHeight="1">
      <c r="A71" s="1171"/>
      <c r="B71" s="679" t="s">
        <v>6212</v>
      </c>
      <c r="C71" s="1168"/>
      <c r="D71" s="677" t="s">
        <v>6214</v>
      </c>
      <c r="E71" s="674"/>
      <c r="F71" s="675" t="s">
        <v>5969</v>
      </c>
      <c r="G71" s="676">
        <f>VLOOKUP(F71,'Прайс-лист'!B:K,10,0)</f>
        <v>40</v>
      </c>
      <c r="H71" s="593"/>
      <c r="I71" s="676">
        <f t="shared" si="3"/>
        <v>0</v>
      </c>
    </row>
    <row r="72" spans="1:9" ht="31.5" customHeight="1">
      <c r="A72" s="1169"/>
      <c r="B72" s="679" t="s">
        <v>6206</v>
      </c>
      <c r="C72" s="1167" t="s">
        <v>6211</v>
      </c>
      <c r="D72" s="677" t="s">
        <v>6213</v>
      </c>
      <c r="E72" s="453"/>
      <c r="F72" s="675" t="s">
        <v>6016</v>
      </c>
      <c r="G72" s="676">
        <f>VLOOKUP(F72,'Прайс-лист'!B:K,10,0)</f>
        <v>35</v>
      </c>
      <c r="H72" s="593"/>
      <c r="I72" s="676">
        <f t="shared" si="3"/>
        <v>0</v>
      </c>
    </row>
    <row r="73" spans="1:9" ht="31.5" customHeight="1">
      <c r="A73" s="1171"/>
      <c r="B73" s="679" t="s">
        <v>6223</v>
      </c>
      <c r="C73" s="1168"/>
      <c r="D73" s="677" t="s">
        <v>6214</v>
      </c>
      <c r="E73" s="674"/>
      <c r="F73" s="675" t="s">
        <v>5970</v>
      </c>
      <c r="G73" s="676">
        <f>VLOOKUP(F73,'Прайс-лист'!B:K,10,0)</f>
        <v>40</v>
      </c>
      <c r="H73" s="593"/>
      <c r="I73" s="676">
        <f t="shared" si="3"/>
        <v>0</v>
      </c>
    </row>
    <row r="74" spans="1:9" ht="31.5" customHeight="1">
      <c r="A74" s="1169"/>
      <c r="B74" s="679" t="s">
        <v>6215</v>
      </c>
      <c r="C74" s="1167" t="s">
        <v>6207</v>
      </c>
      <c r="D74" s="677" t="s">
        <v>6217</v>
      </c>
      <c r="E74" s="453"/>
      <c r="F74" s="675" t="s">
        <v>6017</v>
      </c>
      <c r="G74" s="676">
        <f>VLOOKUP(F74,'Прайс-лист'!B:K,10,0)</f>
        <v>30</v>
      </c>
      <c r="H74" s="593"/>
      <c r="I74" s="676">
        <f t="shared" si="3"/>
        <v>0</v>
      </c>
    </row>
    <row r="75" spans="1:9" ht="31.5" customHeight="1">
      <c r="A75" s="1171"/>
      <c r="B75" s="679" t="s">
        <v>6224</v>
      </c>
      <c r="C75" s="1168"/>
      <c r="D75" s="677" t="s">
        <v>6218</v>
      </c>
      <c r="E75" s="674"/>
      <c r="F75" s="675" t="s">
        <v>5971</v>
      </c>
      <c r="G75" s="676">
        <f>VLOOKUP(F75,'Прайс-лист'!B:K,10,0)</f>
        <v>35</v>
      </c>
      <c r="H75" s="593"/>
      <c r="I75" s="676">
        <f t="shared" si="3"/>
        <v>0</v>
      </c>
    </row>
    <row r="76" spans="1:9" ht="31.5" customHeight="1">
      <c r="A76" s="1169"/>
      <c r="B76" s="679" t="s">
        <v>6215</v>
      </c>
      <c r="C76" s="1167" t="s">
        <v>6216</v>
      </c>
      <c r="D76" s="677" t="s">
        <v>6217</v>
      </c>
      <c r="E76" s="453"/>
      <c r="F76" s="675" t="s">
        <v>6018</v>
      </c>
      <c r="G76" s="676">
        <f>VLOOKUP(F76,'Прайс-лист'!B:K,10,0)</f>
        <v>30</v>
      </c>
      <c r="H76" s="593"/>
      <c r="I76" s="676">
        <f t="shared" si="3"/>
        <v>0</v>
      </c>
    </row>
    <row r="77" spans="1:9" ht="31.5" customHeight="1">
      <c r="A77" s="1171"/>
      <c r="B77" s="679" t="s">
        <v>6225</v>
      </c>
      <c r="C77" s="1168"/>
      <c r="D77" s="677" t="s">
        <v>6218</v>
      </c>
      <c r="E77" s="674"/>
      <c r="F77" s="675" t="s">
        <v>5972</v>
      </c>
      <c r="G77" s="676">
        <f>VLOOKUP(F77,'Прайс-лист'!B:K,10,0)</f>
        <v>35</v>
      </c>
      <c r="H77" s="593"/>
      <c r="I77" s="676">
        <f t="shared" si="3"/>
        <v>0</v>
      </c>
    </row>
    <row r="78" spans="1:9" ht="31.5" customHeight="1">
      <c r="A78" s="1169"/>
      <c r="B78" s="679" t="s">
        <v>6215</v>
      </c>
      <c r="C78" s="1167" t="s">
        <v>6183</v>
      </c>
      <c r="D78" s="677" t="s">
        <v>6217</v>
      </c>
      <c r="E78" s="453"/>
      <c r="F78" s="675" t="s">
        <v>6019</v>
      </c>
      <c r="G78" s="676">
        <f>VLOOKUP(F78,'Прайс-лист'!B:K,10,0)</f>
        <v>30</v>
      </c>
      <c r="H78" s="593"/>
      <c r="I78" s="676">
        <f t="shared" si="3"/>
        <v>0</v>
      </c>
    </row>
    <row r="79" spans="1:9" ht="31.5" customHeight="1">
      <c r="A79" s="1171"/>
      <c r="B79" s="679" t="s">
        <v>6224</v>
      </c>
      <c r="C79" s="1168"/>
      <c r="D79" s="677" t="s">
        <v>6218</v>
      </c>
      <c r="E79" s="674"/>
      <c r="F79" s="675" t="s">
        <v>5973</v>
      </c>
      <c r="G79" s="676">
        <f>VLOOKUP(F79,'Прайс-лист'!B:K,10,0)</f>
        <v>35</v>
      </c>
      <c r="H79" s="593"/>
      <c r="I79" s="676">
        <f t="shared" si="3"/>
        <v>0</v>
      </c>
    </row>
    <row r="80" spans="1:9" ht="31.5" customHeight="1">
      <c r="A80" s="1169"/>
      <c r="B80" s="679" t="s">
        <v>6215</v>
      </c>
      <c r="C80" s="1167" t="s">
        <v>6210</v>
      </c>
      <c r="D80" s="677" t="s">
        <v>6217</v>
      </c>
      <c r="E80" s="453"/>
      <c r="F80" s="675" t="s">
        <v>6020</v>
      </c>
      <c r="G80" s="676">
        <f>VLOOKUP(F80,'Прайс-лист'!B:K,10,0)</f>
        <v>30</v>
      </c>
      <c r="H80" s="593"/>
      <c r="I80" s="676">
        <f t="shared" si="3"/>
        <v>0</v>
      </c>
    </row>
    <row r="81" spans="1:12" ht="31.5" customHeight="1">
      <c r="A81" s="1171"/>
      <c r="B81" s="679" t="s">
        <v>6225</v>
      </c>
      <c r="C81" s="1168"/>
      <c r="D81" s="677" t="s">
        <v>6218</v>
      </c>
      <c r="E81" s="674"/>
      <c r="F81" s="675" t="s">
        <v>5974</v>
      </c>
      <c r="G81" s="676">
        <f>VLOOKUP(F81,'Прайс-лист'!B:K,10,0)</f>
        <v>35</v>
      </c>
      <c r="H81" s="593"/>
      <c r="I81" s="676">
        <f t="shared" si="3"/>
        <v>0</v>
      </c>
    </row>
    <row r="82" spans="1:12" ht="31.5" customHeight="1">
      <c r="A82" s="1169"/>
      <c r="B82" s="679" t="s">
        <v>6215</v>
      </c>
      <c r="C82" s="1167" t="s">
        <v>6211</v>
      </c>
      <c r="D82" s="677" t="s">
        <v>6217</v>
      </c>
      <c r="E82" s="453"/>
      <c r="F82" s="675" t="s">
        <v>6021</v>
      </c>
      <c r="G82" s="676">
        <f>VLOOKUP(F82,'Прайс-лист'!B:K,10,0)</f>
        <v>30</v>
      </c>
      <c r="H82" s="593"/>
      <c r="I82" s="676">
        <f t="shared" si="3"/>
        <v>0</v>
      </c>
    </row>
    <row r="83" spans="1:12" ht="31.5" customHeight="1">
      <c r="A83" s="1171"/>
      <c r="B83" s="679" t="s">
        <v>6225</v>
      </c>
      <c r="C83" s="1168"/>
      <c r="D83" s="677" t="s">
        <v>6218</v>
      </c>
      <c r="E83" s="674"/>
      <c r="F83" s="675" t="s">
        <v>5975</v>
      </c>
      <c r="G83" s="676">
        <f>VLOOKUP(F83,'Прайс-лист'!B:K,10,0)</f>
        <v>35</v>
      </c>
      <c r="H83" s="593"/>
      <c r="I83" s="676">
        <f t="shared" si="3"/>
        <v>0</v>
      </c>
    </row>
    <row r="84" spans="1:12" ht="12.75" customHeight="1" thickBot="1">
      <c r="A84" s="1161"/>
      <c r="B84" s="1161"/>
      <c r="C84" s="1161"/>
      <c r="D84" s="1161"/>
      <c r="E84" s="1161"/>
      <c r="F84" s="1161"/>
      <c r="G84" s="1161"/>
      <c r="H84" s="1161"/>
      <c r="I84" s="1161"/>
    </row>
    <row r="85" spans="1:12" ht="12" customHeight="1" thickBot="1">
      <c r="A85" s="1162" t="s">
        <v>6070</v>
      </c>
      <c r="B85" s="1163"/>
      <c r="C85" s="1163"/>
      <c r="D85" s="1163"/>
      <c r="E85" s="1163"/>
      <c r="F85" s="1163"/>
      <c r="G85" s="1163"/>
      <c r="H85" s="1163"/>
      <c r="I85" s="1164"/>
    </row>
    <row r="86" spans="1:12" s="277" customFormat="1">
      <c r="A86" s="678" t="s">
        <v>5030</v>
      </c>
      <c r="B86" s="565" t="s">
        <v>5031</v>
      </c>
      <c r="C86" s="426" t="s">
        <v>10</v>
      </c>
      <c r="D86" s="678" t="s">
        <v>5047</v>
      </c>
      <c r="E86" s="678" t="s">
        <v>5032</v>
      </c>
      <c r="F86" s="678"/>
      <c r="G86" s="519" t="s">
        <v>5000</v>
      </c>
      <c r="H86" s="678" t="s">
        <v>5005</v>
      </c>
      <c r="I86" s="678" t="s">
        <v>5033</v>
      </c>
      <c r="L86"/>
    </row>
    <row r="87" spans="1:12" ht="31.5" customHeight="1">
      <c r="A87" s="1169"/>
      <c r="B87" s="679" t="s">
        <v>6219</v>
      </c>
      <c r="C87" s="1167" t="s">
        <v>6220</v>
      </c>
      <c r="D87" s="677" t="s">
        <v>6217</v>
      </c>
      <c r="E87" s="453"/>
      <c r="F87" s="675" t="s">
        <v>6022</v>
      </c>
      <c r="G87" s="676">
        <f>VLOOKUP(F87,'Прайс-лист'!B:K,10,0)</f>
        <v>30</v>
      </c>
      <c r="H87" s="593"/>
      <c r="I87" s="676">
        <f t="shared" si="3"/>
        <v>0</v>
      </c>
    </row>
    <row r="88" spans="1:12" ht="31.5" customHeight="1">
      <c r="A88" s="1171"/>
      <c r="B88" s="679" t="s">
        <v>6226</v>
      </c>
      <c r="C88" s="1168"/>
      <c r="D88" s="677" t="s">
        <v>6218</v>
      </c>
      <c r="E88" s="674"/>
      <c r="F88" s="675" t="s">
        <v>5976</v>
      </c>
      <c r="G88" s="676">
        <f>VLOOKUP(F88,'Прайс-лист'!B:K,10,0)</f>
        <v>35</v>
      </c>
      <c r="H88" s="593"/>
      <c r="I88" s="676">
        <f t="shared" si="3"/>
        <v>0</v>
      </c>
    </row>
    <row r="89" spans="1:12" ht="31.5" customHeight="1">
      <c r="A89" s="1169"/>
      <c r="B89" s="679" t="s">
        <v>6219</v>
      </c>
      <c r="C89" s="1167" t="s">
        <v>6221</v>
      </c>
      <c r="D89" s="677" t="s">
        <v>6217</v>
      </c>
      <c r="E89" s="453"/>
      <c r="F89" s="675" t="s">
        <v>6023</v>
      </c>
      <c r="G89" s="676">
        <f>VLOOKUP(F89,'Прайс-лист'!B:K,10,0)</f>
        <v>30</v>
      </c>
      <c r="H89" s="593"/>
      <c r="I89" s="676">
        <f t="shared" si="3"/>
        <v>0</v>
      </c>
    </row>
    <row r="90" spans="1:12" ht="31.5" customHeight="1">
      <c r="A90" s="1171"/>
      <c r="B90" s="679" t="s">
        <v>6227</v>
      </c>
      <c r="C90" s="1168"/>
      <c r="D90" s="677" t="s">
        <v>6218</v>
      </c>
      <c r="E90" s="674"/>
      <c r="F90" s="675" t="s">
        <v>5977</v>
      </c>
      <c r="G90" s="676">
        <f>VLOOKUP(F90,'Прайс-лист'!B:K,10,0)</f>
        <v>35</v>
      </c>
      <c r="H90" s="593"/>
      <c r="I90" s="676">
        <f t="shared" si="3"/>
        <v>0</v>
      </c>
    </row>
    <row r="91" spans="1:12" ht="61.5" customHeight="1">
      <c r="A91" s="668"/>
      <c r="B91" s="679" t="s">
        <v>6222</v>
      </c>
      <c r="C91" s="671" t="s">
        <v>6157</v>
      </c>
      <c r="D91" s="677" t="s">
        <v>6230</v>
      </c>
      <c r="E91" s="453"/>
      <c r="F91" s="675" t="s">
        <v>5978</v>
      </c>
      <c r="G91" s="676">
        <f>VLOOKUP(F91,'Прайс-лист'!B:K,10,0)</f>
        <v>35</v>
      </c>
      <c r="H91" s="593"/>
      <c r="I91" s="676">
        <f t="shared" si="3"/>
        <v>0</v>
      </c>
    </row>
    <row r="92" spans="1:12" ht="61.5" customHeight="1">
      <c r="A92" s="668"/>
      <c r="B92" s="679" t="s">
        <v>6222</v>
      </c>
      <c r="C92" s="671" t="s">
        <v>6158</v>
      </c>
      <c r="D92" s="677" t="s">
        <v>6230</v>
      </c>
      <c r="E92" s="453"/>
      <c r="F92" s="675" t="s">
        <v>5979</v>
      </c>
      <c r="G92" s="676">
        <f>VLOOKUP(F92,'Прайс-лист'!B:K,10,0)</f>
        <v>35</v>
      </c>
      <c r="H92" s="593"/>
      <c r="I92" s="676">
        <f>H92*G92</f>
        <v>0</v>
      </c>
    </row>
    <row r="93" spans="1:12" ht="61.5" customHeight="1">
      <c r="A93" s="668"/>
      <c r="B93" s="679" t="s">
        <v>6228</v>
      </c>
      <c r="C93" s="671" t="s">
        <v>6157</v>
      </c>
      <c r="D93" s="677" t="s">
        <v>6231</v>
      </c>
      <c r="E93" s="453"/>
      <c r="F93" s="675" t="s">
        <v>5980</v>
      </c>
      <c r="G93" s="676">
        <f>VLOOKUP(F93,'Прайс-лист'!B:K,10,0)</f>
        <v>35</v>
      </c>
      <c r="H93" s="593"/>
      <c r="I93" s="676">
        <f>H93*G93</f>
        <v>0</v>
      </c>
    </row>
    <row r="94" spans="1:12" ht="61.5" customHeight="1">
      <c r="A94" s="668"/>
      <c r="B94" s="679" t="s">
        <v>6229</v>
      </c>
      <c r="C94" s="671" t="s">
        <v>6158</v>
      </c>
      <c r="D94" s="677" t="s">
        <v>6231</v>
      </c>
      <c r="E94" s="453"/>
      <c r="F94" s="675" t="s">
        <v>5981</v>
      </c>
      <c r="G94" s="676">
        <f>VLOOKUP(F94,'Прайс-лист'!B:K,10,0)</f>
        <v>35</v>
      </c>
      <c r="H94" s="593"/>
      <c r="I94" s="676">
        <f>H94*G94</f>
        <v>0</v>
      </c>
    </row>
    <row r="95" spans="1:12" ht="61.5" customHeight="1">
      <c r="A95" s="668"/>
      <c r="B95" s="679" t="s">
        <v>6232</v>
      </c>
      <c r="C95" s="671" t="s">
        <v>6233</v>
      </c>
      <c r="D95" s="677" t="s">
        <v>6245</v>
      </c>
      <c r="E95" s="453"/>
      <c r="F95" s="675" t="s">
        <v>5996</v>
      </c>
      <c r="G95" s="676">
        <f>VLOOKUP(F95,'Прайс-лист'!B:K,10,0)</f>
        <v>15</v>
      </c>
      <c r="H95" s="593"/>
      <c r="I95" s="676">
        <f t="shared" ref="I95:I105" si="4">H95*G95</f>
        <v>0</v>
      </c>
    </row>
    <row r="96" spans="1:12" ht="21.75" customHeight="1">
      <c r="A96" s="1627"/>
      <c r="B96" s="679" t="s">
        <v>6232</v>
      </c>
      <c r="C96" s="1167" t="s">
        <v>6235</v>
      </c>
      <c r="D96" s="677" t="s">
        <v>6245</v>
      </c>
      <c r="E96" s="453"/>
      <c r="F96" s="675" t="s">
        <v>5998</v>
      </c>
      <c r="G96" s="676">
        <f>VLOOKUP(F96,'Прайс-лист'!B:K,10,0)</f>
        <v>15</v>
      </c>
      <c r="H96" s="593"/>
      <c r="I96" s="676">
        <f t="shared" si="4"/>
        <v>0</v>
      </c>
    </row>
    <row r="97" spans="1:9" ht="21.75" customHeight="1">
      <c r="A97" s="1628"/>
      <c r="B97" s="679" t="s">
        <v>6241</v>
      </c>
      <c r="C97" s="1173"/>
      <c r="D97" s="677" t="s">
        <v>6246</v>
      </c>
      <c r="E97" s="453"/>
      <c r="F97" s="675" t="s">
        <v>6032</v>
      </c>
      <c r="G97" s="676">
        <f>VLOOKUP(F97,'Прайс-лист'!B:K,10,0)</f>
        <v>25</v>
      </c>
      <c r="H97" s="593"/>
      <c r="I97" s="676">
        <f>H97*G97</f>
        <v>0</v>
      </c>
    </row>
    <row r="98" spans="1:9" ht="21.75" customHeight="1">
      <c r="A98" s="1331"/>
      <c r="B98" s="679" t="s">
        <v>6242</v>
      </c>
      <c r="C98" s="1168"/>
      <c r="D98" s="677" t="s">
        <v>6247</v>
      </c>
      <c r="E98" s="453"/>
      <c r="F98" s="675" t="s">
        <v>5983</v>
      </c>
      <c r="G98" s="676">
        <f>VLOOKUP(F98,'Прайс-лист'!B:K,10,0)</f>
        <v>30</v>
      </c>
      <c r="H98" s="593"/>
      <c r="I98" s="676">
        <f>H98*G98</f>
        <v>0</v>
      </c>
    </row>
    <row r="99" spans="1:9" ht="21.75" customHeight="1">
      <c r="A99" s="1627"/>
      <c r="B99" s="679" t="s">
        <v>6232</v>
      </c>
      <c r="C99" s="1167" t="s">
        <v>6236</v>
      </c>
      <c r="D99" s="677" t="s">
        <v>6245</v>
      </c>
      <c r="E99" s="453"/>
      <c r="F99" s="675" t="s">
        <v>5999</v>
      </c>
      <c r="G99" s="676">
        <f>VLOOKUP(F99,'Прайс-лист'!B:K,10,0)</f>
        <v>15</v>
      </c>
      <c r="H99" s="593"/>
      <c r="I99" s="676">
        <f t="shared" si="4"/>
        <v>0</v>
      </c>
    </row>
    <row r="100" spans="1:9" ht="21.75" customHeight="1">
      <c r="A100" s="1628"/>
      <c r="B100" s="679" t="s">
        <v>6243</v>
      </c>
      <c r="C100" s="1173"/>
      <c r="D100" s="677" t="s">
        <v>6246</v>
      </c>
      <c r="E100" s="453"/>
      <c r="F100" s="675" t="s">
        <v>6033</v>
      </c>
      <c r="G100" s="676">
        <f>VLOOKUP(F100,'Прайс-лист'!B:K,10,0)</f>
        <v>25</v>
      </c>
      <c r="H100" s="593"/>
      <c r="I100" s="676">
        <f>H100*G100</f>
        <v>0</v>
      </c>
    </row>
    <row r="101" spans="1:9" ht="21.75" customHeight="1">
      <c r="A101" s="1331"/>
      <c r="B101" s="679" t="s">
        <v>6242</v>
      </c>
      <c r="C101" s="1168"/>
      <c r="D101" s="677" t="s">
        <v>6247</v>
      </c>
      <c r="E101" s="453"/>
      <c r="F101" s="675" t="s">
        <v>5984</v>
      </c>
      <c r="G101" s="676">
        <f>VLOOKUP(F101,'Прайс-лист'!B:K,10,0)</f>
        <v>30</v>
      </c>
      <c r="H101" s="593"/>
      <c r="I101" s="676">
        <f>H101*G101</f>
        <v>0</v>
      </c>
    </row>
    <row r="102" spans="1:9" ht="61.5" customHeight="1">
      <c r="A102" s="668"/>
      <c r="B102" s="679" t="s">
        <v>6232</v>
      </c>
      <c r="C102" s="671" t="s">
        <v>6237</v>
      </c>
      <c r="D102" s="677" t="s">
        <v>6245</v>
      </c>
      <c r="E102" s="453"/>
      <c r="F102" s="675" t="s">
        <v>6000</v>
      </c>
      <c r="G102" s="676">
        <f>VLOOKUP(F102,'Прайс-лист'!B:K,10,0)</f>
        <v>15</v>
      </c>
      <c r="H102" s="593"/>
      <c r="I102" s="676">
        <f t="shared" si="4"/>
        <v>0</v>
      </c>
    </row>
    <row r="103" spans="1:9" ht="61.5" customHeight="1">
      <c r="A103" s="668"/>
      <c r="B103" s="679" t="s">
        <v>6232</v>
      </c>
      <c r="C103" s="671" t="s">
        <v>6238</v>
      </c>
      <c r="D103" s="677" t="s">
        <v>6245</v>
      </c>
      <c r="E103" s="453"/>
      <c r="F103" s="675" t="s">
        <v>6001</v>
      </c>
      <c r="G103" s="676">
        <f>VLOOKUP(F103,'Прайс-лист'!B:K,10,0)</f>
        <v>15</v>
      </c>
      <c r="H103" s="593"/>
      <c r="I103" s="676">
        <f t="shared" si="4"/>
        <v>0</v>
      </c>
    </row>
    <row r="104" spans="1:9" ht="61.5" customHeight="1">
      <c r="A104" s="668"/>
      <c r="B104" s="679" t="s">
        <v>6232</v>
      </c>
      <c r="C104" s="671" t="s">
        <v>6239</v>
      </c>
      <c r="D104" s="677" t="s">
        <v>6245</v>
      </c>
      <c r="E104" s="453"/>
      <c r="F104" s="675" t="s">
        <v>6002</v>
      </c>
      <c r="G104" s="676">
        <f>VLOOKUP(F104,'Прайс-лист'!B:K,10,0)</f>
        <v>15</v>
      </c>
      <c r="H104" s="593"/>
      <c r="I104" s="676">
        <f t="shared" si="4"/>
        <v>0</v>
      </c>
    </row>
    <row r="105" spans="1:9" ht="21.75" customHeight="1">
      <c r="A105" s="1627"/>
      <c r="B105" s="679" t="s">
        <v>6232</v>
      </c>
      <c r="C105" s="1167" t="s">
        <v>6240</v>
      </c>
      <c r="D105" s="677" t="s">
        <v>6245</v>
      </c>
      <c r="E105" s="453"/>
      <c r="F105" s="675" t="s">
        <v>6003</v>
      </c>
      <c r="G105" s="676">
        <f>VLOOKUP(F105,'Прайс-лист'!B:K,10,0)</f>
        <v>15</v>
      </c>
      <c r="H105" s="593"/>
      <c r="I105" s="676">
        <f t="shared" si="4"/>
        <v>0</v>
      </c>
    </row>
    <row r="106" spans="1:9" ht="21.75" customHeight="1">
      <c r="A106" s="1628"/>
      <c r="B106" s="679" t="s">
        <v>6243</v>
      </c>
      <c r="C106" s="1173"/>
      <c r="D106" s="677" t="s">
        <v>6246</v>
      </c>
      <c r="E106" s="453"/>
      <c r="F106" s="675" t="s">
        <v>6034</v>
      </c>
      <c r="G106" s="676">
        <f>VLOOKUP(F106,'Прайс-лист'!B:K,10,0)</f>
        <v>25</v>
      </c>
      <c r="H106" s="593"/>
      <c r="I106" s="676">
        <f>H106*G106</f>
        <v>0</v>
      </c>
    </row>
    <row r="107" spans="1:9" ht="21.75" customHeight="1">
      <c r="A107" s="1331"/>
      <c r="B107" s="679" t="s">
        <v>6244</v>
      </c>
      <c r="C107" s="1168"/>
      <c r="D107" s="677" t="s">
        <v>6247</v>
      </c>
      <c r="E107" s="453"/>
      <c r="F107" s="675" t="s">
        <v>5985</v>
      </c>
      <c r="G107" s="676">
        <f>VLOOKUP(F107,'Прайс-лист'!B:K,10,0)</f>
        <v>30</v>
      </c>
      <c r="H107" s="593"/>
      <c r="I107" s="676">
        <f>H107*G107</f>
        <v>0</v>
      </c>
    </row>
    <row r="108" spans="1:9" ht="21.75" customHeight="1">
      <c r="A108" s="1627"/>
      <c r="B108" s="679" t="s">
        <v>6232</v>
      </c>
      <c r="C108" s="1167" t="s">
        <v>6234</v>
      </c>
      <c r="D108" s="677" t="s">
        <v>6245</v>
      </c>
      <c r="E108" s="453"/>
      <c r="F108" s="675" t="s">
        <v>5997</v>
      </c>
      <c r="G108" s="676">
        <f>VLOOKUP(F108,'Прайс-лист'!B:K,10,0)</f>
        <v>15</v>
      </c>
      <c r="H108" s="593"/>
      <c r="I108" s="676">
        <f>H108*G108</f>
        <v>0</v>
      </c>
    </row>
    <row r="109" spans="1:9" ht="21.75" customHeight="1">
      <c r="A109" s="1628"/>
      <c r="B109" s="679" t="s">
        <v>6241</v>
      </c>
      <c r="C109" s="1173" t="s">
        <v>6234</v>
      </c>
      <c r="D109" s="677" t="s">
        <v>6246</v>
      </c>
      <c r="E109" s="453"/>
      <c r="F109" s="675" t="s">
        <v>6031</v>
      </c>
      <c r="G109" s="676">
        <f>VLOOKUP(F109,'Прайс-лист'!B:K,10,0)</f>
        <v>25</v>
      </c>
      <c r="H109" s="593"/>
      <c r="I109" s="676">
        <f>H109*G109</f>
        <v>0</v>
      </c>
    </row>
    <row r="110" spans="1:9" ht="21.75" customHeight="1">
      <c r="A110" s="1331"/>
      <c r="B110" s="679" t="s">
        <v>6244</v>
      </c>
      <c r="C110" s="1168"/>
      <c r="D110" s="677" t="s">
        <v>6247</v>
      </c>
      <c r="E110" s="453"/>
      <c r="F110" s="675" t="s">
        <v>5982</v>
      </c>
      <c r="G110" s="676">
        <f>VLOOKUP(F110,'Прайс-лист'!B:K,10,0)</f>
        <v>30</v>
      </c>
      <c r="H110" s="593"/>
      <c r="I110" s="676">
        <f t="shared" ref="I110:I124" si="5">H110*G110</f>
        <v>0</v>
      </c>
    </row>
    <row r="111" spans="1:9" ht="61.5" customHeight="1">
      <c r="A111" s="668"/>
      <c r="B111" s="679" t="s">
        <v>6248</v>
      </c>
      <c r="C111" s="671" t="s">
        <v>6233</v>
      </c>
      <c r="D111" s="677" t="s">
        <v>6253</v>
      </c>
      <c r="E111" s="453"/>
      <c r="F111" s="675" t="s">
        <v>6004</v>
      </c>
      <c r="G111" s="676">
        <f>VLOOKUP(F111,'Прайс-лист'!B:K,10,0)</f>
        <v>15</v>
      </c>
      <c r="H111" s="593"/>
      <c r="I111" s="676">
        <f t="shared" si="5"/>
        <v>0</v>
      </c>
    </row>
    <row r="112" spans="1:9" ht="31.5" customHeight="1">
      <c r="A112" s="1169"/>
      <c r="B112" s="679" t="s">
        <v>6248</v>
      </c>
      <c r="C112" s="1167" t="s">
        <v>6234</v>
      </c>
      <c r="D112" s="677" t="s">
        <v>6253</v>
      </c>
      <c r="E112" s="453"/>
      <c r="F112" s="675" t="s">
        <v>6005</v>
      </c>
      <c r="G112" s="676">
        <f>VLOOKUP(F112,'Прайс-лист'!B:K,10,0)</f>
        <v>15</v>
      </c>
      <c r="H112" s="593"/>
      <c r="I112" s="676">
        <f t="shared" si="5"/>
        <v>0</v>
      </c>
    </row>
    <row r="113" spans="1:12" ht="31.5" customHeight="1">
      <c r="A113" s="1171"/>
      <c r="B113" s="679" t="s">
        <v>6251</v>
      </c>
      <c r="C113" s="1168"/>
      <c r="D113" s="677" t="s">
        <v>6254</v>
      </c>
      <c r="E113" s="674"/>
      <c r="F113" s="675" t="s">
        <v>6035</v>
      </c>
      <c r="G113" s="676">
        <f>VLOOKUP(F113,'Прайс-лист'!B:K,10,0)</f>
        <v>25</v>
      </c>
      <c r="H113" s="593"/>
      <c r="I113" s="676">
        <f>H113*G113</f>
        <v>0</v>
      </c>
    </row>
    <row r="114" spans="1:12" ht="12.75" customHeight="1" thickBot="1">
      <c r="A114" s="1161"/>
      <c r="B114" s="1161"/>
      <c r="C114" s="1161"/>
      <c r="D114" s="1161"/>
      <c r="E114" s="1161"/>
      <c r="F114" s="1161"/>
      <c r="G114" s="1161"/>
      <c r="H114" s="1161"/>
      <c r="I114" s="1161"/>
    </row>
    <row r="115" spans="1:12" ht="12" customHeight="1" thickBot="1">
      <c r="A115" s="1162" t="s">
        <v>6070</v>
      </c>
      <c r="B115" s="1163"/>
      <c r="C115" s="1163"/>
      <c r="D115" s="1163"/>
      <c r="E115" s="1163"/>
      <c r="F115" s="1163"/>
      <c r="G115" s="1163"/>
      <c r="H115" s="1163"/>
      <c r="I115" s="1164"/>
    </row>
    <row r="116" spans="1:12" s="277" customFormat="1">
      <c r="A116" s="678" t="s">
        <v>5030</v>
      </c>
      <c r="B116" s="565" t="s">
        <v>5031</v>
      </c>
      <c r="C116" s="426" t="s">
        <v>10</v>
      </c>
      <c r="D116" s="678" t="s">
        <v>5047</v>
      </c>
      <c r="E116" s="678" t="s">
        <v>5032</v>
      </c>
      <c r="F116" s="678"/>
      <c r="G116" s="519" t="s">
        <v>5000</v>
      </c>
      <c r="H116" s="678" t="s">
        <v>5005</v>
      </c>
      <c r="I116" s="678" t="s">
        <v>5033</v>
      </c>
      <c r="L116"/>
    </row>
    <row r="117" spans="1:12" ht="31.5" customHeight="1">
      <c r="A117" s="1169"/>
      <c r="B117" s="679" t="s">
        <v>6248</v>
      </c>
      <c r="C117" s="1167" t="s">
        <v>6235</v>
      </c>
      <c r="D117" s="677" t="s">
        <v>6253</v>
      </c>
      <c r="E117" s="453"/>
      <c r="F117" s="675" t="s">
        <v>6006</v>
      </c>
      <c r="G117" s="676">
        <f>VLOOKUP(F117,'Прайс-лист'!B:K,10,0)</f>
        <v>15</v>
      </c>
      <c r="H117" s="593"/>
      <c r="I117" s="676">
        <f t="shared" si="5"/>
        <v>0</v>
      </c>
    </row>
    <row r="118" spans="1:12" ht="31.5" customHeight="1">
      <c r="A118" s="1171"/>
      <c r="B118" s="679" t="s">
        <v>6252</v>
      </c>
      <c r="C118" s="1168"/>
      <c r="D118" s="677" t="s">
        <v>6254</v>
      </c>
      <c r="E118" s="674"/>
      <c r="F118" s="675" t="s">
        <v>6036</v>
      </c>
      <c r="G118" s="676">
        <f>VLOOKUP(F118,'Прайс-лист'!B:K,10,0)</f>
        <v>25</v>
      </c>
      <c r="H118" s="593"/>
      <c r="I118" s="676">
        <f>H118*G118</f>
        <v>0</v>
      </c>
    </row>
    <row r="119" spans="1:12" ht="31.5" customHeight="1">
      <c r="A119" s="1169"/>
      <c r="B119" s="679" t="s">
        <v>6248</v>
      </c>
      <c r="C119" s="1167" t="s">
        <v>6236</v>
      </c>
      <c r="D119" s="677" t="s">
        <v>6253</v>
      </c>
      <c r="E119" s="453"/>
      <c r="F119" s="675" t="s">
        <v>6007</v>
      </c>
      <c r="G119" s="676">
        <f>VLOOKUP(F119,'Прайс-лист'!B:K,10,0)</f>
        <v>15</v>
      </c>
      <c r="H119" s="593"/>
      <c r="I119" s="676">
        <f t="shared" si="5"/>
        <v>0</v>
      </c>
    </row>
    <row r="120" spans="1:12" ht="31.5" customHeight="1">
      <c r="A120" s="1171"/>
      <c r="B120" s="679" t="s">
        <v>6252</v>
      </c>
      <c r="C120" s="1168"/>
      <c r="D120" s="677" t="s">
        <v>6254</v>
      </c>
      <c r="E120" s="674"/>
      <c r="F120" s="675" t="s">
        <v>6037</v>
      </c>
      <c r="G120" s="676">
        <f>VLOOKUP(F120,'Прайс-лист'!B:K,10,0)</f>
        <v>25</v>
      </c>
      <c r="H120" s="593"/>
      <c r="I120" s="676">
        <f>H120*G120</f>
        <v>0</v>
      </c>
    </row>
    <row r="121" spans="1:12" ht="61.5" customHeight="1">
      <c r="A121" s="668"/>
      <c r="B121" s="679" t="s">
        <v>6248</v>
      </c>
      <c r="C121" s="671" t="s">
        <v>6237</v>
      </c>
      <c r="D121" s="677" t="s">
        <v>6253</v>
      </c>
      <c r="E121" s="453"/>
      <c r="F121" s="675" t="s">
        <v>6008</v>
      </c>
      <c r="G121" s="676">
        <f>VLOOKUP(F121,'Прайс-лист'!B:K,10,0)</f>
        <v>15</v>
      </c>
      <c r="H121" s="593"/>
      <c r="I121" s="676">
        <f t="shared" si="5"/>
        <v>0</v>
      </c>
    </row>
    <row r="122" spans="1:12" ht="61.5" customHeight="1">
      <c r="A122" s="668"/>
      <c r="B122" s="679" t="s">
        <v>6248</v>
      </c>
      <c r="C122" s="671" t="s">
        <v>6238</v>
      </c>
      <c r="D122" s="677" t="s">
        <v>6253</v>
      </c>
      <c r="E122" s="453"/>
      <c r="F122" s="675" t="s">
        <v>6009</v>
      </c>
      <c r="G122" s="676">
        <f>VLOOKUP(F122,'Прайс-лист'!B:K,10,0)</f>
        <v>15</v>
      </c>
      <c r="H122" s="593"/>
      <c r="I122" s="676">
        <f t="shared" si="5"/>
        <v>0</v>
      </c>
    </row>
    <row r="123" spans="1:12" ht="61.5" customHeight="1">
      <c r="A123" s="668"/>
      <c r="B123" s="679" t="s">
        <v>6248</v>
      </c>
      <c r="C123" s="671" t="s">
        <v>6239</v>
      </c>
      <c r="D123" s="677" t="s">
        <v>6253</v>
      </c>
      <c r="E123" s="453"/>
      <c r="F123" s="675" t="s">
        <v>6010</v>
      </c>
      <c r="G123" s="676">
        <f>VLOOKUP(F123,'Прайс-лист'!B:K,10,0)</f>
        <v>15</v>
      </c>
      <c r="H123" s="593"/>
      <c r="I123" s="676">
        <f t="shared" si="5"/>
        <v>0</v>
      </c>
    </row>
    <row r="124" spans="1:12" ht="31.5" customHeight="1">
      <c r="A124" s="1169"/>
      <c r="B124" s="679" t="s">
        <v>6249</v>
      </c>
      <c r="C124" s="1167" t="s">
        <v>6250</v>
      </c>
      <c r="D124" s="677" t="s">
        <v>6253</v>
      </c>
      <c r="E124" s="453"/>
      <c r="F124" s="675" t="s">
        <v>6011</v>
      </c>
      <c r="G124" s="676">
        <f>VLOOKUP(F124,'Прайс-лист'!B:K,10,0)</f>
        <v>15</v>
      </c>
      <c r="H124" s="593"/>
      <c r="I124" s="676">
        <f t="shared" si="5"/>
        <v>0</v>
      </c>
    </row>
    <row r="125" spans="1:12" ht="31.5" customHeight="1">
      <c r="A125" s="1171"/>
      <c r="B125" s="679" t="s">
        <v>6251</v>
      </c>
      <c r="C125" s="1168"/>
      <c r="D125" s="677" t="s">
        <v>6254</v>
      </c>
      <c r="E125" s="674"/>
      <c r="F125" s="675" t="s">
        <v>6038</v>
      </c>
      <c r="G125" s="676">
        <f>VLOOKUP(F125,'Прайс-лист'!B:K,10,0)</f>
        <v>25</v>
      </c>
      <c r="H125" s="593"/>
      <c r="I125" s="676">
        <f>H125*G125</f>
        <v>0</v>
      </c>
    </row>
    <row r="126" spans="1:12" ht="61.5" customHeight="1">
      <c r="A126" s="668"/>
      <c r="B126" s="679" t="s">
        <v>6255</v>
      </c>
      <c r="C126" s="671" t="s">
        <v>6183</v>
      </c>
      <c r="D126" s="677" t="s">
        <v>6259</v>
      </c>
      <c r="E126" s="453"/>
      <c r="F126" s="675" t="s">
        <v>6039</v>
      </c>
      <c r="G126" s="676">
        <f>VLOOKUP(F126,'Прайс-лист'!B:K,10,0)</f>
        <v>50</v>
      </c>
      <c r="H126" s="593"/>
      <c r="I126" s="676">
        <f t="shared" ref="I126:I137" si="6">H126*G126</f>
        <v>0</v>
      </c>
    </row>
    <row r="127" spans="1:12" ht="61.5" customHeight="1">
      <c r="A127" s="668"/>
      <c r="B127" s="679" t="s">
        <v>6257</v>
      </c>
      <c r="C127" s="671" t="s">
        <v>6258</v>
      </c>
      <c r="D127" s="677" t="s">
        <v>6259</v>
      </c>
      <c r="E127" s="453"/>
      <c r="F127" s="675" t="s">
        <v>6040</v>
      </c>
      <c r="G127" s="676">
        <f>VLOOKUP(F127,'Прайс-лист'!B:K,10,0)</f>
        <v>50</v>
      </c>
      <c r="H127" s="593"/>
      <c r="I127" s="676">
        <f>H127*G127</f>
        <v>0</v>
      </c>
    </row>
    <row r="128" spans="1:12" ht="61.5" customHeight="1">
      <c r="A128" s="668"/>
      <c r="B128" s="679" t="s">
        <v>6256</v>
      </c>
      <c r="C128" s="671" t="s">
        <v>6210</v>
      </c>
      <c r="D128" s="677" t="s">
        <v>6260</v>
      </c>
      <c r="E128" s="453"/>
      <c r="F128" s="675" t="s">
        <v>5986</v>
      </c>
      <c r="G128" s="676">
        <f>VLOOKUP(F128,'Прайс-лист'!B:K,10,0)</f>
        <v>55</v>
      </c>
      <c r="H128" s="593"/>
      <c r="I128" s="676">
        <f>H128*G128</f>
        <v>0</v>
      </c>
    </row>
    <row r="129" spans="1:12" ht="61.5" customHeight="1">
      <c r="A129" s="668"/>
      <c r="B129" s="679" t="s">
        <v>7952</v>
      </c>
      <c r="C129" s="671" t="s">
        <v>6184</v>
      </c>
      <c r="D129" s="677" t="s">
        <v>7953</v>
      </c>
      <c r="E129" s="674" t="s">
        <v>5192</v>
      </c>
      <c r="F129" s="675" t="s">
        <v>7929</v>
      </c>
      <c r="G129" s="676">
        <f>VLOOKUP(F129,'Прайс-лист'!B:K,10,0)</f>
        <v>120</v>
      </c>
      <c r="H129" s="593"/>
      <c r="I129" s="676">
        <f>H129*G129</f>
        <v>0</v>
      </c>
    </row>
    <row r="130" spans="1:12" ht="31.5" customHeight="1">
      <c r="A130" s="1169"/>
      <c r="B130" s="679" t="s">
        <v>6261</v>
      </c>
      <c r="C130" s="1167" t="s">
        <v>6183</v>
      </c>
      <c r="D130" s="677" t="s">
        <v>6265</v>
      </c>
      <c r="E130" s="453"/>
      <c r="F130" s="675" t="s">
        <v>6041</v>
      </c>
      <c r="G130" s="676">
        <f>VLOOKUP(F130,'Прайс-лист'!B:K,10,0)</f>
        <v>40</v>
      </c>
      <c r="H130" s="593"/>
      <c r="I130" s="676">
        <f t="shared" si="6"/>
        <v>0</v>
      </c>
    </row>
    <row r="131" spans="1:12" ht="31.5" customHeight="1">
      <c r="A131" s="1171"/>
      <c r="B131" s="679" t="s">
        <v>6262</v>
      </c>
      <c r="C131" s="1168"/>
      <c r="D131" s="677" t="s">
        <v>6266</v>
      </c>
      <c r="E131" s="674"/>
      <c r="F131" s="675" t="s">
        <v>5987</v>
      </c>
      <c r="G131" s="676">
        <f>VLOOKUP(F131,'Прайс-лист'!B:K,10,0)</f>
        <v>50</v>
      </c>
      <c r="H131" s="593"/>
      <c r="I131" s="676">
        <f>H131*G131</f>
        <v>0</v>
      </c>
    </row>
    <row r="132" spans="1:12" ht="31.5" customHeight="1">
      <c r="A132" s="1169"/>
      <c r="B132" s="679" t="s">
        <v>6261</v>
      </c>
      <c r="C132" s="1167" t="s">
        <v>6221</v>
      </c>
      <c r="D132" s="677" t="s">
        <v>6265</v>
      </c>
      <c r="E132" s="453"/>
      <c r="F132" s="675" t="s">
        <v>6042</v>
      </c>
      <c r="G132" s="676">
        <f>VLOOKUP(F132,'Прайс-лист'!B:K,10,0)</f>
        <v>40</v>
      </c>
      <c r="H132" s="593"/>
      <c r="I132" s="676">
        <f t="shared" si="6"/>
        <v>0</v>
      </c>
    </row>
    <row r="133" spans="1:12" ht="31.5" customHeight="1">
      <c r="A133" s="1171"/>
      <c r="B133" s="679" t="s">
        <v>6262</v>
      </c>
      <c r="C133" s="1168"/>
      <c r="D133" s="677" t="s">
        <v>6266</v>
      </c>
      <c r="E133" s="674"/>
      <c r="F133" s="675" t="s">
        <v>5988</v>
      </c>
      <c r="G133" s="676">
        <f>VLOOKUP(F133,'Прайс-лист'!B:K,10,0)</f>
        <v>50</v>
      </c>
      <c r="H133" s="593"/>
      <c r="I133" s="676">
        <f>H133*G133</f>
        <v>0</v>
      </c>
    </row>
    <row r="134" spans="1:12" ht="31.5" customHeight="1">
      <c r="A134" s="1169"/>
      <c r="B134" s="679" t="s">
        <v>6261</v>
      </c>
      <c r="C134" s="1167" t="s">
        <v>6263</v>
      </c>
      <c r="D134" s="677" t="s">
        <v>6265</v>
      </c>
      <c r="E134" s="453"/>
      <c r="F134" s="675" t="s">
        <v>6043</v>
      </c>
      <c r="G134" s="676">
        <f>VLOOKUP(F134,'Прайс-лист'!B:K,10,0)</f>
        <v>75</v>
      </c>
      <c r="H134" s="593"/>
      <c r="I134" s="676">
        <f t="shared" si="6"/>
        <v>0</v>
      </c>
    </row>
    <row r="135" spans="1:12" ht="31.5" customHeight="1">
      <c r="A135" s="1171"/>
      <c r="B135" s="679" t="s">
        <v>6262</v>
      </c>
      <c r="C135" s="1168"/>
      <c r="D135" s="677" t="s">
        <v>6266</v>
      </c>
      <c r="E135" s="674"/>
      <c r="F135" s="675" t="s">
        <v>5989</v>
      </c>
      <c r="G135" s="676">
        <f>VLOOKUP(F135,'Прайс-лист'!B:K,10,0)</f>
        <v>80</v>
      </c>
      <c r="H135" s="593"/>
      <c r="I135" s="676">
        <f>H135*G135</f>
        <v>0</v>
      </c>
    </row>
    <row r="136" spans="1:12" ht="31.5" customHeight="1">
      <c r="A136" s="1169"/>
      <c r="B136" s="679" t="s">
        <v>6261</v>
      </c>
      <c r="C136" s="1167" t="s">
        <v>6264</v>
      </c>
      <c r="D136" s="677" t="s">
        <v>6265</v>
      </c>
      <c r="E136" s="453"/>
      <c r="F136" s="675" t="s">
        <v>6044</v>
      </c>
      <c r="G136" s="676">
        <f>VLOOKUP(F136,'Прайс-лист'!B:K,10,0)</f>
        <v>40</v>
      </c>
      <c r="H136" s="593"/>
      <c r="I136" s="676">
        <f t="shared" si="6"/>
        <v>0</v>
      </c>
    </row>
    <row r="137" spans="1:12" ht="31.5" customHeight="1">
      <c r="A137" s="1171"/>
      <c r="B137" s="679" t="s">
        <v>6262</v>
      </c>
      <c r="C137" s="1168"/>
      <c r="D137" s="677" t="s">
        <v>6266</v>
      </c>
      <c r="E137" s="674"/>
      <c r="F137" s="675" t="s">
        <v>5990</v>
      </c>
      <c r="G137" s="676">
        <f>VLOOKUP(F137,'Прайс-лист'!B:K,10,0)</f>
        <v>50</v>
      </c>
      <c r="H137" s="593"/>
      <c r="I137" s="676">
        <f t="shared" si="6"/>
        <v>0</v>
      </c>
    </row>
    <row r="138" spans="1:12" ht="12.75" customHeight="1" thickBot="1">
      <c r="A138" s="1161"/>
      <c r="B138" s="1161"/>
      <c r="C138" s="1161"/>
      <c r="D138" s="1161"/>
      <c r="E138" s="1161"/>
      <c r="F138" s="1161"/>
      <c r="G138" s="1161"/>
      <c r="H138" s="1161"/>
      <c r="I138" s="1161"/>
    </row>
    <row r="139" spans="1:12" ht="12" customHeight="1" thickBot="1">
      <c r="A139" s="1162" t="s">
        <v>6070</v>
      </c>
      <c r="B139" s="1163"/>
      <c r="C139" s="1163"/>
      <c r="D139" s="1163"/>
      <c r="E139" s="1163"/>
      <c r="F139" s="1163"/>
      <c r="G139" s="1163"/>
      <c r="H139" s="1163"/>
      <c r="I139" s="1164"/>
    </row>
    <row r="140" spans="1:12" s="277" customFormat="1">
      <c r="A140" s="678" t="s">
        <v>5030</v>
      </c>
      <c r="B140" s="565" t="s">
        <v>5031</v>
      </c>
      <c r="C140" s="426" t="s">
        <v>10</v>
      </c>
      <c r="D140" s="678" t="s">
        <v>5047</v>
      </c>
      <c r="E140" s="678" t="s">
        <v>5032</v>
      </c>
      <c r="F140" s="678"/>
      <c r="G140" s="519" t="s">
        <v>5000</v>
      </c>
      <c r="H140" s="678" t="s">
        <v>5005</v>
      </c>
      <c r="I140" s="678" t="s">
        <v>5033</v>
      </c>
      <c r="L140"/>
    </row>
    <row r="141" spans="1:12" ht="61.5" customHeight="1">
      <c r="A141" s="668"/>
      <c r="B141" s="1167" t="s">
        <v>6261</v>
      </c>
      <c r="C141" s="671" t="s">
        <v>7914</v>
      </c>
      <c r="D141" s="1569" t="s">
        <v>6265</v>
      </c>
      <c r="E141" s="674" t="s">
        <v>5192</v>
      </c>
      <c r="F141" s="675" t="s">
        <v>7909</v>
      </c>
      <c r="G141" s="676">
        <f>VLOOKUP(F141,'Прайс-лист'!B:K,10,0)</f>
        <v>60</v>
      </c>
      <c r="H141" s="593"/>
      <c r="I141" s="676">
        <f t="shared" ref="I141" si="7">H141*G141</f>
        <v>0</v>
      </c>
    </row>
    <row r="142" spans="1:12" ht="61.5" customHeight="1">
      <c r="A142" s="668"/>
      <c r="B142" s="1173"/>
      <c r="C142" s="671" t="s">
        <v>7517</v>
      </c>
      <c r="D142" s="1571"/>
      <c r="E142" s="674"/>
      <c r="F142" s="675" t="s">
        <v>7297</v>
      </c>
      <c r="G142" s="676">
        <f>VLOOKUP(F142,'Прайс-лист'!B:K,10,0)</f>
        <v>60</v>
      </c>
      <c r="H142" s="593"/>
      <c r="I142" s="676">
        <f>H142*G142</f>
        <v>0</v>
      </c>
    </row>
    <row r="143" spans="1:12" ht="61.5" customHeight="1">
      <c r="A143" s="668"/>
      <c r="B143" s="1168"/>
      <c r="C143" s="671" t="s">
        <v>7518</v>
      </c>
      <c r="D143" s="1570"/>
      <c r="E143" s="674"/>
      <c r="F143" s="675" t="s">
        <v>7299</v>
      </c>
      <c r="G143" s="676">
        <f>VLOOKUP(F143,'Прайс-лист'!B:K,10,0)</f>
        <v>60</v>
      </c>
      <c r="H143" s="593"/>
      <c r="I143" s="676">
        <f>H143*G143</f>
        <v>0</v>
      </c>
    </row>
    <row r="144" spans="1:12" ht="61.5" customHeight="1">
      <c r="A144" s="668"/>
      <c r="B144" s="679" t="s">
        <v>6267</v>
      </c>
      <c r="C144" s="671" t="s">
        <v>6177</v>
      </c>
      <c r="D144" s="677" t="s">
        <v>5079</v>
      </c>
      <c r="E144" s="453"/>
      <c r="F144" s="675" t="s">
        <v>5251</v>
      </c>
      <c r="G144" s="676">
        <f>VLOOKUP(F144,'Прайс-лист'!B:K,10,0)</f>
        <v>200</v>
      </c>
      <c r="H144" s="593"/>
      <c r="I144" s="676">
        <f t="shared" ref="I144:I157" si="8">H144*G144</f>
        <v>0</v>
      </c>
    </row>
    <row r="145" spans="1:12" ht="61.5" customHeight="1">
      <c r="A145" s="668"/>
      <c r="B145" s="679" t="s">
        <v>6268</v>
      </c>
      <c r="C145" s="671" t="s">
        <v>6179</v>
      </c>
      <c r="D145" s="677" t="s">
        <v>5080</v>
      </c>
      <c r="E145" s="453"/>
      <c r="F145" s="675" t="s">
        <v>5252</v>
      </c>
      <c r="G145" s="676">
        <f>VLOOKUP(F145,'Прайс-лист'!B:K,10,0)</f>
        <v>140</v>
      </c>
      <c r="H145" s="593"/>
      <c r="I145" s="676">
        <f t="shared" si="8"/>
        <v>0</v>
      </c>
    </row>
    <row r="146" spans="1:12" ht="61.5" customHeight="1">
      <c r="A146" s="668"/>
      <c r="B146" s="679" t="s">
        <v>6269</v>
      </c>
      <c r="C146" s="671" t="s">
        <v>6270</v>
      </c>
      <c r="D146" s="677" t="s">
        <v>5354</v>
      </c>
      <c r="E146" s="674"/>
      <c r="F146" s="675" t="s">
        <v>5342</v>
      </c>
      <c r="G146" s="676">
        <f>VLOOKUP(F146,'Прайс-лист'!B:K,10,0)</f>
        <v>70</v>
      </c>
      <c r="H146" s="593"/>
      <c r="I146" s="676">
        <f>H146*G146</f>
        <v>0</v>
      </c>
    </row>
    <row r="147" spans="1:12" ht="61.5" customHeight="1">
      <c r="A147" s="672"/>
      <c r="B147" s="679" t="s">
        <v>6271</v>
      </c>
      <c r="C147" s="671" t="s">
        <v>6270</v>
      </c>
      <c r="D147" s="677" t="s">
        <v>5352</v>
      </c>
      <c r="E147" s="674"/>
      <c r="F147" s="675" t="s">
        <v>5343</v>
      </c>
      <c r="G147" s="676">
        <f>VLOOKUP(F147,'Прайс-лист'!B:K,10,0)</f>
        <v>140</v>
      </c>
      <c r="H147" s="593"/>
      <c r="I147" s="676">
        <f t="shared" si="8"/>
        <v>0</v>
      </c>
    </row>
    <row r="148" spans="1:12" ht="30" customHeight="1">
      <c r="A148" s="1627"/>
      <c r="B148" s="679" t="s">
        <v>7954</v>
      </c>
      <c r="C148" s="671" t="s">
        <v>7955</v>
      </c>
      <c r="D148" s="677" t="s">
        <v>7956</v>
      </c>
      <c r="E148" s="674" t="s">
        <v>5192</v>
      </c>
      <c r="F148" s="675" t="s">
        <v>7931</v>
      </c>
      <c r="G148" s="676">
        <f>VLOOKUP(F148,'Прайс-лист'!B:K,10,0)</f>
        <v>60</v>
      </c>
      <c r="H148" s="593"/>
      <c r="I148" s="676">
        <f t="shared" si="8"/>
        <v>0</v>
      </c>
    </row>
    <row r="149" spans="1:12" ht="30" customHeight="1">
      <c r="A149" s="1331"/>
      <c r="B149" s="679" t="s">
        <v>7957</v>
      </c>
      <c r="C149" s="671" t="s">
        <v>7955</v>
      </c>
      <c r="D149" s="677" t="s">
        <v>7958</v>
      </c>
      <c r="E149" s="674" t="s">
        <v>5192</v>
      </c>
      <c r="F149" s="675" t="s">
        <v>7933</v>
      </c>
      <c r="G149" s="676">
        <f>VLOOKUP(F149,'Прайс-лист'!B:K,10,0)</f>
        <v>80</v>
      </c>
      <c r="H149" s="593"/>
      <c r="I149" s="676">
        <f t="shared" si="8"/>
        <v>0</v>
      </c>
    </row>
    <row r="150" spans="1:12" ht="30" customHeight="1">
      <c r="A150" s="1627"/>
      <c r="B150" s="679" t="s">
        <v>7959</v>
      </c>
      <c r="C150" s="671" t="s">
        <v>7955</v>
      </c>
      <c r="D150" s="677" t="s">
        <v>7960</v>
      </c>
      <c r="E150" s="674" t="s">
        <v>5192</v>
      </c>
      <c r="F150" s="675" t="s">
        <v>7935</v>
      </c>
      <c r="G150" s="676">
        <f>VLOOKUP(F150,'Прайс-лист'!B:K,10,0)</f>
        <v>60</v>
      </c>
      <c r="H150" s="593"/>
      <c r="I150" s="676">
        <f t="shared" si="8"/>
        <v>0</v>
      </c>
    </row>
    <row r="151" spans="1:12" ht="30" customHeight="1">
      <c r="A151" s="1331"/>
      <c r="B151" s="679" t="s">
        <v>7961</v>
      </c>
      <c r="C151" s="671" t="s">
        <v>7955</v>
      </c>
      <c r="D151" s="677" t="s">
        <v>7962</v>
      </c>
      <c r="E151" s="674" t="s">
        <v>5192</v>
      </c>
      <c r="F151" s="675" t="s">
        <v>7937</v>
      </c>
      <c r="G151" s="676">
        <f>VLOOKUP(F151,'Прайс-лист'!B:K,10,0)</f>
        <v>90</v>
      </c>
      <c r="H151" s="593"/>
      <c r="I151" s="676">
        <f t="shared" si="8"/>
        <v>0</v>
      </c>
    </row>
    <row r="152" spans="1:12" ht="61.5" customHeight="1">
      <c r="A152" s="668"/>
      <c r="B152" s="679" t="s">
        <v>6272</v>
      </c>
      <c r="C152" s="671" t="s">
        <v>6273</v>
      </c>
      <c r="D152" s="677" t="s">
        <v>5083</v>
      </c>
      <c r="E152" s="453"/>
      <c r="F152" s="675" t="s">
        <v>5247</v>
      </c>
      <c r="G152" s="676">
        <f>VLOOKUP(F152,'Прайс-лист'!B:K,10,0)</f>
        <v>45</v>
      </c>
      <c r="H152" s="593"/>
      <c r="I152" s="676">
        <f t="shared" si="8"/>
        <v>0</v>
      </c>
    </row>
    <row r="153" spans="1:12" ht="61.5" customHeight="1">
      <c r="A153" s="668"/>
      <c r="B153" s="679" t="s">
        <v>6274</v>
      </c>
      <c r="C153" s="671" t="s">
        <v>6273</v>
      </c>
      <c r="D153" s="677" t="s">
        <v>5084</v>
      </c>
      <c r="E153" s="453"/>
      <c r="F153" s="675" t="s">
        <v>5248</v>
      </c>
      <c r="G153" s="676">
        <f>VLOOKUP(F153,'Прайс-лист'!B:K,10,0)</f>
        <v>40</v>
      </c>
      <c r="H153" s="593"/>
      <c r="I153" s="676">
        <f t="shared" si="8"/>
        <v>0</v>
      </c>
    </row>
    <row r="154" spans="1:12" ht="61.5" customHeight="1">
      <c r="A154" s="668"/>
      <c r="B154" s="679" t="s">
        <v>6275</v>
      </c>
      <c r="C154" s="671" t="s">
        <v>6184</v>
      </c>
      <c r="D154" s="677" t="s">
        <v>5085</v>
      </c>
      <c r="E154" s="453"/>
      <c r="F154" s="675" t="s">
        <v>5246</v>
      </c>
      <c r="G154" s="676">
        <f>VLOOKUP(F154,'Прайс-лист'!B:K,10,0)</f>
        <v>30</v>
      </c>
      <c r="H154" s="593"/>
      <c r="I154" s="676">
        <f t="shared" si="8"/>
        <v>0</v>
      </c>
    </row>
    <row r="155" spans="1:12" ht="61.5" customHeight="1">
      <c r="A155" s="668"/>
      <c r="B155" s="679" t="s">
        <v>6276</v>
      </c>
      <c r="C155" s="671" t="s">
        <v>6184</v>
      </c>
      <c r="D155" s="677" t="s">
        <v>5086</v>
      </c>
      <c r="E155" s="453"/>
      <c r="F155" s="675" t="s">
        <v>5249</v>
      </c>
      <c r="G155" s="676">
        <f>VLOOKUP(F155,'Прайс-лист'!B:K,10,0)</f>
        <v>90</v>
      </c>
      <c r="H155" s="593"/>
      <c r="I155" s="676">
        <f t="shared" si="8"/>
        <v>0</v>
      </c>
    </row>
    <row r="156" spans="1:12" ht="61.5" customHeight="1">
      <c r="A156" s="668"/>
      <c r="B156" s="679" t="s">
        <v>6279</v>
      </c>
      <c r="C156" s="671" t="s">
        <v>6184</v>
      </c>
      <c r="D156" s="677" t="s">
        <v>5087</v>
      </c>
      <c r="E156" s="453"/>
      <c r="F156" s="675" t="s">
        <v>5250</v>
      </c>
      <c r="G156" s="676">
        <f>VLOOKUP(F156,'Прайс-лист'!B:K,10,0)</f>
        <v>85</v>
      </c>
      <c r="H156" s="593"/>
      <c r="I156" s="676">
        <f t="shared" si="8"/>
        <v>0</v>
      </c>
    </row>
    <row r="157" spans="1:12" ht="61.5" customHeight="1">
      <c r="A157" s="668"/>
      <c r="B157" s="679" t="s">
        <v>6277</v>
      </c>
      <c r="C157" s="671" t="s">
        <v>6278</v>
      </c>
      <c r="D157" s="677" t="s">
        <v>5088</v>
      </c>
      <c r="E157" s="453"/>
      <c r="F157" s="675" t="s">
        <v>5243</v>
      </c>
      <c r="G157" s="676">
        <f>VLOOKUP(F157,'Прайс-лист'!B:K,10,0)</f>
        <v>70</v>
      </c>
      <c r="H157" s="593"/>
      <c r="I157" s="676">
        <f t="shared" si="8"/>
        <v>0</v>
      </c>
    </row>
    <row r="158" spans="1:12" ht="12.75" customHeight="1" thickBot="1">
      <c r="A158" s="1161"/>
      <c r="B158" s="1161"/>
      <c r="C158" s="1161"/>
      <c r="D158" s="1161"/>
      <c r="E158" s="1161"/>
      <c r="F158" s="1161"/>
      <c r="G158" s="1161"/>
      <c r="H158" s="1161"/>
      <c r="I158" s="1161"/>
    </row>
    <row r="159" spans="1:12" ht="12" customHeight="1" thickBot="1">
      <c r="A159" s="1162" t="s">
        <v>7499</v>
      </c>
      <c r="B159" s="1163"/>
      <c r="C159" s="1163"/>
      <c r="D159" s="1163"/>
      <c r="E159" s="1163"/>
      <c r="F159" s="1163"/>
      <c r="G159" s="1163"/>
      <c r="H159" s="1163"/>
      <c r="I159" s="1164"/>
    </row>
    <row r="160" spans="1:12" s="277" customFormat="1">
      <c r="A160" s="678" t="s">
        <v>5030</v>
      </c>
      <c r="B160" s="565" t="s">
        <v>5031</v>
      </c>
      <c r="C160" s="426" t="s">
        <v>10</v>
      </c>
      <c r="D160" s="678" t="s">
        <v>5047</v>
      </c>
      <c r="E160" s="678" t="s">
        <v>5032</v>
      </c>
      <c r="F160" s="678"/>
      <c r="G160" s="519" t="s">
        <v>5000</v>
      </c>
      <c r="H160" s="678" t="s">
        <v>5005</v>
      </c>
      <c r="I160" s="678" t="s">
        <v>5033</v>
      </c>
      <c r="L160"/>
    </row>
    <row r="161" spans="1:12" ht="20.25" customHeight="1">
      <c r="A161" s="1330"/>
      <c r="B161" s="679" t="s">
        <v>7519</v>
      </c>
      <c r="C161" s="1167" t="s">
        <v>7520</v>
      </c>
      <c r="D161" s="677" t="s">
        <v>7521</v>
      </c>
      <c r="E161" s="674" t="s">
        <v>5192</v>
      </c>
      <c r="F161" s="675" t="s">
        <v>7500</v>
      </c>
      <c r="G161" s="676">
        <f>VLOOKUP(F161,'Прайс-лист'!B:K,10,0)</f>
        <v>250</v>
      </c>
      <c r="H161" s="593"/>
      <c r="I161" s="676">
        <f t="shared" ref="I161:I166" si="9">H161*G161</f>
        <v>0</v>
      </c>
    </row>
    <row r="162" spans="1:12" ht="20.25" customHeight="1">
      <c r="A162" s="1628"/>
      <c r="B162" s="679" t="s">
        <v>7522</v>
      </c>
      <c r="C162" s="1173"/>
      <c r="D162" s="677" t="s">
        <v>7523</v>
      </c>
      <c r="E162" s="674" t="s">
        <v>5192</v>
      </c>
      <c r="F162" s="675" t="s">
        <v>7502</v>
      </c>
      <c r="G162" s="676">
        <f>VLOOKUP(F162,'Прайс-лист'!B:K,10,0)</f>
        <v>270</v>
      </c>
      <c r="H162" s="593"/>
      <c r="I162" s="676">
        <f t="shared" si="9"/>
        <v>0</v>
      </c>
    </row>
    <row r="163" spans="1:12" ht="20.25" customHeight="1">
      <c r="A163" s="1628"/>
      <c r="B163" s="679" t="s">
        <v>7524</v>
      </c>
      <c r="C163" s="1173"/>
      <c r="D163" s="677" t="s">
        <v>7525</v>
      </c>
      <c r="E163" s="674" t="s">
        <v>5192</v>
      </c>
      <c r="F163" s="675" t="s">
        <v>7504</v>
      </c>
      <c r="G163" s="676">
        <f>VLOOKUP(F163,'Прайс-лист'!B:K,10,0)</f>
        <v>290</v>
      </c>
      <c r="H163" s="593"/>
      <c r="I163" s="676">
        <f t="shared" si="9"/>
        <v>0</v>
      </c>
    </row>
    <row r="164" spans="1:12" ht="20.25" customHeight="1">
      <c r="A164" s="1628"/>
      <c r="B164" s="679" t="s">
        <v>7526</v>
      </c>
      <c r="C164" s="1173"/>
      <c r="D164" s="677" t="s">
        <v>7527</v>
      </c>
      <c r="E164" s="674" t="s">
        <v>5192</v>
      </c>
      <c r="F164" s="675" t="s">
        <v>7506</v>
      </c>
      <c r="G164" s="676">
        <f>VLOOKUP(F164,'Прайс-лист'!B:K,10,0)</f>
        <v>310</v>
      </c>
      <c r="H164" s="593"/>
      <c r="I164" s="676">
        <f t="shared" si="9"/>
        <v>0</v>
      </c>
    </row>
    <row r="165" spans="1:12" ht="20.25" customHeight="1">
      <c r="A165" s="1628"/>
      <c r="B165" s="679" t="s">
        <v>7528</v>
      </c>
      <c r="C165" s="1173"/>
      <c r="D165" s="677" t="s">
        <v>7529</v>
      </c>
      <c r="E165" s="674" t="s">
        <v>5192</v>
      </c>
      <c r="F165" s="675" t="s">
        <v>7508</v>
      </c>
      <c r="G165" s="676">
        <f>VLOOKUP(F165,'Прайс-лист'!B:K,10,0)</f>
        <v>330</v>
      </c>
      <c r="H165" s="593"/>
      <c r="I165" s="676">
        <f t="shared" si="9"/>
        <v>0</v>
      </c>
    </row>
    <row r="166" spans="1:12" ht="20.25" customHeight="1">
      <c r="A166" s="1331"/>
      <c r="B166" s="679" t="s">
        <v>7530</v>
      </c>
      <c r="C166" s="1168"/>
      <c r="D166" s="677" t="s">
        <v>7531</v>
      </c>
      <c r="E166" s="674" t="s">
        <v>5192</v>
      </c>
      <c r="F166" s="675" t="s">
        <v>7510</v>
      </c>
      <c r="G166" s="676">
        <f>VLOOKUP(F166,'Прайс-лист'!B:K,10,0)</f>
        <v>370</v>
      </c>
      <c r="H166" s="593"/>
      <c r="I166" s="676">
        <f t="shared" si="9"/>
        <v>0</v>
      </c>
    </row>
    <row r="167" spans="1:12" ht="12.75" customHeight="1" thickBot="1">
      <c r="A167" s="669"/>
      <c r="B167" s="669"/>
      <c r="C167" s="669"/>
      <c r="D167" s="669"/>
      <c r="E167" s="669"/>
      <c r="F167" s="669"/>
      <c r="G167" s="669"/>
      <c r="H167" s="669"/>
      <c r="I167" s="669"/>
    </row>
    <row r="168" spans="1:12" ht="12" customHeight="1" thickBot="1">
      <c r="A168" s="1162" t="s">
        <v>7496</v>
      </c>
      <c r="B168" s="1163"/>
      <c r="C168" s="1163"/>
      <c r="D168" s="1163"/>
      <c r="E168" s="1163"/>
      <c r="F168" s="1163"/>
      <c r="G168" s="1163"/>
      <c r="H168" s="1163"/>
      <c r="I168" s="1164"/>
    </row>
    <row r="169" spans="1:12" s="277" customFormat="1">
      <c r="A169" s="670" t="s">
        <v>5030</v>
      </c>
      <c r="B169" s="1629" t="s">
        <v>5031</v>
      </c>
      <c r="C169" s="1630"/>
      <c r="D169" s="670" t="s">
        <v>5047</v>
      </c>
      <c r="E169" s="670" t="s">
        <v>5032</v>
      </c>
      <c r="F169" s="670"/>
      <c r="G169" s="428" t="s">
        <v>5000</v>
      </c>
      <c r="H169" s="670" t="s">
        <v>5005</v>
      </c>
      <c r="I169" s="670" t="s">
        <v>5033</v>
      </c>
      <c r="L169"/>
    </row>
    <row r="170" spans="1:12" ht="89.25" customHeight="1">
      <c r="A170" s="668"/>
      <c r="B170" s="1631" t="s">
        <v>7497</v>
      </c>
      <c r="C170" s="1631"/>
      <c r="D170" s="677" t="s">
        <v>7498</v>
      </c>
      <c r="E170" s="674" t="s">
        <v>5192</v>
      </c>
      <c r="F170" s="675" t="s">
        <v>7491</v>
      </c>
      <c r="G170" s="676">
        <f>VLOOKUP(F170,'Прайс-лист'!B:K,10,0)</f>
        <v>369</v>
      </c>
      <c r="H170" s="593"/>
      <c r="I170" s="676">
        <f t="shared" ref="I170" si="10">H170*G170</f>
        <v>0</v>
      </c>
    </row>
    <row r="171" spans="1:12">
      <c r="A171" t="s">
        <v>17</v>
      </c>
    </row>
  </sheetData>
  <sheetProtection algorithmName="SHA-512" hashValue="Q7Phs1DGeryKGtj6jXi4hjH8mG3UiUs3yVi9MNuWoSl/KVQzpRWR4IhjRuR4coM3ON3NUaoI/kEfv4gzoxc+pg==" saltValue="QfSmTxlmF0P969sBuVEbZg==" spinCount="100000" sheet="1" objects="1" scenarios="1"/>
  <mergeCells count="101">
    <mergeCell ref="A168:I168"/>
    <mergeCell ref="B169:C169"/>
    <mergeCell ref="B170:C170"/>
    <mergeCell ref="A148:A149"/>
    <mergeCell ref="A150:A151"/>
    <mergeCell ref="A158:I158"/>
    <mergeCell ref="A159:I159"/>
    <mergeCell ref="A161:A166"/>
    <mergeCell ref="C161:C166"/>
    <mergeCell ref="A136:A137"/>
    <mergeCell ref="C136:C137"/>
    <mergeCell ref="A138:I138"/>
    <mergeCell ref="A139:I139"/>
    <mergeCell ref="B141:B143"/>
    <mergeCell ref="D141:D143"/>
    <mergeCell ref="A130:A131"/>
    <mergeCell ref="C130:C131"/>
    <mergeCell ref="A132:A133"/>
    <mergeCell ref="C132:C133"/>
    <mergeCell ref="A134:A135"/>
    <mergeCell ref="C134:C135"/>
    <mergeCell ref="A117:A118"/>
    <mergeCell ref="C117:C118"/>
    <mergeCell ref="A119:A120"/>
    <mergeCell ref="C119:C120"/>
    <mergeCell ref="A124:A125"/>
    <mergeCell ref="C124:C125"/>
    <mergeCell ref="A108:A110"/>
    <mergeCell ref="C108:C110"/>
    <mergeCell ref="A112:A113"/>
    <mergeCell ref="C112:C113"/>
    <mergeCell ref="A114:I114"/>
    <mergeCell ref="A115:I115"/>
    <mergeCell ref="A96:A98"/>
    <mergeCell ref="C96:C98"/>
    <mergeCell ref="A99:A101"/>
    <mergeCell ref="C99:C101"/>
    <mergeCell ref="A105:A107"/>
    <mergeCell ref="C105:C107"/>
    <mergeCell ref="A84:I84"/>
    <mergeCell ref="A85:I85"/>
    <mergeCell ref="A87:A88"/>
    <mergeCell ref="C87:C88"/>
    <mergeCell ref="A89:A90"/>
    <mergeCell ref="C89:C90"/>
    <mergeCell ref="A78:A79"/>
    <mergeCell ref="C78:C79"/>
    <mergeCell ref="A80:A81"/>
    <mergeCell ref="C80:C81"/>
    <mergeCell ref="A82:A83"/>
    <mergeCell ref="C82:C83"/>
    <mergeCell ref="A72:A73"/>
    <mergeCell ref="C72:C73"/>
    <mergeCell ref="A74:A75"/>
    <mergeCell ref="C74:C75"/>
    <mergeCell ref="A76:A77"/>
    <mergeCell ref="C76:C77"/>
    <mergeCell ref="A66:A67"/>
    <mergeCell ref="C66:C67"/>
    <mergeCell ref="A68:A69"/>
    <mergeCell ref="C68:C69"/>
    <mergeCell ref="A70:A71"/>
    <mergeCell ref="C70:C71"/>
    <mergeCell ref="A57:A58"/>
    <mergeCell ref="C57:C58"/>
    <mergeCell ref="A59:A60"/>
    <mergeCell ref="C59:C60"/>
    <mergeCell ref="A64:A65"/>
    <mergeCell ref="C64:C65"/>
    <mergeCell ref="A50:A51"/>
    <mergeCell ref="C50:C51"/>
    <mergeCell ref="A52:A53"/>
    <mergeCell ref="C52:C53"/>
    <mergeCell ref="A54:I54"/>
    <mergeCell ref="A55:I55"/>
    <mergeCell ref="A32:A33"/>
    <mergeCell ref="A34:A35"/>
    <mergeCell ref="A36:A37"/>
    <mergeCell ref="A38:I38"/>
    <mergeCell ref="A39:I39"/>
    <mergeCell ref="A48:A49"/>
    <mergeCell ref="C48:C49"/>
    <mergeCell ref="A27:I27"/>
    <mergeCell ref="A28:I28"/>
    <mergeCell ref="A30:A31"/>
    <mergeCell ref="B8:B11"/>
    <mergeCell ref="D8:D11"/>
    <mergeCell ref="A9:A10"/>
    <mergeCell ref="B12:B13"/>
    <mergeCell ref="D12:D13"/>
    <mergeCell ref="B15:B16"/>
    <mergeCell ref="D15:D16"/>
    <mergeCell ref="A1:I1"/>
    <mergeCell ref="A2:I2"/>
    <mergeCell ref="A3:I3"/>
    <mergeCell ref="A4:I4"/>
    <mergeCell ref="B6:B7"/>
    <mergeCell ref="D6:D7"/>
    <mergeCell ref="B17:B19"/>
    <mergeCell ref="D17:D19"/>
    <mergeCell ref="A26:I26"/>
  </mergeCells>
  <conditionalFormatting sqref="H145 H36:H37 H102:H104 H111 H121:H123 H126:H128 H147 H93:H98 H23:H25 H152:H157">
    <cfRule type="cellIs" dxfId="119" priority="87" operator="greaterThan">
      <formula>0</formula>
    </cfRule>
  </conditionalFormatting>
  <conditionalFormatting sqref="H145 H36:H37 H102:H104 H111 H121:H123 H126:H128 H147 H93:H98 H23:H25 H152:H157">
    <cfRule type="cellIs" dxfId="118" priority="88" operator="greaterThan">
      <formula>0</formula>
    </cfRule>
  </conditionalFormatting>
  <conditionalFormatting sqref="H34:H35">
    <cfRule type="cellIs" dxfId="117" priority="85" operator="greaterThan">
      <formula>0</formula>
    </cfRule>
  </conditionalFormatting>
  <conditionalFormatting sqref="H34:H35">
    <cfRule type="cellIs" dxfId="116" priority="86" operator="greaterThan">
      <formula>0</formula>
    </cfRule>
  </conditionalFormatting>
  <conditionalFormatting sqref="H144">
    <cfRule type="cellIs" dxfId="115" priority="89" operator="greaterThan">
      <formula>0</formula>
    </cfRule>
  </conditionalFormatting>
  <conditionalFormatting sqref="H144">
    <cfRule type="cellIs" dxfId="114" priority="90" operator="greaterThan">
      <formula>0</formula>
    </cfRule>
  </conditionalFormatting>
  <conditionalFormatting sqref="H146">
    <cfRule type="cellIs" dxfId="113" priority="83" operator="greaterThan">
      <formula>0</formula>
    </cfRule>
  </conditionalFormatting>
  <conditionalFormatting sqref="H146">
    <cfRule type="cellIs" dxfId="112" priority="84" operator="greaterThan">
      <formula>0</formula>
    </cfRule>
  </conditionalFormatting>
  <conditionalFormatting sqref="H6:H11 H14 H17:H19">
    <cfRule type="cellIs" dxfId="111" priority="81" operator="greaterThan">
      <formula>0</formula>
    </cfRule>
  </conditionalFormatting>
  <conditionalFormatting sqref="H6:H11 H14 H17:H19">
    <cfRule type="cellIs" dxfId="110" priority="82" operator="greaterThan">
      <formula>0</formula>
    </cfRule>
  </conditionalFormatting>
  <conditionalFormatting sqref="H12:H13">
    <cfRule type="cellIs" dxfId="109" priority="79" operator="greaterThan">
      <formula>0</formula>
    </cfRule>
  </conditionalFormatting>
  <conditionalFormatting sqref="H12:H13">
    <cfRule type="cellIs" dxfId="108" priority="80" operator="greaterThan">
      <formula>0</formula>
    </cfRule>
  </conditionalFormatting>
  <conditionalFormatting sqref="H15:H16">
    <cfRule type="cellIs" dxfId="107" priority="77" operator="greaterThan">
      <formula>0</formula>
    </cfRule>
  </conditionalFormatting>
  <conditionalFormatting sqref="H15:H16">
    <cfRule type="cellIs" dxfId="106" priority="78" operator="greaterThan">
      <formula>0</formula>
    </cfRule>
  </conditionalFormatting>
  <conditionalFormatting sqref="H30:H33">
    <cfRule type="cellIs" dxfId="105" priority="75" operator="greaterThan">
      <formula>0</formula>
    </cfRule>
  </conditionalFormatting>
  <conditionalFormatting sqref="H30:H33">
    <cfRule type="cellIs" dxfId="104" priority="76" operator="greaterThan">
      <formula>0</formula>
    </cfRule>
  </conditionalFormatting>
  <conditionalFormatting sqref="H41">
    <cfRule type="cellIs" dxfId="103" priority="73" operator="greaterThan">
      <formula>0</formula>
    </cfRule>
  </conditionalFormatting>
  <conditionalFormatting sqref="H41">
    <cfRule type="cellIs" dxfId="102" priority="74" operator="greaterThan">
      <formula>0</formula>
    </cfRule>
  </conditionalFormatting>
  <conditionalFormatting sqref="H42:H47">
    <cfRule type="cellIs" dxfId="101" priority="71" operator="greaterThan">
      <formula>0</formula>
    </cfRule>
  </conditionalFormatting>
  <conditionalFormatting sqref="H42:H47">
    <cfRule type="cellIs" dxfId="100" priority="72" operator="greaterThan">
      <formula>0</formula>
    </cfRule>
  </conditionalFormatting>
  <conditionalFormatting sqref="H48:H49">
    <cfRule type="cellIs" dxfId="99" priority="69" operator="greaterThan">
      <formula>0</formula>
    </cfRule>
  </conditionalFormatting>
  <conditionalFormatting sqref="H48:H49">
    <cfRule type="cellIs" dxfId="98" priority="70" operator="greaterThan">
      <formula>0</formula>
    </cfRule>
  </conditionalFormatting>
  <conditionalFormatting sqref="H50:H51">
    <cfRule type="cellIs" dxfId="97" priority="67" operator="greaterThan">
      <formula>0</formula>
    </cfRule>
  </conditionalFormatting>
  <conditionalFormatting sqref="H50:H51">
    <cfRule type="cellIs" dxfId="96" priority="68" operator="greaterThan">
      <formula>0</formula>
    </cfRule>
  </conditionalFormatting>
  <conditionalFormatting sqref="H52:H53">
    <cfRule type="cellIs" dxfId="95" priority="65" operator="greaterThan">
      <formula>0</formula>
    </cfRule>
  </conditionalFormatting>
  <conditionalFormatting sqref="H52:H53">
    <cfRule type="cellIs" dxfId="94" priority="66" operator="greaterThan">
      <formula>0</formula>
    </cfRule>
  </conditionalFormatting>
  <conditionalFormatting sqref="H57:H58">
    <cfRule type="cellIs" dxfId="93" priority="63" operator="greaterThan">
      <formula>0</formula>
    </cfRule>
  </conditionalFormatting>
  <conditionalFormatting sqref="H57:H58">
    <cfRule type="cellIs" dxfId="92" priority="64" operator="greaterThan">
      <formula>0</formula>
    </cfRule>
  </conditionalFormatting>
  <conditionalFormatting sqref="H59:H60">
    <cfRule type="cellIs" dxfId="91" priority="61" operator="greaterThan">
      <formula>0</formula>
    </cfRule>
  </conditionalFormatting>
  <conditionalFormatting sqref="H59:H60">
    <cfRule type="cellIs" dxfId="90" priority="62" operator="greaterThan">
      <formula>0</formula>
    </cfRule>
  </conditionalFormatting>
  <conditionalFormatting sqref="H64:H65">
    <cfRule type="cellIs" dxfId="89" priority="59" operator="greaterThan">
      <formula>0</formula>
    </cfRule>
  </conditionalFormatting>
  <conditionalFormatting sqref="H64:H65">
    <cfRule type="cellIs" dxfId="88" priority="60" operator="greaterThan">
      <formula>0</formula>
    </cfRule>
  </conditionalFormatting>
  <conditionalFormatting sqref="H66:H67">
    <cfRule type="cellIs" dxfId="87" priority="57" operator="greaterThan">
      <formula>0</formula>
    </cfRule>
  </conditionalFormatting>
  <conditionalFormatting sqref="H66:H67">
    <cfRule type="cellIs" dxfId="86" priority="58" operator="greaterThan">
      <formula>0</formula>
    </cfRule>
  </conditionalFormatting>
  <conditionalFormatting sqref="H68:H69">
    <cfRule type="cellIs" dxfId="85" priority="55" operator="greaterThan">
      <formula>0</formula>
    </cfRule>
  </conditionalFormatting>
  <conditionalFormatting sqref="H68:H69">
    <cfRule type="cellIs" dxfId="84" priority="56" operator="greaterThan">
      <formula>0</formula>
    </cfRule>
  </conditionalFormatting>
  <conditionalFormatting sqref="H70:H71">
    <cfRule type="cellIs" dxfId="83" priority="53" operator="greaterThan">
      <formula>0</formula>
    </cfRule>
  </conditionalFormatting>
  <conditionalFormatting sqref="H70:H71">
    <cfRule type="cellIs" dxfId="82" priority="54" operator="greaterThan">
      <formula>0</formula>
    </cfRule>
  </conditionalFormatting>
  <conditionalFormatting sqref="H72:H73">
    <cfRule type="cellIs" dxfId="81" priority="51" operator="greaterThan">
      <formula>0</formula>
    </cfRule>
  </conditionalFormatting>
  <conditionalFormatting sqref="H72:H73">
    <cfRule type="cellIs" dxfId="80" priority="52" operator="greaterThan">
      <formula>0</formula>
    </cfRule>
  </conditionalFormatting>
  <conditionalFormatting sqref="H74:H83">
    <cfRule type="cellIs" dxfId="79" priority="49" operator="greaterThan">
      <formula>0</formula>
    </cfRule>
  </conditionalFormatting>
  <conditionalFormatting sqref="H74:H83">
    <cfRule type="cellIs" dxfId="78" priority="50" operator="greaterThan">
      <formula>0</formula>
    </cfRule>
  </conditionalFormatting>
  <conditionalFormatting sqref="H87:H90">
    <cfRule type="cellIs" dxfId="77" priority="47" operator="greaterThan">
      <formula>0</formula>
    </cfRule>
  </conditionalFormatting>
  <conditionalFormatting sqref="H87:H90">
    <cfRule type="cellIs" dxfId="76" priority="48" operator="greaterThan">
      <formula>0</formula>
    </cfRule>
  </conditionalFormatting>
  <conditionalFormatting sqref="H91:H92">
    <cfRule type="cellIs" dxfId="75" priority="45" operator="greaterThan">
      <formula>0</formula>
    </cfRule>
  </conditionalFormatting>
  <conditionalFormatting sqref="H91:H92">
    <cfRule type="cellIs" dxfId="74" priority="46" operator="greaterThan">
      <formula>0</formula>
    </cfRule>
  </conditionalFormatting>
  <conditionalFormatting sqref="H99:H101">
    <cfRule type="cellIs" dxfId="73" priority="43" operator="greaterThan">
      <formula>0</formula>
    </cfRule>
  </conditionalFormatting>
  <conditionalFormatting sqref="H99:H101">
    <cfRule type="cellIs" dxfId="72" priority="44" operator="greaterThan">
      <formula>0</formula>
    </cfRule>
  </conditionalFormatting>
  <conditionalFormatting sqref="H105:H107">
    <cfRule type="cellIs" dxfId="71" priority="41" operator="greaterThan">
      <formula>0</formula>
    </cfRule>
  </conditionalFormatting>
  <conditionalFormatting sqref="H105:H107">
    <cfRule type="cellIs" dxfId="70" priority="42" operator="greaterThan">
      <formula>0</formula>
    </cfRule>
  </conditionalFormatting>
  <conditionalFormatting sqref="H112:H113">
    <cfRule type="cellIs" dxfId="69" priority="39" operator="greaterThan">
      <formula>0</formula>
    </cfRule>
  </conditionalFormatting>
  <conditionalFormatting sqref="H112:H113">
    <cfRule type="cellIs" dxfId="68" priority="40" operator="greaterThan">
      <formula>0</formula>
    </cfRule>
  </conditionalFormatting>
  <conditionalFormatting sqref="H117:H118">
    <cfRule type="cellIs" dxfId="67" priority="37" operator="greaterThan">
      <formula>0</formula>
    </cfRule>
  </conditionalFormatting>
  <conditionalFormatting sqref="H117:H118">
    <cfRule type="cellIs" dxfId="66" priority="38" operator="greaterThan">
      <formula>0</formula>
    </cfRule>
  </conditionalFormatting>
  <conditionalFormatting sqref="H119:H120">
    <cfRule type="cellIs" dxfId="65" priority="35" operator="greaterThan">
      <formula>0</formula>
    </cfRule>
  </conditionalFormatting>
  <conditionalFormatting sqref="H119:H120">
    <cfRule type="cellIs" dxfId="64" priority="36" operator="greaterThan">
      <formula>0</formula>
    </cfRule>
  </conditionalFormatting>
  <conditionalFormatting sqref="H124:H125">
    <cfRule type="cellIs" dxfId="63" priority="33" operator="greaterThan">
      <formula>0</formula>
    </cfRule>
  </conditionalFormatting>
  <conditionalFormatting sqref="H124:H125">
    <cfRule type="cellIs" dxfId="62" priority="34" operator="greaterThan">
      <formula>0</formula>
    </cfRule>
  </conditionalFormatting>
  <conditionalFormatting sqref="H130:H131">
    <cfRule type="cellIs" dxfId="61" priority="31" operator="greaterThan">
      <formula>0</formula>
    </cfRule>
  </conditionalFormatting>
  <conditionalFormatting sqref="H130:H131">
    <cfRule type="cellIs" dxfId="60" priority="32" operator="greaterThan">
      <formula>0</formula>
    </cfRule>
  </conditionalFormatting>
  <conditionalFormatting sqref="H132:H133">
    <cfRule type="cellIs" dxfId="59" priority="29" operator="greaterThan">
      <formula>0</formula>
    </cfRule>
  </conditionalFormatting>
  <conditionalFormatting sqref="H132:H133">
    <cfRule type="cellIs" dxfId="58" priority="30" operator="greaterThan">
      <formula>0</formula>
    </cfRule>
  </conditionalFormatting>
  <conditionalFormatting sqref="H134:H135">
    <cfRule type="cellIs" dxfId="57" priority="27" operator="greaterThan">
      <formula>0</formula>
    </cfRule>
  </conditionalFormatting>
  <conditionalFormatting sqref="H134:H135">
    <cfRule type="cellIs" dxfId="56" priority="28" operator="greaterThan">
      <formula>0</formula>
    </cfRule>
  </conditionalFormatting>
  <conditionalFormatting sqref="H136:H137">
    <cfRule type="cellIs" dxfId="55" priority="25" operator="greaterThan">
      <formula>0</formula>
    </cfRule>
  </conditionalFormatting>
  <conditionalFormatting sqref="H136:H137">
    <cfRule type="cellIs" dxfId="54" priority="26" operator="greaterThan">
      <formula>0</formula>
    </cfRule>
  </conditionalFormatting>
  <conditionalFormatting sqref="H108:H110">
    <cfRule type="cellIs" dxfId="53" priority="23" operator="greaterThan">
      <formula>0</formula>
    </cfRule>
  </conditionalFormatting>
  <conditionalFormatting sqref="H108:H110">
    <cfRule type="cellIs" dxfId="52" priority="24" operator="greaterThan">
      <formula>0</formula>
    </cfRule>
  </conditionalFormatting>
  <conditionalFormatting sqref="H142:H143">
    <cfRule type="cellIs" dxfId="51" priority="21" operator="greaterThan">
      <formula>0</formula>
    </cfRule>
  </conditionalFormatting>
  <conditionalFormatting sqref="H142:H143">
    <cfRule type="cellIs" dxfId="50" priority="22" operator="greaterThan">
      <formula>0</formula>
    </cfRule>
  </conditionalFormatting>
  <conditionalFormatting sqref="H170">
    <cfRule type="cellIs" dxfId="49" priority="19" operator="greaterThan">
      <formula>0</formula>
    </cfRule>
  </conditionalFormatting>
  <conditionalFormatting sqref="H170">
    <cfRule type="cellIs" dxfId="48" priority="20" operator="greaterThan">
      <formula>0</formula>
    </cfRule>
  </conditionalFormatting>
  <conditionalFormatting sqref="H161">
    <cfRule type="cellIs" dxfId="47" priority="17" operator="greaterThan">
      <formula>0</formula>
    </cfRule>
  </conditionalFormatting>
  <conditionalFormatting sqref="H161">
    <cfRule type="cellIs" dxfId="46" priority="18" operator="greaterThan">
      <formula>0</formula>
    </cfRule>
  </conditionalFormatting>
  <conditionalFormatting sqref="H162:H166">
    <cfRule type="cellIs" dxfId="45" priority="15" operator="greaterThan">
      <formula>0</formula>
    </cfRule>
  </conditionalFormatting>
  <conditionalFormatting sqref="H162:H166">
    <cfRule type="cellIs" dxfId="44" priority="16" operator="greaterThan">
      <formula>0</formula>
    </cfRule>
  </conditionalFormatting>
  <conditionalFormatting sqref="H141">
    <cfRule type="cellIs" dxfId="43" priority="13" operator="greaterThan">
      <formula>0</formula>
    </cfRule>
  </conditionalFormatting>
  <conditionalFormatting sqref="H141">
    <cfRule type="cellIs" dxfId="42" priority="14" operator="greaterThan">
      <formula>0</formula>
    </cfRule>
  </conditionalFormatting>
  <conditionalFormatting sqref="H20:H22">
    <cfRule type="cellIs" dxfId="41" priority="11" operator="greaterThan">
      <formula>0</formula>
    </cfRule>
  </conditionalFormatting>
  <conditionalFormatting sqref="H20:H22">
    <cfRule type="cellIs" dxfId="40" priority="12" operator="greaterThan">
      <formula>0</formula>
    </cfRule>
  </conditionalFormatting>
  <conditionalFormatting sqref="H129">
    <cfRule type="cellIs" dxfId="39" priority="9" operator="greaterThan">
      <formula>0</formula>
    </cfRule>
  </conditionalFormatting>
  <conditionalFormatting sqref="H129">
    <cfRule type="cellIs" dxfId="38" priority="10" operator="greaterThan">
      <formula>0</formula>
    </cfRule>
  </conditionalFormatting>
  <conditionalFormatting sqref="H63">
    <cfRule type="cellIs" dxfId="37" priority="7" operator="greaterThan">
      <formula>0</formula>
    </cfRule>
  </conditionalFormatting>
  <conditionalFormatting sqref="H63">
    <cfRule type="cellIs" dxfId="36" priority="8" operator="greaterThan">
      <formula>0</formula>
    </cfRule>
  </conditionalFormatting>
  <conditionalFormatting sqref="H61:H62">
    <cfRule type="cellIs" dxfId="35" priority="5" operator="greaterThan">
      <formula>0</formula>
    </cfRule>
  </conditionalFormatting>
  <conditionalFormatting sqref="H61:H62">
    <cfRule type="cellIs" dxfId="34" priority="6" operator="greaterThan">
      <formula>0</formula>
    </cfRule>
  </conditionalFormatting>
  <conditionalFormatting sqref="H148:H149">
    <cfRule type="cellIs" dxfId="33" priority="3" operator="greaterThan">
      <formula>0</formula>
    </cfRule>
  </conditionalFormatting>
  <conditionalFormatting sqref="H148:H149">
    <cfRule type="cellIs" dxfId="32" priority="4" operator="greaterThan">
      <formula>0</formula>
    </cfRule>
  </conditionalFormatting>
  <conditionalFormatting sqref="H150:H151">
    <cfRule type="cellIs" dxfId="31" priority="1" operator="greaterThan">
      <formula>0</formula>
    </cfRule>
  </conditionalFormatting>
  <conditionalFormatting sqref="H150:H151">
    <cfRule type="cellIs" dxfId="30" priority="2" operator="greaterThan">
      <formula>0</formula>
    </cfRule>
  </conditionalFormatting>
  <pageMargins left="0.23622047244094491" right="0.23622047244094491" top="0.74803149606299213" bottom="0.74803149606299213" header="0.31496062992125984" footer="0.31496062992125984"/>
  <pageSetup paperSize="9" scale="72" fitToHeight="0" orientation="portrait" r:id="rId1"/>
  <headerFooter>
    <oddFooter>&amp;R&amp;"Arial,обычный"&amp;16Стр.&amp;P</oddFooter>
  </headerFooter>
  <rowBreaks count="6" manualBreakCount="6">
    <brk id="25" max="16383" man="1"/>
    <brk id="54" max="16383" man="1"/>
    <brk id="83" max="8" man="1"/>
    <brk id="113" max="16383" man="1"/>
    <brk id="137" max="16383" man="1"/>
    <brk id="158" max="8" man="1"/>
  </rowBreaks>
  <drawing r:id="rId2"/>
</worksheet>
</file>

<file path=xl/worksheets/sheet33.xml><?xml version="1.0" encoding="utf-8"?>
<worksheet xmlns="http://schemas.openxmlformats.org/spreadsheetml/2006/main" xmlns:r="http://schemas.openxmlformats.org/officeDocument/2006/relationships">
  <sheetPr>
    <pageSetUpPr fitToPage="1"/>
  </sheetPr>
  <dimension ref="A1:M2626"/>
  <sheetViews>
    <sheetView zoomScale="80" zoomScaleNormal="80" workbookViewId="0">
      <pane ySplit="2" topLeftCell="A3" activePane="bottomLeft" state="frozen"/>
      <selection pane="bottomLeft" sqref="A1:XFD1048576"/>
    </sheetView>
  </sheetViews>
  <sheetFormatPr defaultRowHeight="15" outlineLevelCol="1"/>
  <cols>
    <col min="1" max="1" width="24.5703125" style="195" bestFit="1" customWidth="1"/>
    <col min="2" max="2" width="26.7109375" style="196" customWidth="1"/>
    <col min="3" max="3" width="21.7109375" style="197" hidden="1" customWidth="1"/>
    <col min="4" max="4" width="48.5703125" style="195" hidden="1" customWidth="1"/>
    <col min="5" max="5" width="27.28515625" style="195" hidden="1" customWidth="1"/>
    <col min="6" max="6" width="115.28515625" style="197" customWidth="1"/>
    <col min="7" max="7" width="8.140625" style="198" customWidth="1"/>
    <col min="8" max="8" width="10.85546875" style="198" customWidth="1" outlineLevel="1"/>
    <col min="9" max="9" width="11.7109375" style="199" customWidth="1" outlineLevel="1"/>
    <col min="10" max="10" width="21.5703125" style="195" bestFit="1" customWidth="1"/>
    <col min="11" max="12" width="16.28515625" style="200" bestFit="1" customWidth="1"/>
    <col min="13" max="13" width="22.7109375" style="206" customWidth="1"/>
    <col min="14" max="16384" width="9.140625" style="187"/>
  </cols>
  <sheetData>
    <row r="1" spans="1:13" s="216" customFormat="1" ht="56.25" customHeight="1">
      <c r="A1" s="214" t="s">
        <v>4997</v>
      </c>
      <c r="B1" s="214" t="s">
        <v>4111</v>
      </c>
      <c r="C1" s="214" t="s">
        <v>9</v>
      </c>
      <c r="D1" s="214" t="s">
        <v>4998</v>
      </c>
      <c r="E1" s="214" t="s">
        <v>10</v>
      </c>
      <c r="F1" s="214" t="s">
        <v>2</v>
      </c>
      <c r="G1" s="214" t="s">
        <v>5</v>
      </c>
      <c r="H1" s="595" t="s">
        <v>6</v>
      </c>
      <c r="I1" s="596" t="s">
        <v>7</v>
      </c>
      <c r="J1" s="214" t="s">
        <v>3</v>
      </c>
      <c r="K1" s="201" t="s">
        <v>5449</v>
      </c>
      <c r="L1" s="201" t="s">
        <v>5005</v>
      </c>
      <c r="M1" s="215" t="s">
        <v>5006</v>
      </c>
    </row>
    <row r="2" spans="1:13" ht="15" customHeight="1">
      <c r="A2" s="465"/>
      <c r="B2" s="466"/>
      <c r="C2" s="467" t="s">
        <v>17</v>
      </c>
      <c r="D2" s="468" t="s">
        <v>17</v>
      </c>
      <c r="E2" s="469" t="s">
        <v>17</v>
      </c>
      <c r="F2" s="465"/>
      <c r="G2" s="470"/>
      <c r="H2" s="471"/>
      <c r="I2" s="472"/>
      <c r="J2" s="465" t="s">
        <v>17</v>
      </c>
      <c r="K2" s="202"/>
      <c r="L2" s="202"/>
      <c r="M2" s="217"/>
    </row>
    <row r="3" spans="1:13" ht="15" customHeight="1">
      <c r="A3" s="353" t="s">
        <v>4992</v>
      </c>
      <c r="B3" s="354" t="s">
        <v>6734</v>
      </c>
      <c r="C3" s="475" t="s">
        <v>6735</v>
      </c>
      <c r="D3" s="365" t="s">
        <v>6736</v>
      </c>
      <c r="E3" s="327" t="s">
        <v>866</v>
      </c>
      <c r="F3" s="329" t="s">
        <v>6737</v>
      </c>
      <c r="G3" s="330">
        <v>1</v>
      </c>
      <c r="H3" s="331">
        <v>3</v>
      </c>
      <c r="I3" s="332">
        <v>5.0000000000000001E-3</v>
      </c>
      <c r="J3" s="353" t="s">
        <v>17</v>
      </c>
      <c r="K3" s="188">
        <v>1790</v>
      </c>
      <c r="L3" s="188"/>
      <c r="M3" s="203">
        <f>K3*L3</f>
        <v>0</v>
      </c>
    </row>
    <row r="4" spans="1:13" ht="15" customHeight="1">
      <c r="A4" s="353" t="s">
        <v>4992</v>
      </c>
      <c r="B4" s="354" t="s">
        <v>6738</v>
      </c>
      <c r="C4" s="475" t="s">
        <v>6735</v>
      </c>
      <c r="D4" s="365" t="s">
        <v>6739</v>
      </c>
      <c r="E4" s="327" t="s">
        <v>866</v>
      </c>
      <c r="F4" s="329" t="s">
        <v>6740</v>
      </c>
      <c r="G4" s="330">
        <v>1</v>
      </c>
      <c r="H4" s="331">
        <v>3</v>
      </c>
      <c r="I4" s="332">
        <v>5.0000000000000001E-3</v>
      </c>
      <c r="J4" s="353" t="s">
        <v>17</v>
      </c>
      <c r="K4" s="188">
        <v>1790</v>
      </c>
      <c r="L4" s="188"/>
      <c r="M4" s="203">
        <f>K4*L4</f>
        <v>0</v>
      </c>
    </row>
    <row r="5" spans="1:13" ht="15" customHeight="1">
      <c r="A5" s="353" t="s">
        <v>4992</v>
      </c>
      <c r="B5" s="354" t="s">
        <v>6741</v>
      </c>
      <c r="C5" s="475" t="s">
        <v>6735</v>
      </c>
      <c r="D5" s="365" t="s">
        <v>6742</v>
      </c>
      <c r="E5" s="327" t="s">
        <v>866</v>
      </c>
      <c r="F5" s="329" t="s">
        <v>6743</v>
      </c>
      <c r="G5" s="330">
        <v>1</v>
      </c>
      <c r="H5" s="331">
        <v>3</v>
      </c>
      <c r="I5" s="332">
        <v>5.0000000000000001E-3</v>
      </c>
      <c r="J5" s="353" t="s">
        <v>17</v>
      </c>
      <c r="K5" s="188">
        <v>1790</v>
      </c>
      <c r="L5" s="188"/>
      <c r="M5" s="203">
        <f>K5*L5</f>
        <v>0</v>
      </c>
    </row>
    <row r="6" spans="1:13" ht="15" customHeight="1">
      <c r="A6" s="465"/>
      <c r="B6" s="466"/>
      <c r="C6" s="467"/>
      <c r="D6" s="468"/>
      <c r="E6" s="469"/>
      <c r="F6" s="465" t="s">
        <v>7532</v>
      </c>
      <c r="G6" s="470"/>
      <c r="H6" s="471"/>
      <c r="I6" s="472"/>
      <c r="J6" s="465"/>
      <c r="K6" s="202"/>
      <c r="L6" s="202"/>
      <c r="M6" s="217"/>
    </row>
    <row r="7" spans="1:13" ht="15" customHeight="1">
      <c r="A7" s="353" t="s">
        <v>4992</v>
      </c>
      <c r="B7" s="328" t="s">
        <v>7533</v>
      </c>
      <c r="C7" s="475"/>
      <c r="D7" s="365"/>
      <c r="E7" s="327"/>
      <c r="F7" s="329" t="s">
        <v>7534</v>
      </c>
      <c r="G7" s="330">
        <v>1</v>
      </c>
      <c r="H7" s="331"/>
      <c r="I7" s="332"/>
      <c r="J7" s="353"/>
      <c r="K7" s="188">
        <v>600</v>
      </c>
      <c r="L7" s="188"/>
      <c r="M7" s="203"/>
    </row>
    <row r="8" spans="1:13" ht="15" customHeight="1">
      <c r="A8" s="353" t="s">
        <v>4992</v>
      </c>
      <c r="B8" s="328" t="s">
        <v>7535</v>
      </c>
      <c r="C8" s="475"/>
      <c r="D8" s="365"/>
      <c r="E8" s="327"/>
      <c r="F8" s="329" t="s">
        <v>7536</v>
      </c>
      <c r="G8" s="330">
        <v>1</v>
      </c>
      <c r="H8" s="331"/>
      <c r="I8" s="332"/>
      <c r="J8" s="353"/>
      <c r="K8" s="188">
        <v>600</v>
      </c>
      <c r="L8" s="188"/>
      <c r="M8" s="203"/>
    </row>
    <row r="9" spans="1:13" ht="15" customHeight="1">
      <c r="A9" s="353" t="s">
        <v>4992</v>
      </c>
      <c r="B9" s="328" t="s">
        <v>7537</v>
      </c>
      <c r="C9" s="475"/>
      <c r="D9" s="365"/>
      <c r="E9" s="327"/>
      <c r="F9" s="329" t="s">
        <v>7538</v>
      </c>
      <c r="G9" s="330">
        <v>1</v>
      </c>
      <c r="H9" s="331"/>
      <c r="I9" s="332"/>
      <c r="J9" s="353"/>
      <c r="K9" s="188">
        <v>600</v>
      </c>
      <c r="L9" s="188"/>
      <c r="M9" s="203"/>
    </row>
    <row r="10" spans="1:13" ht="15" customHeight="1">
      <c r="A10" s="353" t="s">
        <v>4992</v>
      </c>
      <c r="B10" s="328" t="s">
        <v>7539</v>
      </c>
      <c r="C10" s="475"/>
      <c r="D10" s="365"/>
      <c r="E10" s="327"/>
      <c r="F10" s="329" t="s">
        <v>7540</v>
      </c>
      <c r="G10" s="330">
        <v>1</v>
      </c>
      <c r="H10" s="331"/>
      <c r="I10" s="332"/>
      <c r="J10" s="353"/>
      <c r="K10" s="188">
        <v>800</v>
      </c>
      <c r="L10" s="188"/>
      <c r="M10" s="203"/>
    </row>
    <row r="11" spans="1:13" ht="15" customHeight="1">
      <c r="A11" s="353" t="s">
        <v>4992</v>
      </c>
      <c r="B11" s="328" t="s">
        <v>7541</v>
      </c>
      <c r="C11" s="475"/>
      <c r="D11" s="365"/>
      <c r="E11" s="327"/>
      <c r="F11" s="329" t="s">
        <v>7542</v>
      </c>
      <c r="G11" s="330">
        <v>1</v>
      </c>
      <c r="H11" s="331"/>
      <c r="I11" s="332"/>
      <c r="J11" s="353"/>
      <c r="K11" s="188">
        <v>800</v>
      </c>
      <c r="L11" s="188"/>
      <c r="M11" s="203"/>
    </row>
    <row r="12" spans="1:13" ht="15" customHeight="1">
      <c r="A12" s="353" t="s">
        <v>4992</v>
      </c>
      <c r="B12" s="328" t="s">
        <v>7543</v>
      </c>
      <c r="C12" s="475"/>
      <c r="D12" s="365"/>
      <c r="E12" s="327"/>
      <c r="F12" s="329" t="s">
        <v>7544</v>
      </c>
      <c r="G12" s="330">
        <v>1</v>
      </c>
      <c r="H12" s="331"/>
      <c r="I12" s="332"/>
      <c r="J12" s="353"/>
      <c r="K12" s="188">
        <v>800</v>
      </c>
      <c r="L12" s="188"/>
      <c r="M12" s="203"/>
    </row>
    <row r="13" spans="1:13" ht="15" customHeight="1">
      <c r="A13" s="353" t="s">
        <v>4992</v>
      </c>
      <c r="B13" s="328" t="s">
        <v>7545</v>
      </c>
      <c r="C13" s="475"/>
      <c r="D13" s="365"/>
      <c r="E13" s="327"/>
      <c r="F13" s="329" t="s">
        <v>7546</v>
      </c>
      <c r="G13" s="330">
        <v>1</v>
      </c>
      <c r="H13" s="331"/>
      <c r="I13" s="332"/>
      <c r="J13" s="353"/>
      <c r="K13" s="188">
        <v>1200</v>
      </c>
      <c r="L13" s="188"/>
      <c r="M13" s="203"/>
    </row>
    <row r="14" spans="1:13" ht="15" customHeight="1">
      <c r="A14" s="353" t="s">
        <v>4992</v>
      </c>
      <c r="B14" s="328" t="s">
        <v>7547</v>
      </c>
      <c r="C14" s="475"/>
      <c r="D14" s="365"/>
      <c r="E14" s="327"/>
      <c r="F14" s="329" t="s">
        <v>7548</v>
      </c>
      <c r="G14" s="330">
        <v>1</v>
      </c>
      <c r="H14" s="331"/>
      <c r="I14" s="332"/>
      <c r="J14" s="353"/>
      <c r="K14" s="188">
        <v>1200</v>
      </c>
      <c r="L14" s="188"/>
      <c r="M14" s="203"/>
    </row>
    <row r="15" spans="1:13" ht="15" customHeight="1">
      <c r="A15" s="353" t="s">
        <v>4992</v>
      </c>
      <c r="B15" s="328" t="s">
        <v>7549</v>
      </c>
      <c r="C15" s="475"/>
      <c r="D15" s="365"/>
      <c r="E15" s="327"/>
      <c r="F15" s="329" t="s">
        <v>7550</v>
      </c>
      <c r="G15" s="330">
        <v>1</v>
      </c>
      <c r="H15" s="331"/>
      <c r="I15" s="332"/>
      <c r="J15" s="353"/>
      <c r="K15" s="188">
        <v>1200</v>
      </c>
      <c r="L15" s="188"/>
      <c r="M15" s="203"/>
    </row>
    <row r="16" spans="1:13" ht="15" customHeight="1">
      <c r="A16" s="353" t="s">
        <v>4992</v>
      </c>
      <c r="B16" s="328" t="s">
        <v>7551</v>
      </c>
      <c r="C16" s="475"/>
      <c r="D16" s="365"/>
      <c r="E16" s="327"/>
      <c r="F16" s="329" t="s">
        <v>7552</v>
      </c>
      <c r="G16" s="330">
        <v>1</v>
      </c>
      <c r="H16" s="331"/>
      <c r="I16" s="332"/>
      <c r="J16" s="353"/>
      <c r="K16" s="188">
        <v>1200</v>
      </c>
      <c r="L16" s="188"/>
      <c r="M16" s="203"/>
    </row>
    <row r="17" spans="1:13" ht="15" customHeight="1">
      <c r="A17" s="353" t="s">
        <v>4992</v>
      </c>
      <c r="B17" s="328" t="s">
        <v>7553</v>
      </c>
      <c r="C17" s="475"/>
      <c r="D17" s="365"/>
      <c r="E17" s="327"/>
      <c r="F17" s="329" t="s">
        <v>7554</v>
      </c>
      <c r="G17" s="330">
        <v>1</v>
      </c>
      <c r="H17" s="331"/>
      <c r="I17" s="332"/>
      <c r="J17" s="353"/>
      <c r="K17" s="188">
        <v>2350</v>
      </c>
      <c r="L17" s="188"/>
      <c r="M17" s="203"/>
    </row>
    <row r="18" spans="1:13" ht="15" customHeight="1">
      <c r="A18" s="353" t="s">
        <v>4992</v>
      </c>
      <c r="B18" s="328" t="s">
        <v>7555</v>
      </c>
      <c r="C18" s="475"/>
      <c r="D18" s="365"/>
      <c r="E18" s="327"/>
      <c r="F18" s="329" t="s">
        <v>7556</v>
      </c>
      <c r="G18" s="330">
        <v>1</v>
      </c>
      <c r="H18" s="331"/>
      <c r="I18" s="332"/>
      <c r="J18" s="353"/>
      <c r="K18" s="188">
        <v>1600</v>
      </c>
      <c r="L18" s="188"/>
      <c r="M18" s="203"/>
    </row>
    <row r="19" spans="1:13" ht="15" customHeight="1">
      <c r="A19" s="353" t="s">
        <v>4992</v>
      </c>
      <c r="B19" s="328" t="s">
        <v>7557</v>
      </c>
      <c r="C19" s="475"/>
      <c r="D19" s="365"/>
      <c r="E19" s="327"/>
      <c r="F19" s="329" t="s">
        <v>7558</v>
      </c>
      <c r="G19" s="330">
        <v>1</v>
      </c>
      <c r="H19" s="331"/>
      <c r="I19" s="332"/>
      <c r="J19" s="353"/>
      <c r="K19" s="188">
        <v>1550</v>
      </c>
      <c r="L19" s="188"/>
      <c r="M19" s="203"/>
    </row>
    <row r="20" spans="1:13" ht="15" customHeight="1">
      <c r="A20" s="353" t="s">
        <v>4992</v>
      </c>
      <c r="B20" s="328" t="s">
        <v>7559</v>
      </c>
      <c r="C20" s="475"/>
      <c r="D20" s="365"/>
      <c r="E20" s="327"/>
      <c r="F20" s="329" t="s">
        <v>7560</v>
      </c>
      <c r="G20" s="330">
        <v>1</v>
      </c>
      <c r="H20" s="331"/>
      <c r="I20" s="332"/>
      <c r="J20" s="353"/>
      <c r="K20" s="188">
        <v>1600</v>
      </c>
      <c r="L20" s="188"/>
      <c r="M20" s="203"/>
    </row>
    <row r="21" spans="1:13" ht="15" customHeight="1">
      <c r="A21" s="353" t="s">
        <v>4992</v>
      </c>
      <c r="B21" s="328" t="s">
        <v>7561</v>
      </c>
      <c r="C21" s="475"/>
      <c r="D21" s="365"/>
      <c r="E21" s="327"/>
      <c r="F21" s="329" t="s">
        <v>7562</v>
      </c>
      <c r="G21" s="330">
        <v>1</v>
      </c>
      <c r="H21" s="331"/>
      <c r="I21" s="332"/>
      <c r="J21" s="353"/>
      <c r="K21" s="188">
        <v>900</v>
      </c>
      <c r="L21" s="188"/>
      <c r="M21" s="203"/>
    </row>
    <row r="22" spans="1:13" ht="15" customHeight="1">
      <c r="A22" s="353" t="s">
        <v>4992</v>
      </c>
      <c r="B22" s="328" t="s">
        <v>7563</v>
      </c>
      <c r="C22" s="475"/>
      <c r="D22" s="365"/>
      <c r="E22" s="327"/>
      <c r="F22" s="329" t="s">
        <v>7564</v>
      </c>
      <c r="G22" s="330">
        <v>1</v>
      </c>
      <c r="H22" s="331"/>
      <c r="I22" s="332"/>
      <c r="J22" s="353"/>
      <c r="K22" s="188">
        <v>200</v>
      </c>
      <c r="L22" s="188"/>
      <c r="M22" s="203"/>
    </row>
    <row r="23" spans="1:13" ht="15" customHeight="1">
      <c r="A23" s="353" t="s">
        <v>4992</v>
      </c>
      <c r="B23" s="328" t="s">
        <v>7565</v>
      </c>
      <c r="C23" s="475"/>
      <c r="D23" s="365"/>
      <c r="E23" s="327"/>
      <c r="F23" s="329" t="s">
        <v>7566</v>
      </c>
      <c r="G23" s="330">
        <v>1</v>
      </c>
      <c r="H23" s="331"/>
      <c r="I23" s="332"/>
      <c r="J23" s="353"/>
      <c r="K23" s="188">
        <v>300</v>
      </c>
      <c r="L23" s="188"/>
      <c r="M23" s="203"/>
    </row>
    <row r="24" spans="1:13" ht="15" customHeight="1">
      <c r="A24" s="353" t="s">
        <v>4992</v>
      </c>
      <c r="B24" s="328" t="s">
        <v>7567</v>
      </c>
      <c r="C24" s="475"/>
      <c r="D24" s="365"/>
      <c r="E24" s="327"/>
      <c r="F24" s="329" t="s">
        <v>7568</v>
      </c>
      <c r="G24" s="330">
        <v>1</v>
      </c>
      <c r="H24" s="331"/>
      <c r="I24" s="332"/>
      <c r="J24" s="353"/>
      <c r="K24" s="188">
        <v>600</v>
      </c>
      <c r="L24" s="188"/>
      <c r="M24" s="203"/>
    </row>
    <row r="25" spans="1:13" ht="15" customHeight="1">
      <c r="A25" s="353" t="s">
        <v>4992</v>
      </c>
      <c r="B25" s="328" t="s">
        <v>7569</v>
      </c>
      <c r="C25" s="475"/>
      <c r="D25" s="365"/>
      <c r="E25" s="327"/>
      <c r="F25" s="329" t="s">
        <v>7570</v>
      </c>
      <c r="G25" s="330">
        <v>1</v>
      </c>
      <c r="H25" s="331"/>
      <c r="I25" s="332"/>
      <c r="J25" s="353"/>
      <c r="K25" s="188">
        <v>800</v>
      </c>
      <c r="L25" s="188"/>
      <c r="M25" s="203"/>
    </row>
    <row r="26" spans="1:13" ht="15" customHeight="1">
      <c r="A26" s="353" t="s">
        <v>4992</v>
      </c>
      <c r="B26" s="354" t="s">
        <v>7571</v>
      </c>
      <c r="C26" s="475"/>
      <c r="D26" s="365"/>
      <c r="E26" s="327"/>
      <c r="F26" s="329" t="s">
        <v>7572</v>
      </c>
      <c r="G26" s="330">
        <v>1</v>
      </c>
      <c r="H26" s="331"/>
      <c r="I26" s="332"/>
      <c r="J26" s="353"/>
      <c r="K26" s="188">
        <v>1450</v>
      </c>
      <c r="L26" s="188"/>
      <c r="M26" s="203"/>
    </row>
    <row r="27" spans="1:13" ht="15" customHeight="1">
      <c r="A27" s="465"/>
      <c r="B27" s="466"/>
      <c r="C27" s="467"/>
      <c r="D27" s="468"/>
      <c r="E27" s="469"/>
      <c r="F27" s="465" t="s">
        <v>7573</v>
      </c>
      <c r="G27" s="470"/>
      <c r="H27" s="471"/>
      <c r="I27" s="472"/>
      <c r="J27" s="465"/>
      <c r="K27" s="202"/>
      <c r="L27" s="202"/>
      <c r="M27" s="217"/>
    </row>
    <row r="28" spans="1:13" ht="15" customHeight="1">
      <c r="A28" s="465"/>
      <c r="B28" s="466"/>
      <c r="C28" s="467"/>
      <c r="D28" s="468"/>
      <c r="E28" s="469"/>
      <c r="F28" s="465" t="s">
        <v>7574</v>
      </c>
      <c r="G28" s="470"/>
      <c r="H28" s="471"/>
      <c r="I28" s="472"/>
      <c r="J28" s="465"/>
      <c r="K28" s="202"/>
      <c r="L28" s="202"/>
      <c r="M28" s="217"/>
    </row>
    <row r="29" spans="1:13" ht="15" customHeight="1">
      <c r="A29" s="353" t="s">
        <v>4992</v>
      </c>
      <c r="B29" s="328" t="s">
        <v>7575</v>
      </c>
      <c r="C29" s="475"/>
      <c r="D29" s="365"/>
      <c r="E29" s="327"/>
      <c r="F29" s="329" t="s">
        <v>7576</v>
      </c>
      <c r="G29" s="330">
        <v>1</v>
      </c>
      <c r="H29" s="331"/>
      <c r="I29" s="332"/>
      <c r="J29" s="353"/>
      <c r="K29" s="188">
        <v>450</v>
      </c>
      <c r="L29" s="188"/>
      <c r="M29" s="203"/>
    </row>
    <row r="30" spans="1:13" ht="15" customHeight="1">
      <c r="A30" s="353" t="s">
        <v>4992</v>
      </c>
      <c r="B30" s="328" t="s">
        <v>7577</v>
      </c>
      <c r="C30" s="475"/>
      <c r="D30" s="365"/>
      <c r="E30" s="327"/>
      <c r="F30" s="329" t="s">
        <v>7578</v>
      </c>
      <c r="G30" s="330">
        <v>1</v>
      </c>
      <c r="H30" s="331"/>
      <c r="I30" s="332"/>
      <c r="J30" s="353"/>
      <c r="K30" s="188">
        <v>500</v>
      </c>
      <c r="L30" s="188"/>
      <c r="M30" s="203"/>
    </row>
    <row r="31" spans="1:13" ht="15" customHeight="1">
      <c r="A31" s="353" t="s">
        <v>4992</v>
      </c>
      <c r="B31" s="328" t="s">
        <v>7579</v>
      </c>
      <c r="C31" s="475"/>
      <c r="D31" s="365"/>
      <c r="E31" s="327"/>
      <c r="F31" s="329" t="s">
        <v>7580</v>
      </c>
      <c r="G31" s="330">
        <v>1</v>
      </c>
      <c r="H31" s="331"/>
      <c r="I31" s="332"/>
      <c r="J31" s="353"/>
      <c r="K31" s="188">
        <v>500</v>
      </c>
      <c r="L31" s="188"/>
      <c r="M31" s="203"/>
    </row>
    <row r="32" spans="1:13" ht="15" customHeight="1">
      <c r="A32" s="353" t="s">
        <v>4992</v>
      </c>
      <c r="B32" s="328" t="s">
        <v>7581</v>
      </c>
      <c r="C32" s="475"/>
      <c r="D32" s="365"/>
      <c r="E32" s="327"/>
      <c r="F32" s="329" t="s">
        <v>7582</v>
      </c>
      <c r="G32" s="330">
        <v>1</v>
      </c>
      <c r="H32" s="331"/>
      <c r="I32" s="332"/>
      <c r="J32" s="353"/>
      <c r="K32" s="188">
        <v>500</v>
      </c>
      <c r="L32" s="188"/>
      <c r="M32" s="203"/>
    </row>
    <row r="33" spans="1:13" ht="15" customHeight="1">
      <c r="A33" s="353" t="s">
        <v>4992</v>
      </c>
      <c r="B33" s="328" t="s">
        <v>7583</v>
      </c>
      <c r="C33" s="475"/>
      <c r="D33" s="365"/>
      <c r="E33" s="327"/>
      <c r="F33" s="329" t="s">
        <v>7584</v>
      </c>
      <c r="G33" s="330">
        <v>1</v>
      </c>
      <c r="H33" s="331"/>
      <c r="I33" s="332"/>
      <c r="J33" s="353"/>
      <c r="K33" s="188">
        <v>600</v>
      </c>
      <c r="L33" s="188"/>
      <c r="M33" s="203"/>
    </row>
    <row r="34" spans="1:13" ht="15" customHeight="1">
      <c r="A34" s="353" t="s">
        <v>4992</v>
      </c>
      <c r="B34" s="328" t="s">
        <v>7585</v>
      </c>
      <c r="C34" s="475"/>
      <c r="D34" s="365"/>
      <c r="E34" s="327"/>
      <c r="F34" s="329" t="s">
        <v>7586</v>
      </c>
      <c r="G34" s="330">
        <v>1</v>
      </c>
      <c r="H34" s="331"/>
      <c r="I34" s="332"/>
      <c r="J34" s="353"/>
      <c r="K34" s="188">
        <v>600</v>
      </c>
      <c r="L34" s="188"/>
      <c r="M34" s="203"/>
    </row>
    <row r="35" spans="1:13" ht="15" customHeight="1">
      <c r="A35" s="353" t="s">
        <v>4992</v>
      </c>
      <c r="B35" s="328" t="s">
        <v>7587</v>
      </c>
      <c r="C35" s="475"/>
      <c r="D35" s="365"/>
      <c r="E35" s="327"/>
      <c r="F35" s="329" t="s">
        <v>7588</v>
      </c>
      <c r="G35" s="330">
        <v>1</v>
      </c>
      <c r="H35" s="331"/>
      <c r="I35" s="332"/>
      <c r="J35" s="353"/>
      <c r="K35" s="188">
        <v>650</v>
      </c>
      <c r="L35" s="188"/>
      <c r="M35" s="203"/>
    </row>
    <row r="36" spans="1:13" ht="15" customHeight="1">
      <c r="A36" s="353" t="s">
        <v>4992</v>
      </c>
      <c r="B36" s="328" t="s">
        <v>7589</v>
      </c>
      <c r="C36" s="475"/>
      <c r="D36" s="365"/>
      <c r="E36" s="327"/>
      <c r="F36" s="329" t="s">
        <v>7590</v>
      </c>
      <c r="G36" s="330">
        <v>1</v>
      </c>
      <c r="H36" s="331"/>
      <c r="I36" s="332"/>
      <c r="J36" s="353"/>
      <c r="K36" s="188">
        <v>700</v>
      </c>
      <c r="L36" s="188"/>
      <c r="M36" s="203"/>
    </row>
    <row r="37" spans="1:13" ht="15" customHeight="1">
      <c r="A37" s="353" t="s">
        <v>4992</v>
      </c>
      <c r="B37" s="328" t="s">
        <v>7591</v>
      </c>
      <c r="C37" s="475"/>
      <c r="D37" s="365"/>
      <c r="E37" s="327"/>
      <c r="F37" s="329" t="s">
        <v>7592</v>
      </c>
      <c r="G37" s="330">
        <v>1</v>
      </c>
      <c r="H37" s="331"/>
      <c r="I37" s="332"/>
      <c r="J37" s="353"/>
      <c r="K37" s="188">
        <v>850</v>
      </c>
      <c r="L37" s="188"/>
      <c r="M37" s="203"/>
    </row>
    <row r="38" spans="1:13" ht="15" customHeight="1">
      <c r="A38" s="353" t="s">
        <v>4992</v>
      </c>
      <c r="B38" s="328" t="s">
        <v>7593</v>
      </c>
      <c r="C38" s="475"/>
      <c r="D38" s="365"/>
      <c r="E38" s="327"/>
      <c r="F38" s="329" t="s">
        <v>7594</v>
      </c>
      <c r="G38" s="330">
        <v>1</v>
      </c>
      <c r="H38" s="331"/>
      <c r="I38" s="332"/>
      <c r="J38" s="353"/>
      <c r="K38" s="188">
        <v>950</v>
      </c>
      <c r="L38" s="188"/>
      <c r="M38" s="203"/>
    </row>
    <row r="39" spans="1:13" ht="15" customHeight="1">
      <c r="A39" s="353" t="s">
        <v>4992</v>
      </c>
      <c r="B39" s="328" t="s">
        <v>7595</v>
      </c>
      <c r="C39" s="475"/>
      <c r="D39" s="365"/>
      <c r="E39" s="327"/>
      <c r="F39" s="329" t="s">
        <v>7596</v>
      </c>
      <c r="G39" s="330">
        <v>1</v>
      </c>
      <c r="H39" s="331"/>
      <c r="I39" s="332"/>
      <c r="J39" s="353"/>
      <c r="K39" s="188">
        <v>1000</v>
      </c>
      <c r="L39" s="188"/>
      <c r="M39" s="203"/>
    </row>
    <row r="40" spans="1:13" ht="15" customHeight="1">
      <c r="A40" s="353" t="s">
        <v>4992</v>
      </c>
      <c r="B40" s="328" t="s">
        <v>7597</v>
      </c>
      <c r="C40" s="475"/>
      <c r="D40" s="365"/>
      <c r="E40" s="327"/>
      <c r="F40" s="329" t="s">
        <v>7598</v>
      </c>
      <c r="G40" s="330">
        <v>1</v>
      </c>
      <c r="H40" s="331"/>
      <c r="I40" s="332"/>
      <c r="J40" s="353"/>
      <c r="K40" s="188">
        <v>1000</v>
      </c>
      <c r="L40" s="188"/>
      <c r="M40" s="203"/>
    </row>
    <row r="41" spans="1:13" ht="15" customHeight="1">
      <c r="A41" s="353" t="s">
        <v>4992</v>
      </c>
      <c r="B41" s="328" t="s">
        <v>7599</v>
      </c>
      <c r="C41" s="475"/>
      <c r="D41" s="365"/>
      <c r="E41" s="327"/>
      <c r="F41" s="329" t="s">
        <v>7600</v>
      </c>
      <c r="G41" s="330">
        <v>1</v>
      </c>
      <c r="H41" s="331"/>
      <c r="I41" s="332"/>
      <c r="J41" s="353"/>
      <c r="K41" s="188">
        <v>850</v>
      </c>
      <c r="L41" s="188"/>
      <c r="M41" s="203"/>
    </row>
    <row r="42" spans="1:13" ht="15" customHeight="1">
      <c r="A42" s="353" t="s">
        <v>4992</v>
      </c>
      <c r="B42" s="328" t="s">
        <v>7601</v>
      </c>
      <c r="C42" s="475"/>
      <c r="D42" s="365"/>
      <c r="E42" s="327"/>
      <c r="F42" s="329" t="s">
        <v>7602</v>
      </c>
      <c r="G42" s="330">
        <v>1</v>
      </c>
      <c r="H42" s="331"/>
      <c r="I42" s="332"/>
      <c r="J42" s="353"/>
      <c r="K42" s="188">
        <v>1700</v>
      </c>
      <c r="L42" s="188"/>
      <c r="M42" s="203"/>
    </row>
    <row r="43" spans="1:13" ht="15" customHeight="1">
      <c r="A43" s="353" t="s">
        <v>4992</v>
      </c>
      <c r="B43" s="328" t="s">
        <v>7603</v>
      </c>
      <c r="C43" s="475"/>
      <c r="D43" s="365"/>
      <c r="E43" s="327"/>
      <c r="F43" s="329" t="s">
        <v>7604</v>
      </c>
      <c r="G43" s="330">
        <v>1</v>
      </c>
      <c r="H43" s="331"/>
      <c r="I43" s="332"/>
      <c r="J43" s="353"/>
      <c r="K43" s="188">
        <v>1150</v>
      </c>
      <c r="L43" s="188"/>
      <c r="M43" s="203"/>
    </row>
    <row r="44" spans="1:13" ht="15" customHeight="1">
      <c r="A44" s="353" t="s">
        <v>4992</v>
      </c>
      <c r="B44" s="328" t="s">
        <v>7605</v>
      </c>
      <c r="C44" s="475"/>
      <c r="D44" s="365"/>
      <c r="E44" s="327"/>
      <c r="F44" s="329" t="s">
        <v>7606</v>
      </c>
      <c r="G44" s="330">
        <v>1</v>
      </c>
      <c r="H44" s="331"/>
      <c r="I44" s="332"/>
      <c r="J44" s="353"/>
      <c r="K44" s="188">
        <v>1200</v>
      </c>
      <c r="L44" s="188"/>
      <c r="M44" s="203"/>
    </row>
    <row r="45" spans="1:13" ht="15" customHeight="1">
      <c r="A45" s="353" t="s">
        <v>4992</v>
      </c>
      <c r="B45" s="328" t="s">
        <v>7607</v>
      </c>
      <c r="C45" s="475"/>
      <c r="D45" s="365"/>
      <c r="E45" s="327"/>
      <c r="F45" s="329" t="s">
        <v>7608</v>
      </c>
      <c r="G45" s="330">
        <v>1</v>
      </c>
      <c r="H45" s="331"/>
      <c r="I45" s="332"/>
      <c r="J45" s="353"/>
      <c r="K45" s="188">
        <v>1350</v>
      </c>
      <c r="L45" s="188"/>
      <c r="M45" s="203"/>
    </row>
    <row r="46" spans="1:13" ht="15" customHeight="1">
      <c r="A46" s="353" t="s">
        <v>4992</v>
      </c>
      <c r="B46" s="328" t="s">
        <v>7609</v>
      </c>
      <c r="C46" s="475"/>
      <c r="D46" s="365"/>
      <c r="E46" s="327"/>
      <c r="F46" s="329" t="s">
        <v>7610</v>
      </c>
      <c r="G46" s="330">
        <v>1</v>
      </c>
      <c r="H46" s="331"/>
      <c r="I46" s="332"/>
      <c r="J46" s="353"/>
      <c r="K46" s="188">
        <v>1350</v>
      </c>
      <c r="L46" s="188"/>
      <c r="M46" s="203"/>
    </row>
    <row r="47" spans="1:13" ht="15" customHeight="1">
      <c r="A47" s="353" t="s">
        <v>4992</v>
      </c>
      <c r="B47" s="328" t="s">
        <v>7611</v>
      </c>
      <c r="C47" s="475"/>
      <c r="D47" s="365"/>
      <c r="E47" s="327"/>
      <c r="F47" s="329" t="s">
        <v>7612</v>
      </c>
      <c r="G47" s="330">
        <v>1</v>
      </c>
      <c r="H47" s="331"/>
      <c r="I47" s="332"/>
      <c r="J47" s="353"/>
      <c r="K47" s="188">
        <v>650</v>
      </c>
      <c r="L47" s="188"/>
      <c r="M47" s="203"/>
    </row>
    <row r="48" spans="1:13" ht="15" customHeight="1">
      <c r="A48" s="353" t="s">
        <v>4992</v>
      </c>
      <c r="B48" s="328" t="s">
        <v>7613</v>
      </c>
      <c r="C48" s="475"/>
      <c r="D48" s="365"/>
      <c r="E48" s="327"/>
      <c r="F48" s="329" t="s">
        <v>7614</v>
      </c>
      <c r="G48" s="330">
        <v>1</v>
      </c>
      <c r="H48" s="331"/>
      <c r="I48" s="332"/>
      <c r="J48" s="353"/>
      <c r="K48" s="188">
        <v>200</v>
      </c>
      <c r="L48" s="188"/>
      <c r="M48" s="203"/>
    </row>
    <row r="49" spans="1:13" ht="15" customHeight="1">
      <c r="A49" s="353" t="s">
        <v>4992</v>
      </c>
      <c r="B49" s="328" t="s">
        <v>7615</v>
      </c>
      <c r="C49" s="475"/>
      <c r="D49" s="365"/>
      <c r="E49" s="327"/>
      <c r="F49" s="329" t="s">
        <v>7616</v>
      </c>
      <c r="G49" s="330">
        <v>1</v>
      </c>
      <c r="H49" s="331"/>
      <c r="I49" s="332"/>
      <c r="J49" s="353"/>
      <c r="K49" s="188">
        <v>300</v>
      </c>
      <c r="L49" s="188"/>
      <c r="M49" s="203"/>
    </row>
    <row r="50" spans="1:13" ht="15" customHeight="1">
      <c r="A50" s="353" t="s">
        <v>4992</v>
      </c>
      <c r="B50" s="328" t="s">
        <v>7617</v>
      </c>
      <c r="C50" s="475"/>
      <c r="D50" s="365"/>
      <c r="E50" s="327"/>
      <c r="F50" s="329" t="s">
        <v>7618</v>
      </c>
      <c r="G50" s="330">
        <v>1</v>
      </c>
      <c r="H50" s="331"/>
      <c r="I50" s="332"/>
      <c r="J50" s="353"/>
      <c r="K50" s="188">
        <v>450</v>
      </c>
      <c r="L50" s="188"/>
      <c r="M50" s="203"/>
    </row>
    <row r="51" spans="1:13" ht="15" customHeight="1">
      <c r="A51" s="353" t="s">
        <v>4992</v>
      </c>
      <c r="B51" s="328" t="s">
        <v>7619</v>
      </c>
      <c r="C51" s="475"/>
      <c r="D51" s="365"/>
      <c r="E51" s="327"/>
      <c r="F51" s="329" t="s">
        <v>7620</v>
      </c>
      <c r="G51" s="330">
        <v>1</v>
      </c>
      <c r="H51" s="331"/>
      <c r="I51" s="332"/>
      <c r="J51" s="353"/>
      <c r="K51" s="188">
        <v>500</v>
      </c>
      <c r="L51" s="188"/>
      <c r="M51" s="203"/>
    </row>
    <row r="52" spans="1:13" ht="15" customHeight="1">
      <c r="A52" s="353" t="s">
        <v>4992</v>
      </c>
      <c r="B52" s="328" t="s">
        <v>7621</v>
      </c>
      <c r="C52" s="475"/>
      <c r="D52" s="365"/>
      <c r="E52" s="327"/>
      <c r="F52" s="329" t="s">
        <v>7622</v>
      </c>
      <c r="G52" s="330">
        <v>1</v>
      </c>
      <c r="H52" s="331"/>
      <c r="I52" s="332"/>
      <c r="J52" s="353"/>
      <c r="K52" s="188">
        <v>600</v>
      </c>
      <c r="L52" s="188"/>
      <c r="M52" s="203"/>
    </row>
    <row r="53" spans="1:13" ht="15" customHeight="1">
      <c r="A53" s="353" t="s">
        <v>4992</v>
      </c>
      <c r="B53" s="328" t="s">
        <v>7623</v>
      </c>
      <c r="C53" s="475"/>
      <c r="D53" s="365"/>
      <c r="E53" s="327"/>
      <c r="F53" s="329" t="s">
        <v>7624</v>
      </c>
      <c r="G53" s="330">
        <v>1</v>
      </c>
      <c r="H53" s="331"/>
      <c r="I53" s="332"/>
      <c r="J53" s="353"/>
      <c r="K53" s="188">
        <v>700</v>
      </c>
      <c r="L53" s="188"/>
      <c r="M53" s="203"/>
    </row>
    <row r="54" spans="1:13" ht="15" customHeight="1">
      <c r="A54" s="353" t="s">
        <v>4992</v>
      </c>
      <c r="B54" s="328" t="s">
        <v>7625</v>
      </c>
      <c r="C54" s="475"/>
      <c r="D54" s="365"/>
      <c r="E54" s="327"/>
      <c r="F54" s="329" t="s">
        <v>7626</v>
      </c>
      <c r="G54" s="330">
        <v>1</v>
      </c>
      <c r="H54" s="331"/>
      <c r="I54" s="332"/>
      <c r="J54" s="353"/>
      <c r="K54" s="188">
        <v>1050</v>
      </c>
      <c r="L54" s="188"/>
      <c r="M54" s="203"/>
    </row>
    <row r="55" spans="1:13" ht="15" customHeight="1">
      <c r="A55" s="465"/>
      <c r="B55" s="466"/>
      <c r="C55" s="467"/>
      <c r="D55" s="468"/>
      <c r="E55" s="469"/>
      <c r="F55" s="465" t="s">
        <v>7627</v>
      </c>
      <c r="G55" s="470"/>
      <c r="H55" s="471"/>
      <c r="I55" s="472"/>
      <c r="J55" s="465"/>
      <c r="K55" s="202"/>
      <c r="L55" s="202"/>
      <c r="M55" s="217"/>
    </row>
    <row r="56" spans="1:13" ht="15" customHeight="1">
      <c r="A56" s="353" t="s">
        <v>4992</v>
      </c>
      <c r="B56" s="328" t="s">
        <v>7628</v>
      </c>
      <c r="C56" s="475"/>
      <c r="D56" s="365"/>
      <c r="E56" s="327"/>
      <c r="F56" s="329" t="s">
        <v>7629</v>
      </c>
      <c r="G56" s="330">
        <v>1</v>
      </c>
      <c r="H56" s="331"/>
      <c r="I56" s="332"/>
      <c r="J56" s="353"/>
      <c r="K56" s="188">
        <v>450</v>
      </c>
      <c r="L56" s="188"/>
      <c r="M56" s="203"/>
    </row>
    <row r="57" spans="1:13" ht="15" customHeight="1">
      <c r="A57" s="353" t="s">
        <v>4992</v>
      </c>
      <c r="B57" s="328" t="s">
        <v>7630</v>
      </c>
      <c r="C57" s="475"/>
      <c r="D57" s="365"/>
      <c r="E57" s="327"/>
      <c r="F57" s="329" t="s">
        <v>7631</v>
      </c>
      <c r="G57" s="330">
        <v>1</v>
      </c>
      <c r="H57" s="331"/>
      <c r="I57" s="332"/>
      <c r="J57" s="353"/>
      <c r="K57" s="188">
        <v>500</v>
      </c>
      <c r="L57" s="188"/>
      <c r="M57" s="203"/>
    </row>
    <row r="58" spans="1:13" ht="15" customHeight="1">
      <c r="A58" s="353" t="s">
        <v>4992</v>
      </c>
      <c r="B58" s="328" t="s">
        <v>7632</v>
      </c>
      <c r="C58" s="475"/>
      <c r="D58" s="365"/>
      <c r="E58" s="327"/>
      <c r="F58" s="329" t="s">
        <v>7633</v>
      </c>
      <c r="G58" s="330">
        <v>1</v>
      </c>
      <c r="H58" s="331"/>
      <c r="I58" s="332"/>
      <c r="J58" s="353"/>
      <c r="K58" s="188">
        <v>500</v>
      </c>
      <c r="L58" s="188"/>
      <c r="M58" s="203"/>
    </row>
    <row r="59" spans="1:13" ht="15" customHeight="1">
      <c r="A59" s="353" t="s">
        <v>4992</v>
      </c>
      <c r="B59" s="328" t="s">
        <v>7634</v>
      </c>
      <c r="C59" s="475"/>
      <c r="D59" s="365"/>
      <c r="E59" s="327"/>
      <c r="F59" s="329" t="s">
        <v>7635</v>
      </c>
      <c r="G59" s="330">
        <v>1</v>
      </c>
      <c r="H59" s="331"/>
      <c r="I59" s="332"/>
      <c r="J59" s="353"/>
      <c r="K59" s="188">
        <v>550</v>
      </c>
      <c r="L59" s="188"/>
      <c r="M59" s="203"/>
    </row>
    <row r="60" spans="1:13" ht="15" customHeight="1">
      <c r="A60" s="353" t="s">
        <v>4992</v>
      </c>
      <c r="B60" s="328" t="s">
        <v>7636</v>
      </c>
      <c r="C60" s="475"/>
      <c r="D60" s="365"/>
      <c r="E60" s="327"/>
      <c r="F60" s="329" t="s">
        <v>7637</v>
      </c>
      <c r="G60" s="330">
        <v>1</v>
      </c>
      <c r="H60" s="331"/>
      <c r="I60" s="332"/>
      <c r="J60" s="353"/>
      <c r="K60" s="188">
        <v>600</v>
      </c>
      <c r="L60" s="188"/>
      <c r="M60" s="203"/>
    </row>
    <row r="61" spans="1:13" ht="15" customHeight="1">
      <c r="A61" s="353" t="s">
        <v>4992</v>
      </c>
      <c r="B61" s="328" t="s">
        <v>7638</v>
      </c>
      <c r="C61" s="475"/>
      <c r="D61" s="365"/>
      <c r="E61" s="327"/>
      <c r="F61" s="329" t="s">
        <v>7639</v>
      </c>
      <c r="G61" s="330">
        <v>1</v>
      </c>
      <c r="H61" s="331"/>
      <c r="I61" s="332"/>
      <c r="J61" s="353"/>
      <c r="K61" s="188">
        <v>600</v>
      </c>
      <c r="L61" s="188"/>
      <c r="M61" s="203"/>
    </row>
    <row r="62" spans="1:13" ht="15" customHeight="1">
      <c r="A62" s="353" t="s">
        <v>4992</v>
      </c>
      <c r="B62" s="328" t="s">
        <v>7640</v>
      </c>
      <c r="C62" s="475"/>
      <c r="D62" s="365"/>
      <c r="E62" s="327"/>
      <c r="F62" s="329" t="s">
        <v>7641</v>
      </c>
      <c r="G62" s="330">
        <v>1</v>
      </c>
      <c r="H62" s="331"/>
      <c r="I62" s="332"/>
      <c r="J62" s="353"/>
      <c r="K62" s="188">
        <v>650</v>
      </c>
      <c r="L62" s="188"/>
      <c r="M62" s="203"/>
    </row>
    <row r="63" spans="1:13" ht="15" customHeight="1">
      <c r="A63" s="353" t="s">
        <v>4992</v>
      </c>
      <c r="B63" s="328" t="s">
        <v>7642</v>
      </c>
      <c r="C63" s="475"/>
      <c r="D63" s="365"/>
      <c r="E63" s="327"/>
      <c r="F63" s="329" t="s">
        <v>7643</v>
      </c>
      <c r="G63" s="330">
        <v>1</v>
      </c>
      <c r="H63" s="331"/>
      <c r="I63" s="332"/>
      <c r="J63" s="353"/>
      <c r="K63" s="188">
        <v>750</v>
      </c>
      <c r="L63" s="188"/>
      <c r="M63" s="203"/>
    </row>
    <row r="64" spans="1:13" ht="15" customHeight="1">
      <c r="A64" s="353" t="s">
        <v>4992</v>
      </c>
      <c r="B64" s="328" t="s">
        <v>7644</v>
      </c>
      <c r="C64" s="475"/>
      <c r="D64" s="365"/>
      <c r="E64" s="327"/>
      <c r="F64" s="329" t="s">
        <v>7645</v>
      </c>
      <c r="G64" s="330">
        <v>1</v>
      </c>
      <c r="H64" s="331"/>
      <c r="I64" s="332"/>
      <c r="J64" s="353"/>
      <c r="K64" s="188">
        <v>850</v>
      </c>
      <c r="L64" s="188"/>
      <c r="M64" s="203"/>
    </row>
    <row r="65" spans="1:13" ht="15" customHeight="1">
      <c r="A65" s="353" t="s">
        <v>4992</v>
      </c>
      <c r="B65" s="328" t="s">
        <v>7646</v>
      </c>
      <c r="C65" s="475"/>
      <c r="D65" s="365"/>
      <c r="E65" s="327"/>
      <c r="F65" s="329" t="s">
        <v>7647</v>
      </c>
      <c r="G65" s="330">
        <v>1</v>
      </c>
      <c r="H65" s="331"/>
      <c r="I65" s="332"/>
      <c r="J65" s="353"/>
      <c r="K65" s="188">
        <v>950</v>
      </c>
      <c r="L65" s="188"/>
      <c r="M65" s="203"/>
    </row>
    <row r="66" spans="1:13" ht="15" customHeight="1">
      <c r="A66" s="353" t="s">
        <v>4992</v>
      </c>
      <c r="B66" s="328" t="s">
        <v>7648</v>
      </c>
      <c r="C66" s="475"/>
      <c r="D66" s="365"/>
      <c r="E66" s="327"/>
      <c r="F66" s="329" t="s">
        <v>7649</v>
      </c>
      <c r="G66" s="330">
        <v>1</v>
      </c>
      <c r="H66" s="331"/>
      <c r="I66" s="332"/>
      <c r="J66" s="353"/>
      <c r="K66" s="188">
        <v>1000</v>
      </c>
      <c r="L66" s="188"/>
      <c r="M66" s="203"/>
    </row>
    <row r="67" spans="1:13" ht="15" customHeight="1">
      <c r="A67" s="353" t="s">
        <v>4992</v>
      </c>
      <c r="B67" s="328" t="s">
        <v>7650</v>
      </c>
      <c r="C67" s="475"/>
      <c r="D67" s="365"/>
      <c r="E67" s="327"/>
      <c r="F67" s="329" t="s">
        <v>7651</v>
      </c>
      <c r="G67" s="330">
        <v>1</v>
      </c>
      <c r="H67" s="331"/>
      <c r="I67" s="332"/>
      <c r="J67" s="353"/>
      <c r="K67" s="188">
        <v>1100</v>
      </c>
      <c r="L67" s="188"/>
      <c r="M67" s="203"/>
    </row>
    <row r="68" spans="1:13" ht="15" customHeight="1">
      <c r="A68" s="353" t="s">
        <v>4992</v>
      </c>
      <c r="B68" s="328" t="s">
        <v>7652</v>
      </c>
      <c r="C68" s="475"/>
      <c r="D68" s="365"/>
      <c r="E68" s="327"/>
      <c r="F68" s="329" t="s">
        <v>7653</v>
      </c>
      <c r="G68" s="330">
        <v>1</v>
      </c>
      <c r="H68" s="331"/>
      <c r="I68" s="332"/>
      <c r="J68" s="353"/>
      <c r="K68" s="188">
        <v>850</v>
      </c>
      <c r="L68" s="188"/>
      <c r="M68" s="203"/>
    </row>
    <row r="69" spans="1:13" ht="15" customHeight="1">
      <c r="A69" s="353" t="s">
        <v>4992</v>
      </c>
      <c r="B69" s="328" t="s">
        <v>7654</v>
      </c>
      <c r="C69" s="475"/>
      <c r="D69" s="365"/>
      <c r="E69" s="327"/>
      <c r="F69" s="329" t="s">
        <v>7655</v>
      </c>
      <c r="G69" s="330">
        <v>1</v>
      </c>
      <c r="H69" s="331"/>
      <c r="I69" s="332"/>
      <c r="J69" s="353"/>
      <c r="K69" s="188">
        <v>1700</v>
      </c>
      <c r="L69" s="188"/>
      <c r="M69" s="203"/>
    </row>
    <row r="70" spans="1:13" ht="15" customHeight="1">
      <c r="A70" s="353" t="s">
        <v>4992</v>
      </c>
      <c r="B70" s="328" t="s">
        <v>7656</v>
      </c>
      <c r="C70" s="475"/>
      <c r="D70" s="365"/>
      <c r="E70" s="327"/>
      <c r="F70" s="329" t="s">
        <v>7657</v>
      </c>
      <c r="G70" s="330">
        <v>1</v>
      </c>
      <c r="H70" s="331"/>
      <c r="I70" s="332"/>
      <c r="J70" s="353"/>
      <c r="K70" s="188">
        <v>1150</v>
      </c>
      <c r="L70" s="188"/>
      <c r="M70" s="203"/>
    </row>
    <row r="71" spans="1:13" ht="15" customHeight="1">
      <c r="A71" s="353" t="s">
        <v>4992</v>
      </c>
      <c r="B71" s="328" t="s">
        <v>7658</v>
      </c>
      <c r="C71" s="475"/>
      <c r="D71" s="365"/>
      <c r="E71" s="327"/>
      <c r="F71" s="329" t="s">
        <v>7659</v>
      </c>
      <c r="G71" s="330">
        <v>1</v>
      </c>
      <c r="H71" s="331"/>
      <c r="I71" s="332"/>
      <c r="J71" s="353"/>
      <c r="K71" s="188">
        <v>1200</v>
      </c>
      <c r="L71" s="188"/>
      <c r="M71" s="203"/>
    </row>
    <row r="72" spans="1:13" ht="15" customHeight="1">
      <c r="A72" s="353" t="s">
        <v>4992</v>
      </c>
      <c r="B72" s="328" t="s">
        <v>7660</v>
      </c>
      <c r="C72" s="475"/>
      <c r="D72" s="365"/>
      <c r="E72" s="327"/>
      <c r="F72" s="329" t="s">
        <v>7661</v>
      </c>
      <c r="G72" s="330">
        <v>1</v>
      </c>
      <c r="H72" s="331"/>
      <c r="I72" s="332"/>
      <c r="J72" s="353"/>
      <c r="K72" s="188">
        <v>1350</v>
      </c>
      <c r="L72" s="188"/>
      <c r="M72" s="203"/>
    </row>
    <row r="73" spans="1:13" ht="15" customHeight="1">
      <c r="A73" s="353" t="s">
        <v>4992</v>
      </c>
      <c r="B73" s="328" t="s">
        <v>7662</v>
      </c>
      <c r="C73" s="475"/>
      <c r="D73" s="365"/>
      <c r="E73" s="327"/>
      <c r="F73" s="329" t="s">
        <v>7663</v>
      </c>
      <c r="G73" s="330">
        <v>1</v>
      </c>
      <c r="H73" s="331"/>
      <c r="I73" s="332"/>
      <c r="J73" s="353"/>
      <c r="K73" s="188">
        <v>1500</v>
      </c>
      <c r="L73" s="188"/>
      <c r="M73" s="203"/>
    </row>
    <row r="74" spans="1:13" ht="15" customHeight="1">
      <c r="A74" s="353" t="s">
        <v>4992</v>
      </c>
      <c r="B74" s="328" t="s">
        <v>7664</v>
      </c>
      <c r="C74" s="475"/>
      <c r="D74" s="365"/>
      <c r="E74" s="327"/>
      <c r="F74" s="329" t="s">
        <v>7665</v>
      </c>
      <c r="G74" s="330">
        <v>1</v>
      </c>
      <c r="H74" s="331"/>
      <c r="I74" s="332"/>
      <c r="J74" s="353"/>
      <c r="K74" s="188">
        <v>650</v>
      </c>
      <c r="L74" s="188"/>
      <c r="M74" s="203"/>
    </row>
    <row r="75" spans="1:13" ht="15" customHeight="1">
      <c r="A75" s="353" t="s">
        <v>4992</v>
      </c>
      <c r="B75" s="328" t="s">
        <v>7666</v>
      </c>
      <c r="C75" s="475"/>
      <c r="D75" s="365"/>
      <c r="E75" s="327"/>
      <c r="F75" s="329" t="s">
        <v>7667</v>
      </c>
      <c r="G75" s="330">
        <v>1</v>
      </c>
      <c r="H75" s="331"/>
      <c r="I75" s="332"/>
      <c r="J75" s="353"/>
      <c r="K75" s="188">
        <v>200</v>
      </c>
      <c r="L75" s="188"/>
      <c r="M75" s="203"/>
    </row>
    <row r="76" spans="1:13" ht="15" customHeight="1">
      <c r="A76" s="353" t="s">
        <v>4992</v>
      </c>
      <c r="B76" s="328" t="s">
        <v>7668</v>
      </c>
      <c r="C76" s="475"/>
      <c r="D76" s="365"/>
      <c r="E76" s="327"/>
      <c r="F76" s="329" t="s">
        <v>7669</v>
      </c>
      <c r="G76" s="330">
        <v>1</v>
      </c>
      <c r="H76" s="331"/>
      <c r="I76" s="332"/>
      <c r="J76" s="353"/>
      <c r="K76" s="188">
        <v>300</v>
      </c>
      <c r="L76" s="188"/>
      <c r="M76" s="203"/>
    </row>
    <row r="77" spans="1:13" ht="15" customHeight="1">
      <c r="A77" s="353" t="s">
        <v>4992</v>
      </c>
      <c r="B77" s="328" t="s">
        <v>7670</v>
      </c>
      <c r="C77" s="475"/>
      <c r="D77" s="365"/>
      <c r="E77" s="327"/>
      <c r="F77" s="329" t="s">
        <v>7671</v>
      </c>
      <c r="G77" s="330">
        <v>1</v>
      </c>
      <c r="H77" s="331"/>
      <c r="I77" s="332"/>
      <c r="J77" s="353"/>
      <c r="K77" s="188">
        <v>450</v>
      </c>
      <c r="L77" s="188"/>
      <c r="M77" s="203"/>
    </row>
    <row r="78" spans="1:13" ht="15" customHeight="1">
      <c r="A78" s="353" t="s">
        <v>4992</v>
      </c>
      <c r="B78" s="328" t="s">
        <v>7672</v>
      </c>
      <c r="C78" s="475"/>
      <c r="D78" s="365"/>
      <c r="E78" s="327"/>
      <c r="F78" s="329" t="s">
        <v>7673</v>
      </c>
      <c r="G78" s="330">
        <v>1</v>
      </c>
      <c r="H78" s="331"/>
      <c r="I78" s="332"/>
      <c r="J78" s="353"/>
      <c r="K78" s="188">
        <v>550</v>
      </c>
      <c r="L78" s="188"/>
      <c r="M78" s="203"/>
    </row>
    <row r="79" spans="1:13" ht="15" customHeight="1">
      <c r="A79" s="353" t="s">
        <v>4992</v>
      </c>
      <c r="B79" s="328" t="s">
        <v>7674</v>
      </c>
      <c r="C79" s="475"/>
      <c r="D79" s="365"/>
      <c r="E79" s="327"/>
      <c r="F79" s="329" t="s">
        <v>7675</v>
      </c>
      <c r="G79" s="330">
        <v>1</v>
      </c>
      <c r="H79" s="331"/>
      <c r="I79" s="332"/>
      <c r="J79" s="353"/>
      <c r="K79" s="188">
        <v>600</v>
      </c>
      <c r="L79" s="188"/>
      <c r="M79" s="203"/>
    </row>
    <row r="80" spans="1:13" ht="15" customHeight="1">
      <c r="A80" s="353" t="s">
        <v>4992</v>
      </c>
      <c r="B80" s="328" t="s">
        <v>7676</v>
      </c>
      <c r="C80" s="475"/>
      <c r="D80" s="365"/>
      <c r="E80" s="327"/>
      <c r="F80" s="329" t="s">
        <v>7677</v>
      </c>
      <c r="G80" s="330">
        <v>1</v>
      </c>
      <c r="H80" s="331"/>
      <c r="I80" s="332"/>
      <c r="J80" s="353"/>
      <c r="K80" s="188">
        <v>750</v>
      </c>
      <c r="L80" s="188"/>
      <c r="M80" s="203"/>
    </row>
    <row r="81" spans="1:13" ht="15" customHeight="1">
      <c r="A81" s="353" t="s">
        <v>4992</v>
      </c>
      <c r="B81" s="328" t="s">
        <v>7678</v>
      </c>
      <c r="C81" s="475"/>
      <c r="D81" s="365"/>
      <c r="E81" s="327"/>
      <c r="F81" s="329" t="s">
        <v>7679</v>
      </c>
      <c r="G81" s="330">
        <v>1</v>
      </c>
      <c r="H81" s="331"/>
      <c r="I81" s="332"/>
      <c r="J81" s="353"/>
      <c r="K81" s="188">
        <v>1050</v>
      </c>
      <c r="L81" s="188"/>
      <c r="M81" s="203"/>
    </row>
    <row r="82" spans="1:13" ht="15" customHeight="1">
      <c r="A82" s="465"/>
      <c r="B82" s="466"/>
      <c r="C82" s="467"/>
      <c r="D82" s="468"/>
      <c r="E82" s="469"/>
      <c r="F82" s="465" t="s">
        <v>7687</v>
      </c>
      <c r="G82" s="470"/>
      <c r="H82" s="471"/>
      <c r="I82" s="472"/>
      <c r="J82" s="465"/>
      <c r="K82" s="202"/>
      <c r="L82" s="202"/>
      <c r="M82" s="217"/>
    </row>
    <row r="83" spans="1:13" ht="15" customHeight="1">
      <c r="A83" s="353" t="s">
        <v>4992</v>
      </c>
      <c r="B83" s="328" t="s">
        <v>7688</v>
      </c>
      <c r="C83" s="474" t="s">
        <v>6752</v>
      </c>
      <c r="D83" s="365" t="s">
        <v>4226</v>
      </c>
      <c r="E83" s="327" t="s">
        <v>7689</v>
      </c>
      <c r="F83" s="329" t="s">
        <v>7690</v>
      </c>
      <c r="G83" s="330">
        <v>1</v>
      </c>
      <c r="H83" s="331"/>
      <c r="I83" s="332"/>
      <c r="J83" s="353"/>
      <c r="K83" s="363">
        <v>400</v>
      </c>
      <c r="L83" s="188"/>
      <c r="M83" s="203">
        <f t="shared" ref="M83:M108" si="0">K83*L83</f>
        <v>0</v>
      </c>
    </row>
    <row r="84" spans="1:13" ht="15" customHeight="1">
      <c r="A84" s="353" t="s">
        <v>4992</v>
      </c>
      <c r="B84" s="328" t="s">
        <v>7691</v>
      </c>
      <c r="C84" s="474" t="s">
        <v>6752</v>
      </c>
      <c r="D84" s="365" t="s">
        <v>4228</v>
      </c>
      <c r="E84" s="327" t="s">
        <v>7689</v>
      </c>
      <c r="F84" s="329" t="s">
        <v>7692</v>
      </c>
      <c r="G84" s="330">
        <v>1</v>
      </c>
      <c r="H84" s="331"/>
      <c r="I84" s="332"/>
      <c r="J84" s="353"/>
      <c r="K84" s="363">
        <v>400</v>
      </c>
      <c r="L84" s="188"/>
      <c r="M84" s="203">
        <f t="shared" si="0"/>
        <v>0</v>
      </c>
    </row>
    <row r="85" spans="1:13" ht="15" customHeight="1">
      <c r="A85" s="353" t="s">
        <v>4992</v>
      </c>
      <c r="B85" s="328" t="s">
        <v>7693</v>
      </c>
      <c r="C85" s="474" t="s">
        <v>6752</v>
      </c>
      <c r="D85" s="365" t="s">
        <v>4232</v>
      </c>
      <c r="E85" s="327" t="s">
        <v>7689</v>
      </c>
      <c r="F85" s="329" t="s">
        <v>7694</v>
      </c>
      <c r="G85" s="330">
        <v>1</v>
      </c>
      <c r="H85" s="331"/>
      <c r="I85" s="332"/>
      <c r="J85" s="353"/>
      <c r="K85" s="363">
        <v>450</v>
      </c>
      <c r="L85" s="188"/>
      <c r="M85" s="203">
        <f t="shared" si="0"/>
        <v>0</v>
      </c>
    </row>
    <row r="86" spans="1:13" ht="15" customHeight="1">
      <c r="A86" s="353" t="s">
        <v>4992</v>
      </c>
      <c r="B86" s="328" t="s">
        <v>7695</v>
      </c>
      <c r="C86" s="474" t="s">
        <v>6752</v>
      </c>
      <c r="D86" s="365" t="s">
        <v>4234</v>
      </c>
      <c r="E86" s="327" t="s">
        <v>7689</v>
      </c>
      <c r="F86" s="329" t="s">
        <v>7696</v>
      </c>
      <c r="G86" s="330">
        <v>1</v>
      </c>
      <c r="H86" s="331"/>
      <c r="I86" s="332"/>
      <c r="J86" s="353"/>
      <c r="K86" s="363">
        <v>450</v>
      </c>
      <c r="L86" s="188"/>
      <c r="M86" s="203">
        <f t="shared" si="0"/>
        <v>0</v>
      </c>
    </row>
    <row r="87" spans="1:13" ht="15" customHeight="1">
      <c r="A87" s="353" t="s">
        <v>4992</v>
      </c>
      <c r="B87" s="328" t="s">
        <v>7697</v>
      </c>
      <c r="C87" s="474" t="s">
        <v>6752</v>
      </c>
      <c r="D87" s="365" t="s">
        <v>4235</v>
      </c>
      <c r="E87" s="327" t="s">
        <v>7689</v>
      </c>
      <c r="F87" s="329" t="s">
        <v>7698</v>
      </c>
      <c r="G87" s="330">
        <v>1</v>
      </c>
      <c r="H87" s="331"/>
      <c r="I87" s="332"/>
      <c r="J87" s="353"/>
      <c r="K87" s="363">
        <v>500</v>
      </c>
      <c r="L87" s="188"/>
      <c r="M87" s="203">
        <f t="shared" si="0"/>
        <v>0</v>
      </c>
    </row>
    <row r="88" spans="1:13" ht="15" customHeight="1">
      <c r="A88" s="353" t="s">
        <v>4992</v>
      </c>
      <c r="B88" s="328" t="s">
        <v>7699</v>
      </c>
      <c r="C88" s="474" t="s">
        <v>6752</v>
      </c>
      <c r="D88" s="365" t="s">
        <v>4236</v>
      </c>
      <c r="E88" s="327" t="s">
        <v>7689</v>
      </c>
      <c r="F88" s="329" t="s">
        <v>7700</v>
      </c>
      <c r="G88" s="330">
        <v>1</v>
      </c>
      <c r="H88" s="331"/>
      <c r="I88" s="332"/>
      <c r="J88" s="353"/>
      <c r="K88" s="363">
        <v>550</v>
      </c>
      <c r="L88" s="188"/>
      <c r="M88" s="203">
        <f t="shared" si="0"/>
        <v>0</v>
      </c>
    </row>
    <row r="89" spans="1:13" ht="15" customHeight="1">
      <c r="A89" s="353" t="s">
        <v>4992</v>
      </c>
      <c r="B89" s="328" t="s">
        <v>7701</v>
      </c>
      <c r="C89" s="474" t="s">
        <v>6752</v>
      </c>
      <c r="D89" s="365" t="s">
        <v>4238</v>
      </c>
      <c r="E89" s="327" t="s">
        <v>7689</v>
      </c>
      <c r="F89" s="329" t="s">
        <v>7702</v>
      </c>
      <c r="G89" s="330">
        <v>1</v>
      </c>
      <c r="H89" s="331"/>
      <c r="I89" s="332"/>
      <c r="J89" s="353"/>
      <c r="K89" s="363">
        <v>550</v>
      </c>
      <c r="L89" s="188"/>
      <c r="M89" s="203">
        <f t="shared" si="0"/>
        <v>0</v>
      </c>
    </row>
    <row r="90" spans="1:13" ht="15" customHeight="1">
      <c r="A90" s="353" t="s">
        <v>4992</v>
      </c>
      <c r="B90" s="328" t="s">
        <v>7703</v>
      </c>
      <c r="C90" s="474" t="s">
        <v>6752</v>
      </c>
      <c r="D90" s="365" t="s">
        <v>4240</v>
      </c>
      <c r="E90" s="327" t="s">
        <v>7689</v>
      </c>
      <c r="F90" s="329" t="s">
        <v>7704</v>
      </c>
      <c r="G90" s="330">
        <v>1</v>
      </c>
      <c r="H90" s="331"/>
      <c r="I90" s="332"/>
      <c r="J90" s="353"/>
      <c r="K90" s="363">
        <v>600</v>
      </c>
      <c r="L90" s="188"/>
      <c r="M90" s="203">
        <f t="shared" si="0"/>
        <v>0</v>
      </c>
    </row>
    <row r="91" spans="1:13" ht="15" customHeight="1">
      <c r="A91" s="353" t="s">
        <v>4992</v>
      </c>
      <c r="B91" s="328" t="s">
        <v>7705</v>
      </c>
      <c r="C91" s="474" t="s">
        <v>6752</v>
      </c>
      <c r="D91" s="365" t="s">
        <v>4251</v>
      </c>
      <c r="E91" s="327" t="s">
        <v>7689</v>
      </c>
      <c r="F91" s="329" t="s">
        <v>7706</v>
      </c>
      <c r="G91" s="330">
        <v>1</v>
      </c>
      <c r="H91" s="331"/>
      <c r="I91" s="332"/>
      <c r="J91" s="353"/>
      <c r="K91" s="363">
        <v>750</v>
      </c>
      <c r="L91" s="188"/>
      <c r="M91" s="203">
        <f t="shared" si="0"/>
        <v>0</v>
      </c>
    </row>
    <row r="92" spans="1:13" ht="15" customHeight="1">
      <c r="A92" s="353" t="s">
        <v>4992</v>
      </c>
      <c r="B92" s="328" t="s">
        <v>7707</v>
      </c>
      <c r="C92" s="474" t="s">
        <v>6752</v>
      </c>
      <c r="D92" s="365" t="s">
        <v>5888</v>
      </c>
      <c r="E92" s="327" t="s">
        <v>7689</v>
      </c>
      <c r="F92" s="329" t="s">
        <v>7708</v>
      </c>
      <c r="G92" s="330">
        <v>1</v>
      </c>
      <c r="H92" s="331"/>
      <c r="I92" s="332"/>
      <c r="J92" s="353"/>
      <c r="K92" s="363">
        <v>800</v>
      </c>
      <c r="L92" s="188"/>
      <c r="M92" s="203">
        <f t="shared" si="0"/>
        <v>0</v>
      </c>
    </row>
    <row r="93" spans="1:13" ht="15" customHeight="1">
      <c r="A93" s="353" t="s">
        <v>4992</v>
      </c>
      <c r="B93" s="328" t="s">
        <v>7709</v>
      </c>
      <c r="C93" s="474" t="s">
        <v>6752</v>
      </c>
      <c r="D93" s="365" t="s">
        <v>4253</v>
      </c>
      <c r="E93" s="327" t="s">
        <v>7689</v>
      </c>
      <c r="F93" s="329" t="s">
        <v>7710</v>
      </c>
      <c r="G93" s="330">
        <v>1</v>
      </c>
      <c r="H93" s="331"/>
      <c r="I93" s="332"/>
      <c r="J93" s="353"/>
      <c r="K93" s="363">
        <v>850</v>
      </c>
      <c r="L93" s="188"/>
      <c r="M93" s="203">
        <f t="shared" si="0"/>
        <v>0</v>
      </c>
    </row>
    <row r="94" spans="1:13" ht="15" customHeight="1">
      <c r="A94" s="353" t="s">
        <v>4992</v>
      </c>
      <c r="B94" s="328" t="s">
        <v>7711</v>
      </c>
      <c r="C94" s="474" t="s">
        <v>6752</v>
      </c>
      <c r="D94" s="365" t="s">
        <v>4255</v>
      </c>
      <c r="E94" s="327" t="s">
        <v>7689</v>
      </c>
      <c r="F94" s="329" t="s">
        <v>7712</v>
      </c>
      <c r="G94" s="330">
        <v>1</v>
      </c>
      <c r="H94" s="331"/>
      <c r="I94" s="332"/>
      <c r="J94" s="353"/>
      <c r="K94" s="363">
        <v>850</v>
      </c>
      <c r="L94" s="188"/>
      <c r="M94" s="203">
        <f t="shared" si="0"/>
        <v>0</v>
      </c>
    </row>
    <row r="95" spans="1:13" ht="15" customHeight="1">
      <c r="A95" s="353" t="s">
        <v>4992</v>
      </c>
      <c r="B95" s="328" t="s">
        <v>7713</v>
      </c>
      <c r="C95" s="474" t="s">
        <v>6752</v>
      </c>
      <c r="D95" s="365" t="s">
        <v>5890</v>
      </c>
      <c r="E95" s="327" t="s">
        <v>7689</v>
      </c>
      <c r="F95" s="329" t="s">
        <v>7714</v>
      </c>
      <c r="G95" s="330">
        <v>1</v>
      </c>
      <c r="H95" s="331"/>
      <c r="I95" s="332"/>
      <c r="J95" s="353"/>
      <c r="K95" s="363">
        <v>750</v>
      </c>
      <c r="L95" s="188"/>
      <c r="M95" s="203">
        <f t="shared" si="0"/>
        <v>0</v>
      </c>
    </row>
    <row r="96" spans="1:13" ht="15" customHeight="1">
      <c r="A96" s="353" t="s">
        <v>4992</v>
      </c>
      <c r="B96" s="328" t="s">
        <v>7715</v>
      </c>
      <c r="C96" s="474" t="s">
        <v>6752</v>
      </c>
      <c r="D96" s="365" t="s">
        <v>5892</v>
      </c>
      <c r="E96" s="327" t="s">
        <v>7689</v>
      </c>
      <c r="F96" s="329" t="s">
        <v>7716</v>
      </c>
      <c r="G96" s="330">
        <v>1</v>
      </c>
      <c r="H96" s="331"/>
      <c r="I96" s="332"/>
      <c r="J96" s="353"/>
      <c r="K96" s="363">
        <v>1450</v>
      </c>
      <c r="L96" s="188"/>
      <c r="M96" s="203">
        <f t="shared" si="0"/>
        <v>0</v>
      </c>
    </row>
    <row r="97" spans="1:13" ht="15" customHeight="1">
      <c r="A97" s="353" t="s">
        <v>4992</v>
      </c>
      <c r="B97" s="328" t="s">
        <v>7717</v>
      </c>
      <c r="C97" s="474" t="s">
        <v>6752</v>
      </c>
      <c r="D97" s="365" t="s">
        <v>4257</v>
      </c>
      <c r="E97" s="327" t="s">
        <v>7689</v>
      </c>
      <c r="F97" s="329" t="s">
        <v>7718</v>
      </c>
      <c r="G97" s="330">
        <v>1</v>
      </c>
      <c r="H97" s="331"/>
      <c r="I97" s="332"/>
      <c r="J97" s="353"/>
      <c r="K97" s="363">
        <v>950</v>
      </c>
      <c r="L97" s="188"/>
      <c r="M97" s="203">
        <f t="shared" si="0"/>
        <v>0</v>
      </c>
    </row>
    <row r="98" spans="1:13" ht="15" customHeight="1">
      <c r="A98" s="353" t="s">
        <v>4992</v>
      </c>
      <c r="B98" s="328" t="s">
        <v>7719</v>
      </c>
      <c r="C98" s="474" t="s">
        <v>6752</v>
      </c>
      <c r="D98" s="365" t="s">
        <v>4259</v>
      </c>
      <c r="E98" s="327" t="s">
        <v>7689</v>
      </c>
      <c r="F98" s="329" t="s">
        <v>7720</v>
      </c>
      <c r="G98" s="330">
        <v>1</v>
      </c>
      <c r="H98" s="331"/>
      <c r="I98" s="332"/>
      <c r="J98" s="353"/>
      <c r="K98" s="363">
        <v>1050</v>
      </c>
      <c r="L98" s="188"/>
      <c r="M98" s="203">
        <f t="shared" si="0"/>
        <v>0</v>
      </c>
    </row>
    <row r="99" spans="1:13" ht="15" customHeight="1">
      <c r="A99" s="353" t="s">
        <v>4992</v>
      </c>
      <c r="B99" s="328" t="s">
        <v>7721</v>
      </c>
      <c r="C99" s="474" t="s">
        <v>6752</v>
      </c>
      <c r="D99" s="365" t="s">
        <v>4298</v>
      </c>
      <c r="E99" s="327" t="s">
        <v>7689</v>
      </c>
      <c r="F99" s="329" t="s">
        <v>7722</v>
      </c>
      <c r="G99" s="330">
        <v>1</v>
      </c>
      <c r="H99" s="331"/>
      <c r="I99" s="332"/>
      <c r="J99" s="353"/>
      <c r="K99" s="363">
        <v>1100</v>
      </c>
      <c r="L99" s="188"/>
      <c r="M99" s="203">
        <f t="shared" si="0"/>
        <v>0</v>
      </c>
    </row>
    <row r="100" spans="1:13" ht="15" customHeight="1">
      <c r="A100" s="353" t="s">
        <v>4992</v>
      </c>
      <c r="B100" s="328" t="s">
        <v>7723</v>
      </c>
      <c r="C100" s="474" t="s">
        <v>6752</v>
      </c>
      <c r="D100" s="365" t="s">
        <v>4300</v>
      </c>
      <c r="E100" s="327" t="s">
        <v>7689</v>
      </c>
      <c r="F100" s="329" t="s">
        <v>7724</v>
      </c>
      <c r="G100" s="330">
        <v>1</v>
      </c>
      <c r="H100" s="331"/>
      <c r="I100" s="332"/>
      <c r="J100" s="353"/>
      <c r="K100" s="363">
        <v>1150</v>
      </c>
      <c r="L100" s="188"/>
      <c r="M100" s="203">
        <f t="shared" si="0"/>
        <v>0</v>
      </c>
    </row>
    <row r="101" spans="1:13" ht="15" customHeight="1">
      <c r="A101" s="353" t="s">
        <v>4992</v>
      </c>
      <c r="B101" s="328" t="s">
        <v>7725</v>
      </c>
      <c r="C101" s="474" t="s">
        <v>6752</v>
      </c>
      <c r="D101" s="365" t="s">
        <v>4302</v>
      </c>
      <c r="E101" s="327" t="s">
        <v>7689</v>
      </c>
      <c r="F101" s="329" t="s">
        <v>7726</v>
      </c>
      <c r="G101" s="330">
        <v>1</v>
      </c>
      <c r="H101" s="331"/>
      <c r="I101" s="332"/>
      <c r="J101" s="353"/>
      <c r="K101" s="363">
        <v>550</v>
      </c>
      <c r="L101" s="188"/>
      <c r="M101" s="203">
        <f t="shared" si="0"/>
        <v>0</v>
      </c>
    </row>
    <row r="102" spans="1:13" ht="15" customHeight="1">
      <c r="A102" s="353" t="s">
        <v>4992</v>
      </c>
      <c r="B102" s="328" t="s">
        <v>7727</v>
      </c>
      <c r="C102" s="474" t="s">
        <v>6752</v>
      </c>
      <c r="D102" s="365" t="s">
        <v>4304</v>
      </c>
      <c r="E102" s="327" t="s">
        <v>7689</v>
      </c>
      <c r="F102" s="329" t="s">
        <v>7728</v>
      </c>
      <c r="G102" s="330">
        <v>1</v>
      </c>
      <c r="H102" s="331"/>
      <c r="I102" s="332"/>
      <c r="J102" s="353"/>
      <c r="K102" s="363">
        <v>200</v>
      </c>
      <c r="L102" s="188"/>
      <c r="M102" s="203">
        <f t="shared" si="0"/>
        <v>0</v>
      </c>
    </row>
    <row r="103" spans="1:13" ht="15" customHeight="1">
      <c r="A103" s="353" t="s">
        <v>4992</v>
      </c>
      <c r="B103" s="328" t="s">
        <v>7729</v>
      </c>
      <c r="C103" s="474" t="s">
        <v>6752</v>
      </c>
      <c r="D103" s="365" t="s">
        <v>4306</v>
      </c>
      <c r="E103" s="327" t="s">
        <v>7689</v>
      </c>
      <c r="F103" s="329" t="s">
        <v>7730</v>
      </c>
      <c r="G103" s="330">
        <v>1</v>
      </c>
      <c r="H103" s="331"/>
      <c r="I103" s="332"/>
      <c r="J103" s="353"/>
      <c r="K103" s="363">
        <v>250</v>
      </c>
      <c r="L103" s="188"/>
      <c r="M103" s="203">
        <f t="shared" si="0"/>
        <v>0</v>
      </c>
    </row>
    <row r="104" spans="1:13" ht="15" customHeight="1">
      <c r="A104" s="353" t="s">
        <v>4992</v>
      </c>
      <c r="B104" s="328" t="s">
        <v>7731</v>
      </c>
      <c r="C104" s="474" t="s">
        <v>6752</v>
      </c>
      <c r="D104" s="365" t="s">
        <v>6797</v>
      </c>
      <c r="E104" s="327" t="s">
        <v>7689</v>
      </c>
      <c r="F104" s="329" t="s">
        <v>7732</v>
      </c>
      <c r="G104" s="330">
        <v>1</v>
      </c>
      <c r="H104" s="331"/>
      <c r="I104" s="332"/>
      <c r="J104" s="353"/>
      <c r="K104" s="363">
        <v>400</v>
      </c>
      <c r="L104" s="188"/>
      <c r="M104" s="203">
        <f t="shared" si="0"/>
        <v>0</v>
      </c>
    </row>
    <row r="105" spans="1:13" ht="15" customHeight="1">
      <c r="A105" s="353" t="s">
        <v>4992</v>
      </c>
      <c r="B105" s="328" t="s">
        <v>7733</v>
      </c>
      <c r="C105" s="474" t="s">
        <v>6752</v>
      </c>
      <c r="D105" s="365" t="s">
        <v>6800</v>
      </c>
      <c r="E105" s="327" t="s">
        <v>7689</v>
      </c>
      <c r="F105" s="329" t="s">
        <v>7734</v>
      </c>
      <c r="G105" s="330">
        <v>1</v>
      </c>
      <c r="H105" s="331"/>
      <c r="I105" s="332"/>
      <c r="J105" s="353"/>
      <c r="K105" s="363">
        <v>450</v>
      </c>
      <c r="L105" s="188"/>
      <c r="M105" s="203">
        <f t="shared" si="0"/>
        <v>0</v>
      </c>
    </row>
    <row r="106" spans="1:13" ht="15" customHeight="1">
      <c r="A106" s="353" t="s">
        <v>4992</v>
      </c>
      <c r="B106" s="328" t="s">
        <v>7735</v>
      </c>
      <c r="C106" s="474" t="s">
        <v>6752</v>
      </c>
      <c r="D106" s="365" t="s">
        <v>6803</v>
      </c>
      <c r="E106" s="327" t="s">
        <v>7689</v>
      </c>
      <c r="F106" s="329" t="s">
        <v>7736</v>
      </c>
      <c r="G106" s="330">
        <v>1</v>
      </c>
      <c r="H106" s="331"/>
      <c r="I106" s="332"/>
      <c r="J106" s="353"/>
      <c r="K106" s="363">
        <v>500</v>
      </c>
      <c r="L106" s="188"/>
      <c r="M106" s="203">
        <f t="shared" si="0"/>
        <v>0</v>
      </c>
    </row>
    <row r="107" spans="1:13" ht="15" customHeight="1">
      <c r="A107" s="353" t="s">
        <v>4992</v>
      </c>
      <c r="B107" s="328" t="s">
        <v>7737</v>
      </c>
      <c r="C107" s="474" t="s">
        <v>6752</v>
      </c>
      <c r="D107" s="365" t="s">
        <v>6806</v>
      </c>
      <c r="E107" s="327" t="s">
        <v>7689</v>
      </c>
      <c r="F107" s="329" t="s">
        <v>7738</v>
      </c>
      <c r="G107" s="330">
        <v>1</v>
      </c>
      <c r="H107" s="331"/>
      <c r="I107" s="332"/>
      <c r="J107" s="353"/>
      <c r="K107" s="363">
        <v>600</v>
      </c>
      <c r="L107" s="188"/>
      <c r="M107" s="203">
        <f t="shared" si="0"/>
        <v>0</v>
      </c>
    </row>
    <row r="108" spans="1:13" ht="15" customHeight="1">
      <c r="A108" s="353" t="s">
        <v>4992</v>
      </c>
      <c r="B108" s="328" t="s">
        <v>7739</v>
      </c>
      <c r="C108" s="474" t="s">
        <v>6752</v>
      </c>
      <c r="D108" s="365" t="s">
        <v>5901</v>
      </c>
      <c r="E108" s="327" t="s">
        <v>7689</v>
      </c>
      <c r="F108" s="329" t="s">
        <v>7740</v>
      </c>
      <c r="G108" s="330">
        <v>1</v>
      </c>
      <c r="H108" s="331"/>
      <c r="I108" s="332"/>
      <c r="J108" s="353"/>
      <c r="K108" s="363">
        <v>850</v>
      </c>
      <c r="L108" s="188"/>
      <c r="M108" s="203">
        <f t="shared" si="0"/>
        <v>0</v>
      </c>
    </row>
    <row r="109" spans="1:13" ht="15" customHeight="1">
      <c r="A109" s="465"/>
      <c r="B109" s="466"/>
      <c r="C109" s="467"/>
      <c r="D109" s="468"/>
      <c r="E109" s="469"/>
      <c r="F109" s="465" t="s">
        <v>6753</v>
      </c>
      <c r="G109" s="470"/>
      <c r="H109" s="471"/>
      <c r="I109" s="472"/>
      <c r="J109" s="465"/>
      <c r="K109" s="202"/>
      <c r="L109" s="202"/>
      <c r="M109" s="217"/>
    </row>
    <row r="110" spans="1:13" ht="15" customHeight="1">
      <c r="A110" s="353" t="s">
        <v>4992</v>
      </c>
      <c r="B110" s="328" t="s">
        <v>6754</v>
      </c>
      <c r="C110" s="475" t="s">
        <v>6752</v>
      </c>
      <c r="D110" s="365" t="s">
        <v>4226</v>
      </c>
      <c r="E110" s="327" t="s">
        <v>6753</v>
      </c>
      <c r="F110" s="329" t="s">
        <v>6755</v>
      </c>
      <c r="G110" s="330">
        <v>1</v>
      </c>
      <c r="H110" s="331"/>
      <c r="I110" s="332"/>
      <c r="J110" s="353"/>
      <c r="K110" s="363">
        <v>400</v>
      </c>
      <c r="L110" s="363"/>
      <c r="M110" s="364"/>
    </row>
    <row r="111" spans="1:13" ht="15" customHeight="1">
      <c r="A111" s="353" t="s">
        <v>4992</v>
      </c>
      <c r="B111" s="328" t="s">
        <v>6756</v>
      </c>
      <c r="C111" s="475" t="s">
        <v>6752</v>
      </c>
      <c r="D111" s="365" t="s">
        <v>4228</v>
      </c>
      <c r="E111" s="327" t="s">
        <v>6753</v>
      </c>
      <c r="F111" s="329" t="s">
        <v>6757</v>
      </c>
      <c r="G111" s="330">
        <v>1</v>
      </c>
      <c r="H111" s="331"/>
      <c r="I111" s="332"/>
      <c r="J111" s="353"/>
      <c r="K111" s="363">
        <v>400</v>
      </c>
      <c r="L111" s="363"/>
      <c r="M111" s="364"/>
    </row>
    <row r="112" spans="1:13" ht="15" customHeight="1">
      <c r="A112" s="353" t="s">
        <v>4992</v>
      </c>
      <c r="B112" s="328" t="s">
        <v>6758</v>
      </c>
      <c r="C112" s="475" t="s">
        <v>6752</v>
      </c>
      <c r="D112" s="365" t="s">
        <v>4232</v>
      </c>
      <c r="E112" s="327" t="s">
        <v>6753</v>
      </c>
      <c r="F112" s="329" t="s">
        <v>6759</v>
      </c>
      <c r="G112" s="330">
        <v>1</v>
      </c>
      <c r="H112" s="331"/>
      <c r="I112" s="332"/>
      <c r="J112" s="353"/>
      <c r="K112" s="363">
        <v>450</v>
      </c>
      <c r="L112" s="363"/>
      <c r="M112" s="364"/>
    </row>
    <row r="113" spans="1:13" ht="15" customHeight="1">
      <c r="A113" s="353" t="s">
        <v>4992</v>
      </c>
      <c r="B113" s="328" t="s">
        <v>6760</v>
      </c>
      <c r="C113" s="475" t="s">
        <v>6752</v>
      </c>
      <c r="D113" s="365" t="s">
        <v>4234</v>
      </c>
      <c r="E113" s="327" t="s">
        <v>6753</v>
      </c>
      <c r="F113" s="329" t="s">
        <v>6761</v>
      </c>
      <c r="G113" s="330">
        <v>1</v>
      </c>
      <c r="H113" s="331"/>
      <c r="I113" s="332"/>
      <c r="J113" s="353"/>
      <c r="K113" s="363">
        <v>450</v>
      </c>
      <c r="L113" s="363"/>
      <c r="M113" s="364"/>
    </row>
    <row r="114" spans="1:13" ht="15" customHeight="1">
      <c r="A114" s="353" t="s">
        <v>4992</v>
      </c>
      <c r="B114" s="328" t="s">
        <v>6762</v>
      </c>
      <c r="C114" s="475" t="s">
        <v>6752</v>
      </c>
      <c r="D114" s="365" t="s">
        <v>4235</v>
      </c>
      <c r="E114" s="327" t="s">
        <v>6753</v>
      </c>
      <c r="F114" s="329" t="s">
        <v>6763</v>
      </c>
      <c r="G114" s="330">
        <v>1</v>
      </c>
      <c r="H114" s="331"/>
      <c r="I114" s="332"/>
      <c r="J114" s="353"/>
      <c r="K114" s="363">
        <v>500</v>
      </c>
      <c r="L114" s="363"/>
      <c r="M114" s="364"/>
    </row>
    <row r="115" spans="1:13" ht="15" customHeight="1">
      <c r="A115" s="353" t="s">
        <v>4992</v>
      </c>
      <c r="B115" s="328" t="s">
        <v>6764</v>
      </c>
      <c r="C115" s="475" t="s">
        <v>6752</v>
      </c>
      <c r="D115" s="365" t="s">
        <v>4236</v>
      </c>
      <c r="E115" s="327" t="s">
        <v>6753</v>
      </c>
      <c r="F115" s="329" t="s">
        <v>6765</v>
      </c>
      <c r="G115" s="330">
        <v>1</v>
      </c>
      <c r="H115" s="331"/>
      <c r="I115" s="332"/>
      <c r="J115" s="353"/>
      <c r="K115" s="363">
        <v>550</v>
      </c>
      <c r="L115" s="363"/>
      <c r="M115" s="364"/>
    </row>
    <row r="116" spans="1:13" ht="15" customHeight="1">
      <c r="A116" s="353" t="s">
        <v>4992</v>
      </c>
      <c r="B116" s="328" t="s">
        <v>6766</v>
      </c>
      <c r="C116" s="475" t="s">
        <v>6752</v>
      </c>
      <c r="D116" s="365" t="s">
        <v>4238</v>
      </c>
      <c r="E116" s="327" t="s">
        <v>6753</v>
      </c>
      <c r="F116" s="329" t="s">
        <v>6767</v>
      </c>
      <c r="G116" s="330">
        <v>1</v>
      </c>
      <c r="H116" s="331"/>
      <c r="I116" s="332"/>
      <c r="J116" s="353"/>
      <c r="K116" s="363">
        <v>550</v>
      </c>
      <c r="L116" s="363"/>
      <c r="M116" s="364"/>
    </row>
    <row r="117" spans="1:13" ht="15" customHeight="1">
      <c r="A117" s="353" t="s">
        <v>4992</v>
      </c>
      <c r="B117" s="328" t="s">
        <v>6768</v>
      </c>
      <c r="C117" s="475" t="s">
        <v>6752</v>
      </c>
      <c r="D117" s="365" t="s">
        <v>4240</v>
      </c>
      <c r="E117" s="327" t="s">
        <v>6753</v>
      </c>
      <c r="F117" s="329" t="s">
        <v>6769</v>
      </c>
      <c r="G117" s="330">
        <v>1</v>
      </c>
      <c r="H117" s="331"/>
      <c r="I117" s="332"/>
      <c r="J117" s="353"/>
      <c r="K117" s="363">
        <v>600</v>
      </c>
      <c r="L117" s="363"/>
      <c r="M117" s="364"/>
    </row>
    <row r="118" spans="1:13" ht="15" customHeight="1">
      <c r="A118" s="353" t="s">
        <v>4992</v>
      </c>
      <c r="B118" s="328" t="s">
        <v>6770</v>
      </c>
      <c r="C118" s="475" t="s">
        <v>6752</v>
      </c>
      <c r="D118" s="365" t="s">
        <v>4251</v>
      </c>
      <c r="E118" s="327" t="s">
        <v>6753</v>
      </c>
      <c r="F118" s="329" t="s">
        <v>6771</v>
      </c>
      <c r="G118" s="330">
        <v>1</v>
      </c>
      <c r="H118" s="331"/>
      <c r="I118" s="332"/>
      <c r="J118" s="353"/>
      <c r="K118" s="363">
        <v>750</v>
      </c>
      <c r="L118" s="363"/>
      <c r="M118" s="364"/>
    </row>
    <row r="119" spans="1:13" ht="15" customHeight="1">
      <c r="A119" s="353" t="s">
        <v>4992</v>
      </c>
      <c r="B119" s="328" t="s">
        <v>6772</v>
      </c>
      <c r="C119" s="475" t="s">
        <v>6752</v>
      </c>
      <c r="D119" s="365" t="s">
        <v>5888</v>
      </c>
      <c r="E119" s="327" t="s">
        <v>6753</v>
      </c>
      <c r="F119" s="329" t="s">
        <v>6773</v>
      </c>
      <c r="G119" s="330">
        <v>1</v>
      </c>
      <c r="H119" s="331"/>
      <c r="I119" s="332"/>
      <c r="J119" s="353"/>
      <c r="K119" s="363">
        <v>800</v>
      </c>
      <c r="L119" s="363"/>
      <c r="M119" s="364"/>
    </row>
    <row r="120" spans="1:13" ht="15" customHeight="1">
      <c r="A120" s="353" t="s">
        <v>4992</v>
      </c>
      <c r="B120" s="328" t="s">
        <v>6774</v>
      </c>
      <c r="C120" s="475" t="s">
        <v>6752</v>
      </c>
      <c r="D120" s="365" t="s">
        <v>4253</v>
      </c>
      <c r="E120" s="327" t="s">
        <v>6753</v>
      </c>
      <c r="F120" s="329" t="s">
        <v>6775</v>
      </c>
      <c r="G120" s="330">
        <v>1</v>
      </c>
      <c r="H120" s="331"/>
      <c r="I120" s="332"/>
      <c r="J120" s="353"/>
      <c r="K120" s="363">
        <v>850</v>
      </c>
      <c r="L120" s="363"/>
      <c r="M120" s="364"/>
    </row>
    <row r="121" spans="1:13" ht="15" customHeight="1">
      <c r="A121" s="353" t="s">
        <v>4992</v>
      </c>
      <c r="B121" s="328" t="s">
        <v>6776</v>
      </c>
      <c r="C121" s="475" t="s">
        <v>6752</v>
      </c>
      <c r="D121" s="365" t="s">
        <v>4255</v>
      </c>
      <c r="E121" s="327" t="s">
        <v>6753</v>
      </c>
      <c r="F121" s="329" t="s">
        <v>6777</v>
      </c>
      <c r="G121" s="330">
        <v>1</v>
      </c>
      <c r="H121" s="331"/>
      <c r="I121" s="332"/>
      <c r="J121" s="353"/>
      <c r="K121" s="363">
        <v>850</v>
      </c>
      <c r="L121" s="363"/>
      <c r="M121" s="364"/>
    </row>
    <row r="122" spans="1:13" ht="15" customHeight="1">
      <c r="A122" s="353" t="s">
        <v>4992</v>
      </c>
      <c r="B122" s="328" t="s">
        <v>6778</v>
      </c>
      <c r="C122" s="475" t="s">
        <v>6752</v>
      </c>
      <c r="D122" s="365" t="s">
        <v>5890</v>
      </c>
      <c r="E122" s="327" t="s">
        <v>6753</v>
      </c>
      <c r="F122" s="329" t="s">
        <v>6779</v>
      </c>
      <c r="G122" s="330">
        <v>1</v>
      </c>
      <c r="H122" s="331"/>
      <c r="I122" s="332"/>
      <c r="J122" s="353"/>
      <c r="K122" s="363">
        <v>750</v>
      </c>
      <c r="L122" s="363"/>
      <c r="M122" s="364"/>
    </row>
    <row r="123" spans="1:13" ht="15" customHeight="1">
      <c r="A123" s="353" t="s">
        <v>4992</v>
      </c>
      <c r="B123" s="328" t="s">
        <v>6780</v>
      </c>
      <c r="C123" s="475" t="s">
        <v>6752</v>
      </c>
      <c r="D123" s="365" t="s">
        <v>5892</v>
      </c>
      <c r="E123" s="327" t="s">
        <v>6753</v>
      </c>
      <c r="F123" s="329" t="s">
        <v>6781</v>
      </c>
      <c r="G123" s="330">
        <v>1</v>
      </c>
      <c r="H123" s="331"/>
      <c r="I123" s="332"/>
      <c r="J123" s="353"/>
      <c r="K123" s="363">
        <v>1450</v>
      </c>
      <c r="L123" s="363"/>
      <c r="M123" s="364"/>
    </row>
    <row r="124" spans="1:13" ht="15" customHeight="1">
      <c r="A124" s="353" t="s">
        <v>4992</v>
      </c>
      <c r="B124" s="328" t="s">
        <v>6782</v>
      </c>
      <c r="C124" s="475" t="s">
        <v>6752</v>
      </c>
      <c r="D124" s="365" t="s">
        <v>4257</v>
      </c>
      <c r="E124" s="327" t="s">
        <v>6753</v>
      </c>
      <c r="F124" s="329" t="s">
        <v>6783</v>
      </c>
      <c r="G124" s="330">
        <v>1</v>
      </c>
      <c r="H124" s="331"/>
      <c r="I124" s="332"/>
      <c r="J124" s="353"/>
      <c r="K124" s="363">
        <v>950</v>
      </c>
      <c r="L124" s="363"/>
      <c r="M124" s="364"/>
    </row>
    <row r="125" spans="1:13" ht="15" customHeight="1">
      <c r="A125" s="353" t="s">
        <v>4992</v>
      </c>
      <c r="B125" s="328" t="s">
        <v>6784</v>
      </c>
      <c r="C125" s="475" t="s">
        <v>6752</v>
      </c>
      <c r="D125" s="365" t="s">
        <v>4259</v>
      </c>
      <c r="E125" s="327" t="s">
        <v>6753</v>
      </c>
      <c r="F125" s="329" t="s">
        <v>6785</v>
      </c>
      <c r="G125" s="330">
        <v>1</v>
      </c>
      <c r="H125" s="331"/>
      <c r="I125" s="332"/>
      <c r="J125" s="353"/>
      <c r="K125" s="363">
        <v>1050</v>
      </c>
      <c r="L125" s="363"/>
      <c r="M125" s="364"/>
    </row>
    <row r="126" spans="1:13" ht="15" customHeight="1">
      <c r="A126" s="353" t="s">
        <v>4992</v>
      </c>
      <c r="B126" s="328" t="s">
        <v>6786</v>
      </c>
      <c r="C126" s="475" t="s">
        <v>6752</v>
      </c>
      <c r="D126" s="365" t="s">
        <v>4298</v>
      </c>
      <c r="E126" s="327" t="s">
        <v>6753</v>
      </c>
      <c r="F126" s="329" t="s">
        <v>6787</v>
      </c>
      <c r="G126" s="330">
        <v>1</v>
      </c>
      <c r="H126" s="331"/>
      <c r="I126" s="332"/>
      <c r="J126" s="353"/>
      <c r="K126" s="363">
        <v>1100</v>
      </c>
      <c r="L126" s="363"/>
      <c r="M126" s="364"/>
    </row>
    <row r="127" spans="1:13" ht="15" customHeight="1">
      <c r="A127" s="353" t="s">
        <v>4992</v>
      </c>
      <c r="B127" s="328" t="s">
        <v>6788</v>
      </c>
      <c r="C127" s="475" t="s">
        <v>6752</v>
      </c>
      <c r="D127" s="365" t="s">
        <v>4300</v>
      </c>
      <c r="E127" s="327" t="s">
        <v>6753</v>
      </c>
      <c r="F127" s="329" t="s">
        <v>6789</v>
      </c>
      <c r="G127" s="330">
        <v>1</v>
      </c>
      <c r="H127" s="331"/>
      <c r="I127" s="332"/>
      <c r="J127" s="353"/>
      <c r="K127" s="363">
        <v>1150</v>
      </c>
      <c r="L127" s="363"/>
      <c r="M127" s="364"/>
    </row>
    <row r="128" spans="1:13" ht="15" customHeight="1">
      <c r="A128" s="353" t="s">
        <v>4992</v>
      </c>
      <c r="B128" s="328" t="s">
        <v>6790</v>
      </c>
      <c r="C128" s="475" t="s">
        <v>6752</v>
      </c>
      <c r="D128" s="365" t="s">
        <v>4302</v>
      </c>
      <c r="E128" s="327" t="s">
        <v>6753</v>
      </c>
      <c r="F128" s="329" t="s">
        <v>6791</v>
      </c>
      <c r="G128" s="330">
        <v>1</v>
      </c>
      <c r="H128" s="331"/>
      <c r="I128" s="332"/>
      <c r="J128" s="353"/>
      <c r="K128" s="363">
        <v>550</v>
      </c>
      <c r="L128" s="363"/>
      <c r="M128" s="364"/>
    </row>
    <row r="129" spans="1:13" ht="15" customHeight="1">
      <c r="A129" s="353" t="s">
        <v>4992</v>
      </c>
      <c r="B129" s="328" t="s">
        <v>6792</v>
      </c>
      <c r="C129" s="475" t="s">
        <v>6752</v>
      </c>
      <c r="D129" s="365" t="s">
        <v>4304</v>
      </c>
      <c r="E129" s="327" t="s">
        <v>6753</v>
      </c>
      <c r="F129" s="329" t="s">
        <v>6793</v>
      </c>
      <c r="G129" s="330">
        <v>1</v>
      </c>
      <c r="H129" s="331"/>
      <c r="I129" s="332"/>
      <c r="J129" s="353"/>
      <c r="K129" s="363">
        <v>200</v>
      </c>
      <c r="L129" s="363"/>
      <c r="M129" s="364"/>
    </row>
    <row r="130" spans="1:13" ht="15" customHeight="1">
      <c r="A130" s="353" t="s">
        <v>4992</v>
      </c>
      <c r="B130" s="328" t="s">
        <v>6794</v>
      </c>
      <c r="C130" s="475" t="s">
        <v>6752</v>
      </c>
      <c r="D130" s="365" t="s">
        <v>4306</v>
      </c>
      <c r="E130" s="327" t="s">
        <v>6753</v>
      </c>
      <c r="F130" s="329" t="s">
        <v>6795</v>
      </c>
      <c r="G130" s="330">
        <v>1</v>
      </c>
      <c r="H130" s="331"/>
      <c r="I130" s="332"/>
      <c r="J130" s="353"/>
      <c r="K130" s="363">
        <v>250</v>
      </c>
      <c r="L130" s="363"/>
      <c r="M130" s="364"/>
    </row>
    <row r="131" spans="1:13" ht="15" customHeight="1">
      <c r="A131" s="353" t="s">
        <v>4992</v>
      </c>
      <c r="B131" s="328" t="s">
        <v>6796</v>
      </c>
      <c r="C131" s="475" t="s">
        <v>6752</v>
      </c>
      <c r="D131" s="365" t="s">
        <v>6797</v>
      </c>
      <c r="E131" s="327" t="s">
        <v>6753</v>
      </c>
      <c r="F131" s="329" t="s">
        <v>6798</v>
      </c>
      <c r="G131" s="330">
        <v>1</v>
      </c>
      <c r="H131" s="331"/>
      <c r="I131" s="332"/>
      <c r="J131" s="353"/>
      <c r="K131" s="363">
        <v>400</v>
      </c>
      <c r="L131" s="363"/>
      <c r="M131" s="364"/>
    </row>
    <row r="132" spans="1:13" ht="15" customHeight="1">
      <c r="A132" s="353" t="s">
        <v>4992</v>
      </c>
      <c r="B132" s="328" t="s">
        <v>6799</v>
      </c>
      <c r="C132" s="475" t="s">
        <v>6752</v>
      </c>
      <c r="D132" s="365" t="s">
        <v>6800</v>
      </c>
      <c r="E132" s="327" t="s">
        <v>6753</v>
      </c>
      <c r="F132" s="329" t="s">
        <v>6801</v>
      </c>
      <c r="G132" s="330">
        <v>1</v>
      </c>
      <c r="H132" s="331"/>
      <c r="I132" s="332"/>
      <c r="J132" s="353"/>
      <c r="K132" s="363">
        <v>450</v>
      </c>
      <c r="L132" s="363"/>
      <c r="M132" s="364"/>
    </row>
    <row r="133" spans="1:13" ht="15" customHeight="1">
      <c r="A133" s="353" t="s">
        <v>4992</v>
      </c>
      <c r="B133" s="328" t="s">
        <v>6802</v>
      </c>
      <c r="C133" s="475" t="s">
        <v>6752</v>
      </c>
      <c r="D133" s="365" t="s">
        <v>6803</v>
      </c>
      <c r="E133" s="327" t="s">
        <v>6753</v>
      </c>
      <c r="F133" s="329" t="s">
        <v>6804</v>
      </c>
      <c r="G133" s="330">
        <v>1</v>
      </c>
      <c r="H133" s="331"/>
      <c r="I133" s="332"/>
      <c r="J133" s="353"/>
      <c r="K133" s="363">
        <v>500</v>
      </c>
      <c r="L133" s="363"/>
      <c r="M133" s="364"/>
    </row>
    <row r="134" spans="1:13" ht="15" customHeight="1">
      <c r="A134" s="353" t="s">
        <v>4992</v>
      </c>
      <c r="B134" s="328" t="s">
        <v>6805</v>
      </c>
      <c r="C134" s="475" t="s">
        <v>6752</v>
      </c>
      <c r="D134" s="365" t="s">
        <v>6806</v>
      </c>
      <c r="E134" s="327" t="s">
        <v>6753</v>
      </c>
      <c r="F134" s="329" t="s">
        <v>6807</v>
      </c>
      <c r="G134" s="330">
        <v>1</v>
      </c>
      <c r="H134" s="331"/>
      <c r="I134" s="332"/>
      <c r="J134" s="353"/>
      <c r="K134" s="363">
        <v>600</v>
      </c>
      <c r="L134" s="363"/>
      <c r="M134" s="364"/>
    </row>
    <row r="135" spans="1:13" ht="15" customHeight="1">
      <c r="A135" s="353" t="s">
        <v>4992</v>
      </c>
      <c r="B135" s="328" t="s">
        <v>6808</v>
      </c>
      <c r="C135" s="475" t="s">
        <v>6752</v>
      </c>
      <c r="D135" s="365" t="s">
        <v>5901</v>
      </c>
      <c r="E135" s="327" t="s">
        <v>6753</v>
      </c>
      <c r="F135" s="329" t="s">
        <v>6809</v>
      </c>
      <c r="G135" s="330">
        <v>1</v>
      </c>
      <c r="H135" s="331"/>
      <c r="I135" s="332"/>
      <c r="J135" s="353"/>
      <c r="K135" s="363">
        <v>850</v>
      </c>
      <c r="L135" s="363"/>
      <c r="M135" s="364"/>
    </row>
    <row r="136" spans="1:13" ht="15" customHeight="1">
      <c r="A136" s="465" t="s">
        <v>4992</v>
      </c>
      <c r="B136" s="466"/>
      <c r="C136" s="467"/>
      <c r="D136" s="468"/>
      <c r="E136" s="469"/>
      <c r="F136" s="465" t="s">
        <v>6810</v>
      </c>
      <c r="G136" s="470"/>
      <c r="H136" s="471"/>
      <c r="I136" s="472"/>
      <c r="J136" s="465"/>
      <c r="K136" s="202"/>
      <c r="L136" s="202"/>
      <c r="M136" s="217"/>
    </row>
    <row r="137" spans="1:13" ht="15" customHeight="1">
      <c r="A137" s="353" t="s">
        <v>4992</v>
      </c>
      <c r="B137" s="328" t="s">
        <v>6811</v>
      </c>
      <c r="C137" s="475" t="s">
        <v>6752</v>
      </c>
      <c r="D137" s="365" t="s">
        <v>4226</v>
      </c>
      <c r="E137" s="327" t="s">
        <v>6810</v>
      </c>
      <c r="F137" s="329" t="s">
        <v>6812</v>
      </c>
      <c r="G137" s="330">
        <v>1</v>
      </c>
      <c r="H137" s="331"/>
      <c r="I137" s="332"/>
      <c r="J137" s="353"/>
      <c r="K137" s="363">
        <v>400</v>
      </c>
      <c r="L137" s="363"/>
      <c r="M137" s="364"/>
    </row>
    <row r="138" spans="1:13" ht="15" customHeight="1">
      <c r="A138" s="353" t="s">
        <v>4992</v>
      </c>
      <c r="B138" s="328" t="s">
        <v>6813</v>
      </c>
      <c r="C138" s="475" t="s">
        <v>6752</v>
      </c>
      <c r="D138" s="365" t="s">
        <v>4228</v>
      </c>
      <c r="E138" s="327" t="s">
        <v>6810</v>
      </c>
      <c r="F138" s="329" t="s">
        <v>6814</v>
      </c>
      <c r="G138" s="330">
        <v>1</v>
      </c>
      <c r="H138" s="331"/>
      <c r="I138" s="332"/>
      <c r="J138" s="353"/>
      <c r="K138" s="363">
        <v>400</v>
      </c>
      <c r="L138" s="363"/>
      <c r="M138" s="364"/>
    </row>
    <row r="139" spans="1:13" ht="15" customHeight="1">
      <c r="A139" s="353" t="s">
        <v>4992</v>
      </c>
      <c r="B139" s="328" t="s">
        <v>6815</v>
      </c>
      <c r="C139" s="475" t="s">
        <v>6752</v>
      </c>
      <c r="D139" s="365" t="s">
        <v>4232</v>
      </c>
      <c r="E139" s="327" t="s">
        <v>6810</v>
      </c>
      <c r="F139" s="329" t="s">
        <v>6816</v>
      </c>
      <c r="G139" s="330">
        <v>1</v>
      </c>
      <c r="H139" s="331"/>
      <c r="I139" s="332"/>
      <c r="J139" s="353"/>
      <c r="K139" s="363">
        <v>450</v>
      </c>
      <c r="L139" s="363"/>
      <c r="M139" s="364"/>
    </row>
    <row r="140" spans="1:13" ht="15" customHeight="1">
      <c r="A140" s="353" t="s">
        <v>4992</v>
      </c>
      <c r="B140" s="328" t="s">
        <v>6817</v>
      </c>
      <c r="C140" s="475" t="s">
        <v>6752</v>
      </c>
      <c r="D140" s="365" t="s">
        <v>4234</v>
      </c>
      <c r="E140" s="327" t="s">
        <v>6810</v>
      </c>
      <c r="F140" s="329" t="s">
        <v>6818</v>
      </c>
      <c r="G140" s="330">
        <v>1</v>
      </c>
      <c r="H140" s="331"/>
      <c r="I140" s="332"/>
      <c r="J140" s="353"/>
      <c r="K140" s="363">
        <v>450</v>
      </c>
      <c r="L140" s="363"/>
      <c r="M140" s="364"/>
    </row>
    <row r="141" spans="1:13" ht="15" customHeight="1">
      <c r="A141" s="353" t="s">
        <v>4992</v>
      </c>
      <c r="B141" s="328" t="s">
        <v>6819</v>
      </c>
      <c r="C141" s="475" t="s">
        <v>6752</v>
      </c>
      <c r="D141" s="365" t="s">
        <v>4235</v>
      </c>
      <c r="E141" s="327" t="s">
        <v>6810</v>
      </c>
      <c r="F141" s="329" t="s">
        <v>6820</v>
      </c>
      <c r="G141" s="330">
        <v>1</v>
      </c>
      <c r="H141" s="331"/>
      <c r="I141" s="332"/>
      <c r="J141" s="353"/>
      <c r="K141" s="363">
        <v>500</v>
      </c>
      <c r="L141" s="363"/>
      <c r="M141" s="364"/>
    </row>
    <row r="142" spans="1:13" ht="15" customHeight="1">
      <c r="A142" s="353" t="s">
        <v>4992</v>
      </c>
      <c r="B142" s="328" t="s">
        <v>6821</v>
      </c>
      <c r="C142" s="475" t="s">
        <v>6752</v>
      </c>
      <c r="D142" s="365" t="s">
        <v>4236</v>
      </c>
      <c r="E142" s="327" t="s">
        <v>6810</v>
      </c>
      <c r="F142" s="329" t="s">
        <v>6822</v>
      </c>
      <c r="G142" s="330">
        <v>1</v>
      </c>
      <c r="H142" s="331"/>
      <c r="I142" s="332"/>
      <c r="J142" s="353"/>
      <c r="K142" s="363">
        <v>550</v>
      </c>
      <c r="L142" s="363"/>
      <c r="M142" s="364"/>
    </row>
    <row r="143" spans="1:13" ht="15" customHeight="1">
      <c r="A143" s="353" t="s">
        <v>4992</v>
      </c>
      <c r="B143" s="328" t="s">
        <v>6823</v>
      </c>
      <c r="C143" s="475" t="s">
        <v>6752</v>
      </c>
      <c r="D143" s="365" t="s">
        <v>4238</v>
      </c>
      <c r="E143" s="327" t="s">
        <v>6810</v>
      </c>
      <c r="F143" s="329" t="s">
        <v>6824</v>
      </c>
      <c r="G143" s="330">
        <v>1</v>
      </c>
      <c r="H143" s="331"/>
      <c r="I143" s="332"/>
      <c r="J143" s="353"/>
      <c r="K143" s="363">
        <v>550</v>
      </c>
      <c r="L143" s="363"/>
      <c r="M143" s="364"/>
    </row>
    <row r="144" spans="1:13" ht="15" customHeight="1">
      <c r="A144" s="353" t="s">
        <v>4992</v>
      </c>
      <c r="B144" s="328" t="s">
        <v>6825</v>
      </c>
      <c r="C144" s="475" t="s">
        <v>6752</v>
      </c>
      <c r="D144" s="365" t="s">
        <v>4240</v>
      </c>
      <c r="E144" s="327" t="s">
        <v>6810</v>
      </c>
      <c r="F144" s="329" t="s">
        <v>6826</v>
      </c>
      <c r="G144" s="330">
        <v>1</v>
      </c>
      <c r="H144" s="331"/>
      <c r="I144" s="332"/>
      <c r="J144" s="353"/>
      <c r="K144" s="363">
        <v>600</v>
      </c>
      <c r="L144" s="363"/>
      <c r="M144" s="364"/>
    </row>
    <row r="145" spans="1:13" ht="15" customHeight="1">
      <c r="A145" s="353" t="s">
        <v>4992</v>
      </c>
      <c r="B145" s="328" t="s">
        <v>6827</v>
      </c>
      <c r="C145" s="475" t="s">
        <v>6752</v>
      </c>
      <c r="D145" s="365" t="s">
        <v>4251</v>
      </c>
      <c r="E145" s="327" t="s">
        <v>6810</v>
      </c>
      <c r="F145" s="329" t="s">
        <v>6828</v>
      </c>
      <c r="G145" s="330">
        <v>1</v>
      </c>
      <c r="H145" s="331"/>
      <c r="I145" s="332"/>
      <c r="J145" s="353"/>
      <c r="K145" s="363">
        <v>750</v>
      </c>
      <c r="L145" s="363"/>
      <c r="M145" s="364"/>
    </row>
    <row r="146" spans="1:13" ht="15" customHeight="1">
      <c r="A146" s="353" t="s">
        <v>4992</v>
      </c>
      <c r="B146" s="328" t="s">
        <v>6829</v>
      </c>
      <c r="C146" s="475" t="s">
        <v>6752</v>
      </c>
      <c r="D146" s="365" t="s">
        <v>5888</v>
      </c>
      <c r="E146" s="327" t="s">
        <v>6810</v>
      </c>
      <c r="F146" s="329" t="s">
        <v>6830</v>
      </c>
      <c r="G146" s="330">
        <v>1</v>
      </c>
      <c r="H146" s="331"/>
      <c r="I146" s="332"/>
      <c r="J146" s="353"/>
      <c r="K146" s="363">
        <v>800</v>
      </c>
      <c r="L146" s="363"/>
      <c r="M146" s="364"/>
    </row>
    <row r="147" spans="1:13" ht="15" customHeight="1">
      <c r="A147" s="353" t="s">
        <v>4992</v>
      </c>
      <c r="B147" s="328" t="s">
        <v>6831</v>
      </c>
      <c r="C147" s="475" t="s">
        <v>6752</v>
      </c>
      <c r="D147" s="365" t="s">
        <v>4253</v>
      </c>
      <c r="E147" s="327" t="s">
        <v>6810</v>
      </c>
      <c r="F147" s="329" t="s">
        <v>6832</v>
      </c>
      <c r="G147" s="330">
        <v>1</v>
      </c>
      <c r="H147" s="331"/>
      <c r="I147" s="332"/>
      <c r="J147" s="353"/>
      <c r="K147" s="363">
        <v>850</v>
      </c>
      <c r="L147" s="363"/>
      <c r="M147" s="364"/>
    </row>
    <row r="148" spans="1:13" ht="15" customHeight="1">
      <c r="A148" s="353" t="s">
        <v>4992</v>
      </c>
      <c r="B148" s="328" t="s">
        <v>6833</v>
      </c>
      <c r="C148" s="475" t="s">
        <v>6752</v>
      </c>
      <c r="D148" s="365" t="s">
        <v>4255</v>
      </c>
      <c r="E148" s="327" t="s">
        <v>6810</v>
      </c>
      <c r="F148" s="329" t="s">
        <v>6834</v>
      </c>
      <c r="G148" s="330">
        <v>1</v>
      </c>
      <c r="H148" s="331"/>
      <c r="I148" s="332"/>
      <c r="J148" s="353"/>
      <c r="K148" s="363">
        <v>850</v>
      </c>
      <c r="L148" s="363"/>
      <c r="M148" s="364"/>
    </row>
    <row r="149" spans="1:13" ht="15" customHeight="1">
      <c r="A149" s="353" t="s">
        <v>4992</v>
      </c>
      <c r="B149" s="328" t="s">
        <v>6835</v>
      </c>
      <c r="C149" s="475" t="s">
        <v>6752</v>
      </c>
      <c r="D149" s="365" t="s">
        <v>5890</v>
      </c>
      <c r="E149" s="327" t="s">
        <v>6810</v>
      </c>
      <c r="F149" s="329" t="s">
        <v>6836</v>
      </c>
      <c r="G149" s="330">
        <v>1</v>
      </c>
      <c r="H149" s="331"/>
      <c r="I149" s="332"/>
      <c r="J149" s="353"/>
      <c r="K149" s="363">
        <v>750</v>
      </c>
      <c r="L149" s="363"/>
      <c r="M149" s="364"/>
    </row>
    <row r="150" spans="1:13" ht="15" customHeight="1">
      <c r="A150" s="353" t="s">
        <v>4992</v>
      </c>
      <c r="B150" s="328" t="s">
        <v>6837</v>
      </c>
      <c r="C150" s="475" t="s">
        <v>6752</v>
      </c>
      <c r="D150" s="365" t="s">
        <v>5892</v>
      </c>
      <c r="E150" s="327" t="s">
        <v>6810</v>
      </c>
      <c r="F150" s="329" t="s">
        <v>6838</v>
      </c>
      <c r="G150" s="330">
        <v>1</v>
      </c>
      <c r="H150" s="331"/>
      <c r="I150" s="332"/>
      <c r="J150" s="353"/>
      <c r="K150" s="363">
        <v>1450</v>
      </c>
      <c r="L150" s="363"/>
      <c r="M150" s="364"/>
    </row>
    <row r="151" spans="1:13" ht="15" customHeight="1">
      <c r="A151" s="353" t="s">
        <v>4992</v>
      </c>
      <c r="B151" s="328" t="s">
        <v>6839</v>
      </c>
      <c r="C151" s="475" t="s">
        <v>6752</v>
      </c>
      <c r="D151" s="365" t="s">
        <v>4257</v>
      </c>
      <c r="E151" s="327" t="s">
        <v>6810</v>
      </c>
      <c r="F151" s="329" t="s">
        <v>6840</v>
      </c>
      <c r="G151" s="330">
        <v>1</v>
      </c>
      <c r="H151" s="331"/>
      <c r="I151" s="332"/>
      <c r="J151" s="353"/>
      <c r="K151" s="363">
        <v>950</v>
      </c>
      <c r="L151" s="363"/>
      <c r="M151" s="364"/>
    </row>
    <row r="152" spans="1:13" ht="15" customHeight="1">
      <c r="A152" s="353" t="s">
        <v>4992</v>
      </c>
      <c r="B152" s="328" t="s">
        <v>6841</v>
      </c>
      <c r="C152" s="475" t="s">
        <v>6752</v>
      </c>
      <c r="D152" s="365" t="s">
        <v>4259</v>
      </c>
      <c r="E152" s="327" t="s">
        <v>6810</v>
      </c>
      <c r="F152" s="329" t="s">
        <v>6842</v>
      </c>
      <c r="G152" s="330">
        <v>1</v>
      </c>
      <c r="H152" s="331"/>
      <c r="I152" s="332"/>
      <c r="J152" s="353"/>
      <c r="K152" s="363">
        <v>1050</v>
      </c>
      <c r="L152" s="363"/>
      <c r="M152" s="364"/>
    </row>
    <row r="153" spans="1:13" ht="15" customHeight="1">
      <c r="A153" s="353" t="s">
        <v>4992</v>
      </c>
      <c r="B153" s="328" t="s">
        <v>6843</v>
      </c>
      <c r="C153" s="475" t="s">
        <v>6752</v>
      </c>
      <c r="D153" s="365" t="s">
        <v>4298</v>
      </c>
      <c r="E153" s="327" t="s">
        <v>6810</v>
      </c>
      <c r="F153" s="329" t="s">
        <v>6844</v>
      </c>
      <c r="G153" s="330">
        <v>1</v>
      </c>
      <c r="H153" s="331"/>
      <c r="I153" s="332"/>
      <c r="J153" s="353"/>
      <c r="K153" s="363">
        <v>1100</v>
      </c>
      <c r="L153" s="363"/>
      <c r="M153" s="364"/>
    </row>
    <row r="154" spans="1:13" ht="15" customHeight="1">
      <c r="A154" s="353" t="s">
        <v>4992</v>
      </c>
      <c r="B154" s="328" t="s">
        <v>6845</v>
      </c>
      <c r="C154" s="475" t="s">
        <v>6752</v>
      </c>
      <c r="D154" s="365" t="s">
        <v>4300</v>
      </c>
      <c r="E154" s="327" t="s">
        <v>6810</v>
      </c>
      <c r="F154" s="329" t="s">
        <v>6846</v>
      </c>
      <c r="G154" s="330">
        <v>1</v>
      </c>
      <c r="H154" s="331"/>
      <c r="I154" s="332"/>
      <c r="J154" s="353"/>
      <c r="K154" s="363">
        <v>1150</v>
      </c>
      <c r="L154" s="363"/>
      <c r="M154" s="364"/>
    </row>
    <row r="155" spans="1:13" ht="15" customHeight="1">
      <c r="A155" s="353" t="s">
        <v>4992</v>
      </c>
      <c r="B155" s="328" t="s">
        <v>6847</v>
      </c>
      <c r="C155" s="475" t="s">
        <v>6752</v>
      </c>
      <c r="D155" s="365" t="s">
        <v>4302</v>
      </c>
      <c r="E155" s="327" t="s">
        <v>6810</v>
      </c>
      <c r="F155" s="329" t="s">
        <v>6848</v>
      </c>
      <c r="G155" s="330">
        <v>1</v>
      </c>
      <c r="H155" s="331"/>
      <c r="I155" s="332"/>
      <c r="J155" s="353"/>
      <c r="K155" s="363">
        <v>550</v>
      </c>
      <c r="L155" s="363"/>
      <c r="M155" s="364"/>
    </row>
    <row r="156" spans="1:13" ht="15" customHeight="1">
      <c r="A156" s="353" t="s">
        <v>4992</v>
      </c>
      <c r="B156" s="328" t="s">
        <v>6849</v>
      </c>
      <c r="C156" s="475" t="s">
        <v>6752</v>
      </c>
      <c r="D156" s="365" t="s">
        <v>4304</v>
      </c>
      <c r="E156" s="327" t="s">
        <v>6810</v>
      </c>
      <c r="F156" s="329" t="s">
        <v>6850</v>
      </c>
      <c r="G156" s="330">
        <v>1</v>
      </c>
      <c r="H156" s="331"/>
      <c r="I156" s="332"/>
      <c r="J156" s="353"/>
      <c r="K156" s="363">
        <v>200</v>
      </c>
      <c r="L156" s="363"/>
      <c r="M156" s="364"/>
    </row>
    <row r="157" spans="1:13" ht="15" customHeight="1">
      <c r="A157" s="353" t="s">
        <v>4992</v>
      </c>
      <c r="B157" s="328" t="s">
        <v>6851</v>
      </c>
      <c r="C157" s="475" t="s">
        <v>6752</v>
      </c>
      <c r="D157" s="365" t="s">
        <v>4306</v>
      </c>
      <c r="E157" s="327" t="s">
        <v>6810</v>
      </c>
      <c r="F157" s="329" t="s">
        <v>6852</v>
      </c>
      <c r="G157" s="330">
        <v>1</v>
      </c>
      <c r="H157" s="331"/>
      <c r="I157" s="332"/>
      <c r="J157" s="353"/>
      <c r="K157" s="363">
        <v>250</v>
      </c>
      <c r="L157" s="363"/>
      <c r="M157" s="364"/>
    </row>
    <row r="158" spans="1:13" ht="15" customHeight="1">
      <c r="A158" s="353" t="s">
        <v>4992</v>
      </c>
      <c r="B158" s="328" t="s">
        <v>6853</v>
      </c>
      <c r="C158" s="475" t="s">
        <v>6752</v>
      </c>
      <c r="D158" s="365" t="s">
        <v>6797</v>
      </c>
      <c r="E158" s="327" t="s">
        <v>6810</v>
      </c>
      <c r="F158" s="329" t="s">
        <v>6854</v>
      </c>
      <c r="G158" s="330">
        <v>1</v>
      </c>
      <c r="H158" s="331"/>
      <c r="I158" s="332"/>
      <c r="J158" s="353"/>
      <c r="K158" s="363">
        <v>400</v>
      </c>
      <c r="L158" s="363"/>
      <c r="M158" s="364"/>
    </row>
    <row r="159" spans="1:13" ht="15" customHeight="1">
      <c r="A159" s="353" t="s">
        <v>4992</v>
      </c>
      <c r="B159" s="328" t="s">
        <v>6855</v>
      </c>
      <c r="C159" s="475" t="s">
        <v>6752</v>
      </c>
      <c r="D159" s="365" t="s">
        <v>6800</v>
      </c>
      <c r="E159" s="327" t="s">
        <v>6810</v>
      </c>
      <c r="F159" s="329" t="s">
        <v>6856</v>
      </c>
      <c r="G159" s="330">
        <v>1</v>
      </c>
      <c r="H159" s="331"/>
      <c r="I159" s="332"/>
      <c r="J159" s="353"/>
      <c r="K159" s="363">
        <v>450</v>
      </c>
      <c r="L159" s="363"/>
      <c r="M159" s="364"/>
    </row>
    <row r="160" spans="1:13" ht="15" customHeight="1">
      <c r="A160" s="353" t="s">
        <v>4992</v>
      </c>
      <c r="B160" s="328" t="s">
        <v>6857</v>
      </c>
      <c r="C160" s="475" t="s">
        <v>6752</v>
      </c>
      <c r="D160" s="365" t="s">
        <v>6803</v>
      </c>
      <c r="E160" s="327" t="s">
        <v>6810</v>
      </c>
      <c r="F160" s="329" t="s">
        <v>6858</v>
      </c>
      <c r="G160" s="330">
        <v>1</v>
      </c>
      <c r="H160" s="331"/>
      <c r="I160" s="332"/>
      <c r="J160" s="353"/>
      <c r="K160" s="363">
        <v>500</v>
      </c>
      <c r="L160" s="363"/>
      <c r="M160" s="364"/>
    </row>
    <row r="161" spans="1:13" ht="15" customHeight="1">
      <c r="A161" s="353" t="s">
        <v>4992</v>
      </c>
      <c r="B161" s="328" t="s">
        <v>6859</v>
      </c>
      <c r="C161" s="475" t="s">
        <v>6752</v>
      </c>
      <c r="D161" s="365" t="s">
        <v>6806</v>
      </c>
      <c r="E161" s="327" t="s">
        <v>6810</v>
      </c>
      <c r="F161" s="329" t="s">
        <v>6860</v>
      </c>
      <c r="G161" s="330">
        <v>1</v>
      </c>
      <c r="H161" s="331"/>
      <c r="I161" s="332"/>
      <c r="J161" s="353"/>
      <c r="K161" s="363">
        <v>600</v>
      </c>
      <c r="L161" s="363"/>
      <c r="M161" s="364"/>
    </row>
    <row r="162" spans="1:13">
      <c r="A162" s="353" t="s">
        <v>4992</v>
      </c>
      <c r="B162" s="354" t="s">
        <v>6861</v>
      </c>
      <c r="C162" s="475" t="s">
        <v>6752</v>
      </c>
      <c r="D162" s="365" t="s">
        <v>5901</v>
      </c>
      <c r="E162" s="327" t="s">
        <v>6810</v>
      </c>
      <c r="F162" s="329" t="s">
        <v>6862</v>
      </c>
      <c r="G162" s="330">
        <v>1</v>
      </c>
      <c r="H162" s="331"/>
      <c r="I162" s="332"/>
      <c r="J162" s="353"/>
      <c r="K162" s="363">
        <v>850</v>
      </c>
      <c r="L162" s="363"/>
      <c r="M162" s="364"/>
    </row>
    <row r="163" spans="1:13" ht="15" customHeight="1">
      <c r="A163" s="465"/>
      <c r="B163" s="466"/>
      <c r="C163" s="467"/>
      <c r="D163" s="468"/>
      <c r="E163" s="469"/>
      <c r="F163" s="465"/>
      <c r="G163" s="470"/>
      <c r="H163" s="471"/>
      <c r="I163" s="472"/>
      <c r="J163" s="465"/>
      <c r="K163" s="202"/>
      <c r="L163" s="202"/>
      <c r="M163" s="217"/>
    </row>
    <row r="164" spans="1:13" ht="15" customHeight="1">
      <c r="A164" s="353" t="s">
        <v>4992</v>
      </c>
      <c r="B164" s="354" t="s">
        <v>869</v>
      </c>
      <c r="C164" s="475" t="s">
        <v>864</v>
      </c>
      <c r="D164" s="365" t="s">
        <v>2250</v>
      </c>
      <c r="E164" s="327" t="s">
        <v>866</v>
      </c>
      <c r="F164" s="329" t="s">
        <v>4119</v>
      </c>
      <c r="G164" s="330">
        <v>1</v>
      </c>
      <c r="H164" s="331">
        <v>3</v>
      </c>
      <c r="I164" s="332">
        <v>5.0000000000000001E-3</v>
      </c>
      <c r="J164" s="353" t="s">
        <v>17</v>
      </c>
      <c r="K164" s="188">
        <v>360</v>
      </c>
      <c r="L164" s="188"/>
      <c r="M164" s="203">
        <f t="shared" ref="M164:M227" si="1">K164*L164</f>
        <v>0</v>
      </c>
    </row>
    <row r="165" spans="1:13" ht="15" customHeight="1">
      <c r="A165" s="353" t="s">
        <v>4992</v>
      </c>
      <c r="B165" s="354" t="s">
        <v>993</v>
      </c>
      <c r="C165" s="475" t="s">
        <v>864</v>
      </c>
      <c r="D165" s="360" t="s">
        <v>2250</v>
      </c>
      <c r="E165" s="327" t="s">
        <v>991</v>
      </c>
      <c r="F165" s="329" t="s">
        <v>4120</v>
      </c>
      <c r="G165" s="330">
        <v>1</v>
      </c>
      <c r="H165" s="331">
        <v>3</v>
      </c>
      <c r="I165" s="332">
        <v>5.0000000000000001E-3</v>
      </c>
      <c r="J165" s="353" t="s">
        <v>17</v>
      </c>
      <c r="K165" s="188">
        <v>360</v>
      </c>
      <c r="L165" s="188"/>
      <c r="M165" s="203">
        <f t="shared" si="1"/>
        <v>0</v>
      </c>
    </row>
    <row r="166" spans="1:13" ht="15" customHeight="1">
      <c r="A166" s="353" t="s">
        <v>4992</v>
      </c>
      <c r="B166" s="354" t="s">
        <v>1161</v>
      </c>
      <c r="C166" s="475" t="s">
        <v>864</v>
      </c>
      <c r="D166" s="360" t="s">
        <v>2250</v>
      </c>
      <c r="E166" s="327" t="s">
        <v>1159</v>
      </c>
      <c r="F166" s="329" t="s">
        <v>4121</v>
      </c>
      <c r="G166" s="330">
        <v>1</v>
      </c>
      <c r="H166" s="331">
        <v>3</v>
      </c>
      <c r="I166" s="332">
        <v>5.0000000000000001E-3</v>
      </c>
      <c r="J166" s="353" t="s">
        <v>17</v>
      </c>
      <c r="K166" s="188">
        <v>360</v>
      </c>
      <c r="L166" s="188"/>
      <c r="M166" s="203">
        <f t="shared" si="1"/>
        <v>0</v>
      </c>
    </row>
    <row r="167" spans="1:13" ht="15" customHeight="1">
      <c r="A167" s="353" t="s">
        <v>4992</v>
      </c>
      <c r="B167" s="354" t="s">
        <v>1244</v>
      </c>
      <c r="C167" s="475" t="s">
        <v>864</v>
      </c>
      <c r="D167" s="360" t="s">
        <v>2250</v>
      </c>
      <c r="E167" s="327" t="s">
        <v>15</v>
      </c>
      <c r="F167" s="329" t="s">
        <v>4122</v>
      </c>
      <c r="G167" s="330">
        <v>1</v>
      </c>
      <c r="H167" s="331">
        <v>3</v>
      </c>
      <c r="I167" s="332">
        <v>5.0000000000000001E-3</v>
      </c>
      <c r="J167" s="353" t="s">
        <v>17</v>
      </c>
      <c r="K167" s="188">
        <v>360</v>
      </c>
      <c r="L167" s="188"/>
      <c r="M167" s="203">
        <f t="shared" si="1"/>
        <v>0</v>
      </c>
    </row>
    <row r="168" spans="1:13" ht="15" customHeight="1">
      <c r="A168" s="353" t="s">
        <v>4992</v>
      </c>
      <c r="B168" s="354" t="s">
        <v>1411</v>
      </c>
      <c r="C168" s="475" t="s">
        <v>864</v>
      </c>
      <c r="D168" s="360" t="s">
        <v>2250</v>
      </c>
      <c r="E168" s="327" t="s">
        <v>32</v>
      </c>
      <c r="F168" s="329" t="s">
        <v>4123</v>
      </c>
      <c r="G168" s="330">
        <v>1</v>
      </c>
      <c r="H168" s="331">
        <v>3</v>
      </c>
      <c r="I168" s="332">
        <v>5.0000000000000001E-3</v>
      </c>
      <c r="J168" s="353" t="s">
        <v>17</v>
      </c>
      <c r="K168" s="188">
        <v>360</v>
      </c>
      <c r="L168" s="188"/>
      <c r="M168" s="203">
        <f t="shared" si="1"/>
        <v>0</v>
      </c>
    </row>
    <row r="169" spans="1:13" ht="15" customHeight="1">
      <c r="A169" s="353" t="s">
        <v>4992</v>
      </c>
      <c r="B169" s="354" t="s">
        <v>1495</v>
      </c>
      <c r="C169" s="475" t="s">
        <v>864</v>
      </c>
      <c r="D169" s="360" t="s">
        <v>2250</v>
      </c>
      <c r="E169" s="327" t="s">
        <v>1493</v>
      </c>
      <c r="F169" s="329" t="s">
        <v>4124</v>
      </c>
      <c r="G169" s="330">
        <v>1</v>
      </c>
      <c r="H169" s="331">
        <v>3</v>
      </c>
      <c r="I169" s="332">
        <v>5.0000000000000001E-3</v>
      </c>
      <c r="J169" s="353" t="s">
        <v>17</v>
      </c>
      <c r="K169" s="188">
        <v>360</v>
      </c>
      <c r="L169" s="188"/>
      <c r="M169" s="203">
        <f t="shared" si="1"/>
        <v>0</v>
      </c>
    </row>
    <row r="170" spans="1:13" ht="15" customHeight="1">
      <c r="A170" s="353" t="s">
        <v>4992</v>
      </c>
      <c r="B170" s="354" t="s">
        <v>1579</v>
      </c>
      <c r="C170" s="475" t="s">
        <v>864</v>
      </c>
      <c r="D170" s="360" t="s">
        <v>2250</v>
      </c>
      <c r="E170" s="327" t="s">
        <v>1577</v>
      </c>
      <c r="F170" s="329" t="s">
        <v>4125</v>
      </c>
      <c r="G170" s="330">
        <v>1</v>
      </c>
      <c r="H170" s="331">
        <v>3</v>
      </c>
      <c r="I170" s="332">
        <v>5.0000000000000001E-3</v>
      </c>
      <c r="J170" s="353" t="s">
        <v>17</v>
      </c>
      <c r="K170" s="188">
        <v>360</v>
      </c>
      <c r="L170" s="188"/>
      <c r="M170" s="203">
        <f t="shared" si="1"/>
        <v>0</v>
      </c>
    </row>
    <row r="171" spans="1:13" ht="15" customHeight="1">
      <c r="A171" s="353" t="s">
        <v>4992</v>
      </c>
      <c r="B171" s="354" t="s">
        <v>1663</v>
      </c>
      <c r="C171" s="475" t="s">
        <v>864</v>
      </c>
      <c r="D171" s="360" t="s">
        <v>2250</v>
      </c>
      <c r="E171" s="327" t="s">
        <v>1661</v>
      </c>
      <c r="F171" s="329" t="s">
        <v>4126</v>
      </c>
      <c r="G171" s="330">
        <v>1</v>
      </c>
      <c r="H171" s="331">
        <v>3</v>
      </c>
      <c r="I171" s="332">
        <v>5.0000000000000001E-3</v>
      </c>
      <c r="J171" s="353" t="s">
        <v>17</v>
      </c>
      <c r="K171" s="188">
        <v>360</v>
      </c>
      <c r="L171" s="188"/>
      <c r="M171" s="203">
        <f t="shared" si="1"/>
        <v>0</v>
      </c>
    </row>
    <row r="172" spans="1:13" ht="15" customHeight="1">
      <c r="A172" s="353" t="s">
        <v>4992</v>
      </c>
      <c r="B172" s="354" t="s">
        <v>1747</v>
      </c>
      <c r="C172" s="475" t="s">
        <v>864</v>
      </c>
      <c r="D172" s="360" t="s">
        <v>2250</v>
      </c>
      <c r="E172" s="327" t="s">
        <v>1745</v>
      </c>
      <c r="F172" s="329" t="s">
        <v>4127</v>
      </c>
      <c r="G172" s="330">
        <v>1</v>
      </c>
      <c r="H172" s="331">
        <v>3</v>
      </c>
      <c r="I172" s="332">
        <v>5.0000000000000001E-3</v>
      </c>
      <c r="J172" s="353" t="s">
        <v>17</v>
      </c>
      <c r="K172" s="188">
        <v>360</v>
      </c>
      <c r="L172" s="188"/>
      <c r="M172" s="203">
        <f t="shared" si="1"/>
        <v>0</v>
      </c>
    </row>
    <row r="173" spans="1:13" ht="15" customHeight="1">
      <c r="A173" s="353" t="s">
        <v>4992</v>
      </c>
      <c r="B173" s="354" t="s">
        <v>1915</v>
      </c>
      <c r="C173" s="475" t="s">
        <v>864</v>
      </c>
      <c r="D173" s="360" t="s">
        <v>2250</v>
      </c>
      <c r="E173" s="327" t="s">
        <v>1913</v>
      </c>
      <c r="F173" s="329" t="s">
        <v>4128</v>
      </c>
      <c r="G173" s="330">
        <v>1</v>
      </c>
      <c r="H173" s="331">
        <v>3</v>
      </c>
      <c r="I173" s="332">
        <v>5.0000000000000001E-3</v>
      </c>
      <c r="J173" s="353" t="s">
        <v>17</v>
      </c>
      <c r="K173" s="188">
        <v>360</v>
      </c>
      <c r="L173" s="188"/>
      <c r="M173" s="203">
        <f t="shared" si="1"/>
        <v>0</v>
      </c>
    </row>
    <row r="174" spans="1:13" ht="15" customHeight="1">
      <c r="A174" s="353" t="s">
        <v>4992</v>
      </c>
      <c r="B174" s="354" t="s">
        <v>1999</v>
      </c>
      <c r="C174" s="475" t="s">
        <v>864</v>
      </c>
      <c r="D174" s="360" t="s">
        <v>2250</v>
      </c>
      <c r="E174" s="327" t="s">
        <v>1997</v>
      </c>
      <c r="F174" s="329" t="s">
        <v>4129</v>
      </c>
      <c r="G174" s="330">
        <v>1</v>
      </c>
      <c r="H174" s="331">
        <v>3</v>
      </c>
      <c r="I174" s="332">
        <v>5.0000000000000001E-3</v>
      </c>
      <c r="J174" s="353" t="s">
        <v>17</v>
      </c>
      <c r="K174" s="188">
        <v>360</v>
      </c>
      <c r="L174" s="188"/>
      <c r="M174" s="203">
        <f t="shared" si="1"/>
        <v>0</v>
      </c>
    </row>
    <row r="175" spans="1:13" ht="15" customHeight="1">
      <c r="A175" s="353" t="s">
        <v>4992</v>
      </c>
      <c r="B175" s="354" t="s">
        <v>1077</v>
      </c>
      <c r="C175" s="475" t="s">
        <v>864</v>
      </c>
      <c r="D175" s="360" t="s">
        <v>2250</v>
      </c>
      <c r="E175" s="327" t="s">
        <v>1075</v>
      </c>
      <c r="F175" s="329" t="s">
        <v>4130</v>
      </c>
      <c r="G175" s="330">
        <v>1</v>
      </c>
      <c r="H175" s="331">
        <v>3</v>
      </c>
      <c r="I175" s="332">
        <v>5.0000000000000001E-3</v>
      </c>
      <c r="J175" s="353" t="s">
        <v>17</v>
      </c>
      <c r="K175" s="188">
        <v>390</v>
      </c>
      <c r="L175" s="188"/>
      <c r="M175" s="203">
        <f t="shared" si="1"/>
        <v>0</v>
      </c>
    </row>
    <row r="176" spans="1:13" ht="15" customHeight="1">
      <c r="A176" s="353" t="s">
        <v>4992</v>
      </c>
      <c r="B176" s="354" t="s">
        <v>1328</v>
      </c>
      <c r="C176" s="475" t="s">
        <v>864</v>
      </c>
      <c r="D176" s="360" t="s">
        <v>2250</v>
      </c>
      <c r="E176" s="327" t="s">
        <v>1326</v>
      </c>
      <c r="F176" s="329" t="s">
        <v>4131</v>
      </c>
      <c r="G176" s="330">
        <v>1</v>
      </c>
      <c r="H176" s="331">
        <v>3</v>
      </c>
      <c r="I176" s="332">
        <v>5.0000000000000001E-3</v>
      </c>
      <c r="J176" s="353" t="s">
        <v>17</v>
      </c>
      <c r="K176" s="188">
        <v>390</v>
      </c>
      <c r="L176" s="188"/>
      <c r="M176" s="203">
        <f t="shared" si="1"/>
        <v>0</v>
      </c>
    </row>
    <row r="177" spans="1:13" ht="15" customHeight="1">
      <c r="A177" s="353" t="s">
        <v>4992</v>
      </c>
      <c r="B177" s="354" t="s">
        <v>1831</v>
      </c>
      <c r="C177" s="475" t="s">
        <v>864</v>
      </c>
      <c r="D177" s="360" t="s">
        <v>2250</v>
      </c>
      <c r="E177" s="327" t="s">
        <v>1829</v>
      </c>
      <c r="F177" s="329" t="s">
        <v>4132</v>
      </c>
      <c r="G177" s="330">
        <v>1</v>
      </c>
      <c r="H177" s="331">
        <v>3</v>
      </c>
      <c r="I177" s="332">
        <v>5.0000000000000001E-3</v>
      </c>
      <c r="J177" s="353" t="s">
        <v>17</v>
      </c>
      <c r="K177" s="188">
        <v>390</v>
      </c>
      <c r="L177" s="188"/>
      <c r="M177" s="203">
        <f t="shared" si="1"/>
        <v>0</v>
      </c>
    </row>
    <row r="178" spans="1:13" ht="15" customHeight="1">
      <c r="A178" s="353" t="s">
        <v>4992</v>
      </c>
      <c r="B178" s="354" t="s">
        <v>2083</v>
      </c>
      <c r="C178" s="475" t="s">
        <v>864</v>
      </c>
      <c r="D178" s="360" t="s">
        <v>2250</v>
      </c>
      <c r="E178" s="327" t="s">
        <v>2081</v>
      </c>
      <c r="F178" s="329" t="s">
        <v>4133</v>
      </c>
      <c r="G178" s="330">
        <v>1</v>
      </c>
      <c r="H178" s="331">
        <v>3</v>
      </c>
      <c r="I178" s="332">
        <v>5.0000000000000001E-3</v>
      </c>
      <c r="J178" s="353" t="s">
        <v>17</v>
      </c>
      <c r="K178" s="188">
        <v>390</v>
      </c>
      <c r="L178" s="188"/>
      <c r="M178" s="203">
        <f t="shared" si="1"/>
        <v>0</v>
      </c>
    </row>
    <row r="179" spans="1:13" ht="15" customHeight="1">
      <c r="A179" s="353" t="s">
        <v>4992</v>
      </c>
      <c r="B179" s="354" t="s">
        <v>2167</v>
      </c>
      <c r="C179" s="475" t="s">
        <v>864</v>
      </c>
      <c r="D179" s="360" t="s">
        <v>2250</v>
      </c>
      <c r="E179" s="327" t="s">
        <v>2165</v>
      </c>
      <c r="F179" s="329" t="s">
        <v>4134</v>
      </c>
      <c r="G179" s="330">
        <v>1</v>
      </c>
      <c r="H179" s="331">
        <v>3</v>
      </c>
      <c r="I179" s="332">
        <v>5.0000000000000001E-3</v>
      </c>
      <c r="J179" s="353" t="s">
        <v>17</v>
      </c>
      <c r="K179" s="188">
        <v>390</v>
      </c>
      <c r="L179" s="188"/>
      <c r="M179" s="203">
        <f t="shared" si="1"/>
        <v>0</v>
      </c>
    </row>
    <row r="180" spans="1:13" ht="15" customHeight="1">
      <c r="A180" s="353" t="s">
        <v>4992</v>
      </c>
      <c r="B180" s="354" t="s">
        <v>872</v>
      </c>
      <c r="C180" s="475" t="s">
        <v>864</v>
      </c>
      <c r="D180" s="360" t="s">
        <v>870</v>
      </c>
      <c r="E180" s="327" t="s">
        <v>866</v>
      </c>
      <c r="F180" s="329" t="s">
        <v>871</v>
      </c>
      <c r="G180" s="330">
        <v>1</v>
      </c>
      <c r="H180" s="331">
        <v>3</v>
      </c>
      <c r="I180" s="332">
        <v>8.0000000000000002E-3</v>
      </c>
      <c r="J180" s="353" t="s">
        <v>17</v>
      </c>
      <c r="K180" s="188">
        <v>400</v>
      </c>
      <c r="L180" s="188"/>
      <c r="M180" s="203">
        <f t="shared" si="1"/>
        <v>0</v>
      </c>
    </row>
    <row r="181" spans="1:13" ht="15" customHeight="1">
      <c r="A181" s="353" t="s">
        <v>4992</v>
      </c>
      <c r="B181" s="354" t="s">
        <v>995</v>
      </c>
      <c r="C181" s="475" t="s">
        <v>864</v>
      </c>
      <c r="D181" s="360" t="s">
        <v>870</v>
      </c>
      <c r="E181" s="327" t="s">
        <v>991</v>
      </c>
      <c r="F181" s="329" t="s">
        <v>994</v>
      </c>
      <c r="G181" s="330">
        <v>1</v>
      </c>
      <c r="H181" s="331">
        <v>3</v>
      </c>
      <c r="I181" s="332">
        <v>8.0000000000000002E-3</v>
      </c>
      <c r="J181" s="353" t="s">
        <v>17</v>
      </c>
      <c r="K181" s="188">
        <v>400</v>
      </c>
      <c r="L181" s="188"/>
      <c r="M181" s="203">
        <f t="shared" si="1"/>
        <v>0</v>
      </c>
    </row>
    <row r="182" spans="1:13" ht="15" customHeight="1">
      <c r="A182" s="353" t="s">
        <v>4992</v>
      </c>
      <c r="B182" s="354" t="s">
        <v>1163</v>
      </c>
      <c r="C182" s="475" t="s">
        <v>864</v>
      </c>
      <c r="D182" s="360" t="s">
        <v>870</v>
      </c>
      <c r="E182" s="327" t="s">
        <v>1159</v>
      </c>
      <c r="F182" s="329" t="s">
        <v>1162</v>
      </c>
      <c r="G182" s="330">
        <v>1</v>
      </c>
      <c r="H182" s="331">
        <v>3</v>
      </c>
      <c r="I182" s="332">
        <v>8.0000000000000002E-3</v>
      </c>
      <c r="J182" s="353" t="s">
        <v>17</v>
      </c>
      <c r="K182" s="188">
        <v>400</v>
      </c>
      <c r="L182" s="188"/>
      <c r="M182" s="203">
        <f t="shared" si="1"/>
        <v>0</v>
      </c>
    </row>
    <row r="183" spans="1:13" ht="15" customHeight="1">
      <c r="A183" s="353" t="s">
        <v>4992</v>
      </c>
      <c r="B183" s="354" t="s">
        <v>1413</v>
      </c>
      <c r="C183" s="475" t="s">
        <v>864</v>
      </c>
      <c r="D183" s="360" t="s">
        <v>870</v>
      </c>
      <c r="E183" s="327" t="s">
        <v>32</v>
      </c>
      <c r="F183" s="329" t="s">
        <v>1412</v>
      </c>
      <c r="G183" s="330">
        <v>1</v>
      </c>
      <c r="H183" s="331">
        <v>3</v>
      </c>
      <c r="I183" s="332">
        <v>8.0000000000000002E-3</v>
      </c>
      <c r="J183" s="353" t="s">
        <v>17</v>
      </c>
      <c r="K183" s="188">
        <v>400</v>
      </c>
      <c r="L183" s="188"/>
      <c r="M183" s="203">
        <f t="shared" si="1"/>
        <v>0</v>
      </c>
    </row>
    <row r="184" spans="1:13" ht="15" customHeight="1">
      <c r="A184" s="353" t="s">
        <v>4992</v>
      </c>
      <c r="B184" s="354" t="s">
        <v>1497</v>
      </c>
      <c r="C184" s="475" t="s">
        <v>864</v>
      </c>
      <c r="D184" s="360" t="s">
        <v>870</v>
      </c>
      <c r="E184" s="327" t="s">
        <v>1493</v>
      </c>
      <c r="F184" s="329" t="s">
        <v>1496</v>
      </c>
      <c r="G184" s="330">
        <v>1</v>
      </c>
      <c r="H184" s="331">
        <v>3</v>
      </c>
      <c r="I184" s="332">
        <v>8.0000000000000002E-3</v>
      </c>
      <c r="J184" s="353" t="s">
        <v>17</v>
      </c>
      <c r="K184" s="188">
        <v>400</v>
      </c>
      <c r="L184" s="188"/>
      <c r="M184" s="203">
        <f t="shared" si="1"/>
        <v>0</v>
      </c>
    </row>
    <row r="185" spans="1:13" ht="15" customHeight="1">
      <c r="A185" s="353" t="s">
        <v>4992</v>
      </c>
      <c r="B185" s="354" t="s">
        <v>1581</v>
      </c>
      <c r="C185" s="475" t="s">
        <v>864</v>
      </c>
      <c r="D185" s="360" t="s">
        <v>870</v>
      </c>
      <c r="E185" s="327" t="s">
        <v>1577</v>
      </c>
      <c r="F185" s="329" t="s">
        <v>1580</v>
      </c>
      <c r="G185" s="330">
        <v>1</v>
      </c>
      <c r="H185" s="331">
        <v>3</v>
      </c>
      <c r="I185" s="332">
        <v>8.0000000000000002E-3</v>
      </c>
      <c r="J185" s="353" t="s">
        <v>17</v>
      </c>
      <c r="K185" s="188">
        <v>400</v>
      </c>
      <c r="L185" s="188"/>
      <c r="M185" s="203">
        <f t="shared" si="1"/>
        <v>0</v>
      </c>
    </row>
    <row r="186" spans="1:13" ht="15" customHeight="1">
      <c r="A186" s="353" t="s">
        <v>4992</v>
      </c>
      <c r="B186" s="354" t="s">
        <v>1665</v>
      </c>
      <c r="C186" s="475" t="s">
        <v>864</v>
      </c>
      <c r="D186" s="360" t="s">
        <v>870</v>
      </c>
      <c r="E186" s="327" t="s">
        <v>1661</v>
      </c>
      <c r="F186" s="329" t="s">
        <v>1664</v>
      </c>
      <c r="G186" s="330">
        <v>1</v>
      </c>
      <c r="H186" s="331">
        <v>3</v>
      </c>
      <c r="I186" s="332">
        <v>8.0000000000000002E-3</v>
      </c>
      <c r="J186" s="353" t="s">
        <v>17</v>
      </c>
      <c r="K186" s="188">
        <v>400</v>
      </c>
      <c r="L186" s="188"/>
      <c r="M186" s="203">
        <f t="shared" si="1"/>
        <v>0</v>
      </c>
    </row>
    <row r="187" spans="1:13" ht="15" customHeight="1">
      <c r="A187" s="353" t="s">
        <v>4992</v>
      </c>
      <c r="B187" s="354" t="s">
        <v>1749</v>
      </c>
      <c r="C187" s="475" t="s">
        <v>864</v>
      </c>
      <c r="D187" s="360" t="s">
        <v>870</v>
      </c>
      <c r="E187" s="327" t="s">
        <v>1745</v>
      </c>
      <c r="F187" s="329" t="s">
        <v>1748</v>
      </c>
      <c r="G187" s="330">
        <v>1</v>
      </c>
      <c r="H187" s="331">
        <v>3</v>
      </c>
      <c r="I187" s="332">
        <v>8.0000000000000002E-3</v>
      </c>
      <c r="J187" s="353" t="s">
        <v>17</v>
      </c>
      <c r="K187" s="188">
        <v>400</v>
      </c>
      <c r="L187" s="188"/>
      <c r="M187" s="203">
        <f t="shared" si="1"/>
        <v>0</v>
      </c>
    </row>
    <row r="188" spans="1:13" ht="15" customHeight="1">
      <c r="A188" s="353" t="s">
        <v>4992</v>
      </c>
      <c r="B188" s="354" t="s">
        <v>1917</v>
      </c>
      <c r="C188" s="475" t="s">
        <v>864</v>
      </c>
      <c r="D188" s="360" t="s">
        <v>870</v>
      </c>
      <c r="E188" s="327" t="s">
        <v>1913</v>
      </c>
      <c r="F188" s="329" t="s">
        <v>1916</v>
      </c>
      <c r="G188" s="330">
        <v>1</v>
      </c>
      <c r="H188" s="331">
        <v>3</v>
      </c>
      <c r="I188" s="332">
        <v>8.0000000000000002E-3</v>
      </c>
      <c r="J188" s="353" t="s">
        <v>17</v>
      </c>
      <c r="K188" s="188">
        <v>400</v>
      </c>
      <c r="L188" s="188"/>
      <c r="M188" s="203">
        <f t="shared" si="1"/>
        <v>0</v>
      </c>
    </row>
    <row r="189" spans="1:13" ht="15" customHeight="1">
      <c r="A189" s="353" t="s">
        <v>4992</v>
      </c>
      <c r="B189" s="354" t="s">
        <v>2001</v>
      </c>
      <c r="C189" s="475" t="s">
        <v>864</v>
      </c>
      <c r="D189" s="360" t="s">
        <v>870</v>
      </c>
      <c r="E189" s="327" t="s">
        <v>1997</v>
      </c>
      <c r="F189" s="329" t="s">
        <v>2000</v>
      </c>
      <c r="G189" s="330">
        <v>1</v>
      </c>
      <c r="H189" s="331">
        <v>3</v>
      </c>
      <c r="I189" s="332">
        <v>8.0000000000000002E-3</v>
      </c>
      <c r="J189" s="353" t="s">
        <v>17</v>
      </c>
      <c r="K189" s="188">
        <v>400</v>
      </c>
      <c r="L189" s="188"/>
      <c r="M189" s="203">
        <f t="shared" si="1"/>
        <v>0</v>
      </c>
    </row>
    <row r="190" spans="1:13" ht="15" customHeight="1">
      <c r="A190" s="353" t="s">
        <v>4992</v>
      </c>
      <c r="B190" s="354" t="s">
        <v>1079</v>
      </c>
      <c r="C190" s="475" t="s">
        <v>864</v>
      </c>
      <c r="D190" s="360" t="s">
        <v>870</v>
      </c>
      <c r="E190" s="327" t="s">
        <v>1075</v>
      </c>
      <c r="F190" s="329" t="s">
        <v>1078</v>
      </c>
      <c r="G190" s="330">
        <v>1</v>
      </c>
      <c r="H190" s="331">
        <v>3</v>
      </c>
      <c r="I190" s="332">
        <v>8.0000000000000002E-3</v>
      </c>
      <c r="J190" s="353" t="s">
        <v>17</v>
      </c>
      <c r="K190" s="188">
        <v>430</v>
      </c>
      <c r="L190" s="188"/>
      <c r="M190" s="203">
        <f t="shared" si="1"/>
        <v>0</v>
      </c>
    </row>
    <row r="191" spans="1:13" ht="15" customHeight="1">
      <c r="A191" s="353" t="s">
        <v>4992</v>
      </c>
      <c r="B191" s="354" t="s">
        <v>1246</v>
      </c>
      <c r="C191" s="475" t="s">
        <v>864</v>
      </c>
      <c r="D191" s="360" t="s">
        <v>870</v>
      </c>
      <c r="E191" s="327" t="s">
        <v>15</v>
      </c>
      <c r="F191" s="329" t="s">
        <v>1245</v>
      </c>
      <c r="G191" s="330">
        <v>1</v>
      </c>
      <c r="H191" s="331">
        <v>3</v>
      </c>
      <c r="I191" s="332">
        <v>8.0000000000000002E-3</v>
      </c>
      <c r="J191" s="353" t="s">
        <v>17</v>
      </c>
      <c r="K191" s="189">
        <v>400</v>
      </c>
      <c r="L191" s="189"/>
      <c r="M191" s="204">
        <f t="shared" si="1"/>
        <v>0</v>
      </c>
    </row>
    <row r="192" spans="1:13" ht="15" customHeight="1">
      <c r="A192" s="353" t="s">
        <v>4992</v>
      </c>
      <c r="B192" s="354" t="s">
        <v>1330</v>
      </c>
      <c r="C192" s="475" t="s">
        <v>864</v>
      </c>
      <c r="D192" s="360" t="s">
        <v>870</v>
      </c>
      <c r="E192" s="327" t="s">
        <v>1326</v>
      </c>
      <c r="F192" s="329" t="s">
        <v>1329</v>
      </c>
      <c r="G192" s="330">
        <v>1</v>
      </c>
      <c r="H192" s="331">
        <v>3</v>
      </c>
      <c r="I192" s="332">
        <v>8.0000000000000002E-3</v>
      </c>
      <c r="J192" s="353" t="s">
        <v>17</v>
      </c>
      <c r="K192" s="188">
        <v>430</v>
      </c>
      <c r="L192" s="188"/>
      <c r="M192" s="203">
        <f t="shared" si="1"/>
        <v>0</v>
      </c>
    </row>
    <row r="193" spans="1:13" ht="15" customHeight="1">
      <c r="A193" s="353" t="s">
        <v>4992</v>
      </c>
      <c r="B193" s="354" t="s">
        <v>1833</v>
      </c>
      <c r="C193" s="475" t="s">
        <v>864</v>
      </c>
      <c r="D193" s="360" t="s">
        <v>870</v>
      </c>
      <c r="E193" s="327" t="s">
        <v>1829</v>
      </c>
      <c r="F193" s="329" t="s">
        <v>1832</v>
      </c>
      <c r="G193" s="330">
        <v>1</v>
      </c>
      <c r="H193" s="331">
        <v>3</v>
      </c>
      <c r="I193" s="332">
        <v>8.0000000000000002E-3</v>
      </c>
      <c r="J193" s="353" t="s">
        <v>17</v>
      </c>
      <c r="K193" s="188">
        <v>430</v>
      </c>
      <c r="L193" s="188"/>
      <c r="M193" s="203">
        <f t="shared" si="1"/>
        <v>0</v>
      </c>
    </row>
    <row r="194" spans="1:13" ht="15" customHeight="1">
      <c r="A194" s="353" t="s">
        <v>4992</v>
      </c>
      <c r="B194" s="354" t="s">
        <v>2085</v>
      </c>
      <c r="C194" s="475" t="s">
        <v>864</v>
      </c>
      <c r="D194" s="360" t="s">
        <v>870</v>
      </c>
      <c r="E194" s="327" t="s">
        <v>2081</v>
      </c>
      <c r="F194" s="329" t="s">
        <v>2084</v>
      </c>
      <c r="G194" s="330">
        <v>1</v>
      </c>
      <c r="H194" s="331">
        <v>3</v>
      </c>
      <c r="I194" s="332">
        <v>8.0000000000000002E-3</v>
      </c>
      <c r="J194" s="353" t="s">
        <v>17</v>
      </c>
      <c r="K194" s="188">
        <v>430</v>
      </c>
      <c r="L194" s="188"/>
      <c r="M194" s="203">
        <f t="shared" si="1"/>
        <v>0</v>
      </c>
    </row>
    <row r="195" spans="1:13" ht="15" customHeight="1">
      <c r="A195" s="353" t="s">
        <v>4992</v>
      </c>
      <c r="B195" s="354" t="s">
        <v>2169</v>
      </c>
      <c r="C195" s="475" t="s">
        <v>864</v>
      </c>
      <c r="D195" s="360" t="s">
        <v>870</v>
      </c>
      <c r="E195" s="327" t="s">
        <v>2165</v>
      </c>
      <c r="F195" s="329" t="s">
        <v>2168</v>
      </c>
      <c r="G195" s="330">
        <v>1</v>
      </c>
      <c r="H195" s="331">
        <v>3</v>
      </c>
      <c r="I195" s="332">
        <v>8.0000000000000002E-3</v>
      </c>
      <c r="J195" s="353" t="s">
        <v>17</v>
      </c>
      <c r="K195" s="188">
        <v>430</v>
      </c>
      <c r="L195" s="188"/>
      <c r="M195" s="203">
        <f t="shared" si="1"/>
        <v>0</v>
      </c>
    </row>
    <row r="196" spans="1:13" ht="15" customHeight="1">
      <c r="A196" s="353" t="s">
        <v>4992</v>
      </c>
      <c r="B196" s="354" t="s">
        <v>875</v>
      </c>
      <c r="C196" s="475" t="s">
        <v>864</v>
      </c>
      <c r="D196" s="360" t="s">
        <v>873</v>
      </c>
      <c r="E196" s="327" t="s">
        <v>866</v>
      </c>
      <c r="F196" s="329" t="s">
        <v>874</v>
      </c>
      <c r="G196" s="330">
        <v>1</v>
      </c>
      <c r="H196" s="331">
        <v>3</v>
      </c>
      <c r="I196" s="332">
        <v>5.0000000000000001E-3</v>
      </c>
      <c r="J196" s="353" t="s">
        <v>17</v>
      </c>
      <c r="K196" s="188">
        <v>420</v>
      </c>
      <c r="L196" s="188"/>
      <c r="M196" s="203">
        <f t="shared" si="1"/>
        <v>0</v>
      </c>
    </row>
    <row r="197" spans="1:13" ht="15" customHeight="1">
      <c r="A197" s="353" t="s">
        <v>4992</v>
      </c>
      <c r="B197" s="354" t="s">
        <v>997</v>
      </c>
      <c r="C197" s="475" t="s">
        <v>864</v>
      </c>
      <c r="D197" s="360" t="s">
        <v>873</v>
      </c>
      <c r="E197" s="327" t="s">
        <v>991</v>
      </c>
      <c r="F197" s="329" t="s">
        <v>996</v>
      </c>
      <c r="G197" s="330">
        <v>1</v>
      </c>
      <c r="H197" s="331">
        <v>3</v>
      </c>
      <c r="I197" s="332">
        <v>5.0000000000000001E-3</v>
      </c>
      <c r="J197" s="353" t="s">
        <v>17</v>
      </c>
      <c r="K197" s="188">
        <v>420</v>
      </c>
      <c r="L197" s="188"/>
      <c r="M197" s="203">
        <f t="shared" si="1"/>
        <v>0</v>
      </c>
    </row>
    <row r="198" spans="1:13" ht="15" customHeight="1">
      <c r="A198" s="353" t="s">
        <v>4992</v>
      </c>
      <c r="B198" s="354" t="s">
        <v>1165</v>
      </c>
      <c r="C198" s="475" t="s">
        <v>864</v>
      </c>
      <c r="D198" s="360" t="s">
        <v>873</v>
      </c>
      <c r="E198" s="327" t="s">
        <v>1159</v>
      </c>
      <c r="F198" s="329" t="s">
        <v>1164</v>
      </c>
      <c r="G198" s="330">
        <v>1</v>
      </c>
      <c r="H198" s="331">
        <v>3</v>
      </c>
      <c r="I198" s="332">
        <v>5.0000000000000001E-3</v>
      </c>
      <c r="J198" s="353" t="s">
        <v>17</v>
      </c>
      <c r="K198" s="188">
        <v>420</v>
      </c>
      <c r="L198" s="188"/>
      <c r="M198" s="203">
        <f t="shared" si="1"/>
        <v>0</v>
      </c>
    </row>
    <row r="199" spans="1:13" ht="15" customHeight="1">
      <c r="A199" s="353" t="s">
        <v>4992</v>
      </c>
      <c r="B199" s="354" t="s">
        <v>1248</v>
      </c>
      <c r="C199" s="475" t="s">
        <v>864</v>
      </c>
      <c r="D199" s="360" t="s">
        <v>873</v>
      </c>
      <c r="E199" s="327" t="s">
        <v>15</v>
      </c>
      <c r="F199" s="329" t="s">
        <v>1247</v>
      </c>
      <c r="G199" s="330">
        <v>1</v>
      </c>
      <c r="H199" s="331">
        <v>3</v>
      </c>
      <c r="I199" s="332">
        <v>5.0000000000000001E-3</v>
      </c>
      <c r="J199" s="353" t="s">
        <v>17</v>
      </c>
      <c r="K199" s="188">
        <v>420</v>
      </c>
      <c r="L199" s="188"/>
      <c r="M199" s="203">
        <f t="shared" si="1"/>
        <v>0</v>
      </c>
    </row>
    <row r="200" spans="1:13" ht="15" customHeight="1">
      <c r="A200" s="353" t="s">
        <v>4992</v>
      </c>
      <c r="B200" s="354" t="s">
        <v>1415</v>
      </c>
      <c r="C200" s="475" t="s">
        <v>864</v>
      </c>
      <c r="D200" s="360" t="s">
        <v>873</v>
      </c>
      <c r="E200" s="327" t="s">
        <v>32</v>
      </c>
      <c r="F200" s="329" t="s">
        <v>1414</v>
      </c>
      <c r="G200" s="330">
        <v>1</v>
      </c>
      <c r="H200" s="331">
        <v>3</v>
      </c>
      <c r="I200" s="332">
        <v>5.0000000000000001E-3</v>
      </c>
      <c r="J200" s="353" t="s">
        <v>17</v>
      </c>
      <c r="K200" s="188">
        <v>420</v>
      </c>
      <c r="L200" s="188"/>
      <c r="M200" s="203">
        <f t="shared" si="1"/>
        <v>0</v>
      </c>
    </row>
    <row r="201" spans="1:13" ht="15" customHeight="1">
      <c r="A201" s="353" t="s">
        <v>4992</v>
      </c>
      <c r="B201" s="354" t="s">
        <v>1499</v>
      </c>
      <c r="C201" s="475" t="s">
        <v>864</v>
      </c>
      <c r="D201" s="360" t="s">
        <v>873</v>
      </c>
      <c r="E201" s="327" t="s">
        <v>1493</v>
      </c>
      <c r="F201" s="329" t="s">
        <v>1498</v>
      </c>
      <c r="G201" s="330">
        <v>1</v>
      </c>
      <c r="H201" s="331">
        <v>3</v>
      </c>
      <c r="I201" s="332">
        <v>5.0000000000000001E-3</v>
      </c>
      <c r="J201" s="353" t="s">
        <v>17</v>
      </c>
      <c r="K201" s="188">
        <v>420</v>
      </c>
      <c r="L201" s="188"/>
      <c r="M201" s="203">
        <f t="shared" si="1"/>
        <v>0</v>
      </c>
    </row>
    <row r="202" spans="1:13" ht="15" customHeight="1">
      <c r="A202" s="353" t="s">
        <v>4992</v>
      </c>
      <c r="B202" s="354" t="s">
        <v>1583</v>
      </c>
      <c r="C202" s="475" t="s">
        <v>864</v>
      </c>
      <c r="D202" s="360" t="s">
        <v>873</v>
      </c>
      <c r="E202" s="327" t="s">
        <v>1577</v>
      </c>
      <c r="F202" s="329" t="s">
        <v>1582</v>
      </c>
      <c r="G202" s="330">
        <v>1</v>
      </c>
      <c r="H202" s="331">
        <v>3</v>
      </c>
      <c r="I202" s="332">
        <v>5.0000000000000001E-3</v>
      </c>
      <c r="J202" s="353" t="s">
        <v>17</v>
      </c>
      <c r="K202" s="188">
        <v>420</v>
      </c>
      <c r="L202" s="188"/>
      <c r="M202" s="203">
        <f t="shared" si="1"/>
        <v>0</v>
      </c>
    </row>
    <row r="203" spans="1:13" ht="15" customHeight="1">
      <c r="A203" s="353" t="s">
        <v>4992</v>
      </c>
      <c r="B203" s="354" t="s">
        <v>1667</v>
      </c>
      <c r="C203" s="475" t="s">
        <v>864</v>
      </c>
      <c r="D203" s="360" t="s">
        <v>873</v>
      </c>
      <c r="E203" s="327" t="s">
        <v>1661</v>
      </c>
      <c r="F203" s="329" t="s">
        <v>1666</v>
      </c>
      <c r="G203" s="330">
        <v>1</v>
      </c>
      <c r="H203" s="331">
        <v>3</v>
      </c>
      <c r="I203" s="332">
        <v>5.0000000000000001E-3</v>
      </c>
      <c r="J203" s="353" t="s">
        <v>17</v>
      </c>
      <c r="K203" s="188">
        <v>420</v>
      </c>
      <c r="L203" s="188"/>
      <c r="M203" s="203">
        <f t="shared" si="1"/>
        <v>0</v>
      </c>
    </row>
    <row r="204" spans="1:13" ht="15" customHeight="1">
      <c r="A204" s="353" t="s">
        <v>4992</v>
      </c>
      <c r="B204" s="354" t="s">
        <v>1751</v>
      </c>
      <c r="C204" s="475" t="s">
        <v>864</v>
      </c>
      <c r="D204" s="360" t="s">
        <v>873</v>
      </c>
      <c r="E204" s="327" t="s">
        <v>1745</v>
      </c>
      <c r="F204" s="329" t="s">
        <v>1750</v>
      </c>
      <c r="G204" s="330">
        <v>1</v>
      </c>
      <c r="H204" s="331">
        <v>3</v>
      </c>
      <c r="I204" s="332">
        <v>5.0000000000000001E-3</v>
      </c>
      <c r="J204" s="353" t="s">
        <v>17</v>
      </c>
      <c r="K204" s="188">
        <v>420</v>
      </c>
      <c r="L204" s="188"/>
      <c r="M204" s="203">
        <f t="shared" si="1"/>
        <v>0</v>
      </c>
    </row>
    <row r="205" spans="1:13" ht="15" customHeight="1">
      <c r="A205" s="353" t="s">
        <v>4992</v>
      </c>
      <c r="B205" s="354" t="s">
        <v>1919</v>
      </c>
      <c r="C205" s="475" t="s">
        <v>864</v>
      </c>
      <c r="D205" s="360" t="s">
        <v>873</v>
      </c>
      <c r="E205" s="327" t="s">
        <v>1913</v>
      </c>
      <c r="F205" s="329" t="s">
        <v>1918</v>
      </c>
      <c r="G205" s="330">
        <v>1</v>
      </c>
      <c r="H205" s="331">
        <v>3</v>
      </c>
      <c r="I205" s="332">
        <v>5.0000000000000001E-3</v>
      </c>
      <c r="J205" s="353" t="s">
        <v>17</v>
      </c>
      <c r="K205" s="188">
        <v>420</v>
      </c>
      <c r="L205" s="188"/>
      <c r="M205" s="203">
        <f t="shared" si="1"/>
        <v>0</v>
      </c>
    </row>
    <row r="206" spans="1:13" ht="15" customHeight="1">
      <c r="A206" s="353" t="s">
        <v>4992</v>
      </c>
      <c r="B206" s="354" t="s">
        <v>2003</v>
      </c>
      <c r="C206" s="475" t="s">
        <v>864</v>
      </c>
      <c r="D206" s="360" t="s">
        <v>873</v>
      </c>
      <c r="E206" s="327" t="s">
        <v>1997</v>
      </c>
      <c r="F206" s="329" t="s">
        <v>2002</v>
      </c>
      <c r="G206" s="330">
        <v>1</v>
      </c>
      <c r="H206" s="331">
        <v>3</v>
      </c>
      <c r="I206" s="332">
        <v>5.0000000000000001E-3</v>
      </c>
      <c r="J206" s="353" t="s">
        <v>17</v>
      </c>
      <c r="K206" s="188">
        <v>420</v>
      </c>
      <c r="L206" s="188"/>
      <c r="M206" s="203">
        <f t="shared" si="1"/>
        <v>0</v>
      </c>
    </row>
    <row r="207" spans="1:13" ht="15" customHeight="1">
      <c r="A207" s="353" t="s">
        <v>4992</v>
      </c>
      <c r="B207" s="354" t="s">
        <v>1081</v>
      </c>
      <c r="C207" s="475" t="s">
        <v>864</v>
      </c>
      <c r="D207" s="360" t="s">
        <v>873</v>
      </c>
      <c r="E207" s="327" t="s">
        <v>1075</v>
      </c>
      <c r="F207" s="329" t="s">
        <v>1080</v>
      </c>
      <c r="G207" s="330">
        <v>1</v>
      </c>
      <c r="H207" s="331">
        <v>3</v>
      </c>
      <c r="I207" s="332">
        <v>5.0000000000000001E-3</v>
      </c>
      <c r="J207" s="353" t="s">
        <v>17</v>
      </c>
      <c r="K207" s="188">
        <v>450</v>
      </c>
      <c r="L207" s="188"/>
      <c r="M207" s="203">
        <f t="shared" si="1"/>
        <v>0</v>
      </c>
    </row>
    <row r="208" spans="1:13" ht="15" customHeight="1">
      <c r="A208" s="353" t="s">
        <v>4992</v>
      </c>
      <c r="B208" s="354" t="s">
        <v>1332</v>
      </c>
      <c r="C208" s="475" t="s">
        <v>864</v>
      </c>
      <c r="D208" s="360" t="s">
        <v>873</v>
      </c>
      <c r="E208" s="327" t="s">
        <v>1326</v>
      </c>
      <c r="F208" s="329" t="s">
        <v>1331</v>
      </c>
      <c r="G208" s="330">
        <v>1</v>
      </c>
      <c r="H208" s="331">
        <v>3</v>
      </c>
      <c r="I208" s="332">
        <v>5.0000000000000001E-3</v>
      </c>
      <c r="J208" s="353" t="s">
        <v>17</v>
      </c>
      <c r="K208" s="188">
        <v>450</v>
      </c>
      <c r="L208" s="188"/>
      <c r="M208" s="203">
        <f t="shared" si="1"/>
        <v>0</v>
      </c>
    </row>
    <row r="209" spans="1:13" ht="15" customHeight="1">
      <c r="A209" s="353" t="s">
        <v>4992</v>
      </c>
      <c r="B209" s="354" t="s">
        <v>1835</v>
      </c>
      <c r="C209" s="475" t="s">
        <v>864</v>
      </c>
      <c r="D209" s="360" t="s">
        <v>873</v>
      </c>
      <c r="E209" s="327" t="s">
        <v>1829</v>
      </c>
      <c r="F209" s="329" t="s">
        <v>1834</v>
      </c>
      <c r="G209" s="330">
        <v>1</v>
      </c>
      <c r="H209" s="331">
        <v>3</v>
      </c>
      <c r="I209" s="332">
        <v>5.0000000000000001E-3</v>
      </c>
      <c r="J209" s="353" t="s">
        <v>17</v>
      </c>
      <c r="K209" s="188">
        <v>450</v>
      </c>
      <c r="L209" s="188"/>
      <c r="M209" s="203">
        <f t="shared" si="1"/>
        <v>0</v>
      </c>
    </row>
    <row r="210" spans="1:13" ht="15" customHeight="1">
      <c r="A210" s="353" t="s">
        <v>4992</v>
      </c>
      <c r="B210" s="354" t="s">
        <v>2087</v>
      </c>
      <c r="C210" s="475" t="s">
        <v>864</v>
      </c>
      <c r="D210" s="360" t="s">
        <v>873</v>
      </c>
      <c r="E210" s="327" t="s">
        <v>2081</v>
      </c>
      <c r="F210" s="329" t="s">
        <v>2086</v>
      </c>
      <c r="G210" s="330">
        <v>1</v>
      </c>
      <c r="H210" s="331">
        <v>3</v>
      </c>
      <c r="I210" s="332">
        <v>5.0000000000000001E-3</v>
      </c>
      <c r="J210" s="353" t="s">
        <v>17</v>
      </c>
      <c r="K210" s="188">
        <v>450</v>
      </c>
      <c r="L210" s="188"/>
      <c r="M210" s="203">
        <f t="shared" si="1"/>
        <v>0</v>
      </c>
    </row>
    <row r="211" spans="1:13" ht="15" customHeight="1">
      <c r="A211" s="353" t="s">
        <v>4992</v>
      </c>
      <c r="B211" s="354" t="s">
        <v>2171</v>
      </c>
      <c r="C211" s="475" t="s">
        <v>864</v>
      </c>
      <c r="D211" s="360" t="s">
        <v>873</v>
      </c>
      <c r="E211" s="327" t="s">
        <v>2165</v>
      </c>
      <c r="F211" s="329" t="s">
        <v>2170</v>
      </c>
      <c r="G211" s="330">
        <v>1</v>
      </c>
      <c r="H211" s="331">
        <v>3</v>
      </c>
      <c r="I211" s="332">
        <v>5.0000000000000001E-3</v>
      </c>
      <c r="J211" s="353" t="s">
        <v>17</v>
      </c>
      <c r="K211" s="188">
        <v>450</v>
      </c>
      <c r="L211" s="188"/>
      <c r="M211" s="203">
        <f t="shared" si="1"/>
        <v>0</v>
      </c>
    </row>
    <row r="212" spans="1:13" ht="15" customHeight="1">
      <c r="A212" s="353" t="s">
        <v>4992</v>
      </c>
      <c r="B212" s="354" t="s">
        <v>878</v>
      </c>
      <c r="C212" s="475" t="s">
        <v>864</v>
      </c>
      <c r="D212" s="360" t="s">
        <v>876</v>
      </c>
      <c r="E212" s="327" t="s">
        <v>866</v>
      </c>
      <c r="F212" s="329" t="s">
        <v>877</v>
      </c>
      <c r="G212" s="330">
        <v>1</v>
      </c>
      <c r="H212" s="331">
        <v>3</v>
      </c>
      <c r="I212" s="332">
        <v>5.0000000000000001E-3</v>
      </c>
      <c r="J212" s="353" t="s">
        <v>17</v>
      </c>
      <c r="K212" s="188">
        <v>460</v>
      </c>
      <c r="L212" s="188"/>
      <c r="M212" s="203">
        <f t="shared" si="1"/>
        <v>0</v>
      </c>
    </row>
    <row r="213" spans="1:13" ht="15" customHeight="1">
      <c r="A213" s="353" t="s">
        <v>4992</v>
      </c>
      <c r="B213" s="354" t="s">
        <v>999</v>
      </c>
      <c r="C213" s="475" t="s">
        <v>864</v>
      </c>
      <c r="D213" s="360" t="s">
        <v>876</v>
      </c>
      <c r="E213" s="327" t="s">
        <v>991</v>
      </c>
      <c r="F213" s="329" t="s">
        <v>998</v>
      </c>
      <c r="G213" s="330">
        <v>1</v>
      </c>
      <c r="H213" s="331">
        <v>3</v>
      </c>
      <c r="I213" s="332">
        <v>5.0000000000000001E-3</v>
      </c>
      <c r="J213" s="353" t="s">
        <v>17</v>
      </c>
      <c r="K213" s="188">
        <v>460</v>
      </c>
      <c r="L213" s="188"/>
      <c r="M213" s="203">
        <f t="shared" si="1"/>
        <v>0</v>
      </c>
    </row>
    <row r="214" spans="1:13" ht="15" customHeight="1">
      <c r="A214" s="353" t="s">
        <v>4992</v>
      </c>
      <c r="B214" s="354" t="s">
        <v>1167</v>
      </c>
      <c r="C214" s="475" t="s">
        <v>864</v>
      </c>
      <c r="D214" s="360" t="s">
        <v>876</v>
      </c>
      <c r="E214" s="327" t="s">
        <v>1159</v>
      </c>
      <c r="F214" s="329" t="s">
        <v>1166</v>
      </c>
      <c r="G214" s="330">
        <v>1</v>
      </c>
      <c r="H214" s="331">
        <v>3</v>
      </c>
      <c r="I214" s="332">
        <v>5.0000000000000001E-3</v>
      </c>
      <c r="J214" s="353" t="s">
        <v>17</v>
      </c>
      <c r="K214" s="188">
        <v>460</v>
      </c>
      <c r="L214" s="188"/>
      <c r="M214" s="203">
        <f t="shared" si="1"/>
        <v>0</v>
      </c>
    </row>
    <row r="215" spans="1:13" ht="15" customHeight="1">
      <c r="A215" s="353" t="s">
        <v>4992</v>
      </c>
      <c r="B215" s="354" t="s">
        <v>1250</v>
      </c>
      <c r="C215" s="475" t="s">
        <v>864</v>
      </c>
      <c r="D215" s="360" t="s">
        <v>876</v>
      </c>
      <c r="E215" s="327" t="s">
        <v>15</v>
      </c>
      <c r="F215" s="329" t="s">
        <v>1249</v>
      </c>
      <c r="G215" s="330">
        <v>1</v>
      </c>
      <c r="H215" s="331">
        <v>3</v>
      </c>
      <c r="I215" s="332">
        <v>5.0000000000000001E-3</v>
      </c>
      <c r="J215" s="353" t="s">
        <v>17</v>
      </c>
      <c r="K215" s="188">
        <v>460</v>
      </c>
      <c r="L215" s="188"/>
      <c r="M215" s="203">
        <f t="shared" si="1"/>
        <v>0</v>
      </c>
    </row>
    <row r="216" spans="1:13" ht="15" customHeight="1">
      <c r="A216" s="353" t="s">
        <v>4992</v>
      </c>
      <c r="B216" s="354" t="s">
        <v>1417</v>
      </c>
      <c r="C216" s="475" t="s">
        <v>864</v>
      </c>
      <c r="D216" s="360" t="s">
        <v>876</v>
      </c>
      <c r="E216" s="327" t="s">
        <v>32</v>
      </c>
      <c r="F216" s="329" t="s">
        <v>1416</v>
      </c>
      <c r="G216" s="330">
        <v>1</v>
      </c>
      <c r="H216" s="331">
        <v>3</v>
      </c>
      <c r="I216" s="332">
        <v>5.0000000000000001E-3</v>
      </c>
      <c r="J216" s="353" t="s">
        <v>17</v>
      </c>
      <c r="K216" s="188">
        <v>460</v>
      </c>
      <c r="L216" s="188"/>
      <c r="M216" s="203">
        <f t="shared" si="1"/>
        <v>0</v>
      </c>
    </row>
    <row r="217" spans="1:13" ht="15" customHeight="1">
      <c r="A217" s="353" t="s">
        <v>4992</v>
      </c>
      <c r="B217" s="354" t="s">
        <v>1501</v>
      </c>
      <c r="C217" s="475" t="s">
        <v>864</v>
      </c>
      <c r="D217" s="360" t="s">
        <v>876</v>
      </c>
      <c r="E217" s="327" t="s">
        <v>1493</v>
      </c>
      <c r="F217" s="329" t="s">
        <v>1500</v>
      </c>
      <c r="G217" s="330">
        <v>1</v>
      </c>
      <c r="H217" s="331">
        <v>3</v>
      </c>
      <c r="I217" s="332">
        <v>5.0000000000000001E-3</v>
      </c>
      <c r="J217" s="353" t="s">
        <v>17</v>
      </c>
      <c r="K217" s="188">
        <v>460</v>
      </c>
      <c r="L217" s="188"/>
      <c r="M217" s="203">
        <f t="shared" si="1"/>
        <v>0</v>
      </c>
    </row>
    <row r="218" spans="1:13" ht="15" customHeight="1">
      <c r="A218" s="353" t="s">
        <v>4992</v>
      </c>
      <c r="B218" s="354" t="s">
        <v>1585</v>
      </c>
      <c r="C218" s="475" t="s">
        <v>864</v>
      </c>
      <c r="D218" s="360" t="s">
        <v>876</v>
      </c>
      <c r="E218" s="327" t="s">
        <v>1577</v>
      </c>
      <c r="F218" s="329" t="s">
        <v>1584</v>
      </c>
      <c r="G218" s="330">
        <v>1</v>
      </c>
      <c r="H218" s="331">
        <v>3</v>
      </c>
      <c r="I218" s="332">
        <v>5.0000000000000001E-3</v>
      </c>
      <c r="J218" s="353" t="s">
        <v>17</v>
      </c>
      <c r="K218" s="188">
        <v>460</v>
      </c>
      <c r="L218" s="188"/>
      <c r="M218" s="203">
        <f t="shared" si="1"/>
        <v>0</v>
      </c>
    </row>
    <row r="219" spans="1:13" ht="15" customHeight="1">
      <c r="A219" s="353" t="s">
        <v>4992</v>
      </c>
      <c r="B219" s="354" t="s">
        <v>1669</v>
      </c>
      <c r="C219" s="475" t="s">
        <v>864</v>
      </c>
      <c r="D219" s="360" t="s">
        <v>876</v>
      </c>
      <c r="E219" s="327" t="s">
        <v>1661</v>
      </c>
      <c r="F219" s="329" t="s">
        <v>1668</v>
      </c>
      <c r="G219" s="330">
        <v>1</v>
      </c>
      <c r="H219" s="331">
        <v>3</v>
      </c>
      <c r="I219" s="332">
        <v>5.0000000000000001E-3</v>
      </c>
      <c r="J219" s="353" t="s">
        <v>17</v>
      </c>
      <c r="K219" s="188">
        <v>460</v>
      </c>
      <c r="L219" s="188"/>
      <c r="M219" s="203">
        <f t="shared" si="1"/>
        <v>0</v>
      </c>
    </row>
    <row r="220" spans="1:13" ht="15" customHeight="1">
      <c r="A220" s="353" t="s">
        <v>4992</v>
      </c>
      <c r="B220" s="354" t="s">
        <v>1753</v>
      </c>
      <c r="C220" s="475" t="s">
        <v>864</v>
      </c>
      <c r="D220" s="360" t="s">
        <v>876</v>
      </c>
      <c r="E220" s="327" t="s">
        <v>1745</v>
      </c>
      <c r="F220" s="329" t="s">
        <v>1752</v>
      </c>
      <c r="G220" s="330">
        <v>1</v>
      </c>
      <c r="H220" s="331">
        <v>3</v>
      </c>
      <c r="I220" s="332">
        <v>5.0000000000000001E-3</v>
      </c>
      <c r="J220" s="353" t="s">
        <v>17</v>
      </c>
      <c r="K220" s="188">
        <v>460</v>
      </c>
      <c r="L220" s="188"/>
      <c r="M220" s="203">
        <f t="shared" si="1"/>
        <v>0</v>
      </c>
    </row>
    <row r="221" spans="1:13" ht="15" customHeight="1">
      <c r="A221" s="353" t="s">
        <v>4992</v>
      </c>
      <c r="B221" s="354" t="s">
        <v>1921</v>
      </c>
      <c r="C221" s="475" t="s">
        <v>864</v>
      </c>
      <c r="D221" s="360" t="s">
        <v>876</v>
      </c>
      <c r="E221" s="327" t="s">
        <v>1913</v>
      </c>
      <c r="F221" s="329" t="s">
        <v>1920</v>
      </c>
      <c r="G221" s="330">
        <v>1</v>
      </c>
      <c r="H221" s="331">
        <v>3</v>
      </c>
      <c r="I221" s="332">
        <v>5.0000000000000001E-3</v>
      </c>
      <c r="J221" s="353" t="s">
        <v>17</v>
      </c>
      <c r="K221" s="188">
        <v>460</v>
      </c>
      <c r="L221" s="188"/>
      <c r="M221" s="203">
        <f t="shared" si="1"/>
        <v>0</v>
      </c>
    </row>
    <row r="222" spans="1:13" ht="15" customHeight="1">
      <c r="A222" s="353" t="s">
        <v>4992</v>
      </c>
      <c r="B222" s="354" t="s">
        <v>2005</v>
      </c>
      <c r="C222" s="475" t="s">
        <v>864</v>
      </c>
      <c r="D222" s="360" t="s">
        <v>876</v>
      </c>
      <c r="E222" s="327" t="s">
        <v>1997</v>
      </c>
      <c r="F222" s="329" t="s">
        <v>2004</v>
      </c>
      <c r="G222" s="330">
        <v>1</v>
      </c>
      <c r="H222" s="331">
        <v>3</v>
      </c>
      <c r="I222" s="332">
        <v>5.0000000000000001E-3</v>
      </c>
      <c r="J222" s="353" t="s">
        <v>17</v>
      </c>
      <c r="K222" s="188">
        <v>460</v>
      </c>
      <c r="L222" s="188"/>
      <c r="M222" s="203">
        <f t="shared" si="1"/>
        <v>0</v>
      </c>
    </row>
    <row r="223" spans="1:13" ht="15" customHeight="1">
      <c r="A223" s="353" t="s">
        <v>4992</v>
      </c>
      <c r="B223" s="354" t="s">
        <v>1083</v>
      </c>
      <c r="C223" s="475" t="s">
        <v>864</v>
      </c>
      <c r="D223" s="360" t="s">
        <v>876</v>
      </c>
      <c r="E223" s="327" t="s">
        <v>1075</v>
      </c>
      <c r="F223" s="329" t="s">
        <v>1082</v>
      </c>
      <c r="G223" s="330">
        <v>1</v>
      </c>
      <c r="H223" s="331">
        <v>3</v>
      </c>
      <c r="I223" s="332">
        <v>5.0000000000000001E-3</v>
      </c>
      <c r="J223" s="353" t="s">
        <v>17</v>
      </c>
      <c r="K223" s="188">
        <v>500</v>
      </c>
      <c r="L223" s="188"/>
      <c r="M223" s="203">
        <f t="shared" si="1"/>
        <v>0</v>
      </c>
    </row>
    <row r="224" spans="1:13" ht="15" customHeight="1">
      <c r="A224" s="353" t="s">
        <v>4992</v>
      </c>
      <c r="B224" s="354" t="s">
        <v>1334</v>
      </c>
      <c r="C224" s="475" t="s">
        <v>864</v>
      </c>
      <c r="D224" s="360" t="s">
        <v>876</v>
      </c>
      <c r="E224" s="327" t="s">
        <v>1326</v>
      </c>
      <c r="F224" s="329" t="s">
        <v>1333</v>
      </c>
      <c r="G224" s="330">
        <v>1</v>
      </c>
      <c r="H224" s="331">
        <v>3</v>
      </c>
      <c r="I224" s="332">
        <v>5.0000000000000001E-3</v>
      </c>
      <c r="J224" s="353" t="s">
        <v>17</v>
      </c>
      <c r="K224" s="188">
        <v>500</v>
      </c>
      <c r="L224" s="188"/>
      <c r="M224" s="203">
        <f t="shared" si="1"/>
        <v>0</v>
      </c>
    </row>
    <row r="225" spans="1:13" ht="15" customHeight="1">
      <c r="A225" s="353" t="s">
        <v>4992</v>
      </c>
      <c r="B225" s="354" t="s">
        <v>1837</v>
      </c>
      <c r="C225" s="475" t="s">
        <v>864</v>
      </c>
      <c r="D225" s="360" t="s">
        <v>876</v>
      </c>
      <c r="E225" s="327" t="s">
        <v>1829</v>
      </c>
      <c r="F225" s="329" t="s">
        <v>1836</v>
      </c>
      <c r="G225" s="330">
        <v>1</v>
      </c>
      <c r="H225" s="331">
        <v>3</v>
      </c>
      <c r="I225" s="332">
        <v>5.0000000000000001E-3</v>
      </c>
      <c r="J225" s="353" t="s">
        <v>17</v>
      </c>
      <c r="K225" s="188">
        <v>500</v>
      </c>
      <c r="L225" s="188"/>
      <c r="M225" s="203">
        <f t="shared" si="1"/>
        <v>0</v>
      </c>
    </row>
    <row r="226" spans="1:13" ht="15" customHeight="1">
      <c r="A226" s="353" t="s">
        <v>4992</v>
      </c>
      <c r="B226" s="354" t="s">
        <v>2089</v>
      </c>
      <c r="C226" s="475" t="s">
        <v>864</v>
      </c>
      <c r="D226" s="360" t="s">
        <v>876</v>
      </c>
      <c r="E226" s="327" t="s">
        <v>2081</v>
      </c>
      <c r="F226" s="329" t="s">
        <v>2088</v>
      </c>
      <c r="G226" s="330">
        <v>1</v>
      </c>
      <c r="H226" s="331">
        <v>3</v>
      </c>
      <c r="I226" s="332">
        <v>5.0000000000000001E-3</v>
      </c>
      <c r="J226" s="353" t="s">
        <v>17</v>
      </c>
      <c r="K226" s="188">
        <v>500</v>
      </c>
      <c r="L226" s="188"/>
      <c r="M226" s="203">
        <f t="shared" si="1"/>
        <v>0</v>
      </c>
    </row>
    <row r="227" spans="1:13" ht="15" customHeight="1">
      <c r="A227" s="353" t="s">
        <v>4992</v>
      </c>
      <c r="B227" s="354" t="s">
        <v>2173</v>
      </c>
      <c r="C227" s="475" t="s">
        <v>864</v>
      </c>
      <c r="D227" s="360" t="s">
        <v>876</v>
      </c>
      <c r="E227" s="327" t="s">
        <v>2165</v>
      </c>
      <c r="F227" s="329" t="s">
        <v>2172</v>
      </c>
      <c r="G227" s="330">
        <v>1</v>
      </c>
      <c r="H227" s="331">
        <v>3</v>
      </c>
      <c r="I227" s="332">
        <v>5.0000000000000001E-3</v>
      </c>
      <c r="J227" s="353" t="s">
        <v>17</v>
      </c>
      <c r="K227" s="188">
        <v>500</v>
      </c>
      <c r="L227" s="188"/>
      <c r="M227" s="203">
        <f t="shared" si="1"/>
        <v>0</v>
      </c>
    </row>
    <row r="228" spans="1:13" ht="15" customHeight="1">
      <c r="A228" s="353" t="s">
        <v>4992</v>
      </c>
      <c r="B228" s="354" t="s">
        <v>881</v>
      </c>
      <c r="C228" s="475" t="s">
        <v>864</v>
      </c>
      <c r="D228" s="360" t="s">
        <v>879</v>
      </c>
      <c r="E228" s="327" t="s">
        <v>866</v>
      </c>
      <c r="F228" s="329" t="s">
        <v>880</v>
      </c>
      <c r="G228" s="330">
        <v>1</v>
      </c>
      <c r="H228" s="331">
        <v>3</v>
      </c>
      <c r="I228" s="332">
        <v>5.0000000000000001E-3</v>
      </c>
      <c r="J228" s="353" t="s">
        <v>17</v>
      </c>
      <c r="K228" s="188">
        <v>470</v>
      </c>
      <c r="L228" s="188"/>
      <c r="M228" s="203">
        <f t="shared" ref="M228:M291" si="2">K228*L228</f>
        <v>0</v>
      </c>
    </row>
    <row r="229" spans="1:13" ht="15" customHeight="1">
      <c r="A229" s="353" t="s">
        <v>4992</v>
      </c>
      <c r="B229" s="354" t="s">
        <v>1001</v>
      </c>
      <c r="C229" s="475" t="s">
        <v>864</v>
      </c>
      <c r="D229" s="360" t="s">
        <v>879</v>
      </c>
      <c r="E229" s="327" t="s">
        <v>991</v>
      </c>
      <c r="F229" s="329" t="s">
        <v>1000</v>
      </c>
      <c r="G229" s="330">
        <v>1</v>
      </c>
      <c r="H229" s="331">
        <v>3</v>
      </c>
      <c r="I229" s="332">
        <v>5.0000000000000001E-3</v>
      </c>
      <c r="J229" s="353" t="s">
        <v>17</v>
      </c>
      <c r="K229" s="188">
        <v>470</v>
      </c>
      <c r="L229" s="188"/>
      <c r="M229" s="203">
        <f t="shared" si="2"/>
        <v>0</v>
      </c>
    </row>
    <row r="230" spans="1:13" ht="15" customHeight="1">
      <c r="A230" s="353" t="s">
        <v>4992</v>
      </c>
      <c r="B230" s="354" t="s">
        <v>1169</v>
      </c>
      <c r="C230" s="475" t="s">
        <v>864</v>
      </c>
      <c r="D230" s="360" t="s">
        <v>879</v>
      </c>
      <c r="E230" s="327" t="s">
        <v>1159</v>
      </c>
      <c r="F230" s="329" t="s">
        <v>1168</v>
      </c>
      <c r="G230" s="330">
        <v>1</v>
      </c>
      <c r="H230" s="331">
        <v>3</v>
      </c>
      <c r="I230" s="332">
        <v>5.0000000000000001E-3</v>
      </c>
      <c r="J230" s="353" t="s">
        <v>17</v>
      </c>
      <c r="K230" s="188">
        <v>470</v>
      </c>
      <c r="L230" s="188"/>
      <c r="M230" s="203">
        <f t="shared" si="2"/>
        <v>0</v>
      </c>
    </row>
    <row r="231" spans="1:13" ht="15" customHeight="1">
      <c r="A231" s="353" t="s">
        <v>4992</v>
      </c>
      <c r="B231" s="354" t="s">
        <v>1252</v>
      </c>
      <c r="C231" s="475" t="s">
        <v>864</v>
      </c>
      <c r="D231" s="360" t="s">
        <v>879</v>
      </c>
      <c r="E231" s="327" t="s">
        <v>15</v>
      </c>
      <c r="F231" s="329" t="s">
        <v>1251</v>
      </c>
      <c r="G231" s="330">
        <v>1</v>
      </c>
      <c r="H231" s="331">
        <v>3</v>
      </c>
      <c r="I231" s="332">
        <v>5.0000000000000001E-3</v>
      </c>
      <c r="J231" s="353" t="s">
        <v>17</v>
      </c>
      <c r="K231" s="188">
        <v>470</v>
      </c>
      <c r="L231" s="188"/>
      <c r="M231" s="203">
        <f t="shared" si="2"/>
        <v>0</v>
      </c>
    </row>
    <row r="232" spans="1:13" ht="15" customHeight="1">
      <c r="A232" s="353" t="s">
        <v>4992</v>
      </c>
      <c r="B232" s="354" t="s">
        <v>1419</v>
      </c>
      <c r="C232" s="475" t="s">
        <v>864</v>
      </c>
      <c r="D232" s="360" t="s">
        <v>879</v>
      </c>
      <c r="E232" s="327" t="s">
        <v>32</v>
      </c>
      <c r="F232" s="329" t="s">
        <v>1418</v>
      </c>
      <c r="G232" s="330">
        <v>1</v>
      </c>
      <c r="H232" s="331">
        <v>3</v>
      </c>
      <c r="I232" s="332">
        <v>5.0000000000000001E-3</v>
      </c>
      <c r="J232" s="353" t="s">
        <v>17</v>
      </c>
      <c r="K232" s="188">
        <v>470</v>
      </c>
      <c r="L232" s="188"/>
      <c r="M232" s="203">
        <f t="shared" si="2"/>
        <v>0</v>
      </c>
    </row>
    <row r="233" spans="1:13" ht="15" customHeight="1">
      <c r="A233" s="353" t="s">
        <v>4992</v>
      </c>
      <c r="B233" s="354" t="s">
        <v>1503</v>
      </c>
      <c r="C233" s="475" t="s">
        <v>864</v>
      </c>
      <c r="D233" s="360" t="s">
        <v>879</v>
      </c>
      <c r="E233" s="327" t="s">
        <v>1493</v>
      </c>
      <c r="F233" s="329" t="s">
        <v>1502</v>
      </c>
      <c r="G233" s="330">
        <v>1</v>
      </c>
      <c r="H233" s="331">
        <v>3</v>
      </c>
      <c r="I233" s="332">
        <v>5.0000000000000001E-3</v>
      </c>
      <c r="J233" s="353" t="s">
        <v>17</v>
      </c>
      <c r="K233" s="188">
        <v>470</v>
      </c>
      <c r="L233" s="188"/>
      <c r="M233" s="203">
        <f t="shared" si="2"/>
        <v>0</v>
      </c>
    </row>
    <row r="234" spans="1:13" ht="15" customHeight="1">
      <c r="A234" s="353" t="s">
        <v>4992</v>
      </c>
      <c r="B234" s="354" t="s">
        <v>1587</v>
      </c>
      <c r="C234" s="475" t="s">
        <v>864</v>
      </c>
      <c r="D234" s="360" t="s">
        <v>879</v>
      </c>
      <c r="E234" s="327" t="s">
        <v>1577</v>
      </c>
      <c r="F234" s="329" t="s">
        <v>1586</v>
      </c>
      <c r="G234" s="330">
        <v>1</v>
      </c>
      <c r="H234" s="331">
        <v>3</v>
      </c>
      <c r="I234" s="332">
        <v>5.0000000000000001E-3</v>
      </c>
      <c r="J234" s="353" t="s">
        <v>17</v>
      </c>
      <c r="K234" s="188">
        <v>470</v>
      </c>
      <c r="L234" s="188"/>
      <c r="M234" s="203">
        <f t="shared" si="2"/>
        <v>0</v>
      </c>
    </row>
    <row r="235" spans="1:13" ht="15" customHeight="1">
      <c r="A235" s="353" t="s">
        <v>4992</v>
      </c>
      <c r="B235" s="354" t="s">
        <v>1671</v>
      </c>
      <c r="C235" s="475" t="s">
        <v>864</v>
      </c>
      <c r="D235" s="360" t="s">
        <v>879</v>
      </c>
      <c r="E235" s="327" t="s">
        <v>1661</v>
      </c>
      <c r="F235" s="329" t="s">
        <v>1670</v>
      </c>
      <c r="G235" s="330">
        <v>1</v>
      </c>
      <c r="H235" s="331">
        <v>3</v>
      </c>
      <c r="I235" s="332">
        <v>5.0000000000000001E-3</v>
      </c>
      <c r="J235" s="353" t="s">
        <v>17</v>
      </c>
      <c r="K235" s="188">
        <v>470</v>
      </c>
      <c r="L235" s="188"/>
      <c r="M235" s="203">
        <f t="shared" si="2"/>
        <v>0</v>
      </c>
    </row>
    <row r="236" spans="1:13" ht="15" customHeight="1">
      <c r="A236" s="353" t="s">
        <v>4992</v>
      </c>
      <c r="B236" s="354" t="s">
        <v>1755</v>
      </c>
      <c r="C236" s="475" t="s">
        <v>864</v>
      </c>
      <c r="D236" s="360" t="s">
        <v>879</v>
      </c>
      <c r="E236" s="327" t="s">
        <v>1745</v>
      </c>
      <c r="F236" s="329" t="s">
        <v>1754</v>
      </c>
      <c r="G236" s="330">
        <v>1</v>
      </c>
      <c r="H236" s="331">
        <v>3</v>
      </c>
      <c r="I236" s="332">
        <v>5.0000000000000001E-3</v>
      </c>
      <c r="J236" s="353" t="s">
        <v>17</v>
      </c>
      <c r="K236" s="188">
        <v>470</v>
      </c>
      <c r="L236" s="188"/>
      <c r="M236" s="203">
        <f t="shared" si="2"/>
        <v>0</v>
      </c>
    </row>
    <row r="237" spans="1:13" ht="15" customHeight="1">
      <c r="A237" s="353" t="s">
        <v>4992</v>
      </c>
      <c r="B237" s="354" t="s">
        <v>1923</v>
      </c>
      <c r="C237" s="475" t="s">
        <v>864</v>
      </c>
      <c r="D237" s="360" t="s">
        <v>879</v>
      </c>
      <c r="E237" s="327" t="s">
        <v>1913</v>
      </c>
      <c r="F237" s="329" t="s">
        <v>1922</v>
      </c>
      <c r="G237" s="330">
        <v>1</v>
      </c>
      <c r="H237" s="331">
        <v>3</v>
      </c>
      <c r="I237" s="332">
        <v>5.0000000000000001E-3</v>
      </c>
      <c r="J237" s="353" t="s">
        <v>17</v>
      </c>
      <c r="K237" s="188">
        <v>470</v>
      </c>
      <c r="L237" s="188"/>
      <c r="M237" s="203">
        <f t="shared" si="2"/>
        <v>0</v>
      </c>
    </row>
    <row r="238" spans="1:13" ht="15" customHeight="1">
      <c r="A238" s="353" t="s">
        <v>4992</v>
      </c>
      <c r="B238" s="354" t="s">
        <v>2007</v>
      </c>
      <c r="C238" s="475" t="s">
        <v>864</v>
      </c>
      <c r="D238" s="360" t="s">
        <v>879</v>
      </c>
      <c r="E238" s="327" t="s">
        <v>1997</v>
      </c>
      <c r="F238" s="329" t="s">
        <v>2006</v>
      </c>
      <c r="G238" s="330">
        <v>1</v>
      </c>
      <c r="H238" s="331">
        <v>3</v>
      </c>
      <c r="I238" s="332">
        <v>5.0000000000000001E-3</v>
      </c>
      <c r="J238" s="353" t="s">
        <v>17</v>
      </c>
      <c r="K238" s="188">
        <v>470</v>
      </c>
      <c r="L238" s="188"/>
      <c r="M238" s="203">
        <f t="shared" si="2"/>
        <v>0</v>
      </c>
    </row>
    <row r="239" spans="1:13" ht="15" customHeight="1">
      <c r="A239" s="353" t="s">
        <v>4992</v>
      </c>
      <c r="B239" s="354" t="s">
        <v>1085</v>
      </c>
      <c r="C239" s="475" t="s">
        <v>864</v>
      </c>
      <c r="D239" s="360" t="s">
        <v>879</v>
      </c>
      <c r="E239" s="327" t="s">
        <v>1075</v>
      </c>
      <c r="F239" s="329" t="s">
        <v>1084</v>
      </c>
      <c r="G239" s="330">
        <v>1</v>
      </c>
      <c r="H239" s="331">
        <v>3</v>
      </c>
      <c r="I239" s="332">
        <v>5.0000000000000001E-3</v>
      </c>
      <c r="J239" s="353" t="s">
        <v>17</v>
      </c>
      <c r="K239" s="188">
        <v>510</v>
      </c>
      <c r="L239" s="188"/>
      <c r="M239" s="203">
        <f t="shared" si="2"/>
        <v>0</v>
      </c>
    </row>
    <row r="240" spans="1:13" ht="15" customHeight="1">
      <c r="A240" s="353" t="s">
        <v>4992</v>
      </c>
      <c r="B240" s="354" t="s">
        <v>1336</v>
      </c>
      <c r="C240" s="475" t="s">
        <v>864</v>
      </c>
      <c r="D240" s="360" t="s">
        <v>879</v>
      </c>
      <c r="E240" s="327" t="s">
        <v>1326</v>
      </c>
      <c r="F240" s="329" t="s">
        <v>1335</v>
      </c>
      <c r="G240" s="330">
        <v>1</v>
      </c>
      <c r="H240" s="331">
        <v>3</v>
      </c>
      <c r="I240" s="332">
        <v>5.0000000000000001E-3</v>
      </c>
      <c r="J240" s="353" t="s">
        <v>17</v>
      </c>
      <c r="K240" s="188">
        <v>510</v>
      </c>
      <c r="L240" s="188"/>
      <c r="M240" s="203">
        <f t="shared" si="2"/>
        <v>0</v>
      </c>
    </row>
    <row r="241" spans="1:13" ht="15" customHeight="1">
      <c r="A241" s="353" t="s">
        <v>4992</v>
      </c>
      <c r="B241" s="354" t="s">
        <v>1839</v>
      </c>
      <c r="C241" s="475" t="s">
        <v>864</v>
      </c>
      <c r="D241" s="360" t="s">
        <v>879</v>
      </c>
      <c r="E241" s="327" t="s">
        <v>1829</v>
      </c>
      <c r="F241" s="329" t="s">
        <v>1838</v>
      </c>
      <c r="G241" s="330">
        <v>1</v>
      </c>
      <c r="H241" s="331">
        <v>3</v>
      </c>
      <c r="I241" s="332">
        <v>5.0000000000000001E-3</v>
      </c>
      <c r="J241" s="353" t="s">
        <v>17</v>
      </c>
      <c r="K241" s="188">
        <v>510</v>
      </c>
      <c r="L241" s="188"/>
      <c r="M241" s="203">
        <f t="shared" si="2"/>
        <v>0</v>
      </c>
    </row>
    <row r="242" spans="1:13" ht="15" customHeight="1">
      <c r="A242" s="353" t="s">
        <v>4992</v>
      </c>
      <c r="B242" s="354" t="s">
        <v>2091</v>
      </c>
      <c r="C242" s="475" t="s">
        <v>864</v>
      </c>
      <c r="D242" s="360" t="s">
        <v>879</v>
      </c>
      <c r="E242" s="327" t="s">
        <v>2081</v>
      </c>
      <c r="F242" s="329" t="s">
        <v>2090</v>
      </c>
      <c r="G242" s="330">
        <v>1</v>
      </c>
      <c r="H242" s="331">
        <v>3</v>
      </c>
      <c r="I242" s="332">
        <v>5.0000000000000001E-3</v>
      </c>
      <c r="J242" s="353" t="s">
        <v>17</v>
      </c>
      <c r="K242" s="188">
        <v>510</v>
      </c>
      <c r="L242" s="188"/>
      <c r="M242" s="203">
        <f t="shared" si="2"/>
        <v>0</v>
      </c>
    </row>
    <row r="243" spans="1:13" ht="15" customHeight="1">
      <c r="A243" s="353" t="s">
        <v>4992</v>
      </c>
      <c r="B243" s="354" t="s">
        <v>2175</v>
      </c>
      <c r="C243" s="475" t="s">
        <v>864</v>
      </c>
      <c r="D243" s="360" t="s">
        <v>879</v>
      </c>
      <c r="E243" s="327" t="s">
        <v>2165</v>
      </c>
      <c r="F243" s="329" t="s">
        <v>2174</v>
      </c>
      <c r="G243" s="330">
        <v>1</v>
      </c>
      <c r="H243" s="331">
        <v>3</v>
      </c>
      <c r="I243" s="332">
        <v>5.0000000000000001E-3</v>
      </c>
      <c r="J243" s="353" t="s">
        <v>17</v>
      </c>
      <c r="K243" s="188">
        <v>510</v>
      </c>
      <c r="L243" s="188"/>
      <c r="M243" s="203">
        <f t="shared" si="2"/>
        <v>0</v>
      </c>
    </row>
    <row r="244" spans="1:13" ht="15" customHeight="1">
      <c r="A244" s="353" t="s">
        <v>4992</v>
      </c>
      <c r="B244" s="354" t="s">
        <v>884</v>
      </c>
      <c r="C244" s="475" t="s">
        <v>864</v>
      </c>
      <c r="D244" s="360" t="s">
        <v>882</v>
      </c>
      <c r="E244" s="327" t="s">
        <v>866</v>
      </c>
      <c r="F244" s="329" t="s">
        <v>4409</v>
      </c>
      <c r="G244" s="330">
        <v>1</v>
      </c>
      <c r="H244" s="331">
        <v>3</v>
      </c>
      <c r="I244" s="332">
        <v>8.9999999999999993E-3</v>
      </c>
      <c r="J244" s="353" t="s">
        <v>17</v>
      </c>
      <c r="K244" s="188">
        <v>460</v>
      </c>
      <c r="L244" s="188"/>
      <c r="M244" s="203">
        <f t="shared" si="2"/>
        <v>0</v>
      </c>
    </row>
    <row r="245" spans="1:13" ht="15" customHeight="1">
      <c r="A245" s="353" t="s">
        <v>4992</v>
      </c>
      <c r="B245" s="354" t="s">
        <v>1003</v>
      </c>
      <c r="C245" s="475" t="s">
        <v>864</v>
      </c>
      <c r="D245" s="360" t="s">
        <v>882</v>
      </c>
      <c r="E245" s="327" t="s">
        <v>991</v>
      </c>
      <c r="F245" s="329" t="s">
        <v>4410</v>
      </c>
      <c r="G245" s="330">
        <v>1</v>
      </c>
      <c r="H245" s="331">
        <v>3</v>
      </c>
      <c r="I245" s="332">
        <v>8.9999999999999993E-3</v>
      </c>
      <c r="J245" s="353" t="s">
        <v>17</v>
      </c>
      <c r="K245" s="188">
        <v>460</v>
      </c>
      <c r="L245" s="188"/>
      <c r="M245" s="203">
        <f t="shared" si="2"/>
        <v>0</v>
      </c>
    </row>
    <row r="246" spans="1:13" ht="15" customHeight="1">
      <c r="A246" s="353" t="s">
        <v>4992</v>
      </c>
      <c r="B246" s="354" t="s">
        <v>1171</v>
      </c>
      <c r="C246" s="475" t="s">
        <v>864</v>
      </c>
      <c r="D246" s="360" t="s">
        <v>882</v>
      </c>
      <c r="E246" s="327" t="s">
        <v>1159</v>
      </c>
      <c r="F246" s="329" t="s">
        <v>4411</v>
      </c>
      <c r="G246" s="330">
        <v>1</v>
      </c>
      <c r="H246" s="331">
        <v>3</v>
      </c>
      <c r="I246" s="332">
        <v>8.9999999999999993E-3</v>
      </c>
      <c r="J246" s="353" t="s">
        <v>17</v>
      </c>
      <c r="K246" s="188">
        <v>460</v>
      </c>
      <c r="L246" s="188"/>
      <c r="M246" s="203">
        <f t="shared" si="2"/>
        <v>0</v>
      </c>
    </row>
    <row r="247" spans="1:13" ht="15" customHeight="1">
      <c r="A247" s="353" t="s">
        <v>4992</v>
      </c>
      <c r="B247" s="354" t="s">
        <v>1254</v>
      </c>
      <c r="C247" s="475" t="s">
        <v>864</v>
      </c>
      <c r="D247" s="360" t="s">
        <v>882</v>
      </c>
      <c r="E247" s="327" t="s">
        <v>15</v>
      </c>
      <c r="F247" s="329" t="s">
        <v>4412</v>
      </c>
      <c r="G247" s="330">
        <v>1</v>
      </c>
      <c r="H247" s="331">
        <v>3</v>
      </c>
      <c r="I247" s="332">
        <v>8.9999999999999993E-3</v>
      </c>
      <c r="J247" s="353" t="s">
        <v>17</v>
      </c>
      <c r="K247" s="188">
        <v>460</v>
      </c>
      <c r="L247" s="188"/>
      <c r="M247" s="203">
        <f t="shared" si="2"/>
        <v>0</v>
      </c>
    </row>
    <row r="248" spans="1:13" ht="15" customHeight="1">
      <c r="A248" s="353" t="s">
        <v>4992</v>
      </c>
      <c r="B248" s="354" t="s">
        <v>1421</v>
      </c>
      <c r="C248" s="475" t="s">
        <v>864</v>
      </c>
      <c r="D248" s="360" t="s">
        <v>882</v>
      </c>
      <c r="E248" s="327" t="s">
        <v>32</v>
      </c>
      <c r="F248" s="329" t="s">
        <v>4413</v>
      </c>
      <c r="G248" s="330">
        <v>1</v>
      </c>
      <c r="H248" s="331">
        <v>3</v>
      </c>
      <c r="I248" s="332">
        <v>8.9999999999999993E-3</v>
      </c>
      <c r="J248" s="353" t="s">
        <v>17</v>
      </c>
      <c r="K248" s="188">
        <v>460</v>
      </c>
      <c r="L248" s="188"/>
      <c r="M248" s="203">
        <f t="shared" si="2"/>
        <v>0</v>
      </c>
    </row>
    <row r="249" spans="1:13" ht="15" customHeight="1">
      <c r="A249" s="353" t="s">
        <v>4992</v>
      </c>
      <c r="B249" s="354" t="s">
        <v>1505</v>
      </c>
      <c r="C249" s="475" t="s">
        <v>864</v>
      </c>
      <c r="D249" s="360" t="s">
        <v>882</v>
      </c>
      <c r="E249" s="327" t="s">
        <v>1493</v>
      </c>
      <c r="F249" s="329" t="s">
        <v>4414</v>
      </c>
      <c r="G249" s="330">
        <v>1</v>
      </c>
      <c r="H249" s="331">
        <v>3</v>
      </c>
      <c r="I249" s="332">
        <v>8.9999999999999993E-3</v>
      </c>
      <c r="J249" s="353" t="s">
        <v>17</v>
      </c>
      <c r="K249" s="188">
        <v>460</v>
      </c>
      <c r="L249" s="188"/>
      <c r="M249" s="203">
        <f t="shared" si="2"/>
        <v>0</v>
      </c>
    </row>
    <row r="250" spans="1:13" ht="15" customHeight="1">
      <c r="A250" s="353" t="s">
        <v>4992</v>
      </c>
      <c r="B250" s="354" t="s">
        <v>1589</v>
      </c>
      <c r="C250" s="475" t="s">
        <v>864</v>
      </c>
      <c r="D250" s="360" t="s">
        <v>882</v>
      </c>
      <c r="E250" s="327" t="s">
        <v>1577</v>
      </c>
      <c r="F250" s="329" t="s">
        <v>4415</v>
      </c>
      <c r="G250" s="330">
        <v>1</v>
      </c>
      <c r="H250" s="331">
        <v>3</v>
      </c>
      <c r="I250" s="332">
        <v>8.9999999999999993E-3</v>
      </c>
      <c r="J250" s="353" t="s">
        <v>17</v>
      </c>
      <c r="K250" s="188">
        <v>460</v>
      </c>
      <c r="L250" s="188"/>
      <c r="M250" s="203">
        <f t="shared" si="2"/>
        <v>0</v>
      </c>
    </row>
    <row r="251" spans="1:13" ht="15" customHeight="1">
      <c r="A251" s="353" t="s">
        <v>4992</v>
      </c>
      <c r="B251" s="354" t="s">
        <v>1673</v>
      </c>
      <c r="C251" s="475" t="s">
        <v>864</v>
      </c>
      <c r="D251" s="360" t="s">
        <v>882</v>
      </c>
      <c r="E251" s="327" t="s">
        <v>1661</v>
      </c>
      <c r="F251" s="329" t="s">
        <v>4416</v>
      </c>
      <c r="G251" s="330">
        <v>1</v>
      </c>
      <c r="H251" s="331">
        <v>3</v>
      </c>
      <c r="I251" s="332">
        <v>8.9999999999999993E-3</v>
      </c>
      <c r="J251" s="353" t="s">
        <v>17</v>
      </c>
      <c r="K251" s="188">
        <v>460</v>
      </c>
      <c r="L251" s="188"/>
      <c r="M251" s="203">
        <f t="shared" si="2"/>
        <v>0</v>
      </c>
    </row>
    <row r="252" spans="1:13" ht="15" customHeight="1">
      <c r="A252" s="353" t="s">
        <v>4992</v>
      </c>
      <c r="B252" s="354" t="s">
        <v>1757</v>
      </c>
      <c r="C252" s="475" t="s">
        <v>864</v>
      </c>
      <c r="D252" s="360" t="s">
        <v>882</v>
      </c>
      <c r="E252" s="327" t="s">
        <v>1745</v>
      </c>
      <c r="F252" s="329" t="s">
        <v>4417</v>
      </c>
      <c r="G252" s="330">
        <v>1</v>
      </c>
      <c r="H252" s="331">
        <v>3</v>
      </c>
      <c r="I252" s="332">
        <v>8.9999999999999993E-3</v>
      </c>
      <c r="J252" s="353" t="s">
        <v>17</v>
      </c>
      <c r="K252" s="188">
        <v>460</v>
      </c>
      <c r="L252" s="188"/>
      <c r="M252" s="203">
        <f t="shared" si="2"/>
        <v>0</v>
      </c>
    </row>
    <row r="253" spans="1:13" ht="15" customHeight="1">
      <c r="A253" s="353" t="s">
        <v>4992</v>
      </c>
      <c r="B253" s="354" t="s">
        <v>1925</v>
      </c>
      <c r="C253" s="475" t="s">
        <v>864</v>
      </c>
      <c r="D253" s="360" t="s">
        <v>882</v>
      </c>
      <c r="E253" s="327" t="s">
        <v>1913</v>
      </c>
      <c r="F253" s="329" t="s">
        <v>4418</v>
      </c>
      <c r="G253" s="330">
        <v>1</v>
      </c>
      <c r="H253" s="331">
        <v>3</v>
      </c>
      <c r="I253" s="332">
        <v>8.9999999999999993E-3</v>
      </c>
      <c r="J253" s="353" t="s">
        <v>17</v>
      </c>
      <c r="K253" s="188">
        <v>460</v>
      </c>
      <c r="L253" s="188"/>
      <c r="M253" s="203">
        <f t="shared" si="2"/>
        <v>0</v>
      </c>
    </row>
    <row r="254" spans="1:13" ht="15" customHeight="1">
      <c r="A254" s="353" t="s">
        <v>4992</v>
      </c>
      <c r="B254" s="354" t="s">
        <v>2009</v>
      </c>
      <c r="C254" s="475" t="s">
        <v>864</v>
      </c>
      <c r="D254" s="360" t="s">
        <v>882</v>
      </c>
      <c r="E254" s="327" t="s">
        <v>1997</v>
      </c>
      <c r="F254" s="329" t="s">
        <v>4419</v>
      </c>
      <c r="G254" s="330">
        <v>1</v>
      </c>
      <c r="H254" s="331">
        <v>3</v>
      </c>
      <c r="I254" s="332">
        <v>8.9999999999999993E-3</v>
      </c>
      <c r="J254" s="353" t="s">
        <v>17</v>
      </c>
      <c r="K254" s="188">
        <v>460</v>
      </c>
      <c r="L254" s="188"/>
      <c r="M254" s="203">
        <f t="shared" si="2"/>
        <v>0</v>
      </c>
    </row>
    <row r="255" spans="1:13" ht="15" customHeight="1">
      <c r="A255" s="353" t="s">
        <v>4992</v>
      </c>
      <c r="B255" s="354" t="s">
        <v>1087</v>
      </c>
      <c r="C255" s="475" t="s">
        <v>864</v>
      </c>
      <c r="D255" s="360" t="s">
        <v>882</v>
      </c>
      <c r="E255" s="327" t="s">
        <v>1075</v>
      </c>
      <c r="F255" s="329" t="s">
        <v>4420</v>
      </c>
      <c r="G255" s="330">
        <v>1</v>
      </c>
      <c r="H255" s="331">
        <v>3</v>
      </c>
      <c r="I255" s="332">
        <v>8.9999999999999993E-3</v>
      </c>
      <c r="J255" s="353" t="s">
        <v>17</v>
      </c>
      <c r="K255" s="188">
        <v>500</v>
      </c>
      <c r="L255" s="188"/>
      <c r="M255" s="203">
        <f t="shared" si="2"/>
        <v>0</v>
      </c>
    </row>
    <row r="256" spans="1:13" ht="15" customHeight="1">
      <c r="A256" s="353" t="s">
        <v>4992</v>
      </c>
      <c r="B256" s="354" t="s">
        <v>1338</v>
      </c>
      <c r="C256" s="475" t="s">
        <v>864</v>
      </c>
      <c r="D256" s="360" t="s">
        <v>882</v>
      </c>
      <c r="E256" s="327" t="s">
        <v>1326</v>
      </c>
      <c r="F256" s="329" t="s">
        <v>4421</v>
      </c>
      <c r="G256" s="330">
        <v>1</v>
      </c>
      <c r="H256" s="331">
        <v>3</v>
      </c>
      <c r="I256" s="332">
        <v>8.9999999999999993E-3</v>
      </c>
      <c r="J256" s="353" t="s">
        <v>17</v>
      </c>
      <c r="K256" s="188">
        <v>500</v>
      </c>
      <c r="L256" s="188"/>
      <c r="M256" s="203">
        <f t="shared" si="2"/>
        <v>0</v>
      </c>
    </row>
    <row r="257" spans="1:13" ht="15" customHeight="1">
      <c r="A257" s="353" t="s">
        <v>4992</v>
      </c>
      <c r="B257" s="354" t="s">
        <v>1841</v>
      </c>
      <c r="C257" s="475" t="s">
        <v>864</v>
      </c>
      <c r="D257" s="360" t="s">
        <v>882</v>
      </c>
      <c r="E257" s="327" t="s">
        <v>1829</v>
      </c>
      <c r="F257" s="329" t="s">
        <v>4422</v>
      </c>
      <c r="G257" s="330">
        <v>1</v>
      </c>
      <c r="H257" s="331">
        <v>3</v>
      </c>
      <c r="I257" s="332">
        <v>8.9999999999999993E-3</v>
      </c>
      <c r="J257" s="353" t="s">
        <v>17</v>
      </c>
      <c r="K257" s="188">
        <v>500</v>
      </c>
      <c r="L257" s="188"/>
      <c r="M257" s="203">
        <f t="shared" si="2"/>
        <v>0</v>
      </c>
    </row>
    <row r="258" spans="1:13" ht="15" customHeight="1">
      <c r="A258" s="353" t="s">
        <v>4992</v>
      </c>
      <c r="B258" s="354" t="s">
        <v>2093</v>
      </c>
      <c r="C258" s="475" t="s">
        <v>864</v>
      </c>
      <c r="D258" s="360" t="s">
        <v>882</v>
      </c>
      <c r="E258" s="327" t="s">
        <v>2081</v>
      </c>
      <c r="F258" s="329" t="s">
        <v>4423</v>
      </c>
      <c r="G258" s="330">
        <v>1</v>
      </c>
      <c r="H258" s="331">
        <v>3</v>
      </c>
      <c r="I258" s="332">
        <v>8.9999999999999993E-3</v>
      </c>
      <c r="J258" s="353" t="s">
        <v>17</v>
      </c>
      <c r="K258" s="188">
        <v>500</v>
      </c>
      <c r="L258" s="188"/>
      <c r="M258" s="203">
        <f t="shared" si="2"/>
        <v>0</v>
      </c>
    </row>
    <row r="259" spans="1:13" ht="15" customHeight="1">
      <c r="A259" s="353" t="s">
        <v>4992</v>
      </c>
      <c r="B259" s="354" t="s">
        <v>2177</v>
      </c>
      <c r="C259" s="475" t="s">
        <v>864</v>
      </c>
      <c r="D259" s="360" t="s">
        <v>882</v>
      </c>
      <c r="E259" s="327" t="s">
        <v>2165</v>
      </c>
      <c r="F259" s="329" t="s">
        <v>4424</v>
      </c>
      <c r="G259" s="330">
        <v>1</v>
      </c>
      <c r="H259" s="331">
        <v>3</v>
      </c>
      <c r="I259" s="332">
        <v>8.9999999999999993E-3</v>
      </c>
      <c r="J259" s="353" t="s">
        <v>17</v>
      </c>
      <c r="K259" s="188">
        <v>500</v>
      </c>
      <c r="L259" s="188"/>
      <c r="M259" s="203">
        <f t="shared" si="2"/>
        <v>0</v>
      </c>
    </row>
    <row r="260" spans="1:13" ht="15" customHeight="1">
      <c r="A260" s="353" t="s">
        <v>4992</v>
      </c>
      <c r="B260" s="354" t="s">
        <v>887</v>
      </c>
      <c r="C260" s="475" t="s">
        <v>864</v>
      </c>
      <c r="D260" s="360" t="s">
        <v>885</v>
      </c>
      <c r="E260" s="327" t="s">
        <v>866</v>
      </c>
      <c r="F260" s="329" t="s">
        <v>886</v>
      </c>
      <c r="G260" s="330">
        <v>1</v>
      </c>
      <c r="H260" s="331">
        <v>4</v>
      </c>
      <c r="I260" s="332">
        <v>6.0000000000000001E-3</v>
      </c>
      <c r="J260" s="353" t="s">
        <v>17</v>
      </c>
      <c r="K260" s="188">
        <v>470</v>
      </c>
      <c r="L260" s="188"/>
      <c r="M260" s="203">
        <f t="shared" si="2"/>
        <v>0</v>
      </c>
    </row>
    <row r="261" spans="1:13" ht="15" customHeight="1">
      <c r="A261" s="353" t="s">
        <v>4992</v>
      </c>
      <c r="B261" s="354" t="s">
        <v>1005</v>
      </c>
      <c r="C261" s="475" t="s">
        <v>864</v>
      </c>
      <c r="D261" s="360" t="s">
        <v>885</v>
      </c>
      <c r="E261" s="327" t="s">
        <v>991</v>
      </c>
      <c r="F261" s="329" t="s">
        <v>1004</v>
      </c>
      <c r="G261" s="330">
        <v>1</v>
      </c>
      <c r="H261" s="331">
        <v>4</v>
      </c>
      <c r="I261" s="332">
        <v>6.0000000000000001E-3</v>
      </c>
      <c r="J261" s="353" t="s">
        <v>17</v>
      </c>
      <c r="K261" s="188">
        <v>470</v>
      </c>
      <c r="L261" s="188"/>
      <c r="M261" s="203">
        <f t="shared" si="2"/>
        <v>0</v>
      </c>
    </row>
    <row r="262" spans="1:13" ht="15" customHeight="1">
      <c r="A262" s="353" t="s">
        <v>4992</v>
      </c>
      <c r="B262" s="354" t="s">
        <v>1173</v>
      </c>
      <c r="C262" s="475" t="s">
        <v>864</v>
      </c>
      <c r="D262" s="360" t="s">
        <v>885</v>
      </c>
      <c r="E262" s="327" t="s">
        <v>1159</v>
      </c>
      <c r="F262" s="329" t="s">
        <v>1172</v>
      </c>
      <c r="G262" s="330">
        <v>1</v>
      </c>
      <c r="H262" s="331">
        <v>4</v>
      </c>
      <c r="I262" s="332">
        <v>6.0000000000000001E-3</v>
      </c>
      <c r="J262" s="353" t="s">
        <v>17</v>
      </c>
      <c r="K262" s="188">
        <v>470</v>
      </c>
      <c r="L262" s="188"/>
      <c r="M262" s="203">
        <f t="shared" si="2"/>
        <v>0</v>
      </c>
    </row>
    <row r="263" spans="1:13" ht="15" customHeight="1">
      <c r="A263" s="353" t="s">
        <v>4992</v>
      </c>
      <c r="B263" s="354" t="s">
        <v>1256</v>
      </c>
      <c r="C263" s="475" t="s">
        <v>864</v>
      </c>
      <c r="D263" s="360" t="s">
        <v>885</v>
      </c>
      <c r="E263" s="327" t="s">
        <v>15</v>
      </c>
      <c r="F263" s="329" t="s">
        <v>1255</v>
      </c>
      <c r="G263" s="330">
        <v>1</v>
      </c>
      <c r="H263" s="331">
        <v>4</v>
      </c>
      <c r="I263" s="332">
        <v>6.0000000000000001E-3</v>
      </c>
      <c r="J263" s="353" t="s">
        <v>17</v>
      </c>
      <c r="K263" s="188">
        <v>470</v>
      </c>
      <c r="L263" s="188"/>
      <c r="M263" s="203">
        <f t="shared" si="2"/>
        <v>0</v>
      </c>
    </row>
    <row r="264" spans="1:13" ht="15" customHeight="1">
      <c r="A264" s="353" t="s">
        <v>4992</v>
      </c>
      <c r="B264" s="354" t="s">
        <v>1423</v>
      </c>
      <c r="C264" s="475" t="s">
        <v>864</v>
      </c>
      <c r="D264" s="360" t="s">
        <v>885</v>
      </c>
      <c r="E264" s="327" t="s">
        <v>32</v>
      </c>
      <c r="F264" s="329" t="s">
        <v>1422</v>
      </c>
      <c r="G264" s="330">
        <v>1</v>
      </c>
      <c r="H264" s="331">
        <v>4</v>
      </c>
      <c r="I264" s="332">
        <v>6.0000000000000001E-3</v>
      </c>
      <c r="J264" s="353" t="s">
        <v>17</v>
      </c>
      <c r="K264" s="188">
        <v>470</v>
      </c>
      <c r="L264" s="188"/>
      <c r="M264" s="203">
        <f t="shared" si="2"/>
        <v>0</v>
      </c>
    </row>
    <row r="265" spans="1:13" ht="15" customHeight="1">
      <c r="A265" s="353" t="s">
        <v>4992</v>
      </c>
      <c r="B265" s="354" t="s">
        <v>1507</v>
      </c>
      <c r="C265" s="475" t="s">
        <v>864</v>
      </c>
      <c r="D265" s="360" t="s">
        <v>885</v>
      </c>
      <c r="E265" s="327" t="s">
        <v>1493</v>
      </c>
      <c r="F265" s="329" t="s">
        <v>1506</v>
      </c>
      <c r="G265" s="330">
        <v>1</v>
      </c>
      <c r="H265" s="331">
        <v>4</v>
      </c>
      <c r="I265" s="332">
        <v>6.0000000000000001E-3</v>
      </c>
      <c r="J265" s="353" t="s">
        <v>17</v>
      </c>
      <c r="K265" s="188">
        <v>470</v>
      </c>
      <c r="L265" s="188"/>
      <c r="M265" s="203">
        <f t="shared" si="2"/>
        <v>0</v>
      </c>
    </row>
    <row r="266" spans="1:13" ht="15" customHeight="1">
      <c r="A266" s="353" t="s">
        <v>4992</v>
      </c>
      <c r="B266" s="354" t="s">
        <v>1591</v>
      </c>
      <c r="C266" s="475" t="s">
        <v>864</v>
      </c>
      <c r="D266" s="360" t="s">
        <v>885</v>
      </c>
      <c r="E266" s="327" t="s">
        <v>1577</v>
      </c>
      <c r="F266" s="329" t="s">
        <v>1590</v>
      </c>
      <c r="G266" s="330">
        <v>1</v>
      </c>
      <c r="H266" s="331">
        <v>4</v>
      </c>
      <c r="I266" s="332">
        <v>6.0000000000000001E-3</v>
      </c>
      <c r="J266" s="353" t="s">
        <v>17</v>
      </c>
      <c r="K266" s="188">
        <v>470</v>
      </c>
      <c r="L266" s="188"/>
      <c r="M266" s="203">
        <f t="shared" si="2"/>
        <v>0</v>
      </c>
    </row>
    <row r="267" spans="1:13" ht="15" customHeight="1">
      <c r="A267" s="353" t="s">
        <v>4992</v>
      </c>
      <c r="B267" s="354" t="s">
        <v>1675</v>
      </c>
      <c r="C267" s="475" t="s">
        <v>864</v>
      </c>
      <c r="D267" s="360" t="s">
        <v>885</v>
      </c>
      <c r="E267" s="327" t="s">
        <v>1661</v>
      </c>
      <c r="F267" s="329" t="s">
        <v>1674</v>
      </c>
      <c r="G267" s="330">
        <v>1</v>
      </c>
      <c r="H267" s="331">
        <v>4</v>
      </c>
      <c r="I267" s="332">
        <v>6.0000000000000001E-3</v>
      </c>
      <c r="J267" s="353" t="s">
        <v>17</v>
      </c>
      <c r="K267" s="188">
        <v>470</v>
      </c>
      <c r="L267" s="188"/>
      <c r="M267" s="203">
        <f t="shared" si="2"/>
        <v>0</v>
      </c>
    </row>
    <row r="268" spans="1:13" ht="15" customHeight="1">
      <c r="A268" s="353" t="s">
        <v>4992</v>
      </c>
      <c r="B268" s="354" t="s">
        <v>1759</v>
      </c>
      <c r="C268" s="475" t="s">
        <v>864</v>
      </c>
      <c r="D268" s="360" t="s">
        <v>885</v>
      </c>
      <c r="E268" s="327" t="s">
        <v>1745</v>
      </c>
      <c r="F268" s="329" t="s">
        <v>1758</v>
      </c>
      <c r="G268" s="330">
        <v>1</v>
      </c>
      <c r="H268" s="331">
        <v>4</v>
      </c>
      <c r="I268" s="332">
        <v>6.0000000000000001E-3</v>
      </c>
      <c r="J268" s="353" t="s">
        <v>17</v>
      </c>
      <c r="K268" s="188">
        <v>470</v>
      </c>
      <c r="L268" s="188"/>
      <c r="M268" s="203">
        <f t="shared" si="2"/>
        <v>0</v>
      </c>
    </row>
    <row r="269" spans="1:13" ht="15" customHeight="1">
      <c r="A269" s="353" t="s">
        <v>4992</v>
      </c>
      <c r="B269" s="354" t="s">
        <v>1927</v>
      </c>
      <c r="C269" s="475" t="s">
        <v>864</v>
      </c>
      <c r="D269" s="360" t="s">
        <v>885</v>
      </c>
      <c r="E269" s="327" t="s">
        <v>1913</v>
      </c>
      <c r="F269" s="329" t="s">
        <v>1926</v>
      </c>
      <c r="G269" s="330">
        <v>1</v>
      </c>
      <c r="H269" s="331">
        <v>4</v>
      </c>
      <c r="I269" s="332">
        <v>6.0000000000000001E-3</v>
      </c>
      <c r="J269" s="353" t="s">
        <v>17</v>
      </c>
      <c r="K269" s="188">
        <v>470</v>
      </c>
      <c r="L269" s="188"/>
      <c r="M269" s="203">
        <f t="shared" si="2"/>
        <v>0</v>
      </c>
    </row>
    <row r="270" spans="1:13" ht="15" customHeight="1">
      <c r="A270" s="353" t="s">
        <v>4992</v>
      </c>
      <c r="B270" s="354" t="s">
        <v>2011</v>
      </c>
      <c r="C270" s="475" t="s">
        <v>864</v>
      </c>
      <c r="D270" s="360" t="s">
        <v>885</v>
      </c>
      <c r="E270" s="327" t="s">
        <v>1997</v>
      </c>
      <c r="F270" s="329" t="s">
        <v>2010</v>
      </c>
      <c r="G270" s="330">
        <v>1</v>
      </c>
      <c r="H270" s="331">
        <v>4</v>
      </c>
      <c r="I270" s="332">
        <v>6.0000000000000001E-3</v>
      </c>
      <c r="J270" s="353" t="s">
        <v>17</v>
      </c>
      <c r="K270" s="188">
        <v>470</v>
      </c>
      <c r="L270" s="188"/>
      <c r="M270" s="203">
        <f t="shared" si="2"/>
        <v>0</v>
      </c>
    </row>
    <row r="271" spans="1:13" ht="15" customHeight="1">
      <c r="A271" s="353" t="s">
        <v>4992</v>
      </c>
      <c r="B271" s="354" t="s">
        <v>1089</v>
      </c>
      <c r="C271" s="475" t="s">
        <v>864</v>
      </c>
      <c r="D271" s="360" t="s">
        <v>885</v>
      </c>
      <c r="E271" s="327" t="s">
        <v>1075</v>
      </c>
      <c r="F271" s="329" t="s">
        <v>1088</v>
      </c>
      <c r="G271" s="330">
        <v>1</v>
      </c>
      <c r="H271" s="331">
        <v>4</v>
      </c>
      <c r="I271" s="332">
        <v>6.0000000000000001E-3</v>
      </c>
      <c r="J271" s="353" t="s">
        <v>17</v>
      </c>
      <c r="K271" s="188">
        <v>510</v>
      </c>
      <c r="L271" s="188"/>
      <c r="M271" s="203">
        <f t="shared" si="2"/>
        <v>0</v>
      </c>
    </row>
    <row r="272" spans="1:13" ht="15" customHeight="1">
      <c r="A272" s="353" t="s">
        <v>4992</v>
      </c>
      <c r="B272" s="354" t="s">
        <v>1340</v>
      </c>
      <c r="C272" s="475" t="s">
        <v>864</v>
      </c>
      <c r="D272" s="360" t="s">
        <v>885</v>
      </c>
      <c r="E272" s="327" t="s">
        <v>1326</v>
      </c>
      <c r="F272" s="329" t="s">
        <v>1339</v>
      </c>
      <c r="G272" s="330">
        <v>1</v>
      </c>
      <c r="H272" s="331">
        <v>4</v>
      </c>
      <c r="I272" s="332">
        <v>6.0000000000000001E-3</v>
      </c>
      <c r="J272" s="353" t="s">
        <v>17</v>
      </c>
      <c r="K272" s="188">
        <v>510</v>
      </c>
      <c r="L272" s="188"/>
      <c r="M272" s="203">
        <f t="shared" si="2"/>
        <v>0</v>
      </c>
    </row>
    <row r="273" spans="1:13" ht="15" customHeight="1">
      <c r="A273" s="353" t="s">
        <v>4992</v>
      </c>
      <c r="B273" s="354" t="s">
        <v>1843</v>
      </c>
      <c r="C273" s="475" t="s">
        <v>864</v>
      </c>
      <c r="D273" s="360" t="s">
        <v>885</v>
      </c>
      <c r="E273" s="327" t="s">
        <v>1829</v>
      </c>
      <c r="F273" s="329" t="s">
        <v>1842</v>
      </c>
      <c r="G273" s="330">
        <v>1</v>
      </c>
      <c r="H273" s="331">
        <v>4</v>
      </c>
      <c r="I273" s="332">
        <v>6.0000000000000001E-3</v>
      </c>
      <c r="J273" s="353" t="s">
        <v>17</v>
      </c>
      <c r="K273" s="188">
        <v>510</v>
      </c>
      <c r="L273" s="188"/>
      <c r="M273" s="203">
        <f t="shared" si="2"/>
        <v>0</v>
      </c>
    </row>
    <row r="274" spans="1:13" ht="15" customHeight="1">
      <c r="A274" s="353" t="s">
        <v>4992</v>
      </c>
      <c r="B274" s="354" t="s">
        <v>2095</v>
      </c>
      <c r="C274" s="475" t="s">
        <v>864</v>
      </c>
      <c r="D274" s="360" t="s">
        <v>885</v>
      </c>
      <c r="E274" s="327" t="s">
        <v>2081</v>
      </c>
      <c r="F274" s="329" t="s">
        <v>2094</v>
      </c>
      <c r="G274" s="330">
        <v>1</v>
      </c>
      <c r="H274" s="331">
        <v>4</v>
      </c>
      <c r="I274" s="332">
        <v>6.0000000000000001E-3</v>
      </c>
      <c r="J274" s="353" t="s">
        <v>17</v>
      </c>
      <c r="K274" s="188">
        <v>510</v>
      </c>
      <c r="L274" s="188"/>
      <c r="M274" s="203">
        <f t="shared" si="2"/>
        <v>0</v>
      </c>
    </row>
    <row r="275" spans="1:13" ht="15" customHeight="1">
      <c r="A275" s="353" t="s">
        <v>4992</v>
      </c>
      <c r="B275" s="354" t="s">
        <v>2179</v>
      </c>
      <c r="C275" s="475" t="s">
        <v>864</v>
      </c>
      <c r="D275" s="360" t="s">
        <v>885</v>
      </c>
      <c r="E275" s="327" t="s">
        <v>2165</v>
      </c>
      <c r="F275" s="329" t="s">
        <v>2178</v>
      </c>
      <c r="G275" s="330">
        <v>1</v>
      </c>
      <c r="H275" s="331">
        <v>4</v>
      </c>
      <c r="I275" s="332">
        <v>6.0000000000000001E-3</v>
      </c>
      <c r="J275" s="353" t="s">
        <v>17</v>
      </c>
      <c r="K275" s="188">
        <v>510</v>
      </c>
      <c r="L275" s="188"/>
      <c r="M275" s="203">
        <f t="shared" si="2"/>
        <v>0</v>
      </c>
    </row>
    <row r="276" spans="1:13" ht="15" customHeight="1">
      <c r="A276" s="353" t="s">
        <v>4992</v>
      </c>
      <c r="B276" s="354" t="s">
        <v>890</v>
      </c>
      <c r="C276" s="475" t="s">
        <v>864</v>
      </c>
      <c r="D276" s="360" t="s">
        <v>888</v>
      </c>
      <c r="E276" s="327" t="s">
        <v>866</v>
      </c>
      <c r="F276" s="329" t="s">
        <v>889</v>
      </c>
      <c r="G276" s="330">
        <v>1</v>
      </c>
      <c r="H276" s="331">
        <v>4</v>
      </c>
      <c r="I276" s="332">
        <v>6.0000000000000001E-3</v>
      </c>
      <c r="J276" s="353" t="s">
        <v>17</v>
      </c>
      <c r="K276" s="188">
        <v>510</v>
      </c>
      <c r="L276" s="188"/>
      <c r="M276" s="203">
        <f t="shared" si="2"/>
        <v>0</v>
      </c>
    </row>
    <row r="277" spans="1:13" ht="15" customHeight="1">
      <c r="A277" s="353" t="s">
        <v>4992</v>
      </c>
      <c r="B277" s="354" t="s">
        <v>1007</v>
      </c>
      <c r="C277" s="475" t="s">
        <v>864</v>
      </c>
      <c r="D277" s="360" t="s">
        <v>888</v>
      </c>
      <c r="E277" s="327" t="s">
        <v>991</v>
      </c>
      <c r="F277" s="329" t="s">
        <v>1006</v>
      </c>
      <c r="G277" s="330">
        <v>1</v>
      </c>
      <c r="H277" s="331">
        <v>4</v>
      </c>
      <c r="I277" s="332">
        <v>6.0000000000000001E-3</v>
      </c>
      <c r="J277" s="353" t="s">
        <v>17</v>
      </c>
      <c r="K277" s="188">
        <v>510</v>
      </c>
      <c r="L277" s="188"/>
      <c r="M277" s="203">
        <f t="shared" si="2"/>
        <v>0</v>
      </c>
    </row>
    <row r="278" spans="1:13" ht="15" customHeight="1">
      <c r="A278" s="353" t="s">
        <v>4992</v>
      </c>
      <c r="B278" s="354" t="s">
        <v>1175</v>
      </c>
      <c r="C278" s="475" t="s">
        <v>864</v>
      </c>
      <c r="D278" s="360" t="s">
        <v>888</v>
      </c>
      <c r="E278" s="327" t="s">
        <v>1159</v>
      </c>
      <c r="F278" s="329" t="s">
        <v>1174</v>
      </c>
      <c r="G278" s="330">
        <v>1</v>
      </c>
      <c r="H278" s="331">
        <v>4</v>
      </c>
      <c r="I278" s="332">
        <v>6.0000000000000001E-3</v>
      </c>
      <c r="J278" s="353" t="s">
        <v>17</v>
      </c>
      <c r="K278" s="188">
        <v>510</v>
      </c>
      <c r="L278" s="188"/>
      <c r="M278" s="203">
        <f t="shared" si="2"/>
        <v>0</v>
      </c>
    </row>
    <row r="279" spans="1:13" ht="15" customHeight="1">
      <c r="A279" s="353" t="s">
        <v>4992</v>
      </c>
      <c r="B279" s="354" t="s">
        <v>1258</v>
      </c>
      <c r="C279" s="475" t="s">
        <v>864</v>
      </c>
      <c r="D279" s="360" t="s">
        <v>888</v>
      </c>
      <c r="E279" s="327" t="s">
        <v>15</v>
      </c>
      <c r="F279" s="329" t="s">
        <v>1257</v>
      </c>
      <c r="G279" s="330">
        <v>1</v>
      </c>
      <c r="H279" s="331">
        <v>4</v>
      </c>
      <c r="I279" s="332">
        <v>6.0000000000000001E-3</v>
      </c>
      <c r="J279" s="353" t="s">
        <v>17</v>
      </c>
      <c r="K279" s="188">
        <v>510</v>
      </c>
      <c r="L279" s="188"/>
      <c r="M279" s="203">
        <f t="shared" si="2"/>
        <v>0</v>
      </c>
    </row>
    <row r="280" spans="1:13" ht="15" customHeight="1">
      <c r="A280" s="353" t="s">
        <v>4992</v>
      </c>
      <c r="B280" s="354" t="s">
        <v>1425</v>
      </c>
      <c r="C280" s="475" t="s">
        <v>864</v>
      </c>
      <c r="D280" s="360" t="s">
        <v>888</v>
      </c>
      <c r="E280" s="327" t="s">
        <v>32</v>
      </c>
      <c r="F280" s="329" t="s">
        <v>1424</v>
      </c>
      <c r="G280" s="330">
        <v>1</v>
      </c>
      <c r="H280" s="331">
        <v>4</v>
      </c>
      <c r="I280" s="332">
        <v>6.0000000000000001E-3</v>
      </c>
      <c r="J280" s="353" t="s">
        <v>17</v>
      </c>
      <c r="K280" s="188">
        <v>510</v>
      </c>
      <c r="L280" s="188"/>
      <c r="M280" s="203">
        <f t="shared" si="2"/>
        <v>0</v>
      </c>
    </row>
    <row r="281" spans="1:13" ht="15" customHeight="1">
      <c r="A281" s="353" t="s">
        <v>4992</v>
      </c>
      <c r="B281" s="354" t="s">
        <v>1509</v>
      </c>
      <c r="C281" s="475" t="s">
        <v>864</v>
      </c>
      <c r="D281" s="360" t="s">
        <v>888</v>
      </c>
      <c r="E281" s="327" t="s">
        <v>1493</v>
      </c>
      <c r="F281" s="329" t="s">
        <v>1508</v>
      </c>
      <c r="G281" s="330">
        <v>1</v>
      </c>
      <c r="H281" s="331">
        <v>4</v>
      </c>
      <c r="I281" s="332">
        <v>6.0000000000000001E-3</v>
      </c>
      <c r="J281" s="353" t="s">
        <v>17</v>
      </c>
      <c r="K281" s="188">
        <v>510</v>
      </c>
      <c r="L281" s="188"/>
      <c r="M281" s="203">
        <f t="shared" si="2"/>
        <v>0</v>
      </c>
    </row>
    <row r="282" spans="1:13" ht="15" customHeight="1">
      <c r="A282" s="353" t="s">
        <v>4992</v>
      </c>
      <c r="B282" s="354" t="s">
        <v>1593</v>
      </c>
      <c r="C282" s="475" t="s">
        <v>864</v>
      </c>
      <c r="D282" s="360" t="s">
        <v>888</v>
      </c>
      <c r="E282" s="327" t="s">
        <v>1577</v>
      </c>
      <c r="F282" s="329" t="s">
        <v>1592</v>
      </c>
      <c r="G282" s="330">
        <v>1</v>
      </c>
      <c r="H282" s="331">
        <v>4</v>
      </c>
      <c r="I282" s="332">
        <v>6.0000000000000001E-3</v>
      </c>
      <c r="J282" s="353" t="s">
        <v>17</v>
      </c>
      <c r="K282" s="188">
        <v>510</v>
      </c>
      <c r="L282" s="188"/>
      <c r="M282" s="203">
        <f t="shared" si="2"/>
        <v>0</v>
      </c>
    </row>
    <row r="283" spans="1:13" ht="15" customHeight="1">
      <c r="A283" s="353" t="s">
        <v>4992</v>
      </c>
      <c r="B283" s="354" t="s">
        <v>1677</v>
      </c>
      <c r="C283" s="475" t="s">
        <v>864</v>
      </c>
      <c r="D283" s="360" t="s">
        <v>888</v>
      </c>
      <c r="E283" s="327" t="s">
        <v>1661</v>
      </c>
      <c r="F283" s="329" t="s">
        <v>1676</v>
      </c>
      <c r="G283" s="330">
        <v>1</v>
      </c>
      <c r="H283" s="331">
        <v>4</v>
      </c>
      <c r="I283" s="332">
        <v>6.0000000000000001E-3</v>
      </c>
      <c r="J283" s="353" t="s">
        <v>17</v>
      </c>
      <c r="K283" s="188">
        <v>510</v>
      </c>
      <c r="L283" s="188"/>
      <c r="M283" s="203">
        <f t="shared" si="2"/>
        <v>0</v>
      </c>
    </row>
    <row r="284" spans="1:13" ht="15" customHeight="1">
      <c r="A284" s="353" t="s">
        <v>4992</v>
      </c>
      <c r="B284" s="354" t="s">
        <v>1761</v>
      </c>
      <c r="C284" s="475" t="s">
        <v>864</v>
      </c>
      <c r="D284" s="360" t="s">
        <v>888</v>
      </c>
      <c r="E284" s="327" t="s">
        <v>1745</v>
      </c>
      <c r="F284" s="329" t="s">
        <v>1760</v>
      </c>
      <c r="G284" s="330">
        <v>1</v>
      </c>
      <c r="H284" s="331">
        <v>4</v>
      </c>
      <c r="I284" s="332">
        <v>6.0000000000000001E-3</v>
      </c>
      <c r="J284" s="353" t="s">
        <v>17</v>
      </c>
      <c r="K284" s="188">
        <v>510</v>
      </c>
      <c r="L284" s="188"/>
      <c r="M284" s="203">
        <f t="shared" si="2"/>
        <v>0</v>
      </c>
    </row>
    <row r="285" spans="1:13" ht="15" customHeight="1">
      <c r="A285" s="353" t="s">
        <v>4992</v>
      </c>
      <c r="B285" s="354" t="s">
        <v>1929</v>
      </c>
      <c r="C285" s="475" t="s">
        <v>864</v>
      </c>
      <c r="D285" s="360" t="s">
        <v>888</v>
      </c>
      <c r="E285" s="327" t="s">
        <v>1913</v>
      </c>
      <c r="F285" s="329" t="s">
        <v>1928</v>
      </c>
      <c r="G285" s="330">
        <v>1</v>
      </c>
      <c r="H285" s="331">
        <v>4</v>
      </c>
      <c r="I285" s="332">
        <v>6.0000000000000001E-3</v>
      </c>
      <c r="J285" s="353" t="s">
        <v>17</v>
      </c>
      <c r="K285" s="188">
        <v>510</v>
      </c>
      <c r="L285" s="188"/>
      <c r="M285" s="203">
        <f t="shared" si="2"/>
        <v>0</v>
      </c>
    </row>
    <row r="286" spans="1:13" ht="15" customHeight="1">
      <c r="A286" s="353" t="s">
        <v>4992</v>
      </c>
      <c r="B286" s="354" t="s">
        <v>2013</v>
      </c>
      <c r="C286" s="475" t="s">
        <v>864</v>
      </c>
      <c r="D286" s="360" t="s">
        <v>888</v>
      </c>
      <c r="E286" s="327" t="s">
        <v>1997</v>
      </c>
      <c r="F286" s="329" t="s">
        <v>2012</v>
      </c>
      <c r="G286" s="330">
        <v>1</v>
      </c>
      <c r="H286" s="331">
        <v>4</v>
      </c>
      <c r="I286" s="332">
        <v>6.0000000000000001E-3</v>
      </c>
      <c r="J286" s="353" t="s">
        <v>17</v>
      </c>
      <c r="K286" s="188">
        <v>510</v>
      </c>
      <c r="L286" s="188"/>
      <c r="M286" s="203">
        <f t="shared" si="2"/>
        <v>0</v>
      </c>
    </row>
    <row r="287" spans="1:13" ht="15" customHeight="1">
      <c r="A287" s="353" t="s">
        <v>4992</v>
      </c>
      <c r="B287" s="354" t="s">
        <v>1091</v>
      </c>
      <c r="C287" s="475" t="s">
        <v>864</v>
      </c>
      <c r="D287" s="360" t="s">
        <v>888</v>
      </c>
      <c r="E287" s="327" t="s">
        <v>1075</v>
      </c>
      <c r="F287" s="329" t="s">
        <v>1090</v>
      </c>
      <c r="G287" s="330">
        <v>1</v>
      </c>
      <c r="H287" s="331">
        <v>4</v>
      </c>
      <c r="I287" s="332">
        <v>6.0000000000000001E-3</v>
      </c>
      <c r="J287" s="353" t="s">
        <v>17</v>
      </c>
      <c r="K287" s="188">
        <v>550</v>
      </c>
      <c r="L287" s="188"/>
      <c r="M287" s="203">
        <f t="shared" si="2"/>
        <v>0</v>
      </c>
    </row>
    <row r="288" spans="1:13" ht="15" customHeight="1">
      <c r="A288" s="353" t="s">
        <v>4992</v>
      </c>
      <c r="B288" s="354" t="s">
        <v>1342</v>
      </c>
      <c r="C288" s="475" t="s">
        <v>864</v>
      </c>
      <c r="D288" s="360" t="s">
        <v>888</v>
      </c>
      <c r="E288" s="327" t="s">
        <v>1326</v>
      </c>
      <c r="F288" s="329" t="s">
        <v>1341</v>
      </c>
      <c r="G288" s="330">
        <v>1</v>
      </c>
      <c r="H288" s="331">
        <v>4</v>
      </c>
      <c r="I288" s="332">
        <v>6.0000000000000001E-3</v>
      </c>
      <c r="J288" s="353" t="s">
        <v>17</v>
      </c>
      <c r="K288" s="188">
        <v>550</v>
      </c>
      <c r="L288" s="188"/>
      <c r="M288" s="203">
        <f t="shared" si="2"/>
        <v>0</v>
      </c>
    </row>
    <row r="289" spans="1:13" ht="15" customHeight="1">
      <c r="A289" s="353" t="s">
        <v>4992</v>
      </c>
      <c r="B289" s="354" t="s">
        <v>1845</v>
      </c>
      <c r="C289" s="475" t="s">
        <v>864</v>
      </c>
      <c r="D289" s="360" t="s">
        <v>888</v>
      </c>
      <c r="E289" s="327" t="s">
        <v>1829</v>
      </c>
      <c r="F289" s="329" t="s">
        <v>1844</v>
      </c>
      <c r="G289" s="330">
        <v>1</v>
      </c>
      <c r="H289" s="331">
        <v>4</v>
      </c>
      <c r="I289" s="332">
        <v>6.0000000000000001E-3</v>
      </c>
      <c r="J289" s="353" t="s">
        <v>17</v>
      </c>
      <c r="K289" s="188">
        <v>550</v>
      </c>
      <c r="L289" s="188"/>
      <c r="M289" s="203">
        <f t="shared" si="2"/>
        <v>0</v>
      </c>
    </row>
    <row r="290" spans="1:13" ht="15" customHeight="1">
      <c r="A290" s="353" t="s">
        <v>4992</v>
      </c>
      <c r="B290" s="354" t="s">
        <v>2097</v>
      </c>
      <c r="C290" s="475" t="s">
        <v>864</v>
      </c>
      <c r="D290" s="360" t="s">
        <v>888</v>
      </c>
      <c r="E290" s="327" t="s">
        <v>2081</v>
      </c>
      <c r="F290" s="329" t="s">
        <v>2096</v>
      </c>
      <c r="G290" s="330">
        <v>1</v>
      </c>
      <c r="H290" s="331">
        <v>4</v>
      </c>
      <c r="I290" s="332">
        <v>6.0000000000000001E-3</v>
      </c>
      <c r="J290" s="353" t="s">
        <v>17</v>
      </c>
      <c r="K290" s="188">
        <v>550</v>
      </c>
      <c r="L290" s="188"/>
      <c r="M290" s="203">
        <f t="shared" si="2"/>
        <v>0</v>
      </c>
    </row>
    <row r="291" spans="1:13" ht="15" customHeight="1">
      <c r="A291" s="353" t="s">
        <v>4992</v>
      </c>
      <c r="B291" s="354" t="s">
        <v>2181</v>
      </c>
      <c r="C291" s="475" t="s">
        <v>864</v>
      </c>
      <c r="D291" s="360" t="s">
        <v>888</v>
      </c>
      <c r="E291" s="327" t="s">
        <v>2165</v>
      </c>
      <c r="F291" s="329" t="s">
        <v>2180</v>
      </c>
      <c r="G291" s="330">
        <v>1</v>
      </c>
      <c r="H291" s="331">
        <v>4</v>
      </c>
      <c r="I291" s="332">
        <v>6.0000000000000001E-3</v>
      </c>
      <c r="J291" s="353" t="s">
        <v>17</v>
      </c>
      <c r="K291" s="188">
        <v>550</v>
      </c>
      <c r="L291" s="188"/>
      <c r="M291" s="203">
        <f t="shared" si="2"/>
        <v>0</v>
      </c>
    </row>
    <row r="292" spans="1:13" ht="15" customHeight="1">
      <c r="A292" s="353" t="s">
        <v>4992</v>
      </c>
      <c r="B292" s="354" t="s">
        <v>893</v>
      </c>
      <c r="C292" s="475" t="s">
        <v>864</v>
      </c>
      <c r="D292" s="360" t="s">
        <v>891</v>
      </c>
      <c r="E292" s="327" t="s">
        <v>866</v>
      </c>
      <c r="F292" s="329" t="s">
        <v>892</v>
      </c>
      <c r="G292" s="330">
        <v>1</v>
      </c>
      <c r="H292" s="331">
        <v>4</v>
      </c>
      <c r="I292" s="332">
        <v>6.0000000000000001E-3</v>
      </c>
      <c r="J292" s="353" t="s">
        <v>17</v>
      </c>
      <c r="K292" s="188">
        <v>530</v>
      </c>
      <c r="L292" s="188"/>
      <c r="M292" s="203">
        <f t="shared" ref="M292:M355" si="3">K292*L292</f>
        <v>0</v>
      </c>
    </row>
    <row r="293" spans="1:13" ht="15" customHeight="1">
      <c r="A293" s="353" t="s">
        <v>4992</v>
      </c>
      <c r="B293" s="354" t="s">
        <v>1009</v>
      </c>
      <c r="C293" s="475" t="s">
        <v>864</v>
      </c>
      <c r="D293" s="360" t="s">
        <v>891</v>
      </c>
      <c r="E293" s="327" t="s">
        <v>991</v>
      </c>
      <c r="F293" s="329" t="s">
        <v>1008</v>
      </c>
      <c r="G293" s="330">
        <v>1</v>
      </c>
      <c r="H293" s="331">
        <v>4</v>
      </c>
      <c r="I293" s="332">
        <v>6.0000000000000001E-3</v>
      </c>
      <c r="J293" s="353" t="s">
        <v>17</v>
      </c>
      <c r="K293" s="188">
        <v>530</v>
      </c>
      <c r="L293" s="188"/>
      <c r="M293" s="203">
        <f t="shared" si="3"/>
        <v>0</v>
      </c>
    </row>
    <row r="294" spans="1:13" ht="15" customHeight="1">
      <c r="A294" s="353" t="s">
        <v>4992</v>
      </c>
      <c r="B294" s="354" t="s">
        <v>1177</v>
      </c>
      <c r="C294" s="475" t="s">
        <v>864</v>
      </c>
      <c r="D294" s="360" t="s">
        <v>891</v>
      </c>
      <c r="E294" s="327" t="s">
        <v>1159</v>
      </c>
      <c r="F294" s="329" t="s">
        <v>1176</v>
      </c>
      <c r="G294" s="330">
        <v>1</v>
      </c>
      <c r="H294" s="331">
        <v>4</v>
      </c>
      <c r="I294" s="332">
        <v>6.0000000000000001E-3</v>
      </c>
      <c r="J294" s="353" t="s">
        <v>17</v>
      </c>
      <c r="K294" s="188">
        <v>530</v>
      </c>
      <c r="L294" s="188"/>
      <c r="M294" s="203">
        <f t="shared" si="3"/>
        <v>0</v>
      </c>
    </row>
    <row r="295" spans="1:13" ht="15" customHeight="1">
      <c r="A295" s="353" t="s">
        <v>4992</v>
      </c>
      <c r="B295" s="354" t="s">
        <v>1260</v>
      </c>
      <c r="C295" s="475" t="s">
        <v>864</v>
      </c>
      <c r="D295" s="360" t="s">
        <v>891</v>
      </c>
      <c r="E295" s="327" t="s">
        <v>15</v>
      </c>
      <c r="F295" s="329" t="s">
        <v>1259</v>
      </c>
      <c r="G295" s="330">
        <v>1</v>
      </c>
      <c r="H295" s="331">
        <v>4</v>
      </c>
      <c r="I295" s="332">
        <v>6.0000000000000001E-3</v>
      </c>
      <c r="J295" s="353" t="s">
        <v>17</v>
      </c>
      <c r="K295" s="188">
        <v>530</v>
      </c>
      <c r="L295" s="188"/>
      <c r="M295" s="203">
        <f t="shared" si="3"/>
        <v>0</v>
      </c>
    </row>
    <row r="296" spans="1:13" ht="15" customHeight="1">
      <c r="A296" s="353" t="s">
        <v>4992</v>
      </c>
      <c r="B296" s="354" t="s">
        <v>1427</v>
      </c>
      <c r="C296" s="475" t="s">
        <v>864</v>
      </c>
      <c r="D296" s="360" t="s">
        <v>891</v>
      </c>
      <c r="E296" s="327" t="s">
        <v>32</v>
      </c>
      <c r="F296" s="329" t="s">
        <v>1426</v>
      </c>
      <c r="G296" s="330">
        <v>1</v>
      </c>
      <c r="H296" s="331">
        <v>4</v>
      </c>
      <c r="I296" s="332">
        <v>6.0000000000000001E-3</v>
      </c>
      <c r="J296" s="353" t="s">
        <v>17</v>
      </c>
      <c r="K296" s="188">
        <v>530</v>
      </c>
      <c r="L296" s="188"/>
      <c r="M296" s="203">
        <f t="shared" si="3"/>
        <v>0</v>
      </c>
    </row>
    <row r="297" spans="1:13" ht="15" customHeight="1">
      <c r="A297" s="353" t="s">
        <v>4992</v>
      </c>
      <c r="B297" s="354" t="s">
        <v>1511</v>
      </c>
      <c r="C297" s="475" t="s">
        <v>864</v>
      </c>
      <c r="D297" s="360" t="s">
        <v>891</v>
      </c>
      <c r="E297" s="327" t="s">
        <v>1493</v>
      </c>
      <c r="F297" s="329" t="s">
        <v>1510</v>
      </c>
      <c r="G297" s="330">
        <v>1</v>
      </c>
      <c r="H297" s="331">
        <v>4</v>
      </c>
      <c r="I297" s="332">
        <v>6.0000000000000001E-3</v>
      </c>
      <c r="J297" s="353" t="s">
        <v>17</v>
      </c>
      <c r="K297" s="188">
        <v>530</v>
      </c>
      <c r="L297" s="188"/>
      <c r="M297" s="203">
        <f t="shared" si="3"/>
        <v>0</v>
      </c>
    </row>
    <row r="298" spans="1:13" ht="15" customHeight="1">
      <c r="A298" s="353" t="s">
        <v>4992</v>
      </c>
      <c r="B298" s="354" t="s">
        <v>1595</v>
      </c>
      <c r="C298" s="475" t="s">
        <v>864</v>
      </c>
      <c r="D298" s="360" t="s">
        <v>891</v>
      </c>
      <c r="E298" s="327" t="s">
        <v>1577</v>
      </c>
      <c r="F298" s="329" t="s">
        <v>1594</v>
      </c>
      <c r="G298" s="330">
        <v>1</v>
      </c>
      <c r="H298" s="331">
        <v>4</v>
      </c>
      <c r="I298" s="332">
        <v>6.0000000000000001E-3</v>
      </c>
      <c r="J298" s="353" t="s">
        <v>17</v>
      </c>
      <c r="K298" s="188">
        <v>530</v>
      </c>
      <c r="L298" s="188"/>
      <c r="M298" s="203">
        <f t="shared" si="3"/>
        <v>0</v>
      </c>
    </row>
    <row r="299" spans="1:13" ht="15" customHeight="1">
      <c r="A299" s="353" t="s">
        <v>4992</v>
      </c>
      <c r="B299" s="354" t="s">
        <v>1679</v>
      </c>
      <c r="C299" s="475" t="s">
        <v>864</v>
      </c>
      <c r="D299" s="360" t="s">
        <v>891</v>
      </c>
      <c r="E299" s="327" t="s">
        <v>1661</v>
      </c>
      <c r="F299" s="329" t="s">
        <v>1678</v>
      </c>
      <c r="G299" s="330">
        <v>1</v>
      </c>
      <c r="H299" s="331">
        <v>4</v>
      </c>
      <c r="I299" s="332">
        <v>6.0000000000000001E-3</v>
      </c>
      <c r="J299" s="353" t="s">
        <v>17</v>
      </c>
      <c r="K299" s="188">
        <v>530</v>
      </c>
      <c r="L299" s="188"/>
      <c r="M299" s="203">
        <f t="shared" si="3"/>
        <v>0</v>
      </c>
    </row>
    <row r="300" spans="1:13" ht="15" customHeight="1">
      <c r="A300" s="353" t="s">
        <v>4992</v>
      </c>
      <c r="B300" s="354" t="s">
        <v>1763</v>
      </c>
      <c r="C300" s="475" t="s">
        <v>864</v>
      </c>
      <c r="D300" s="360" t="s">
        <v>891</v>
      </c>
      <c r="E300" s="327" t="s">
        <v>1745</v>
      </c>
      <c r="F300" s="329" t="s">
        <v>1762</v>
      </c>
      <c r="G300" s="330">
        <v>1</v>
      </c>
      <c r="H300" s="331">
        <v>4</v>
      </c>
      <c r="I300" s="332">
        <v>6.0000000000000001E-3</v>
      </c>
      <c r="J300" s="353" t="s">
        <v>17</v>
      </c>
      <c r="K300" s="188">
        <v>530</v>
      </c>
      <c r="L300" s="188"/>
      <c r="M300" s="203">
        <f t="shared" si="3"/>
        <v>0</v>
      </c>
    </row>
    <row r="301" spans="1:13" ht="15" customHeight="1">
      <c r="A301" s="353" t="s">
        <v>4992</v>
      </c>
      <c r="B301" s="354" t="s">
        <v>1931</v>
      </c>
      <c r="C301" s="475" t="s">
        <v>864</v>
      </c>
      <c r="D301" s="360" t="s">
        <v>891</v>
      </c>
      <c r="E301" s="327" t="s">
        <v>1913</v>
      </c>
      <c r="F301" s="329" t="s">
        <v>1930</v>
      </c>
      <c r="G301" s="330">
        <v>1</v>
      </c>
      <c r="H301" s="331">
        <v>4</v>
      </c>
      <c r="I301" s="332">
        <v>6.0000000000000001E-3</v>
      </c>
      <c r="J301" s="353" t="s">
        <v>17</v>
      </c>
      <c r="K301" s="188">
        <v>530</v>
      </c>
      <c r="L301" s="188"/>
      <c r="M301" s="203">
        <f t="shared" si="3"/>
        <v>0</v>
      </c>
    </row>
    <row r="302" spans="1:13" ht="15" customHeight="1">
      <c r="A302" s="353" t="s">
        <v>4992</v>
      </c>
      <c r="B302" s="354" t="s">
        <v>2015</v>
      </c>
      <c r="C302" s="475" t="s">
        <v>864</v>
      </c>
      <c r="D302" s="360" t="s">
        <v>891</v>
      </c>
      <c r="E302" s="327" t="s">
        <v>1997</v>
      </c>
      <c r="F302" s="329" t="s">
        <v>2014</v>
      </c>
      <c r="G302" s="330">
        <v>1</v>
      </c>
      <c r="H302" s="331">
        <v>4</v>
      </c>
      <c r="I302" s="332">
        <v>6.0000000000000001E-3</v>
      </c>
      <c r="J302" s="353" t="s">
        <v>17</v>
      </c>
      <c r="K302" s="188">
        <v>530</v>
      </c>
      <c r="L302" s="188"/>
      <c r="M302" s="203">
        <f t="shared" si="3"/>
        <v>0</v>
      </c>
    </row>
    <row r="303" spans="1:13" ht="15" customHeight="1">
      <c r="A303" s="353" t="s">
        <v>4992</v>
      </c>
      <c r="B303" s="354" t="s">
        <v>1093</v>
      </c>
      <c r="C303" s="475" t="s">
        <v>864</v>
      </c>
      <c r="D303" s="360" t="s">
        <v>891</v>
      </c>
      <c r="E303" s="327" t="s">
        <v>1075</v>
      </c>
      <c r="F303" s="329" t="s">
        <v>1092</v>
      </c>
      <c r="G303" s="330">
        <v>1</v>
      </c>
      <c r="H303" s="331">
        <v>4</v>
      </c>
      <c r="I303" s="332">
        <v>6.0000000000000001E-3</v>
      </c>
      <c r="J303" s="353" t="s">
        <v>17</v>
      </c>
      <c r="K303" s="188">
        <v>580</v>
      </c>
      <c r="L303" s="188"/>
      <c r="M303" s="203">
        <f t="shared" si="3"/>
        <v>0</v>
      </c>
    </row>
    <row r="304" spans="1:13" ht="15" customHeight="1">
      <c r="A304" s="353" t="s">
        <v>4992</v>
      </c>
      <c r="B304" s="354" t="s">
        <v>1344</v>
      </c>
      <c r="C304" s="475" t="s">
        <v>864</v>
      </c>
      <c r="D304" s="360" t="s">
        <v>891</v>
      </c>
      <c r="E304" s="327" t="s">
        <v>1326</v>
      </c>
      <c r="F304" s="329" t="s">
        <v>1343</v>
      </c>
      <c r="G304" s="330">
        <v>1</v>
      </c>
      <c r="H304" s="331">
        <v>4</v>
      </c>
      <c r="I304" s="332">
        <v>6.0000000000000001E-3</v>
      </c>
      <c r="J304" s="353" t="s">
        <v>17</v>
      </c>
      <c r="K304" s="188">
        <v>580</v>
      </c>
      <c r="L304" s="188"/>
      <c r="M304" s="203">
        <f t="shared" si="3"/>
        <v>0</v>
      </c>
    </row>
    <row r="305" spans="1:13" ht="15" customHeight="1">
      <c r="A305" s="353" t="s">
        <v>4992</v>
      </c>
      <c r="B305" s="354" t="s">
        <v>1847</v>
      </c>
      <c r="C305" s="475" t="s">
        <v>864</v>
      </c>
      <c r="D305" s="360" t="s">
        <v>891</v>
      </c>
      <c r="E305" s="327" t="s">
        <v>1829</v>
      </c>
      <c r="F305" s="329" t="s">
        <v>1846</v>
      </c>
      <c r="G305" s="330">
        <v>1</v>
      </c>
      <c r="H305" s="331">
        <v>4</v>
      </c>
      <c r="I305" s="332">
        <v>6.0000000000000001E-3</v>
      </c>
      <c r="J305" s="353" t="s">
        <v>17</v>
      </c>
      <c r="K305" s="188">
        <v>580</v>
      </c>
      <c r="L305" s="188"/>
      <c r="M305" s="203">
        <f t="shared" si="3"/>
        <v>0</v>
      </c>
    </row>
    <row r="306" spans="1:13" ht="15" customHeight="1">
      <c r="A306" s="353" t="s">
        <v>4992</v>
      </c>
      <c r="B306" s="354" t="s">
        <v>2099</v>
      </c>
      <c r="C306" s="475" t="s">
        <v>864</v>
      </c>
      <c r="D306" s="360" t="s">
        <v>891</v>
      </c>
      <c r="E306" s="327" t="s">
        <v>2081</v>
      </c>
      <c r="F306" s="329" t="s">
        <v>2098</v>
      </c>
      <c r="G306" s="330">
        <v>1</v>
      </c>
      <c r="H306" s="331">
        <v>4</v>
      </c>
      <c r="I306" s="332">
        <v>6.0000000000000001E-3</v>
      </c>
      <c r="J306" s="353" t="s">
        <v>17</v>
      </c>
      <c r="K306" s="188">
        <v>580</v>
      </c>
      <c r="L306" s="188"/>
      <c r="M306" s="203">
        <f t="shared" si="3"/>
        <v>0</v>
      </c>
    </row>
    <row r="307" spans="1:13" ht="15" customHeight="1">
      <c r="A307" s="353" t="s">
        <v>4992</v>
      </c>
      <c r="B307" s="354" t="s">
        <v>2183</v>
      </c>
      <c r="C307" s="475" t="s">
        <v>864</v>
      </c>
      <c r="D307" s="360" t="s">
        <v>891</v>
      </c>
      <c r="E307" s="327" t="s">
        <v>2165</v>
      </c>
      <c r="F307" s="329" t="s">
        <v>2182</v>
      </c>
      <c r="G307" s="330">
        <v>1</v>
      </c>
      <c r="H307" s="331">
        <v>4</v>
      </c>
      <c r="I307" s="332">
        <v>6.0000000000000001E-3</v>
      </c>
      <c r="J307" s="353" t="s">
        <v>17</v>
      </c>
      <c r="K307" s="188">
        <v>580</v>
      </c>
      <c r="L307" s="188"/>
      <c r="M307" s="203">
        <f t="shared" si="3"/>
        <v>0</v>
      </c>
    </row>
    <row r="308" spans="1:13" ht="15" customHeight="1">
      <c r="A308" s="353" t="s">
        <v>4992</v>
      </c>
      <c r="B308" s="354" t="s">
        <v>896</v>
      </c>
      <c r="C308" s="475" t="s">
        <v>864</v>
      </c>
      <c r="D308" s="360" t="s">
        <v>894</v>
      </c>
      <c r="E308" s="327" t="s">
        <v>866</v>
      </c>
      <c r="F308" s="329" t="s">
        <v>895</v>
      </c>
      <c r="G308" s="330">
        <v>1</v>
      </c>
      <c r="H308" s="331">
        <v>3</v>
      </c>
      <c r="I308" s="332">
        <v>6.0000000000000001E-3</v>
      </c>
      <c r="J308" s="353" t="s">
        <v>17</v>
      </c>
      <c r="K308" s="188">
        <v>570</v>
      </c>
      <c r="L308" s="188"/>
      <c r="M308" s="203">
        <f t="shared" si="3"/>
        <v>0</v>
      </c>
    </row>
    <row r="309" spans="1:13" ht="15" customHeight="1">
      <c r="A309" s="353" t="s">
        <v>4992</v>
      </c>
      <c r="B309" s="354" t="s">
        <v>1011</v>
      </c>
      <c r="C309" s="475" t="s">
        <v>864</v>
      </c>
      <c r="D309" s="360" t="s">
        <v>894</v>
      </c>
      <c r="E309" s="327" t="s">
        <v>991</v>
      </c>
      <c r="F309" s="329" t="s">
        <v>1010</v>
      </c>
      <c r="G309" s="330">
        <v>1</v>
      </c>
      <c r="H309" s="331">
        <v>3</v>
      </c>
      <c r="I309" s="332">
        <v>6.0000000000000001E-3</v>
      </c>
      <c r="J309" s="353" t="s">
        <v>17</v>
      </c>
      <c r="K309" s="188">
        <v>570</v>
      </c>
      <c r="L309" s="188"/>
      <c r="M309" s="203">
        <f t="shared" si="3"/>
        <v>0</v>
      </c>
    </row>
    <row r="310" spans="1:13" ht="15" customHeight="1">
      <c r="A310" s="353" t="s">
        <v>4992</v>
      </c>
      <c r="B310" s="354" t="s">
        <v>1179</v>
      </c>
      <c r="C310" s="475" t="s">
        <v>864</v>
      </c>
      <c r="D310" s="360" t="s">
        <v>894</v>
      </c>
      <c r="E310" s="327" t="s">
        <v>1159</v>
      </c>
      <c r="F310" s="329" t="s">
        <v>1178</v>
      </c>
      <c r="G310" s="330">
        <v>1</v>
      </c>
      <c r="H310" s="331">
        <v>3</v>
      </c>
      <c r="I310" s="332">
        <v>6.0000000000000001E-3</v>
      </c>
      <c r="J310" s="353" t="s">
        <v>17</v>
      </c>
      <c r="K310" s="188">
        <v>570</v>
      </c>
      <c r="L310" s="188"/>
      <c r="M310" s="203">
        <f t="shared" si="3"/>
        <v>0</v>
      </c>
    </row>
    <row r="311" spans="1:13" ht="15" customHeight="1">
      <c r="A311" s="353" t="s">
        <v>4992</v>
      </c>
      <c r="B311" s="354" t="s">
        <v>1262</v>
      </c>
      <c r="C311" s="475" t="s">
        <v>864</v>
      </c>
      <c r="D311" s="360" t="s">
        <v>894</v>
      </c>
      <c r="E311" s="327" t="s">
        <v>15</v>
      </c>
      <c r="F311" s="329" t="s">
        <v>1261</v>
      </c>
      <c r="G311" s="330">
        <v>1</v>
      </c>
      <c r="H311" s="331">
        <v>3</v>
      </c>
      <c r="I311" s="332">
        <v>6.0000000000000001E-3</v>
      </c>
      <c r="J311" s="353" t="s">
        <v>17</v>
      </c>
      <c r="K311" s="188">
        <v>570</v>
      </c>
      <c r="L311" s="188"/>
      <c r="M311" s="203">
        <f t="shared" si="3"/>
        <v>0</v>
      </c>
    </row>
    <row r="312" spans="1:13" ht="15" customHeight="1">
      <c r="A312" s="353" t="s">
        <v>4992</v>
      </c>
      <c r="B312" s="354" t="s">
        <v>1429</v>
      </c>
      <c r="C312" s="475" t="s">
        <v>864</v>
      </c>
      <c r="D312" s="360" t="s">
        <v>894</v>
      </c>
      <c r="E312" s="327" t="s">
        <v>32</v>
      </c>
      <c r="F312" s="329" t="s">
        <v>1428</v>
      </c>
      <c r="G312" s="330">
        <v>1</v>
      </c>
      <c r="H312" s="331">
        <v>3</v>
      </c>
      <c r="I312" s="332">
        <v>6.0000000000000001E-3</v>
      </c>
      <c r="J312" s="353" t="s">
        <v>17</v>
      </c>
      <c r="K312" s="188">
        <v>570</v>
      </c>
      <c r="L312" s="188"/>
      <c r="M312" s="203">
        <f t="shared" si="3"/>
        <v>0</v>
      </c>
    </row>
    <row r="313" spans="1:13" ht="15" customHeight="1">
      <c r="A313" s="353" t="s">
        <v>4992</v>
      </c>
      <c r="B313" s="354" t="s">
        <v>1513</v>
      </c>
      <c r="C313" s="475" t="s">
        <v>864</v>
      </c>
      <c r="D313" s="360" t="s">
        <v>894</v>
      </c>
      <c r="E313" s="327" t="s">
        <v>1493</v>
      </c>
      <c r="F313" s="329" t="s">
        <v>1512</v>
      </c>
      <c r="G313" s="330">
        <v>1</v>
      </c>
      <c r="H313" s="331">
        <v>3</v>
      </c>
      <c r="I313" s="332">
        <v>6.0000000000000001E-3</v>
      </c>
      <c r="J313" s="353" t="s">
        <v>17</v>
      </c>
      <c r="K313" s="188">
        <v>570</v>
      </c>
      <c r="L313" s="188"/>
      <c r="M313" s="203">
        <f t="shared" si="3"/>
        <v>0</v>
      </c>
    </row>
    <row r="314" spans="1:13" ht="15" customHeight="1">
      <c r="A314" s="353" t="s">
        <v>4992</v>
      </c>
      <c r="B314" s="354" t="s">
        <v>1597</v>
      </c>
      <c r="C314" s="475" t="s">
        <v>864</v>
      </c>
      <c r="D314" s="360" t="s">
        <v>894</v>
      </c>
      <c r="E314" s="327" t="s">
        <v>1577</v>
      </c>
      <c r="F314" s="329" t="s">
        <v>1596</v>
      </c>
      <c r="G314" s="330">
        <v>1</v>
      </c>
      <c r="H314" s="331">
        <v>3</v>
      </c>
      <c r="I314" s="332">
        <v>6.0000000000000001E-3</v>
      </c>
      <c r="J314" s="353" t="s">
        <v>17</v>
      </c>
      <c r="K314" s="188">
        <v>570</v>
      </c>
      <c r="L314" s="188"/>
      <c r="M314" s="203">
        <f t="shared" si="3"/>
        <v>0</v>
      </c>
    </row>
    <row r="315" spans="1:13" ht="15" customHeight="1">
      <c r="A315" s="353" t="s">
        <v>4992</v>
      </c>
      <c r="B315" s="354" t="s">
        <v>1681</v>
      </c>
      <c r="C315" s="475" t="s">
        <v>864</v>
      </c>
      <c r="D315" s="360" t="s">
        <v>894</v>
      </c>
      <c r="E315" s="327" t="s">
        <v>1661</v>
      </c>
      <c r="F315" s="329" t="s">
        <v>1680</v>
      </c>
      <c r="G315" s="330">
        <v>1</v>
      </c>
      <c r="H315" s="331">
        <v>3</v>
      </c>
      <c r="I315" s="332">
        <v>6.0000000000000001E-3</v>
      </c>
      <c r="J315" s="353" t="s">
        <v>17</v>
      </c>
      <c r="K315" s="188">
        <v>570</v>
      </c>
      <c r="L315" s="188"/>
      <c r="M315" s="203">
        <f t="shared" si="3"/>
        <v>0</v>
      </c>
    </row>
    <row r="316" spans="1:13" ht="15" customHeight="1">
      <c r="A316" s="353" t="s">
        <v>4992</v>
      </c>
      <c r="B316" s="354" t="s">
        <v>1765</v>
      </c>
      <c r="C316" s="475" t="s">
        <v>864</v>
      </c>
      <c r="D316" s="360" t="s">
        <v>894</v>
      </c>
      <c r="E316" s="327" t="s">
        <v>1745</v>
      </c>
      <c r="F316" s="329" t="s">
        <v>1764</v>
      </c>
      <c r="G316" s="330">
        <v>1</v>
      </c>
      <c r="H316" s="331">
        <v>3</v>
      </c>
      <c r="I316" s="332">
        <v>6.0000000000000001E-3</v>
      </c>
      <c r="J316" s="353" t="s">
        <v>17</v>
      </c>
      <c r="K316" s="188">
        <v>570</v>
      </c>
      <c r="L316" s="188"/>
      <c r="M316" s="203">
        <f t="shared" si="3"/>
        <v>0</v>
      </c>
    </row>
    <row r="317" spans="1:13" ht="15" customHeight="1">
      <c r="A317" s="353" t="s">
        <v>4992</v>
      </c>
      <c r="B317" s="354" t="s">
        <v>1933</v>
      </c>
      <c r="C317" s="475" t="s">
        <v>864</v>
      </c>
      <c r="D317" s="360" t="s">
        <v>894</v>
      </c>
      <c r="E317" s="327" t="s">
        <v>1913</v>
      </c>
      <c r="F317" s="329" t="s">
        <v>1932</v>
      </c>
      <c r="G317" s="330">
        <v>1</v>
      </c>
      <c r="H317" s="331">
        <v>3</v>
      </c>
      <c r="I317" s="332">
        <v>6.0000000000000001E-3</v>
      </c>
      <c r="J317" s="353" t="s">
        <v>17</v>
      </c>
      <c r="K317" s="188">
        <v>570</v>
      </c>
      <c r="L317" s="188"/>
      <c r="M317" s="203">
        <f t="shared" si="3"/>
        <v>0</v>
      </c>
    </row>
    <row r="318" spans="1:13" ht="15" customHeight="1">
      <c r="A318" s="353" t="s">
        <v>4992</v>
      </c>
      <c r="B318" s="354" t="s">
        <v>2017</v>
      </c>
      <c r="C318" s="475" t="s">
        <v>864</v>
      </c>
      <c r="D318" s="360" t="s">
        <v>894</v>
      </c>
      <c r="E318" s="327" t="s">
        <v>1997</v>
      </c>
      <c r="F318" s="329" t="s">
        <v>2016</v>
      </c>
      <c r="G318" s="330">
        <v>1</v>
      </c>
      <c r="H318" s="331">
        <v>3</v>
      </c>
      <c r="I318" s="332">
        <v>6.0000000000000001E-3</v>
      </c>
      <c r="J318" s="353" t="s">
        <v>17</v>
      </c>
      <c r="K318" s="188">
        <v>570</v>
      </c>
      <c r="L318" s="188"/>
      <c r="M318" s="203">
        <f t="shared" si="3"/>
        <v>0</v>
      </c>
    </row>
    <row r="319" spans="1:13" ht="15" customHeight="1">
      <c r="A319" s="353" t="s">
        <v>4992</v>
      </c>
      <c r="B319" s="354" t="s">
        <v>1095</v>
      </c>
      <c r="C319" s="475" t="s">
        <v>864</v>
      </c>
      <c r="D319" s="360" t="s">
        <v>894</v>
      </c>
      <c r="E319" s="327" t="s">
        <v>1075</v>
      </c>
      <c r="F319" s="329" t="s">
        <v>1094</v>
      </c>
      <c r="G319" s="330">
        <v>1</v>
      </c>
      <c r="H319" s="331">
        <v>3</v>
      </c>
      <c r="I319" s="332">
        <v>6.0000000000000001E-3</v>
      </c>
      <c r="J319" s="353" t="s">
        <v>17</v>
      </c>
      <c r="K319" s="188">
        <v>620</v>
      </c>
      <c r="L319" s="188"/>
      <c r="M319" s="203">
        <f t="shared" si="3"/>
        <v>0</v>
      </c>
    </row>
    <row r="320" spans="1:13" ht="15" customHeight="1">
      <c r="A320" s="353" t="s">
        <v>4992</v>
      </c>
      <c r="B320" s="354" t="s">
        <v>1346</v>
      </c>
      <c r="C320" s="475" t="s">
        <v>864</v>
      </c>
      <c r="D320" s="360" t="s">
        <v>894</v>
      </c>
      <c r="E320" s="327" t="s">
        <v>1326</v>
      </c>
      <c r="F320" s="329" t="s">
        <v>1345</v>
      </c>
      <c r="G320" s="330">
        <v>1</v>
      </c>
      <c r="H320" s="331">
        <v>3</v>
      </c>
      <c r="I320" s="332">
        <v>6.0000000000000001E-3</v>
      </c>
      <c r="J320" s="353" t="s">
        <v>17</v>
      </c>
      <c r="K320" s="188">
        <v>620</v>
      </c>
      <c r="L320" s="188"/>
      <c r="M320" s="203">
        <f t="shared" si="3"/>
        <v>0</v>
      </c>
    </row>
    <row r="321" spans="1:13" ht="15" customHeight="1">
      <c r="A321" s="353" t="s">
        <v>4992</v>
      </c>
      <c r="B321" s="354" t="s">
        <v>1849</v>
      </c>
      <c r="C321" s="475" t="s">
        <v>864</v>
      </c>
      <c r="D321" s="360" t="s">
        <v>894</v>
      </c>
      <c r="E321" s="327" t="s">
        <v>1829</v>
      </c>
      <c r="F321" s="329" t="s">
        <v>1848</v>
      </c>
      <c r="G321" s="330">
        <v>1</v>
      </c>
      <c r="H321" s="331">
        <v>3</v>
      </c>
      <c r="I321" s="332">
        <v>6.0000000000000001E-3</v>
      </c>
      <c r="J321" s="353" t="s">
        <v>17</v>
      </c>
      <c r="K321" s="188">
        <v>620</v>
      </c>
      <c r="L321" s="188"/>
      <c r="M321" s="203">
        <f t="shared" si="3"/>
        <v>0</v>
      </c>
    </row>
    <row r="322" spans="1:13" ht="15" customHeight="1">
      <c r="A322" s="353" t="s">
        <v>4992</v>
      </c>
      <c r="B322" s="354" t="s">
        <v>2101</v>
      </c>
      <c r="C322" s="475" t="s">
        <v>864</v>
      </c>
      <c r="D322" s="360" t="s">
        <v>894</v>
      </c>
      <c r="E322" s="327" t="s">
        <v>2081</v>
      </c>
      <c r="F322" s="329" t="s">
        <v>2100</v>
      </c>
      <c r="G322" s="330">
        <v>1</v>
      </c>
      <c r="H322" s="331">
        <v>3</v>
      </c>
      <c r="I322" s="332">
        <v>6.0000000000000001E-3</v>
      </c>
      <c r="J322" s="353" t="s">
        <v>17</v>
      </c>
      <c r="K322" s="188">
        <v>620</v>
      </c>
      <c r="L322" s="188"/>
      <c r="M322" s="203">
        <f t="shared" si="3"/>
        <v>0</v>
      </c>
    </row>
    <row r="323" spans="1:13" ht="15" customHeight="1">
      <c r="A323" s="353" t="s">
        <v>4992</v>
      </c>
      <c r="B323" s="354" t="s">
        <v>2185</v>
      </c>
      <c r="C323" s="475" t="s">
        <v>864</v>
      </c>
      <c r="D323" s="360" t="s">
        <v>894</v>
      </c>
      <c r="E323" s="327" t="s">
        <v>2165</v>
      </c>
      <c r="F323" s="329" t="s">
        <v>2184</v>
      </c>
      <c r="G323" s="330">
        <v>1</v>
      </c>
      <c r="H323" s="331">
        <v>3</v>
      </c>
      <c r="I323" s="332">
        <v>6.0000000000000001E-3</v>
      </c>
      <c r="J323" s="353" t="s">
        <v>17</v>
      </c>
      <c r="K323" s="188">
        <v>620</v>
      </c>
      <c r="L323" s="188"/>
      <c r="M323" s="203">
        <f t="shared" si="3"/>
        <v>0</v>
      </c>
    </row>
    <row r="324" spans="1:13" ht="15" customHeight="1">
      <c r="A324" s="353" t="s">
        <v>4992</v>
      </c>
      <c r="B324" s="354" t="s">
        <v>899</v>
      </c>
      <c r="C324" s="475" t="s">
        <v>864</v>
      </c>
      <c r="D324" s="360" t="s">
        <v>897</v>
      </c>
      <c r="E324" s="327" t="s">
        <v>866</v>
      </c>
      <c r="F324" s="329" t="s">
        <v>898</v>
      </c>
      <c r="G324" s="330">
        <v>1</v>
      </c>
      <c r="H324" s="331">
        <v>4</v>
      </c>
      <c r="I324" s="332">
        <v>6.0000000000000001E-3</v>
      </c>
      <c r="J324" s="353" t="s">
        <v>17</v>
      </c>
      <c r="K324" s="188">
        <v>580</v>
      </c>
      <c r="L324" s="188"/>
      <c r="M324" s="203">
        <f t="shared" si="3"/>
        <v>0</v>
      </c>
    </row>
    <row r="325" spans="1:13" ht="15" customHeight="1">
      <c r="A325" s="353" t="s">
        <v>4992</v>
      </c>
      <c r="B325" s="354" t="s">
        <v>1013</v>
      </c>
      <c r="C325" s="475" t="s">
        <v>864</v>
      </c>
      <c r="D325" s="360" t="s">
        <v>897</v>
      </c>
      <c r="E325" s="327" t="s">
        <v>991</v>
      </c>
      <c r="F325" s="329" t="s">
        <v>1012</v>
      </c>
      <c r="G325" s="330">
        <v>1</v>
      </c>
      <c r="H325" s="331">
        <v>4</v>
      </c>
      <c r="I325" s="332">
        <v>6.0000000000000001E-3</v>
      </c>
      <c r="J325" s="353" t="s">
        <v>17</v>
      </c>
      <c r="K325" s="188">
        <v>580</v>
      </c>
      <c r="L325" s="188"/>
      <c r="M325" s="203">
        <f t="shared" si="3"/>
        <v>0</v>
      </c>
    </row>
    <row r="326" spans="1:13" ht="15" customHeight="1">
      <c r="A326" s="353" t="s">
        <v>4992</v>
      </c>
      <c r="B326" s="354" t="s">
        <v>1181</v>
      </c>
      <c r="C326" s="475" t="s">
        <v>864</v>
      </c>
      <c r="D326" s="360" t="s">
        <v>897</v>
      </c>
      <c r="E326" s="327" t="s">
        <v>1159</v>
      </c>
      <c r="F326" s="329" t="s">
        <v>1180</v>
      </c>
      <c r="G326" s="330">
        <v>1</v>
      </c>
      <c r="H326" s="331">
        <v>4</v>
      </c>
      <c r="I326" s="332">
        <v>6.0000000000000001E-3</v>
      </c>
      <c r="J326" s="353" t="s">
        <v>17</v>
      </c>
      <c r="K326" s="188">
        <v>580</v>
      </c>
      <c r="L326" s="188"/>
      <c r="M326" s="203">
        <f t="shared" si="3"/>
        <v>0</v>
      </c>
    </row>
    <row r="327" spans="1:13" ht="15" customHeight="1">
      <c r="A327" s="353" t="s">
        <v>4992</v>
      </c>
      <c r="B327" s="354" t="s">
        <v>1264</v>
      </c>
      <c r="C327" s="475" t="s">
        <v>864</v>
      </c>
      <c r="D327" s="360" t="s">
        <v>897</v>
      </c>
      <c r="E327" s="327" t="s">
        <v>15</v>
      </c>
      <c r="F327" s="329" t="s">
        <v>1263</v>
      </c>
      <c r="G327" s="330">
        <v>1</v>
      </c>
      <c r="H327" s="331">
        <v>4</v>
      </c>
      <c r="I327" s="332">
        <v>6.0000000000000001E-3</v>
      </c>
      <c r="J327" s="353" t="s">
        <v>17</v>
      </c>
      <c r="K327" s="188">
        <v>580</v>
      </c>
      <c r="L327" s="188"/>
      <c r="M327" s="203">
        <f t="shared" si="3"/>
        <v>0</v>
      </c>
    </row>
    <row r="328" spans="1:13" ht="15" customHeight="1">
      <c r="A328" s="353" t="s">
        <v>4992</v>
      </c>
      <c r="B328" s="354" t="s">
        <v>1431</v>
      </c>
      <c r="C328" s="475" t="s">
        <v>864</v>
      </c>
      <c r="D328" s="360" t="s">
        <v>897</v>
      </c>
      <c r="E328" s="327" t="s">
        <v>32</v>
      </c>
      <c r="F328" s="329" t="s">
        <v>1430</v>
      </c>
      <c r="G328" s="330">
        <v>1</v>
      </c>
      <c r="H328" s="331">
        <v>4</v>
      </c>
      <c r="I328" s="332">
        <v>6.0000000000000001E-3</v>
      </c>
      <c r="J328" s="353" t="s">
        <v>17</v>
      </c>
      <c r="K328" s="188">
        <v>580</v>
      </c>
      <c r="L328" s="188"/>
      <c r="M328" s="203">
        <f t="shared" si="3"/>
        <v>0</v>
      </c>
    </row>
    <row r="329" spans="1:13" ht="15" customHeight="1">
      <c r="A329" s="353" t="s">
        <v>4992</v>
      </c>
      <c r="B329" s="354" t="s">
        <v>1515</v>
      </c>
      <c r="C329" s="475" t="s">
        <v>864</v>
      </c>
      <c r="D329" s="360" t="s">
        <v>897</v>
      </c>
      <c r="E329" s="327" t="s">
        <v>1493</v>
      </c>
      <c r="F329" s="329" t="s">
        <v>1514</v>
      </c>
      <c r="G329" s="330">
        <v>1</v>
      </c>
      <c r="H329" s="331">
        <v>4</v>
      </c>
      <c r="I329" s="332">
        <v>6.0000000000000001E-3</v>
      </c>
      <c r="J329" s="353" t="s">
        <v>17</v>
      </c>
      <c r="K329" s="188">
        <v>580</v>
      </c>
      <c r="L329" s="188"/>
      <c r="M329" s="203">
        <f t="shared" si="3"/>
        <v>0</v>
      </c>
    </row>
    <row r="330" spans="1:13" ht="15" customHeight="1">
      <c r="A330" s="353" t="s">
        <v>4992</v>
      </c>
      <c r="B330" s="354" t="s">
        <v>1599</v>
      </c>
      <c r="C330" s="475" t="s">
        <v>864</v>
      </c>
      <c r="D330" s="360" t="s">
        <v>897</v>
      </c>
      <c r="E330" s="327" t="s">
        <v>1577</v>
      </c>
      <c r="F330" s="329" t="s">
        <v>1598</v>
      </c>
      <c r="G330" s="330">
        <v>1</v>
      </c>
      <c r="H330" s="331">
        <v>4</v>
      </c>
      <c r="I330" s="332">
        <v>6.0000000000000001E-3</v>
      </c>
      <c r="J330" s="353" t="s">
        <v>17</v>
      </c>
      <c r="K330" s="188">
        <v>580</v>
      </c>
      <c r="L330" s="188"/>
      <c r="M330" s="203">
        <f t="shared" si="3"/>
        <v>0</v>
      </c>
    </row>
    <row r="331" spans="1:13" ht="15" customHeight="1">
      <c r="A331" s="353" t="s">
        <v>4992</v>
      </c>
      <c r="B331" s="354" t="s">
        <v>1683</v>
      </c>
      <c r="C331" s="475" t="s">
        <v>864</v>
      </c>
      <c r="D331" s="360" t="s">
        <v>897</v>
      </c>
      <c r="E331" s="327" t="s">
        <v>1661</v>
      </c>
      <c r="F331" s="329" t="s">
        <v>1682</v>
      </c>
      <c r="G331" s="330">
        <v>1</v>
      </c>
      <c r="H331" s="331">
        <v>4</v>
      </c>
      <c r="I331" s="332">
        <v>6.0000000000000001E-3</v>
      </c>
      <c r="J331" s="353" t="s">
        <v>17</v>
      </c>
      <c r="K331" s="188">
        <v>580</v>
      </c>
      <c r="L331" s="188"/>
      <c r="M331" s="203">
        <f t="shared" si="3"/>
        <v>0</v>
      </c>
    </row>
    <row r="332" spans="1:13" ht="15" customHeight="1">
      <c r="A332" s="353" t="s">
        <v>4992</v>
      </c>
      <c r="B332" s="354" t="s">
        <v>1767</v>
      </c>
      <c r="C332" s="475" t="s">
        <v>864</v>
      </c>
      <c r="D332" s="360" t="s">
        <v>897</v>
      </c>
      <c r="E332" s="327" t="s">
        <v>1745</v>
      </c>
      <c r="F332" s="329" t="s">
        <v>1766</v>
      </c>
      <c r="G332" s="330">
        <v>1</v>
      </c>
      <c r="H332" s="331">
        <v>4</v>
      </c>
      <c r="I332" s="332">
        <v>6.0000000000000001E-3</v>
      </c>
      <c r="J332" s="353" t="s">
        <v>17</v>
      </c>
      <c r="K332" s="188">
        <v>580</v>
      </c>
      <c r="L332" s="188"/>
      <c r="M332" s="203">
        <f t="shared" si="3"/>
        <v>0</v>
      </c>
    </row>
    <row r="333" spans="1:13" ht="15" customHeight="1">
      <c r="A333" s="353" t="s">
        <v>4992</v>
      </c>
      <c r="B333" s="354" t="s">
        <v>1935</v>
      </c>
      <c r="C333" s="475" t="s">
        <v>864</v>
      </c>
      <c r="D333" s="360" t="s">
        <v>897</v>
      </c>
      <c r="E333" s="327" t="s">
        <v>1913</v>
      </c>
      <c r="F333" s="329" t="s">
        <v>1934</v>
      </c>
      <c r="G333" s="330">
        <v>1</v>
      </c>
      <c r="H333" s="331">
        <v>4</v>
      </c>
      <c r="I333" s="332">
        <v>6.0000000000000001E-3</v>
      </c>
      <c r="J333" s="353" t="s">
        <v>17</v>
      </c>
      <c r="K333" s="188">
        <v>580</v>
      </c>
      <c r="L333" s="188"/>
      <c r="M333" s="203">
        <f t="shared" si="3"/>
        <v>0</v>
      </c>
    </row>
    <row r="334" spans="1:13" ht="15" customHeight="1">
      <c r="A334" s="353" t="s">
        <v>4992</v>
      </c>
      <c r="B334" s="354" t="s">
        <v>2019</v>
      </c>
      <c r="C334" s="475" t="s">
        <v>864</v>
      </c>
      <c r="D334" s="360" t="s">
        <v>897</v>
      </c>
      <c r="E334" s="327" t="s">
        <v>1997</v>
      </c>
      <c r="F334" s="329" t="s">
        <v>2018</v>
      </c>
      <c r="G334" s="330">
        <v>1</v>
      </c>
      <c r="H334" s="331">
        <v>4</v>
      </c>
      <c r="I334" s="332">
        <v>6.0000000000000001E-3</v>
      </c>
      <c r="J334" s="353" t="s">
        <v>17</v>
      </c>
      <c r="K334" s="188">
        <v>580</v>
      </c>
      <c r="L334" s="188"/>
      <c r="M334" s="203">
        <f t="shared" si="3"/>
        <v>0</v>
      </c>
    </row>
    <row r="335" spans="1:13" ht="15" customHeight="1">
      <c r="A335" s="353" t="s">
        <v>4992</v>
      </c>
      <c r="B335" s="354" t="s">
        <v>1097</v>
      </c>
      <c r="C335" s="475" t="s">
        <v>864</v>
      </c>
      <c r="D335" s="360" t="s">
        <v>897</v>
      </c>
      <c r="E335" s="327" t="s">
        <v>1075</v>
      </c>
      <c r="F335" s="329" t="s">
        <v>1096</v>
      </c>
      <c r="G335" s="330">
        <v>1</v>
      </c>
      <c r="H335" s="331">
        <v>4</v>
      </c>
      <c r="I335" s="332">
        <v>6.0000000000000001E-3</v>
      </c>
      <c r="J335" s="353" t="s">
        <v>17</v>
      </c>
      <c r="K335" s="188">
        <v>620</v>
      </c>
      <c r="L335" s="188"/>
      <c r="M335" s="203">
        <f t="shared" si="3"/>
        <v>0</v>
      </c>
    </row>
    <row r="336" spans="1:13" ht="15" customHeight="1">
      <c r="A336" s="353" t="s">
        <v>4992</v>
      </c>
      <c r="B336" s="354" t="s">
        <v>1348</v>
      </c>
      <c r="C336" s="475" t="s">
        <v>864</v>
      </c>
      <c r="D336" s="360" t="s">
        <v>897</v>
      </c>
      <c r="E336" s="327" t="s">
        <v>1326</v>
      </c>
      <c r="F336" s="329" t="s">
        <v>1347</v>
      </c>
      <c r="G336" s="330">
        <v>1</v>
      </c>
      <c r="H336" s="331">
        <v>4</v>
      </c>
      <c r="I336" s="332">
        <v>6.0000000000000001E-3</v>
      </c>
      <c r="J336" s="353" t="s">
        <v>17</v>
      </c>
      <c r="K336" s="188">
        <v>620</v>
      </c>
      <c r="L336" s="188"/>
      <c r="M336" s="203">
        <f t="shared" si="3"/>
        <v>0</v>
      </c>
    </row>
    <row r="337" spans="1:13" ht="15" customHeight="1">
      <c r="A337" s="353" t="s">
        <v>4992</v>
      </c>
      <c r="B337" s="354" t="s">
        <v>1851</v>
      </c>
      <c r="C337" s="475" t="s">
        <v>864</v>
      </c>
      <c r="D337" s="360" t="s">
        <v>897</v>
      </c>
      <c r="E337" s="327" t="s">
        <v>1829</v>
      </c>
      <c r="F337" s="329" t="s">
        <v>1850</v>
      </c>
      <c r="G337" s="330">
        <v>1</v>
      </c>
      <c r="H337" s="331">
        <v>4</v>
      </c>
      <c r="I337" s="332">
        <v>6.0000000000000001E-3</v>
      </c>
      <c r="J337" s="353" t="s">
        <v>17</v>
      </c>
      <c r="K337" s="188">
        <v>620</v>
      </c>
      <c r="L337" s="188"/>
      <c r="M337" s="203">
        <f t="shared" si="3"/>
        <v>0</v>
      </c>
    </row>
    <row r="338" spans="1:13" ht="15" customHeight="1">
      <c r="A338" s="353" t="s">
        <v>4992</v>
      </c>
      <c r="B338" s="354" t="s">
        <v>2103</v>
      </c>
      <c r="C338" s="475" t="s">
        <v>864</v>
      </c>
      <c r="D338" s="360" t="s">
        <v>897</v>
      </c>
      <c r="E338" s="327" t="s">
        <v>2081</v>
      </c>
      <c r="F338" s="329" t="s">
        <v>2102</v>
      </c>
      <c r="G338" s="330">
        <v>1</v>
      </c>
      <c r="H338" s="331">
        <v>4</v>
      </c>
      <c r="I338" s="332">
        <v>6.0000000000000001E-3</v>
      </c>
      <c r="J338" s="353" t="s">
        <v>17</v>
      </c>
      <c r="K338" s="188">
        <v>620</v>
      </c>
      <c r="L338" s="188"/>
      <c r="M338" s="203">
        <f t="shared" si="3"/>
        <v>0</v>
      </c>
    </row>
    <row r="339" spans="1:13" ht="15" customHeight="1">
      <c r="A339" s="353" t="s">
        <v>4992</v>
      </c>
      <c r="B339" s="354" t="s">
        <v>2187</v>
      </c>
      <c r="C339" s="475" t="s">
        <v>864</v>
      </c>
      <c r="D339" s="360" t="s">
        <v>897</v>
      </c>
      <c r="E339" s="327" t="s">
        <v>2165</v>
      </c>
      <c r="F339" s="329" t="s">
        <v>2186</v>
      </c>
      <c r="G339" s="330">
        <v>1</v>
      </c>
      <c r="H339" s="331">
        <v>4</v>
      </c>
      <c r="I339" s="332">
        <v>6.0000000000000001E-3</v>
      </c>
      <c r="J339" s="353" t="s">
        <v>17</v>
      </c>
      <c r="K339" s="188">
        <v>620</v>
      </c>
      <c r="L339" s="188"/>
      <c r="M339" s="203">
        <f t="shared" si="3"/>
        <v>0</v>
      </c>
    </row>
    <row r="340" spans="1:13" ht="15" customHeight="1">
      <c r="A340" s="353" t="s">
        <v>4992</v>
      </c>
      <c r="B340" s="354" t="s">
        <v>902</v>
      </c>
      <c r="C340" s="475" t="s">
        <v>864</v>
      </c>
      <c r="D340" s="360" t="s">
        <v>4426</v>
      </c>
      <c r="E340" s="327" t="s">
        <v>866</v>
      </c>
      <c r="F340" s="329" t="s">
        <v>4425</v>
      </c>
      <c r="G340" s="330">
        <v>1</v>
      </c>
      <c r="H340" s="331">
        <v>4</v>
      </c>
      <c r="I340" s="332">
        <v>1.2E-2</v>
      </c>
      <c r="J340" s="353" t="s">
        <v>17</v>
      </c>
      <c r="K340" s="188">
        <v>640</v>
      </c>
      <c r="L340" s="188"/>
      <c r="M340" s="203">
        <f t="shared" si="3"/>
        <v>0</v>
      </c>
    </row>
    <row r="341" spans="1:13" ht="15" customHeight="1">
      <c r="A341" s="353" t="s">
        <v>4992</v>
      </c>
      <c r="B341" s="354" t="s">
        <v>1015</v>
      </c>
      <c r="C341" s="475" t="s">
        <v>864</v>
      </c>
      <c r="D341" s="360" t="s">
        <v>4426</v>
      </c>
      <c r="E341" s="327" t="s">
        <v>991</v>
      </c>
      <c r="F341" s="329" t="s">
        <v>4427</v>
      </c>
      <c r="G341" s="330">
        <v>1</v>
      </c>
      <c r="H341" s="331">
        <v>4</v>
      </c>
      <c r="I341" s="332">
        <v>1.2E-2</v>
      </c>
      <c r="J341" s="353" t="s">
        <v>17</v>
      </c>
      <c r="K341" s="188">
        <v>640</v>
      </c>
      <c r="L341" s="188"/>
      <c r="M341" s="203">
        <f t="shared" si="3"/>
        <v>0</v>
      </c>
    </row>
    <row r="342" spans="1:13" ht="15" customHeight="1">
      <c r="A342" s="353" t="s">
        <v>4992</v>
      </c>
      <c r="B342" s="354" t="s">
        <v>1183</v>
      </c>
      <c r="C342" s="475" t="s">
        <v>864</v>
      </c>
      <c r="D342" s="360" t="s">
        <v>4426</v>
      </c>
      <c r="E342" s="327" t="s">
        <v>1159</v>
      </c>
      <c r="F342" s="329" t="s">
        <v>4428</v>
      </c>
      <c r="G342" s="330">
        <v>1</v>
      </c>
      <c r="H342" s="331">
        <v>4</v>
      </c>
      <c r="I342" s="332">
        <v>1.2E-2</v>
      </c>
      <c r="J342" s="353" t="s">
        <v>17</v>
      </c>
      <c r="K342" s="188">
        <v>640</v>
      </c>
      <c r="L342" s="188"/>
      <c r="M342" s="203">
        <f t="shared" si="3"/>
        <v>0</v>
      </c>
    </row>
    <row r="343" spans="1:13" ht="15" customHeight="1">
      <c r="A343" s="353" t="s">
        <v>4992</v>
      </c>
      <c r="B343" s="354" t="s">
        <v>1266</v>
      </c>
      <c r="C343" s="475" t="s">
        <v>864</v>
      </c>
      <c r="D343" s="360" t="s">
        <v>4426</v>
      </c>
      <c r="E343" s="327" t="s">
        <v>15</v>
      </c>
      <c r="F343" s="329" t="s">
        <v>4429</v>
      </c>
      <c r="G343" s="330">
        <v>1</v>
      </c>
      <c r="H343" s="331">
        <v>4</v>
      </c>
      <c r="I343" s="332">
        <v>1.2E-2</v>
      </c>
      <c r="J343" s="353" t="s">
        <v>17</v>
      </c>
      <c r="K343" s="188">
        <v>640</v>
      </c>
      <c r="L343" s="188"/>
      <c r="M343" s="203">
        <f t="shared" si="3"/>
        <v>0</v>
      </c>
    </row>
    <row r="344" spans="1:13" ht="15" customHeight="1">
      <c r="A344" s="353" t="s">
        <v>4992</v>
      </c>
      <c r="B344" s="354" t="s">
        <v>1433</v>
      </c>
      <c r="C344" s="475" t="s">
        <v>864</v>
      </c>
      <c r="D344" s="360" t="s">
        <v>4426</v>
      </c>
      <c r="E344" s="327" t="s">
        <v>32</v>
      </c>
      <c r="F344" s="329" t="s">
        <v>4430</v>
      </c>
      <c r="G344" s="330">
        <v>1</v>
      </c>
      <c r="H344" s="331">
        <v>4</v>
      </c>
      <c r="I344" s="332">
        <v>1.2E-2</v>
      </c>
      <c r="J344" s="353" t="s">
        <v>17</v>
      </c>
      <c r="K344" s="188">
        <v>640</v>
      </c>
      <c r="L344" s="188"/>
      <c r="M344" s="203">
        <f t="shared" si="3"/>
        <v>0</v>
      </c>
    </row>
    <row r="345" spans="1:13" ht="15" customHeight="1">
      <c r="A345" s="353" t="s">
        <v>4992</v>
      </c>
      <c r="B345" s="354" t="s">
        <v>1517</v>
      </c>
      <c r="C345" s="475" t="s">
        <v>864</v>
      </c>
      <c r="D345" s="360" t="s">
        <v>4426</v>
      </c>
      <c r="E345" s="327" t="s">
        <v>1493</v>
      </c>
      <c r="F345" s="329" t="s">
        <v>4431</v>
      </c>
      <c r="G345" s="330">
        <v>1</v>
      </c>
      <c r="H345" s="331">
        <v>4</v>
      </c>
      <c r="I345" s="332">
        <v>1.2E-2</v>
      </c>
      <c r="J345" s="353" t="s">
        <v>17</v>
      </c>
      <c r="K345" s="188">
        <v>640</v>
      </c>
      <c r="L345" s="188"/>
      <c r="M345" s="203">
        <f t="shared" si="3"/>
        <v>0</v>
      </c>
    </row>
    <row r="346" spans="1:13" ht="15" customHeight="1">
      <c r="A346" s="353" t="s">
        <v>4992</v>
      </c>
      <c r="B346" s="354" t="s">
        <v>1601</v>
      </c>
      <c r="C346" s="475" t="s">
        <v>864</v>
      </c>
      <c r="D346" s="360" t="s">
        <v>4426</v>
      </c>
      <c r="E346" s="327" t="s">
        <v>1577</v>
      </c>
      <c r="F346" s="329" t="s">
        <v>4432</v>
      </c>
      <c r="G346" s="330">
        <v>1</v>
      </c>
      <c r="H346" s="331">
        <v>4</v>
      </c>
      <c r="I346" s="332">
        <v>1.2E-2</v>
      </c>
      <c r="J346" s="353" t="s">
        <v>17</v>
      </c>
      <c r="K346" s="188">
        <v>640</v>
      </c>
      <c r="L346" s="188"/>
      <c r="M346" s="203">
        <f t="shared" si="3"/>
        <v>0</v>
      </c>
    </row>
    <row r="347" spans="1:13" ht="15" customHeight="1">
      <c r="A347" s="353" t="s">
        <v>4992</v>
      </c>
      <c r="B347" s="354" t="s">
        <v>1685</v>
      </c>
      <c r="C347" s="475" t="s">
        <v>864</v>
      </c>
      <c r="D347" s="360" t="s">
        <v>4426</v>
      </c>
      <c r="E347" s="327" t="s">
        <v>1661</v>
      </c>
      <c r="F347" s="329" t="s">
        <v>4433</v>
      </c>
      <c r="G347" s="330">
        <v>1</v>
      </c>
      <c r="H347" s="331">
        <v>4</v>
      </c>
      <c r="I347" s="332">
        <v>1.2E-2</v>
      </c>
      <c r="J347" s="353" t="s">
        <v>17</v>
      </c>
      <c r="K347" s="188">
        <v>640</v>
      </c>
      <c r="L347" s="188"/>
      <c r="M347" s="203">
        <f t="shared" si="3"/>
        <v>0</v>
      </c>
    </row>
    <row r="348" spans="1:13" ht="15" customHeight="1">
      <c r="A348" s="353" t="s">
        <v>4992</v>
      </c>
      <c r="B348" s="354" t="s">
        <v>1769</v>
      </c>
      <c r="C348" s="475" t="s">
        <v>864</v>
      </c>
      <c r="D348" s="360" t="s">
        <v>4426</v>
      </c>
      <c r="E348" s="327" t="s">
        <v>1745</v>
      </c>
      <c r="F348" s="329" t="s">
        <v>4434</v>
      </c>
      <c r="G348" s="330">
        <v>1</v>
      </c>
      <c r="H348" s="331">
        <v>4</v>
      </c>
      <c r="I348" s="332">
        <v>1.2E-2</v>
      </c>
      <c r="J348" s="353" t="s">
        <v>17</v>
      </c>
      <c r="K348" s="188">
        <v>640</v>
      </c>
      <c r="L348" s="188"/>
      <c r="M348" s="203">
        <f t="shared" si="3"/>
        <v>0</v>
      </c>
    </row>
    <row r="349" spans="1:13" ht="15" customHeight="1">
      <c r="A349" s="353" t="s">
        <v>4992</v>
      </c>
      <c r="B349" s="354" t="s">
        <v>1937</v>
      </c>
      <c r="C349" s="475" t="s">
        <v>864</v>
      </c>
      <c r="D349" s="360" t="s">
        <v>4426</v>
      </c>
      <c r="E349" s="327" t="s">
        <v>1913</v>
      </c>
      <c r="F349" s="329" t="s">
        <v>4435</v>
      </c>
      <c r="G349" s="330">
        <v>1</v>
      </c>
      <c r="H349" s="331">
        <v>4</v>
      </c>
      <c r="I349" s="332">
        <v>1.2E-2</v>
      </c>
      <c r="J349" s="353" t="s">
        <v>17</v>
      </c>
      <c r="K349" s="188">
        <v>640</v>
      </c>
      <c r="L349" s="188"/>
      <c r="M349" s="203">
        <f t="shared" si="3"/>
        <v>0</v>
      </c>
    </row>
    <row r="350" spans="1:13" ht="15" customHeight="1">
      <c r="A350" s="353" t="s">
        <v>4992</v>
      </c>
      <c r="B350" s="354" t="s">
        <v>2021</v>
      </c>
      <c r="C350" s="475" t="s">
        <v>864</v>
      </c>
      <c r="D350" s="360" t="s">
        <v>4426</v>
      </c>
      <c r="E350" s="327" t="s">
        <v>1997</v>
      </c>
      <c r="F350" s="329" t="s">
        <v>4436</v>
      </c>
      <c r="G350" s="330">
        <v>1</v>
      </c>
      <c r="H350" s="331">
        <v>4</v>
      </c>
      <c r="I350" s="332">
        <v>1.2E-2</v>
      </c>
      <c r="J350" s="353" t="s">
        <v>17</v>
      </c>
      <c r="K350" s="188">
        <v>640</v>
      </c>
      <c r="L350" s="188"/>
      <c r="M350" s="203">
        <f t="shared" si="3"/>
        <v>0</v>
      </c>
    </row>
    <row r="351" spans="1:13" ht="15" customHeight="1">
      <c r="A351" s="353" t="s">
        <v>4992</v>
      </c>
      <c r="B351" s="354" t="s">
        <v>1099</v>
      </c>
      <c r="C351" s="475" t="s">
        <v>864</v>
      </c>
      <c r="D351" s="360" t="s">
        <v>4426</v>
      </c>
      <c r="E351" s="327" t="s">
        <v>1075</v>
      </c>
      <c r="F351" s="329" t="s">
        <v>4437</v>
      </c>
      <c r="G351" s="330">
        <v>1</v>
      </c>
      <c r="H351" s="331">
        <v>4</v>
      </c>
      <c r="I351" s="332">
        <v>1.2E-2</v>
      </c>
      <c r="J351" s="353" t="s">
        <v>17</v>
      </c>
      <c r="K351" s="188">
        <v>690</v>
      </c>
      <c r="L351" s="188"/>
      <c r="M351" s="203">
        <f t="shared" si="3"/>
        <v>0</v>
      </c>
    </row>
    <row r="352" spans="1:13" ht="15" customHeight="1">
      <c r="A352" s="353" t="s">
        <v>4992</v>
      </c>
      <c r="B352" s="354" t="s">
        <v>1350</v>
      </c>
      <c r="C352" s="475" t="s">
        <v>864</v>
      </c>
      <c r="D352" s="360" t="s">
        <v>4426</v>
      </c>
      <c r="E352" s="327" t="s">
        <v>1326</v>
      </c>
      <c r="F352" s="329" t="s">
        <v>4438</v>
      </c>
      <c r="G352" s="330">
        <v>1</v>
      </c>
      <c r="H352" s="331">
        <v>4</v>
      </c>
      <c r="I352" s="332">
        <v>1.2E-2</v>
      </c>
      <c r="J352" s="353" t="s">
        <v>17</v>
      </c>
      <c r="K352" s="188">
        <v>690</v>
      </c>
      <c r="L352" s="188"/>
      <c r="M352" s="203">
        <f t="shared" si="3"/>
        <v>0</v>
      </c>
    </row>
    <row r="353" spans="1:13" ht="15" customHeight="1">
      <c r="A353" s="353" t="s">
        <v>4992</v>
      </c>
      <c r="B353" s="354" t="s">
        <v>1853</v>
      </c>
      <c r="C353" s="475" t="s">
        <v>864</v>
      </c>
      <c r="D353" s="360" t="s">
        <v>4426</v>
      </c>
      <c r="E353" s="327" t="s">
        <v>1829</v>
      </c>
      <c r="F353" s="329" t="s">
        <v>4439</v>
      </c>
      <c r="G353" s="330">
        <v>1</v>
      </c>
      <c r="H353" s="331">
        <v>4</v>
      </c>
      <c r="I353" s="332">
        <v>1.2E-2</v>
      </c>
      <c r="J353" s="353" t="s">
        <v>17</v>
      </c>
      <c r="K353" s="188">
        <v>690</v>
      </c>
      <c r="L353" s="188"/>
      <c r="M353" s="203">
        <f t="shared" si="3"/>
        <v>0</v>
      </c>
    </row>
    <row r="354" spans="1:13" ht="15" customHeight="1">
      <c r="A354" s="353" t="s">
        <v>4992</v>
      </c>
      <c r="B354" s="354" t="s">
        <v>2105</v>
      </c>
      <c r="C354" s="475" t="s">
        <v>864</v>
      </c>
      <c r="D354" s="360" t="s">
        <v>4426</v>
      </c>
      <c r="E354" s="327" t="s">
        <v>2081</v>
      </c>
      <c r="F354" s="329" t="s">
        <v>4440</v>
      </c>
      <c r="G354" s="330">
        <v>1</v>
      </c>
      <c r="H354" s="331">
        <v>4</v>
      </c>
      <c r="I354" s="332">
        <v>1.2E-2</v>
      </c>
      <c r="J354" s="353" t="s">
        <v>17</v>
      </c>
      <c r="K354" s="188">
        <v>690</v>
      </c>
      <c r="L354" s="188"/>
      <c r="M354" s="203">
        <f t="shared" si="3"/>
        <v>0</v>
      </c>
    </row>
    <row r="355" spans="1:13" ht="15" customHeight="1">
      <c r="A355" s="353" t="s">
        <v>4992</v>
      </c>
      <c r="B355" s="354" t="s">
        <v>2189</v>
      </c>
      <c r="C355" s="475" t="s">
        <v>864</v>
      </c>
      <c r="D355" s="360" t="s">
        <v>4426</v>
      </c>
      <c r="E355" s="327" t="s">
        <v>2165</v>
      </c>
      <c r="F355" s="329" t="s">
        <v>4441</v>
      </c>
      <c r="G355" s="330">
        <v>1</v>
      </c>
      <c r="H355" s="331">
        <v>4</v>
      </c>
      <c r="I355" s="332">
        <v>1.2E-2</v>
      </c>
      <c r="J355" s="353" t="s">
        <v>17</v>
      </c>
      <c r="K355" s="188">
        <v>690</v>
      </c>
      <c r="L355" s="188"/>
      <c r="M355" s="203">
        <f t="shared" si="3"/>
        <v>0</v>
      </c>
    </row>
    <row r="356" spans="1:13" ht="15" customHeight="1">
      <c r="A356" s="353" t="s">
        <v>4992</v>
      </c>
      <c r="B356" s="354" t="s">
        <v>905</v>
      </c>
      <c r="C356" s="475" t="s">
        <v>864</v>
      </c>
      <c r="D356" s="360" t="s">
        <v>903</v>
      </c>
      <c r="E356" s="327" t="s">
        <v>866</v>
      </c>
      <c r="F356" s="329" t="s">
        <v>904</v>
      </c>
      <c r="G356" s="330">
        <v>1</v>
      </c>
      <c r="H356" s="331">
        <v>5</v>
      </c>
      <c r="I356" s="332">
        <v>8.0000000000000002E-3</v>
      </c>
      <c r="J356" s="353" t="s">
        <v>17</v>
      </c>
      <c r="K356" s="188">
        <v>570</v>
      </c>
      <c r="L356" s="188"/>
      <c r="M356" s="203">
        <f t="shared" ref="M356:M419" si="4">K356*L356</f>
        <v>0</v>
      </c>
    </row>
    <row r="357" spans="1:13" ht="15" customHeight="1">
      <c r="A357" s="353" t="s">
        <v>4992</v>
      </c>
      <c r="B357" s="354" t="s">
        <v>1017</v>
      </c>
      <c r="C357" s="475" t="s">
        <v>864</v>
      </c>
      <c r="D357" s="360" t="s">
        <v>903</v>
      </c>
      <c r="E357" s="327" t="s">
        <v>991</v>
      </c>
      <c r="F357" s="329" t="s">
        <v>1016</v>
      </c>
      <c r="G357" s="330">
        <v>1</v>
      </c>
      <c r="H357" s="331">
        <v>5</v>
      </c>
      <c r="I357" s="332">
        <v>8.0000000000000002E-3</v>
      </c>
      <c r="J357" s="353" t="s">
        <v>17</v>
      </c>
      <c r="K357" s="188">
        <v>570</v>
      </c>
      <c r="L357" s="188"/>
      <c r="M357" s="203">
        <f t="shared" si="4"/>
        <v>0</v>
      </c>
    </row>
    <row r="358" spans="1:13" ht="15" customHeight="1">
      <c r="A358" s="353" t="s">
        <v>4992</v>
      </c>
      <c r="B358" s="354" t="s">
        <v>1185</v>
      </c>
      <c r="C358" s="475" t="s">
        <v>864</v>
      </c>
      <c r="D358" s="360" t="s">
        <v>903</v>
      </c>
      <c r="E358" s="327" t="s">
        <v>1159</v>
      </c>
      <c r="F358" s="329" t="s">
        <v>1184</v>
      </c>
      <c r="G358" s="330">
        <v>1</v>
      </c>
      <c r="H358" s="331">
        <v>5</v>
      </c>
      <c r="I358" s="332">
        <v>8.0000000000000002E-3</v>
      </c>
      <c r="J358" s="353" t="s">
        <v>17</v>
      </c>
      <c r="K358" s="188">
        <v>570</v>
      </c>
      <c r="L358" s="188"/>
      <c r="M358" s="203">
        <f t="shared" si="4"/>
        <v>0</v>
      </c>
    </row>
    <row r="359" spans="1:13" ht="15" customHeight="1">
      <c r="A359" s="353" t="s">
        <v>4992</v>
      </c>
      <c r="B359" s="354" t="s">
        <v>1268</v>
      </c>
      <c r="C359" s="475" t="s">
        <v>864</v>
      </c>
      <c r="D359" s="360" t="s">
        <v>903</v>
      </c>
      <c r="E359" s="327" t="s">
        <v>15</v>
      </c>
      <c r="F359" s="329" t="s">
        <v>1267</v>
      </c>
      <c r="G359" s="330">
        <v>1</v>
      </c>
      <c r="H359" s="331">
        <v>5</v>
      </c>
      <c r="I359" s="332">
        <v>8.0000000000000002E-3</v>
      </c>
      <c r="J359" s="353" t="s">
        <v>17</v>
      </c>
      <c r="K359" s="188">
        <v>570</v>
      </c>
      <c r="L359" s="188"/>
      <c r="M359" s="203">
        <f t="shared" si="4"/>
        <v>0</v>
      </c>
    </row>
    <row r="360" spans="1:13" ht="15" customHeight="1">
      <c r="A360" s="353" t="s">
        <v>4992</v>
      </c>
      <c r="B360" s="354" t="s">
        <v>1435</v>
      </c>
      <c r="C360" s="475" t="s">
        <v>864</v>
      </c>
      <c r="D360" s="360" t="s">
        <v>903</v>
      </c>
      <c r="E360" s="327" t="s">
        <v>32</v>
      </c>
      <c r="F360" s="329" t="s">
        <v>1434</v>
      </c>
      <c r="G360" s="330">
        <v>1</v>
      </c>
      <c r="H360" s="331">
        <v>5</v>
      </c>
      <c r="I360" s="332">
        <v>8.0000000000000002E-3</v>
      </c>
      <c r="J360" s="353" t="s">
        <v>17</v>
      </c>
      <c r="K360" s="188">
        <v>570</v>
      </c>
      <c r="L360" s="188"/>
      <c r="M360" s="203">
        <f t="shared" si="4"/>
        <v>0</v>
      </c>
    </row>
    <row r="361" spans="1:13" ht="15" customHeight="1">
      <c r="A361" s="353" t="s">
        <v>4992</v>
      </c>
      <c r="B361" s="354" t="s">
        <v>1519</v>
      </c>
      <c r="C361" s="475" t="s">
        <v>864</v>
      </c>
      <c r="D361" s="360" t="s">
        <v>903</v>
      </c>
      <c r="E361" s="327" t="s">
        <v>1493</v>
      </c>
      <c r="F361" s="329" t="s">
        <v>1518</v>
      </c>
      <c r="G361" s="330">
        <v>1</v>
      </c>
      <c r="H361" s="331">
        <v>5</v>
      </c>
      <c r="I361" s="332">
        <v>8.0000000000000002E-3</v>
      </c>
      <c r="J361" s="353" t="s">
        <v>17</v>
      </c>
      <c r="K361" s="188">
        <v>570</v>
      </c>
      <c r="L361" s="188"/>
      <c r="M361" s="203">
        <f t="shared" si="4"/>
        <v>0</v>
      </c>
    </row>
    <row r="362" spans="1:13" ht="15" customHeight="1">
      <c r="A362" s="353" t="s">
        <v>4992</v>
      </c>
      <c r="B362" s="354" t="s">
        <v>1603</v>
      </c>
      <c r="C362" s="475" t="s">
        <v>864</v>
      </c>
      <c r="D362" s="360" t="s">
        <v>903</v>
      </c>
      <c r="E362" s="327" t="s">
        <v>1577</v>
      </c>
      <c r="F362" s="329" t="s">
        <v>1602</v>
      </c>
      <c r="G362" s="330">
        <v>1</v>
      </c>
      <c r="H362" s="331">
        <v>5</v>
      </c>
      <c r="I362" s="332">
        <v>8.0000000000000002E-3</v>
      </c>
      <c r="J362" s="353" t="s">
        <v>17</v>
      </c>
      <c r="K362" s="188">
        <v>570</v>
      </c>
      <c r="L362" s="188"/>
      <c r="M362" s="203">
        <f t="shared" si="4"/>
        <v>0</v>
      </c>
    </row>
    <row r="363" spans="1:13" ht="15" customHeight="1">
      <c r="A363" s="353" t="s">
        <v>4992</v>
      </c>
      <c r="B363" s="354" t="s">
        <v>1687</v>
      </c>
      <c r="C363" s="475" t="s">
        <v>864</v>
      </c>
      <c r="D363" s="360" t="s">
        <v>903</v>
      </c>
      <c r="E363" s="327" t="s">
        <v>1661</v>
      </c>
      <c r="F363" s="329" t="s">
        <v>1686</v>
      </c>
      <c r="G363" s="330">
        <v>1</v>
      </c>
      <c r="H363" s="331">
        <v>5</v>
      </c>
      <c r="I363" s="332">
        <v>8.0000000000000002E-3</v>
      </c>
      <c r="J363" s="353" t="s">
        <v>17</v>
      </c>
      <c r="K363" s="188">
        <v>570</v>
      </c>
      <c r="L363" s="188"/>
      <c r="M363" s="203">
        <f t="shared" si="4"/>
        <v>0</v>
      </c>
    </row>
    <row r="364" spans="1:13" ht="15" customHeight="1">
      <c r="A364" s="353" t="s">
        <v>4992</v>
      </c>
      <c r="B364" s="354" t="s">
        <v>1771</v>
      </c>
      <c r="C364" s="475" t="s">
        <v>864</v>
      </c>
      <c r="D364" s="360" t="s">
        <v>903</v>
      </c>
      <c r="E364" s="327" t="s">
        <v>1745</v>
      </c>
      <c r="F364" s="329" t="s">
        <v>1770</v>
      </c>
      <c r="G364" s="330">
        <v>1</v>
      </c>
      <c r="H364" s="331">
        <v>5</v>
      </c>
      <c r="I364" s="332">
        <v>8.0000000000000002E-3</v>
      </c>
      <c r="J364" s="353" t="s">
        <v>17</v>
      </c>
      <c r="K364" s="188">
        <v>570</v>
      </c>
      <c r="L364" s="188"/>
      <c r="M364" s="203">
        <f t="shared" si="4"/>
        <v>0</v>
      </c>
    </row>
    <row r="365" spans="1:13" ht="15" customHeight="1">
      <c r="A365" s="353" t="s">
        <v>4992</v>
      </c>
      <c r="B365" s="354" t="s">
        <v>1939</v>
      </c>
      <c r="C365" s="475" t="s">
        <v>864</v>
      </c>
      <c r="D365" s="360" t="s">
        <v>903</v>
      </c>
      <c r="E365" s="327" t="s">
        <v>1913</v>
      </c>
      <c r="F365" s="329" t="s">
        <v>1938</v>
      </c>
      <c r="G365" s="330">
        <v>1</v>
      </c>
      <c r="H365" s="331">
        <v>5</v>
      </c>
      <c r="I365" s="332">
        <v>8.0000000000000002E-3</v>
      </c>
      <c r="J365" s="353" t="s">
        <v>17</v>
      </c>
      <c r="K365" s="188">
        <v>570</v>
      </c>
      <c r="L365" s="188"/>
      <c r="M365" s="203">
        <f t="shared" si="4"/>
        <v>0</v>
      </c>
    </row>
    <row r="366" spans="1:13" ht="15" customHeight="1">
      <c r="A366" s="353" t="s">
        <v>4992</v>
      </c>
      <c r="B366" s="354" t="s">
        <v>2023</v>
      </c>
      <c r="C366" s="475" t="s">
        <v>864</v>
      </c>
      <c r="D366" s="360" t="s">
        <v>903</v>
      </c>
      <c r="E366" s="327" t="s">
        <v>1997</v>
      </c>
      <c r="F366" s="329" t="s">
        <v>2022</v>
      </c>
      <c r="G366" s="330">
        <v>1</v>
      </c>
      <c r="H366" s="331">
        <v>5</v>
      </c>
      <c r="I366" s="332">
        <v>8.0000000000000002E-3</v>
      </c>
      <c r="J366" s="353" t="s">
        <v>17</v>
      </c>
      <c r="K366" s="188">
        <v>570</v>
      </c>
      <c r="L366" s="188"/>
      <c r="M366" s="203">
        <f t="shared" si="4"/>
        <v>0</v>
      </c>
    </row>
    <row r="367" spans="1:13" ht="15" customHeight="1">
      <c r="A367" s="353" t="s">
        <v>4992</v>
      </c>
      <c r="B367" s="354" t="s">
        <v>1101</v>
      </c>
      <c r="C367" s="475" t="s">
        <v>864</v>
      </c>
      <c r="D367" s="360" t="s">
        <v>903</v>
      </c>
      <c r="E367" s="327" t="s">
        <v>1075</v>
      </c>
      <c r="F367" s="329" t="s">
        <v>1100</v>
      </c>
      <c r="G367" s="330">
        <v>1</v>
      </c>
      <c r="H367" s="331">
        <v>5</v>
      </c>
      <c r="I367" s="332">
        <v>8.0000000000000002E-3</v>
      </c>
      <c r="J367" s="353" t="s">
        <v>17</v>
      </c>
      <c r="K367" s="188">
        <v>630</v>
      </c>
      <c r="L367" s="188"/>
      <c r="M367" s="203">
        <f t="shared" si="4"/>
        <v>0</v>
      </c>
    </row>
    <row r="368" spans="1:13" ht="15" customHeight="1">
      <c r="A368" s="353" t="s">
        <v>4992</v>
      </c>
      <c r="B368" s="354" t="s">
        <v>1352</v>
      </c>
      <c r="C368" s="475" t="s">
        <v>864</v>
      </c>
      <c r="D368" s="360" t="s">
        <v>903</v>
      </c>
      <c r="E368" s="327" t="s">
        <v>1326</v>
      </c>
      <c r="F368" s="329" t="s">
        <v>1351</v>
      </c>
      <c r="G368" s="330">
        <v>1</v>
      </c>
      <c r="H368" s="331">
        <v>5</v>
      </c>
      <c r="I368" s="332">
        <v>8.0000000000000002E-3</v>
      </c>
      <c r="J368" s="353" t="s">
        <v>17</v>
      </c>
      <c r="K368" s="188">
        <v>630</v>
      </c>
      <c r="L368" s="188"/>
      <c r="M368" s="203">
        <f t="shared" si="4"/>
        <v>0</v>
      </c>
    </row>
    <row r="369" spans="1:13" ht="15" customHeight="1">
      <c r="A369" s="353" t="s">
        <v>4992</v>
      </c>
      <c r="B369" s="354" t="s">
        <v>1855</v>
      </c>
      <c r="C369" s="475" t="s">
        <v>864</v>
      </c>
      <c r="D369" s="360" t="s">
        <v>903</v>
      </c>
      <c r="E369" s="327" t="s">
        <v>1829</v>
      </c>
      <c r="F369" s="329" t="s">
        <v>1854</v>
      </c>
      <c r="G369" s="330">
        <v>1</v>
      </c>
      <c r="H369" s="331">
        <v>5</v>
      </c>
      <c r="I369" s="332">
        <v>8.0000000000000002E-3</v>
      </c>
      <c r="J369" s="353" t="s">
        <v>17</v>
      </c>
      <c r="K369" s="188">
        <v>630</v>
      </c>
      <c r="L369" s="188"/>
      <c r="M369" s="203">
        <f t="shared" si="4"/>
        <v>0</v>
      </c>
    </row>
    <row r="370" spans="1:13" ht="15" customHeight="1">
      <c r="A370" s="353" t="s">
        <v>4992</v>
      </c>
      <c r="B370" s="354" t="s">
        <v>2107</v>
      </c>
      <c r="C370" s="475" t="s">
        <v>864</v>
      </c>
      <c r="D370" s="360" t="s">
        <v>903</v>
      </c>
      <c r="E370" s="327" t="s">
        <v>2081</v>
      </c>
      <c r="F370" s="329" t="s">
        <v>2106</v>
      </c>
      <c r="G370" s="330">
        <v>1</v>
      </c>
      <c r="H370" s="331">
        <v>5</v>
      </c>
      <c r="I370" s="332">
        <v>8.0000000000000002E-3</v>
      </c>
      <c r="J370" s="353" t="s">
        <v>17</v>
      </c>
      <c r="K370" s="188">
        <v>630</v>
      </c>
      <c r="L370" s="188"/>
      <c r="M370" s="203">
        <f t="shared" si="4"/>
        <v>0</v>
      </c>
    </row>
    <row r="371" spans="1:13" ht="15" customHeight="1">
      <c r="A371" s="353" t="s">
        <v>4992</v>
      </c>
      <c r="B371" s="354" t="s">
        <v>2191</v>
      </c>
      <c r="C371" s="475" t="s">
        <v>864</v>
      </c>
      <c r="D371" s="360" t="s">
        <v>903</v>
      </c>
      <c r="E371" s="327" t="s">
        <v>2165</v>
      </c>
      <c r="F371" s="329" t="s">
        <v>2190</v>
      </c>
      <c r="G371" s="330">
        <v>1</v>
      </c>
      <c r="H371" s="331">
        <v>5</v>
      </c>
      <c r="I371" s="332">
        <v>8.0000000000000002E-3</v>
      </c>
      <c r="J371" s="353" t="s">
        <v>17</v>
      </c>
      <c r="K371" s="188">
        <v>630</v>
      </c>
      <c r="L371" s="188"/>
      <c r="M371" s="203">
        <f t="shared" si="4"/>
        <v>0</v>
      </c>
    </row>
    <row r="372" spans="1:13" ht="15" customHeight="1">
      <c r="A372" s="353" t="s">
        <v>4992</v>
      </c>
      <c r="B372" s="354" t="s">
        <v>908</v>
      </c>
      <c r="C372" s="475" t="s">
        <v>864</v>
      </c>
      <c r="D372" s="360" t="s">
        <v>906</v>
      </c>
      <c r="E372" s="327" t="s">
        <v>866</v>
      </c>
      <c r="F372" s="329" t="s">
        <v>907</v>
      </c>
      <c r="G372" s="330">
        <v>1</v>
      </c>
      <c r="H372" s="331">
        <v>5</v>
      </c>
      <c r="I372" s="332">
        <v>8.0000000000000002E-3</v>
      </c>
      <c r="J372" s="353" t="s">
        <v>17</v>
      </c>
      <c r="K372" s="188">
        <v>610</v>
      </c>
      <c r="L372" s="188"/>
      <c r="M372" s="203">
        <f t="shared" si="4"/>
        <v>0</v>
      </c>
    </row>
    <row r="373" spans="1:13" ht="15" customHeight="1">
      <c r="A373" s="353" t="s">
        <v>4992</v>
      </c>
      <c r="B373" s="354" t="s">
        <v>1019</v>
      </c>
      <c r="C373" s="475" t="s">
        <v>864</v>
      </c>
      <c r="D373" s="360" t="s">
        <v>906</v>
      </c>
      <c r="E373" s="327" t="s">
        <v>991</v>
      </c>
      <c r="F373" s="329" t="s">
        <v>1018</v>
      </c>
      <c r="G373" s="330">
        <v>1</v>
      </c>
      <c r="H373" s="331">
        <v>5</v>
      </c>
      <c r="I373" s="332">
        <v>8.0000000000000002E-3</v>
      </c>
      <c r="J373" s="353" t="s">
        <v>17</v>
      </c>
      <c r="K373" s="188">
        <v>610</v>
      </c>
      <c r="L373" s="188"/>
      <c r="M373" s="203">
        <f t="shared" si="4"/>
        <v>0</v>
      </c>
    </row>
    <row r="374" spans="1:13" ht="15" customHeight="1">
      <c r="A374" s="353" t="s">
        <v>4992</v>
      </c>
      <c r="B374" s="354" t="s">
        <v>1187</v>
      </c>
      <c r="C374" s="475" t="s">
        <v>864</v>
      </c>
      <c r="D374" s="360" t="s">
        <v>906</v>
      </c>
      <c r="E374" s="327" t="s">
        <v>1159</v>
      </c>
      <c r="F374" s="329" t="s">
        <v>1186</v>
      </c>
      <c r="G374" s="330">
        <v>1</v>
      </c>
      <c r="H374" s="331">
        <v>5</v>
      </c>
      <c r="I374" s="332">
        <v>8.0000000000000002E-3</v>
      </c>
      <c r="J374" s="353" t="s">
        <v>17</v>
      </c>
      <c r="K374" s="188">
        <v>610</v>
      </c>
      <c r="L374" s="188"/>
      <c r="M374" s="203">
        <f t="shared" si="4"/>
        <v>0</v>
      </c>
    </row>
    <row r="375" spans="1:13" ht="15" customHeight="1">
      <c r="A375" s="353" t="s">
        <v>4992</v>
      </c>
      <c r="B375" s="354" t="s">
        <v>1270</v>
      </c>
      <c r="C375" s="475" t="s">
        <v>864</v>
      </c>
      <c r="D375" s="360" t="s">
        <v>906</v>
      </c>
      <c r="E375" s="327" t="s">
        <v>15</v>
      </c>
      <c r="F375" s="329" t="s">
        <v>1269</v>
      </c>
      <c r="G375" s="330">
        <v>1</v>
      </c>
      <c r="H375" s="331">
        <v>5</v>
      </c>
      <c r="I375" s="332">
        <v>8.0000000000000002E-3</v>
      </c>
      <c r="J375" s="353" t="s">
        <v>17</v>
      </c>
      <c r="K375" s="188">
        <v>610</v>
      </c>
      <c r="L375" s="188"/>
      <c r="M375" s="203">
        <f t="shared" si="4"/>
        <v>0</v>
      </c>
    </row>
    <row r="376" spans="1:13" ht="15" customHeight="1">
      <c r="A376" s="353" t="s">
        <v>4992</v>
      </c>
      <c r="B376" s="354" t="s">
        <v>1437</v>
      </c>
      <c r="C376" s="475" t="s">
        <v>864</v>
      </c>
      <c r="D376" s="360" t="s">
        <v>906</v>
      </c>
      <c r="E376" s="327" t="s">
        <v>32</v>
      </c>
      <c r="F376" s="329" t="s">
        <v>1436</v>
      </c>
      <c r="G376" s="330">
        <v>1</v>
      </c>
      <c r="H376" s="331">
        <v>5</v>
      </c>
      <c r="I376" s="332">
        <v>8.0000000000000002E-3</v>
      </c>
      <c r="J376" s="353" t="s">
        <v>17</v>
      </c>
      <c r="K376" s="188">
        <v>610</v>
      </c>
      <c r="L376" s="188"/>
      <c r="M376" s="203">
        <f t="shared" si="4"/>
        <v>0</v>
      </c>
    </row>
    <row r="377" spans="1:13" ht="15" customHeight="1">
      <c r="A377" s="353" t="s">
        <v>4992</v>
      </c>
      <c r="B377" s="354" t="s">
        <v>1521</v>
      </c>
      <c r="C377" s="475" t="s">
        <v>864</v>
      </c>
      <c r="D377" s="360" t="s">
        <v>906</v>
      </c>
      <c r="E377" s="327" t="s">
        <v>1493</v>
      </c>
      <c r="F377" s="329" t="s">
        <v>1520</v>
      </c>
      <c r="G377" s="330">
        <v>1</v>
      </c>
      <c r="H377" s="331">
        <v>5</v>
      </c>
      <c r="I377" s="332">
        <v>8.0000000000000002E-3</v>
      </c>
      <c r="J377" s="353" t="s">
        <v>17</v>
      </c>
      <c r="K377" s="188">
        <v>610</v>
      </c>
      <c r="L377" s="188"/>
      <c r="M377" s="203">
        <f t="shared" si="4"/>
        <v>0</v>
      </c>
    </row>
    <row r="378" spans="1:13" ht="15" customHeight="1">
      <c r="A378" s="353" t="s">
        <v>4992</v>
      </c>
      <c r="B378" s="354" t="s">
        <v>1605</v>
      </c>
      <c r="C378" s="475" t="s">
        <v>864</v>
      </c>
      <c r="D378" s="360" t="s">
        <v>906</v>
      </c>
      <c r="E378" s="327" t="s">
        <v>1577</v>
      </c>
      <c r="F378" s="329" t="s">
        <v>1604</v>
      </c>
      <c r="G378" s="330">
        <v>1</v>
      </c>
      <c r="H378" s="331">
        <v>5</v>
      </c>
      <c r="I378" s="332">
        <v>8.0000000000000002E-3</v>
      </c>
      <c r="J378" s="353" t="s">
        <v>17</v>
      </c>
      <c r="K378" s="188">
        <v>610</v>
      </c>
      <c r="L378" s="188"/>
      <c r="M378" s="203">
        <f t="shared" si="4"/>
        <v>0</v>
      </c>
    </row>
    <row r="379" spans="1:13" ht="15" customHeight="1">
      <c r="A379" s="353" t="s">
        <v>4992</v>
      </c>
      <c r="B379" s="354" t="s">
        <v>1689</v>
      </c>
      <c r="C379" s="475" t="s">
        <v>864</v>
      </c>
      <c r="D379" s="360" t="s">
        <v>906</v>
      </c>
      <c r="E379" s="327" t="s">
        <v>1661</v>
      </c>
      <c r="F379" s="329" t="s">
        <v>1688</v>
      </c>
      <c r="G379" s="330">
        <v>1</v>
      </c>
      <c r="H379" s="331">
        <v>5</v>
      </c>
      <c r="I379" s="332">
        <v>8.0000000000000002E-3</v>
      </c>
      <c r="J379" s="353" t="s">
        <v>17</v>
      </c>
      <c r="K379" s="188">
        <v>610</v>
      </c>
      <c r="L379" s="188"/>
      <c r="M379" s="203">
        <f t="shared" si="4"/>
        <v>0</v>
      </c>
    </row>
    <row r="380" spans="1:13" ht="15" customHeight="1">
      <c r="A380" s="353" t="s">
        <v>4992</v>
      </c>
      <c r="B380" s="354" t="s">
        <v>1773</v>
      </c>
      <c r="C380" s="475" t="s">
        <v>864</v>
      </c>
      <c r="D380" s="360" t="s">
        <v>906</v>
      </c>
      <c r="E380" s="327" t="s">
        <v>1745</v>
      </c>
      <c r="F380" s="329" t="s">
        <v>1772</v>
      </c>
      <c r="G380" s="330">
        <v>1</v>
      </c>
      <c r="H380" s="331">
        <v>5</v>
      </c>
      <c r="I380" s="332">
        <v>8.0000000000000002E-3</v>
      </c>
      <c r="J380" s="353" t="s">
        <v>17</v>
      </c>
      <c r="K380" s="188">
        <v>610</v>
      </c>
      <c r="L380" s="188"/>
      <c r="M380" s="203">
        <f t="shared" si="4"/>
        <v>0</v>
      </c>
    </row>
    <row r="381" spans="1:13" ht="15" customHeight="1">
      <c r="A381" s="353" t="s">
        <v>4992</v>
      </c>
      <c r="B381" s="354" t="s">
        <v>1941</v>
      </c>
      <c r="C381" s="475" t="s">
        <v>864</v>
      </c>
      <c r="D381" s="360" t="s">
        <v>906</v>
      </c>
      <c r="E381" s="327" t="s">
        <v>1913</v>
      </c>
      <c r="F381" s="329" t="s">
        <v>1940</v>
      </c>
      <c r="G381" s="330">
        <v>1</v>
      </c>
      <c r="H381" s="331">
        <v>5</v>
      </c>
      <c r="I381" s="332">
        <v>8.0000000000000002E-3</v>
      </c>
      <c r="J381" s="353" t="s">
        <v>17</v>
      </c>
      <c r="K381" s="188">
        <v>610</v>
      </c>
      <c r="L381" s="188"/>
      <c r="M381" s="203">
        <f t="shared" si="4"/>
        <v>0</v>
      </c>
    </row>
    <row r="382" spans="1:13" ht="15" customHeight="1">
      <c r="A382" s="353" t="s">
        <v>4992</v>
      </c>
      <c r="B382" s="354" t="s">
        <v>2025</v>
      </c>
      <c r="C382" s="475" t="s">
        <v>864</v>
      </c>
      <c r="D382" s="360" t="s">
        <v>906</v>
      </c>
      <c r="E382" s="327" t="s">
        <v>1997</v>
      </c>
      <c r="F382" s="329" t="s">
        <v>2024</v>
      </c>
      <c r="G382" s="330">
        <v>1</v>
      </c>
      <c r="H382" s="331">
        <v>5</v>
      </c>
      <c r="I382" s="332">
        <v>8.0000000000000002E-3</v>
      </c>
      <c r="J382" s="353" t="s">
        <v>17</v>
      </c>
      <c r="K382" s="188">
        <v>610</v>
      </c>
      <c r="L382" s="188"/>
      <c r="M382" s="203">
        <f t="shared" si="4"/>
        <v>0</v>
      </c>
    </row>
    <row r="383" spans="1:13" ht="15" customHeight="1">
      <c r="A383" s="353" t="s">
        <v>4992</v>
      </c>
      <c r="B383" s="354" t="s">
        <v>1103</v>
      </c>
      <c r="C383" s="475" t="s">
        <v>864</v>
      </c>
      <c r="D383" s="360" t="s">
        <v>906</v>
      </c>
      <c r="E383" s="327" t="s">
        <v>1075</v>
      </c>
      <c r="F383" s="329" t="s">
        <v>1102</v>
      </c>
      <c r="G383" s="330">
        <v>1</v>
      </c>
      <c r="H383" s="331">
        <v>5</v>
      </c>
      <c r="I383" s="332">
        <v>8.0000000000000002E-3</v>
      </c>
      <c r="J383" s="353" t="s">
        <v>17</v>
      </c>
      <c r="K383" s="188">
        <v>670</v>
      </c>
      <c r="L383" s="188"/>
      <c r="M383" s="203">
        <f t="shared" si="4"/>
        <v>0</v>
      </c>
    </row>
    <row r="384" spans="1:13" ht="15" customHeight="1">
      <c r="A384" s="353" t="s">
        <v>4992</v>
      </c>
      <c r="B384" s="354" t="s">
        <v>1354</v>
      </c>
      <c r="C384" s="475" t="s">
        <v>864</v>
      </c>
      <c r="D384" s="360" t="s">
        <v>906</v>
      </c>
      <c r="E384" s="327" t="s">
        <v>1326</v>
      </c>
      <c r="F384" s="329" t="s">
        <v>1353</v>
      </c>
      <c r="G384" s="330">
        <v>1</v>
      </c>
      <c r="H384" s="331">
        <v>5</v>
      </c>
      <c r="I384" s="332">
        <v>8.0000000000000002E-3</v>
      </c>
      <c r="J384" s="353" t="s">
        <v>17</v>
      </c>
      <c r="K384" s="188">
        <v>670</v>
      </c>
      <c r="L384" s="188"/>
      <c r="M384" s="203">
        <f t="shared" si="4"/>
        <v>0</v>
      </c>
    </row>
    <row r="385" spans="1:13" ht="15" customHeight="1">
      <c r="A385" s="353" t="s">
        <v>4992</v>
      </c>
      <c r="B385" s="354" t="s">
        <v>1857</v>
      </c>
      <c r="C385" s="475" t="s">
        <v>864</v>
      </c>
      <c r="D385" s="360" t="s">
        <v>906</v>
      </c>
      <c r="E385" s="327" t="s">
        <v>1829</v>
      </c>
      <c r="F385" s="329" t="s">
        <v>1856</v>
      </c>
      <c r="G385" s="330">
        <v>1</v>
      </c>
      <c r="H385" s="331">
        <v>5</v>
      </c>
      <c r="I385" s="332">
        <v>8.0000000000000002E-3</v>
      </c>
      <c r="J385" s="353" t="s">
        <v>17</v>
      </c>
      <c r="K385" s="188">
        <v>670</v>
      </c>
      <c r="L385" s="188"/>
      <c r="M385" s="203">
        <f t="shared" si="4"/>
        <v>0</v>
      </c>
    </row>
    <row r="386" spans="1:13" ht="15" customHeight="1">
      <c r="A386" s="353" t="s">
        <v>4992</v>
      </c>
      <c r="B386" s="354" t="s">
        <v>2109</v>
      </c>
      <c r="C386" s="475" t="s">
        <v>864</v>
      </c>
      <c r="D386" s="360" t="s">
        <v>906</v>
      </c>
      <c r="E386" s="327" t="s">
        <v>2081</v>
      </c>
      <c r="F386" s="329" t="s">
        <v>2108</v>
      </c>
      <c r="G386" s="330">
        <v>1</v>
      </c>
      <c r="H386" s="331">
        <v>5</v>
      </c>
      <c r="I386" s="332">
        <v>8.0000000000000002E-3</v>
      </c>
      <c r="J386" s="353" t="s">
        <v>17</v>
      </c>
      <c r="K386" s="188">
        <v>670</v>
      </c>
      <c r="L386" s="188"/>
      <c r="M386" s="203">
        <f t="shared" si="4"/>
        <v>0</v>
      </c>
    </row>
    <row r="387" spans="1:13" ht="15.75" customHeight="1">
      <c r="A387" s="353" t="s">
        <v>4992</v>
      </c>
      <c r="B387" s="354" t="s">
        <v>2193</v>
      </c>
      <c r="C387" s="475" t="s">
        <v>864</v>
      </c>
      <c r="D387" s="360" t="s">
        <v>906</v>
      </c>
      <c r="E387" s="327" t="s">
        <v>2165</v>
      </c>
      <c r="F387" s="329" t="s">
        <v>2192</v>
      </c>
      <c r="G387" s="330">
        <v>1</v>
      </c>
      <c r="H387" s="331">
        <v>5</v>
      </c>
      <c r="I387" s="332">
        <v>8.0000000000000002E-3</v>
      </c>
      <c r="J387" s="353" t="s">
        <v>17</v>
      </c>
      <c r="K387" s="188">
        <v>670</v>
      </c>
      <c r="L387" s="188"/>
      <c r="M387" s="203">
        <f t="shared" si="4"/>
        <v>0</v>
      </c>
    </row>
    <row r="388" spans="1:13" ht="15" customHeight="1">
      <c r="A388" s="353" t="s">
        <v>4992</v>
      </c>
      <c r="B388" s="354" t="s">
        <v>911</v>
      </c>
      <c r="C388" s="475" t="s">
        <v>864</v>
      </c>
      <c r="D388" s="360" t="s">
        <v>909</v>
      </c>
      <c r="E388" s="327" t="s">
        <v>866</v>
      </c>
      <c r="F388" s="329" t="s">
        <v>910</v>
      </c>
      <c r="G388" s="330">
        <v>1</v>
      </c>
      <c r="H388" s="331">
        <v>5</v>
      </c>
      <c r="I388" s="332">
        <v>8.0000000000000002E-3</v>
      </c>
      <c r="J388" s="353" t="s">
        <v>17</v>
      </c>
      <c r="K388" s="188">
        <v>640</v>
      </c>
      <c r="L388" s="188"/>
      <c r="M388" s="203">
        <f t="shared" si="4"/>
        <v>0</v>
      </c>
    </row>
    <row r="389" spans="1:13" ht="15" customHeight="1">
      <c r="A389" s="353" t="s">
        <v>4992</v>
      </c>
      <c r="B389" s="354" t="s">
        <v>1021</v>
      </c>
      <c r="C389" s="475" t="s">
        <v>864</v>
      </c>
      <c r="D389" s="360" t="s">
        <v>909</v>
      </c>
      <c r="E389" s="327" t="s">
        <v>991</v>
      </c>
      <c r="F389" s="329" t="s">
        <v>1020</v>
      </c>
      <c r="G389" s="330">
        <v>1</v>
      </c>
      <c r="H389" s="331">
        <v>5</v>
      </c>
      <c r="I389" s="332">
        <v>8.0000000000000002E-3</v>
      </c>
      <c r="J389" s="353" t="s">
        <v>17</v>
      </c>
      <c r="K389" s="188">
        <v>640</v>
      </c>
      <c r="L389" s="188"/>
      <c r="M389" s="203">
        <f t="shared" si="4"/>
        <v>0</v>
      </c>
    </row>
    <row r="390" spans="1:13" ht="15" customHeight="1">
      <c r="A390" s="353" t="s">
        <v>4992</v>
      </c>
      <c r="B390" s="354" t="s">
        <v>1189</v>
      </c>
      <c r="C390" s="475" t="s">
        <v>864</v>
      </c>
      <c r="D390" s="360" t="s">
        <v>909</v>
      </c>
      <c r="E390" s="327" t="s">
        <v>1159</v>
      </c>
      <c r="F390" s="329" t="s">
        <v>1188</v>
      </c>
      <c r="G390" s="330">
        <v>1</v>
      </c>
      <c r="H390" s="331">
        <v>5</v>
      </c>
      <c r="I390" s="332">
        <v>8.0000000000000002E-3</v>
      </c>
      <c r="J390" s="353" t="s">
        <v>17</v>
      </c>
      <c r="K390" s="188">
        <v>640</v>
      </c>
      <c r="L390" s="188"/>
      <c r="M390" s="203">
        <f t="shared" si="4"/>
        <v>0</v>
      </c>
    </row>
    <row r="391" spans="1:13" ht="15" customHeight="1">
      <c r="A391" s="353" t="s">
        <v>4992</v>
      </c>
      <c r="B391" s="354" t="s">
        <v>1272</v>
      </c>
      <c r="C391" s="475" t="s">
        <v>864</v>
      </c>
      <c r="D391" s="360" t="s">
        <v>909</v>
      </c>
      <c r="E391" s="327" t="s">
        <v>15</v>
      </c>
      <c r="F391" s="329" t="s">
        <v>1271</v>
      </c>
      <c r="G391" s="330">
        <v>1</v>
      </c>
      <c r="H391" s="331">
        <v>5</v>
      </c>
      <c r="I391" s="332">
        <v>8.0000000000000002E-3</v>
      </c>
      <c r="J391" s="353" t="s">
        <v>17</v>
      </c>
      <c r="K391" s="188">
        <v>640</v>
      </c>
      <c r="L391" s="188"/>
      <c r="M391" s="203">
        <f t="shared" si="4"/>
        <v>0</v>
      </c>
    </row>
    <row r="392" spans="1:13" ht="15" customHeight="1">
      <c r="A392" s="353" t="s">
        <v>4992</v>
      </c>
      <c r="B392" s="354" t="s">
        <v>1439</v>
      </c>
      <c r="C392" s="475" t="s">
        <v>864</v>
      </c>
      <c r="D392" s="360" t="s">
        <v>909</v>
      </c>
      <c r="E392" s="327" t="s">
        <v>32</v>
      </c>
      <c r="F392" s="329" t="s">
        <v>1438</v>
      </c>
      <c r="G392" s="330">
        <v>1</v>
      </c>
      <c r="H392" s="331">
        <v>5</v>
      </c>
      <c r="I392" s="332">
        <v>8.0000000000000002E-3</v>
      </c>
      <c r="J392" s="353" t="s">
        <v>17</v>
      </c>
      <c r="K392" s="188">
        <v>640</v>
      </c>
      <c r="L392" s="188"/>
      <c r="M392" s="203">
        <f t="shared" si="4"/>
        <v>0</v>
      </c>
    </row>
    <row r="393" spans="1:13" ht="15" customHeight="1">
      <c r="A393" s="353" t="s">
        <v>4992</v>
      </c>
      <c r="B393" s="354" t="s">
        <v>1523</v>
      </c>
      <c r="C393" s="475" t="s">
        <v>864</v>
      </c>
      <c r="D393" s="360" t="s">
        <v>909</v>
      </c>
      <c r="E393" s="327" t="s">
        <v>1493</v>
      </c>
      <c r="F393" s="329" t="s">
        <v>1522</v>
      </c>
      <c r="G393" s="330">
        <v>1</v>
      </c>
      <c r="H393" s="331">
        <v>5</v>
      </c>
      <c r="I393" s="332">
        <v>8.0000000000000002E-3</v>
      </c>
      <c r="J393" s="353" t="s">
        <v>17</v>
      </c>
      <c r="K393" s="188">
        <v>640</v>
      </c>
      <c r="L393" s="188"/>
      <c r="M393" s="203">
        <f t="shared" si="4"/>
        <v>0</v>
      </c>
    </row>
    <row r="394" spans="1:13" ht="15" customHeight="1">
      <c r="A394" s="353" t="s">
        <v>4992</v>
      </c>
      <c r="B394" s="354" t="s">
        <v>1607</v>
      </c>
      <c r="C394" s="475" t="s">
        <v>864</v>
      </c>
      <c r="D394" s="360" t="s">
        <v>909</v>
      </c>
      <c r="E394" s="327" t="s">
        <v>1577</v>
      </c>
      <c r="F394" s="329" t="s">
        <v>1606</v>
      </c>
      <c r="G394" s="330">
        <v>1</v>
      </c>
      <c r="H394" s="331">
        <v>5</v>
      </c>
      <c r="I394" s="332">
        <v>8.0000000000000002E-3</v>
      </c>
      <c r="J394" s="353" t="s">
        <v>17</v>
      </c>
      <c r="K394" s="188">
        <v>640</v>
      </c>
      <c r="L394" s="188"/>
      <c r="M394" s="203">
        <f t="shared" si="4"/>
        <v>0</v>
      </c>
    </row>
    <row r="395" spans="1:13" ht="15" customHeight="1">
      <c r="A395" s="353" t="s">
        <v>4992</v>
      </c>
      <c r="B395" s="354" t="s">
        <v>1691</v>
      </c>
      <c r="C395" s="475" t="s">
        <v>864</v>
      </c>
      <c r="D395" s="360" t="s">
        <v>909</v>
      </c>
      <c r="E395" s="327" t="s">
        <v>1661</v>
      </c>
      <c r="F395" s="329" t="s">
        <v>1690</v>
      </c>
      <c r="G395" s="330">
        <v>1</v>
      </c>
      <c r="H395" s="331">
        <v>5</v>
      </c>
      <c r="I395" s="332">
        <v>8.0000000000000002E-3</v>
      </c>
      <c r="J395" s="353" t="s">
        <v>17</v>
      </c>
      <c r="K395" s="188">
        <v>640</v>
      </c>
      <c r="L395" s="188"/>
      <c r="M395" s="203">
        <f t="shared" si="4"/>
        <v>0</v>
      </c>
    </row>
    <row r="396" spans="1:13" ht="15" customHeight="1">
      <c r="A396" s="353" t="s">
        <v>4992</v>
      </c>
      <c r="B396" s="354" t="s">
        <v>1775</v>
      </c>
      <c r="C396" s="475" t="s">
        <v>864</v>
      </c>
      <c r="D396" s="360" t="s">
        <v>909</v>
      </c>
      <c r="E396" s="327" t="s">
        <v>1745</v>
      </c>
      <c r="F396" s="329" t="s">
        <v>1774</v>
      </c>
      <c r="G396" s="330">
        <v>1</v>
      </c>
      <c r="H396" s="331">
        <v>5</v>
      </c>
      <c r="I396" s="332">
        <v>8.0000000000000002E-3</v>
      </c>
      <c r="J396" s="353" t="s">
        <v>17</v>
      </c>
      <c r="K396" s="188">
        <v>640</v>
      </c>
      <c r="L396" s="188"/>
      <c r="M396" s="203">
        <f t="shared" si="4"/>
        <v>0</v>
      </c>
    </row>
    <row r="397" spans="1:13" ht="15" customHeight="1">
      <c r="A397" s="353" t="s">
        <v>4992</v>
      </c>
      <c r="B397" s="354" t="s">
        <v>1943</v>
      </c>
      <c r="C397" s="475" t="s">
        <v>864</v>
      </c>
      <c r="D397" s="360" t="s">
        <v>909</v>
      </c>
      <c r="E397" s="327" t="s">
        <v>1913</v>
      </c>
      <c r="F397" s="329" t="s">
        <v>1942</v>
      </c>
      <c r="G397" s="330">
        <v>1</v>
      </c>
      <c r="H397" s="331">
        <v>5</v>
      </c>
      <c r="I397" s="332">
        <v>8.0000000000000002E-3</v>
      </c>
      <c r="J397" s="353" t="s">
        <v>17</v>
      </c>
      <c r="K397" s="188">
        <v>640</v>
      </c>
      <c r="L397" s="188"/>
      <c r="M397" s="203">
        <f t="shared" si="4"/>
        <v>0</v>
      </c>
    </row>
    <row r="398" spans="1:13" ht="15" customHeight="1">
      <c r="A398" s="353" t="s">
        <v>4992</v>
      </c>
      <c r="B398" s="354" t="s">
        <v>2027</v>
      </c>
      <c r="C398" s="475" t="s">
        <v>864</v>
      </c>
      <c r="D398" s="360" t="s">
        <v>909</v>
      </c>
      <c r="E398" s="327" t="s">
        <v>1997</v>
      </c>
      <c r="F398" s="329" t="s">
        <v>2026</v>
      </c>
      <c r="G398" s="330">
        <v>1</v>
      </c>
      <c r="H398" s="331">
        <v>5</v>
      </c>
      <c r="I398" s="332">
        <v>8.0000000000000002E-3</v>
      </c>
      <c r="J398" s="353" t="s">
        <v>17</v>
      </c>
      <c r="K398" s="188">
        <v>640</v>
      </c>
      <c r="L398" s="188"/>
      <c r="M398" s="203">
        <f t="shared" si="4"/>
        <v>0</v>
      </c>
    </row>
    <row r="399" spans="1:13" ht="15" customHeight="1">
      <c r="A399" s="353" t="s">
        <v>4992</v>
      </c>
      <c r="B399" s="354" t="s">
        <v>1105</v>
      </c>
      <c r="C399" s="475" t="s">
        <v>864</v>
      </c>
      <c r="D399" s="360" t="s">
        <v>909</v>
      </c>
      <c r="E399" s="327" t="s">
        <v>1075</v>
      </c>
      <c r="F399" s="329" t="s">
        <v>1104</v>
      </c>
      <c r="G399" s="330">
        <v>1</v>
      </c>
      <c r="H399" s="331">
        <v>5</v>
      </c>
      <c r="I399" s="332">
        <v>8.0000000000000002E-3</v>
      </c>
      <c r="J399" s="353" t="s">
        <v>17</v>
      </c>
      <c r="K399" s="188">
        <v>690</v>
      </c>
      <c r="L399" s="188"/>
      <c r="M399" s="203">
        <f t="shared" si="4"/>
        <v>0</v>
      </c>
    </row>
    <row r="400" spans="1:13" ht="15" customHeight="1">
      <c r="A400" s="353" t="s">
        <v>4992</v>
      </c>
      <c r="B400" s="354" t="s">
        <v>1356</v>
      </c>
      <c r="C400" s="475" t="s">
        <v>864</v>
      </c>
      <c r="D400" s="360" t="s">
        <v>909</v>
      </c>
      <c r="E400" s="327" t="s">
        <v>1326</v>
      </c>
      <c r="F400" s="329" t="s">
        <v>1355</v>
      </c>
      <c r="G400" s="330">
        <v>1</v>
      </c>
      <c r="H400" s="331">
        <v>5</v>
      </c>
      <c r="I400" s="332">
        <v>8.0000000000000002E-3</v>
      </c>
      <c r="J400" s="353" t="s">
        <v>17</v>
      </c>
      <c r="K400" s="188">
        <v>690</v>
      </c>
      <c r="L400" s="188"/>
      <c r="M400" s="203">
        <f t="shared" si="4"/>
        <v>0</v>
      </c>
    </row>
    <row r="401" spans="1:13" ht="15" customHeight="1">
      <c r="A401" s="353" t="s">
        <v>4992</v>
      </c>
      <c r="B401" s="354" t="s">
        <v>1859</v>
      </c>
      <c r="C401" s="475" t="s">
        <v>864</v>
      </c>
      <c r="D401" s="360" t="s">
        <v>909</v>
      </c>
      <c r="E401" s="327" t="s">
        <v>1829</v>
      </c>
      <c r="F401" s="329" t="s">
        <v>1858</v>
      </c>
      <c r="G401" s="330">
        <v>1</v>
      </c>
      <c r="H401" s="331">
        <v>5</v>
      </c>
      <c r="I401" s="332">
        <v>8.0000000000000002E-3</v>
      </c>
      <c r="J401" s="353" t="s">
        <v>17</v>
      </c>
      <c r="K401" s="188">
        <v>690</v>
      </c>
      <c r="L401" s="188"/>
      <c r="M401" s="203">
        <f t="shared" si="4"/>
        <v>0</v>
      </c>
    </row>
    <row r="402" spans="1:13" ht="15" customHeight="1">
      <c r="A402" s="353" t="s">
        <v>4992</v>
      </c>
      <c r="B402" s="354" t="s">
        <v>2111</v>
      </c>
      <c r="C402" s="475" t="s">
        <v>864</v>
      </c>
      <c r="D402" s="360" t="s">
        <v>909</v>
      </c>
      <c r="E402" s="327" t="s">
        <v>2081</v>
      </c>
      <c r="F402" s="329" t="s">
        <v>2110</v>
      </c>
      <c r="G402" s="330">
        <v>1</v>
      </c>
      <c r="H402" s="331">
        <v>5</v>
      </c>
      <c r="I402" s="332">
        <v>8.0000000000000002E-3</v>
      </c>
      <c r="J402" s="353" t="s">
        <v>17</v>
      </c>
      <c r="K402" s="188">
        <v>690</v>
      </c>
      <c r="L402" s="188"/>
      <c r="M402" s="203">
        <f t="shared" si="4"/>
        <v>0</v>
      </c>
    </row>
    <row r="403" spans="1:13" ht="15" customHeight="1">
      <c r="A403" s="353" t="s">
        <v>4992</v>
      </c>
      <c r="B403" s="354" t="s">
        <v>2195</v>
      </c>
      <c r="C403" s="475" t="s">
        <v>864</v>
      </c>
      <c r="D403" s="360" t="s">
        <v>909</v>
      </c>
      <c r="E403" s="327" t="s">
        <v>2165</v>
      </c>
      <c r="F403" s="329" t="s">
        <v>2194</v>
      </c>
      <c r="G403" s="330">
        <v>1</v>
      </c>
      <c r="H403" s="331">
        <v>5</v>
      </c>
      <c r="I403" s="332">
        <v>8.0000000000000002E-3</v>
      </c>
      <c r="J403" s="353" t="s">
        <v>17</v>
      </c>
      <c r="K403" s="188">
        <v>690</v>
      </c>
      <c r="L403" s="188"/>
      <c r="M403" s="203">
        <f t="shared" si="4"/>
        <v>0</v>
      </c>
    </row>
    <row r="404" spans="1:13" ht="15" customHeight="1">
      <c r="A404" s="353" t="s">
        <v>4992</v>
      </c>
      <c r="B404" s="354" t="s">
        <v>914</v>
      </c>
      <c r="C404" s="475" t="s">
        <v>864</v>
      </c>
      <c r="D404" s="360" t="s">
        <v>912</v>
      </c>
      <c r="E404" s="327" t="s">
        <v>866</v>
      </c>
      <c r="F404" s="329" t="s">
        <v>913</v>
      </c>
      <c r="G404" s="330">
        <v>1</v>
      </c>
      <c r="H404" s="331">
        <v>5</v>
      </c>
      <c r="I404" s="332">
        <v>8.0000000000000002E-3</v>
      </c>
      <c r="J404" s="353" t="s">
        <v>17</v>
      </c>
      <c r="K404" s="188">
        <v>680</v>
      </c>
      <c r="L404" s="188"/>
      <c r="M404" s="203">
        <f t="shared" si="4"/>
        <v>0</v>
      </c>
    </row>
    <row r="405" spans="1:13" ht="15" customHeight="1">
      <c r="A405" s="353" t="s">
        <v>4992</v>
      </c>
      <c r="B405" s="354" t="s">
        <v>1023</v>
      </c>
      <c r="C405" s="475" t="s">
        <v>864</v>
      </c>
      <c r="D405" s="360" t="s">
        <v>912</v>
      </c>
      <c r="E405" s="327" t="s">
        <v>991</v>
      </c>
      <c r="F405" s="329" t="s">
        <v>1022</v>
      </c>
      <c r="G405" s="330">
        <v>1</v>
      </c>
      <c r="H405" s="331">
        <v>5</v>
      </c>
      <c r="I405" s="332">
        <v>8.0000000000000002E-3</v>
      </c>
      <c r="J405" s="353" t="s">
        <v>17</v>
      </c>
      <c r="K405" s="188">
        <v>680</v>
      </c>
      <c r="L405" s="188"/>
      <c r="M405" s="203">
        <f t="shared" si="4"/>
        <v>0</v>
      </c>
    </row>
    <row r="406" spans="1:13" ht="15" customHeight="1">
      <c r="A406" s="353" t="s">
        <v>4992</v>
      </c>
      <c r="B406" s="354" t="s">
        <v>1191</v>
      </c>
      <c r="C406" s="475" t="s">
        <v>864</v>
      </c>
      <c r="D406" s="360" t="s">
        <v>912</v>
      </c>
      <c r="E406" s="327" t="s">
        <v>1159</v>
      </c>
      <c r="F406" s="329" t="s">
        <v>1190</v>
      </c>
      <c r="G406" s="330">
        <v>1</v>
      </c>
      <c r="H406" s="331">
        <v>5</v>
      </c>
      <c r="I406" s="332">
        <v>8.0000000000000002E-3</v>
      </c>
      <c r="J406" s="353" t="s">
        <v>17</v>
      </c>
      <c r="K406" s="188">
        <v>680</v>
      </c>
      <c r="L406" s="188"/>
      <c r="M406" s="203">
        <f t="shared" si="4"/>
        <v>0</v>
      </c>
    </row>
    <row r="407" spans="1:13" ht="15" customHeight="1">
      <c r="A407" s="353" t="s">
        <v>4992</v>
      </c>
      <c r="B407" s="354" t="s">
        <v>1274</v>
      </c>
      <c r="C407" s="475" t="s">
        <v>864</v>
      </c>
      <c r="D407" s="360" t="s">
        <v>912</v>
      </c>
      <c r="E407" s="327" t="s">
        <v>15</v>
      </c>
      <c r="F407" s="329" t="s">
        <v>1273</v>
      </c>
      <c r="G407" s="330">
        <v>1</v>
      </c>
      <c r="H407" s="331">
        <v>5</v>
      </c>
      <c r="I407" s="332">
        <v>8.0000000000000002E-3</v>
      </c>
      <c r="J407" s="353" t="s">
        <v>17</v>
      </c>
      <c r="K407" s="188">
        <v>680</v>
      </c>
      <c r="L407" s="188"/>
      <c r="M407" s="203">
        <f t="shared" si="4"/>
        <v>0</v>
      </c>
    </row>
    <row r="408" spans="1:13" ht="15" customHeight="1">
      <c r="A408" s="353" t="s">
        <v>4992</v>
      </c>
      <c r="B408" s="354" t="s">
        <v>1441</v>
      </c>
      <c r="C408" s="475" t="s">
        <v>864</v>
      </c>
      <c r="D408" s="360" t="s">
        <v>912</v>
      </c>
      <c r="E408" s="327" t="s">
        <v>32</v>
      </c>
      <c r="F408" s="329" t="s">
        <v>1440</v>
      </c>
      <c r="G408" s="330">
        <v>1</v>
      </c>
      <c r="H408" s="331">
        <v>5</v>
      </c>
      <c r="I408" s="332">
        <v>8.0000000000000002E-3</v>
      </c>
      <c r="J408" s="353" t="s">
        <v>17</v>
      </c>
      <c r="K408" s="188">
        <v>680</v>
      </c>
      <c r="L408" s="188"/>
      <c r="M408" s="203">
        <f t="shared" si="4"/>
        <v>0</v>
      </c>
    </row>
    <row r="409" spans="1:13" ht="15" customHeight="1">
      <c r="A409" s="353" t="s">
        <v>4992</v>
      </c>
      <c r="B409" s="354" t="s">
        <v>1525</v>
      </c>
      <c r="C409" s="475" t="s">
        <v>864</v>
      </c>
      <c r="D409" s="360" t="s">
        <v>912</v>
      </c>
      <c r="E409" s="327" t="s">
        <v>1493</v>
      </c>
      <c r="F409" s="329" t="s">
        <v>1524</v>
      </c>
      <c r="G409" s="330">
        <v>1</v>
      </c>
      <c r="H409" s="331">
        <v>5</v>
      </c>
      <c r="I409" s="332">
        <v>8.0000000000000002E-3</v>
      </c>
      <c r="J409" s="353" t="s">
        <v>17</v>
      </c>
      <c r="K409" s="188">
        <v>680</v>
      </c>
      <c r="L409" s="188"/>
      <c r="M409" s="203">
        <f t="shared" si="4"/>
        <v>0</v>
      </c>
    </row>
    <row r="410" spans="1:13" ht="15" customHeight="1">
      <c r="A410" s="353" t="s">
        <v>4992</v>
      </c>
      <c r="B410" s="354" t="s">
        <v>1609</v>
      </c>
      <c r="C410" s="475" t="s">
        <v>864</v>
      </c>
      <c r="D410" s="360" t="s">
        <v>912</v>
      </c>
      <c r="E410" s="327" t="s">
        <v>1577</v>
      </c>
      <c r="F410" s="329" t="s">
        <v>1608</v>
      </c>
      <c r="G410" s="330">
        <v>1</v>
      </c>
      <c r="H410" s="331">
        <v>5</v>
      </c>
      <c r="I410" s="332">
        <v>8.0000000000000002E-3</v>
      </c>
      <c r="J410" s="353" t="s">
        <v>17</v>
      </c>
      <c r="K410" s="188">
        <v>680</v>
      </c>
      <c r="L410" s="188"/>
      <c r="M410" s="203">
        <f t="shared" si="4"/>
        <v>0</v>
      </c>
    </row>
    <row r="411" spans="1:13" ht="15" customHeight="1">
      <c r="A411" s="353" t="s">
        <v>4992</v>
      </c>
      <c r="B411" s="354" t="s">
        <v>1693</v>
      </c>
      <c r="C411" s="475" t="s">
        <v>864</v>
      </c>
      <c r="D411" s="360" t="s">
        <v>912</v>
      </c>
      <c r="E411" s="327" t="s">
        <v>1661</v>
      </c>
      <c r="F411" s="329" t="s">
        <v>1692</v>
      </c>
      <c r="G411" s="330">
        <v>1</v>
      </c>
      <c r="H411" s="331">
        <v>5</v>
      </c>
      <c r="I411" s="332">
        <v>8.0000000000000002E-3</v>
      </c>
      <c r="J411" s="353" t="s">
        <v>17</v>
      </c>
      <c r="K411" s="188">
        <v>680</v>
      </c>
      <c r="L411" s="188"/>
      <c r="M411" s="203">
        <f t="shared" si="4"/>
        <v>0</v>
      </c>
    </row>
    <row r="412" spans="1:13" ht="15" customHeight="1">
      <c r="A412" s="353" t="s">
        <v>4992</v>
      </c>
      <c r="B412" s="354" t="s">
        <v>1777</v>
      </c>
      <c r="C412" s="475" t="s">
        <v>864</v>
      </c>
      <c r="D412" s="360" t="s">
        <v>912</v>
      </c>
      <c r="E412" s="327" t="s">
        <v>1745</v>
      </c>
      <c r="F412" s="329" t="s">
        <v>1776</v>
      </c>
      <c r="G412" s="330">
        <v>1</v>
      </c>
      <c r="H412" s="331">
        <v>5</v>
      </c>
      <c r="I412" s="332">
        <v>8.0000000000000002E-3</v>
      </c>
      <c r="J412" s="353" t="s">
        <v>17</v>
      </c>
      <c r="K412" s="188">
        <v>680</v>
      </c>
      <c r="L412" s="188"/>
      <c r="M412" s="203">
        <f t="shared" si="4"/>
        <v>0</v>
      </c>
    </row>
    <row r="413" spans="1:13" ht="15" customHeight="1">
      <c r="A413" s="353" t="s">
        <v>4992</v>
      </c>
      <c r="B413" s="354" t="s">
        <v>1945</v>
      </c>
      <c r="C413" s="475" t="s">
        <v>864</v>
      </c>
      <c r="D413" s="360" t="s">
        <v>912</v>
      </c>
      <c r="E413" s="327" t="s">
        <v>1913</v>
      </c>
      <c r="F413" s="329" t="s">
        <v>1944</v>
      </c>
      <c r="G413" s="330">
        <v>1</v>
      </c>
      <c r="H413" s="331">
        <v>5</v>
      </c>
      <c r="I413" s="332">
        <v>8.0000000000000002E-3</v>
      </c>
      <c r="J413" s="353" t="s">
        <v>17</v>
      </c>
      <c r="K413" s="188">
        <v>680</v>
      </c>
      <c r="L413" s="188"/>
      <c r="M413" s="203">
        <f t="shared" si="4"/>
        <v>0</v>
      </c>
    </row>
    <row r="414" spans="1:13" ht="15" customHeight="1">
      <c r="A414" s="353" t="s">
        <v>4992</v>
      </c>
      <c r="B414" s="354" t="s">
        <v>2029</v>
      </c>
      <c r="C414" s="475" t="s">
        <v>864</v>
      </c>
      <c r="D414" s="360" t="s">
        <v>912</v>
      </c>
      <c r="E414" s="327" t="s">
        <v>1997</v>
      </c>
      <c r="F414" s="329" t="s">
        <v>2028</v>
      </c>
      <c r="G414" s="330">
        <v>1</v>
      </c>
      <c r="H414" s="331">
        <v>5</v>
      </c>
      <c r="I414" s="332">
        <v>8.0000000000000002E-3</v>
      </c>
      <c r="J414" s="353" t="s">
        <v>17</v>
      </c>
      <c r="K414" s="188">
        <v>680</v>
      </c>
      <c r="L414" s="188"/>
      <c r="M414" s="203">
        <f t="shared" si="4"/>
        <v>0</v>
      </c>
    </row>
    <row r="415" spans="1:13" ht="15" customHeight="1">
      <c r="A415" s="353" t="s">
        <v>4992</v>
      </c>
      <c r="B415" s="354" t="s">
        <v>1107</v>
      </c>
      <c r="C415" s="475" t="s">
        <v>864</v>
      </c>
      <c r="D415" s="360" t="s">
        <v>912</v>
      </c>
      <c r="E415" s="327" t="s">
        <v>1075</v>
      </c>
      <c r="F415" s="329" t="s">
        <v>1106</v>
      </c>
      <c r="G415" s="330">
        <v>1</v>
      </c>
      <c r="H415" s="331">
        <v>5</v>
      </c>
      <c r="I415" s="332">
        <v>8.0000000000000002E-3</v>
      </c>
      <c r="J415" s="353" t="s">
        <v>17</v>
      </c>
      <c r="K415" s="188">
        <v>740</v>
      </c>
      <c r="L415" s="188"/>
      <c r="M415" s="203">
        <f t="shared" si="4"/>
        <v>0</v>
      </c>
    </row>
    <row r="416" spans="1:13" ht="15" customHeight="1">
      <c r="A416" s="353" t="s">
        <v>4992</v>
      </c>
      <c r="B416" s="354" t="s">
        <v>1358</v>
      </c>
      <c r="C416" s="475" t="s">
        <v>864</v>
      </c>
      <c r="D416" s="360" t="s">
        <v>912</v>
      </c>
      <c r="E416" s="327" t="s">
        <v>1326</v>
      </c>
      <c r="F416" s="329" t="s">
        <v>1357</v>
      </c>
      <c r="G416" s="330">
        <v>1</v>
      </c>
      <c r="H416" s="331">
        <v>5</v>
      </c>
      <c r="I416" s="332">
        <v>8.0000000000000002E-3</v>
      </c>
      <c r="J416" s="353" t="s">
        <v>17</v>
      </c>
      <c r="K416" s="188">
        <v>740</v>
      </c>
      <c r="L416" s="188"/>
      <c r="M416" s="203">
        <f t="shared" si="4"/>
        <v>0</v>
      </c>
    </row>
    <row r="417" spans="1:13" ht="15" customHeight="1">
      <c r="A417" s="353" t="s">
        <v>4992</v>
      </c>
      <c r="B417" s="354" t="s">
        <v>1861</v>
      </c>
      <c r="C417" s="475" t="s">
        <v>864</v>
      </c>
      <c r="D417" s="360" t="s">
        <v>912</v>
      </c>
      <c r="E417" s="327" t="s">
        <v>1829</v>
      </c>
      <c r="F417" s="329" t="s">
        <v>1860</v>
      </c>
      <c r="G417" s="330">
        <v>1</v>
      </c>
      <c r="H417" s="331">
        <v>5</v>
      </c>
      <c r="I417" s="332">
        <v>8.0000000000000002E-3</v>
      </c>
      <c r="J417" s="353" t="s">
        <v>17</v>
      </c>
      <c r="K417" s="188">
        <v>740</v>
      </c>
      <c r="L417" s="188"/>
      <c r="M417" s="203">
        <f t="shared" si="4"/>
        <v>0</v>
      </c>
    </row>
    <row r="418" spans="1:13" ht="15" customHeight="1">
      <c r="A418" s="353" t="s">
        <v>4992</v>
      </c>
      <c r="B418" s="354" t="s">
        <v>2113</v>
      </c>
      <c r="C418" s="475" t="s">
        <v>864</v>
      </c>
      <c r="D418" s="360" t="s">
        <v>912</v>
      </c>
      <c r="E418" s="327" t="s">
        <v>2081</v>
      </c>
      <c r="F418" s="329" t="s">
        <v>2112</v>
      </c>
      <c r="G418" s="330">
        <v>1</v>
      </c>
      <c r="H418" s="331">
        <v>5</v>
      </c>
      <c r="I418" s="332">
        <v>8.0000000000000002E-3</v>
      </c>
      <c r="J418" s="353" t="s">
        <v>17</v>
      </c>
      <c r="K418" s="188">
        <v>740</v>
      </c>
      <c r="L418" s="188"/>
      <c r="M418" s="203">
        <f t="shared" si="4"/>
        <v>0</v>
      </c>
    </row>
    <row r="419" spans="1:13" ht="15" customHeight="1">
      <c r="A419" s="353" t="s">
        <v>4992</v>
      </c>
      <c r="B419" s="354" t="s">
        <v>2197</v>
      </c>
      <c r="C419" s="475" t="s">
        <v>864</v>
      </c>
      <c r="D419" s="360" t="s">
        <v>912</v>
      </c>
      <c r="E419" s="327" t="s">
        <v>2165</v>
      </c>
      <c r="F419" s="329" t="s">
        <v>2196</v>
      </c>
      <c r="G419" s="330">
        <v>1</v>
      </c>
      <c r="H419" s="331">
        <v>5</v>
      </c>
      <c r="I419" s="332">
        <v>8.0000000000000002E-3</v>
      </c>
      <c r="J419" s="353" t="s">
        <v>17</v>
      </c>
      <c r="K419" s="188">
        <v>740</v>
      </c>
      <c r="L419" s="188"/>
      <c r="M419" s="203">
        <f t="shared" si="4"/>
        <v>0</v>
      </c>
    </row>
    <row r="420" spans="1:13" ht="15" customHeight="1">
      <c r="A420" s="353" t="s">
        <v>4992</v>
      </c>
      <c r="B420" s="354" t="s">
        <v>917</v>
      </c>
      <c r="C420" s="475" t="s">
        <v>864</v>
      </c>
      <c r="D420" s="360" t="s">
        <v>915</v>
      </c>
      <c r="E420" s="327" t="s">
        <v>866</v>
      </c>
      <c r="F420" s="329" t="s">
        <v>916</v>
      </c>
      <c r="G420" s="330">
        <v>1</v>
      </c>
      <c r="H420" s="331">
        <v>5</v>
      </c>
      <c r="I420" s="332">
        <v>8.0000000000000002E-3</v>
      </c>
      <c r="J420" s="353" t="s">
        <v>17</v>
      </c>
      <c r="K420" s="188">
        <v>670</v>
      </c>
      <c r="L420" s="188"/>
      <c r="M420" s="203">
        <f t="shared" ref="M420:M483" si="5">K420*L420</f>
        <v>0</v>
      </c>
    </row>
    <row r="421" spans="1:13" ht="15" customHeight="1">
      <c r="A421" s="353" t="s">
        <v>4992</v>
      </c>
      <c r="B421" s="354" t="s">
        <v>1025</v>
      </c>
      <c r="C421" s="475" t="s">
        <v>864</v>
      </c>
      <c r="D421" s="360" t="s">
        <v>915</v>
      </c>
      <c r="E421" s="327" t="s">
        <v>991</v>
      </c>
      <c r="F421" s="329" t="s">
        <v>1024</v>
      </c>
      <c r="G421" s="330">
        <v>1</v>
      </c>
      <c r="H421" s="331">
        <v>5</v>
      </c>
      <c r="I421" s="332">
        <v>8.0000000000000002E-3</v>
      </c>
      <c r="J421" s="353" t="s">
        <v>17</v>
      </c>
      <c r="K421" s="188">
        <v>670</v>
      </c>
      <c r="L421" s="188"/>
      <c r="M421" s="203">
        <f t="shared" si="5"/>
        <v>0</v>
      </c>
    </row>
    <row r="422" spans="1:13" ht="15" customHeight="1">
      <c r="A422" s="353" t="s">
        <v>4992</v>
      </c>
      <c r="B422" s="354" t="s">
        <v>1193</v>
      </c>
      <c r="C422" s="475" t="s">
        <v>864</v>
      </c>
      <c r="D422" s="360" t="s">
        <v>915</v>
      </c>
      <c r="E422" s="327" t="s">
        <v>1159</v>
      </c>
      <c r="F422" s="329" t="s">
        <v>1192</v>
      </c>
      <c r="G422" s="330">
        <v>1</v>
      </c>
      <c r="H422" s="331">
        <v>5</v>
      </c>
      <c r="I422" s="332">
        <v>8.0000000000000002E-3</v>
      </c>
      <c r="J422" s="353" t="s">
        <v>17</v>
      </c>
      <c r="K422" s="188">
        <v>670</v>
      </c>
      <c r="L422" s="188"/>
      <c r="M422" s="203">
        <f t="shared" si="5"/>
        <v>0</v>
      </c>
    </row>
    <row r="423" spans="1:13" ht="15" customHeight="1">
      <c r="A423" s="353" t="s">
        <v>4992</v>
      </c>
      <c r="B423" s="354" t="s">
        <v>1276</v>
      </c>
      <c r="C423" s="475" t="s">
        <v>864</v>
      </c>
      <c r="D423" s="360" t="s">
        <v>915</v>
      </c>
      <c r="E423" s="327" t="s">
        <v>15</v>
      </c>
      <c r="F423" s="329" t="s">
        <v>1275</v>
      </c>
      <c r="G423" s="330">
        <v>1</v>
      </c>
      <c r="H423" s="331">
        <v>5</v>
      </c>
      <c r="I423" s="332">
        <v>8.0000000000000002E-3</v>
      </c>
      <c r="J423" s="353" t="s">
        <v>17</v>
      </c>
      <c r="K423" s="188">
        <v>670</v>
      </c>
      <c r="L423" s="188"/>
      <c r="M423" s="203">
        <f t="shared" si="5"/>
        <v>0</v>
      </c>
    </row>
    <row r="424" spans="1:13" ht="15" customHeight="1">
      <c r="A424" s="353" t="s">
        <v>4992</v>
      </c>
      <c r="B424" s="354" t="s">
        <v>1443</v>
      </c>
      <c r="C424" s="475" t="s">
        <v>864</v>
      </c>
      <c r="D424" s="360" t="s">
        <v>915</v>
      </c>
      <c r="E424" s="327" t="s">
        <v>32</v>
      </c>
      <c r="F424" s="329" t="s">
        <v>1442</v>
      </c>
      <c r="G424" s="330">
        <v>1</v>
      </c>
      <c r="H424" s="331">
        <v>5</v>
      </c>
      <c r="I424" s="332">
        <v>8.0000000000000002E-3</v>
      </c>
      <c r="J424" s="353" t="s">
        <v>17</v>
      </c>
      <c r="K424" s="188">
        <v>670</v>
      </c>
      <c r="L424" s="188"/>
      <c r="M424" s="203">
        <f t="shared" si="5"/>
        <v>0</v>
      </c>
    </row>
    <row r="425" spans="1:13" ht="15" customHeight="1">
      <c r="A425" s="353" t="s">
        <v>4992</v>
      </c>
      <c r="B425" s="354" t="s">
        <v>1527</v>
      </c>
      <c r="C425" s="475" t="s">
        <v>864</v>
      </c>
      <c r="D425" s="360" t="s">
        <v>915</v>
      </c>
      <c r="E425" s="327" t="s">
        <v>1493</v>
      </c>
      <c r="F425" s="329" t="s">
        <v>1526</v>
      </c>
      <c r="G425" s="330">
        <v>1</v>
      </c>
      <c r="H425" s="331">
        <v>5</v>
      </c>
      <c r="I425" s="332">
        <v>8.0000000000000002E-3</v>
      </c>
      <c r="J425" s="353" t="s">
        <v>17</v>
      </c>
      <c r="K425" s="188">
        <v>670</v>
      </c>
      <c r="L425" s="188"/>
      <c r="M425" s="203">
        <f t="shared" si="5"/>
        <v>0</v>
      </c>
    </row>
    <row r="426" spans="1:13" ht="15" customHeight="1">
      <c r="A426" s="353" t="s">
        <v>4992</v>
      </c>
      <c r="B426" s="354" t="s">
        <v>1611</v>
      </c>
      <c r="C426" s="475" t="s">
        <v>864</v>
      </c>
      <c r="D426" s="360" t="s">
        <v>915</v>
      </c>
      <c r="E426" s="327" t="s">
        <v>1577</v>
      </c>
      <c r="F426" s="329" t="s">
        <v>1610</v>
      </c>
      <c r="G426" s="330">
        <v>1</v>
      </c>
      <c r="H426" s="331">
        <v>5</v>
      </c>
      <c r="I426" s="332">
        <v>8.0000000000000002E-3</v>
      </c>
      <c r="J426" s="353" t="s">
        <v>17</v>
      </c>
      <c r="K426" s="188">
        <v>670</v>
      </c>
      <c r="L426" s="188"/>
      <c r="M426" s="203">
        <f t="shared" si="5"/>
        <v>0</v>
      </c>
    </row>
    <row r="427" spans="1:13" ht="15" customHeight="1">
      <c r="A427" s="353" t="s">
        <v>4992</v>
      </c>
      <c r="B427" s="354" t="s">
        <v>1695</v>
      </c>
      <c r="C427" s="475" t="s">
        <v>864</v>
      </c>
      <c r="D427" s="360" t="s">
        <v>915</v>
      </c>
      <c r="E427" s="327" t="s">
        <v>1661</v>
      </c>
      <c r="F427" s="329" t="s">
        <v>1694</v>
      </c>
      <c r="G427" s="330">
        <v>1</v>
      </c>
      <c r="H427" s="331">
        <v>5</v>
      </c>
      <c r="I427" s="332">
        <v>8.0000000000000002E-3</v>
      </c>
      <c r="J427" s="353" t="s">
        <v>17</v>
      </c>
      <c r="K427" s="188">
        <v>670</v>
      </c>
      <c r="L427" s="188"/>
      <c r="M427" s="203">
        <f t="shared" si="5"/>
        <v>0</v>
      </c>
    </row>
    <row r="428" spans="1:13" ht="15" customHeight="1">
      <c r="A428" s="353" t="s">
        <v>4992</v>
      </c>
      <c r="B428" s="354" t="s">
        <v>1779</v>
      </c>
      <c r="C428" s="475" t="s">
        <v>864</v>
      </c>
      <c r="D428" s="360" t="s">
        <v>915</v>
      </c>
      <c r="E428" s="327" t="s">
        <v>1745</v>
      </c>
      <c r="F428" s="329" t="s">
        <v>1778</v>
      </c>
      <c r="G428" s="330">
        <v>1</v>
      </c>
      <c r="H428" s="331">
        <v>5</v>
      </c>
      <c r="I428" s="332">
        <v>8.0000000000000002E-3</v>
      </c>
      <c r="J428" s="353" t="s">
        <v>17</v>
      </c>
      <c r="K428" s="188">
        <v>670</v>
      </c>
      <c r="L428" s="188"/>
      <c r="M428" s="203">
        <f t="shared" si="5"/>
        <v>0</v>
      </c>
    </row>
    <row r="429" spans="1:13" ht="15" customHeight="1">
      <c r="A429" s="353" t="s">
        <v>4992</v>
      </c>
      <c r="B429" s="354" t="s">
        <v>1947</v>
      </c>
      <c r="C429" s="475" t="s">
        <v>864</v>
      </c>
      <c r="D429" s="360" t="s">
        <v>915</v>
      </c>
      <c r="E429" s="327" t="s">
        <v>1913</v>
      </c>
      <c r="F429" s="329" t="s">
        <v>1946</v>
      </c>
      <c r="G429" s="330">
        <v>1</v>
      </c>
      <c r="H429" s="331">
        <v>5</v>
      </c>
      <c r="I429" s="332">
        <v>8.0000000000000002E-3</v>
      </c>
      <c r="J429" s="353" t="s">
        <v>17</v>
      </c>
      <c r="K429" s="188">
        <v>670</v>
      </c>
      <c r="L429" s="188"/>
      <c r="M429" s="203">
        <f t="shared" si="5"/>
        <v>0</v>
      </c>
    </row>
    <row r="430" spans="1:13" ht="15" customHeight="1">
      <c r="A430" s="353" t="s">
        <v>4992</v>
      </c>
      <c r="B430" s="354" t="s">
        <v>2031</v>
      </c>
      <c r="C430" s="475" t="s">
        <v>864</v>
      </c>
      <c r="D430" s="360" t="s">
        <v>915</v>
      </c>
      <c r="E430" s="327" t="s">
        <v>1997</v>
      </c>
      <c r="F430" s="329" t="s">
        <v>2030</v>
      </c>
      <c r="G430" s="330">
        <v>1</v>
      </c>
      <c r="H430" s="331">
        <v>5</v>
      </c>
      <c r="I430" s="332">
        <v>8.0000000000000002E-3</v>
      </c>
      <c r="J430" s="353" t="s">
        <v>17</v>
      </c>
      <c r="K430" s="188">
        <v>670</v>
      </c>
      <c r="L430" s="188"/>
      <c r="M430" s="203">
        <f t="shared" si="5"/>
        <v>0</v>
      </c>
    </row>
    <row r="431" spans="1:13" ht="15" customHeight="1">
      <c r="A431" s="353" t="s">
        <v>4992</v>
      </c>
      <c r="B431" s="354" t="s">
        <v>1109</v>
      </c>
      <c r="C431" s="475" t="s">
        <v>864</v>
      </c>
      <c r="D431" s="360" t="s">
        <v>915</v>
      </c>
      <c r="E431" s="327" t="s">
        <v>1075</v>
      </c>
      <c r="F431" s="329" t="s">
        <v>1108</v>
      </c>
      <c r="G431" s="330">
        <v>1</v>
      </c>
      <c r="H431" s="331">
        <v>5</v>
      </c>
      <c r="I431" s="332">
        <v>8.0000000000000002E-3</v>
      </c>
      <c r="J431" s="353" t="s">
        <v>17</v>
      </c>
      <c r="K431" s="188">
        <v>730</v>
      </c>
      <c r="L431" s="188"/>
      <c r="M431" s="203">
        <f t="shared" si="5"/>
        <v>0</v>
      </c>
    </row>
    <row r="432" spans="1:13" ht="15" customHeight="1">
      <c r="A432" s="353" t="s">
        <v>4992</v>
      </c>
      <c r="B432" s="354" t="s">
        <v>1360</v>
      </c>
      <c r="C432" s="475" t="s">
        <v>864</v>
      </c>
      <c r="D432" s="360" t="s">
        <v>915</v>
      </c>
      <c r="E432" s="327" t="s">
        <v>1326</v>
      </c>
      <c r="F432" s="329" t="s">
        <v>1359</v>
      </c>
      <c r="G432" s="330">
        <v>1</v>
      </c>
      <c r="H432" s="331">
        <v>5</v>
      </c>
      <c r="I432" s="332">
        <v>8.0000000000000002E-3</v>
      </c>
      <c r="J432" s="353" t="s">
        <v>17</v>
      </c>
      <c r="K432" s="188">
        <v>730</v>
      </c>
      <c r="L432" s="188"/>
      <c r="M432" s="203">
        <f t="shared" si="5"/>
        <v>0</v>
      </c>
    </row>
    <row r="433" spans="1:13" ht="15" customHeight="1">
      <c r="A433" s="353" t="s">
        <v>4992</v>
      </c>
      <c r="B433" s="354" t="s">
        <v>1863</v>
      </c>
      <c r="C433" s="475" t="s">
        <v>864</v>
      </c>
      <c r="D433" s="360" t="s">
        <v>915</v>
      </c>
      <c r="E433" s="327" t="s">
        <v>1829</v>
      </c>
      <c r="F433" s="329" t="s">
        <v>1862</v>
      </c>
      <c r="G433" s="330">
        <v>1</v>
      </c>
      <c r="H433" s="331">
        <v>5</v>
      </c>
      <c r="I433" s="332">
        <v>8.0000000000000002E-3</v>
      </c>
      <c r="J433" s="353" t="s">
        <v>17</v>
      </c>
      <c r="K433" s="188">
        <v>730</v>
      </c>
      <c r="L433" s="188"/>
      <c r="M433" s="203">
        <f t="shared" si="5"/>
        <v>0</v>
      </c>
    </row>
    <row r="434" spans="1:13" ht="15" customHeight="1">
      <c r="A434" s="353" t="s">
        <v>4992</v>
      </c>
      <c r="B434" s="354" t="s">
        <v>2115</v>
      </c>
      <c r="C434" s="475" t="s">
        <v>864</v>
      </c>
      <c r="D434" s="360" t="s">
        <v>915</v>
      </c>
      <c r="E434" s="327" t="s">
        <v>2081</v>
      </c>
      <c r="F434" s="329" t="s">
        <v>2114</v>
      </c>
      <c r="G434" s="330">
        <v>1</v>
      </c>
      <c r="H434" s="331">
        <v>5</v>
      </c>
      <c r="I434" s="332">
        <v>8.0000000000000002E-3</v>
      </c>
      <c r="J434" s="353" t="s">
        <v>17</v>
      </c>
      <c r="K434" s="188">
        <v>730</v>
      </c>
      <c r="L434" s="188"/>
      <c r="M434" s="203">
        <f t="shared" si="5"/>
        <v>0</v>
      </c>
    </row>
    <row r="435" spans="1:13" ht="15" customHeight="1">
      <c r="A435" s="353" t="s">
        <v>4992</v>
      </c>
      <c r="B435" s="354" t="s">
        <v>2199</v>
      </c>
      <c r="C435" s="475" t="s">
        <v>864</v>
      </c>
      <c r="D435" s="360" t="s">
        <v>915</v>
      </c>
      <c r="E435" s="327" t="s">
        <v>2165</v>
      </c>
      <c r="F435" s="329" t="s">
        <v>2198</v>
      </c>
      <c r="G435" s="330">
        <v>1</v>
      </c>
      <c r="H435" s="331">
        <v>5</v>
      </c>
      <c r="I435" s="332">
        <v>8.0000000000000002E-3</v>
      </c>
      <c r="J435" s="353" t="s">
        <v>17</v>
      </c>
      <c r="K435" s="188">
        <v>730</v>
      </c>
      <c r="L435" s="188"/>
      <c r="M435" s="203">
        <f t="shared" si="5"/>
        <v>0</v>
      </c>
    </row>
    <row r="436" spans="1:13" ht="15" customHeight="1">
      <c r="A436" s="353" t="s">
        <v>4992</v>
      </c>
      <c r="B436" s="354" t="s">
        <v>920</v>
      </c>
      <c r="C436" s="475" t="s">
        <v>864</v>
      </c>
      <c r="D436" s="360" t="s">
        <v>918</v>
      </c>
      <c r="E436" s="327" t="s">
        <v>866</v>
      </c>
      <c r="F436" s="329" t="s">
        <v>4442</v>
      </c>
      <c r="G436" s="330">
        <v>1</v>
      </c>
      <c r="H436" s="331">
        <v>5</v>
      </c>
      <c r="I436" s="332">
        <v>1.4999999999999999E-2</v>
      </c>
      <c r="J436" s="353" t="s">
        <v>17</v>
      </c>
      <c r="K436" s="188">
        <v>800</v>
      </c>
      <c r="L436" s="188"/>
      <c r="M436" s="203">
        <f t="shared" si="5"/>
        <v>0</v>
      </c>
    </row>
    <row r="437" spans="1:13" ht="15" customHeight="1">
      <c r="A437" s="353" t="s">
        <v>4992</v>
      </c>
      <c r="B437" s="354" t="s">
        <v>1027</v>
      </c>
      <c r="C437" s="475" t="s">
        <v>864</v>
      </c>
      <c r="D437" s="360" t="s">
        <v>918</v>
      </c>
      <c r="E437" s="327" t="s">
        <v>991</v>
      </c>
      <c r="F437" s="329" t="s">
        <v>4443</v>
      </c>
      <c r="G437" s="330">
        <v>1</v>
      </c>
      <c r="H437" s="331">
        <v>5</v>
      </c>
      <c r="I437" s="332">
        <v>1.4999999999999999E-2</v>
      </c>
      <c r="J437" s="353" t="s">
        <v>17</v>
      </c>
      <c r="K437" s="188">
        <v>800</v>
      </c>
      <c r="L437" s="188"/>
      <c r="M437" s="203">
        <f t="shared" si="5"/>
        <v>0</v>
      </c>
    </row>
    <row r="438" spans="1:13" ht="15" customHeight="1">
      <c r="A438" s="353" t="s">
        <v>4992</v>
      </c>
      <c r="B438" s="354" t="s">
        <v>1195</v>
      </c>
      <c r="C438" s="475" t="s">
        <v>864</v>
      </c>
      <c r="D438" s="360" t="s">
        <v>918</v>
      </c>
      <c r="E438" s="327" t="s">
        <v>1159</v>
      </c>
      <c r="F438" s="329" t="s">
        <v>4444</v>
      </c>
      <c r="G438" s="330">
        <v>1</v>
      </c>
      <c r="H438" s="331">
        <v>5</v>
      </c>
      <c r="I438" s="332">
        <v>1.4999999999999999E-2</v>
      </c>
      <c r="J438" s="353" t="s">
        <v>17</v>
      </c>
      <c r="K438" s="188">
        <v>800</v>
      </c>
      <c r="L438" s="188"/>
      <c r="M438" s="203">
        <f t="shared" si="5"/>
        <v>0</v>
      </c>
    </row>
    <row r="439" spans="1:13" ht="15" customHeight="1">
      <c r="A439" s="353" t="s">
        <v>4992</v>
      </c>
      <c r="B439" s="354" t="s">
        <v>1278</v>
      </c>
      <c r="C439" s="475" t="s">
        <v>864</v>
      </c>
      <c r="D439" s="360" t="s">
        <v>918</v>
      </c>
      <c r="E439" s="327" t="s">
        <v>15</v>
      </c>
      <c r="F439" s="329" t="s">
        <v>4445</v>
      </c>
      <c r="G439" s="330">
        <v>1</v>
      </c>
      <c r="H439" s="331">
        <v>5</v>
      </c>
      <c r="I439" s="332">
        <v>1.4999999999999999E-2</v>
      </c>
      <c r="J439" s="353" t="s">
        <v>17</v>
      </c>
      <c r="K439" s="188">
        <v>800</v>
      </c>
      <c r="L439" s="188"/>
      <c r="M439" s="203">
        <f t="shared" si="5"/>
        <v>0</v>
      </c>
    </row>
    <row r="440" spans="1:13" ht="15" customHeight="1">
      <c r="A440" s="353" t="s">
        <v>4992</v>
      </c>
      <c r="B440" s="354" t="s">
        <v>1445</v>
      </c>
      <c r="C440" s="475" t="s">
        <v>864</v>
      </c>
      <c r="D440" s="360" t="s">
        <v>918</v>
      </c>
      <c r="E440" s="327" t="s">
        <v>32</v>
      </c>
      <c r="F440" s="329" t="s">
        <v>4446</v>
      </c>
      <c r="G440" s="330">
        <v>1</v>
      </c>
      <c r="H440" s="331">
        <v>5</v>
      </c>
      <c r="I440" s="332">
        <v>1.4999999999999999E-2</v>
      </c>
      <c r="J440" s="353" t="s">
        <v>17</v>
      </c>
      <c r="K440" s="188">
        <v>800</v>
      </c>
      <c r="L440" s="188"/>
      <c r="M440" s="203">
        <f t="shared" si="5"/>
        <v>0</v>
      </c>
    </row>
    <row r="441" spans="1:13" ht="15" customHeight="1">
      <c r="A441" s="353" t="s">
        <v>4992</v>
      </c>
      <c r="B441" s="354" t="s">
        <v>1529</v>
      </c>
      <c r="C441" s="475" t="s">
        <v>864</v>
      </c>
      <c r="D441" s="360" t="s">
        <v>918</v>
      </c>
      <c r="E441" s="327" t="s">
        <v>1493</v>
      </c>
      <c r="F441" s="329" t="s">
        <v>4447</v>
      </c>
      <c r="G441" s="330">
        <v>1</v>
      </c>
      <c r="H441" s="331">
        <v>5</v>
      </c>
      <c r="I441" s="332">
        <v>1.4999999999999999E-2</v>
      </c>
      <c r="J441" s="353" t="s">
        <v>17</v>
      </c>
      <c r="K441" s="188">
        <v>800</v>
      </c>
      <c r="L441" s="188"/>
      <c r="M441" s="203">
        <f t="shared" si="5"/>
        <v>0</v>
      </c>
    </row>
    <row r="442" spans="1:13" ht="15" customHeight="1">
      <c r="A442" s="353" t="s">
        <v>4992</v>
      </c>
      <c r="B442" s="354" t="s">
        <v>1613</v>
      </c>
      <c r="C442" s="475" t="s">
        <v>864</v>
      </c>
      <c r="D442" s="360" t="s">
        <v>918</v>
      </c>
      <c r="E442" s="327" t="s">
        <v>1577</v>
      </c>
      <c r="F442" s="329" t="s">
        <v>4448</v>
      </c>
      <c r="G442" s="330">
        <v>1</v>
      </c>
      <c r="H442" s="331">
        <v>5</v>
      </c>
      <c r="I442" s="332">
        <v>1.4999999999999999E-2</v>
      </c>
      <c r="J442" s="353" t="s">
        <v>17</v>
      </c>
      <c r="K442" s="188">
        <v>800</v>
      </c>
      <c r="L442" s="188"/>
      <c r="M442" s="203">
        <f t="shared" si="5"/>
        <v>0</v>
      </c>
    </row>
    <row r="443" spans="1:13" ht="15" customHeight="1">
      <c r="A443" s="353" t="s">
        <v>4992</v>
      </c>
      <c r="B443" s="354" t="s">
        <v>1697</v>
      </c>
      <c r="C443" s="475" t="s">
        <v>864</v>
      </c>
      <c r="D443" s="360" t="s">
        <v>918</v>
      </c>
      <c r="E443" s="327" t="s">
        <v>1661</v>
      </c>
      <c r="F443" s="329" t="s">
        <v>4449</v>
      </c>
      <c r="G443" s="330">
        <v>1</v>
      </c>
      <c r="H443" s="331">
        <v>5</v>
      </c>
      <c r="I443" s="332">
        <v>1.4999999999999999E-2</v>
      </c>
      <c r="J443" s="353" t="s">
        <v>17</v>
      </c>
      <c r="K443" s="188">
        <v>800</v>
      </c>
      <c r="L443" s="188"/>
      <c r="M443" s="203">
        <f t="shared" si="5"/>
        <v>0</v>
      </c>
    </row>
    <row r="444" spans="1:13" ht="15" customHeight="1">
      <c r="A444" s="353" t="s">
        <v>4992</v>
      </c>
      <c r="B444" s="354" t="s">
        <v>1781</v>
      </c>
      <c r="C444" s="475" t="s">
        <v>864</v>
      </c>
      <c r="D444" s="360" t="s">
        <v>918</v>
      </c>
      <c r="E444" s="327" t="s">
        <v>1745</v>
      </c>
      <c r="F444" s="329" t="s">
        <v>4450</v>
      </c>
      <c r="G444" s="330">
        <v>1</v>
      </c>
      <c r="H444" s="331">
        <v>5</v>
      </c>
      <c r="I444" s="332">
        <v>1.4999999999999999E-2</v>
      </c>
      <c r="J444" s="353" t="s">
        <v>17</v>
      </c>
      <c r="K444" s="188">
        <v>800</v>
      </c>
      <c r="L444" s="188"/>
      <c r="M444" s="203">
        <f t="shared" si="5"/>
        <v>0</v>
      </c>
    </row>
    <row r="445" spans="1:13" ht="15" customHeight="1">
      <c r="A445" s="353" t="s">
        <v>4992</v>
      </c>
      <c r="B445" s="354" t="s">
        <v>1949</v>
      </c>
      <c r="C445" s="475" t="s">
        <v>864</v>
      </c>
      <c r="D445" s="360" t="s">
        <v>918</v>
      </c>
      <c r="E445" s="327" t="s">
        <v>1913</v>
      </c>
      <c r="F445" s="329" t="s">
        <v>4451</v>
      </c>
      <c r="G445" s="330">
        <v>1</v>
      </c>
      <c r="H445" s="331">
        <v>5</v>
      </c>
      <c r="I445" s="332">
        <v>1.4999999999999999E-2</v>
      </c>
      <c r="J445" s="353" t="s">
        <v>17</v>
      </c>
      <c r="K445" s="188">
        <v>800</v>
      </c>
      <c r="L445" s="188"/>
      <c r="M445" s="203">
        <f t="shared" si="5"/>
        <v>0</v>
      </c>
    </row>
    <row r="446" spans="1:13" ht="15" customHeight="1">
      <c r="A446" s="353" t="s">
        <v>4992</v>
      </c>
      <c r="B446" s="354" t="s">
        <v>2033</v>
      </c>
      <c r="C446" s="475" t="s">
        <v>864</v>
      </c>
      <c r="D446" s="360" t="s">
        <v>918</v>
      </c>
      <c r="E446" s="327" t="s">
        <v>1997</v>
      </c>
      <c r="F446" s="329" t="s">
        <v>4452</v>
      </c>
      <c r="G446" s="330">
        <v>1</v>
      </c>
      <c r="H446" s="331">
        <v>5</v>
      </c>
      <c r="I446" s="332">
        <v>1.4999999999999999E-2</v>
      </c>
      <c r="J446" s="353" t="s">
        <v>17</v>
      </c>
      <c r="K446" s="188">
        <v>800</v>
      </c>
      <c r="L446" s="188"/>
      <c r="M446" s="203">
        <f t="shared" si="5"/>
        <v>0</v>
      </c>
    </row>
    <row r="447" spans="1:13" ht="15" customHeight="1">
      <c r="A447" s="353" t="s">
        <v>4992</v>
      </c>
      <c r="B447" s="354" t="s">
        <v>1111</v>
      </c>
      <c r="C447" s="475" t="s">
        <v>864</v>
      </c>
      <c r="D447" s="360" t="s">
        <v>918</v>
      </c>
      <c r="E447" s="327" t="s">
        <v>1075</v>
      </c>
      <c r="F447" s="329" t="s">
        <v>4453</v>
      </c>
      <c r="G447" s="330">
        <v>1</v>
      </c>
      <c r="H447" s="331">
        <v>5</v>
      </c>
      <c r="I447" s="332">
        <v>1.4999999999999999E-2</v>
      </c>
      <c r="J447" s="353" t="s">
        <v>17</v>
      </c>
      <c r="K447" s="188">
        <v>870</v>
      </c>
      <c r="L447" s="188"/>
      <c r="M447" s="203">
        <f t="shared" si="5"/>
        <v>0</v>
      </c>
    </row>
    <row r="448" spans="1:13" ht="15" customHeight="1">
      <c r="A448" s="353" t="s">
        <v>4992</v>
      </c>
      <c r="B448" s="354" t="s">
        <v>1362</v>
      </c>
      <c r="C448" s="475" t="s">
        <v>864</v>
      </c>
      <c r="D448" s="360" t="s">
        <v>918</v>
      </c>
      <c r="E448" s="327" t="s">
        <v>1326</v>
      </c>
      <c r="F448" s="329" t="s">
        <v>4454</v>
      </c>
      <c r="G448" s="330">
        <v>1</v>
      </c>
      <c r="H448" s="331">
        <v>5</v>
      </c>
      <c r="I448" s="332">
        <v>1.4999999999999999E-2</v>
      </c>
      <c r="J448" s="353" t="s">
        <v>17</v>
      </c>
      <c r="K448" s="188">
        <v>870</v>
      </c>
      <c r="L448" s="188"/>
      <c r="M448" s="203">
        <f t="shared" si="5"/>
        <v>0</v>
      </c>
    </row>
    <row r="449" spans="1:13" ht="15" customHeight="1">
      <c r="A449" s="353" t="s">
        <v>4992</v>
      </c>
      <c r="B449" s="354" t="s">
        <v>1865</v>
      </c>
      <c r="C449" s="475" t="s">
        <v>864</v>
      </c>
      <c r="D449" s="360" t="s">
        <v>918</v>
      </c>
      <c r="E449" s="327" t="s">
        <v>1829</v>
      </c>
      <c r="F449" s="329" t="s">
        <v>4455</v>
      </c>
      <c r="G449" s="330">
        <v>1</v>
      </c>
      <c r="H449" s="331">
        <v>5</v>
      </c>
      <c r="I449" s="332">
        <v>1.4999999999999999E-2</v>
      </c>
      <c r="J449" s="353" t="s">
        <v>17</v>
      </c>
      <c r="K449" s="188">
        <v>870</v>
      </c>
      <c r="L449" s="188"/>
      <c r="M449" s="203">
        <f t="shared" si="5"/>
        <v>0</v>
      </c>
    </row>
    <row r="450" spans="1:13" ht="15" customHeight="1">
      <c r="A450" s="353" t="s">
        <v>4992</v>
      </c>
      <c r="B450" s="354" t="s">
        <v>2117</v>
      </c>
      <c r="C450" s="475" t="s">
        <v>864</v>
      </c>
      <c r="D450" s="360" t="s">
        <v>918</v>
      </c>
      <c r="E450" s="327" t="s">
        <v>2081</v>
      </c>
      <c r="F450" s="329" t="s">
        <v>4456</v>
      </c>
      <c r="G450" s="330">
        <v>1</v>
      </c>
      <c r="H450" s="331">
        <v>5</v>
      </c>
      <c r="I450" s="332">
        <v>1.4999999999999999E-2</v>
      </c>
      <c r="J450" s="353" t="s">
        <v>17</v>
      </c>
      <c r="K450" s="188">
        <v>870</v>
      </c>
      <c r="L450" s="188"/>
      <c r="M450" s="203">
        <f t="shared" si="5"/>
        <v>0</v>
      </c>
    </row>
    <row r="451" spans="1:13" ht="15" customHeight="1">
      <c r="A451" s="353" t="s">
        <v>4992</v>
      </c>
      <c r="B451" s="354" t="s">
        <v>2201</v>
      </c>
      <c r="C451" s="475" t="s">
        <v>864</v>
      </c>
      <c r="D451" s="360" t="s">
        <v>918</v>
      </c>
      <c r="E451" s="327" t="s">
        <v>2165</v>
      </c>
      <c r="F451" s="329" t="s">
        <v>4457</v>
      </c>
      <c r="G451" s="330">
        <v>1</v>
      </c>
      <c r="H451" s="331">
        <v>5</v>
      </c>
      <c r="I451" s="332">
        <v>1.4999999999999999E-2</v>
      </c>
      <c r="J451" s="353" t="s">
        <v>17</v>
      </c>
      <c r="K451" s="188">
        <v>870</v>
      </c>
      <c r="L451" s="188"/>
      <c r="M451" s="203">
        <f t="shared" si="5"/>
        <v>0</v>
      </c>
    </row>
    <row r="452" spans="1:13" ht="15" customHeight="1">
      <c r="A452" s="353" t="s">
        <v>4992</v>
      </c>
      <c r="B452" s="354" t="s">
        <v>923</v>
      </c>
      <c r="C452" s="475" t="s">
        <v>864</v>
      </c>
      <c r="D452" s="360" t="s">
        <v>921</v>
      </c>
      <c r="E452" s="327" t="s">
        <v>866</v>
      </c>
      <c r="F452" s="329" t="s">
        <v>922</v>
      </c>
      <c r="G452" s="330">
        <v>1</v>
      </c>
      <c r="H452" s="331">
        <v>6</v>
      </c>
      <c r="I452" s="332">
        <v>8.9999999999999993E-3</v>
      </c>
      <c r="J452" s="353" t="s">
        <v>17</v>
      </c>
      <c r="K452" s="188">
        <v>630</v>
      </c>
      <c r="L452" s="188"/>
      <c r="M452" s="203">
        <f t="shared" si="5"/>
        <v>0</v>
      </c>
    </row>
    <row r="453" spans="1:13" ht="15" customHeight="1">
      <c r="A453" s="353" t="s">
        <v>4992</v>
      </c>
      <c r="B453" s="354" t="s">
        <v>1029</v>
      </c>
      <c r="C453" s="475" t="s">
        <v>864</v>
      </c>
      <c r="D453" s="360" t="s">
        <v>921</v>
      </c>
      <c r="E453" s="327" t="s">
        <v>991</v>
      </c>
      <c r="F453" s="329" t="s">
        <v>1028</v>
      </c>
      <c r="G453" s="330">
        <v>1</v>
      </c>
      <c r="H453" s="331">
        <v>6</v>
      </c>
      <c r="I453" s="332">
        <v>8.9999999999999993E-3</v>
      </c>
      <c r="J453" s="353" t="s">
        <v>17</v>
      </c>
      <c r="K453" s="188">
        <v>630</v>
      </c>
      <c r="L453" s="188"/>
      <c r="M453" s="203">
        <f t="shared" si="5"/>
        <v>0</v>
      </c>
    </row>
    <row r="454" spans="1:13" ht="15" customHeight="1">
      <c r="A454" s="353" t="s">
        <v>4992</v>
      </c>
      <c r="B454" s="354" t="s">
        <v>1197</v>
      </c>
      <c r="C454" s="475" t="s">
        <v>864</v>
      </c>
      <c r="D454" s="360" t="s">
        <v>921</v>
      </c>
      <c r="E454" s="327" t="s">
        <v>1159</v>
      </c>
      <c r="F454" s="329" t="s">
        <v>1196</v>
      </c>
      <c r="G454" s="330">
        <v>1</v>
      </c>
      <c r="H454" s="331">
        <v>6</v>
      </c>
      <c r="I454" s="332">
        <v>8.9999999999999993E-3</v>
      </c>
      <c r="J454" s="353" t="s">
        <v>17</v>
      </c>
      <c r="K454" s="188">
        <v>630</v>
      </c>
      <c r="L454" s="188"/>
      <c r="M454" s="203">
        <f t="shared" si="5"/>
        <v>0</v>
      </c>
    </row>
    <row r="455" spans="1:13" ht="15" customHeight="1">
      <c r="A455" s="353" t="s">
        <v>4992</v>
      </c>
      <c r="B455" s="354" t="s">
        <v>1280</v>
      </c>
      <c r="C455" s="475" t="s">
        <v>864</v>
      </c>
      <c r="D455" s="360" t="s">
        <v>921</v>
      </c>
      <c r="E455" s="327" t="s">
        <v>15</v>
      </c>
      <c r="F455" s="329" t="s">
        <v>1279</v>
      </c>
      <c r="G455" s="330">
        <v>1</v>
      </c>
      <c r="H455" s="331">
        <v>6</v>
      </c>
      <c r="I455" s="332">
        <v>8.9999999999999993E-3</v>
      </c>
      <c r="J455" s="353" t="s">
        <v>17</v>
      </c>
      <c r="K455" s="188">
        <v>630</v>
      </c>
      <c r="L455" s="188"/>
      <c r="M455" s="203">
        <f t="shared" si="5"/>
        <v>0</v>
      </c>
    </row>
    <row r="456" spans="1:13" ht="15" customHeight="1">
      <c r="A456" s="353" t="s">
        <v>4992</v>
      </c>
      <c r="B456" s="354" t="s">
        <v>1447</v>
      </c>
      <c r="C456" s="475" t="s">
        <v>864</v>
      </c>
      <c r="D456" s="360" t="s">
        <v>921</v>
      </c>
      <c r="E456" s="327" t="s">
        <v>32</v>
      </c>
      <c r="F456" s="329" t="s">
        <v>1446</v>
      </c>
      <c r="G456" s="330">
        <v>1</v>
      </c>
      <c r="H456" s="331">
        <v>6</v>
      </c>
      <c r="I456" s="332">
        <v>8.9999999999999993E-3</v>
      </c>
      <c r="J456" s="353" t="s">
        <v>17</v>
      </c>
      <c r="K456" s="188">
        <v>630</v>
      </c>
      <c r="L456" s="188"/>
      <c r="M456" s="203">
        <f t="shared" si="5"/>
        <v>0</v>
      </c>
    </row>
    <row r="457" spans="1:13" ht="15" customHeight="1">
      <c r="A457" s="353" t="s">
        <v>4992</v>
      </c>
      <c r="B457" s="354" t="s">
        <v>1531</v>
      </c>
      <c r="C457" s="475" t="s">
        <v>864</v>
      </c>
      <c r="D457" s="360" t="s">
        <v>921</v>
      </c>
      <c r="E457" s="327" t="s">
        <v>1493</v>
      </c>
      <c r="F457" s="329" t="s">
        <v>1530</v>
      </c>
      <c r="G457" s="330">
        <v>1</v>
      </c>
      <c r="H457" s="331">
        <v>6</v>
      </c>
      <c r="I457" s="332">
        <v>8.9999999999999993E-3</v>
      </c>
      <c r="J457" s="353" t="s">
        <v>17</v>
      </c>
      <c r="K457" s="188">
        <v>630</v>
      </c>
      <c r="L457" s="188"/>
      <c r="M457" s="203">
        <f t="shared" si="5"/>
        <v>0</v>
      </c>
    </row>
    <row r="458" spans="1:13" ht="15" customHeight="1">
      <c r="A458" s="353" t="s">
        <v>4992</v>
      </c>
      <c r="B458" s="354" t="s">
        <v>1615</v>
      </c>
      <c r="C458" s="475" t="s">
        <v>864</v>
      </c>
      <c r="D458" s="360" t="s">
        <v>921</v>
      </c>
      <c r="E458" s="327" t="s">
        <v>1577</v>
      </c>
      <c r="F458" s="329" t="s">
        <v>1614</v>
      </c>
      <c r="G458" s="330">
        <v>1</v>
      </c>
      <c r="H458" s="331">
        <v>6</v>
      </c>
      <c r="I458" s="332">
        <v>8.9999999999999993E-3</v>
      </c>
      <c r="J458" s="353" t="s">
        <v>17</v>
      </c>
      <c r="K458" s="188">
        <v>630</v>
      </c>
      <c r="L458" s="188"/>
      <c r="M458" s="203">
        <f t="shared" si="5"/>
        <v>0</v>
      </c>
    </row>
    <row r="459" spans="1:13" ht="15" customHeight="1">
      <c r="A459" s="353" t="s">
        <v>4992</v>
      </c>
      <c r="B459" s="354" t="s">
        <v>1699</v>
      </c>
      <c r="C459" s="475" t="s">
        <v>864</v>
      </c>
      <c r="D459" s="360" t="s">
        <v>921</v>
      </c>
      <c r="E459" s="327" t="s">
        <v>1661</v>
      </c>
      <c r="F459" s="329" t="s">
        <v>1698</v>
      </c>
      <c r="G459" s="330">
        <v>1</v>
      </c>
      <c r="H459" s="331">
        <v>6</v>
      </c>
      <c r="I459" s="332">
        <v>8.9999999999999993E-3</v>
      </c>
      <c r="J459" s="353" t="s">
        <v>17</v>
      </c>
      <c r="K459" s="188">
        <v>630</v>
      </c>
      <c r="L459" s="188"/>
      <c r="M459" s="203">
        <f t="shared" si="5"/>
        <v>0</v>
      </c>
    </row>
    <row r="460" spans="1:13" ht="15" customHeight="1">
      <c r="A460" s="353" t="s">
        <v>4992</v>
      </c>
      <c r="B460" s="354" t="s">
        <v>1783</v>
      </c>
      <c r="C460" s="475" t="s">
        <v>864</v>
      </c>
      <c r="D460" s="360" t="s">
        <v>921</v>
      </c>
      <c r="E460" s="327" t="s">
        <v>1745</v>
      </c>
      <c r="F460" s="329" t="s">
        <v>1782</v>
      </c>
      <c r="G460" s="330">
        <v>1</v>
      </c>
      <c r="H460" s="331">
        <v>6</v>
      </c>
      <c r="I460" s="332">
        <v>8.9999999999999993E-3</v>
      </c>
      <c r="J460" s="353" t="s">
        <v>17</v>
      </c>
      <c r="K460" s="188">
        <v>630</v>
      </c>
      <c r="L460" s="188"/>
      <c r="M460" s="203">
        <f t="shared" si="5"/>
        <v>0</v>
      </c>
    </row>
    <row r="461" spans="1:13" ht="15" customHeight="1">
      <c r="A461" s="353" t="s">
        <v>4992</v>
      </c>
      <c r="B461" s="354" t="s">
        <v>1951</v>
      </c>
      <c r="C461" s="475" t="s">
        <v>864</v>
      </c>
      <c r="D461" s="360" t="s">
        <v>921</v>
      </c>
      <c r="E461" s="327" t="s">
        <v>1913</v>
      </c>
      <c r="F461" s="329" t="s">
        <v>1950</v>
      </c>
      <c r="G461" s="330">
        <v>1</v>
      </c>
      <c r="H461" s="331">
        <v>6</v>
      </c>
      <c r="I461" s="332">
        <v>8.9999999999999993E-3</v>
      </c>
      <c r="J461" s="353" t="s">
        <v>17</v>
      </c>
      <c r="K461" s="188">
        <v>630</v>
      </c>
      <c r="L461" s="188"/>
      <c r="M461" s="203">
        <f t="shared" si="5"/>
        <v>0</v>
      </c>
    </row>
    <row r="462" spans="1:13" ht="15" customHeight="1">
      <c r="A462" s="353" t="s">
        <v>4992</v>
      </c>
      <c r="B462" s="354" t="s">
        <v>2035</v>
      </c>
      <c r="C462" s="475" t="s">
        <v>864</v>
      </c>
      <c r="D462" s="360" t="s">
        <v>921</v>
      </c>
      <c r="E462" s="327" t="s">
        <v>1997</v>
      </c>
      <c r="F462" s="329" t="s">
        <v>2034</v>
      </c>
      <c r="G462" s="330">
        <v>1</v>
      </c>
      <c r="H462" s="331">
        <v>6</v>
      </c>
      <c r="I462" s="332">
        <v>8.9999999999999993E-3</v>
      </c>
      <c r="J462" s="353" t="s">
        <v>17</v>
      </c>
      <c r="K462" s="188">
        <v>630</v>
      </c>
      <c r="L462" s="188"/>
      <c r="M462" s="203">
        <f t="shared" si="5"/>
        <v>0</v>
      </c>
    </row>
    <row r="463" spans="1:13" ht="15" customHeight="1">
      <c r="A463" s="353" t="s">
        <v>4992</v>
      </c>
      <c r="B463" s="354" t="s">
        <v>1113</v>
      </c>
      <c r="C463" s="475" t="s">
        <v>864</v>
      </c>
      <c r="D463" s="360" t="s">
        <v>921</v>
      </c>
      <c r="E463" s="327" t="s">
        <v>1075</v>
      </c>
      <c r="F463" s="329" t="s">
        <v>1112</v>
      </c>
      <c r="G463" s="330">
        <v>1</v>
      </c>
      <c r="H463" s="331">
        <v>6</v>
      </c>
      <c r="I463" s="332">
        <v>8.9999999999999993E-3</v>
      </c>
      <c r="J463" s="353" t="s">
        <v>17</v>
      </c>
      <c r="K463" s="188">
        <v>690</v>
      </c>
      <c r="L463" s="188"/>
      <c r="M463" s="203">
        <f t="shared" si="5"/>
        <v>0</v>
      </c>
    </row>
    <row r="464" spans="1:13" ht="15" customHeight="1">
      <c r="A464" s="353" t="s">
        <v>4992</v>
      </c>
      <c r="B464" s="354" t="s">
        <v>1364</v>
      </c>
      <c r="C464" s="475" t="s">
        <v>864</v>
      </c>
      <c r="D464" s="360" t="s">
        <v>921</v>
      </c>
      <c r="E464" s="327" t="s">
        <v>1326</v>
      </c>
      <c r="F464" s="329" t="s">
        <v>1363</v>
      </c>
      <c r="G464" s="330">
        <v>1</v>
      </c>
      <c r="H464" s="331">
        <v>6</v>
      </c>
      <c r="I464" s="332">
        <v>8.9999999999999993E-3</v>
      </c>
      <c r="J464" s="353" t="s">
        <v>17</v>
      </c>
      <c r="K464" s="188">
        <v>690</v>
      </c>
      <c r="L464" s="188"/>
      <c r="M464" s="203">
        <f t="shared" si="5"/>
        <v>0</v>
      </c>
    </row>
    <row r="465" spans="1:13" ht="15" customHeight="1">
      <c r="A465" s="353" t="s">
        <v>4992</v>
      </c>
      <c r="B465" s="354" t="s">
        <v>1867</v>
      </c>
      <c r="C465" s="475" t="s">
        <v>864</v>
      </c>
      <c r="D465" s="360" t="s">
        <v>921</v>
      </c>
      <c r="E465" s="327" t="s">
        <v>1829</v>
      </c>
      <c r="F465" s="329" t="s">
        <v>1866</v>
      </c>
      <c r="G465" s="330">
        <v>1</v>
      </c>
      <c r="H465" s="331">
        <v>6</v>
      </c>
      <c r="I465" s="332">
        <v>8.9999999999999993E-3</v>
      </c>
      <c r="J465" s="353" t="s">
        <v>17</v>
      </c>
      <c r="K465" s="188">
        <v>690</v>
      </c>
      <c r="L465" s="188"/>
      <c r="M465" s="203">
        <f t="shared" si="5"/>
        <v>0</v>
      </c>
    </row>
    <row r="466" spans="1:13" ht="15" customHeight="1">
      <c r="A466" s="353" t="s">
        <v>4992</v>
      </c>
      <c r="B466" s="354" t="s">
        <v>2119</v>
      </c>
      <c r="C466" s="475" t="s">
        <v>864</v>
      </c>
      <c r="D466" s="360" t="s">
        <v>921</v>
      </c>
      <c r="E466" s="327" t="s">
        <v>2081</v>
      </c>
      <c r="F466" s="329" t="s">
        <v>2118</v>
      </c>
      <c r="G466" s="330">
        <v>1</v>
      </c>
      <c r="H466" s="331">
        <v>6</v>
      </c>
      <c r="I466" s="332">
        <v>8.9999999999999993E-3</v>
      </c>
      <c r="J466" s="353" t="s">
        <v>17</v>
      </c>
      <c r="K466" s="188">
        <v>690</v>
      </c>
      <c r="L466" s="188"/>
      <c r="M466" s="203">
        <f t="shared" si="5"/>
        <v>0</v>
      </c>
    </row>
    <row r="467" spans="1:13" ht="15" customHeight="1">
      <c r="A467" s="353" t="s">
        <v>4992</v>
      </c>
      <c r="B467" s="354" t="s">
        <v>2203</v>
      </c>
      <c r="C467" s="475" t="s">
        <v>864</v>
      </c>
      <c r="D467" s="360" t="s">
        <v>921</v>
      </c>
      <c r="E467" s="327" t="s">
        <v>2165</v>
      </c>
      <c r="F467" s="329" t="s">
        <v>2202</v>
      </c>
      <c r="G467" s="330">
        <v>1</v>
      </c>
      <c r="H467" s="331">
        <v>6</v>
      </c>
      <c r="I467" s="332">
        <v>8.9999999999999993E-3</v>
      </c>
      <c r="J467" s="353" t="s">
        <v>17</v>
      </c>
      <c r="K467" s="188">
        <v>690</v>
      </c>
      <c r="L467" s="188"/>
      <c r="M467" s="203">
        <f t="shared" si="5"/>
        <v>0</v>
      </c>
    </row>
    <row r="468" spans="1:13" ht="15" customHeight="1">
      <c r="A468" s="353" t="s">
        <v>4992</v>
      </c>
      <c r="B468" s="354" t="s">
        <v>926</v>
      </c>
      <c r="C468" s="475" t="s">
        <v>864</v>
      </c>
      <c r="D468" s="360" t="s">
        <v>924</v>
      </c>
      <c r="E468" s="327" t="s">
        <v>866</v>
      </c>
      <c r="F468" s="329" t="s">
        <v>925</v>
      </c>
      <c r="G468" s="330">
        <v>1</v>
      </c>
      <c r="H468" s="331">
        <v>6</v>
      </c>
      <c r="I468" s="332">
        <v>8.9999999999999993E-3</v>
      </c>
      <c r="J468" s="353" t="s">
        <v>17</v>
      </c>
      <c r="K468" s="188">
        <v>770</v>
      </c>
      <c r="L468" s="188"/>
      <c r="M468" s="203">
        <f t="shared" si="5"/>
        <v>0</v>
      </c>
    </row>
    <row r="469" spans="1:13" ht="15" customHeight="1">
      <c r="A469" s="353" t="s">
        <v>4992</v>
      </c>
      <c r="B469" s="354" t="s">
        <v>1031</v>
      </c>
      <c r="C469" s="475" t="s">
        <v>864</v>
      </c>
      <c r="D469" s="360" t="s">
        <v>924</v>
      </c>
      <c r="E469" s="327" t="s">
        <v>991</v>
      </c>
      <c r="F469" s="329" t="s">
        <v>1030</v>
      </c>
      <c r="G469" s="330">
        <v>1</v>
      </c>
      <c r="H469" s="331">
        <v>6</v>
      </c>
      <c r="I469" s="332">
        <v>8.9999999999999993E-3</v>
      </c>
      <c r="J469" s="353" t="s">
        <v>17</v>
      </c>
      <c r="K469" s="188">
        <v>770</v>
      </c>
      <c r="L469" s="188"/>
      <c r="M469" s="203">
        <f t="shared" si="5"/>
        <v>0</v>
      </c>
    </row>
    <row r="470" spans="1:13" ht="15" customHeight="1">
      <c r="A470" s="353" t="s">
        <v>4992</v>
      </c>
      <c r="B470" s="354" t="s">
        <v>1199</v>
      </c>
      <c r="C470" s="475" t="s">
        <v>864</v>
      </c>
      <c r="D470" s="360" t="s">
        <v>924</v>
      </c>
      <c r="E470" s="327" t="s">
        <v>1159</v>
      </c>
      <c r="F470" s="329" t="s">
        <v>1198</v>
      </c>
      <c r="G470" s="330">
        <v>1</v>
      </c>
      <c r="H470" s="331">
        <v>6</v>
      </c>
      <c r="I470" s="332">
        <v>8.9999999999999993E-3</v>
      </c>
      <c r="J470" s="353" t="s">
        <v>17</v>
      </c>
      <c r="K470" s="188">
        <v>770</v>
      </c>
      <c r="L470" s="188"/>
      <c r="M470" s="203">
        <f t="shared" si="5"/>
        <v>0</v>
      </c>
    </row>
    <row r="471" spans="1:13" ht="15" customHeight="1">
      <c r="A471" s="353" t="s">
        <v>4992</v>
      </c>
      <c r="B471" s="354" t="s">
        <v>1282</v>
      </c>
      <c r="C471" s="475" t="s">
        <v>864</v>
      </c>
      <c r="D471" s="360" t="s">
        <v>924</v>
      </c>
      <c r="E471" s="327" t="s">
        <v>15</v>
      </c>
      <c r="F471" s="329" t="s">
        <v>1281</v>
      </c>
      <c r="G471" s="330">
        <v>1</v>
      </c>
      <c r="H471" s="331">
        <v>6</v>
      </c>
      <c r="I471" s="332">
        <v>8.9999999999999993E-3</v>
      </c>
      <c r="J471" s="353" t="s">
        <v>17</v>
      </c>
      <c r="K471" s="188">
        <v>770</v>
      </c>
      <c r="L471" s="188"/>
      <c r="M471" s="203">
        <f t="shared" si="5"/>
        <v>0</v>
      </c>
    </row>
    <row r="472" spans="1:13" ht="15" customHeight="1">
      <c r="A472" s="353" t="s">
        <v>4992</v>
      </c>
      <c r="B472" s="354" t="s">
        <v>1449</v>
      </c>
      <c r="C472" s="475" t="s">
        <v>864</v>
      </c>
      <c r="D472" s="360" t="s">
        <v>924</v>
      </c>
      <c r="E472" s="327" t="s">
        <v>32</v>
      </c>
      <c r="F472" s="329" t="s">
        <v>1448</v>
      </c>
      <c r="G472" s="330">
        <v>1</v>
      </c>
      <c r="H472" s="331">
        <v>6</v>
      </c>
      <c r="I472" s="332">
        <v>8.9999999999999993E-3</v>
      </c>
      <c r="J472" s="353" t="s">
        <v>17</v>
      </c>
      <c r="K472" s="188">
        <v>770</v>
      </c>
      <c r="L472" s="188"/>
      <c r="M472" s="203">
        <f t="shared" si="5"/>
        <v>0</v>
      </c>
    </row>
    <row r="473" spans="1:13" ht="15" customHeight="1">
      <c r="A473" s="353" t="s">
        <v>4992</v>
      </c>
      <c r="B473" s="354" t="s">
        <v>1533</v>
      </c>
      <c r="C473" s="475" t="s">
        <v>864</v>
      </c>
      <c r="D473" s="360" t="s">
        <v>924</v>
      </c>
      <c r="E473" s="327" t="s">
        <v>1493</v>
      </c>
      <c r="F473" s="329" t="s">
        <v>1532</v>
      </c>
      <c r="G473" s="330">
        <v>1</v>
      </c>
      <c r="H473" s="331">
        <v>6</v>
      </c>
      <c r="I473" s="332">
        <v>8.9999999999999993E-3</v>
      </c>
      <c r="J473" s="353" t="s">
        <v>17</v>
      </c>
      <c r="K473" s="188">
        <v>770</v>
      </c>
      <c r="L473" s="188"/>
      <c r="M473" s="203">
        <f t="shared" si="5"/>
        <v>0</v>
      </c>
    </row>
    <row r="474" spans="1:13" ht="15" customHeight="1">
      <c r="A474" s="353" t="s">
        <v>4992</v>
      </c>
      <c r="B474" s="354" t="s">
        <v>1617</v>
      </c>
      <c r="C474" s="475" t="s">
        <v>864</v>
      </c>
      <c r="D474" s="360" t="s">
        <v>924</v>
      </c>
      <c r="E474" s="327" t="s">
        <v>1577</v>
      </c>
      <c r="F474" s="329" t="s">
        <v>1616</v>
      </c>
      <c r="G474" s="330">
        <v>1</v>
      </c>
      <c r="H474" s="331">
        <v>6</v>
      </c>
      <c r="I474" s="332">
        <v>8.9999999999999993E-3</v>
      </c>
      <c r="J474" s="353" t="s">
        <v>17</v>
      </c>
      <c r="K474" s="188">
        <v>770</v>
      </c>
      <c r="L474" s="188"/>
      <c r="M474" s="203">
        <f t="shared" si="5"/>
        <v>0</v>
      </c>
    </row>
    <row r="475" spans="1:13" ht="15" customHeight="1">
      <c r="A475" s="353" t="s">
        <v>4992</v>
      </c>
      <c r="B475" s="354" t="s">
        <v>1701</v>
      </c>
      <c r="C475" s="475" t="s">
        <v>864</v>
      </c>
      <c r="D475" s="360" t="s">
        <v>924</v>
      </c>
      <c r="E475" s="327" t="s">
        <v>1661</v>
      </c>
      <c r="F475" s="329" t="s">
        <v>1700</v>
      </c>
      <c r="G475" s="330">
        <v>1</v>
      </c>
      <c r="H475" s="331">
        <v>6</v>
      </c>
      <c r="I475" s="332">
        <v>8.9999999999999993E-3</v>
      </c>
      <c r="J475" s="353" t="s">
        <v>17</v>
      </c>
      <c r="K475" s="188">
        <v>770</v>
      </c>
      <c r="L475" s="188"/>
      <c r="M475" s="203">
        <f t="shared" si="5"/>
        <v>0</v>
      </c>
    </row>
    <row r="476" spans="1:13" ht="15" customHeight="1">
      <c r="A476" s="353" t="s">
        <v>4992</v>
      </c>
      <c r="B476" s="354" t="s">
        <v>1785</v>
      </c>
      <c r="C476" s="475" t="s">
        <v>864</v>
      </c>
      <c r="D476" s="360" t="s">
        <v>924</v>
      </c>
      <c r="E476" s="327" t="s">
        <v>1745</v>
      </c>
      <c r="F476" s="329" t="s">
        <v>1784</v>
      </c>
      <c r="G476" s="330">
        <v>1</v>
      </c>
      <c r="H476" s="331">
        <v>6</v>
      </c>
      <c r="I476" s="332">
        <v>8.9999999999999993E-3</v>
      </c>
      <c r="J476" s="353" t="s">
        <v>17</v>
      </c>
      <c r="K476" s="188">
        <v>770</v>
      </c>
      <c r="L476" s="188"/>
      <c r="M476" s="203">
        <f t="shared" si="5"/>
        <v>0</v>
      </c>
    </row>
    <row r="477" spans="1:13" ht="15" customHeight="1">
      <c r="A477" s="353" t="s">
        <v>4992</v>
      </c>
      <c r="B477" s="354" t="s">
        <v>1953</v>
      </c>
      <c r="C477" s="475" t="s">
        <v>864</v>
      </c>
      <c r="D477" s="360" t="s">
        <v>924</v>
      </c>
      <c r="E477" s="327" t="s">
        <v>1913</v>
      </c>
      <c r="F477" s="329" t="s">
        <v>1952</v>
      </c>
      <c r="G477" s="330">
        <v>1</v>
      </c>
      <c r="H477" s="331">
        <v>6</v>
      </c>
      <c r="I477" s="332">
        <v>8.9999999999999993E-3</v>
      </c>
      <c r="J477" s="353" t="s">
        <v>17</v>
      </c>
      <c r="K477" s="188">
        <v>770</v>
      </c>
      <c r="L477" s="188"/>
      <c r="M477" s="203">
        <f t="shared" si="5"/>
        <v>0</v>
      </c>
    </row>
    <row r="478" spans="1:13" ht="15" customHeight="1">
      <c r="A478" s="353" t="s">
        <v>4992</v>
      </c>
      <c r="B478" s="354" t="s">
        <v>2037</v>
      </c>
      <c r="C478" s="475" t="s">
        <v>864</v>
      </c>
      <c r="D478" s="360" t="s">
        <v>924</v>
      </c>
      <c r="E478" s="327" t="s">
        <v>1997</v>
      </c>
      <c r="F478" s="329" t="s">
        <v>2036</v>
      </c>
      <c r="G478" s="330">
        <v>1</v>
      </c>
      <c r="H478" s="331">
        <v>6</v>
      </c>
      <c r="I478" s="332">
        <v>8.9999999999999993E-3</v>
      </c>
      <c r="J478" s="353" t="s">
        <v>17</v>
      </c>
      <c r="K478" s="188">
        <v>770</v>
      </c>
      <c r="L478" s="188"/>
      <c r="M478" s="203">
        <f t="shared" si="5"/>
        <v>0</v>
      </c>
    </row>
    <row r="479" spans="1:13" ht="15" customHeight="1">
      <c r="A479" s="353" t="s">
        <v>4992</v>
      </c>
      <c r="B479" s="354" t="s">
        <v>1115</v>
      </c>
      <c r="C479" s="475" t="s">
        <v>864</v>
      </c>
      <c r="D479" s="360" t="s">
        <v>924</v>
      </c>
      <c r="E479" s="327" t="s">
        <v>1075</v>
      </c>
      <c r="F479" s="329" t="s">
        <v>1114</v>
      </c>
      <c r="G479" s="330">
        <v>1</v>
      </c>
      <c r="H479" s="331">
        <v>6</v>
      </c>
      <c r="I479" s="332">
        <v>8.9999999999999993E-3</v>
      </c>
      <c r="J479" s="353" t="s">
        <v>17</v>
      </c>
      <c r="K479" s="188">
        <v>840</v>
      </c>
      <c r="L479" s="188"/>
      <c r="M479" s="203">
        <f t="shared" si="5"/>
        <v>0</v>
      </c>
    </row>
    <row r="480" spans="1:13" ht="15" customHeight="1">
      <c r="A480" s="353" t="s">
        <v>4992</v>
      </c>
      <c r="B480" s="354" t="s">
        <v>1366</v>
      </c>
      <c r="C480" s="475" t="s">
        <v>864</v>
      </c>
      <c r="D480" s="360" t="s">
        <v>924</v>
      </c>
      <c r="E480" s="327" t="s">
        <v>1326</v>
      </c>
      <c r="F480" s="329" t="s">
        <v>1365</v>
      </c>
      <c r="G480" s="330">
        <v>1</v>
      </c>
      <c r="H480" s="331">
        <v>6</v>
      </c>
      <c r="I480" s="332">
        <v>8.9999999999999993E-3</v>
      </c>
      <c r="J480" s="353" t="s">
        <v>17</v>
      </c>
      <c r="K480" s="188">
        <v>840</v>
      </c>
      <c r="L480" s="188"/>
      <c r="M480" s="203">
        <f t="shared" si="5"/>
        <v>0</v>
      </c>
    </row>
    <row r="481" spans="1:13" ht="15" customHeight="1">
      <c r="A481" s="353" t="s">
        <v>4992</v>
      </c>
      <c r="B481" s="354" t="s">
        <v>1869</v>
      </c>
      <c r="C481" s="475" t="s">
        <v>864</v>
      </c>
      <c r="D481" s="360" t="s">
        <v>924</v>
      </c>
      <c r="E481" s="327" t="s">
        <v>1829</v>
      </c>
      <c r="F481" s="329" t="s">
        <v>1868</v>
      </c>
      <c r="G481" s="330">
        <v>1</v>
      </c>
      <c r="H481" s="331">
        <v>6</v>
      </c>
      <c r="I481" s="332">
        <v>8.9999999999999993E-3</v>
      </c>
      <c r="J481" s="353" t="s">
        <v>17</v>
      </c>
      <c r="K481" s="188">
        <v>840</v>
      </c>
      <c r="L481" s="188"/>
      <c r="M481" s="203">
        <f t="shared" si="5"/>
        <v>0</v>
      </c>
    </row>
    <row r="482" spans="1:13" ht="15" customHeight="1">
      <c r="A482" s="353" t="s">
        <v>4992</v>
      </c>
      <c r="B482" s="354" t="s">
        <v>2121</v>
      </c>
      <c r="C482" s="475" t="s">
        <v>864</v>
      </c>
      <c r="D482" s="360" t="s">
        <v>924</v>
      </c>
      <c r="E482" s="327" t="s">
        <v>2081</v>
      </c>
      <c r="F482" s="329" t="s">
        <v>2120</v>
      </c>
      <c r="G482" s="330">
        <v>1</v>
      </c>
      <c r="H482" s="331">
        <v>6</v>
      </c>
      <c r="I482" s="332">
        <v>8.9999999999999993E-3</v>
      </c>
      <c r="J482" s="353" t="s">
        <v>17</v>
      </c>
      <c r="K482" s="188">
        <v>840</v>
      </c>
      <c r="L482" s="188"/>
      <c r="M482" s="203">
        <f t="shared" si="5"/>
        <v>0</v>
      </c>
    </row>
    <row r="483" spans="1:13" ht="15" customHeight="1">
      <c r="A483" s="353" t="s">
        <v>4992</v>
      </c>
      <c r="B483" s="354" t="s">
        <v>2205</v>
      </c>
      <c r="C483" s="475" t="s">
        <v>864</v>
      </c>
      <c r="D483" s="360" t="s">
        <v>924</v>
      </c>
      <c r="E483" s="327" t="s">
        <v>2165</v>
      </c>
      <c r="F483" s="329" t="s">
        <v>2204</v>
      </c>
      <c r="G483" s="330">
        <v>1</v>
      </c>
      <c r="H483" s="331">
        <v>6</v>
      </c>
      <c r="I483" s="332">
        <v>8.9999999999999993E-3</v>
      </c>
      <c r="J483" s="353" t="s">
        <v>17</v>
      </c>
      <c r="K483" s="188">
        <v>840</v>
      </c>
      <c r="L483" s="188"/>
      <c r="M483" s="203">
        <f t="shared" si="5"/>
        <v>0</v>
      </c>
    </row>
    <row r="484" spans="1:13" ht="15" customHeight="1">
      <c r="A484" s="353" t="s">
        <v>4992</v>
      </c>
      <c r="B484" s="354" t="s">
        <v>929</v>
      </c>
      <c r="C484" s="475" t="s">
        <v>864</v>
      </c>
      <c r="D484" s="360" t="s">
        <v>927</v>
      </c>
      <c r="E484" s="327" t="s">
        <v>866</v>
      </c>
      <c r="F484" s="329" t="s">
        <v>928</v>
      </c>
      <c r="G484" s="330">
        <v>1</v>
      </c>
      <c r="H484" s="331">
        <v>6</v>
      </c>
      <c r="I484" s="332">
        <v>8.9999999999999993E-3</v>
      </c>
      <c r="J484" s="353" t="s">
        <v>17</v>
      </c>
      <c r="K484" s="188">
        <v>740</v>
      </c>
      <c r="L484" s="188"/>
      <c r="M484" s="203">
        <f t="shared" ref="M484:M547" si="6">K484*L484</f>
        <v>0</v>
      </c>
    </row>
    <row r="485" spans="1:13" ht="15" customHeight="1">
      <c r="A485" s="353" t="s">
        <v>4992</v>
      </c>
      <c r="B485" s="354" t="s">
        <v>1033</v>
      </c>
      <c r="C485" s="475" t="s">
        <v>864</v>
      </c>
      <c r="D485" s="360" t="s">
        <v>927</v>
      </c>
      <c r="E485" s="327" t="s">
        <v>991</v>
      </c>
      <c r="F485" s="329" t="s">
        <v>1032</v>
      </c>
      <c r="G485" s="330">
        <v>1</v>
      </c>
      <c r="H485" s="331">
        <v>6</v>
      </c>
      <c r="I485" s="332">
        <v>8.9999999999999993E-3</v>
      </c>
      <c r="J485" s="353" t="s">
        <v>17</v>
      </c>
      <c r="K485" s="188">
        <v>740</v>
      </c>
      <c r="L485" s="188"/>
      <c r="M485" s="203">
        <f t="shared" si="6"/>
        <v>0</v>
      </c>
    </row>
    <row r="486" spans="1:13" ht="15" customHeight="1">
      <c r="A486" s="353" t="s">
        <v>4992</v>
      </c>
      <c r="B486" s="354" t="s">
        <v>1201</v>
      </c>
      <c r="C486" s="475" t="s">
        <v>864</v>
      </c>
      <c r="D486" s="360" t="s">
        <v>927</v>
      </c>
      <c r="E486" s="327" t="s">
        <v>1159</v>
      </c>
      <c r="F486" s="329" t="s">
        <v>1200</v>
      </c>
      <c r="G486" s="330">
        <v>1</v>
      </c>
      <c r="H486" s="331">
        <v>6</v>
      </c>
      <c r="I486" s="332">
        <v>8.9999999999999993E-3</v>
      </c>
      <c r="J486" s="353" t="s">
        <v>17</v>
      </c>
      <c r="K486" s="188">
        <v>740</v>
      </c>
      <c r="L486" s="188"/>
      <c r="M486" s="203">
        <f t="shared" si="6"/>
        <v>0</v>
      </c>
    </row>
    <row r="487" spans="1:13" ht="15" customHeight="1">
      <c r="A487" s="353" t="s">
        <v>4992</v>
      </c>
      <c r="B487" s="354" t="s">
        <v>1284</v>
      </c>
      <c r="C487" s="475" t="s">
        <v>864</v>
      </c>
      <c r="D487" s="360" t="s">
        <v>927</v>
      </c>
      <c r="E487" s="327" t="s">
        <v>15</v>
      </c>
      <c r="F487" s="329" t="s">
        <v>1283</v>
      </c>
      <c r="G487" s="330">
        <v>1</v>
      </c>
      <c r="H487" s="331">
        <v>6</v>
      </c>
      <c r="I487" s="332">
        <v>8.9999999999999993E-3</v>
      </c>
      <c r="J487" s="353" t="s">
        <v>17</v>
      </c>
      <c r="K487" s="188">
        <v>740</v>
      </c>
      <c r="L487" s="188"/>
      <c r="M487" s="203">
        <f t="shared" si="6"/>
        <v>0</v>
      </c>
    </row>
    <row r="488" spans="1:13" ht="15" customHeight="1">
      <c r="A488" s="353" t="s">
        <v>4992</v>
      </c>
      <c r="B488" s="354" t="s">
        <v>1451</v>
      </c>
      <c r="C488" s="475" t="s">
        <v>864</v>
      </c>
      <c r="D488" s="360" t="s">
        <v>927</v>
      </c>
      <c r="E488" s="327" t="s">
        <v>32</v>
      </c>
      <c r="F488" s="329" t="s">
        <v>1450</v>
      </c>
      <c r="G488" s="330">
        <v>1</v>
      </c>
      <c r="H488" s="331">
        <v>6</v>
      </c>
      <c r="I488" s="332">
        <v>8.9999999999999993E-3</v>
      </c>
      <c r="J488" s="353" t="s">
        <v>17</v>
      </c>
      <c r="K488" s="188">
        <v>740</v>
      </c>
      <c r="L488" s="188"/>
      <c r="M488" s="203">
        <f t="shared" si="6"/>
        <v>0</v>
      </c>
    </row>
    <row r="489" spans="1:13" ht="15" customHeight="1">
      <c r="A489" s="353" t="s">
        <v>4992</v>
      </c>
      <c r="B489" s="354" t="s">
        <v>1535</v>
      </c>
      <c r="C489" s="475" t="s">
        <v>864</v>
      </c>
      <c r="D489" s="360" t="s">
        <v>927</v>
      </c>
      <c r="E489" s="327" t="s">
        <v>1493</v>
      </c>
      <c r="F489" s="329" t="s">
        <v>1534</v>
      </c>
      <c r="G489" s="330">
        <v>1</v>
      </c>
      <c r="H489" s="331">
        <v>6</v>
      </c>
      <c r="I489" s="332">
        <v>8.9999999999999993E-3</v>
      </c>
      <c r="J489" s="353" t="s">
        <v>17</v>
      </c>
      <c r="K489" s="188">
        <v>740</v>
      </c>
      <c r="L489" s="188"/>
      <c r="M489" s="203">
        <f t="shared" si="6"/>
        <v>0</v>
      </c>
    </row>
    <row r="490" spans="1:13" ht="15" customHeight="1">
      <c r="A490" s="353" t="s">
        <v>4992</v>
      </c>
      <c r="B490" s="354" t="s">
        <v>1619</v>
      </c>
      <c r="C490" s="475" t="s">
        <v>864</v>
      </c>
      <c r="D490" s="360" t="s">
        <v>927</v>
      </c>
      <c r="E490" s="327" t="s">
        <v>1577</v>
      </c>
      <c r="F490" s="329" t="s">
        <v>1618</v>
      </c>
      <c r="G490" s="330">
        <v>1</v>
      </c>
      <c r="H490" s="331">
        <v>6</v>
      </c>
      <c r="I490" s="332">
        <v>8.9999999999999993E-3</v>
      </c>
      <c r="J490" s="353" t="s">
        <v>17</v>
      </c>
      <c r="K490" s="188">
        <v>740</v>
      </c>
      <c r="L490" s="188"/>
      <c r="M490" s="203">
        <f t="shared" si="6"/>
        <v>0</v>
      </c>
    </row>
    <row r="491" spans="1:13" ht="15" customHeight="1">
      <c r="A491" s="353" t="s">
        <v>4992</v>
      </c>
      <c r="B491" s="354" t="s">
        <v>1703</v>
      </c>
      <c r="C491" s="475" t="s">
        <v>864</v>
      </c>
      <c r="D491" s="360" t="s">
        <v>927</v>
      </c>
      <c r="E491" s="327" t="s">
        <v>1661</v>
      </c>
      <c r="F491" s="329" t="s">
        <v>1702</v>
      </c>
      <c r="G491" s="330">
        <v>1</v>
      </c>
      <c r="H491" s="331">
        <v>6</v>
      </c>
      <c r="I491" s="332">
        <v>8.9999999999999993E-3</v>
      </c>
      <c r="J491" s="353" t="s">
        <v>17</v>
      </c>
      <c r="K491" s="188">
        <v>740</v>
      </c>
      <c r="L491" s="188"/>
      <c r="M491" s="203">
        <f t="shared" si="6"/>
        <v>0</v>
      </c>
    </row>
    <row r="492" spans="1:13" ht="15" customHeight="1">
      <c r="A492" s="353" t="s">
        <v>4992</v>
      </c>
      <c r="B492" s="354" t="s">
        <v>1787</v>
      </c>
      <c r="C492" s="475" t="s">
        <v>864</v>
      </c>
      <c r="D492" s="360" t="s">
        <v>927</v>
      </c>
      <c r="E492" s="327" t="s">
        <v>1745</v>
      </c>
      <c r="F492" s="329" t="s">
        <v>1786</v>
      </c>
      <c r="G492" s="330">
        <v>1</v>
      </c>
      <c r="H492" s="331">
        <v>6</v>
      </c>
      <c r="I492" s="332">
        <v>8.9999999999999993E-3</v>
      </c>
      <c r="J492" s="353" t="s">
        <v>17</v>
      </c>
      <c r="K492" s="188">
        <v>740</v>
      </c>
      <c r="L492" s="188"/>
      <c r="M492" s="203">
        <f t="shared" si="6"/>
        <v>0</v>
      </c>
    </row>
    <row r="493" spans="1:13" ht="15" customHeight="1">
      <c r="A493" s="353" t="s">
        <v>4992</v>
      </c>
      <c r="B493" s="354" t="s">
        <v>1955</v>
      </c>
      <c r="C493" s="475" t="s">
        <v>864</v>
      </c>
      <c r="D493" s="360" t="s">
        <v>927</v>
      </c>
      <c r="E493" s="327" t="s">
        <v>1913</v>
      </c>
      <c r="F493" s="329" t="s">
        <v>1954</v>
      </c>
      <c r="G493" s="330">
        <v>1</v>
      </c>
      <c r="H493" s="331">
        <v>6</v>
      </c>
      <c r="I493" s="332">
        <v>8.9999999999999993E-3</v>
      </c>
      <c r="J493" s="353" t="s">
        <v>17</v>
      </c>
      <c r="K493" s="188">
        <v>740</v>
      </c>
      <c r="L493" s="188"/>
      <c r="M493" s="203">
        <f t="shared" si="6"/>
        <v>0</v>
      </c>
    </row>
    <row r="494" spans="1:13" ht="15" customHeight="1">
      <c r="A494" s="353" t="s">
        <v>4992</v>
      </c>
      <c r="B494" s="354" t="s">
        <v>2039</v>
      </c>
      <c r="C494" s="475" t="s">
        <v>864</v>
      </c>
      <c r="D494" s="360" t="s">
        <v>927</v>
      </c>
      <c r="E494" s="327" t="s">
        <v>1997</v>
      </c>
      <c r="F494" s="329" t="s">
        <v>2038</v>
      </c>
      <c r="G494" s="330">
        <v>1</v>
      </c>
      <c r="H494" s="331">
        <v>6</v>
      </c>
      <c r="I494" s="332">
        <v>8.9999999999999993E-3</v>
      </c>
      <c r="J494" s="353" t="s">
        <v>17</v>
      </c>
      <c r="K494" s="188">
        <v>740</v>
      </c>
      <c r="L494" s="188"/>
      <c r="M494" s="203">
        <f t="shared" si="6"/>
        <v>0</v>
      </c>
    </row>
    <row r="495" spans="1:13" ht="15" customHeight="1">
      <c r="A495" s="353" t="s">
        <v>4992</v>
      </c>
      <c r="B495" s="354" t="s">
        <v>1117</v>
      </c>
      <c r="C495" s="475" t="s">
        <v>864</v>
      </c>
      <c r="D495" s="360" t="s">
        <v>927</v>
      </c>
      <c r="E495" s="327" t="s">
        <v>1075</v>
      </c>
      <c r="F495" s="329" t="s">
        <v>1116</v>
      </c>
      <c r="G495" s="330">
        <v>1</v>
      </c>
      <c r="H495" s="331">
        <v>6</v>
      </c>
      <c r="I495" s="332">
        <v>8.9999999999999993E-3</v>
      </c>
      <c r="J495" s="353" t="s">
        <v>17</v>
      </c>
      <c r="K495" s="188">
        <v>810</v>
      </c>
      <c r="L495" s="188"/>
      <c r="M495" s="203">
        <f t="shared" si="6"/>
        <v>0</v>
      </c>
    </row>
    <row r="496" spans="1:13" ht="15" customHeight="1">
      <c r="A496" s="353" t="s">
        <v>4992</v>
      </c>
      <c r="B496" s="354" t="s">
        <v>1368</v>
      </c>
      <c r="C496" s="475" t="s">
        <v>864</v>
      </c>
      <c r="D496" s="360" t="s">
        <v>927</v>
      </c>
      <c r="E496" s="327" t="s">
        <v>1326</v>
      </c>
      <c r="F496" s="329" t="s">
        <v>1367</v>
      </c>
      <c r="G496" s="330">
        <v>1</v>
      </c>
      <c r="H496" s="331">
        <v>6</v>
      </c>
      <c r="I496" s="332">
        <v>8.9999999999999993E-3</v>
      </c>
      <c r="J496" s="353" t="s">
        <v>17</v>
      </c>
      <c r="K496" s="188">
        <v>810</v>
      </c>
      <c r="L496" s="188"/>
      <c r="M496" s="203">
        <f t="shared" si="6"/>
        <v>0</v>
      </c>
    </row>
    <row r="497" spans="1:13" ht="15" customHeight="1">
      <c r="A497" s="353" t="s">
        <v>4992</v>
      </c>
      <c r="B497" s="354" t="s">
        <v>1871</v>
      </c>
      <c r="C497" s="475" t="s">
        <v>864</v>
      </c>
      <c r="D497" s="360" t="s">
        <v>927</v>
      </c>
      <c r="E497" s="327" t="s">
        <v>1829</v>
      </c>
      <c r="F497" s="329" t="s">
        <v>1870</v>
      </c>
      <c r="G497" s="330">
        <v>1</v>
      </c>
      <c r="H497" s="331">
        <v>6</v>
      </c>
      <c r="I497" s="332">
        <v>8.9999999999999993E-3</v>
      </c>
      <c r="J497" s="353" t="s">
        <v>17</v>
      </c>
      <c r="K497" s="188">
        <v>810</v>
      </c>
      <c r="L497" s="188"/>
      <c r="M497" s="203">
        <f t="shared" si="6"/>
        <v>0</v>
      </c>
    </row>
    <row r="498" spans="1:13" ht="15" customHeight="1">
      <c r="A498" s="353" t="s">
        <v>4992</v>
      </c>
      <c r="B498" s="354" t="s">
        <v>2123</v>
      </c>
      <c r="C498" s="475" t="s">
        <v>864</v>
      </c>
      <c r="D498" s="360" t="s">
        <v>927</v>
      </c>
      <c r="E498" s="327" t="s">
        <v>2081</v>
      </c>
      <c r="F498" s="329" t="s">
        <v>2122</v>
      </c>
      <c r="G498" s="330">
        <v>1</v>
      </c>
      <c r="H498" s="331">
        <v>6</v>
      </c>
      <c r="I498" s="332">
        <v>8.9999999999999993E-3</v>
      </c>
      <c r="J498" s="353" t="s">
        <v>17</v>
      </c>
      <c r="K498" s="188">
        <v>810</v>
      </c>
      <c r="L498" s="188"/>
      <c r="M498" s="203">
        <f t="shared" si="6"/>
        <v>0</v>
      </c>
    </row>
    <row r="499" spans="1:13" ht="15" customHeight="1">
      <c r="A499" s="353" t="s">
        <v>4992</v>
      </c>
      <c r="B499" s="354" t="s">
        <v>2207</v>
      </c>
      <c r="C499" s="475" t="s">
        <v>864</v>
      </c>
      <c r="D499" s="360" t="s">
        <v>927</v>
      </c>
      <c r="E499" s="327" t="s">
        <v>2165</v>
      </c>
      <c r="F499" s="329" t="s">
        <v>2206</v>
      </c>
      <c r="G499" s="330">
        <v>1</v>
      </c>
      <c r="H499" s="331">
        <v>6</v>
      </c>
      <c r="I499" s="332">
        <v>8.9999999999999993E-3</v>
      </c>
      <c r="J499" s="353" t="s">
        <v>17</v>
      </c>
      <c r="K499" s="188">
        <v>810</v>
      </c>
      <c r="L499" s="188"/>
      <c r="M499" s="203">
        <f t="shared" si="6"/>
        <v>0</v>
      </c>
    </row>
    <row r="500" spans="1:13" ht="15" customHeight="1">
      <c r="A500" s="353" t="s">
        <v>4992</v>
      </c>
      <c r="B500" s="354" t="s">
        <v>932</v>
      </c>
      <c r="C500" s="475" t="s">
        <v>864</v>
      </c>
      <c r="D500" s="360" t="s">
        <v>930</v>
      </c>
      <c r="E500" s="327" t="s">
        <v>866</v>
      </c>
      <c r="F500" s="329" t="s">
        <v>931</v>
      </c>
      <c r="G500" s="330">
        <v>1</v>
      </c>
      <c r="H500" s="331">
        <v>6</v>
      </c>
      <c r="I500" s="332">
        <v>8.9999999999999993E-3</v>
      </c>
      <c r="J500" s="353" t="s">
        <v>17</v>
      </c>
      <c r="K500" s="188">
        <v>790</v>
      </c>
      <c r="L500" s="188"/>
      <c r="M500" s="203">
        <f t="shared" si="6"/>
        <v>0</v>
      </c>
    </row>
    <row r="501" spans="1:13" ht="15" customHeight="1">
      <c r="A501" s="353" t="s">
        <v>4992</v>
      </c>
      <c r="B501" s="354" t="s">
        <v>1035</v>
      </c>
      <c r="C501" s="475" t="s">
        <v>864</v>
      </c>
      <c r="D501" s="360" t="s">
        <v>930</v>
      </c>
      <c r="E501" s="327" t="s">
        <v>991</v>
      </c>
      <c r="F501" s="329" t="s">
        <v>1034</v>
      </c>
      <c r="G501" s="330">
        <v>1</v>
      </c>
      <c r="H501" s="331">
        <v>6</v>
      </c>
      <c r="I501" s="332">
        <v>8.9999999999999993E-3</v>
      </c>
      <c r="J501" s="353" t="s">
        <v>17</v>
      </c>
      <c r="K501" s="188">
        <v>790</v>
      </c>
      <c r="L501" s="188"/>
      <c r="M501" s="203">
        <f t="shared" si="6"/>
        <v>0</v>
      </c>
    </row>
    <row r="502" spans="1:13" ht="15" customHeight="1">
      <c r="A502" s="353" t="s">
        <v>4992</v>
      </c>
      <c r="B502" s="354" t="s">
        <v>1203</v>
      </c>
      <c r="C502" s="475" t="s">
        <v>864</v>
      </c>
      <c r="D502" s="360" t="s">
        <v>930</v>
      </c>
      <c r="E502" s="327" t="s">
        <v>1159</v>
      </c>
      <c r="F502" s="329" t="s">
        <v>1202</v>
      </c>
      <c r="G502" s="330">
        <v>1</v>
      </c>
      <c r="H502" s="331">
        <v>6</v>
      </c>
      <c r="I502" s="332">
        <v>8.9999999999999993E-3</v>
      </c>
      <c r="J502" s="353" t="s">
        <v>17</v>
      </c>
      <c r="K502" s="188">
        <v>790</v>
      </c>
      <c r="L502" s="188"/>
      <c r="M502" s="203">
        <f t="shared" si="6"/>
        <v>0</v>
      </c>
    </row>
    <row r="503" spans="1:13" ht="15" customHeight="1">
      <c r="A503" s="353" t="s">
        <v>4992</v>
      </c>
      <c r="B503" s="354" t="s">
        <v>1286</v>
      </c>
      <c r="C503" s="475" t="s">
        <v>864</v>
      </c>
      <c r="D503" s="360" t="s">
        <v>930</v>
      </c>
      <c r="E503" s="327" t="s">
        <v>15</v>
      </c>
      <c r="F503" s="329" t="s">
        <v>1285</v>
      </c>
      <c r="G503" s="330">
        <v>1</v>
      </c>
      <c r="H503" s="331">
        <v>6</v>
      </c>
      <c r="I503" s="332">
        <v>8.9999999999999993E-3</v>
      </c>
      <c r="J503" s="353" t="s">
        <v>17</v>
      </c>
      <c r="K503" s="188">
        <v>790</v>
      </c>
      <c r="L503" s="188"/>
      <c r="M503" s="203">
        <f t="shared" si="6"/>
        <v>0</v>
      </c>
    </row>
    <row r="504" spans="1:13" ht="15" customHeight="1">
      <c r="A504" s="353" t="s">
        <v>4992</v>
      </c>
      <c r="B504" s="354" t="s">
        <v>1453</v>
      </c>
      <c r="C504" s="475" t="s">
        <v>864</v>
      </c>
      <c r="D504" s="360" t="s">
        <v>930</v>
      </c>
      <c r="E504" s="327" t="s">
        <v>32</v>
      </c>
      <c r="F504" s="329" t="s">
        <v>1452</v>
      </c>
      <c r="G504" s="330">
        <v>1</v>
      </c>
      <c r="H504" s="331">
        <v>6</v>
      </c>
      <c r="I504" s="332">
        <v>8.9999999999999993E-3</v>
      </c>
      <c r="J504" s="353" t="s">
        <v>17</v>
      </c>
      <c r="K504" s="188">
        <v>790</v>
      </c>
      <c r="L504" s="188"/>
      <c r="M504" s="203">
        <f t="shared" si="6"/>
        <v>0</v>
      </c>
    </row>
    <row r="505" spans="1:13" ht="15" customHeight="1">
      <c r="A505" s="353" t="s">
        <v>4992</v>
      </c>
      <c r="B505" s="354" t="s">
        <v>1537</v>
      </c>
      <c r="C505" s="475" t="s">
        <v>864</v>
      </c>
      <c r="D505" s="360" t="s">
        <v>930</v>
      </c>
      <c r="E505" s="327" t="s">
        <v>1493</v>
      </c>
      <c r="F505" s="329" t="s">
        <v>1536</v>
      </c>
      <c r="G505" s="330">
        <v>1</v>
      </c>
      <c r="H505" s="331">
        <v>6</v>
      </c>
      <c r="I505" s="332">
        <v>8.9999999999999993E-3</v>
      </c>
      <c r="J505" s="353" t="s">
        <v>17</v>
      </c>
      <c r="K505" s="188">
        <v>790</v>
      </c>
      <c r="L505" s="188"/>
      <c r="M505" s="203">
        <f t="shared" si="6"/>
        <v>0</v>
      </c>
    </row>
    <row r="506" spans="1:13" ht="15" customHeight="1">
      <c r="A506" s="353" t="s">
        <v>4992</v>
      </c>
      <c r="B506" s="354" t="s">
        <v>1621</v>
      </c>
      <c r="C506" s="475" t="s">
        <v>864</v>
      </c>
      <c r="D506" s="360" t="s">
        <v>930</v>
      </c>
      <c r="E506" s="327" t="s">
        <v>1577</v>
      </c>
      <c r="F506" s="329" t="s">
        <v>1620</v>
      </c>
      <c r="G506" s="330">
        <v>1</v>
      </c>
      <c r="H506" s="331">
        <v>6</v>
      </c>
      <c r="I506" s="332">
        <v>8.9999999999999993E-3</v>
      </c>
      <c r="J506" s="353" t="s">
        <v>17</v>
      </c>
      <c r="K506" s="188">
        <v>790</v>
      </c>
      <c r="L506" s="188"/>
      <c r="M506" s="203">
        <f t="shared" si="6"/>
        <v>0</v>
      </c>
    </row>
    <row r="507" spans="1:13" ht="15" customHeight="1">
      <c r="A507" s="353" t="s">
        <v>4992</v>
      </c>
      <c r="B507" s="354" t="s">
        <v>1705</v>
      </c>
      <c r="C507" s="475" t="s">
        <v>864</v>
      </c>
      <c r="D507" s="360" t="s">
        <v>930</v>
      </c>
      <c r="E507" s="327" t="s">
        <v>1661</v>
      </c>
      <c r="F507" s="329" t="s">
        <v>1704</v>
      </c>
      <c r="G507" s="330">
        <v>1</v>
      </c>
      <c r="H507" s="331">
        <v>6</v>
      </c>
      <c r="I507" s="332">
        <v>8.9999999999999993E-3</v>
      </c>
      <c r="J507" s="353" t="s">
        <v>17</v>
      </c>
      <c r="K507" s="188">
        <v>790</v>
      </c>
      <c r="L507" s="188"/>
      <c r="M507" s="203">
        <f t="shared" si="6"/>
        <v>0</v>
      </c>
    </row>
    <row r="508" spans="1:13" ht="15" customHeight="1">
      <c r="A508" s="353" t="s">
        <v>4992</v>
      </c>
      <c r="B508" s="354" t="s">
        <v>1789</v>
      </c>
      <c r="C508" s="475" t="s">
        <v>864</v>
      </c>
      <c r="D508" s="360" t="s">
        <v>930</v>
      </c>
      <c r="E508" s="327" t="s">
        <v>1745</v>
      </c>
      <c r="F508" s="329" t="s">
        <v>1788</v>
      </c>
      <c r="G508" s="330">
        <v>1</v>
      </c>
      <c r="H508" s="331">
        <v>6</v>
      </c>
      <c r="I508" s="332">
        <v>8.9999999999999993E-3</v>
      </c>
      <c r="J508" s="353" t="s">
        <v>17</v>
      </c>
      <c r="K508" s="188">
        <v>790</v>
      </c>
      <c r="L508" s="188"/>
      <c r="M508" s="203">
        <f t="shared" si="6"/>
        <v>0</v>
      </c>
    </row>
    <row r="509" spans="1:13" ht="15" customHeight="1">
      <c r="A509" s="353" t="s">
        <v>4992</v>
      </c>
      <c r="B509" s="354" t="s">
        <v>1957</v>
      </c>
      <c r="C509" s="475" t="s">
        <v>864</v>
      </c>
      <c r="D509" s="360" t="s">
        <v>930</v>
      </c>
      <c r="E509" s="327" t="s">
        <v>1913</v>
      </c>
      <c r="F509" s="329" t="s">
        <v>1956</v>
      </c>
      <c r="G509" s="330">
        <v>1</v>
      </c>
      <c r="H509" s="331">
        <v>6</v>
      </c>
      <c r="I509" s="332">
        <v>8.9999999999999993E-3</v>
      </c>
      <c r="J509" s="353" t="s">
        <v>17</v>
      </c>
      <c r="K509" s="188">
        <v>790</v>
      </c>
      <c r="L509" s="188"/>
      <c r="M509" s="203">
        <f t="shared" si="6"/>
        <v>0</v>
      </c>
    </row>
    <row r="510" spans="1:13" ht="15" customHeight="1">
      <c r="A510" s="353" t="s">
        <v>4992</v>
      </c>
      <c r="B510" s="354" t="s">
        <v>2041</v>
      </c>
      <c r="C510" s="475" t="s">
        <v>864</v>
      </c>
      <c r="D510" s="360" t="s">
        <v>930</v>
      </c>
      <c r="E510" s="327" t="s">
        <v>1997</v>
      </c>
      <c r="F510" s="329" t="s">
        <v>2040</v>
      </c>
      <c r="G510" s="330">
        <v>1</v>
      </c>
      <c r="H510" s="331">
        <v>6</v>
      </c>
      <c r="I510" s="332">
        <v>8.9999999999999993E-3</v>
      </c>
      <c r="J510" s="353" t="s">
        <v>17</v>
      </c>
      <c r="K510" s="188">
        <v>790</v>
      </c>
      <c r="L510" s="188"/>
      <c r="M510" s="203">
        <f t="shared" si="6"/>
        <v>0</v>
      </c>
    </row>
    <row r="511" spans="1:13" ht="15" customHeight="1">
      <c r="A511" s="353" t="s">
        <v>4992</v>
      </c>
      <c r="B511" s="354" t="s">
        <v>1119</v>
      </c>
      <c r="C511" s="475" t="s">
        <v>864</v>
      </c>
      <c r="D511" s="360" t="s">
        <v>930</v>
      </c>
      <c r="E511" s="327" t="s">
        <v>1075</v>
      </c>
      <c r="F511" s="329" t="s">
        <v>1118</v>
      </c>
      <c r="G511" s="330">
        <v>1</v>
      </c>
      <c r="H511" s="331">
        <v>6</v>
      </c>
      <c r="I511" s="332">
        <v>8.9999999999999993E-3</v>
      </c>
      <c r="J511" s="353" t="s">
        <v>17</v>
      </c>
      <c r="K511" s="188">
        <v>860</v>
      </c>
      <c r="L511" s="188"/>
      <c r="M511" s="203">
        <f t="shared" si="6"/>
        <v>0</v>
      </c>
    </row>
    <row r="512" spans="1:13" ht="15" customHeight="1">
      <c r="A512" s="353" t="s">
        <v>4992</v>
      </c>
      <c r="B512" s="354" t="s">
        <v>1370</v>
      </c>
      <c r="C512" s="475" t="s">
        <v>864</v>
      </c>
      <c r="D512" s="360" t="s">
        <v>930</v>
      </c>
      <c r="E512" s="327" t="s">
        <v>1326</v>
      </c>
      <c r="F512" s="329" t="s">
        <v>1369</v>
      </c>
      <c r="G512" s="330">
        <v>1</v>
      </c>
      <c r="H512" s="331">
        <v>6</v>
      </c>
      <c r="I512" s="332">
        <v>8.9999999999999993E-3</v>
      </c>
      <c r="J512" s="353" t="s">
        <v>17</v>
      </c>
      <c r="K512" s="188">
        <v>860</v>
      </c>
      <c r="L512" s="188"/>
      <c r="M512" s="203">
        <f t="shared" si="6"/>
        <v>0</v>
      </c>
    </row>
    <row r="513" spans="1:13" ht="15" customHeight="1">
      <c r="A513" s="353" t="s">
        <v>4992</v>
      </c>
      <c r="B513" s="354" t="s">
        <v>1873</v>
      </c>
      <c r="C513" s="475" t="s">
        <v>864</v>
      </c>
      <c r="D513" s="360" t="s">
        <v>930</v>
      </c>
      <c r="E513" s="327" t="s">
        <v>1829</v>
      </c>
      <c r="F513" s="329" t="s">
        <v>1872</v>
      </c>
      <c r="G513" s="330">
        <v>1</v>
      </c>
      <c r="H513" s="331">
        <v>6</v>
      </c>
      <c r="I513" s="332">
        <v>8.9999999999999993E-3</v>
      </c>
      <c r="J513" s="353" t="s">
        <v>17</v>
      </c>
      <c r="K513" s="188">
        <v>860</v>
      </c>
      <c r="L513" s="188"/>
      <c r="M513" s="203">
        <f t="shared" si="6"/>
        <v>0</v>
      </c>
    </row>
    <row r="514" spans="1:13" ht="15" customHeight="1">
      <c r="A514" s="353" t="s">
        <v>4992</v>
      </c>
      <c r="B514" s="354" t="s">
        <v>2125</v>
      </c>
      <c r="C514" s="475" t="s">
        <v>864</v>
      </c>
      <c r="D514" s="360" t="s">
        <v>930</v>
      </c>
      <c r="E514" s="327" t="s">
        <v>2081</v>
      </c>
      <c r="F514" s="329" t="s">
        <v>2124</v>
      </c>
      <c r="G514" s="330">
        <v>1</v>
      </c>
      <c r="H514" s="331">
        <v>6</v>
      </c>
      <c r="I514" s="332">
        <v>8.9999999999999993E-3</v>
      </c>
      <c r="J514" s="353" t="s">
        <v>17</v>
      </c>
      <c r="K514" s="188">
        <v>860</v>
      </c>
      <c r="L514" s="188"/>
      <c r="M514" s="203">
        <f t="shared" si="6"/>
        <v>0</v>
      </c>
    </row>
    <row r="515" spans="1:13" ht="15" customHeight="1">
      <c r="A515" s="353" t="s">
        <v>4992</v>
      </c>
      <c r="B515" s="354" t="s">
        <v>2209</v>
      </c>
      <c r="C515" s="475" t="s">
        <v>864</v>
      </c>
      <c r="D515" s="360" t="s">
        <v>930</v>
      </c>
      <c r="E515" s="327" t="s">
        <v>2165</v>
      </c>
      <c r="F515" s="329" t="s">
        <v>2208</v>
      </c>
      <c r="G515" s="330">
        <v>1</v>
      </c>
      <c r="H515" s="331">
        <v>6</v>
      </c>
      <c r="I515" s="332">
        <v>8.9999999999999993E-3</v>
      </c>
      <c r="J515" s="353" t="s">
        <v>17</v>
      </c>
      <c r="K515" s="188">
        <v>860</v>
      </c>
      <c r="L515" s="188"/>
      <c r="M515" s="203">
        <f t="shared" si="6"/>
        <v>0</v>
      </c>
    </row>
    <row r="516" spans="1:13" ht="15" customHeight="1">
      <c r="A516" s="353" t="s">
        <v>4992</v>
      </c>
      <c r="B516" s="354" t="s">
        <v>935</v>
      </c>
      <c r="C516" s="475" t="s">
        <v>864</v>
      </c>
      <c r="D516" s="360" t="s">
        <v>933</v>
      </c>
      <c r="E516" s="327" t="s">
        <v>866</v>
      </c>
      <c r="F516" s="329" t="s">
        <v>934</v>
      </c>
      <c r="G516" s="330">
        <v>1</v>
      </c>
      <c r="H516" s="331">
        <v>6</v>
      </c>
      <c r="I516" s="332">
        <v>8.9999999999999993E-3</v>
      </c>
      <c r="J516" s="353" t="s">
        <v>17</v>
      </c>
      <c r="K516" s="188">
        <v>780</v>
      </c>
      <c r="L516" s="188"/>
      <c r="M516" s="203">
        <f t="shared" si="6"/>
        <v>0</v>
      </c>
    </row>
    <row r="517" spans="1:13" ht="15" customHeight="1">
      <c r="A517" s="353" t="s">
        <v>4992</v>
      </c>
      <c r="B517" s="354" t="s">
        <v>1037</v>
      </c>
      <c r="C517" s="475" t="s">
        <v>864</v>
      </c>
      <c r="D517" s="360" t="s">
        <v>933</v>
      </c>
      <c r="E517" s="327" t="s">
        <v>991</v>
      </c>
      <c r="F517" s="329" t="s">
        <v>1036</v>
      </c>
      <c r="G517" s="330">
        <v>1</v>
      </c>
      <c r="H517" s="331">
        <v>6</v>
      </c>
      <c r="I517" s="332">
        <v>8.9999999999999993E-3</v>
      </c>
      <c r="J517" s="353" t="s">
        <v>17</v>
      </c>
      <c r="K517" s="188">
        <v>780</v>
      </c>
      <c r="L517" s="188"/>
      <c r="M517" s="203">
        <f t="shared" si="6"/>
        <v>0</v>
      </c>
    </row>
    <row r="518" spans="1:13" ht="15" customHeight="1">
      <c r="A518" s="353" t="s">
        <v>4992</v>
      </c>
      <c r="B518" s="354" t="s">
        <v>1205</v>
      </c>
      <c r="C518" s="475" t="s">
        <v>864</v>
      </c>
      <c r="D518" s="360" t="s">
        <v>933</v>
      </c>
      <c r="E518" s="327" t="s">
        <v>1159</v>
      </c>
      <c r="F518" s="329" t="s">
        <v>1204</v>
      </c>
      <c r="G518" s="330">
        <v>1</v>
      </c>
      <c r="H518" s="331">
        <v>6</v>
      </c>
      <c r="I518" s="332">
        <v>8.9999999999999993E-3</v>
      </c>
      <c r="J518" s="353" t="s">
        <v>17</v>
      </c>
      <c r="K518" s="188">
        <v>780</v>
      </c>
      <c r="L518" s="188"/>
      <c r="M518" s="203">
        <f t="shared" si="6"/>
        <v>0</v>
      </c>
    </row>
    <row r="519" spans="1:13" ht="15" customHeight="1">
      <c r="A519" s="353" t="s">
        <v>4992</v>
      </c>
      <c r="B519" s="354" t="s">
        <v>1288</v>
      </c>
      <c r="C519" s="475" t="s">
        <v>864</v>
      </c>
      <c r="D519" s="360" t="s">
        <v>933</v>
      </c>
      <c r="E519" s="327" t="s">
        <v>15</v>
      </c>
      <c r="F519" s="329" t="s">
        <v>1287</v>
      </c>
      <c r="G519" s="330">
        <v>1</v>
      </c>
      <c r="H519" s="331">
        <v>6</v>
      </c>
      <c r="I519" s="332">
        <v>8.9999999999999993E-3</v>
      </c>
      <c r="J519" s="353" t="s">
        <v>17</v>
      </c>
      <c r="K519" s="188">
        <v>780</v>
      </c>
      <c r="L519" s="188"/>
      <c r="M519" s="203">
        <f t="shared" si="6"/>
        <v>0</v>
      </c>
    </row>
    <row r="520" spans="1:13" ht="15" customHeight="1">
      <c r="A520" s="353" t="s">
        <v>4992</v>
      </c>
      <c r="B520" s="354" t="s">
        <v>1455</v>
      </c>
      <c r="C520" s="475" t="s">
        <v>864</v>
      </c>
      <c r="D520" s="360" t="s">
        <v>933</v>
      </c>
      <c r="E520" s="327" t="s">
        <v>32</v>
      </c>
      <c r="F520" s="329" t="s">
        <v>1454</v>
      </c>
      <c r="G520" s="330">
        <v>1</v>
      </c>
      <c r="H520" s="331">
        <v>6</v>
      </c>
      <c r="I520" s="332">
        <v>8.9999999999999993E-3</v>
      </c>
      <c r="J520" s="353" t="s">
        <v>17</v>
      </c>
      <c r="K520" s="188">
        <v>780</v>
      </c>
      <c r="L520" s="188"/>
      <c r="M520" s="203">
        <f t="shared" si="6"/>
        <v>0</v>
      </c>
    </row>
    <row r="521" spans="1:13" ht="15" customHeight="1">
      <c r="A521" s="353" t="s">
        <v>4992</v>
      </c>
      <c r="B521" s="354" t="s">
        <v>1539</v>
      </c>
      <c r="C521" s="475" t="s">
        <v>864</v>
      </c>
      <c r="D521" s="360" t="s">
        <v>933</v>
      </c>
      <c r="E521" s="327" t="s">
        <v>1493</v>
      </c>
      <c r="F521" s="329" t="s">
        <v>1538</v>
      </c>
      <c r="G521" s="330">
        <v>1</v>
      </c>
      <c r="H521" s="331">
        <v>6</v>
      </c>
      <c r="I521" s="332">
        <v>8.9999999999999993E-3</v>
      </c>
      <c r="J521" s="353" t="s">
        <v>17</v>
      </c>
      <c r="K521" s="188">
        <v>780</v>
      </c>
      <c r="L521" s="188"/>
      <c r="M521" s="203">
        <f t="shared" si="6"/>
        <v>0</v>
      </c>
    </row>
    <row r="522" spans="1:13" ht="15" customHeight="1">
      <c r="A522" s="353" t="s">
        <v>4992</v>
      </c>
      <c r="B522" s="354" t="s">
        <v>1623</v>
      </c>
      <c r="C522" s="475" t="s">
        <v>864</v>
      </c>
      <c r="D522" s="360" t="s">
        <v>933</v>
      </c>
      <c r="E522" s="327" t="s">
        <v>1577</v>
      </c>
      <c r="F522" s="329" t="s">
        <v>1622</v>
      </c>
      <c r="G522" s="330">
        <v>1</v>
      </c>
      <c r="H522" s="331">
        <v>6</v>
      </c>
      <c r="I522" s="332">
        <v>8.9999999999999993E-3</v>
      </c>
      <c r="J522" s="353" t="s">
        <v>17</v>
      </c>
      <c r="K522" s="188">
        <v>780</v>
      </c>
      <c r="L522" s="188"/>
      <c r="M522" s="203">
        <f t="shared" si="6"/>
        <v>0</v>
      </c>
    </row>
    <row r="523" spans="1:13" ht="15" customHeight="1">
      <c r="A523" s="353" t="s">
        <v>4992</v>
      </c>
      <c r="B523" s="354" t="s">
        <v>1707</v>
      </c>
      <c r="C523" s="475" t="s">
        <v>864</v>
      </c>
      <c r="D523" s="360" t="s">
        <v>933</v>
      </c>
      <c r="E523" s="327" t="s">
        <v>1661</v>
      </c>
      <c r="F523" s="329" t="s">
        <v>1706</v>
      </c>
      <c r="G523" s="330">
        <v>1</v>
      </c>
      <c r="H523" s="331">
        <v>6</v>
      </c>
      <c r="I523" s="332">
        <v>8.9999999999999993E-3</v>
      </c>
      <c r="J523" s="353" t="s">
        <v>17</v>
      </c>
      <c r="K523" s="188">
        <v>780</v>
      </c>
      <c r="L523" s="188"/>
      <c r="M523" s="203">
        <f t="shared" si="6"/>
        <v>0</v>
      </c>
    </row>
    <row r="524" spans="1:13" ht="15" customHeight="1">
      <c r="A524" s="353" t="s">
        <v>4992</v>
      </c>
      <c r="B524" s="354" t="s">
        <v>1791</v>
      </c>
      <c r="C524" s="475" t="s">
        <v>864</v>
      </c>
      <c r="D524" s="360" t="s">
        <v>933</v>
      </c>
      <c r="E524" s="327" t="s">
        <v>1745</v>
      </c>
      <c r="F524" s="329" t="s">
        <v>1790</v>
      </c>
      <c r="G524" s="330">
        <v>1</v>
      </c>
      <c r="H524" s="331">
        <v>6</v>
      </c>
      <c r="I524" s="332">
        <v>8.9999999999999993E-3</v>
      </c>
      <c r="J524" s="353" t="s">
        <v>17</v>
      </c>
      <c r="K524" s="188">
        <v>780</v>
      </c>
      <c r="L524" s="188"/>
      <c r="M524" s="203">
        <f t="shared" si="6"/>
        <v>0</v>
      </c>
    </row>
    <row r="525" spans="1:13" ht="15" customHeight="1">
      <c r="A525" s="353" t="s">
        <v>4992</v>
      </c>
      <c r="B525" s="354" t="s">
        <v>1959</v>
      </c>
      <c r="C525" s="475" t="s">
        <v>864</v>
      </c>
      <c r="D525" s="360" t="s">
        <v>933</v>
      </c>
      <c r="E525" s="327" t="s">
        <v>1913</v>
      </c>
      <c r="F525" s="329" t="s">
        <v>1958</v>
      </c>
      <c r="G525" s="330">
        <v>1</v>
      </c>
      <c r="H525" s="331">
        <v>6</v>
      </c>
      <c r="I525" s="332">
        <v>8.9999999999999993E-3</v>
      </c>
      <c r="J525" s="353" t="s">
        <v>17</v>
      </c>
      <c r="K525" s="188">
        <v>780</v>
      </c>
      <c r="L525" s="188"/>
      <c r="M525" s="203">
        <f t="shared" si="6"/>
        <v>0</v>
      </c>
    </row>
    <row r="526" spans="1:13" ht="15" customHeight="1">
      <c r="A526" s="353" t="s">
        <v>4992</v>
      </c>
      <c r="B526" s="354" t="s">
        <v>2043</v>
      </c>
      <c r="C526" s="475" t="s">
        <v>864</v>
      </c>
      <c r="D526" s="360" t="s">
        <v>933</v>
      </c>
      <c r="E526" s="327" t="s">
        <v>1997</v>
      </c>
      <c r="F526" s="329" t="s">
        <v>2042</v>
      </c>
      <c r="G526" s="330">
        <v>1</v>
      </c>
      <c r="H526" s="331">
        <v>6</v>
      </c>
      <c r="I526" s="332">
        <v>8.9999999999999993E-3</v>
      </c>
      <c r="J526" s="353" t="s">
        <v>17</v>
      </c>
      <c r="K526" s="188">
        <v>780</v>
      </c>
      <c r="L526" s="188"/>
      <c r="M526" s="203">
        <f t="shared" si="6"/>
        <v>0</v>
      </c>
    </row>
    <row r="527" spans="1:13" ht="15" customHeight="1">
      <c r="A527" s="353" t="s">
        <v>4992</v>
      </c>
      <c r="B527" s="354" t="s">
        <v>1121</v>
      </c>
      <c r="C527" s="475" t="s">
        <v>864</v>
      </c>
      <c r="D527" s="360" t="s">
        <v>933</v>
      </c>
      <c r="E527" s="327" t="s">
        <v>1075</v>
      </c>
      <c r="F527" s="329" t="s">
        <v>1120</v>
      </c>
      <c r="G527" s="330">
        <v>1</v>
      </c>
      <c r="H527" s="331">
        <v>6</v>
      </c>
      <c r="I527" s="332">
        <v>8.9999999999999993E-3</v>
      </c>
      <c r="J527" s="353" t="s">
        <v>17</v>
      </c>
      <c r="K527" s="188">
        <v>840</v>
      </c>
      <c r="L527" s="188"/>
      <c r="M527" s="203">
        <f t="shared" si="6"/>
        <v>0</v>
      </c>
    </row>
    <row r="528" spans="1:13" ht="15" customHeight="1">
      <c r="A528" s="353" t="s">
        <v>4992</v>
      </c>
      <c r="B528" s="354" t="s">
        <v>1372</v>
      </c>
      <c r="C528" s="475" t="s">
        <v>864</v>
      </c>
      <c r="D528" s="360" t="s">
        <v>933</v>
      </c>
      <c r="E528" s="327" t="s">
        <v>1326</v>
      </c>
      <c r="F528" s="329" t="s">
        <v>1371</v>
      </c>
      <c r="G528" s="330">
        <v>1</v>
      </c>
      <c r="H528" s="331">
        <v>6</v>
      </c>
      <c r="I528" s="332">
        <v>8.9999999999999993E-3</v>
      </c>
      <c r="J528" s="353" t="s">
        <v>17</v>
      </c>
      <c r="K528" s="188">
        <v>840</v>
      </c>
      <c r="L528" s="188"/>
      <c r="M528" s="203">
        <f t="shared" si="6"/>
        <v>0</v>
      </c>
    </row>
    <row r="529" spans="1:13" ht="15" customHeight="1">
      <c r="A529" s="353" t="s">
        <v>4992</v>
      </c>
      <c r="B529" s="354" t="s">
        <v>1875</v>
      </c>
      <c r="C529" s="475" t="s">
        <v>864</v>
      </c>
      <c r="D529" s="360" t="s">
        <v>933</v>
      </c>
      <c r="E529" s="327" t="s">
        <v>1829</v>
      </c>
      <c r="F529" s="329" t="s">
        <v>1874</v>
      </c>
      <c r="G529" s="330">
        <v>1</v>
      </c>
      <c r="H529" s="331">
        <v>6</v>
      </c>
      <c r="I529" s="332">
        <v>8.9999999999999993E-3</v>
      </c>
      <c r="J529" s="353" t="s">
        <v>17</v>
      </c>
      <c r="K529" s="188">
        <v>840</v>
      </c>
      <c r="L529" s="188"/>
      <c r="M529" s="203">
        <f t="shared" si="6"/>
        <v>0</v>
      </c>
    </row>
    <row r="530" spans="1:13" ht="15" customHeight="1">
      <c r="A530" s="353" t="s">
        <v>4992</v>
      </c>
      <c r="B530" s="354" t="s">
        <v>2127</v>
      </c>
      <c r="C530" s="475" t="s">
        <v>864</v>
      </c>
      <c r="D530" s="360" t="s">
        <v>933</v>
      </c>
      <c r="E530" s="327" t="s">
        <v>2081</v>
      </c>
      <c r="F530" s="329" t="s">
        <v>2126</v>
      </c>
      <c r="G530" s="330">
        <v>1</v>
      </c>
      <c r="H530" s="331">
        <v>6</v>
      </c>
      <c r="I530" s="332">
        <v>8.9999999999999993E-3</v>
      </c>
      <c r="J530" s="353" t="s">
        <v>17</v>
      </c>
      <c r="K530" s="188">
        <v>840</v>
      </c>
      <c r="L530" s="188"/>
      <c r="M530" s="203">
        <f t="shared" si="6"/>
        <v>0</v>
      </c>
    </row>
    <row r="531" spans="1:13" ht="15" customHeight="1">
      <c r="A531" s="353" t="s">
        <v>4992</v>
      </c>
      <c r="B531" s="354" t="s">
        <v>2211</v>
      </c>
      <c r="C531" s="475" t="s">
        <v>864</v>
      </c>
      <c r="D531" s="360" t="s">
        <v>933</v>
      </c>
      <c r="E531" s="327" t="s">
        <v>2165</v>
      </c>
      <c r="F531" s="329" t="s">
        <v>2210</v>
      </c>
      <c r="G531" s="330">
        <v>1</v>
      </c>
      <c r="H531" s="331">
        <v>6</v>
      </c>
      <c r="I531" s="332">
        <v>8.9999999999999993E-3</v>
      </c>
      <c r="J531" s="353" t="s">
        <v>17</v>
      </c>
      <c r="K531" s="188">
        <v>840</v>
      </c>
      <c r="L531" s="188"/>
      <c r="M531" s="203">
        <f t="shared" si="6"/>
        <v>0</v>
      </c>
    </row>
    <row r="532" spans="1:13" ht="15" customHeight="1">
      <c r="A532" s="353" t="s">
        <v>4992</v>
      </c>
      <c r="B532" s="354" t="s">
        <v>938</v>
      </c>
      <c r="C532" s="475" t="s">
        <v>864</v>
      </c>
      <c r="D532" s="360" t="s">
        <v>936</v>
      </c>
      <c r="E532" s="327" t="s">
        <v>866</v>
      </c>
      <c r="F532" s="329" t="s">
        <v>4458</v>
      </c>
      <c r="G532" s="330">
        <v>1</v>
      </c>
      <c r="H532" s="331">
        <v>6</v>
      </c>
      <c r="I532" s="332">
        <v>1.4E-2</v>
      </c>
      <c r="J532" s="353" t="s">
        <v>17</v>
      </c>
      <c r="K532" s="188">
        <v>900</v>
      </c>
      <c r="L532" s="188"/>
      <c r="M532" s="203">
        <f t="shared" si="6"/>
        <v>0</v>
      </c>
    </row>
    <row r="533" spans="1:13" ht="15" customHeight="1">
      <c r="A533" s="353" t="s">
        <v>4992</v>
      </c>
      <c r="B533" s="354" t="s">
        <v>1039</v>
      </c>
      <c r="C533" s="475" t="s">
        <v>864</v>
      </c>
      <c r="D533" s="360" t="s">
        <v>936</v>
      </c>
      <c r="E533" s="327" t="s">
        <v>991</v>
      </c>
      <c r="F533" s="329" t="s">
        <v>4459</v>
      </c>
      <c r="G533" s="330">
        <v>1</v>
      </c>
      <c r="H533" s="331">
        <v>6</v>
      </c>
      <c r="I533" s="332">
        <v>1.4E-2</v>
      </c>
      <c r="J533" s="353" t="s">
        <v>17</v>
      </c>
      <c r="K533" s="188">
        <v>900</v>
      </c>
      <c r="L533" s="188"/>
      <c r="M533" s="203">
        <f t="shared" si="6"/>
        <v>0</v>
      </c>
    </row>
    <row r="534" spans="1:13" ht="15" customHeight="1">
      <c r="A534" s="353" t="s">
        <v>4992</v>
      </c>
      <c r="B534" s="354" t="s">
        <v>1207</v>
      </c>
      <c r="C534" s="475" t="s">
        <v>864</v>
      </c>
      <c r="D534" s="360" t="s">
        <v>936</v>
      </c>
      <c r="E534" s="327" t="s">
        <v>1159</v>
      </c>
      <c r="F534" s="329" t="s">
        <v>4460</v>
      </c>
      <c r="G534" s="330">
        <v>1</v>
      </c>
      <c r="H534" s="331">
        <v>6</v>
      </c>
      <c r="I534" s="332">
        <v>1.4E-2</v>
      </c>
      <c r="J534" s="353" t="s">
        <v>17</v>
      </c>
      <c r="K534" s="188">
        <v>900</v>
      </c>
      <c r="L534" s="188"/>
      <c r="M534" s="203">
        <f t="shared" si="6"/>
        <v>0</v>
      </c>
    </row>
    <row r="535" spans="1:13" ht="15" customHeight="1">
      <c r="A535" s="353" t="s">
        <v>4992</v>
      </c>
      <c r="B535" s="354" t="s">
        <v>1290</v>
      </c>
      <c r="C535" s="475" t="s">
        <v>864</v>
      </c>
      <c r="D535" s="360" t="s">
        <v>936</v>
      </c>
      <c r="E535" s="327" t="s">
        <v>15</v>
      </c>
      <c r="F535" s="329" t="s">
        <v>4461</v>
      </c>
      <c r="G535" s="330">
        <v>1</v>
      </c>
      <c r="H535" s="331">
        <v>6</v>
      </c>
      <c r="I535" s="332">
        <v>1.4E-2</v>
      </c>
      <c r="J535" s="353" t="s">
        <v>17</v>
      </c>
      <c r="K535" s="188">
        <v>900</v>
      </c>
      <c r="L535" s="188"/>
      <c r="M535" s="203">
        <f t="shared" si="6"/>
        <v>0</v>
      </c>
    </row>
    <row r="536" spans="1:13" ht="15" customHeight="1">
      <c r="A536" s="353" t="s">
        <v>4992</v>
      </c>
      <c r="B536" s="354" t="s">
        <v>1457</v>
      </c>
      <c r="C536" s="475" t="s">
        <v>864</v>
      </c>
      <c r="D536" s="360" t="s">
        <v>936</v>
      </c>
      <c r="E536" s="327" t="s">
        <v>32</v>
      </c>
      <c r="F536" s="329" t="s">
        <v>4462</v>
      </c>
      <c r="G536" s="330">
        <v>1</v>
      </c>
      <c r="H536" s="331">
        <v>6</v>
      </c>
      <c r="I536" s="332">
        <v>1.4E-2</v>
      </c>
      <c r="J536" s="353" t="s">
        <v>17</v>
      </c>
      <c r="K536" s="188">
        <v>900</v>
      </c>
      <c r="L536" s="188"/>
      <c r="M536" s="203">
        <f t="shared" si="6"/>
        <v>0</v>
      </c>
    </row>
    <row r="537" spans="1:13" ht="15" customHeight="1">
      <c r="A537" s="353" t="s">
        <v>4992</v>
      </c>
      <c r="B537" s="354" t="s">
        <v>1541</v>
      </c>
      <c r="C537" s="475" t="s">
        <v>864</v>
      </c>
      <c r="D537" s="360" t="s">
        <v>936</v>
      </c>
      <c r="E537" s="327" t="s">
        <v>1493</v>
      </c>
      <c r="F537" s="329" t="s">
        <v>4463</v>
      </c>
      <c r="G537" s="330">
        <v>1</v>
      </c>
      <c r="H537" s="331">
        <v>6</v>
      </c>
      <c r="I537" s="332">
        <v>1.4E-2</v>
      </c>
      <c r="J537" s="353" t="s">
        <v>17</v>
      </c>
      <c r="K537" s="188">
        <v>900</v>
      </c>
      <c r="L537" s="188"/>
      <c r="M537" s="203">
        <f t="shared" si="6"/>
        <v>0</v>
      </c>
    </row>
    <row r="538" spans="1:13" ht="15" customHeight="1">
      <c r="A538" s="353" t="s">
        <v>4992</v>
      </c>
      <c r="B538" s="354" t="s">
        <v>1625</v>
      </c>
      <c r="C538" s="475" t="s">
        <v>864</v>
      </c>
      <c r="D538" s="360" t="s">
        <v>936</v>
      </c>
      <c r="E538" s="327" t="s">
        <v>1577</v>
      </c>
      <c r="F538" s="329" t="s">
        <v>4464</v>
      </c>
      <c r="G538" s="330">
        <v>1</v>
      </c>
      <c r="H538" s="331">
        <v>6</v>
      </c>
      <c r="I538" s="332">
        <v>1.4E-2</v>
      </c>
      <c r="J538" s="353" t="s">
        <v>17</v>
      </c>
      <c r="K538" s="188">
        <v>900</v>
      </c>
      <c r="L538" s="188"/>
      <c r="M538" s="203">
        <f t="shared" si="6"/>
        <v>0</v>
      </c>
    </row>
    <row r="539" spans="1:13" ht="15" customHeight="1">
      <c r="A539" s="353" t="s">
        <v>4992</v>
      </c>
      <c r="B539" s="354" t="s">
        <v>1709</v>
      </c>
      <c r="C539" s="475" t="s">
        <v>864</v>
      </c>
      <c r="D539" s="360" t="s">
        <v>936</v>
      </c>
      <c r="E539" s="327" t="s">
        <v>1661</v>
      </c>
      <c r="F539" s="329" t="s">
        <v>4465</v>
      </c>
      <c r="G539" s="330">
        <v>1</v>
      </c>
      <c r="H539" s="331">
        <v>6</v>
      </c>
      <c r="I539" s="332">
        <v>1.4E-2</v>
      </c>
      <c r="J539" s="353" t="s">
        <v>17</v>
      </c>
      <c r="K539" s="188">
        <v>900</v>
      </c>
      <c r="L539" s="188"/>
      <c r="M539" s="203">
        <f t="shared" si="6"/>
        <v>0</v>
      </c>
    </row>
    <row r="540" spans="1:13" ht="15" customHeight="1">
      <c r="A540" s="353" t="s">
        <v>4992</v>
      </c>
      <c r="B540" s="354" t="s">
        <v>1793</v>
      </c>
      <c r="C540" s="475" t="s">
        <v>864</v>
      </c>
      <c r="D540" s="360" t="s">
        <v>936</v>
      </c>
      <c r="E540" s="327" t="s">
        <v>1745</v>
      </c>
      <c r="F540" s="329" t="s">
        <v>4466</v>
      </c>
      <c r="G540" s="330">
        <v>1</v>
      </c>
      <c r="H540" s="331">
        <v>6</v>
      </c>
      <c r="I540" s="332">
        <v>1.4E-2</v>
      </c>
      <c r="J540" s="353" t="s">
        <v>17</v>
      </c>
      <c r="K540" s="188">
        <v>900</v>
      </c>
      <c r="L540" s="188"/>
      <c r="M540" s="203">
        <f t="shared" si="6"/>
        <v>0</v>
      </c>
    </row>
    <row r="541" spans="1:13" ht="15" customHeight="1">
      <c r="A541" s="353" t="s">
        <v>4992</v>
      </c>
      <c r="B541" s="354" t="s">
        <v>1961</v>
      </c>
      <c r="C541" s="475" t="s">
        <v>864</v>
      </c>
      <c r="D541" s="360" t="s">
        <v>936</v>
      </c>
      <c r="E541" s="327" t="s">
        <v>1913</v>
      </c>
      <c r="F541" s="329" t="s">
        <v>4467</v>
      </c>
      <c r="G541" s="330">
        <v>1</v>
      </c>
      <c r="H541" s="331">
        <v>6</v>
      </c>
      <c r="I541" s="332">
        <v>1.4E-2</v>
      </c>
      <c r="J541" s="353" t="s">
        <v>17</v>
      </c>
      <c r="K541" s="188">
        <v>900</v>
      </c>
      <c r="L541" s="188"/>
      <c r="M541" s="203">
        <f t="shared" si="6"/>
        <v>0</v>
      </c>
    </row>
    <row r="542" spans="1:13" ht="15" customHeight="1">
      <c r="A542" s="353" t="s">
        <v>4992</v>
      </c>
      <c r="B542" s="354" t="s">
        <v>2045</v>
      </c>
      <c r="C542" s="475" t="s">
        <v>864</v>
      </c>
      <c r="D542" s="360" t="s">
        <v>936</v>
      </c>
      <c r="E542" s="327" t="s">
        <v>1997</v>
      </c>
      <c r="F542" s="329" t="s">
        <v>4468</v>
      </c>
      <c r="G542" s="330">
        <v>1</v>
      </c>
      <c r="H542" s="331">
        <v>6</v>
      </c>
      <c r="I542" s="332">
        <v>1.4E-2</v>
      </c>
      <c r="J542" s="353" t="s">
        <v>17</v>
      </c>
      <c r="K542" s="188">
        <v>900</v>
      </c>
      <c r="L542" s="188"/>
      <c r="M542" s="203">
        <f t="shared" si="6"/>
        <v>0</v>
      </c>
    </row>
    <row r="543" spans="1:13" ht="15" customHeight="1">
      <c r="A543" s="353" t="s">
        <v>4992</v>
      </c>
      <c r="B543" s="354" t="s">
        <v>1123</v>
      </c>
      <c r="C543" s="475" t="s">
        <v>864</v>
      </c>
      <c r="D543" s="360" t="s">
        <v>936</v>
      </c>
      <c r="E543" s="327" t="s">
        <v>1075</v>
      </c>
      <c r="F543" s="329" t="s">
        <v>4469</v>
      </c>
      <c r="G543" s="330">
        <v>1</v>
      </c>
      <c r="H543" s="331">
        <v>6</v>
      </c>
      <c r="I543" s="332">
        <v>1.4E-2</v>
      </c>
      <c r="J543" s="353" t="s">
        <v>17</v>
      </c>
      <c r="K543" s="188">
        <v>980</v>
      </c>
      <c r="L543" s="188"/>
      <c r="M543" s="203">
        <f t="shared" si="6"/>
        <v>0</v>
      </c>
    </row>
    <row r="544" spans="1:13" ht="15" customHeight="1">
      <c r="A544" s="353" t="s">
        <v>4992</v>
      </c>
      <c r="B544" s="354" t="s">
        <v>1374</v>
      </c>
      <c r="C544" s="475" t="s">
        <v>864</v>
      </c>
      <c r="D544" s="360" t="s">
        <v>936</v>
      </c>
      <c r="E544" s="327" t="s">
        <v>1326</v>
      </c>
      <c r="F544" s="329" t="s">
        <v>4470</v>
      </c>
      <c r="G544" s="330">
        <v>1</v>
      </c>
      <c r="H544" s="331">
        <v>6</v>
      </c>
      <c r="I544" s="332">
        <v>1.4E-2</v>
      </c>
      <c r="J544" s="353" t="s">
        <v>17</v>
      </c>
      <c r="K544" s="188">
        <v>980</v>
      </c>
      <c r="L544" s="188"/>
      <c r="M544" s="203">
        <f t="shared" si="6"/>
        <v>0</v>
      </c>
    </row>
    <row r="545" spans="1:13" ht="15" customHeight="1">
      <c r="A545" s="353" t="s">
        <v>4992</v>
      </c>
      <c r="B545" s="354" t="s">
        <v>1877</v>
      </c>
      <c r="C545" s="475" t="s">
        <v>864</v>
      </c>
      <c r="D545" s="360" t="s">
        <v>936</v>
      </c>
      <c r="E545" s="327" t="s">
        <v>1829</v>
      </c>
      <c r="F545" s="329" t="s">
        <v>4471</v>
      </c>
      <c r="G545" s="330">
        <v>1</v>
      </c>
      <c r="H545" s="331">
        <v>6</v>
      </c>
      <c r="I545" s="332">
        <v>1.4E-2</v>
      </c>
      <c r="J545" s="353" t="s">
        <v>17</v>
      </c>
      <c r="K545" s="188">
        <v>980</v>
      </c>
      <c r="L545" s="188"/>
      <c r="M545" s="203">
        <f t="shared" si="6"/>
        <v>0</v>
      </c>
    </row>
    <row r="546" spans="1:13" ht="15" customHeight="1">
      <c r="A546" s="353" t="s">
        <v>4992</v>
      </c>
      <c r="B546" s="354" t="s">
        <v>2129</v>
      </c>
      <c r="C546" s="475" t="s">
        <v>864</v>
      </c>
      <c r="D546" s="360" t="s">
        <v>936</v>
      </c>
      <c r="E546" s="327" t="s">
        <v>2081</v>
      </c>
      <c r="F546" s="329" t="s">
        <v>4472</v>
      </c>
      <c r="G546" s="330">
        <v>1</v>
      </c>
      <c r="H546" s="331">
        <v>6</v>
      </c>
      <c r="I546" s="332">
        <v>1.4E-2</v>
      </c>
      <c r="J546" s="353" t="s">
        <v>17</v>
      </c>
      <c r="K546" s="188">
        <v>980</v>
      </c>
      <c r="L546" s="188"/>
      <c r="M546" s="203">
        <f t="shared" si="6"/>
        <v>0</v>
      </c>
    </row>
    <row r="547" spans="1:13" ht="15" customHeight="1">
      <c r="A547" s="353" t="s">
        <v>4992</v>
      </c>
      <c r="B547" s="354" t="s">
        <v>2213</v>
      </c>
      <c r="C547" s="475" t="s">
        <v>864</v>
      </c>
      <c r="D547" s="360" t="s">
        <v>936</v>
      </c>
      <c r="E547" s="327" t="s">
        <v>2165</v>
      </c>
      <c r="F547" s="329" t="s">
        <v>4473</v>
      </c>
      <c r="G547" s="330">
        <v>1</v>
      </c>
      <c r="H547" s="331">
        <v>6</v>
      </c>
      <c r="I547" s="332">
        <v>1.4E-2</v>
      </c>
      <c r="J547" s="353" t="s">
        <v>17</v>
      </c>
      <c r="K547" s="188">
        <v>980</v>
      </c>
      <c r="L547" s="188"/>
      <c r="M547" s="203">
        <f t="shared" si="6"/>
        <v>0</v>
      </c>
    </row>
    <row r="548" spans="1:13" ht="15" customHeight="1">
      <c r="A548" s="353" t="s">
        <v>4992</v>
      </c>
      <c r="B548" s="354" t="s">
        <v>941</v>
      </c>
      <c r="C548" s="475" t="s">
        <v>864</v>
      </c>
      <c r="D548" s="360" t="s">
        <v>939</v>
      </c>
      <c r="E548" s="327" t="s">
        <v>866</v>
      </c>
      <c r="F548" s="329" t="s">
        <v>940</v>
      </c>
      <c r="G548" s="330">
        <v>1</v>
      </c>
      <c r="H548" s="331">
        <v>8</v>
      </c>
      <c r="I548" s="332">
        <v>1.0999999999999999E-2</v>
      </c>
      <c r="J548" s="353" t="s">
        <v>17</v>
      </c>
      <c r="K548" s="188">
        <v>810</v>
      </c>
      <c r="L548" s="188"/>
      <c r="M548" s="203">
        <f t="shared" ref="M548:M611" si="7">K548*L548</f>
        <v>0</v>
      </c>
    </row>
    <row r="549" spans="1:13" ht="15" customHeight="1">
      <c r="A549" s="353" t="s">
        <v>4992</v>
      </c>
      <c r="B549" s="354" t="s">
        <v>1041</v>
      </c>
      <c r="C549" s="475" t="s">
        <v>864</v>
      </c>
      <c r="D549" s="360" t="s">
        <v>939</v>
      </c>
      <c r="E549" s="327" t="s">
        <v>991</v>
      </c>
      <c r="F549" s="329" t="s">
        <v>1040</v>
      </c>
      <c r="G549" s="330">
        <v>1</v>
      </c>
      <c r="H549" s="331">
        <v>8</v>
      </c>
      <c r="I549" s="332">
        <v>1.0999999999999999E-2</v>
      </c>
      <c r="J549" s="353" t="s">
        <v>17</v>
      </c>
      <c r="K549" s="188">
        <v>810</v>
      </c>
      <c r="L549" s="188"/>
      <c r="M549" s="203">
        <f t="shared" si="7"/>
        <v>0</v>
      </c>
    </row>
    <row r="550" spans="1:13" ht="15" customHeight="1">
      <c r="A550" s="353" t="s">
        <v>4992</v>
      </c>
      <c r="B550" s="354" t="s">
        <v>1209</v>
      </c>
      <c r="C550" s="475" t="s">
        <v>864</v>
      </c>
      <c r="D550" s="360" t="s">
        <v>939</v>
      </c>
      <c r="E550" s="327" t="s">
        <v>1159</v>
      </c>
      <c r="F550" s="329" t="s">
        <v>1208</v>
      </c>
      <c r="G550" s="330">
        <v>1</v>
      </c>
      <c r="H550" s="331">
        <v>8</v>
      </c>
      <c r="I550" s="332">
        <v>1.0999999999999999E-2</v>
      </c>
      <c r="J550" s="353" t="s">
        <v>17</v>
      </c>
      <c r="K550" s="188">
        <v>810</v>
      </c>
      <c r="L550" s="188"/>
      <c r="M550" s="203">
        <f t="shared" si="7"/>
        <v>0</v>
      </c>
    </row>
    <row r="551" spans="1:13" ht="15" customHeight="1">
      <c r="A551" s="353" t="s">
        <v>4992</v>
      </c>
      <c r="B551" s="354" t="s">
        <v>1292</v>
      </c>
      <c r="C551" s="475" t="s">
        <v>864</v>
      </c>
      <c r="D551" s="360" t="s">
        <v>939</v>
      </c>
      <c r="E551" s="327" t="s">
        <v>15</v>
      </c>
      <c r="F551" s="329" t="s">
        <v>1291</v>
      </c>
      <c r="G551" s="330">
        <v>1</v>
      </c>
      <c r="H551" s="331">
        <v>8</v>
      </c>
      <c r="I551" s="332">
        <v>1.0999999999999999E-2</v>
      </c>
      <c r="J551" s="353" t="s">
        <v>17</v>
      </c>
      <c r="K551" s="188">
        <v>810</v>
      </c>
      <c r="L551" s="188"/>
      <c r="M551" s="203">
        <f t="shared" si="7"/>
        <v>0</v>
      </c>
    </row>
    <row r="552" spans="1:13" ht="15" customHeight="1">
      <c r="A552" s="353" t="s">
        <v>4992</v>
      </c>
      <c r="B552" s="354" t="s">
        <v>1459</v>
      </c>
      <c r="C552" s="475" t="s">
        <v>864</v>
      </c>
      <c r="D552" s="360" t="s">
        <v>939</v>
      </c>
      <c r="E552" s="327" t="s">
        <v>32</v>
      </c>
      <c r="F552" s="329" t="s">
        <v>1458</v>
      </c>
      <c r="G552" s="330">
        <v>1</v>
      </c>
      <c r="H552" s="331">
        <v>8</v>
      </c>
      <c r="I552" s="332">
        <v>1.0999999999999999E-2</v>
      </c>
      <c r="J552" s="353" t="s">
        <v>17</v>
      </c>
      <c r="K552" s="188">
        <v>810</v>
      </c>
      <c r="L552" s="188"/>
      <c r="M552" s="203">
        <f t="shared" si="7"/>
        <v>0</v>
      </c>
    </row>
    <row r="553" spans="1:13" ht="15" customHeight="1">
      <c r="A553" s="353" t="s">
        <v>4992</v>
      </c>
      <c r="B553" s="354" t="s">
        <v>1543</v>
      </c>
      <c r="C553" s="475" t="s">
        <v>864</v>
      </c>
      <c r="D553" s="360" t="s">
        <v>939</v>
      </c>
      <c r="E553" s="327" t="s">
        <v>1493</v>
      </c>
      <c r="F553" s="329" t="s">
        <v>1542</v>
      </c>
      <c r="G553" s="330">
        <v>1</v>
      </c>
      <c r="H553" s="331">
        <v>8</v>
      </c>
      <c r="I553" s="332">
        <v>1.0999999999999999E-2</v>
      </c>
      <c r="J553" s="353" t="s">
        <v>17</v>
      </c>
      <c r="K553" s="188">
        <v>810</v>
      </c>
      <c r="L553" s="188"/>
      <c r="M553" s="203">
        <f t="shared" si="7"/>
        <v>0</v>
      </c>
    </row>
    <row r="554" spans="1:13" ht="15" customHeight="1">
      <c r="A554" s="353" t="s">
        <v>4992</v>
      </c>
      <c r="B554" s="354" t="s">
        <v>1627</v>
      </c>
      <c r="C554" s="475" t="s">
        <v>864</v>
      </c>
      <c r="D554" s="360" t="s">
        <v>939</v>
      </c>
      <c r="E554" s="327" t="s">
        <v>1577</v>
      </c>
      <c r="F554" s="329" t="s">
        <v>1626</v>
      </c>
      <c r="G554" s="330">
        <v>1</v>
      </c>
      <c r="H554" s="331">
        <v>8</v>
      </c>
      <c r="I554" s="332">
        <v>1.0999999999999999E-2</v>
      </c>
      <c r="J554" s="353" t="s">
        <v>17</v>
      </c>
      <c r="K554" s="188">
        <v>810</v>
      </c>
      <c r="L554" s="188"/>
      <c r="M554" s="203">
        <f t="shared" si="7"/>
        <v>0</v>
      </c>
    </row>
    <row r="555" spans="1:13" ht="15" customHeight="1">
      <c r="A555" s="353" t="s">
        <v>4992</v>
      </c>
      <c r="B555" s="354" t="s">
        <v>1711</v>
      </c>
      <c r="C555" s="475" t="s">
        <v>864</v>
      </c>
      <c r="D555" s="360" t="s">
        <v>939</v>
      </c>
      <c r="E555" s="327" t="s">
        <v>1661</v>
      </c>
      <c r="F555" s="329" t="s">
        <v>1710</v>
      </c>
      <c r="G555" s="330">
        <v>1</v>
      </c>
      <c r="H555" s="331">
        <v>8</v>
      </c>
      <c r="I555" s="332">
        <v>1.0999999999999999E-2</v>
      </c>
      <c r="J555" s="353" t="s">
        <v>17</v>
      </c>
      <c r="K555" s="188">
        <v>810</v>
      </c>
      <c r="L555" s="188"/>
      <c r="M555" s="203">
        <f t="shared" si="7"/>
        <v>0</v>
      </c>
    </row>
    <row r="556" spans="1:13" ht="15" customHeight="1">
      <c r="A556" s="353" t="s">
        <v>4992</v>
      </c>
      <c r="B556" s="354" t="s">
        <v>1795</v>
      </c>
      <c r="C556" s="475" t="s">
        <v>864</v>
      </c>
      <c r="D556" s="360" t="s">
        <v>939</v>
      </c>
      <c r="E556" s="327" t="s">
        <v>1745</v>
      </c>
      <c r="F556" s="329" t="s">
        <v>1794</v>
      </c>
      <c r="G556" s="330">
        <v>1</v>
      </c>
      <c r="H556" s="331">
        <v>8</v>
      </c>
      <c r="I556" s="332">
        <v>1.0999999999999999E-2</v>
      </c>
      <c r="J556" s="353" t="s">
        <v>17</v>
      </c>
      <c r="K556" s="188">
        <v>810</v>
      </c>
      <c r="L556" s="188"/>
      <c r="M556" s="203">
        <f t="shared" si="7"/>
        <v>0</v>
      </c>
    </row>
    <row r="557" spans="1:13" ht="15" customHeight="1">
      <c r="A557" s="353" t="s">
        <v>4992</v>
      </c>
      <c r="B557" s="354" t="s">
        <v>1963</v>
      </c>
      <c r="C557" s="475" t="s">
        <v>864</v>
      </c>
      <c r="D557" s="360" t="s">
        <v>939</v>
      </c>
      <c r="E557" s="327" t="s">
        <v>1913</v>
      </c>
      <c r="F557" s="329" t="s">
        <v>1962</v>
      </c>
      <c r="G557" s="330">
        <v>1</v>
      </c>
      <c r="H557" s="331">
        <v>8</v>
      </c>
      <c r="I557" s="332">
        <v>1.0999999999999999E-2</v>
      </c>
      <c r="J557" s="353" t="s">
        <v>17</v>
      </c>
      <c r="K557" s="188">
        <v>810</v>
      </c>
      <c r="L557" s="188"/>
      <c r="M557" s="203">
        <f t="shared" si="7"/>
        <v>0</v>
      </c>
    </row>
    <row r="558" spans="1:13" ht="15" customHeight="1">
      <c r="A558" s="353" t="s">
        <v>4992</v>
      </c>
      <c r="B558" s="354" t="s">
        <v>2047</v>
      </c>
      <c r="C558" s="475" t="s">
        <v>864</v>
      </c>
      <c r="D558" s="360" t="s">
        <v>939</v>
      </c>
      <c r="E558" s="327" t="s">
        <v>1997</v>
      </c>
      <c r="F558" s="329" t="s">
        <v>2046</v>
      </c>
      <c r="G558" s="330">
        <v>1</v>
      </c>
      <c r="H558" s="331">
        <v>8</v>
      </c>
      <c r="I558" s="332">
        <v>1.0999999999999999E-2</v>
      </c>
      <c r="J558" s="353" t="s">
        <v>17</v>
      </c>
      <c r="K558" s="188">
        <v>810</v>
      </c>
      <c r="L558" s="188"/>
      <c r="M558" s="203">
        <f t="shared" si="7"/>
        <v>0</v>
      </c>
    </row>
    <row r="559" spans="1:13" ht="15" customHeight="1">
      <c r="A559" s="353" t="s">
        <v>4992</v>
      </c>
      <c r="B559" s="354" t="s">
        <v>1125</v>
      </c>
      <c r="C559" s="475" t="s">
        <v>864</v>
      </c>
      <c r="D559" s="360" t="s">
        <v>939</v>
      </c>
      <c r="E559" s="327" t="s">
        <v>1075</v>
      </c>
      <c r="F559" s="329" t="s">
        <v>1124</v>
      </c>
      <c r="G559" s="330">
        <v>1</v>
      </c>
      <c r="H559" s="331">
        <v>8</v>
      </c>
      <c r="I559" s="332">
        <v>1.0999999999999999E-2</v>
      </c>
      <c r="J559" s="353" t="s">
        <v>17</v>
      </c>
      <c r="K559" s="188">
        <v>850</v>
      </c>
      <c r="L559" s="188"/>
      <c r="M559" s="203">
        <f t="shared" si="7"/>
        <v>0</v>
      </c>
    </row>
    <row r="560" spans="1:13" ht="15" customHeight="1">
      <c r="A560" s="353" t="s">
        <v>4992</v>
      </c>
      <c r="B560" s="354" t="s">
        <v>1376</v>
      </c>
      <c r="C560" s="475" t="s">
        <v>864</v>
      </c>
      <c r="D560" s="360" t="s">
        <v>939</v>
      </c>
      <c r="E560" s="327" t="s">
        <v>1326</v>
      </c>
      <c r="F560" s="329" t="s">
        <v>1375</v>
      </c>
      <c r="G560" s="330">
        <v>1</v>
      </c>
      <c r="H560" s="331">
        <v>8</v>
      </c>
      <c r="I560" s="332">
        <v>1.0999999999999999E-2</v>
      </c>
      <c r="J560" s="353" t="s">
        <v>17</v>
      </c>
      <c r="K560" s="188">
        <v>850</v>
      </c>
      <c r="L560" s="188"/>
      <c r="M560" s="203">
        <f t="shared" si="7"/>
        <v>0</v>
      </c>
    </row>
    <row r="561" spans="1:13" ht="15" customHeight="1">
      <c r="A561" s="353" t="s">
        <v>4992</v>
      </c>
      <c r="B561" s="354" t="s">
        <v>1879</v>
      </c>
      <c r="C561" s="475" t="s">
        <v>864</v>
      </c>
      <c r="D561" s="360" t="s">
        <v>939</v>
      </c>
      <c r="E561" s="327" t="s">
        <v>1829</v>
      </c>
      <c r="F561" s="329" t="s">
        <v>1878</v>
      </c>
      <c r="G561" s="330">
        <v>1</v>
      </c>
      <c r="H561" s="331">
        <v>8</v>
      </c>
      <c r="I561" s="332">
        <v>1.0999999999999999E-2</v>
      </c>
      <c r="J561" s="353" t="s">
        <v>17</v>
      </c>
      <c r="K561" s="188">
        <v>850</v>
      </c>
      <c r="L561" s="188"/>
      <c r="M561" s="203">
        <f t="shared" si="7"/>
        <v>0</v>
      </c>
    </row>
    <row r="562" spans="1:13" ht="15" customHeight="1">
      <c r="A562" s="353" t="s">
        <v>4992</v>
      </c>
      <c r="B562" s="354" t="s">
        <v>2131</v>
      </c>
      <c r="C562" s="475" t="s">
        <v>864</v>
      </c>
      <c r="D562" s="360" t="s">
        <v>939</v>
      </c>
      <c r="E562" s="327" t="s">
        <v>2081</v>
      </c>
      <c r="F562" s="329" t="s">
        <v>2130</v>
      </c>
      <c r="G562" s="330">
        <v>1</v>
      </c>
      <c r="H562" s="331">
        <v>8</v>
      </c>
      <c r="I562" s="332">
        <v>1.0999999999999999E-2</v>
      </c>
      <c r="J562" s="353" t="s">
        <v>17</v>
      </c>
      <c r="K562" s="188">
        <v>850</v>
      </c>
      <c r="L562" s="188"/>
      <c r="M562" s="203">
        <f t="shared" si="7"/>
        <v>0</v>
      </c>
    </row>
    <row r="563" spans="1:13" ht="15" customHeight="1">
      <c r="A563" s="353" t="s">
        <v>4992</v>
      </c>
      <c r="B563" s="354" t="s">
        <v>2215</v>
      </c>
      <c r="C563" s="475" t="s">
        <v>864</v>
      </c>
      <c r="D563" s="360" t="s">
        <v>939</v>
      </c>
      <c r="E563" s="327" t="s">
        <v>2165</v>
      </c>
      <c r="F563" s="329" t="s">
        <v>2214</v>
      </c>
      <c r="G563" s="330">
        <v>1</v>
      </c>
      <c r="H563" s="331">
        <v>8</v>
      </c>
      <c r="I563" s="332">
        <v>1.0999999999999999E-2</v>
      </c>
      <c r="J563" s="353" t="s">
        <v>17</v>
      </c>
      <c r="K563" s="188">
        <v>850</v>
      </c>
      <c r="L563" s="188"/>
      <c r="M563" s="203">
        <f t="shared" si="7"/>
        <v>0</v>
      </c>
    </row>
    <row r="564" spans="1:13" ht="15" customHeight="1">
      <c r="A564" s="353" t="s">
        <v>4992</v>
      </c>
      <c r="B564" s="354" t="s">
        <v>944</v>
      </c>
      <c r="C564" s="475" t="s">
        <v>864</v>
      </c>
      <c r="D564" s="360" t="s">
        <v>942</v>
      </c>
      <c r="E564" s="327" t="s">
        <v>866</v>
      </c>
      <c r="F564" s="329" t="s">
        <v>943</v>
      </c>
      <c r="G564" s="330">
        <v>1</v>
      </c>
      <c r="H564" s="331">
        <v>8</v>
      </c>
      <c r="I564" s="332">
        <v>1.0999999999999999E-2</v>
      </c>
      <c r="J564" s="353" t="s">
        <v>17</v>
      </c>
      <c r="K564" s="188">
        <v>970</v>
      </c>
      <c r="L564" s="188"/>
      <c r="M564" s="203">
        <f t="shared" si="7"/>
        <v>0</v>
      </c>
    </row>
    <row r="565" spans="1:13" ht="15" customHeight="1">
      <c r="A565" s="353" t="s">
        <v>4992</v>
      </c>
      <c r="B565" s="354" t="s">
        <v>1043</v>
      </c>
      <c r="C565" s="475" t="s">
        <v>864</v>
      </c>
      <c r="D565" s="360" t="s">
        <v>942</v>
      </c>
      <c r="E565" s="327" t="s">
        <v>991</v>
      </c>
      <c r="F565" s="329" t="s">
        <v>1042</v>
      </c>
      <c r="G565" s="330">
        <v>1</v>
      </c>
      <c r="H565" s="331">
        <v>8</v>
      </c>
      <c r="I565" s="332">
        <v>1.0999999999999999E-2</v>
      </c>
      <c r="J565" s="353" t="s">
        <v>17</v>
      </c>
      <c r="K565" s="188">
        <v>970</v>
      </c>
      <c r="L565" s="188"/>
      <c r="M565" s="203">
        <f t="shared" si="7"/>
        <v>0</v>
      </c>
    </row>
    <row r="566" spans="1:13" ht="15" customHeight="1">
      <c r="A566" s="353" t="s">
        <v>4992</v>
      </c>
      <c r="B566" s="354" t="s">
        <v>1211</v>
      </c>
      <c r="C566" s="475" t="s">
        <v>864</v>
      </c>
      <c r="D566" s="360" t="s">
        <v>942</v>
      </c>
      <c r="E566" s="327" t="s">
        <v>1159</v>
      </c>
      <c r="F566" s="329" t="s">
        <v>1210</v>
      </c>
      <c r="G566" s="330">
        <v>1</v>
      </c>
      <c r="H566" s="331">
        <v>8</v>
      </c>
      <c r="I566" s="332">
        <v>1.0999999999999999E-2</v>
      </c>
      <c r="J566" s="353" t="s">
        <v>17</v>
      </c>
      <c r="K566" s="188">
        <v>970</v>
      </c>
      <c r="L566" s="188"/>
      <c r="M566" s="203">
        <f t="shared" si="7"/>
        <v>0</v>
      </c>
    </row>
    <row r="567" spans="1:13" ht="15" customHeight="1">
      <c r="A567" s="353" t="s">
        <v>4992</v>
      </c>
      <c r="B567" s="354" t="s">
        <v>1294</v>
      </c>
      <c r="C567" s="475" t="s">
        <v>864</v>
      </c>
      <c r="D567" s="360" t="s">
        <v>942</v>
      </c>
      <c r="E567" s="327" t="s">
        <v>15</v>
      </c>
      <c r="F567" s="329" t="s">
        <v>1293</v>
      </c>
      <c r="G567" s="330">
        <v>1</v>
      </c>
      <c r="H567" s="331">
        <v>8</v>
      </c>
      <c r="I567" s="332">
        <v>1.0999999999999999E-2</v>
      </c>
      <c r="J567" s="353" t="s">
        <v>17</v>
      </c>
      <c r="K567" s="188">
        <v>970</v>
      </c>
      <c r="L567" s="188"/>
      <c r="M567" s="203">
        <f t="shared" si="7"/>
        <v>0</v>
      </c>
    </row>
    <row r="568" spans="1:13" ht="15" customHeight="1">
      <c r="A568" s="353" t="s">
        <v>4992</v>
      </c>
      <c r="B568" s="354" t="s">
        <v>1461</v>
      </c>
      <c r="C568" s="475" t="s">
        <v>864</v>
      </c>
      <c r="D568" s="360" t="s">
        <v>942</v>
      </c>
      <c r="E568" s="327" t="s">
        <v>32</v>
      </c>
      <c r="F568" s="329" t="s">
        <v>1460</v>
      </c>
      <c r="G568" s="330">
        <v>1</v>
      </c>
      <c r="H568" s="331">
        <v>8</v>
      </c>
      <c r="I568" s="332">
        <v>1.0999999999999999E-2</v>
      </c>
      <c r="J568" s="353" t="s">
        <v>17</v>
      </c>
      <c r="K568" s="188">
        <v>970</v>
      </c>
      <c r="L568" s="188"/>
      <c r="M568" s="203">
        <f t="shared" si="7"/>
        <v>0</v>
      </c>
    </row>
    <row r="569" spans="1:13" ht="15" customHeight="1">
      <c r="A569" s="353" t="s">
        <v>4992</v>
      </c>
      <c r="B569" s="354" t="s">
        <v>1545</v>
      </c>
      <c r="C569" s="475" t="s">
        <v>864</v>
      </c>
      <c r="D569" s="360" t="s">
        <v>942</v>
      </c>
      <c r="E569" s="327" t="s">
        <v>1493</v>
      </c>
      <c r="F569" s="329" t="s">
        <v>1544</v>
      </c>
      <c r="G569" s="330">
        <v>1</v>
      </c>
      <c r="H569" s="331">
        <v>8</v>
      </c>
      <c r="I569" s="332">
        <v>1.0999999999999999E-2</v>
      </c>
      <c r="J569" s="353" t="s">
        <v>17</v>
      </c>
      <c r="K569" s="188">
        <v>970</v>
      </c>
      <c r="L569" s="188"/>
      <c r="M569" s="203">
        <f t="shared" si="7"/>
        <v>0</v>
      </c>
    </row>
    <row r="570" spans="1:13" ht="15" customHeight="1">
      <c r="A570" s="353" t="s">
        <v>4992</v>
      </c>
      <c r="B570" s="354" t="s">
        <v>1629</v>
      </c>
      <c r="C570" s="475" t="s">
        <v>864</v>
      </c>
      <c r="D570" s="360" t="s">
        <v>942</v>
      </c>
      <c r="E570" s="327" t="s">
        <v>1577</v>
      </c>
      <c r="F570" s="329" t="s">
        <v>1628</v>
      </c>
      <c r="G570" s="330">
        <v>1</v>
      </c>
      <c r="H570" s="331">
        <v>8</v>
      </c>
      <c r="I570" s="332">
        <v>1.0999999999999999E-2</v>
      </c>
      <c r="J570" s="353" t="s">
        <v>17</v>
      </c>
      <c r="K570" s="188">
        <v>970</v>
      </c>
      <c r="L570" s="188"/>
      <c r="M570" s="203">
        <f t="shared" si="7"/>
        <v>0</v>
      </c>
    </row>
    <row r="571" spans="1:13" ht="15" customHeight="1">
      <c r="A571" s="353" t="s">
        <v>4992</v>
      </c>
      <c r="B571" s="354" t="s">
        <v>1713</v>
      </c>
      <c r="C571" s="475" t="s">
        <v>864</v>
      </c>
      <c r="D571" s="360" t="s">
        <v>942</v>
      </c>
      <c r="E571" s="327" t="s">
        <v>1661</v>
      </c>
      <c r="F571" s="329" t="s">
        <v>1712</v>
      </c>
      <c r="G571" s="330">
        <v>1</v>
      </c>
      <c r="H571" s="331">
        <v>8</v>
      </c>
      <c r="I571" s="332">
        <v>1.0999999999999999E-2</v>
      </c>
      <c r="J571" s="353" t="s">
        <v>17</v>
      </c>
      <c r="K571" s="188">
        <v>970</v>
      </c>
      <c r="L571" s="188"/>
      <c r="M571" s="203">
        <f t="shared" si="7"/>
        <v>0</v>
      </c>
    </row>
    <row r="572" spans="1:13" ht="15" customHeight="1">
      <c r="A572" s="353" t="s">
        <v>4992</v>
      </c>
      <c r="B572" s="354" t="s">
        <v>1797</v>
      </c>
      <c r="C572" s="475" t="s">
        <v>864</v>
      </c>
      <c r="D572" s="360" t="s">
        <v>942</v>
      </c>
      <c r="E572" s="327" t="s">
        <v>1745</v>
      </c>
      <c r="F572" s="329" t="s">
        <v>1796</v>
      </c>
      <c r="G572" s="330">
        <v>1</v>
      </c>
      <c r="H572" s="331">
        <v>8</v>
      </c>
      <c r="I572" s="332">
        <v>1.0999999999999999E-2</v>
      </c>
      <c r="J572" s="353" t="s">
        <v>17</v>
      </c>
      <c r="K572" s="188">
        <v>970</v>
      </c>
      <c r="L572" s="188"/>
      <c r="M572" s="203">
        <f t="shared" si="7"/>
        <v>0</v>
      </c>
    </row>
    <row r="573" spans="1:13" ht="15" customHeight="1">
      <c r="A573" s="353" t="s">
        <v>4992</v>
      </c>
      <c r="B573" s="354" t="s">
        <v>1965</v>
      </c>
      <c r="C573" s="475" t="s">
        <v>864</v>
      </c>
      <c r="D573" s="360" t="s">
        <v>942</v>
      </c>
      <c r="E573" s="327" t="s">
        <v>1913</v>
      </c>
      <c r="F573" s="329" t="s">
        <v>1964</v>
      </c>
      <c r="G573" s="330">
        <v>1</v>
      </c>
      <c r="H573" s="331">
        <v>8</v>
      </c>
      <c r="I573" s="332">
        <v>1.0999999999999999E-2</v>
      </c>
      <c r="J573" s="353" t="s">
        <v>17</v>
      </c>
      <c r="K573" s="188">
        <v>970</v>
      </c>
      <c r="L573" s="188"/>
      <c r="M573" s="203">
        <f t="shared" si="7"/>
        <v>0</v>
      </c>
    </row>
    <row r="574" spans="1:13" ht="15" customHeight="1">
      <c r="A574" s="353" t="s">
        <v>4992</v>
      </c>
      <c r="B574" s="354" t="s">
        <v>2049</v>
      </c>
      <c r="C574" s="475" t="s">
        <v>864</v>
      </c>
      <c r="D574" s="360" t="s">
        <v>942</v>
      </c>
      <c r="E574" s="327" t="s">
        <v>1997</v>
      </c>
      <c r="F574" s="329" t="s">
        <v>2048</v>
      </c>
      <c r="G574" s="330">
        <v>1</v>
      </c>
      <c r="H574" s="331">
        <v>8</v>
      </c>
      <c r="I574" s="332">
        <v>1.0999999999999999E-2</v>
      </c>
      <c r="J574" s="353" t="s">
        <v>17</v>
      </c>
      <c r="K574" s="188">
        <v>970</v>
      </c>
      <c r="L574" s="188"/>
      <c r="M574" s="203">
        <f t="shared" si="7"/>
        <v>0</v>
      </c>
    </row>
    <row r="575" spans="1:13" ht="15" customHeight="1">
      <c r="A575" s="353" t="s">
        <v>4992</v>
      </c>
      <c r="B575" s="354" t="s">
        <v>1127</v>
      </c>
      <c r="C575" s="475" t="s">
        <v>864</v>
      </c>
      <c r="D575" s="360" t="s">
        <v>942</v>
      </c>
      <c r="E575" s="327" t="s">
        <v>1075</v>
      </c>
      <c r="F575" s="329" t="s">
        <v>1126</v>
      </c>
      <c r="G575" s="330">
        <v>1</v>
      </c>
      <c r="H575" s="331">
        <v>8</v>
      </c>
      <c r="I575" s="332">
        <v>1.0999999999999999E-2</v>
      </c>
      <c r="J575" s="353" t="s">
        <v>17</v>
      </c>
      <c r="K575" s="188">
        <v>1070</v>
      </c>
      <c r="L575" s="188"/>
      <c r="M575" s="203">
        <f t="shared" si="7"/>
        <v>0</v>
      </c>
    </row>
    <row r="576" spans="1:13" ht="15" customHeight="1">
      <c r="A576" s="353" t="s">
        <v>4992</v>
      </c>
      <c r="B576" s="354" t="s">
        <v>1378</v>
      </c>
      <c r="C576" s="475" t="s">
        <v>864</v>
      </c>
      <c r="D576" s="360" t="s">
        <v>942</v>
      </c>
      <c r="E576" s="327" t="s">
        <v>1326</v>
      </c>
      <c r="F576" s="329" t="s">
        <v>1377</v>
      </c>
      <c r="G576" s="330">
        <v>1</v>
      </c>
      <c r="H576" s="331">
        <v>8</v>
      </c>
      <c r="I576" s="332">
        <v>1.0999999999999999E-2</v>
      </c>
      <c r="J576" s="353" t="s">
        <v>17</v>
      </c>
      <c r="K576" s="188">
        <v>1070</v>
      </c>
      <c r="L576" s="188"/>
      <c r="M576" s="203">
        <f t="shared" si="7"/>
        <v>0</v>
      </c>
    </row>
    <row r="577" spans="1:13" ht="15" customHeight="1">
      <c r="A577" s="353" t="s">
        <v>4992</v>
      </c>
      <c r="B577" s="354" t="s">
        <v>1881</v>
      </c>
      <c r="C577" s="475" t="s">
        <v>864</v>
      </c>
      <c r="D577" s="360" t="s">
        <v>942</v>
      </c>
      <c r="E577" s="327" t="s">
        <v>1829</v>
      </c>
      <c r="F577" s="329" t="s">
        <v>1880</v>
      </c>
      <c r="G577" s="330">
        <v>1</v>
      </c>
      <c r="H577" s="331">
        <v>8</v>
      </c>
      <c r="I577" s="332">
        <v>1.0999999999999999E-2</v>
      </c>
      <c r="J577" s="353" t="s">
        <v>17</v>
      </c>
      <c r="K577" s="188">
        <v>1070</v>
      </c>
      <c r="L577" s="188"/>
      <c r="M577" s="203">
        <f t="shared" si="7"/>
        <v>0</v>
      </c>
    </row>
    <row r="578" spans="1:13" ht="15" customHeight="1">
      <c r="A578" s="353" t="s">
        <v>4992</v>
      </c>
      <c r="B578" s="354" t="s">
        <v>2133</v>
      </c>
      <c r="C578" s="475" t="s">
        <v>864</v>
      </c>
      <c r="D578" s="360" t="s">
        <v>942</v>
      </c>
      <c r="E578" s="327" t="s">
        <v>2081</v>
      </c>
      <c r="F578" s="329" t="s">
        <v>2132</v>
      </c>
      <c r="G578" s="330">
        <v>1</v>
      </c>
      <c r="H578" s="331">
        <v>8</v>
      </c>
      <c r="I578" s="332">
        <v>1.0999999999999999E-2</v>
      </c>
      <c r="J578" s="353" t="s">
        <v>17</v>
      </c>
      <c r="K578" s="188">
        <v>1070</v>
      </c>
      <c r="L578" s="188"/>
      <c r="M578" s="203">
        <f t="shared" si="7"/>
        <v>0</v>
      </c>
    </row>
    <row r="579" spans="1:13" ht="15" customHeight="1">
      <c r="A579" s="353" t="s">
        <v>4992</v>
      </c>
      <c r="B579" s="354" t="s">
        <v>2217</v>
      </c>
      <c r="C579" s="475" t="s">
        <v>864</v>
      </c>
      <c r="D579" s="360" t="s">
        <v>942</v>
      </c>
      <c r="E579" s="327" t="s">
        <v>2165</v>
      </c>
      <c r="F579" s="329" t="s">
        <v>2216</v>
      </c>
      <c r="G579" s="330">
        <v>1</v>
      </c>
      <c r="H579" s="331">
        <v>8</v>
      </c>
      <c r="I579" s="332">
        <v>1.0999999999999999E-2</v>
      </c>
      <c r="J579" s="353" t="s">
        <v>17</v>
      </c>
      <c r="K579" s="188">
        <v>1070</v>
      </c>
      <c r="L579" s="188"/>
      <c r="M579" s="203">
        <f t="shared" si="7"/>
        <v>0</v>
      </c>
    </row>
    <row r="580" spans="1:13" ht="15" customHeight="1">
      <c r="A580" s="353" t="s">
        <v>4992</v>
      </c>
      <c r="B580" s="354" t="s">
        <v>947</v>
      </c>
      <c r="C580" s="475" t="s">
        <v>864</v>
      </c>
      <c r="D580" s="360" t="s">
        <v>945</v>
      </c>
      <c r="E580" s="327" t="s">
        <v>866</v>
      </c>
      <c r="F580" s="329" t="s">
        <v>946</v>
      </c>
      <c r="G580" s="330">
        <v>1</v>
      </c>
      <c r="H580" s="331">
        <v>8</v>
      </c>
      <c r="I580" s="332">
        <v>1.2999999999999999E-2</v>
      </c>
      <c r="J580" s="353" t="s">
        <v>17</v>
      </c>
      <c r="K580" s="188">
        <v>970</v>
      </c>
      <c r="L580" s="188"/>
      <c r="M580" s="203">
        <f t="shared" si="7"/>
        <v>0</v>
      </c>
    </row>
    <row r="581" spans="1:13" ht="15" customHeight="1">
      <c r="A581" s="353" t="s">
        <v>4992</v>
      </c>
      <c r="B581" s="354" t="s">
        <v>1045</v>
      </c>
      <c r="C581" s="475" t="s">
        <v>864</v>
      </c>
      <c r="D581" s="360" t="s">
        <v>945</v>
      </c>
      <c r="E581" s="327" t="s">
        <v>991</v>
      </c>
      <c r="F581" s="329" t="s">
        <v>1044</v>
      </c>
      <c r="G581" s="330">
        <v>1</v>
      </c>
      <c r="H581" s="331">
        <v>8</v>
      </c>
      <c r="I581" s="332">
        <v>1.2999999999999999E-2</v>
      </c>
      <c r="J581" s="353" t="s">
        <v>17</v>
      </c>
      <c r="K581" s="188">
        <v>970</v>
      </c>
      <c r="L581" s="188"/>
      <c r="M581" s="203">
        <f t="shared" si="7"/>
        <v>0</v>
      </c>
    </row>
    <row r="582" spans="1:13" ht="15" customHeight="1">
      <c r="A582" s="353" t="s">
        <v>4992</v>
      </c>
      <c r="B582" s="354" t="s">
        <v>1213</v>
      </c>
      <c r="C582" s="475" t="s">
        <v>864</v>
      </c>
      <c r="D582" s="360" t="s">
        <v>945</v>
      </c>
      <c r="E582" s="327" t="s">
        <v>1159</v>
      </c>
      <c r="F582" s="329" t="s">
        <v>1212</v>
      </c>
      <c r="G582" s="330">
        <v>1</v>
      </c>
      <c r="H582" s="331">
        <v>8</v>
      </c>
      <c r="I582" s="332">
        <v>1.2999999999999999E-2</v>
      </c>
      <c r="J582" s="353" t="s">
        <v>17</v>
      </c>
      <c r="K582" s="188">
        <v>970</v>
      </c>
      <c r="L582" s="188"/>
      <c r="M582" s="203">
        <f t="shared" si="7"/>
        <v>0</v>
      </c>
    </row>
    <row r="583" spans="1:13" ht="15" customHeight="1">
      <c r="A583" s="353" t="s">
        <v>4992</v>
      </c>
      <c r="B583" s="354" t="s">
        <v>1296</v>
      </c>
      <c r="C583" s="475" t="s">
        <v>864</v>
      </c>
      <c r="D583" s="360" t="s">
        <v>945</v>
      </c>
      <c r="E583" s="327" t="s">
        <v>15</v>
      </c>
      <c r="F583" s="329" t="s">
        <v>1295</v>
      </c>
      <c r="G583" s="330">
        <v>1</v>
      </c>
      <c r="H583" s="331">
        <v>8</v>
      </c>
      <c r="I583" s="332">
        <v>1.2999999999999999E-2</v>
      </c>
      <c r="J583" s="353" t="s">
        <v>17</v>
      </c>
      <c r="K583" s="188">
        <v>970</v>
      </c>
      <c r="L583" s="188"/>
      <c r="M583" s="203">
        <f t="shared" si="7"/>
        <v>0</v>
      </c>
    </row>
    <row r="584" spans="1:13" ht="15" customHeight="1">
      <c r="A584" s="353" t="s">
        <v>4992</v>
      </c>
      <c r="B584" s="354" t="s">
        <v>1463</v>
      </c>
      <c r="C584" s="475" t="s">
        <v>864</v>
      </c>
      <c r="D584" s="360" t="s">
        <v>945</v>
      </c>
      <c r="E584" s="327" t="s">
        <v>32</v>
      </c>
      <c r="F584" s="329" t="s">
        <v>1462</v>
      </c>
      <c r="G584" s="330">
        <v>1</v>
      </c>
      <c r="H584" s="331">
        <v>8</v>
      </c>
      <c r="I584" s="332">
        <v>1.2999999999999999E-2</v>
      </c>
      <c r="J584" s="353" t="s">
        <v>17</v>
      </c>
      <c r="K584" s="188">
        <v>970</v>
      </c>
      <c r="L584" s="188"/>
      <c r="M584" s="203">
        <f t="shared" si="7"/>
        <v>0</v>
      </c>
    </row>
    <row r="585" spans="1:13" ht="15" customHeight="1">
      <c r="A585" s="353" t="s">
        <v>4992</v>
      </c>
      <c r="B585" s="354" t="s">
        <v>1547</v>
      </c>
      <c r="C585" s="475" t="s">
        <v>864</v>
      </c>
      <c r="D585" s="360" t="s">
        <v>945</v>
      </c>
      <c r="E585" s="327" t="s">
        <v>1493</v>
      </c>
      <c r="F585" s="329" t="s">
        <v>1546</v>
      </c>
      <c r="G585" s="330">
        <v>1</v>
      </c>
      <c r="H585" s="331">
        <v>8</v>
      </c>
      <c r="I585" s="332">
        <v>1.2999999999999999E-2</v>
      </c>
      <c r="J585" s="353" t="s">
        <v>17</v>
      </c>
      <c r="K585" s="188">
        <v>970</v>
      </c>
      <c r="L585" s="188"/>
      <c r="M585" s="203">
        <f t="shared" si="7"/>
        <v>0</v>
      </c>
    </row>
    <row r="586" spans="1:13" ht="15" customHeight="1">
      <c r="A586" s="353" t="s">
        <v>4992</v>
      </c>
      <c r="B586" s="354" t="s">
        <v>1631</v>
      </c>
      <c r="C586" s="475" t="s">
        <v>864</v>
      </c>
      <c r="D586" s="360" t="s">
        <v>945</v>
      </c>
      <c r="E586" s="327" t="s">
        <v>1577</v>
      </c>
      <c r="F586" s="329" t="s">
        <v>1630</v>
      </c>
      <c r="G586" s="330">
        <v>1</v>
      </c>
      <c r="H586" s="331">
        <v>8</v>
      </c>
      <c r="I586" s="332">
        <v>1.2999999999999999E-2</v>
      </c>
      <c r="J586" s="353" t="s">
        <v>17</v>
      </c>
      <c r="K586" s="188">
        <v>970</v>
      </c>
      <c r="L586" s="188"/>
      <c r="M586" s="203">
        <f t="shared" si="7"/>
        <v>0</v>
      </c>
    </row>
    <row r="587" spans="1:13" ht="15" customHeight="1">
      <c r="A587" s="353" t="s">
        <v>4992</v>
      </c>
      <c r="B587" s="354" t="s">
        <v>1715</v>
      </c>
      <c r="C587" s="475" t="s">
        <v>864</v>
      </c>
      <c r="D587" s="360" t="s">
        <v>945</v>
      </c>
      <c r="E587" s="327" t="s">
        <v>1661</v>
      </c>
      <c r="F587" s="329" t="s">
        <v>1714</v>
      </c>
      <c r="G587" s="330">
        <v>1</v>
      </c>
      <c r="H587" s="331">
        <v>8</v>
      </c>
      <c r="I587" s="332">
        <v>1.2999999999999999E-2</v>
      </c>
      <c r="J587" s="353" t="s">
        <v>17</v>
      </c>
      <c r="K587" s="188">
        <v>970</v>
      </c>
      <c r="L587" s="188"/>
      <c r="M587" s="203">
        <f t="shared" si="7"/>
        <v>0</v>
      </c>
    </row>
    <row r="588" spans="1:13" ht="15" customHeight="1">
      <c r="A588" s="353" t="s">
        <v>4992</v>
      </c>
      <c r="B588" s="354" t="s">
        <v>1799</v>
      </c>
      <c r="C588" s="475" t="s">
        <v>864</v>
      </c>
      <c r="D588" s="360" t="s">
        <v>945</v>
      </c>
      <c r="E588" s="327" t="s">
        <v>1745</v>
      </c>
      <c r="F588" s="329" t="s">
        <v>1798</v>
      </c>
      <c r="G588" s="330">
        <v>1</v>
      </c>
      <c r="H588" s="331">
        <v>8</v>
      </c>
      <c r="I588" s="332">
        <v>1.2999999999999999E-2</v>
      </c>
      <c r="J588" s="353" t="s">
        <v>17</v>
      </c>
      <c r="K588" s="188">
        <v>970</v>
      </c>
      <c r="L588" s="188"/>
      <c r="M588" s="203">
        <f t="shared" si="7"/>
        <v>0</v>
      </c>
    </row>
    <row r="589" spans="1:13" ht="15" customHeight="1">
      <c r="A589" s="353" t="s">
        <v>4992</v>
      </c>
      <c r="B589" s="354" t="s">
        <v>1967</v>
      </c>
      <c r="C589" s="475" t="s">
        <v>864</v>
      </c>
      <c r="D589" s="360" t="s">
        <v>945</v>
      </c>
      <c r="E589" s="327" t="s">
        <v>1913</v>
      </c>
      <c r="F589" s="329" t="s">
        <v>1966</v>
      </c>
      <c r="G589" s="330">
        <v>1</v>
      </c>
      <c r="H589" s="331">
        <v>8</v>
      </c>
      <c r="I589" s="332">
        <v>1.2999999999999999E-2</v>
      </c>
      <c r="J589" s="353" t="s">
        <v>17</v>
      </c>
      <c r="K589" s="188">
        <v>970</v>
      </c>
      <c r="L589" s="188"/>
      <c r="M589" s="203">
        <f t="shared" si="7"/>
        <v>0</v>
      </c>
    </row>
    <row r="590" spans="1:13" ht="15" customHeight="1">
      <c r="A590" s="353" t="s">
        <v>4992</v>
      </c>
      <c r="B590" s="354" t="s">
        <v>2051</v>
      </c>
      <c r="C590" s="475" t="s">
        <v>864</v>
      </c>
      <c r="D590" s="360" t="s">
        <v>945</v>
      </c>
      <c r="E590" s="327" t="s">
        <v>1997</v>
      </c>
      <c r="F590" s="329" t="s">
        <v>2050</v>
      </c>
      <c r="G590" s="330">
        <v>1</v>
      </c>
      <c r="H590" s="331">
        <v>8</v>
      </c>
      <c r="I590" s="332">
        <v>1.2999999999999999E-2</v>
      </c>
      <c r="J590" s="353" t="s">
        <v>17</v>
      </c>
      <c r="K590" s="188">
        <v>970</v>
      </c>
      <c r="L590" s="188"/>
      <c r="M590" s="203">
        <f t="shared" si="7"/>
        <v>0</v>
      </c>
    </row>
    <row r="591" spans="1:13" ht="15" customHeight="1">
      <c r="A591" s="353" t="s">
        <v>4992</v>
      </c>
      <c r="B591" s="354" t="s">
        <v>1129</v>
      </c>
      <c r="C591" s="475" t="s">
        <v>864</v>
      </c>
      <c r="D591" s="360" t="s">
        <v>945</v>
      </c>
      <c r="E591" s="327" t="s">
        <v>1075</v>
      </c>
      <c r="F591" s="329" t="s">
        <v>1128</v>
      </c>
      <c r="G591" s="330">
        <v>1</v>
      </c>
      <c r="H591" s="331">
        <v>8</v>
      </c>
      <c r="I591" s="332">
        <v>1.2999999999999999E-2</v>
      </c>
      <c r="J591" s="353" t="s">
        <v>17</v>
      </c>
      <c r="K591" s="188">
        <v>1060</v>
      </c>
      <c r="L591" s="188"/>
      <c r="M591" s="203">
        <f t="shared" si="7"/>
        <v>0</v>
      </c>
    </row>
    <row r="592" spans="1:13" ht="15" customHeight="1">
      <c r="A592" s="353" t="s">
        <v>4992</v>
      </c>
      <c r="B592" s="354" t="s">
        <v>1380</v>
      </c>
      <c r="C592" s="475" t="s">
        <v>864</v>
      </c>
      <c r="D592" s="360" t="s">
        <v>945</v>
      </c>
      <c r="E592" s="327" t="s">
        <v>1326</v>
      </c>
      <c r="F592" s="329" t="s">
        <v>1379</v>
      </c>
      <c r="G592" s="330">
        <v>1</v>
      </c>
      <c r="H592" s="331">
        <v>8</v>
      </c>
      <c r="I592" s="332">
        <v>1.2999999999999999E-2</v>
      </c>
      <c r="J592" s="353" t="s">
        <v>17</v>
      </c>
      <c r="K592" s="188">
        <v>1060</v>
      </c>
      <c r="L592" s="188"/>
      <c r="M592" s="203">
        <f t="shared" si="7"/>
        <v>0</v>
      </c>
    </row>
    <row r="593" spans="1:13" ht="15" customHeight="1">
      <c r="A593" s="353" t="s">
        <v>4992</v>
      </c>
      <c r="B593" s="354" t="s">
        <v>1883</v>
      </c>
      <c r="C593" s="475" t="s">
        <v>864</v>
      </c>
      <c r="D593" s="360" t="s">
        <v>945</v>
      </c>
      <c r="E593" s="327" t="s">
        <v>1829</v>
      </c>
      <c r="F593" s="329" t="s">
        <v>1882</v>
      </c>
      <c r="G593" s="330">
        <v>1</v>
      </c>
      <c r="H593" s="331">
        <v>8</v>
      </c>
      <c r="I593" s="332">
        <v>1.2999999999999999E-2</v>
      </c>
      <c r="J593" s="353" t="s">
        <v>17</v>
      </c>
      <c r="K593" s="188">
        <v>1060</v>
      </c>
      <c r="L593" s="188"/>
      <c r="M593" s="203">
        <f t="shared" si="7"/>
        <v>0</v>
      </c>
    </row>
    <row r="594" spans="1:13" ht="15" customHeight="1">
      <c r="A594" s="353" t="s">
        <v>4992</v>
      </c>
      <c r="B594" s="354" t="s">
        <v>2135</v>
      </c>
      <c r="C594" s="475" t="s">
        <v>864</v>
      </c>
      <c r="D594" s="360" t="s">
        <v>945</v>
      </c>
      <c r="E594" s="327" t="s">
        <v>2081</v>
      </c>
      <c r="F594" s="329" t="s">
        <v>2134</v>
      </c>
      <c r="G594" s="330">
        <v>1</v>
      </c>
      <c r="H594" s="331">
        <v>8</v>
      </c>
      <c r="I594" s="332">
        <v>1.2999999999999999E-2</v>
      </c>
      <c r="J594" s="353" t="s">
        <v>17</v>
      </c>
      <c r="K594" s="188">
        <v>1060</v>
      </c>
      <c r="L594" s="188"/>
      <c r="M594" s="203">
        <f t="shared" si="7"/>
        <v>0</v>
      </c>
    </row>
    <row r="595" spans="1:13" ht="15" customHeight="1">
      <c r="A595" s="353" t="s">
        <v>4992</v>
      </c>
      <c r="B595" s="354" t="s">
        <v>2219</v>
      </c>
      <c r="C595" s="475" t="s">
        <v>864</v>
      </c>
      <c r="D595" s="360" t="s">
        <v>945</v>
      </c>
      <c r="E595" s="327" t="s">
        <v>2165</v>
      </c>
      <c r="F595" s="329" t="s">
        <v>2218</v>
      </c>
      <c r="G595" s="330">
        <v>1</v>
      </c>
      <c r="H595" s="331">
        <v>8</v>
      </c>
      <c r="I595" s="332">
        <v>1.2999999999999999E-2</v>
      </c>
      <c r="J595" s="353" t="s">
        <v>17</v>
      </c>
      <c r="K595" s="188">
        <v>1060</v>
      </c>
      <c r="L595" s="188"/>
      <c r="M595" s="203">
        <f t="shared" si="7"/>
        <v>0</v>
      </c>
    </row>
    <row r="596" spans="1:13" ht="15" customHeight="1">
      <c r="A596" s="353" t="s">
        <v>4992</v>
      </c>
      <c r="B596" s="354" t="s">
        <v>950</v>
      </c>
      <c r="C596" s="475" t="s">
        <v>864</v>
      </c>
      <c r="D596" s="360" t="s">
        <v>948</v>
      </c>
      <c r="E596" s="327" t="s">
        <v>866</v>
      </c>
      <c r="F596" s="329" t="s">
        <v>949</v>
      </c>
      <c r="G596" s="330">
        <v>1</v>
      </c>
      <c r="H596" s="331">
        <v>8</v>
      </c>
      <c r="I596" s="332">
        <v>1.2999999999999999E-2</v>
      </c>
      <c r="J596" s="353" t="s">
        <v>17</v>
      </c>
      <c r="K596" s="188">
        <v>1000</v>
      </c>
      <c r="L596" s="188"/>
      <c r="M596" s="203">
        <f t="shared" si="7"/>
        <v>0</v>
      </c>
    </row>
    <row r="597" spans="1:13" ht="15" customHeight="1">
      <c r="A597" s="353" t="s">
        <v>4992</v>
      </c>
      <c r="B597" s="354" t="s">
        <v>1047</v>
      </c>
      <c r="C597" s="475" t="s">
        <v>864</v>
      </c>
      <c r="D597" s="360" t="s">
        <v>948</v>
      </c>
      <c r="E597" s="327" t="s">
        <v>991</v>
      </c>
      <c r="F597" s="329" t="s">
        <v>1046</v>
      </c>
      <c r="G597" s="330">
        <v>1</v>
      </c>
      <c r="H597" s="331">
        <v>8</v>
      </c>
      <c r="I597" s="332">
        <v>1.2999999999999999E-2</v>
      </c>
      <c r="J597" s="353" t="s">
        <v>17</v>
      </c>
      <c r="K597" s="188">
        <v>1000</v>
      </c>
      <c r="L597" s="188"/>
      <c r="M597" s="203">
        <f t="shared" si="7"/>
        <v>0</v>
      </c>
    </row>
    <row r="598" spans="1:13" ht="15" customHeight="1">
      <c r="A598" s="353" t="s">
        <v>4992</v>
      </c>
      <c r="B598" s="354" t="s">
        <v>1215</v>
      </c>
      <c r="C598" s="475" t="s">
        <v>864</v>
      </c>
      <c r="D598" s="360" t="s">
        <v>948</v>
      </c>
      <c r="E598" s="327" t="s">
        <v>1159</v>
      </c>
      <c r="F598" s="329" t="s">
        <v>1214</v>
      </c>
      <c r="G598" s="330">
        <v>1</v>
      </c>
      <c r="H598" s="331">
        <v>8</v>
      </c>
      <c r="I598" s="332">
        <v>1.2999999999999999E-2</v>
      </c>
      <c r="J598" s="353" t="s">
        <v>17</v>
      </c>
      <c r="K598" s="188">
        <v>1000</v>
      </c>
      <c r="L598" s="188"/>
      <c r="M598" s="203">
        <f t="shared" si="7"/>
        <v>0</v>
      </c>
    </row>
    <row r="599" spans="1:13" ht="15" customHeight="1">
      <c r="A599" s="353" t="s">
        <v>4992</v>
      </c>
      <c r="B599" s="354" t="s">
        <v>1298</v>
      </c>
      <c r="C599" s="475" t="s">
        <v>864</v>
      </c>
      <c r="D599" s="360" t="s">
        <v>948</v>
      </c>
      <c r="E599" s="327" t="s">
        <v>15</v>
      </c>
      <c r="F599" s="329" t="s">
        <v>1297</v>
      </c>
      <c r="G599" s="330">
        <v>1</v>
      </c>
      <c r="H599" s="331">
        <v>8</v>
      </c>
      <c r="I599" s="332">
        <v>1.2999999999999999E-2</v>
      </c>
      <c r="J599" s="353" t="s">
        <v>17</v>
      </c>
      <c r="K599" s="188">
        <v>1000</v>
      </c>
      <c r="L599" s="188"/>
      <c r="M599" s="203">
        <f t="shared" si="7"/>
        <v>0</v>
      </c>
    </row>
    <row r="600" spans="1:13" ht="15" customHeight="1">
      <c r="A600" s="353" t="s">
        <v>4992</v>
      </c>
      <c r="B600" s="354" t="s">
        <v>1465</v>
      </c>
      <c r="C600" s="475" t="s">
        <v>864</v>
      </c>
      <c r="D600" s="360" t="s">
        <v>948</v>
      </c>
      <c r="E600" s="327" t="s">
        <v>32</v>
      </c>
      <c r="F600" s="329" t="s">
        <v>1464</v>
      </c>
      <c r="G600" s="330">
        <v>1</v>
      </c>
      <c r="H600" s="331">
        <v>8</v>
      </c>
      <c r="I600" s="332">
        <v>1.2999999999999999E-2</v>
      </c>
      <c r="J600" s="353" t="s">
        <v>17</v>
      </c>
      <c r="K600" s="188">
        <v>1000</v>
      </c>
      <c r="L600" s="188"/>
      <c r="M600" s="203">
        <f t="shared" si="7"/>
        <v>0</v>
      </c>
    </row>
    <row r="601" spans="1:13" ht="15" customHeight="1">
      <c r="A601" s="353" t="s">
        <v>4992</v>
      </c>
      <c r="B601" s="354" t="s">
        <v>1549</v>
      </c>
      <c r="C601" s="475" t="s">
        <v>864</v>
      </c>
      <c r="D601" s="360" t="s">
        <v>948</v>
      </c>
      <c r="E601" s="327" t="s">
        <v>1493</v>
      </c>
      <c r="F601" s="329" t="s">
        <v>1548</v>
      </c>
      <c r="G601" s="330">
        <v>1</v>
      </c>
      <c r="H601" s="331">
        <v>8</v>
      </c>
      <c r="I601" s="332">
        <v>1.2999999999999999E-2</v>
      </c>
      <c r="J601" s="353" t="s">
        <v>17</v>
      </c>
      <c r="K601" s="188">
        <v>1000</v>
      </c>
      <c r="L601" s="188"/>
      <c r="M601" s="203">
        <f t="shared" si="7"/>
        <v>0</v>
      </c>
    </row>
    <row r="602" spans="1:13" ht="15" customHeight="1">
      <c r="A602" s="353" t="s">
        <v>4992</v>
      </c>
      <c r="B602" s="354" t="s">
        <v>1633</v>
      </c>
      <c r="C602" s="475" t="s">
        <v>864</v>
      </c>
      <c r="D602" s="360" t="s">
        <v>948</v>
      </c>
      <c r="E602" s="327" t="s">
        <v>1577</v>
      </c>
      <c r="F602" s="329" t="s">
        <v>1632</v>
      </c>
      <c r="G602" s="330">
        <v>1</v>
      </c>
      <c r="H602" s="331">
        <v>8</v>
      </c>
      <c r="I602" s="332">
        <v>1.2999999999999999E-2</v>
      </c>
      <c r="J602" s="353" t="s">
        <v>17</v>
      </c>
      <c r="K602" s="188">
        <v>1000</v>
      </c>
      <c r="L602" s="188"/>
      <c r="M602" s="203">
        <f t="shared" si="7"/>
        <v>0</v>
      </c>
    </row>
    <row r="603" spans="1:13" ht="15" customHeight="1">
      <c r="A603" s="353" t="s">
        <v>4992</v>
      </c>
      <c r="B603" s="354" t="s">
        <v>1717</v>
      </c>
      <c r="C603" s="475" t="s">
        <v>864</v>
      </c>
      <c r="D603" s="360" t="s">
        <v>948</v>
      </c>
      <c r="E603" s="327" t="s">
        <v>1661</v>
      </c>
      <c r="F603" s="329" t="s">
        <v>1716</v>
      </c>
      <c r="G603" s="330">
        <v>1</v>
      </c>
      <c r="H603" s="331">
        <v>8</v>
      </c>
      <c r="I603" s="332">
        <v>1.2999999999999999E-2</v>
      </c>
      <c r="J603" s="353" t="s">
        <v>17</v>
      </c>
      <c r="K603" s="188">
        <v>1000</v>
      </c>
      <c r="L603" s="188"/>
      <c r="M603" s="203">
        <f t="shared" si="7"/>
        <v>0</v>
      </c>
    </row>
    <row r="604" spans="1:13" ht="15" customHeight="1">
      <c r="A604" s="353" t="s">
        <v>4992</v>
      </c>
      <c r="B604" s="354" t="s">
        <v>1801</v>
      </c>
      <c r="C604" s="475" t="s">
        <v>864</v>
      </c>
      <c r="D604" s="360" t="s">
        <v>948</v>
      </c>
      <c r="E604" s="327" t="s">
        <v>1745</v>
      </c>
      <c r="F604" s="329" t="s">
        <v>1800</v>
      </c>
      <c r="G604" s="330">
        <v>1</v>
      </c>
      <c r="H604" s="331">
        <v>8</v>
      </c>
      <c r="I604" s="332">
        <v>1.2999999999999999E-2</v>
      </c>
      <c r="J604" s="353" t="s">
        <v>17</v>
      </c>
      <c r="K604" s="188">
        <v>1000</v>
      </c>
      <c r="L604" s="188"/>
      <c r="M604" s="203">
        <f t="shared" si="7"/>
        <v>0</v>
      </c>
    </row>
    <row r="605" spans="1:13" ht="15" customHeight="1">
      <c r="A605" s="353" t="s">
        <v>4992</v>
      </c>
      <c r="B605" s="354" t="s">
        <v>1969</v>
      </c>
      <c r="C605" s="475" t="s">
        <v>864</v>
      </c>
      <c r="D605" s="360" t="s">
        <v>948</v>
      </c>
      <c r="E605" s="327" t="s">
        <v>1913</v>
      </c>
      <c r="F605" s="329" t="s">
        <v>1968</v>
      </c>
      <c r="G605" s="330">
        <v>1</v>
      </c>
      <c r="H605" s="331">
        <v>8</v>
      </c>
      <c r="I605" s="332">
        <v>1.2999999999999999E-2</v>
      </c>
      <c r="J605" s="353" t="s">
        <v>17</v>
      </c>
      <c r="K605" s="188">
        <v>1000</v>
      </c>
      <c r="L605" s="188"/>
      <c r="M605" s="203">
        <f t="shared" si="7"/>
        <v>0</v>
      </c>
    </row>
    <row r="606" spans="1:13" ht="15" customHeight="1">
      <c r="A606" s="353" t="s">
        <v>4992</v>
      </c>
      <c r="B606" s="354" t="s">
        <v>2053</v>
      </c>
      <c r="C606" s="475" t="s">
        <v>864</v>
      </c>
      <c r="D606" s="360" t="s">
        <v>948</v>
      </c>
      <c r="E606" s="327" t="s">
        <v>1997</v>
      </c>
      <c r="F606" s="329" t="s">
        <v>2052</v>
      </c>
      <c r="G606" s="330">
        <v>1</v>
      </c>
      <c r="H606" s="331">
        <v>8</v>
      </c>
      <c r="I606" s="332">
        <v>1.2999999999999999E-2</v>
      </c>
      <c r="J606" s="353" t="s">
        <v>17</v>
      </c>
      <c r="K606" s="188">
        <v>1000</v>
      </c>
      <c r="L606" s="188"/>
      <c r="M606" s="203">
        <f t="shared" si="7"/>
        <v>0</v>
      </c>
    </row>
    <row r="607" spans="1:13" ht="15" customHeight="1">
      <c r="A607" s="353" t="s">
        <v>4992</v>
      </c>
      <c r="B607" s="354" t="s">
        <v>1131</v>
      </c>
      <c r="C607" s="475" t="s">
        <v>864</v>
      </c>
      <c r="D607" s="360" t="s">
        <v>948</v>
      </c>
      <c r="E607" s="327" t="s">
        <v>1075</v>
      </c>
      <c r="F607" s="329" t="s">
        <v>1130</v>
      </c>
      <c r="G607" s="330">
        <v>1</v>
      </c>
      <c r="H607" s="331">
        <v>8</v>
      </c>
      <c r="I607" s="332">
        <v>1.2999999999999999E-2</v>
      </c>
      <c r="J607" s="353" t="s">
        <v>17</v>
      </c>
      <c r="K607" s="188">
        <v>1100</v>
      </c>
      <c r="L607" s="188"/>
      <c r="M607" s="203">
        <f t="shared" si="7"/>
        <v>0</v>
      </c>
    </row>
    <row r="608" spans="1:13" ht="15" customHeight="1">
      <c r="A608" s="353" t="s">
        <v>4992</v>
      </c>
      <c r="B608" s="354" t="s">
        <v>1382</v>
      </c>
      <c r="C608" s="475" t="s">
        <v>864</v>
      </c>
      <c r="D608" s="360" t="s">
        <v>948</v>
      </c>
      <c r="E608" s="327" t="s">
        <v>1326</v>
      </c>
      <c r="F608" s="329" t="s">
        <v>1381</v>
      </c>
      <c r="G608" s="330">
        <v>1</v>
      </c>
      <c r="H608" s="331">
        <v>8</v>
      </c>
      <c r="I608" s="332">
        <v>1.2999999999999999E-2</v>
      </c>
      <c r="J608" s="353" t="s">
        <v>17</v>
      </c>
      <c r="K608" s="188">
        <v>1100</v>
      </c>
      <c r="L608" s="188"/>
      <c r="M608" s="203">
        <f t="shared" si="7"/>
        <v>0</v>
      </c>
    </row>
    <row r="609" spans="1:13" ht="15" customHeight="1">
      <c r="A609" s="353" t="s">
        <v>4992</v>
      </c>
      <c r="B609" s="354" t="s">
        <v>1885</v>
      </c>
      <c r="C609" s="475" t="s">
        <v>864</v>
      </c>
      <c r="D609" s="360" t="s">
        <v>948</v>
      </c>
      <c r="E609" s="327" t="s">
        <v>1829</v>
      </c>
      <c r="F609" s="329" t="s">
        <v>1884</v>
      </c>
      <c r="G609" s="330">
        <v>1</v>
      </c>
      <c r="H609" s="331">
        <v>8</v>
      </c>
      <c r="I609" s="332">
        <v>1.2999999999999999E-2</v>
      </c>
      <c r="J609" s="353" t="s">
        <v>17</v>
      </c>
      <c r="K609" s="188">
        <v>1100</v>
      </c>
      <c r="L609" s="188"/>
      <c r="M609" s="203">
        <f t="shared" si="7"/>
        <v>0</v>
      </c>
    </row>
    <row r="610" spans="1:13" ht="15" customHeight="1">
      <c r="A610" s="353" t="s">
        <v>4992</v>
      </c>
      <c r="B610" s="354" t="s">
        <v>2137</v>
      </c>
      <c r="C610" s="475" t="s">
        <v>864</v>
      </c>
      <c r="D610" s="360" t="s">
        <v>948</v>
      </c>
      <c r="E610" s="327" t="s">
        <v>2081</v>
      </c>
      <c r="F610" s="329" t="s">
        <v>2136</v>
      </c>
      <c r="G610" s="330">
        <v>1</v>
      </c>
      <c r="H610" s="331">
        <v>8</v>
      </c>
      <c r="I610" s="332">
        <v>1.2999999999999999E-2</v>
      </c>
      <c r="J610" s="353" t="s">
        <v>17</v>
      </c>
      <c r="K610" s="188">
        <v>1100</v>
      </c>
      <c r="L610" s="188"/>
      <c r="M610" s="203">
        <f t="shared" si="7"/>
        <v>0</v>
      </c>
    </row>
    <row r="611" spans="1:13" ht="15" customHeight="1">
      <c r="A611" s="353" t="s">
        <v>4992</v>
      </c>
      <c r="B611" s="354" t="s">
        <v>2221</v>
      </c>
      <c r="C611" s="475" t="s">
        <v>864</v>
      </c>
      <c r="D611" s="360" t="s">
        <v>948</v>
      </c>
      <c r="E611" s="327" t="s">
        <v>2165</v>
      </c>
      <c r="F611" s="329" t="s">
        <v>2220</v>
      </c>
      <c r="G611" s="330">
        <v>1</v>
      </c>
      <c r="H611" s="331">
        <v>8</v>
      </c>
      <c r="I611" s="332">
        <v>1.2999999999999999E-2</v>
      </c>
      <c r="J611" s="353" t="s">
        <v>17</v>
      </c>
      <c r="K611" s="188">
        <v>1100</v>
      </c>
      <c r="L611" s="188"/>
      <c r="M611" s="203">
        <f t="shared" si="7"/>
        <v>0</v>
      </c>
    </row>
    <row r="612" spans="1:13" ht="15" customHeight="1">
      <c r="A612" s="353" t="s">
        <v>4992</v>
      </c>
      <c r="B612" s="354" t="s">
        <v>953</v>
      </c>
      <c r="C612" s="475" t="s">
        <v>864</v>
      </c>
      <c r="D612" s="360" t="s">
        <v>951</v>
      </c>
      <c r="E612" s="327" t="s">
        <v>866</v>
      </c>
      <c r="F612" s="329" t="s">
        <v>952</v>
      </c>
      <c r="G612" s="330">
        <v>1</v>
      </c>
      <c r="H612" s="331">
        <v>8</v>
      </c>
      <c r="I612" s="332">
        <v>1.2999999999999999E-2</v>
      </c>
      <c r="J612" s="353" t="s">
        <v>17</v>
      </c>
      <c r="K612" s="188">
        <v>980</v>
      </c>
      <c r="L612" s="188"/>
      <c r="M612" s="203">
        <f t="shared" ref="M612:M675" si="8">K612*L612</f>
        <v>0</v>
      </c>
    </row>
    <row r="613" spans="1:13" ht="15" customHeight="1">
      <c r="A613" s="353" t="s">
        <v>4992</v>
      </c>
      <c r="B613" s="354" t="s">
        <v>1049</v>
      </c>
      <c r="C613" s="475" t="s">
        <v>864</v>
      </c>
      <c r="D613" s="360" t="s">
        <v>951</v>
      </c>
      <c r="E613" s="327" t="s">
        <v>991</v>
      </c>
      <c r="F613" s="329" t="s">
        <v>1048</v>
      </c>
      <c r="G613" s="330">
        <v>1</v>
      </c>
      <c r="H613" s="331">
        <v>8</v>
      </c>
      <c r="I613" s="332">
        <v>1.2999999999999999E-2</v>
      </c>
      <c r="J613" s="353" t="s">
        <v>17</v>
      </c>
      <c r="K613" s="188">
        <v>980</v>
      </c>
      <c r="L613" s="188"/>
      <c r="M613" s="203">
        <f t="shared" si="8"/>
        <v>0</v>
      </c>
    </row>
    <row r="614" spans="1:13" ht="15" customHeight="1">
      <c r="A614" s="353" t="s">
        <v>4992</v>
      </c>
      <c r="B614" s="354" t="s">
        <v>1217</v>
      </c>
      <c r="C614" s="475" t="s">
        <v>864</v>
      </c>
      <c r="D614" s="360" t="s">
        <v>951</v>
      </c>
      <c r="E614" s="327" t="s">
        <v>1159</v>
      </c>
      <c r="F614" s="329" t="s">
        <v>1216</v>
      </c>
      <c r="G614" s="330">
        <v>1</v>
      </c>
      <c r="H614" s="331">
        <v>8</v>
      </c>
      <c r="I614" s="332">
        <v>1.2999999999999999E-2</v>
      </c>
      <c r="J614" s="353" t="s">
        <v>17</v>
      </c>
      <c r="K614" s="188">
        <v>980</v>
      </c>
      <c r="L614" s="188"/>
      <c r="M614" s="203">
        <f t="shared" si="8"/>
        <v>0</v>
      </c>
    </row>
    <row r="615" spans="1:13" ht="15" customHeight="1">
      <c r="A615" s="353" t="s">
        <v>4992</v>
      </c>
      <c r="B615" s="354" t="s">
        <v>1300</v>
      </c>
      <c r="C615" s="475" t="s">
        <v>864</v>
      </c>
      <c r="D615" s="360" t="s">
        <v>951</v>
      </c>
      <c r="E615" s="327" t="s">
        <v>15</v>
      </c>
      <c r="F615" s="329" t="s">
        <v>1299</v>
      </c>
      <c r="G615" s="330">
        <v>1</v>
      </c>
      <c r="H615" s="331">
        <v>8</v>
      </c>
      <c r="I615" s="332">
        <v>1.2999999999999999E-2</v>
      </c>
      <c r="J615" s="353" t="s">
        <v>17</v>
      </c>
      <c r="K615" s="188">
        <v>980</v>
      </c>
      <c r="L615" s="188"/>
      <c r="M615" s="203">
        <f t="shared" si="8"/>
        <v>0</v>
      </c>
    </row>
    <row r="616" spans="1:13" ht="15" customHeight="1">
      <c r="A616" s="353" t="s">
        <v>4992</v>
      </c>
      <c r="B616" s="354" t="s">
        <v>1467</v>
      </c>
      <c r="C616" s="475" t="s">
        <v>864</v>
      </c>
      <c r="D616" s="360" t="s">
        <v>951</v>
      </c>
      <c r="E616" s="327" t="s">
        <v>32</v>
      </c>
      <c r="F616" s="329" t="s">
        <v>1466</v>
      </c>
      <c r="G616" s="330">
        <v>1</v>
      </c>
      <c r="H616" s="331">
        <v>8</v>
      </c>
      <c r="I616" s="332">
        <v>1.2999999999999999E-2</v>
      </c>
      <c r="J616" s="353" t="s">
        <v>17</v>
      </c>
      <c r="K616" s="188">
        <v>980</v>
      </c>
      <c r="L616" s="188"/>
      <c r="M616" s="203">
        <f t="shared" si="8"/>
        <v>0</v>
      </c>
    </row>
    <row r="617" spans="1:13" ht="15" customHeight="1">
      <c r="A617" s="353" t="s">
        <v>4992</v>
      </c>
      <c r="B617" s="354" t="s">
        <v>1551</v>
      </c>
      <c r="C617" s="475" t="s">
        <v>864</v>
      </c>
      <c r="D617" s="360" t="s">
        <v>951</v>
      </c>
      <c r="E617" s="327" t="s">
        <v>1493</v>
      </c>
      <c r="F617" s="329" t="s">
        <v>1550</v>
      </c>
      <c r="G617" s="330">
        <v>1</v>
      </c>
      <c r="H617" s="331">
        <v>8</v>
      </c>
      <c r="I617" s="332">
        <v>1.2999999999999999E-2</v>
      </c>
      <c r="J617" s="353" t="s">
        <v>17</v>
      </c>
      <c r="K617" s="188">
        <v>980</v>
      </c>
      <c r="L617" s="188"/>
      <c r="M617" s="203">
        <f t="shared" si="8"/>
        <v>0</v>
      </c>
    </row>
    <row r="618" spans="1:13" ht="15" customHeight="1">
      <c r="A618" s="353" t="s">
        <v>4992</v>
      </c>
      <c r="B618" s="354" t="s">
        <v>1635</v>
      </c>
      <c r="C618" s="475" t="s">
        <v>864</v>
      </c>
      <c r="D618" s="360" t="s">
        <v>951</v>
      </c>
      <c r="E618" s="327" t="s">
        <v>1577</v>
      </c>
      <c r="F618" s="329" t="s">
        <v>1634</v>
      </c>
      <c r="G618" s="330">
        <v>1</v>
      </c>
      <c r="H618" s="331">
        <v>8</v>
      </c>
      <c r="I618" s="332">
        <v>1.2999999999999999E-2</v>
      </c>
      <c r="J618" s="353" t="s">
        <v>17</v>
      </c>
      <c r="K618" s="188">
        <v>980</v>
      </c>
      <c r="L618" s="188"/>
      <c r="M618" s="203">
        <f t="shared" si="8"/>
        <v>0</v>
      </c>
    </row>
    <row r="619" spans="1:13" ht="15" customHeight="1">
      <c r="A619" s="353" t="s">
        <v>4992</v>
      </c>
      <c r="B619" s="354" t="s">
        <v>1719</v>
      </c>
      <c r="C619" s="475" t="s">
        <v>864</v>
      </c>
      <c r="D619" s="360" t="s">
        <v>951</v>
      </c>
      <c r="E619" s="327" t="s">
        <v>1661</v>
      </c>
      <c r="F619" s="329" t="s">
        <v>1718</v>
      </c>
      <c r="G619" s="330">
        <v>1</v>
      </c>
      <c r="H619" s="331">
        <v>8</v>
      </c>
      <c r="I619" s="332">
        <v>1.2999999999999999E-2</v>
      </c>
      <c r="J619" s="353" t="s">
        <v>17</v>
      </c>
      <c r="K619" s="188">
        <v>980</v>
      </c>
      <c r="L619" s="188"/>
      <c r="M619" s="203">
        <f t="shared" si="8"/>
        <v>0</v>
      </c>
    </row>
    <row r="620" spans="1:13" ht="15" customHeight="1">
      <c r="A620" s="353" t="s">
        <v>4992</v>
      </c>
      <c r="B620" s="354" t="s">
        <v>1803</v>
      </c>
      <c r="C620" s="475" t="s">
        <v>864</v>
      </c>
      <c r="D620" s="360" t="s">
        <v>951</v>
      </c>
      <c r="E620" s="327" t="s">
        <v>1745</v>
      </c>
      <c r="F620" s="329" t="s">
        <v>1802</v>
      </c>
      <c r="G620" s="330">
        <v>1</v>
      </c>
      <c r="H620" s="331">
        <v>8</v>
      </c>
      <c r="I620" s="332">
        <v>1.2999999999999999E-2</v>
      </c>
      <c r="J620" s="353" t="s">
        <v>17</v>
      </c>
      <c r="K620" s="188">
        <v>980</v>
      </c>
      <c r="L620" s="188"/>
      <c r="M620" s="203">
        <f t="shared" si="8"/>
        <v>0</v>
      </c>
    </row>
    <row r="621" spans="1:13" ht="15" customHeight="1">
      <c r="A621" s="353" t="s">
        <v>4992</v>
      </c>
      <c r="B621" s="354" t="s">
        <v>1971</v>
      </c>
      <c r="C621" s="475" t="s">
        <v>864</v>
      </c>
      <c r="D621" s="360" t="s">
        <v>951</v>
      </c>
      <c r="E621" s="327" t="s">
        <v>1913</v>
      </c>
      <c r="F621" s="329" t="s">
        <v>1970</v>
      </c>
      <c r="G621" s="330">
        <v>1</v>
      </c>
      <c r="H621" s="331">
        <v>8</v>
      </c>
      <c r="I621" s="332">
        <v>1.2999999999999999E-2</v>
      </c>
      <c r="J621" s="353" t="s">
        <v>17</v>
      </c>
      <c r="K621" s="188">
        <v>980</v>
      </c>
      <c r="L621" s="188"/>
      <c r="M621" s="203">
        <f t="shared" si="8"/>
        <v>0</v>
      </c>
    </row>
    <row r="622" spans="1:13" ht="15" customHeight="1">
      <c r="A622" s="353" t="s">
        <v>4992</v>
      </c>
      <c r="B622" s="354" t="s">
        <v>2055</v>
      </c>
      <c r="C622" s="475" t="s">
        <v>864</v>
      </c>
      <c r="D622" s="360" t="s">
        <v>951</v>
      </c>
      <c r="E622" s="327" t="s">
        <v>1997</v>
      </c>
      <c r="F622" s="329" t="s">
        <v>2054</v>
      </c>
      <c r="G622" s="330">
        <v>1</v>
      </c>
      <c r="H622" s="331">
        <v>8</v>
      </c>
      <c r="I622" s="332">
        <v>1.2999999999999999E-2</v>
      </c>
      <c r="J622" s="353" t="s">
        <v>17</v>
      </c>
      <c r="K622" s="188">
        <v>980</v>
      </c>
      <c r="L622" s="188"/>
      <c r="M622" s="203">
        <f t="shared" si="8"/>
        <v>0</v>
      </c>
    </row>
    <row r="623" spans="1:13" ht="15" customHeight="1">
      <c r="A623" s="353" t="s">
        <v>4992</v>
      </c>
      <c r="B623" s="354" t="s">
        <v>1133</v>
      </c>
      <c r="C623" s="475" t="s">
        <v>864</v>
      </c>
      <c r="D623" s="360" t="s">
        <v>951</v>
      </c>
      <c r="E623" s="327" t="s">
        <v>1075</v>
      </c>
      <c r="F623" s="329" t="s">
        <v>1132</v>
      </c>
      <c r="G623" s="330">
        <v>1</v>
      </c>
      <c r="H623" s="331">
        <v>8</v>
      </c>
      <c r="I623" s="332">
        <v>1.2999999999999999E-2</v>
      </c>
      <c r="J623" s="353" t="s">
        <v>17</v>
      </c>
      <c r="K623" s="188">
        <v>1070</v>
      </c>
      <c r="L623" s="188"/>
      <c r="M623" s="203">
        <f t="shared" si="8"/>
        <v>0</v>
      </c>
    </row>
    <row r="624" spans="1:13" ht="15" customHeight="1">
      <c r="A624" s="353" t="s">
        <v>4992</v>
      </c>
      <c r="B624" s="354" t="s">
        <v>1384</v>
      </c>
      <c r="C624" s="475" t="s">
        <v>864</v>
      </c>
      <c r="D624" s="360" t="s">
        <v>951</v>
      </c>
      <c r="E624" s="327" t="s">
        <v>1326</v>
      </c>
      <c r="F624" s="329" t="s">
        <v>1383</v>
      </c>
      <c r="G624" s="330">
        <v>1</v>
      </c>
      <c r="H624" s="331">
        <v>8</v>
      </c>
      <c r="I624" s="332">
        <v>1.2999999999999999E-2</v>
      </c>
      <c r="J624" s="353" t="s">
        <v>17</v>
      </c>
      <c r="K624" s="188">
        <v>1070</v>
      </c>
      <c r="L624" s="188"/>
      <c r="M624" s="203">
        <f t="shared" si="8"/>
        <v>0</v>
      </c>
    </row>
    <row r="625" spans="1:13" ht="15" customHeight="1">
      <c r="A625" s="353" t="s">
        <v>4992</v>
      </c>
      <c r="B625" s="354" t="s">
        <v>1887</v>
      </c>
      <c r="C625" s="475" t="s">
        <v>864</v>
      </c>
      <c r="D625" s="360" t="s">
        <v>951</v>
      </c>
      <c r="E625" s="327" t="s">
        <v>1829</v>
      </c>
      <c r="F625" s="329" t="s">
        <v>1886</v>
      </c>
      <c r="G625" s="330">
        <v>1</v>
      </c>
      <c r="H625" s="331">
        <v>8</v>
      </c>
      <c r="I625" s="332">
        <v>1.2999999999999999E-2</v>
      </c>
      <c r="J625" s="353" t="s">
        <v>17</v>
      </c>
      <c r="K625" s="188">
        <v>1070</v>
      </c>
      <c r="L625" s="188"/>
      <c r="M625" s="203">
        <f t="shared" si="8"/>
        <v>0</v>
      </c>
    </row>
    <row r="626" spans="1:13" ht="15" customHeight="1">
      <c r="A626" s="353" t="s">
        <v>4992</v>
      </c>
      <c r="B626" s="354" t="s">
        <v>2139</v>
      </c>
      <c r="C626" s="475" t="s">
        <v>864</v>
      </c>
      <c r="D626" s="360" t="s">
        <v>951</v>
      </c>
      <c r="E626" s="327" t="s">
        <v>2081</v>
      </c>
      <c r="F626" s="329" t="s">
        <v>2138</v>
      </c>
      <c r="G626" s="330">
        <v>1</v>
      </c>
      <c r="H626" s="331">
        <v>8</v>
      </c>
      <c r="I626" s="332">
        <v>1.2999999999999999E-2</v>
      </c>
      <c r="J626" s="353" t="s">
        <v>17</v>
      </c>
      <c r="K626" s="188">
        <v>1070</v>
      </c>
      <c r="L626" s="188"/>
      <c r="M626" s="203">
        <f t="shared" si="8"/>
        <v>0</v>
      </c>
    </row>
    <row r="627" spans="1:13" ht="15" customHeight="1">
      <c r="A627" s="353" t="s">
        <v>4992</v>
      </c>
      <c r="B627" s="354" t="s">
        <v>2223</v>
      </c>
      <c r="C627" s="475" t="s">
        <v>864</v>
      </c>
      <c r="D627" s="360" t="s">
        <v>951</v>
      </c>
      <c r="E627" s="327" t="s">
        <v>2165</v>
      </c>
      <c r="F627" s="329" t="s">
        <v>2222</v>
      </c>
      <c r="G627" s="330">
        <v>1</v>
      </c>
      <c r="H627" s="331">
        <v>8</v>
      </c>
      <c r="I627" s="332">
        <v>1.2999999999999999E-2</v>
      </c>
      <c r="J627" s="353" t="s">
        <v>17</v>
      </c>
      <c r="K627" s="188">
        <v>1070</v>
      </c>
      <c r="L627" s="188"/>
      <c r="M627" s="203">
        <f t="shared" si="8"/>
        <v>0</v>
      </c>
    </row>
    <row r="628" spans="1:13" ht="15" customHeight="1">
      <c r="A628" s="353" t="s">
        <v>4992</v>
      </c>
      <c r="B628" s="354" t="s">
        <v>956</v>
      </c>
      <c r="C628" s="475" t="s">
        <v>864</v>
      </c>
      <c r="D628" s="360" t="s">
        <v>954</v>
      </c>
      <c r="E628" s="327" t="s">
        <v>866</v>
      </c>
      <c r="F628" s="329" t="s">
        <v>4474</v>
      </c>
      <c r="G628" s="330">
        <v>1</v>
      </c>
      <c r="H628" s="331">
        <v>7</v>
      </c>
      <c r="I628" s="332">
        <v>1.9E-2</v>
      </c>
      <c r="J628" s="353" t="s">
        <v>17</v>
      </c>
      <c r="K628" s="188">
        <v>1250</v>
      </c>
      <c r="L628" s="188"/>
      <c r="M628" s="203">
        <f t="shared" si="8"/>
        <v>0</v>
      </c>
    </row>
    <row r="629" spans="1:13" ht="15" customHeight="1">
      <c r="A629" s="353" t="s">
        <v>4992</v>
      </c>
      <c r="B629" s="354" t="s">
        <v>1051</v>
      </c>
      <c r="C629" s="475" t="s">
        <v>864</v>
      </c>
      <c r="D629" s="360" t="s">
        <v>954</v>
      </c>
      <c r="E629" s="327" t="s">
        <v>991</v>
      </c>
      <c r="F629" s="329" t="s">
        <v>4475</v>
      </c>
      <c r="G629" s="330">
        <v>1</v>
      </c>
      <c r="H629" s="331">
        <v>7</v>
      </c>
      <c r="I629" s="332">
        <v>1.9E-2</v>
      </c>
      <c r="J629" s="353" t="s">
        <v>17</v>
      </c>
      <c r="K629" s="188">
        <v>1250</v>
      </c>
      <c r="L629" s="188"/>
      <c r="M629" s="203">
        <f t="shared" si="8"/>
        <v>0</v>
      </c>
    </row>
    <row r="630" spans="1:13" ht="15" customHeight="1">
      <c r="A630" s="353" t="s">
        <v>4992</v>
      </c>
      <c r="B630" s="354" t="s">
        <v>1219</v>
      </c>
      <c r="C630" s="475" t="s">
        <v>864</v>
      </c>
      <c r="D630" s="360" t="s">
        <v>954</v>
      </c>
      <c r="E630" s="327" t="s">
        <v>1159</v>
      </c>
      <c r="F630" s="329" t="s">
        <v>4476</v>
      </c>
      <c r="G630" s="330">
        <v>1</v>
      </c>
      <c r="H630" s="331">
        <v>7</v>
      </c>
      <c r="I630" s="332">
        <v>1.9E-2</v>
      </c>
      <c r="J630" s="353" t="s">
        <v>17</v>
      </c>
      <c r="K630" s="188">
        <v>1250</v>
      </c>
      <c r="L630" s="188"/>
      <c r="M630" s="203">
        <f t="shared" si="8"/>
        <v>0</v>
      </c>
    </row>
    <row r="631" spans="1:13" ht="15" customHeight="1">
      <c r="A631" s="353" t="s">
        <v>4992</v>
      </c>
      <c r="B631" s="354" t="s">
        <v>1302</v>
      </c>
      <c r="C631" s="475" t="s">
        <v>864</v>
      </c>
      <c r="D631" s="360" t="s">
        <v>954</v>
      </c>
      <c r="E631" s="327" t="s">
        <v>15</v>
      </c>
      <c r="F631" s="329" t="s">
        <v>4477</v>
      </c>
      <c r="G631" s="330">
        <v>1</v>
      </c>
      <c r="H631" s="331">
        <v>7</v>
      </c>
      <c r="I631" s="332">
        <v>1.9E-2</v>
      </c>
      <c r="J631" s="353" t="s">
        <v>17</v>
      </c>
      <c r="K631" s="188">
        <v>1250</v>
      </c>
      <c r="L631" s="188"/>
      <c r="M631" s="203">
        <f t="shared" si="8"/>
        <v>0</v>
      </c>
    </row>
    <row r="632" spans="1:13" ht="15" customHeight="1">
      <c r="A632" s="353" t="s">
        <v>4992</v>
      </c>
      <c r="B632" s="354" t="s">
        <v>1469</v>
      </c>
      <c r="C632" s="475" t="s">
        <v>864</v>
      </c>
      <c r="D632" s="360" t="s">
        <v>954</v>
      </c>
      <c r="E632" s="327" t="s">
        <v>32</v>
      </c>
      <c r="F632" s="329" t="s">
        <v>4478</v>
      </c>
      <c r="G632" s="330">
        <v>1</v>
      </c>
      <c r="H632" s="331">
        <v>7</v>
      </c>
      <c r="I632" s="332">
        <v>1.9E-2</v>
      </c>
      <c r="J632" s="353" t="s">
        <v>17</v>
      </c>
      <c r="K632" s="188">
        <v>1250</v>
      </c>
      <c r="L632" s="188"/>
      <c r="M632" s="203">
        <f t="shared" si="8"/>
        <v>0</v>
      </c>
    </row>
    <row r="633" spans="1:13" ht="15" customHeight="1">
      <c r="A633" s="353" t="s">
        <v>4992</v>
      </c>
      <c r="B633" s="354" t="s">
        <v>1553</v>
      </c>
      <c r="C633" s="475" t="s">
        <v>864</v>
      </c>
      <c r="D633" s="360" t="s">
        <v>954</v>
      </c>
      <c r="E633" s="327" t="s">
        <v>1493</v>
      </c>
      <c r="F633" s="329" t="s">
        <v>4479</v>
      </c>
      <c r="G633" s="330">
        <v>1</v>
      </c>
      <c r="H633" s="331">
        <v>7</v>
      </c>
      <c r="I633" s="332">
        <v>1.9E-2</v>
      </c>
      <c r="J633" s="353" t="s">
        <v>17</v>
      </c>
      <c r="K633" s="188">
        <v>1250</v>
      </c>
      <c r="L633" s="188"/>
      <c r="M633" s="203">
        <f t="shared" si="8"/>
        <v>0</v>
      </c>
    </row>
    <row r="634" spans="1:13" ht="15" customHeight="1">
      <c r="A634" s="353" t="s">
        <v>4992</v>
      </c>
      <c r="B634" s="354" t="s">
        <v>1637</v>
      </c>
      <c r="C634" s="475" t="s">
        <v>864</v>
      </c>
      <c r="D634" s="360" t="s">
        <v>954</v>
      </c>
      <c r="E634" s="327" t="s">
        <v>1577</v>
      </c>
      <c r="F634" s="329" t="s">
        <v>4480</v>
      </c>
      <c r="G634" s="330">
        <v>1</v>
      </c>
      <c r="H634" s="331">
        <v>7</v>
      </c>
      <c r="I634" s="332">
        <v>1.9E-2</v>
      </c>
      <c r="J634" s="353" t="s">
        <v>17</v>
      </c>
      <c r="K634" s="188">
        <v>1250</v>
      </c>
      <c r="L634" s="188"/>
      <c r="M634" s="203">
        <f t="shared" si="8"/>
        <v>0</v>
      </c>
    </row>
    <row r="635" spans="1:13" ht="15" customHeight="1">
      <c r="A635" s="353" t="s">
        <v>4992</v>
      </c>
      <c r="B635" s="354" t="s">
        <v>1721</v>
      </c>
      <c r="C635" s="475" t="s">
        <v>864</v>
      </c>
      <c r="D635" s="360" t="s">
        <v>954</v>
      </c>
      <c r="E635" s="327" t="s">
        <v>1661</v>
      </c>
      <c r="F635" s="329" t="s">
        <v>4481</v>
      </c>
      <c r="G635" s="330">
        <v>1</v>
      </c>
      <c r="H635" s="331">
        <v>7</v>
      </c>
      <c r="I635" s="332">
        <v>1.9E-2</v>
      </c>
      <c r="J635" s="353" t="s">
        <v>17</v>
      </c>
      <c r="K635" s="188">
        <v>1250</v>
      </c>
      <c r="L635" s="188"/>
      <c r="M635" s="203">
        <f t="shared" si="8"/>
        <v>0</v>
      </c>
    </row>
    <row r="636" spans="1:13" ht="15" customHeight="1">
      <c r="A636" s="353" t="s">
        <v>4992</v>
      </c>
      <c r="B636" s="354" t="s">
        <v>1805</v>
      </c>
      <c r="C636" s="475" t="s">
        <v>864</v>
      </c>
      <c r="D636" s="360" t="s">
        <v>954</v>
      </c>
      <c r="E636" s="327" t="s">
        <v>1745</v>
      </c>
      <c r="F636" s="329" t="s">
        <v>4482</v>
      </c>
      <c r="G636" s="330">
        <v>1</v>
      </c>
      <c r="H636" s="331">
        <v>7</v>
      </c>
      <c r="I636" s="332">
        <v>1.9E-2</v>
      </c>
      <c r="J636" s="353" t="s">
        <v>17</v>
      </c>
      <c r="K636" s="188">
        <v>1250</v>
      </c>
      <c r="L636" s="188"/>
      <c r="M636" s="203">
        <f t="shared" si="8"/>
        <v>0</v>
      </c>
    </row>
    <row r="637" spans="1:13" ht="15" customHeight="1">
      <c r="A637" s="353" t="s">
        <v>4992</v>
      </c>
      <c r="B637" s="354" t="s">
        <v>1973</v>
      </c>
      <c r="C637" s="475" t="s">
        <v>864</v>
      </c>
      <c r="D637" s="360" t="s">
        <v>954</v>
      </c>
      <c r="E637" s="327" t="s">
        <v>1913</v>
      </c>
      <c r="F637" s="329" t="s">
        <v>4483</v>
      </c>
      <c r="G637" s="330">
        <v>1</v>
      </c>
      <c r="H637" s="331">
        <v>7</v>
      </c>
      <c r="I637" s="332">
        <v>1.9E-2</v>
      </c>
      <c r="J637" s="353" t="s">
        <v>17</v>
      </c>
      <c r="K637" s="188">
        <v>1250</v>
      </c>
      <c r="L637" s="188"/>
      <c r="M637" s="203">
        <f t="shared" si="8"/>
        <v>0</v>
      </c>
    </row>
    <row r="638" spans="1:13" ht="15" customHeight="1">
      <c r="A638" s="353" t="s">
        <v>4992</v>
      </c>
      <c r="B638" s="354" t="s">
        <v>2057</v>
      </c>
      <c r="C638" s="475" t="s">
        <v>864</v>
      </c>
      <c r="D638" s="360" t="s">
        <v>954</v>
      </c>
      <c r="E638" s="327" t="s">
        <v>1997</v>
      </c>
      <c r="F638" s="329" t="s">
        <v>4484</v>
      </c>
      <c r="G638" s="330">
        <v>1</v>
      </c>
      <c r="H638" s="331">
        <v>7</v>
      </c>
      <c r="I638" s="332">
        <v>1.9E-2</v>
      </c>
      <c r="J638" s="353" t="s">
        <v>17</v>
      </c>
      <c r="K638" s="188">
        <v>1250</v>
      </c>
      <c r="L638" s="188"/>
      <c r="M638" s="203">
        <f t="shared" si="8"/>
        <v>0</v>
      </c>
    </row>
    <row r="639" spans="1:13" ht="15" customHeight="1">
      <c r="A639" s="353" t="s">
        <v>4992</v>
      </c>
      <c r="B639" s="354" t="s">
        <v>1135</v>
      </c>
      <c r="C639" s="475" t="s">
        <v>864</v>
      </c>
      <c r="D639" s="360" t="s">
        <v>954</v>
      </c>
      <c r="E639" s="327" t="s">
        <v>1075</v>
      </c>
      <c r="F639" s="329" t="s">
        <v>4485</v>
      </c>
      <c r="G639" s="330">
        <v>1</v>
      </c>
      <c r="H639" s="331">
        <v>7</v>
      </c>
      <c r="I639" s="332">
        <v>1.9E-2</v>
      </c>
      <c r="J639" s="353" t="s">
        <v>17</v>
      </c>
      <c r="K639" s="188">
        <v>1350</v>
      </c>
      <c r="L639" s="188"/>
      <c r="M639" s="203">
        <f t="shared" si="8"/>
        <v>0</v>
      </c>
    </row>
    <row r="640" spans="1:13" ht="15" customHeight="1">
      <c r="A640" s="353" t="s">
        <v>4992</v>
      </c>
      <c r="B640" s="354" t="s">
        <v>1386</v>
      </c>
      <c r="C640" s="475" t="s">
        <v>864</v>
      </c>
      <c r="D640" s="360" t="s">
        <v>954</v>
      </c>
      <c r="E640" s="327" t="s">
        <v>1326</v>
      </c>
      <c r="F640" s="329" t="s">
        <v>4486</v>
      </c>
      <c r="G640" s="330">
        <v>1</v>
      </c>
      <c r="H640" s="331">
        <v>7</v>
      </c>
      <c r="I640" s="332">
        <v>1.9E-2</v>
      </c>
      <c r="J640" s="353" t="s">
        <v>17</v>
      </c>
      <c r="K640" s="188">
        <v>1350</v>
      </c>
      <c r="L640" s="188"/>
      <c r="M640" s="203">
        <f t="shared" si="8"/>
        <v>0</v>
      </c>
    </row>
    <row r="641" spans="1:13" ht="15" customHeight="1">
      <c r="A641" s="353" t="s">
        <v>4992</v>
      </c>
      <c r="B641" s="354" t="s">
        <v>1889</v>
      </c>
      <c r="C641" s="475" t="s">
        <v>864</v>
      </c>
      <c r="D641" s="360" t="s">
        <v>954</v>
      </c>
      <c r="E641" s="327" t="s">
        <v>1829</v>
      </c>
      <c r="F641" s="329" t="s">
        <v>4487</v>
      </c>
      <c r="G641" s="330">
        <v>1</v>
      </c>
      <c r="H641" s="331">
        <v>7</v>
      </c>
      <c r="I641" s="332">
        <v>1.9E-2</v>
      </c>
      <c r="J641" s="353" t="s">
        <v>17</v>
      </c>
      <c r="K641" s="188">
        <v>1350</v>
      </c>
      <c r="L641" s="188"/>
      <c r="M641" s="203">
        <f t="shared" si="8"/>
        <v>0</v>
      </c>
    </row>
    <row r="642" spans="1:13" ht="15" customHeight="1">
      <c r="A642" s="353" t="s">
        <v>4992</v>
      </c>
      <c r="B642" s="354" t="s">
        <v>2141</v>
      </c>
      <c r="C642" s="475" t="s">
        <v>864</v>
      </c>
      <c r="D642" s="360" t="s">
        <v>954</v>
      </c>
      <c r="E642" s="327" t="s">
        <v>2081</v>
      </c>
      <c r="F642" s="329" t="s">
        <v>4488</v>
      </c>
      <c r="G642" s="330">
        <v>1</v>
      </c>
      <c r="H642" s="331">
        <v>7</v>
      </c>
      <c r="I642" s="332">
        <v>1.9E-2</v>
      </c>
      <c r="J642" s="353" t="s">
        <v>17</v>
      </c>
      <c r="K642" s="188">
        <v>1350</v>
      </c>
      <c r="L642" s="188"/>
      <c r="M642" s="203">
        <f t="shared" si="8"/>
        <v>0</v>
      </c>
    </row>
    <row r="643" spans="1:13" ht="15" customHeight="1">
      <c r="A643" s="353" t="s">
        <v>4992</v>
      </c>
      <c r="B643" s="354" t="s">
        <v>2225</v>
      </c>
      <c r="C643" s="475" t="s">
        <v>864</v>
      </c>
      <c r="D643" s="360" t="s">
        <v>954</v>
      </c>
      <c r="E643" s="327" t="s">
        <v>2165</v>
      </c>
      <c r="F643" s="329" t="s">
        <v>4489</v>
      </c>
      <c r="G643" s="330">
        <v>1</v>
      </c>
      <c r="H643" s="331">
        <v>7</v>
      </c>
      <c r="I643" s="332">
        <v>1.9E-2</v>
      </c>
      <c r="J643" s="353" t="s">
        <v>17</v>
      </c>
      <c r="K643" s="188">
        <v>1350</v>
      </c>
      <c r="L643" s="188"/>
      <c r="M643" s="203">
        <f t="shared" si="8"/>
        <v>0</v>
      </c>
    </row>
    <row r="644" spans="1:13" ht="15" customHeight="1">
      <c r="A644" s="353" t="s">
        <v>4992</v>
      </c>
      <c r="B644" s="354" t="s">
        <v>959</v>
      </c>
      <c r="C644" s="475" t="s">
        <v>864</v>
      </c>
      <c r="D644" s="360" t="s">
        <v>957</v>
      </c>
      <c r="E644" s="327" t="s">
        <v>866</v>
      </c>
      <c r="F644" s="329" t="s">
        <v>958</v>
      </c>
      <c r="G644" s="330">
        <v>1</v>
      </c>
      <c r="H644" s="331">
        <v>4</v>
      </c>
      <c r="I644" s="332">
        <v>7.0000000000000001E-3</v>
      </c>
      <c r="J644" s="353" t="s">
        <v>17</v>
      </c>
      <c r="K644" s="188">
        <v>520</v>
      </c>
      <c r="L644" s="188"/>
      <c r="M644" s="203">
        <f t="shared" si="8"/>
        <v>0</v>
      </c>
    </row>
    <row r="645" spans="1:13" ht="15" customHeight="1">
      <c r="A645" s="353" t="s">
        <v>4992</v>
      </c>
      <c r="B645" s="354" t="s">
        <v>1053</v>
      </c>
      <c r="C645" s="475" t="s">
        <v>864</v>
      </c>
      <c r="D645" s="360" t="s">
        <v>957</v>
      </c>
      <c r="E645" s="327" t="s">
        <v>991</v>
      </c>
      <c r="F645" s="329" t="s">
        <v>1052</v>
      </c>
      <c r="G645" s="330">
        <v>1</v>
      </c>
      <c r="H645" s="331">
        <v>4</v>
      </c>
      <c r="I645" s="332">
        <v>7.0000000000000001E-3</v>
      </c>
      <c r="J645" s="353" t="s">
        <v>17</v>
      </c>
      <c r="K645" s="188">
        <v>520</v>
      </c>
      <c r="L645" s="188"/>
      <c r="M645" s="203">
        <f t="shared" si="8"/>
        <v>0</v>
      </c>
    </row>
    <row r="646" spans="1:13" ht="15" customHeight="1">
      <c r="A646" s="353" t="s">
        <v>4992</v>
      </c>
      <c r="B646" s="354" t="s">
        <v>1221</v>
      </c>
      <c r="C646" s="475" t="s">
        <v>864</v>
      </c>
      <c r="D646" s="360" t="s">
        <v>957</v>
      </c>
      <c r="E646" s="327" t="s">
        <v>1159</v>
      </c>
      <c r="F646" s="329" t="s">
        <v>1220</v>
      </c>
      <c r="G646" s="330">
        <v>1</v>
      </c>
      <c r="H646" s="331">
        <v>4</v>
      </c>
      <c r="I646" s="332">
        <v>7.0000000000000001E-3</v>
      </c>
      <c r="J646" s="353" t="s">
        <v>17</v>
      </c>
      <c r="K646" s="188">
        <v>520</v>
      </c>
      <c r="L646" s="188"/>
      <c r="M646" s="203">
        <f t="shared" si="8"/>
        <v>0</v>
      </c>
    </row>
    <row r="647" spans="1:13" ht="15" customHeight="1">
      <c r="A647" s="353" t="s">
        <v>4992</v>
      </c>
      <c r="B647" s="354" t="s">
        <v>1304</v>
      </c>
      <c r="C647" s="475" t="s">
        <v>864</v>
      </c>
      <c r="D647" s="360" t="s">
        <v>957</v>
      </c>
      <c r="E647" s="327" t="s">
        <v>15</v>
      </c>
      <c r="F647" s="329" t="s">
        <v>1303</v>
      </c>
      <c r="G647" s="330">
        <v>1</v>
      </c>
      <c r="H647" s="331">
        <v>4</v>
      </c>
      <c r="I647" s="332">
        <v>7.0000000000000001E-3</v>
      </c>
      <c r="J647" s="353" t="s">
        <v>17</v>
      </c>
      <c r="K647" s="188">
        <v>520</v>
      </c>
      <c r="L647" s="188"/>
      <c r="M647" s="203">
        <f t="shared" si="8"/>
        <v>0</v>
      </c>
    </row>
    <row r="648" spans="1:13" ht="15" customHeight="1">
      <c r="A648" s="353" t="s">
        <v>4992</v>
      </c>
      <c r="B648" s="354" t="s">
        <v>1471</v>
      </c>
      <c r="C648" s="475" t="s">
        <v>864</v>
      </c>
      <c r="D648" s="360" t="s">
        <v>957</v>
      </c>
      <c r="E648" s="327" t="s">
        <v>32</v>
      </c>
      <c r="F648" s="329" t="s">
        <v>1470</v>
      </c>
      <c r="G648" s="330">
        <v>1</v>
      </c>
      <c r="H648" s="331">
        <v>4</v>
      </c>
      <c r="I648" s="332">
        <v>7.0000000000000001E-3</v>
      </c>
      <c r="J648" s="353" t="s">
        <v>17</v>
      </c>
      <c r="K648" s="188">
        <v>520</v>
      </c>
      <c r="L648" s="188"/>
      <c r="M648" s="203">
        <f t="shared" si="8"/>
        <v>0</v>
      </c>
    </row>
    <row r="649" spans="1:13" ht="15" customHeight="1">
      <c r="A649" s="353" t="s">
        <v>4992</v>
      </c>
      <c r="B649" s="354" t="s">
        <v>1555</v>
      </c>
      <c r="C649" s="475" t="s">
        <v>864</v>
      </c>
      <c r="D649" s="360" t="s">
        <v>957</v>
      </c>
      <c r="E649" s="327" t="s">
        <v>1493</v>
      </c>
      <c r="F649" s="329" t="s">
        <v>1554</v>
      </c>
      <c r="G649" s="330">
        <v>1</v>
      </c>
      <c r="H649" s="331">
        <v>4</v>
      </c>
      <c r="I649" s="332">
        <v>7.0000000000000001E-3</v>
      </c>
      <c r="J649" s="353" t="s">
        <v>17</v>
      </c>
      <c r="K649" s="188">
        <v>520</v>
      </c>
      <c r="L649" s="188"/>
      <c r="M649" s="203">
        <f t="shared" si="8"/>
        <v>0</v>
      </c>
    </row>
    <row r="650" spans="1:13" ht="15" customHeight="1">
      <c r="A650" s="353" t="s">
        <v>4992</v>
      </c>
      <c r="B650" s="354" t="s">
        <v>1639</v>
      </c>
      <c r="C650" s="475" t="s">
        <v>864</v>
      </c>
      <c r="D650" s="360" t="s">
        <v>957</v>
      </c>
      <c r="E650" s="327" t="s">
        <v>1577</v>
      </c>
      <c r="F650" s="329" t="s">
        <v>1638</v>
      </c>
      <c r="G650" s="330">
        <v>1</v>
      </c>
      <c r="H650" s="331">
        <v>4</v>
      </c>
      <c r="I650" s="332">
        <v>7.0000000000000001E-3</v>
      </c>
      <c r="J650" s="353" t="s">
        <v>17</v>
      </c>
      <c r="K650" s="188">
        <v>520</v>
      </c>
      <c r="L650" s="188"/>
      <c r="M650" s="203">
        <f t="shared" si="8"/>
        <v>0</v>
      </c>
    </row>
    <row r="651" spans="1:13" ht="15" customHeight="1">
      <c r="A651" s="353" t="s">
        <v>4992</v>
      </c>
      <c r="B651" s="354" t="s">
        <v>1723</v>
      </c>
      <c r="C651" s="475" t="s">
        <v>864</v>
      </c>
      <c r="D651" s="360" t="s">
        <v>957</v>
      </c>
      <c r="E651" s="327" t="s">
        <v>1661</v>
      </c>
      <c r="F651" s="329" t="s">
        <v>1722</v>
      </c>
      <c r="G651" s="330">
        <v>1</v>
      </c>
      <c r="H651" s="331">
        <v>4</v>
      </c>
      <c r="I651" s="332">
        <v>7.0000000000000001E-3</v>
      </c>
      <c r="J651" s="353" t="s">
        <v>17</v>
      </c>
      <c r="K651" s="188">
        <v>520</v>
      </c>
      <c r="L651" s="188"/>
      <c r="M651" s="203">
        <f t="shared" si="8"/>
        <v>0</v>
      </c>
    </row>
    <row r="652" spans="1:13" ht="15" customHeight="1">
      <c r="A652" s="353" t="s">
        <v>4992</v>
      </c>
      <c r="B652" s="354" t="s">
        <v>1807</v>
      </c>
      <c r="C652" s="475" t="s">
        <v>864</v>
      </c>
      <c r="D652" s="360" t="s">
        <v>957</v>
      </c>
      <c r="E652" s="327" t="s">
        <v>1745</v>
      </c>
      <c r="F652" s="329" t="s">
        <v>1806</v>
      </c>
      <c r="G652" s="330">
        <v>1</v>
      </c>
      <c r="H652" s="331">
        <v>4</v>
      </c>
      <c r="I652" s="332">
        <v>7.0000000000000001E-3</v>
      </c>
      <c r="J652" s="353" t="s">
        <v>17</v>
      </c>
      <c r="K652" s="188">
        <v>520</v>
      </c>
      <c r="L652" s="188"/>
      <c r="M652" s="203">
        <f t="shared" si="8"/>
        <v>0</v>
      </c>
    </row>
    <row r="653" spans="1:13" ht="15" customHeight="1">
      <c r="A653" s="353" t="s">
        <v>4992</v>
      </c>
      <c r="B653" s="354" t="s">
        <v>1975</v>
      </c>
      <c r="C653" s="475" t="s">
        <v>864</v>
      </c>
      <c r="D653" s="360" t="s">
        <v>957</v>
      </c>
      <c r="E653" s="327" t="s">
        <v>1913</v>
      </c>
      <c r="F653" s="329" t="s">
        <v>1974</v>
      </c>
      <c r="G653" s="330">
        <v>1</v>
      </c>
      <c r="H653" s="331">
        <v>4</v>
      </c>
      <c r="I653" s="332">
        <v>7.0000000000000001E-3</v>
      </c>
      <c r="J653" s="353" t="s">
        <v>17</v>
      </c>
      <c r="K653" s="188">
        <v>520</v>
      </c>
      <c r="L653" s="188"/>
      <c r="M653" s="203">
        <f t="shared" si="8"/>
        <v>0</v>
      </c>
    </row>
    <row r="654" spans="1:13" ht="15" customHeight="1">
      <c r="A654" s="353" t="s">
        <v>4992</v>
      </c>
      <c r="B654" s="354" t="s">
        <v>2059</v>
      </c>
      <c r="C654" s="475" t="s">
        <v>864</v>
      </c>
      <c r="D654" s="360" t="s">
        <v>957</v>
      </c>
      <c r="E654" s="327" t="s">
        <v>1997</v>
      </c>
      <c r="F654" s="329" t="s">
        <v>2058</v>
      </c>
      <c r="G654" s="330">
        <v>1</v>
      </c>
      <c r="H654" s="331">
        <v>4</v>
      </c>
      <c r="I654" s="332">
        <v>7.0000000000000001E-3</v>
      </c>
      <c r="J654" s="353" t="s">
        <v>17</v>
      </c>
      <c r="K654" s="188">
        <v>520</v>
      </c>
      <c r="L654" s="188"/>
      <c r="M654" s="203">
        <f t="shared" si="8"/>
        <v>0</v>
      </c>
    </row>
    <row r="655" spans="1:13" ht="15" customHeight="1">
      <c r="A655" s="353" t="s">
        <v>4992</v>
      </c>
      <c r="B655" s="354" t="s">
        <v>1137</v>
      </c>
      <c r="C655" s="475" t="s">
        <v>864</v>
      </c>
      <c r="D655" s="360" t="s">
        <v>957</v>
      </c>
      <c r="E655" s="327" t="s">
        <v>1075</v>
      </c>
      <c r="F655" s="329" t="s">
        <v>1136</v>
      </c>
      <c r="G655" s="330">
        <v>1</v>
      </c>
      <c r="H655" s="331">
        <v>4</v>
      </c>
      <c r="I655" s="332">
        <v>7.0000000000000001E-3</v>
      </c>
      <c r="J655" s="353" t="s">
        <v>17</v>
      </c>
      <c r="K655" s="188">
        <v>570</v>
      </c>
      <c r="L655" s="188"/>
      <c r="M655" s="203">
        <f t="shared" si="8"/>
        <v>0</v>
      </c>
    </row>
    <row r="656" spans="1:13" ht="15" customHeight="1">
      <c r="A656" s="353" t="s">
        <v>4992</v>
      </c>
      <c r="B656" s="354" t="s">
        <v>1388</v>
      </c>
      <c r="C656" s="475" t="s">
        <v>864</v>
      </c>
      <c r="D656" s="360" t="s">
        <v>957</v>
      </c>
      <c r="E656" s="327" t="s">
        <v>1326</v>
      </c>
      <c r="F656" s="329" t="s">
        <v>1387</v>
      </c>
      <c r="G656" s="330">
        <v>1</v>
      </c>
      <c r="H656" s="331">
        <v>4</v>
      </c>
      <c r="I656" s="332">
        <v>7.0000000000000001E-3</v>
      </c>
      <c r="J656" s="353" t="s">
        <v>17</v>
      </c>
      <c r="K656" s="188">
        <v>570</v>
      </c>
      <c r="L656" s="188"/>
      <c r="M656" s="203">
        <f t="shared" si="8"/>
        <v>0</v>
      </c>
    </row>
    <row r="657" spans="1:13" ht="15" customHeight="1">
      <c r="A657" s="353" t="s">
        <v>4992</v>
      </c>
      <c r="B657" s="354" t="s">
        <v>1891</v>
      </c>
      <c r="C657" s="475" t="s">
        <v>864</v>
      </c>
      <c r="D657" s="360" t="s">
        <v>957</v>
      </c>
      <c r="E657" s="327" t="s">
        <v>1829</v>
      </c>
      <c r="F657" s="329" t="s">
        <v>1890</v>
      </c>
      <c r="G657" s="330">
        <v>1</v>
      </c>
      <c r="H657" s="331">
        <v>4</v>
      </c>
      <c r="I657" s="332">
        <v>7.0000000000000001E-3</v>
      </c>
      <c r="J657" s="353" t="s">
        <v>17</v>
      </c>
      <c r="K657" s="188">
        <v>570</v>
      </c>
      <c r="L657" s="188"/>
      <c r="M657" s="203">
        <f t="shared" si="8"/>
        <v>0</v>
      </c>
    </row>
    <row r="658" spans="1:13" ht="15" customHeight="1">
      <c r="A658" s="353" t="s">
        <v>4992</v>
      </c>
      <c r="B658" s="354" t="s">
        <v>2143</v>
      </c>
      <c r="C658" s="475" t="s">
        <v>864</v>
      </c>
      <c r="D658" s="360" t="s">
        <v>957</v>
      </c>
      <c r="E658" s="327" t="s">
        <v>2081</v>
      </c>
      <c r="F658" s="329" t="s">
        <v>2142</v>
      </c>
      <c r="G658" s="330">
        <v>1</v>
      </c>
      <c r="H658" s="331">
        <v>4</v>
      </c>
      <c r="I658" s="332">
        <v>7.0000000000000001E-3</v>
      </c>
      <c r="J658" s="353" t="s">
        <v>17</v>
      </c>
      <c r="K658" s="188">
        <v>570</v>
      </c>
      <c r="L658" s="188"/>
      <c r="M658" s="203">
        <f t="shared" si="8"/>
        <v>0</v>
      </c>
    </row>
    <row r="659" spans="1:13" ht="15" customHeight="1">
      <c r="A659" s="353" t="s">
        <v>4992</v>
      </c>
      <c r="B659" s="354" t="s">
        <v>2227</v>
      </c>
      <c r="C659" s="475" t="s">
        <v>864</v>
      </c>
      <c r="D659" s="360" t="s">
        <v>957</v>
      </c>
      <c r="E659" s="327" t="s">
        <v>2165</v>
      </c>
      <c r="F659" s="329" t="s">
        <v>2226</v>
      </c>
      <c r="G659" s="330">
        <v>1</v>
      </c>
      <c r="H659" s="331">
        <v>4</v>
      </c>
      <c r="I659" s="332">
        <v>7.0000000000000001E-3</v>
      </c>
      <c r="J659" s="353" t="s">
        <v>17</v>
      </c>
      <c r="K659" s="188">
        <v>570</v>
      </c>
      <c r="L659" s="188"/>
      <c r="M659" s="203">
        <f t="shared" si="8"/>
        <v>0</v>
      </c>
    </row>
    <row r="660" spans="1:13" ht="15" customHeight="1">
      <c r="A660" s="353" t="s">
        <v>4992</v>
      </c>
      <c r="B660" s="354" t="s">
        <v>962</v>
      </c>
      <c r="C660" s="475" t="s">
        <v>864</v>
      </c>
      <c r="D660" s="360" t="s">
        <v>960</v>
      </c>
      <c r="E660" s="327" t="s">
        <v>866</v>
      </c>
      <c r="F660" s="329" t="s">
        <v>961</v>
      </c>
      <c r="G660" s="330">
        <v>1</v>
      </c>
      <c r="H660" s="331">
        <v>1</v>
      </c>
      <c r="I660" s="332">
        <v>2E-3</v>
      </c>
      <c r="J660" s="353" t="s">
        <v>17</v>
      </c>
      <c r="K660" s="188">
        <v>160</v>
      </c>
      <c r="L660" s="188"/>
      <c r="M660" s="203">
        <f t="shared" si="8"/>
        <v>0</v>
      </c>
    </row>
    <row r="661" spans="1:13" ht="15" customHeight="1">
      <c r="A661" s="353" t="s">
        <v>4992</v>
      </c>
      <c r="B661" s="354" t="s">
        <v>1055</v>
      </c>
      <c r="C661" s="475" t="s">
        <v>864</v>
      </c>
      <c r="D661" s="360" t="s">
        <v>960</v>
      </c>
      <c r="E661" s="327" t="s">
        <v>991</v>
      </c>
      <c r="F661" s="329" t="s">
        <v>1054</v>
      </c>
      <c r="G661" s="330">
        <v>1</v>
      </c>
      <c r="H661" s="331">
        <v>1</v>
      </c>
      <c r="I661" s="332">
        <v>2E-3</v>
      </c>
      <c r="J661" s="353" t="s">
        <v>17</v>
      </c>
      <c r="K661" s="188">
        <v>160</v>
      </c>
      <c r="L661" s="188"/>
      <c r="M661" s="203">
        <f t="shared" si="8"/>
        <v>0</v>
      </c>
    </row>
    <row r="662" spans="1:13" ht="15" customHeight="1">
      <c r="A662" s="353" t="s">
        <v>4992</v>
      </c>
      <c r="B662" s="354" t="s">
        <v>1223</v>
      </c>
      <c r="C662" s="475" t="s">
        <v>864</v>
      </c>
      <c r="D662" s="360" t="s">
        <v>960</v>
      </c>
      <c r="E662" s="327" t="s">
        <v>1159</v>
      </c>
      <c r="F662" s="329" t="s">
        <v>1222</v>
      </c>
      <c r="G662" s="330">
        <v>1</v>
      </c>
      <c r="H662" s="331">
        <v>1</v>
      </c>
      <c r="I662" s="332">
        <v>2E-3</v>
      </c>
      <c r="J662" s="353" t="s">
        <v>17</v>
      </c>
      <c r="K662" s="188">
        <v>160</v>
      </c>
      <c r="L662" s="188"/>
      <c r="M662" s="203">
        <f t="shared" si="8"/>
        <v>0</v>
      </c>
    </row>
    <row r="663" spans="1:13" ht="15" customHeight="1">
      <c r="A663" s="353" t="s">
        <v>4992</v>
      </c>
      <c r="B663" s="354" t="s">
        <v>1306</v>
      </c>
      <c r="C663" s="475" t="s">
        <v>864</v>
      </c>
      <c r="D663" s="360" t="s">
        <v>960</v>
      </c>
      <c r="E663" s="327" t="s">
        <v>15</v>
      </c>
      <c r="F663" s="329" t="s">
        <v>1305</v>
      </c>
      <c r="G663" s="330">
        <v>1</v>
      </c>
      <c r="H663" s="331">
        <v>1</v>
      </c>
      <c r="I663" s="332">
        <v>2E-3</v>
      </c>
      <c r="J663" s="353" t="s">
        <v>17</v>
      </c>
      <c r="K663" s="188">
        <v>160</v>
      </c>
      <c r="L663" s="188"/>
      <c r="M663" s="203">
        <f t="shared" si="8"/>
        <v>0</v>
      </c>
    </row>
    <row r="664" spans="1:13" ht="15" customHeight="1">
      <c r="A664" s="353" t="s">
        <v>4992</v>
      </c>
      <c r="B664" s="354" t="s">
        <v>1473</v>
      </c>
      <c r="C664" s="475" t="s">
        <v>864</v>
      </c>
      <c r="D664" s="360" t="s">
        <v>960</v>
      </c>
      <c r="E664" s="327" t="s">
        <v>32</v>
      </c>
      <c r="F664" s="329" t="s">
        <v>1472</v>
      </c>
      <c r="G664" s="330">
        <v>1</v>
      </c>
      <c r="H664" s="331">
        <v>1</v>
      </c>
      <c r="I664" s="332">
        <v>2E-3</v>
      </c>
      <c r="J664" s="353" t="s">
        <v>17</v>
      </c>
      <c r="K664" s="188">
        <v>160</v>
      </c>
      <c r="L664" s="188"/>
      <c r="M664" s="203">
        <f t="shared" si="8"/>
        <v>0</v>
      </c>
    </row>
    <row r="665" spans="1:13" ht="15" customHeight="1">
      <c r="A665" s="353" t="s">
        <v>4992</v>
      </c>
      <c r="B665" s="354" t="s">
        <v>1557</v>
      </c>
      <c r="C665" s="475" t="s">
        <v>864</v>
      </c>
      <c r="D665" s="360" t="s">
        <v>960</v>
      </c>
      <c r="E665" s="327" t="s">
        <v>1493</v>
      </c>
      <c r="F665" s="329" t="s">
        <v>1556</v>
      </c>
      <c r="G665" s="330">
        <v>1</v>
      </c>
      <c r="H665" s="331">
        <v>1</v>
      </c>
      <c r="I665" s="332">
        <v>2E-3</v>
      </c>
      <c r="J665" s="353" t="s">
        <v>17</v>
      </c>
      <c r="K665" s="188">
        <v>160</v>
      </c>
      <c r="L665" s="188"/>
      <c r="M665" s="203">
        <f t="shared" si="8"/>
        <v>0</v>
      </c>
    </row>
    <row r="666" spans="1:13" ht="15" customHeight="1">
      <c r="A666" s="353" t="s">
        <v>4992</v>
      </c>
      <c r="B666" s="354" t="s">
        <v>1641</v>
      </c>
      <c r="C666" s="475" t="s">
        <v>864</v>
      </c>
      <c r="D666" s="360" t="s">
        <v>960</v>
      </c>
      <c r="E666" s="327" t="s">
        <v>1577</v>
      </c>
      <c r="F666" s="329" t="s">
        <v>1640</v>
      </c>
      <c r="G666" s="330">
        <v>1</v>
      </c>
      <c r="H666" s="331">
        <v>1</v>
      </c>
      <c r="I666" s="332">
        <v>2E-3</v>
      </c>
      <c r="J666" s="353" t="s">
        <v>17</v>
      </c>
      <c r="K666" s="188">
        <v>160</v>
      </c>
      <c r="L666" s="188"/>
      <c r="M666" s="203">
        <f t="shared" si="8"/>
        <v>0</v>
      </c>
    </row>
    <row r="667" spans="1:13" ht="15" customHeight="1">
      <c r="A667" s="353" t="s">
        <v>4992</v>
      </c>
      <c r="B667" s="354" t="s">
        <v>1725</v>
      </c>
      <c r="C667" s="475" t="s">
        <v>864</v>
      </c>
      <c r="D667" s="360" t="s">
        <v>960</v>
      </c>
      <c r="E667" s="327" t="s">
        <v>1661</v>
      </c>
      <c r="F667" s="329" t="s">
        <v>1724</v>
      </c>
      <c r="G667" s="330">
        <v>1</v>
      </c>
      <c r="H667" s="331">
        <v>1</v>
      </c>
      <c r="I667" s="332">
        <v>2E-3</v>
      </c>
      <c r="J667" s="353" t="s">
        <v>17</v>
      </c>
      <c r="K667" s="188">
        <v>160</v>
      </c>
      <c r="L667" s="188"/>
      <c r="M667" s="203">
        <f t="shared" si="8"/>
        <v>0</v>
      </c>
    </row>
    <row r="668" spans="1:13" ht="15" customHeight="1">
      <c r="A668" s="353" t="s">
        <v>4992</v>
      </c>
      <c r="B668" s="354" t="s">
        <v>1809</v>
      </c>
      <c r="C668" s="475" t="s">
        <v>864</v>
      </c>
      <c r="D668" s="360" t="s">
        <v>960</v>
      </c>
      <c r="E668" s="327" t="s">
        <v>1745</v>
      </c>
      <c r="F668" s="329" t="s">
        <v>1808</v>
      </c>
      <c r="G668" s="330">
        <v>1</v>
      </c>
      <c r="H668" s="331">
        <v>1</v>
      </c>
      <c r="I668" s="332">
        <v>2E-3</v>
      </c>
      <c r="J668" s="353" t="s">
        <v>17</v>
      </c>
      <c r="K668" s="188">
        <v>160</v>
      </c>
      <c r="L668" s="188"/>
      <c r="M668" s="203">
        <f t="shared" si="8"/>
        <v>0</v>
      </c>
    </row>
    <row r="669" spans="1:13" ht="15" customHeight="1">
      <c r="A669" s="353" t="s">
        <v>4992</v>
      </c>
      <c r="B669" s="354" t="s">
        <v>1977</v>
      </c>
      <c r="C669" s="475" t="s">
        <v>864</v>
      </c>
      <c r="D669" s="360" t="s">
        <v>960</v>
      </c>
      <c r="E669" s="327" t="s">
        <v>1913</v>
      </c>
      <c r="F669" s="329" t="s">
        <v>1976</v>
      </c>
      <c r="G669" s="330">
        <v>1</v>
      </c>
      <c r="H669" s="331">
        <v>1</v>
      </c>
      <c r="I669" s="332">
        <v>2E-3</v>
      </c>
      <c r="J669" s="353" t="s">
        <v>17</v>
      </c>
      <c r="K669" s="188">
        <v>160</v>
      </c>
      <c r="L669" s="188"/>
      <c r="M669" s="203">
        <f t="shared" si="8"/>
        <v>0</v>
      </c>
    </row>
    <row r="670" spans="1:13" ht="15" customHeight="1">
      <c r="A670" s="353" t="s">
        <v>4992</v>
      </c>
      <c r="B670" s="354" t="s">
        <v>2061</v>
      </c>
      <c r="C670" s="475" t="s">
        <v>864</v>
      </c>
      <c r="D670" s="360" t="s">
        <v>960</v>
      </c>
      <c r="E670" s="327" t="s">
        <v>1997</v>
      </c>
      <c r="F670" s="329" t="s">
        <v>2060</v>
      </c>
      <c r="G670" s="330">
        <v>1</v>
      </c>
      <c r="H670" s="331">
        <v>1</v>
      </c>
      <c r="I670" s="332">
        <v>2E-3</v>
      </c>
      <c r="J670" s="353" t="s">
        <v>17</v>
      </c>
      <c r="K670" s="188">
        <v>160</v>
      </c>
      <c r="L670" s="188"/>
      <c r="M670" s="203">
        <f t="shared" si="8"/>
        <v>0</v>
      </c>
    </row>
    <row r="671" spans="1:13" ht="15" customHeight="1">
      <c r="A671" s="353" t="s">
        <v>4992</v>
      </c>
      <c r="B671" s="354" t="s">
        <v>1139</v>
      </c>
      <c r="C671" s="475" t="s">
        <v>864</v>
      </c>
      <c r="D671" s="360" t="s">
        <v>960</v>
      </c>
      <c r="E671" s="327" t="s">
        <v>1075</v>
      </c>
      <c r="F671" s="329" t="s">
        <v>1138</v>
      </c>
      <c r="G671" s="330">
        <v>1</v>
      </c>
      <c r="H671" s="331">
        <v>1</v>
      </c>
      <c r="I671" s="332">
        <v>2E-3</v>
      </c>
      <c r="J671" s="353" t="s">
        <v>17</v>
      </c>
      <c r="K671" s="188">
        <v>170</v>
      </c>
      <c r="L671" s="188"/>
      <c r="M671" s="203">
        <f t="shared" si="8"/>
        <v>0</v>
      </c>
    </row>
    <row r="672" spans="1:13" ht="15" customHeight="1">
      <c r="A672" s="353" t="s">
        <v>4992</v>
      </c>
      <c r="B672" s="354" t="s">
        <v>1390</v>
      </c>
      <c r="C672" s="475" t="s">
        <v>864</v>
      </c>
      <c r="D672" s="360" t="s">
        <v>960</v>
      </c>
      <c r="E672" s="327" t="s">
        <v>1326</v>
      </c>
      <c r="F672" s="329" t="s">
        <v>1389</v>
      </c>
      <c r="G672" s="330">
        <v>1</v>
      </c>
      <c r="H672" s="331">
        <v>1</v>
      </c>
      <c r="I672" s="332">
        <v>2E-3</v>
      </c>
      <c r="J672" s="353" t="s">
        <v>17</v>
      </c>
      <c r="K672" s="188">
        <v>170</v>
      </c>
      <c r="L672" s="188"/>
      <c r="M672" s="203">
        <f t="shared" si="8"/>
        <v>0</v>
      </c>
    </row>
    <row r="673" spans="1:13" ht="15" customHeight="1">
      <c r="A673" s="353" t="s">
        <v>4992</v>
      </c>
      <c r="B673" s="354" t="s">
        <v>1893</v>
      </c>
      <c r="C673" s="475" t="s">
        <v>864</v>
      </c>
      <c r="D673" s="360" t="s">
        <v>960</v>
      </c>
      <c r="E673" s="327" t="s">
        <v>1829</v>
      </c>
      <c r="F673" s="329" t="s">
        <v>1892</v>
      </c>
      <c r="G673" s="330">
        <v>1</v>
      </c>
      <c r="H673" s="331">
        <v>1</v>
      </c>
      <c r="I673" s="332">
        <v>2E-3</v>
      </c>
      <c r="J673" s="353" t="s">
        <v>17</v>
      </c>
      <c r="K673" s="188">
        <v>170</v>
      </c>
      <c r="L673" s="188"/>
      <c r="M673" s="203">
        <f t="shared" si="8"/>
        <v>0</v>
      </c>
    </row>
    <row r="674" spans="1:13" ht="15" customHeight="1">
      <c r="A674" s="353" t="s">
        <v>4992</v>
      </c>
      <c r="B674" s="354" t="s">
        <v>2145</v>
      </c>
      <c r="C674" s="475" t="s">
        <v>864</v>
      </c>
      <c r="D674" s="360" t="s">
        <v>960</v>
      </c>
      <c r="E674" s="327" t="s">
        <v>2081</v>
      </c>
      <c r="F674" s="329" t="s">
        <v>2144</v>
      </c>
      <c r="G674" s="330">
        <v>1</v>
      </c>
      <c r="H674" s="331">
        <v>1</v>
      </c>
      <c r="I674" s="332">
        <v>2E-3</v>
      </c>
      <c r="J674" s="353" t="s">
        <v>17</v>
      </c>
      <c r="K674" s="188">
        <v>170</v>
      </c>
      <c r="L674" s="188"/>
      <c r="M674" s="203">
        <f t="shared" si="8"/>
        <v>0</v>
      </c>
    </row>
    <row r="675" spans="1:13" ht="15" customHeight="1">
      <c r="A675" s="353" t="s">
        <v>4992</v>
      </c>
      <c r="B675" s="354" t="s">
        <v>2229</v>
      </c>
      <c r="C675" s="475" t="s">
        <v>864</v>
      </c>
      <c r="D675" s="360" t="s">
        <v>960</v>
      </c>
      <c r="E675" s="327" t="s">
        <v>2165</v>
      </c>
      <c r="F675" s="329" t="s">
        <v>2228</v>
      </c>
      <c r="G675" s="330">
        <v>1</v>
      </c>
      <c r="H675" s="331">
        <v>1</v>
      </c>
      <c r="I675" s="332">
        <v>2E-3</v>
      </c>
      <c r="J675" s="353" t="s">
        <v>17</v>
      </c>
      <c r="K675" s="188">
        <v>170</v>
      </c>
      <c r="L675" s="188"/>
      <c r="M675" s="203">
        <f t="shared" si="8"/>
        <v>0</v>
      </c>
    </row>
    <row r="676" spans="1:13" ht="15" customHeight="1">
      <c r="A676" s="353" t="s">
        <v>4992</v>
      </c>
      <c r="B676" s="354" t="s">
        <v>965</v>
      </c>
      <c r="C676" s="475" t="s">
        <v>864</v>
      </c>
      <c r="D676" s="360" t="s">
        <v>963</v>
      </c>
      <c r="E676" s="327" t="s">
        <v>866</v>
      </c>
      <c r="F676" s="329" t="s">
        <v>964</v>
      </c>
      <c r="G676" s="330">
        <v>1</v>
      </c>
      <c r="H676" s="331">
        <v>2</v>
      </c>
      <c r="I676" s="332">
        <v>2E-3</v>
      </c>
      <c r="J676" s="353" t="s">
        <v>17</v>
      </c>
      <c r="K676" s="188">
        <v>200</v>
      </c>
      <c r="L676" s="188"/>
      <c r="M676" s="203">
        <f t="shared" ref="M676:M739" si="9">K676*L676</f>
        <v>0</v>
      </c>
    </row>
    <row r="677" spans="1:13" ht="15" customHeight="1">
      <c r="A677" s="353" t="s">
        <v>4992</v>
      </c>
      <c r="B677" s="354" t="s">
        <v>1057</v>
      </c>
      <c r="C677" s="475" t="s">
        <v>864</v>
      </c>
      <c r="D677" s="360" t="s">
        <v>963</v>
      </c>
      <c r="E677" s="327" t="s">
        <v>991</v>
      </c>
      <c r="F677" s="329" t="s">
        <v>1056</v>
      </c>
      <c r="G677" s="330">
        <v>1</v>
      </c>
      <c r="H677" s="331">
        <v>2</v>
      </c>
      <c r="I677" s="332">
        <v>2E-3</v>
      </c>
      <c r="J677" s="353" t="s">
        <v>17</v>
      </c>
      <c r="K677" s="188">
        <v>200</v>
      </c>
      <c r="L677" s="188"/>
      <c r="M677" s="203">
        <f t="shared" si="9"/>
        <v>0</v>
      </c>
    </row>
    <row r="678" spans="1:13" ht="15" customHeight="1">
      <c r="A678" s="353" t="s">
        <v>4992</v>
      </c>
      <c r="B678" s="354" t="s">
        <v>1225</v>
      </c>
      <c r="C678" s="475" t="s">
        <v>864</v>
      </c>
      <c r="D678" s="360" t="s">
        <v>963</v>
      </c>
      <c r="E678" s="327" t="s">
        <v>1159</v>
      </c>
      <c r="F678" s="329" t="s">
        <v>1224</v>
      </c>
      <c r="G678" s="330">
        <v>1</v>
      </c>
      <c r="H678" s="331">
        <v>2</v>
      </c>
      <c r="I678" s="332">
        <v>2E-3</v>
      </c>
      <c r="J678" s="353" t="s">
        <v>17</v>
      </c>
      <c r="K678" s="188">
        <v>200</v>
      </c>
      <c r="L678" s="188"/>
      <c r="M678" s="203">
        <f t="shared" si="9"/>
        <v>0</v>
      </c>
    </row>
    <row r="679" spans="1:13" ht="15" customHeight="1">
      <c r="A679" s="353" t="s">
        <v>4992</v>
      </c>
      <c r="B679" s="354" t="s">
        <v>1308</v>
      </c>
      <c r="C679" s="475" t="s">
        <v>864</v>
      </c>
      <c r="D679" s="360" t="s">
        <v>963</v>
      </c>
      <c r="E679" s="327" t="s">
        <v>15</v>
      </c>
      <c r="F679" s="329" t="s">
        <v>1307</v>
      </c>
      <c r="G679" s="330">
        <v>1</v>
      </c>
      <c r="H679" s="331">
        <v>2</v>
      </c>
      <c r="I679" s="332">
        <v>2E-3</v>
      </c>
      <c r="J679" s="353" t="s">
        <v>17</v>
      </c>
      <c r="K679" s="188">
        <v>200</v>
      </c>
      <c r="L679" s="188"/>
      <c r="M679" s="203">
        <f t="shared" si="9"/>
        <v>0</v>
      </c>
    </row>
    <row r="680" spans="1:13" ht="15" customHeight="1">
      <c r="A680" s="353" t="s">
        <v>4992</v>
      </c>
      <c r="B680" s="354" t="s">
        <v>1475</v>
      </c>
      <c r="C680" s="475" t="s">
        <v>864</v>
      </c>
      <c r="D680" s="360" t="s">
        <v>963</v>
      </c>
      <c r="E680" s="327" t="s">
        <v>32</v>
      </c>
      <c r="F680" s="329" t="s">
        <v>1474</v>
      </c>
      <c r="G680" s="330">
        <v>1</v>
      </c>
      <c r="H680" s="331">
        <v>2</v>
      </c>
      <c r="I680" s="332">
        <v>2E-3</v>
      </c>
      <c r="J680" s="353" t="s">
        <v>17</v>
      </c>
      <c r="K680" s="188">
        <v>200</v>
      </c>
      <c r="L680" s="188"/>
      <c r="M680" s="203">
        <f t="shared" si="9"/>
        <v>0</v>
      </c>
    </row>
    <row r="681" spans="1:13" ht="15" customHeight="1">
      <c r="A681" s="353" t="s">
        <v>4992</v>
      </c>
      <c r="B681" s="354" t="s">
        <v>1559</v>
      </c>
      <c r="C681" s="475" t="s">
        <v>864</v>
      </c>
      <c r="D681" s="360" t="s">
        <v>963</v>
      </c>
      <c r="E681" s="327" t="s">
        <v>1493</v>
      </c>
      <c r="F681" s="329" t="s">
        <v>1558</v>
      </c>
      <c r="G681" s="330">
        <v>1</v>
      </c>
      <c r="H681" s="331">
        <v>2</v>
      </c>
      <c r="I681" s="332">
        <v>2E-3</v>
      </c>
      <c r="J681" s="353" t="s">
        <v>17</v>
      </c>
      <c r="K681" s="188">
        <v>200</v>
      </c>
      <c r="L681" s="188"/>
      <c r="M681" s="203">
        <f t="shared" si="9"/>
        <v>0</v>
      </c>
    </row>
    <row r="682" spans="1:13" ht="15" customHeight="1">
      <c r="A682" s="353" t="s">
        <v>4992</v>
      </c>
      <c r="B682" s="354" t="s">
        <v>1643</v>
      </c>
      <c r="C682" s="475" t="s">
        <v>864</v>
      </c>
      <c r="D682" s="360" t="s">
        <v>963</v>
      </c>
      <c r="E682" s="327" t="s">
        <v>1577</v>
      </c>
      <c r="F682" s="329" t="s">
        <v>1642</v>
      </c>
      <c r="G682" s="330">
        <v>1</v>
      </c>
      <c r="H682" s="331">
        <v>2</v>
      </c>
      <c r="I682" s="332">
        <v>2E-3</v>
      </c>
      <c r="J682" s="353" t="s">
        <v>17</v>
      </c>
      <c r="K682" s="188">
        <v>200</v>
      </c>
      <c r="L682" s="188"/>
      <c r="M682" s="203">
        <f t="shared" si="9"/>
        <v>0</v>
      </c>
    </row>
    <row r="683" spans="1:13" ht="15" customHeight="1">
      <c r="A683" s="353" t="s">
        <v>4992</v>
      </c>
      <c r="B683" s="354" t="s">
        <v>1727</v>
      </c>
      <c r="C683" s="475" t="s">
        <v>864</v>
      </c>
      <c r="D683" s="360" t="s">
        <v>963</v>
      </c>
      <c r="E683" s="327" t="s">
        <v>1661</v>
      </c>
      <c r="F683" s="329" t="s">
        <v>1726</v>
      </c>
      <c r="G683" s="330">
        <v>1</v>
      </c>
      <c r="H683" s="331">
        <v>2</v>
      </c>
      <c r="I683" s="332">
        <v>2E-3</v>
      </c>
      <c r="J683" s="353" t="s">
        <v>17</v>
      </c>
      <c r="K683" s="188">
        <v>200</v>
      </c>
      <c r="L683" s="188"/>
      <c r="M683" s="203">
        <f t="shared" si="9"/>
        <v>0</v>
      </c>
    </row>
    <row r="684" spans="1:13" ht="15" customHeight="1">
      <c r="A684" s="353" t="s">
        <v>4992</v>
      </c>
      <c r="B684" s="354" t="s">
        <v>1811</v>
      </c>
      <c r="C684" s="475" t="s">
        <v>864</v>
      </c>
      <c r="D684" s="360" t="s">
        <v>963</v>
      </c>
      <c r="E684" s="327" t="s">
        <v>1745</v>
      </c>
      <c r="F684" s="329" t="s">
        <v>1810</v>
      </c>
      <c r="G684" s="330">
        <v>1</v>
      </c>
      <c r="H684" s="331">
        <v>2</v>
      </c>
      <c r="I684" s="332">
        <v>2E-3</v>
      </c>
      <c r="J684" s="353" t="s">
        <v>17</v>
      </c>
      <c r="K684" s="188">
        <v>200</v>
      </c>
      <c r="L684" s="188"/>
      <c r="M684" s="203">
        <f t="shared" si="9"/>
        <v>0</v>
      </c>
    </row>
    <row r="685" spans="1:13" ht="15" customHeight="1">
      <c r="A685" s="353" t="s">
        <v>4992</v>
      </c>
      <c r="B685" s="354" t="s">
        <v>1979</v>
      </c>
      <c r="C685" s="475" t="s">
        <v>864</v>
      </c>
      <c r="D685" s="360" t="s">
        <v>963</v>
      </c>
      <c r="E685" s="327" t="s">
        <v>1913</v>
      </c>
      <c r="F685" s="329" t="s">
        <v>1978</v>
      </c>
      <c r="G685" s="330">
        <v>1</v>
      </c>
      <c r="H685" s="331">
        <v>2</v>
      </c>
      <c r="I685" s="332">
        <v>2E-3</v>
      </c>
      <c r="J685" s="353" t="s">
        <v>17</v>
      </c>
      <c r="K685" s="188">
        <v>200</v>
      </c>
      <c r="L685" s="188"/>
      <c r="M685" s="203">
        <f t="shared" si="9"/>
        <v>0</v>
      </c>
    </row>
    <row r="686" spans="1:13" ht="15" customHeight="1">
      <c r="A686" s="353" t="s">
        <v>4992</v>
      </c>
      <c r="B686" s="354" t="s">
        <v>2063</v>
      </c>
      <c r="C686" s="475" t="s">
        <v>864</v>
      </c>
      <c r="D686" s="360" t="s">
        <v>963</v>
      </c>
      <c r="E686" s="327" t="s">
        <v>1997</v>
      </c>
      <c r="F686" s="329" t="s">
        <v>2062</v>
      </c>
      <c r="G686" s="330">
        <v>1</v>
      </c>
      <c r="H686" s="331">
        <v>2</v>
      </c>
      <c r="I686" s="332">
        <v>2E-3</v>
      </c>
      <c r="J686" s="353" t="s">
        <v>17</v>
      </c>
      <c r="K686" s="188">
        <v>200</v>
      </c>
      <c r="L686" s="188"/>
      <c r="M686" s="203">
        <f t="shared" si="9"/>
        <v>0</v>
      </c>
    </row>
    <row r="687" spans="1:13" ht="15" customHeight="1">
      <c r="A687" s="353" t="s">
        <v>4992</v>
      </c>
      <c r="B687" s="354" t="s">
        <v>1141</v>
      </c>
      <c r="C687" s="475" t="s">
        <v>864</v>
      </c>
      <c r="D687" s="360" t="s">
        <v>963</v>
      </c>
      <c r="E687" s="327" t="s">
        <v>1075</v>
      </c>
      <c r="F687" s="329" t="s">
        <v>1140</v>
      </c>
      <c r="G687" s="330">
        <v>1</v>
      </c>
      <c r="H687" s="331">
        <v>2</v>
      </c>
      <c r="I687" s="332">
        <v>2E-3</v>
      </c>
      <c r="J687" s="353" t="s">
        <v>17</v>
      </c>
      <c r="K687" s="188">
        <v>220</v>
      </c>
      <c r="L687" s="188"/>
      <c r="M687" s="203">
        <f t="shared" si="9"/>
        <v>0</v>
      </c>
    </row>
    <row r="688" spans="1:13" ht="15" customHeight="1">
      <c r="A688" s="353" t="s">
        <v>4992</v>
      </c>
      <c r="B688" s="354" t="s">
        <v>1392</v>
      </c>
      <c r="C688" s="475" t="s">
        <v>864</v>
      </c>
      <c r="D688" s="360" t="s">
        <v>963</v>
      </c>
      <c r="E688" s="327" t="s">
        <v>1326</v>
      </c>
      <c r="F688" s="329" t="s">
        <v>1391</v>
      </c>
      <c r="G688" s="330">
        <v>1</v>
      </c>
      <c r="H688" s="331">
        <v>2</v>
      </c>
      <c r="I688" s="332">
        <v>2E-3</v>
      </c>
      <c r="J688" s="353" t="s">
        <v>17</v>
      </c>
      <c r="K688" s="188">
        <v>220</v>
      </c>
      <c r="L688" s="188"/>
      <c r="M688" s="203">
        <f t="shared" si="9"/>
        <v>0</v>
      </c>
    </row>
    <row r="689" spans="1:13" ht="15" customHeight="1">
      <c r="A689" s="353" t="s">
        <v>4992</v>
      </c>
      <c r="B689" s="354" t="s">
        <v>1895</v>
      </c>
      <c r="C689" s="475" t="s">
        <v>864</v>
      </c>
      <c r="D689" s="360" t="s">
        <v>963</v>
      </c>
      <c r="E689" s="327" t="s">
        <v>1829</v>
      </c>
      <c r="F689" s="329" t="s">
        <v>1894</v>
      </c>
      <c r="G689" s="330">
        <v>1</v>
      </c>
      <c r="H689" s="331">
        <v>2</v>
      </c>
      <c r="I689" s="332">
        <v>2E-3</v>
      </c>
      <c r="J689" s="353" t="s">
        <v>17</v>
      </c>
      <c r="K689" s="188">
        <v>220</v>
      </c>
      <c r="L689" s="188"/>
      <c r="M689" s="203">
        <f t="shared" si="9"/>
        <v>0</v>
      </c>
    </row>
    <row r="690" spans="1:13" ht="15" customHeight="1">
      <c r="A690" s="353" t="s">
        <v>4992</v>
      </c>
      <c r="B690" s="354" t="s">
        <v>2147</v>
      </c>
      <c r="C690" s="475" t="s">
        <v>864</v>
      </c>
      <c r="D690" s="360" t="s">
        <v>963</v>
      </c>
      <c r="E690" s="327" t="s">
        <v>2081</v>
      </c>
      <c r="F690" s="329" t="s">
        <v>2146</v>
      </c>
      <c r="G690" s="330">
        <v>1</v>
      </c>
      <c r="H690" s="331">
        <v>2</v>
      </c>
      <c r="I690" s="332">
        <v>2E-3</v>
      </c>
      <c r="J690" s="353" t="s">
        <v>17</v>
      </c>
      <c r="K690" s="188">
        <v>220</v>
      </c>
      <c r="L690" s="188"/>
      <c r="M690" s="203">
        <f t="shared" si="9"/>
        <v>0</v>
      </c>
    </row>
    <row r="691" spans="1:13" ht="15" customHeight="1">
      <c r="A691" s="353" t="s">
        <v>4992</v>
      </c>
      <c r="B691" s="354" t="s">
        <v>2231</v>
      </c>
      <c r="C691" s="475" t="s">
        <v>864</v>
      </c>
      <c r="D691" s="360" t="s">
        <v>963</v>
      </c>
      <c r="E691" s="327" t="s">
        <v>2165</v>
      </c>
      <c r="F691" s="329" t="s">
        <v>2230</v>
      </c>
      <c r="G691" s="330">
        <v>1</v>
      </c>
      <c r="H691" s="331">
        <v>2</v>
      </c>
      <c r="I691" s="332">
        <v>2E-3</v>
      </c>
      <c r="J691" s="353" t="s">
        <v>17</v>
      </c>
      <c r="K691" s="188">
        <v>220</v>
      </c>
      <c r="L691" s="188"/>
      <c r="M691" s="203">
        <f t="shared" si="9"/>
        <v>0</v>
      </c>
    </row>
    <row r="692" spans="1:13" ht="15" customHeight="1">
      <c r="A692" s="353" t="s">
        <v>4992</v>
      </c>
      <c r="B692" s="354" t="s">
        <v>968</v>
      </c>
      <c r="C692" s="475" t="s">
        <v>864</v>
      </c>
      <c r="D692" s="360" t="s">
        <v>966</v>
      </c>
      <c r="E692" s="327" t="s">
        <v>866</v>
      </c>
      <c r="F692" s="329" t="s">
        <v>967</v>
      </c>
      <c r="G692" s="330">
        <v>1</v>
      </c>
      <c r="H692" s="331">
        <v>3</v>
      </c>
      <c r="I692" s="332">
        <v>4.0000000000000001E-3</v>
      </c>
      <c r="J692" s="353" t="s">
        <v>17</v>
      </c>
      <c r="K692" s="188">
        <v>330</v>
      </c>
      <c r="L692" s="188"/>
      <c r="M692" s="203">
        <f t="shared" si="9"/>
        <v>0</v>
      </c>
    </row>
    <row r="693" spans="1:13" ht="15" customHeight="1">
      <c r="A693" s="353" t="s">
        <v>4992</v>
      </c>
      <c r="B693" s="354" t="s">
        <v>1059</v>
      </c>
      <c r="C693" s="475" t="s">
        <v>864</v>
      </c>
      <c r="D693" s="360" t="s">
        <v>966</v>
      </c>
      <c r="E693" s="327" t="s">
        <v>991</v>
      </c>
      <c r="F693" s="329" t="s">
        <v>1058</v>
      </c>
      <c r="G693" s="330">
        <v>1</v>
      </c>
      <c r="H693" s="331">
        <v>3</v>
      </c>
      <c r="I693" s="332">
        <v>4.0000000000000001E-3</v>
      </c>
      <c r="J693" s="353" t="s">
        <v>17</v>
      </c>
      <c r="K693" s="188">
        <v>330</v>
      </c>
      <c r="L693" s="188"/>
      <c r="M693" s="203">
        <f t="shared" si="9"/>
        <v>0</v>
      </c>
    </row>
    <row r="694" spans="1:13" ht="15" customHeight="1">
      <c r="A694" s="353" t="s">
        <v>4992</v>
      </c>
      <c r="B694" s="354" t="s">
        <v>1227</v>
      </c>
      <c r="C694" s="475" t="s">
        <v>864</v>
      </c>
      <c r="D694" s="360" t="s">
        <v>966</v>
      </c>
      <c r="E694" s="327" t="s">
        <v>1159</v>
      </c>
      <c r="F694" s="329" t="s">
        <v>1226</v>
      </c>
      <c r="G694" s="330">
        <v>1</v>
      </c>
      <c r="H694" s="331">
        <v>3</v>
      </c>
      <c r="I694" s="332">
        <v>4.0000000000000001E-3</v>
      </c>
      <c r="J694" s="353" t="s">
        <v>17</v>
      </c>
      <c r="K694" s="188">
        <v>330</v>
      </c>
      <c r="L694" s="188"/>
      <c r="M694" s="203">
        <f t="shared" si="9"/>
        <v>0</v>
      </c>
    </row>
    <row r="695" spans="1:13" ht="15" customHeight="1">
      <c r="A695" s="353" t="s">
        <v>4992</v>
      </c>
      <c r="B695" s="354" t="s">
        <v>1310</v>
      </c>
      <c r="C695" s="475" t="s">
        <v>864</v>
      </c>
      <c r="D695" s="360" t="s">
        <v>966</v>
      </c>
      <c r="E695" s="327" t="s">
        <v>15</v>
      </c>
      <c r="F695" s="329" t="s">
        <v>1309</v>
      </c>
      <c r="G695" s="330">
        <v>1</v>
      </c>
      <c r="H695" s="331">
        <v>3</v>
      </c>
      <c r="I695" s="332">
        <v>4.0000000000000001E-3</v>
      </c>
      <c r="J695" s="353" t="s">
        <v>17</v>
      </c>
      <c r="K695" s="188">
        <v>330</v>
      </c>
      <c r="L695" s="188"/>
      <c r="M695" s="203">
        <f t="shared" si="9"/>
        <v>0</v>
      </c>
    </row>
    <row r="696" spans="1:13" ht="15" customHeight="1">
      <c r="A696" s="353" t="s">
        <v>4992</v>
      </c>
      <c r="B696" s="354" t="s">
        <v>1477</v>
      </c>
      <c r="C696" s="475" t="s">
        <v>864</v>
      </c>
      <c r="D696" s="360" t="s">
        <v>966</v>
      </c>
      <c r="E696" s="327" t="s">
        <v>32</v>
      </c>
      <c r="F696" s="329" t="s">
        <v>1476</v>
      </c>
      <c r="G696" s="330">
        <v>1</v>
      </c>
      <c r="H696" s="331">
        <v>3</v>
      </c>
      <c r="I696" s="332">
        <v>4.0000000000000001E-3</v>
      </c>
      <c r="J696" s="353" t="s">
        <v>17</v>
      </c>
      <c r="K696" s="188">
        <v>330</v>
      </c>
      <c r="L696" s="188"/>
      <c r="M696" s="203">
        <f t="shared" si="9"/>
        <v>0</v>
      </c>
    </row>
    <row r="697" spans="1:13" ht="15" customHeight="1">
      <c r="A697" s="353" t="s">
        <v>4992</v>
      </c>
      <c r="B697" s="354" t="s">
        <v>1561</v>
      </c>
      <c r="C697" s="475" t="s">
        <v>864</v>
      </c>
      <c r="D697" s="360" t="s">
        <v>966</v>
      </c>
      <c r="E697" s="327" t="s">
        <v>1493</v>
      </c>
      <c r="F697" s="329" t="s">
        <v>1560</v>
      </c>
      <c r="G697" s="330">
        <v>1</v>
      </c>
      <c r="H697" s="331">
        <v>3</v>
      </c>
      <c r="I697" s="332">
        <v>4.0000000000000001E-3</v>
      </c>
      <c r="J697" s="353" t="s">
        <v>17</v>
      </c>
      <c r="K697" s="188">
        <v>330</v>
      </c>
      <c r="L697" s="188"/>
      <c r="M697" s="203">
        <f t="shared" si="9"/>
        <v>0</v>
      </c>
    </row>
    <row r="698" spans="1:13" ht="15" customHeight="1">
      <c r="A698" s="353" t="s">
        <v>4992</v>
      </c>
      <c r="B698" s="354" t="s">
        <v>1645</v>
      </c>
      <c r="C698" s="475" t="s">
        <v>864</v>
      </c>
      <c r="D698" s="360" t="s">
        <v>966</v>
      </c>
      <c r="E698" s="327" t="s">
        <v>1577</v>
      </c>
      <c r="F698" s="329" t="s">
        <v>1644</v>
      </c>
      <c r="G698" s="330">
        <v>1</v>
      </c>
      <c r="H698" s="331">
        <v>3</v>
      </c>
      <c r="I698" s="332">
        <v>4.0000000000000001E-3</v>
      </c>
      <c r="J698" s="353" t="s">
        <v>17</v>
      </c>
      <c r="K698" s="188">
        <v>330</v>
      </c>
      <c r="L698" s="188"/>
      <c r="M698" s="203">
        <f t="shared" si="9"/>
        <v>0</v>
      </c>
    </row>
    <row r="699" spans="1:13" ht="15" customHeight="1">
      <c r="A699" s="353" t="s">
        <v>4992</v>
      </c>
      <c r="B699" s="354" t="s">
        <v>1729</v>
      </c>
      <c r="C699" s="475" t="s">
        <v>864</v>
      </c>
      <c r="D699" s="360" t="s">
        <v>966</v>
      </c>
      <c r="E699" s="327" t="s">
        <v>1661</v>
      </c>
      <c r="F699" s="329" t="s">
        <v>1728</v>
      </c>
      <c r="G699" s="330">
        <v>1</v>
      </c>
      <c r="H699" s="331">
        <v>3</v>
      </c>
      <c r="I699" s="332">
        <v>4.0000000000000001E-3</v>
      </c>
      <c r="J699" s="353" t="s">
        <v>17</v>
      </c>
      <c r="K699" s="188">
        <v>330</v>
      </c>
      <c r="L699" s="188"/>
      <c r="M699" s="203">
        <f t="shared" si="9"/>
        <v>0</v>
      </c>
    </row>
    <row r="700" spans="1:13" ht="15" customHeight="1">
      <c r="A700" s="353" t="s">
        <v>4992</v>
      </c>
      <c r="B700" s="354" t="s">
        <v>1813</v>
      </c>
      <c r="C700" s="475" t="s">
        <v>864</v>
      </c>
      <c r="D700" s="360" t="s">
        <v>966</v>
      </c>
      <c r="E700" s="327" t="s">
        <v>1745</v>
      </c>
      <c r="F700" s="329" t="s">
        <v>1812</v>
      </c>
      <c r="G700" s="330">
        <v>1</v>
      </c>
      <c r="H700" s="331">
        <v>3</v>
      </c>
      <c r="I700" s="332">
        <v>4.0000000000000001E-3</v>
      </c>
      <c r="J700" s="353" t="s">
        <v>17</v>
      </c>
      <c r="K700" s="188">
        <v>330</v>
      </c>
      <c r="L700" s="188"/>
      <c r="M700" s="203">
        <f t="shared" si="9"/>
        <v>0</v>
      </c>
    </row>
    <row r="701" spans="1:13" ht="15" customHeight="1">
      <c r="A701" s="353" t="s">
        <v>4992</v>
      </c>
      <c r="B701" s="354" t="s">
        <v>1981</v>
      </c>
      <c r="C701" s="475" t="s">
        <v>864</v>
      </c>
      <c r="D701" s="360" t="s">
        <v>966</v>
      </c>
      <c r="E701" s="327" t="s">
        <v>1913</v>
      </c>
      <c r="F701" s="329" t="s">
        <v>1980</v>
      </c>
      <c r="G701" s="330">
        <v>1</v>
      </c>
      <c r="H701" s="331">
        <v>3</v>
      </c>
      <c r="I701" s="332">
        <v>4.0000000000000001E-3</v>
      </c>
      <c r="J701" s="353" t="s">
        <v>17</v>
      </c>
      <c r="K701" s="188">
        <v>330</v>
      </c>
      <c r="L701" s="188"/>
      <c r="M701" s="203">
        <f t="shared" si="9"/>
        <v>0</v>
      </c>
    </row>
    <row r="702" spans="1:13" ht="15" customHeight="1">
      <c r="A702" s="353" t="s">
        <v>4992</v>
      </c>
      <c r="B702" s="354" t="s">
        <v>2065</v>
      </c>
      <c r="C702" s="475" t="s">
        <v>864</v>
      </c>
      <c r="D702" s="360" t="s">
        <v>966</v>
      </c>
      <c r="E702" s="327" t="s">
        <v>1997</v>
      </c>
      <c r="F702" s="329" t="s">
        <v>2064</v>
      </c>
      <c r="G702" s="330">
        <v>1</v>
      </c>
      <c r="H702" s="331">
        <v>3</v>
      </c>
      <c r="I702" s="332">
        <v>4.0000000000000001E-3</v>
      </c>
      <c r="J702" s="353" t="s">
        <v>17</v>
      </c>
      <c r="K702" s="188">
        <v>330</v>
      </c>
      <c r="L702" s="188"/>
      <c r="M702" s="203">
        <f t="shared" si="9"/>
        <v>0</v>
      </c>
    </row>
    <row r="703" spans="1:13" ht="15" customHeight="1">
      <c r="A703" s="353" t="s">
        <v>4992</v>
      </c>
      <c r="B703" s="354" t="s">
        <v>1143</v>
      </c>
      <c r="C703" s="475" t="s">
        <v>864</v>
      </c>
      <c r="D703" s="360" t="s">
        <v>966</v>
      </c>
      <c r="E703" s="327" t="s">
        <v>1075</v>
      </c>
      <c r="F703" s="329" t="s">
        <v>1142</v>
      </c>
      <c r="G703" s="330">
        <v>1</v>
      </c>
      <c r="H703" s="331">
        <v>3</v>
      </c>
      <c r="I703" s="332">
        <v>4.0000000000000001E-3</v>
      </c>
      <c r="J703" s="353" t="s">
        <v>17</v>
      </c>
      <c r="K703" s="188">
        <v>360</v>
      </c>
      <c r="L703" s="188"/>
      <c r="M703" s="203">
        <f t="shared" si="9"/>
        <v>0</v>
      </c>
    </row>
    <row r="704" spans="1:13" ht="15" customHeight="1">
      <c r="A704" s="353" t="s">
        <v>4992</v>
      </c>
      <c r="B704" s="354" t="s">
        <v>1394</v>
      </c>
      <c r="C704" s="475" t="s">
        <v>864</v>
      </c>
      <c r="D704" s="360" t="s">
        <v>966</v>
      </c>
      <c r="E704" s="327" t="s">
        <v>1326</v>
      </c>
      <c r="F704" s="329" t="s">
        <v>1393</v>
      </c>
      <c r="G704" s="330">
        <v>1</v>
      </c>
      <c r="H704" s="331">
        <v>3</v>
      </c>
      <c r="I704" s="332">
        <v>4.0000000000000001E-3</v>
      </c>
      <c r="J704" s="353" t="s">
        <v>17</v>
      </c>
      <c r="K704" s="188">
        <v>360</v>
      </c>
      <c r="L704" s="188"/>
      <c r="M704" s="203">
        <f t="shared" si="9"/>
        <v>0</v>
      </c>
    </row>
    <row r="705" spans="1:13" ht="15" customHeight="1">
      <c r="A705" s="353" t="s">
        <v>4992</v>
      </c>
      <c r="B705" s="354" t="s">
        <v>1897</v>
      </c>
      <c r="C705" s="475" t="s">
        <v>864</v>
      </c>
      <c r="D705" s="360" t="s">
        <v>966</v>
      </c>
      <c r="E705" s="327" t="s">
        <v>1829</v>
      </c>
      <c r="F705" s="329" t="s">
        <v>1896</v>
      </c>
      <c r="G705" s="330">
        <v>1</v>
      </c>
      <c r="H705" s="331">
        <v>3</v>
      </c>
      <c r="I705" s="332">
        <v>4.0000000000000001E-3</v>
      </c>
      <c r="J705" s="353" t="s">
        <v>17</v>
      </c>
      <c r="K705" s="188">
        <v>360</v>
      </c>
      <c r="L705" s="188"/>
      <c r="M705" s="203">
        <f t="shared" si="9"/>
        <v>0</v>
      </c>
    </row>
    <row r="706" spans="1:13" ht="15" customHeight="1">
      <c r="A706" s="353" t="s">
        <v>4992</v>
      </c>
      <c r="B706" s="354" t="s">
        <v>2149</v>
      </c>
      <c r="C706" s="475" t="s">
        <v>864</v>
      </c>
      <c r="D706" s="360" t="s">
        <v>966</v>
      </c>
      <c r="E706" s="327" t="s">
        <v>2081</v>
      </c>
      <c r="F706" s="329" t="s">
        <v>2148</v>
      </c>
      <c r="G706" s="330">
        <v>1</v>
      </c>
      <c r="H706" s="331">
        <v>3</v>
      </c>
      <c r="I706" s="332">
        <v>4.0000000000000001E-3</v>
      </c>
      <c r="J706" s="353" t="s">
        <v>17</v>
      </c>
      <c r="K706" s="188">
        <v>360</v>
      </c>
      <c r="L706" s="188"/>
      <c r="M706" s="203">
        <f t="shared" si="9"/>
        <v>0</v>
      </c>
    </row>
    <row r="707" spans="1:13" ht="15" customHeight="1">
      <c r="A707" s="353" t="s">
        <v>4992</v>
      </c>
      <c r="B707" s="354" t="s">
        <v>2233</v>
      </c>
      <c r="C707" s="475" t="s">
        <v>864</v>
      </c>
      <c r="D707" s="360" t="s">
        <v>966</v>
      </c>
      <c r="E707" s="327" t="s">
        <v>2165</v>
      </c>
      <c r="F707" s="329" t="s">
        <v>2232</v>
      </c>
      <c r="G707" s="330">
        <v>1</v>
      </c>
      <c r="H707" s="331">
        <v>3</v>
      </c>
      <c r="I707" s="332">
        <v>4.0000000000000001E-3</v>
      </c>
      <c r="J707" s="353" t="s">
        <v>17</v>
      </c>
      <c r="K707" s="188">
        <v>360</v>
      </c>
      <c r="L707" s="188"/>
      <c r="M707" s="203">
        <f t="shared" si="9"/>
        <v>0</v>
      </c>
    </row>
    <row r="708" spans="1:13" ht="15" customHeight="1">
      <c r="A708" s="353" t="s">
        <v>4992</v>
      </c>
      <c r="B708" s="354" t="s">
        <v>971</v>
      </c>
      <c r="C708" s="475" t="s">
        <v>864</v>
      </c>
      <c r="D708" s="360" t="s">
        <v>969</v>
      </c>
      <c r="E708" s="327" t="s">
        <v>866</v>
      </c>
      <c r="F708" s="329" t="s">
        <v>4490</v>
      </c>
      <c r="G708" s="330">
        <v>1</v>
      </c>
      <c r="H708" s="331">
        <v>3</v>
      </c>
      <c r="I708" s="332">
        <v>8.0000000000000002E-3</v>
      </c>
      <c r="J708" s="353" t="s">
        <v>17</v>
      </c>
      <c r="K708" s="188">
        <v>410</v>
      </c>
      <c r="L708" s="188"/>
      <c r="M708" s="203">
        <f t="shared" si="9"/>
        <v>0</v>
      </c>
    </row>
    <row r="709" spans="1:13" ht="15" customHeight="1">
      <c r="A709" s="353" t="s">
        <v>4992</v>
      </c>
      <c r="B709" s="354" t="s">
        <v>1061</v>
      </c>
      <c r="C709" s="475" t="s">
        <v>864</v>
      </c>
      <c r="D709" s="360" t="s">
        <v>969</v>
      </c>
      <c r="E709" s="327" t="s">
        <v>991</v>
      </c>
      <c r="F709" s="329" t="s">
        <v>4491</v>
      </c>
      <c r="G709" s="330">
        <v>1</v>
      </c>
      <c r="H709" s="331">
        <v>3</v>
      </c>
      <c r="I709" s="332">
        <v>8.0000000000000002E-3</v>
      </c>
      <c r="J709" s="353" t="s">
        <v>17</v>
      </c>
      <c r="K709" s="188">
        <v>410</v>
      </c>
      <c r="L709" s="188"/>
      <c r="M709" s="203">
        <f t="shared" si="9"/>
        <v>0</v>
      </c>
    </row>
    <row r="710" spans="1:13" ht="15" customHeight="1">
      <c r="A710" s="353" t="s">
        <v>4992</v>
      </c>
      <c r="B710" s="354" t="s">
        <v>1229</v>
      </c>
      <c r="C710" s="475" t="s">
        <v>864</v>
      </c>
      <c r="D710" s="360" t="s">
        <v>969</v>
      </c>
      <c r="E710" s="327" t="s">
        <v>1159</v>
      </c>
      <c r="F710" s="329" t="s">
        <v>4492</v>
      </c>
      <c r="G710" s="330">
        <v>1</v>
      </c>
      <c r="H710" s="331">
        <v>3</v>
      </c>
      <c r="I710" s="332">
        <v>8.0000000000000002E-3</v>
      </c>
      <c r="J710" s="353" t="s">
        <v>17</v>
      </c>
      <c r="K710" s="188">
        <v>410</v>
      </c>
      <c r="L710" s="188"/>
      <c r="M710" s="203">
        <f t="shared" si="9"/>
        <v>0</v>
      </c>
    </row>
    <row r="711" spans="1:13" ht="15" customHeight="1">
      <c r="A711" s="353" t="s">
        <v>4992</v>
      </c>
      <c r="B711" s="354" t="s">
        <v>1312</v>
      </c>
      <c r="C711" s="475" t="s">
        <v>864</v>
      </c>
      <c r="D711" s="360" t="s">
        <v>969</v>
      </c>
      <c r="E711" s="327" t="s">
        <v>15</v>
      </c>
      <c r="F711" s="329" t="s">
        <v>4493</v>
      </c>
      <c r="G711" s="330">
        <v>1</v>
      </c>
      <c r="H711" s="331">
        <v>3</v>
      </c>
      <c r="I711" s="332">
        <v>8.0000000000000002E-3</v>
      </c>
      <c r="J711" s="353" t="s">
        <v>17</v>
      </c>
      <c r="K711" s="188">
        <v>410</v>
      </c>
      <c r="L711" s="188"/>
      <c r="M711" s="203">
        <f t="shared" si="9"/>
        <v>0</v>
      </c>
    </row>
    <row r="712" spans="1:13" ht="15" customHeight="1">
      <c r="A712" s="353" t="s">
        <v>4992</v>
      </c>
      <c r="B712" s="354" t="s">
        <v>1479</v>
      </c>
      <c r="C712" s="475" t="s">
        <v>864</v>
      </c>
      <c r="D712" s="360" t="s">
        <v>969</v>
      </c>
      <c r="E712" s="327" t="s">
        <v>32</v>
      </c>
      <c r="F712" s="329" t="s">
        <v>4494</v>
      </c>
      <c r="G712" s="330">
        <v>1</v>
      </c>
      <c r="H712" s="331">
        <v>3</v>
      </c>
      <c r="I712" s="332">
        <v>8.0000000000000002E-3</v>
      </c>
      <c r="J712" s="353" t="s">
        <v>17</v>
      </c>
      <c r="K712" s="188">
        <v>410</v>
      </c>
      <c r="L712" s="188"/>
      <c r="M712" s="203">
        <f t="shared" si="9"/>
        <v>0</v>
      </c>
    </row>
    <row r="713" spans="1:13" ht="15" customHeight="1">
      <c r="A713" s="353" t="s">
        <v>4992</v>
      </c>
      <c r="B713" s="354" t="s">
        <v>1563</v>
      </c>
      <c r="C713" s="475" t="s">
        <v>864</v>
      </c>
      <c r="D713" s="360" t="s">
        <v>969</v>
      </c>
      <c r="E713" s="327" t="s">
        <v>1493</v>
      </c>
      <c r="F713" s="329" t="s">
        <v>4495</v>
      </c>
      <c r="G713" s="330">
        <v>1</v>
      </c>
      <c r="H713" s="331">
        <v>3</v>
      </c>
      <c r="I713" s="332">
        <v>8.0000000000000002E-3</v>
      </c>
      <c r="J713" s="353" t="s">
        <v>17</v>
      </c>
      <c r="K713" s="188">
        <v>410</v>
      </c>
      <c r="L713" s="188"/>
      <c r="M713" s="203">
        <f t="shared" si="9"/>
        <v>0</v>
      </c>
    </row>
    <row r="714" spans="1:13" ht="15" customHeight="1">
      <c r="A714" s="353" t="s">
        <v>4992</v>
      </c>
      <c r="B714" s="354" t="s">
        <v>1647</v>
      </c>
      <c r="C714" s="475" t="s">
        <v>864</v>
      </c>
      <c r="D714" s="360" t="s">
        <v>969</v>
      </c>
      <c r="E714" s="327" t="s">
        <v>1577</v>
      </c>
      <c r="F714" s="329" t="s">
        <v>4496</v>
      </c>
      <c r="G714" s="330">
        <v>1</v>
      </c>
      <c r="H714" s="331">
        <v>3</v>
      </c>
      <c r="I714" s="332">
        <v>8.0000000000000002E-3</v>
      </c>
      <c r="J714" s="353" t="s">
        <v>17</v>
      </c>
      <c r="K714" s="188">
        <v>410</v>
      </c>
      <c r="L714" s="188"/>
      <c r="M714" s="203">
        <f t="shared" si="9"/>
        <v>0</v>
      </c>
    </row>
    <row r="715" spans="1:13" ht="15" customHeight="1">
      <c r="A715" s="353" t="s">
        <v>4992</v>
      </c>
      <c r="B715" s="354" t="s">
        <v>1731</v>
      </c>
      <c r="C715" s="475" t="s">
        <v>864</v>
      </c>
      <c r="D715" s="360" t="s">
        <v>969</v>
      </c>
      <c r="E715" s="327" t="s">
        <v>1661</v>
      </c>
      <c r="F715" s="329" t="s">
        <v>4497</v>
      </c>
      <c r="G715" s="330">
        <v>1</v>
      </c>
      <c r="H715" s="331">
        <v>3</v>
      </c>
      <c r="I715" s="332">
        <v>8.0000000000000002E-3</v>
      </c>
      <c r="J715" s="353" t="s">
        <v>17</v>
      </c>
      <c r="K715" s="188">
        <v>410</v>
      </c>
      <c r="L715" s="188"/>
      <c r="M715" s="203">
        <f t="shared" si="9"/>
        <v>0</v>
      </c>
    </row>
    <row r="716" spans="1:13" ht="15" customHeight="1">
      <c r="A716" s="353" t="s">
        <v>4992</v>
      </c>
      <c r="B716" s="354" t="s">
        <v>1815</v>
      </c>
      <c r="C716" s="475" t="s">
        <v>864</v>
      </c>
      <c r="D716" s="360" t="s">
        <v>969</v>
      </c>
      <c r="E716" s="327" t="s">
        <v>1745</v>
      </c>
      <c r="F716" s="329" t="s">
        <v>4498</v>
      </c>
      <c r="G716" s="330">
        <v>1</v>
      </c>
      <c r="H716" s="331">
        <v>3</v>
      </c>
      <c r="I716" s="332">
        <v>8.0000000000000002E-3</v>
      </c>
      <c r="J716" s="353" t="s">
        <v>17</v>
      </c>
      <c r="K716" s="188">
        <v>410</v>
      </c>
      <c r="L716" s="188"/>
      <c r="M716" s="203">
        <f t="shared" si="9"/>
        <v>0</v>
      </c>
    </row>
    <row r="717" spans="1:13" ht="15" customHeight="1">
      <c r="A717" s="353" t="s">
        <v>4992</v>
      </c>
      <c r="B717" s="354" t="s">
        <v>1983</v>
      </c>
      <c r="C717" s="475" t="s">
        <v>864</v>
      </c>
      <c r="D717" s="360" t="s">
        <v>969</v>
      </c>
      <c r="E717" s="327" t="s">
        <v>1913</v>
      </c>
      <c r="F717" s="329" t="s">
        <v>4499</v>
      </c>
      <c r="G717" s="330">
        <v>1</v>
      </c>
      <c r="H717" s="331">
        <v>3</v>
      </c>
      <c r="I717" s="332">
        <v>8.0000000000000002E-3</v>
      </c>
      <c r="J717" s="353" t="s">
        <v>17</v>
      </c>
      <c r="K717" s="188">
        <v>410</v>
      </c>
      <c r="L717" s="188"/>
      <c r="M717" s="203">
        <f t="shared" si="9"/>
        <v>0</v>
      </c>
    </row>
    <row r="718" spans="1:13" ht="15" customHeight="1">
      <c r="A718" s="353" t="s">
        <v>4992</v>
      </c>
      <c r="B718" s="354" t="s">
        <v>2067</v>
      </c>
      <c r="C718" s="475" t="s">
        <v>864</v>
      </c>
      <c r="D718" s="360" t="s">
        <v>969</v>
      </c>
      <c r="E718" s="327" t="s">
        <v>1997</v>
      </c>
      <c r="F718" s="329" t="s">
        <v>4500</v>
      </c>
      <c r="G718" s="330">
        <v>1</v>
      </c>
      <c r="H718" s="331">
        <v>3</v>
      </c>
      <c r="I718" s="332">
        <v>8.0000000000000002E-3</v>
      </c>
      <c r="J718" s="353" t="s">
        <v>17</v>
      </c>
      <c r="K718" s="188">
        <v>410</v>
      </c>
      <c r="L718" s="188"/>
      <c r="M718" s="203">
        <f t="shared" si="9"/>
        <v>0</v>
      </c>
    </row>
    <row r="719" spans="1:13" ht="15" customHeight="1">
      <c r="A719" s="353" t="s">
        <v>4992</v>
      </c>
      <c r="B719" s="354" t="s">
        <v>1145</v>
      </c>
      <c r="C719" s="475" t="s">
        <v>864</v>
      </c>
      <c r="D719" s="360" t="s">
        <v>969</v>
      </c>
      <c r="E719" s="327" t="s">
        <v>1075</v>
      </c>
      <c r="F719" s="329" t="s">
        <v>4501</v>
      </c>
      <c r="G719" s="330">
        <v>1</v>
      </c>
      <c r="H719" s="331">
        <v>3</v>
      </c>
      <c r="I719" s="332">
        <v>8.0000000000000002E-3</v>
      </c>
      <c r="J719" s="353" t="s">
        <v>17</v>
      </c>
      <c r="K719" s="188">
        <v>450</v>
      </c>
      <c r="L719" s="188"/>
      <c r="M719" s="203">
        <f t="shared" si="9"/>
        <v>0</v>
      </c>
    </row>
    <row r="720" spans="1:13" ht="15" customHeight="1">
      <c r="A720" s="353" t="s">
        <v>4992</v>
      </c>
      <c r="B720" s="354" t="s">
        <v>1396</v>
      </c>
      <c r="C720" s="475" t="s">
        <v>864</v>
      </c>
      <c r="D720" s="360" t="s">
        <v>969</v>
      </c>
      <c r="E720" s="327" t="s">
        <v>1326</v>
      </c>
      <c r="F720" s="329" t="s">
        <v>4502</v>
      </c>
      <c r="G720" s="330">
        <v>1</v>
      </c>
      <c r="H720" s="331">
        <v>3</v>
      </c>
      <c r="I720" s="332">
        <v>8.0000000000000002E-3</v>
      </c>
      <c r="J720" s="353" t="s">
        <v>17</v>
      </c>
      <c r="K720" s="188">
        <v>450</v>
      </c>
      <c r="L720" s="188"/>
      <c r="M720" s="203">
        <f t="shared" si="9"/>
        <v>0</v>
      </c>
    </row>
    <row r="721" spans="1:13" ht="15" customHeight="1">
      <c r="A721" s="353" t="s">
        <v>4992</v>
      </c>
      <c r="B721" s="354" t="s">
        <v>1899</v>
      </c>
      <c r="C721" s="475" t="s">
        <v>864</v>
      </c>
      <c r="D721" s="360" t="s">
        <v>969</v>
      </c>
      <c r="E721" s="327" t="s">
        <v>1829</v>
      </c>
      <c r="F721" s="329" t="s">
        <v>4503</v>
      </c>
      <c r="G721" s="330">
        <v>1</v>
      </c>
      <c r="H721" s="331">
        <v>3</v>
      </c>
      <c r="I721" s="332">
        <v>8.0000000000000002E-3</v>
      </c>
      <c r="J721" s="353" t="s">
        <v>17</v>
      </c>
      <c r="K721" s="188">
        <v>450</v>
      </c>
      <c r="L721" s="188"/>
      <c r="M721" s="203">
        <f t="shared" si="9"/>
        <v>0</v>
      </c>
    </row>
    <row r="722" spans="1:13" ht="15" customHeight="1">
      <c r="A722" s="353" t="s">
        <v>4992</v>
      </c>
      <c r="B722" s="354" t="s">
        <v>2151</v>
      </c>
      <c r="C722" s="475" t="s">
        <v>864</v>
      </c>
      <c r="D722" s="360" t="s">
        <v>969</v>
      </c>
      <c r="E722" s="327" t="s">
        <v>2081</v>
      </c>
      <c r="F722" s="329" t="s">
        <v>4504</v>
      </c>
      <c r="G722" s="330">
        <v>1</v>
      </c>
      <c r="H722" s="331">
        <v>3</v>
      </c>
      <c r="I722" s="332">
        <v>8.0000000000000002E-3</v>
      </c>
      <c r="J722" s="353" t="s">
        <v>17</v>
      </c>
      <c r="K722" s="188">
        <v>450</v>
      </c>
      <c r="L722" s="188"/>
      <c r="M722" s="203">
        <f t="shared" si="9"/>
        <v>0</v>
      </c>
    </row>
    <row r="723" spans="1:13" ht="15" customHeight="1">
      <c r="A723" s="353" t="s">
        <v>4992</v>
      </c>
      <c r="B723" s="354" t="s">
        <v>2235</v>
      </c>
      <c r="C723" s="475" t="s">
        <v>864</v>
      </c>
      <c r="D723" s="360" t="s">
        <v>969</v>
      </c>
      <c r="E723" s="327" t="s">
        <v>2165</v>
      </c>
      <c r="F723" s="329" t="s">
        <v>4505</v>
      </c>
      <c r="G723" s="330">
        <v>1</v>
      </c>
      <c r="H723" s="331">
        <v>3</v>
      </c>
      <c r="I723" s="332">
        <v>8.0000000000000002E-3</v>
      </c>
      <c r="J723" s="353" t="s">
        <v>17</v>
      </c>
      <c r="K723" s="188">
        <v>450</v>
      </c>
      <c r="L723" s="188"/>
      <c r="M723" s="203">
        <f t="shared" si="9"/>
        <v>0</v>
      </c>
    </row>
    <row r="724" spans="1:13" ht="15" customHeight="1">
      <c r="A724" s="353" t="s">
        <v>4992</v>
      </c>
      <c r="B724" s="354" t="s">
        <v>974</v>
      </c>
      <c r="C724" s="475" t="s">
        <v>864</v>
      </c>
      <c r="D724" s="360" t="s">
        <v>972</v>
      </c>
      <c r="E724" s="327" t="s">
        <v>866</v>
      </c>
      <c r="F724" s="329" t="s">
        <v>973</v>
      </c>
      <c r="G724" s="330">
        <v>1</v>
      </c>
      <c r="H724" s="331">
        <v>3</v>
      </c>
      <c r="I724" s="332">
        <v>5.0000000000000001E-3</v>
      </c>
      <c r="J724" s="353" t="s">
        <v>17</v>
      </c>
      <c r="K724" s="188">
        <v>380</v>
      </c>
      <c r="L724" s="188"/>
      <c r="M724" s="203">
        <f t="shared" si="9"/>
        <v>0</v>
      </c>
    </row>
    <row r="725" spans="1:13" ht="15" customHeight="1">
      <c r="A725" s="353" t="s">
        <v>4992</v>
      </c>
      <c r="B725" s="354" t="s">
        <v>1063</v>
      </c>
      <c r="C725" s="475" t="s">
        <v>864</v>
      </c>
      <c r="D725" s="360" t="s">
        <v>972</v>
      </c>
      <c r="E725" s="327" t="s">
        <v>991</v>
      </c>
      <c r="F725" s="329" t="s">
        <v>1062</v>
      </c>
      <c r="G725" s="330">
        <v>1</v>
      </c>
      <c r="H725" s="331">
        <v>3</v>
      </c>
      <c r="I725" s="332">
        <v>5.0000000000000001E-3</v>
      </c>
      <c r="J725" s="353" t="s">
        <v>17</v>
      </c>
      <c r="K725" s="188">
        <v>380</v>
      </c>
      <c r="L725" s="188"/>
      <c r="M725" s="203">
        <f t="shared" si="9"/>
        <v>0</v>
      </c>
    </row>
    <row r="726" spans="1:13" ht="15" customHeight="1">
      <c r="A726" s="353" t="s">
        <v>4992</v>
      </c>
      <c r="B726" s="354" t="s">
        <v>1231</v>
      </c>
      <c r="C726" s="475" t="s">
        <v>864</v>
      </c>
      <c r="D726" s="360" t="s">
        <v>972</v>
      </c>
      <c r="E726" s="327" t="s">
        <v>1159</v>
      </c>
      <c r="F726" s="329" t="s">
        <v>1230</v>
      </c>
      <c r="G726" s="330">
        <v>1</v>
      </c>
      <c r="H726" s="331">
        <v>3</v>
      </c>
      <c r="I726" s="332">
        <v>5.0000000000000001E-3</v>
      </c>
      <c r="J726" s="353" t="s">
        <v>17</v>
      </c>
      <c r="K726" s="188">
        <v>380</v>
      </c>
      <c r="L726" s="188"/>
      <c r="M726" s="203">
        <f t="shared" si="9"/>
        <v>0</v>
      </c>
    </row>
    <row r="727" spans="1:13" ht="15" customHeight="1">
      <c r="A727" s="353" t="s">
        <v>4992</v>
      </c>
      <c r="B727" s="354" t="s">
        <v>1314</v>
      </c>
      <c r="C727" s="475" t="s">
        <v>864</v>
      </c>
      <c r="D727" s="360" t="s">
        <v>972</v>
      </c>
      <c r="E727" s="327" t="s">
        <v>15</v>
      </c>
      <c r="F727" s="329" t="s">
        <v>1313</v>
      </c>
      <c r="G727" s="330">
        <v>1</v>
      </c>
      <c r="H727" s="331">
        <v>3</v>
      </c>
      <c r="I727" s="332">
        <v>5.0000000000000001E-3</v>
      </c>
      <c r="J727" s="353" t="s">
        <v>17</v>
      </c>
      <c r="K727" s="188">
        <v>380</v>
      </c>
      <c r="L727" s="188"/>
      <c r="M727" s="203">
        <f t="shared" si="9"/>
        <v>0</v>
      </c>
    </row>
    <row r="728" spans="1:13" ht="15" customHeight="1">
      <c r="A728" s="353" t="s">
        <v>4992</v>
      </c>
      <c r="B728" s="354" t="s">
        <v>1481</v>
      </c>
      <c r="C728" s="475" t="s">
        <v>864</v>
      </c>
      <c r="D728" s="360" t="s">
        <v>972</v>
      </c>
      <c r="E728" s="327" t="s">
        <v>32</v>
      </c>
      <c r="F728" s="329" t="s">
        <v>1480</v>
      </c>
      <c r="G728" s="330">
        <v>1</v>
      </c>
      <c r="H728" s="331">
        <v>3</v>
      </c>
      <c r="I728" s="332">
        <v>5.0000000000000001E-3</v>
      </c>
      <c r="J728" s="353" t="s">
        <v>17</v>
      </c>
      <c r="K728" s="188">
        <v>380</v>
      </c>
      <c r="L728" s="188"/>
      <c r="M728" s="203">
        <f t="shared" si="9"/>
        <v>0</v>
      </c>
    </row>
    <row r="729" spans="1:13" ht="15" customHeight="1">
      <c r="A729" s="353" t="s">
        <v>4992</v>
      </c>
      <c r="B729" s="354" t="s">
        <v>1565</v>
      </c>
      <c r="C729" s="475" t="s">
        <v>864</v>
      </c>
      <c r="D729" s="360" t="s">
        <v>972</v>
      </c>
      <c r="E729" s="327" t="s">
        <v>1493</v>
      </c>
      <c r="F729" s="329" t="s">
        <v>1564</v>
      </c>
      <c r="G729" s="330">
        <v>1</v>
      </c>
      <c r="H729" s="331">
        <v>3</v>
      </c>
      <c r="I729" s="332">
        <v>5.0000000000000001E-3</v>
      </c>
      <c r="J729" s="353" t="s">
        <v>17</v>
      </c>
      <c r="K729" s="188">
        <v>380</v>
      </c>
      <c r="L729" s="188"/>
      <c r="M729" s="203">
        <f t="shared" si="9"/>
        <v>0</v>
      </c>
    </row>
    <row r="730" spans="1:13" ht="15" customHeight="1">
      <c r="A730" s="353" t="s">
        <v>4992</v>
      </c>
      <c r="B730" s="354" t="s">
        <v>1649</v>
      </c>
      <c r="C730" s="475" t="s">
        <v>864</v>
      </c>
      <c r="D730" s="360" t="s">
        <v>972</v>
      </c>
      <c r="E730" s="327" t="s">
        <v>1577</v>
      </c>
      <c r="F730" s="329" t="s">
        <v>1648</v>
      </c>
      <c r="G730" s="330">
        <v>1</v>
      </c>
      <c r="H730" s="331">
        <v>3</v>
      </c>
      <c r="I730" s="332">
        <v>5.0000000000000001E-3</v>
      </c>
      <c r="J730" s="353" t="s">
        <v>17</v>
      </c>
      <c r="K730" s="188">
        <v>380</v>
      </c>
      <c r="L730" s="188"/>
      <c r="M730" s="203">
        <f t="shared" si="9"/>
        <v>0</v>
      </c>
    </row>
    <row r="731" spans="1:13" ht="15" customHeight="1">
      <c r="A731" s="353" t="s">
        <v>4992</v>
      </c>
      <c r="B731" s="354" t="s">
        <v>1733</v>
      </c>
      <c r="C731" s="475" t="s">
        <v>864</v>
      </c>
      <c r="D731" s="360" t="s">
        <v>972</v>
      </c>
      <c r="E731" s="327" t="s">
        <v>1661</v>
      </c>
      <c r="F731" s="329" t="s">
        <v>1732</v>
      </c>
      <c r="G731" s="330">
        <v>1</v>
      </c>
      <c r="H731" s="331">
        <v>3</v>
      </c>
      <c r="I731" s="332">
        <v>5.0000000000000001E-3</v>
      </c>
      <c r="J731" s="353" t="s">
        <v>17</v>
      </c>
      <c r="K731" s="188">
        <v>380</v>
      </c>
      <c r="L731" s="188"/>
      <c r="M731" s="203">
        <f t="shared" si="9"/>
        <v>0</v>
      </c>
    </row>
    <row r="732" spans="1:13" ht="15" customHeight="1">
      <c r="A732" s="353" t="s">
        <v>4992</v>
      </c>
      <c r="B732" s="354" t="s">
        <v>1817</v>
      </c>
      <c r="C732" s="475" t="s">
        <v>864</v>
      </c>
      <c r="D732" s="360" t="s">
        <v>972</v>
      </c>
      <c r="E732" s="327" t="s">
        <v>1745</v>
      </c>
      <c r="F732" s="329" t="s">
        <v>1816</v>
      </c>
      <c r="G732" s="330">
        <v>1</v>
      </c>
      <c r="H732" s="331">
        <v>3</v>
      </c>
      <c r="I732" s="332">
        <v>5.0000000000000001E-3</v>
      </c>
      <c r="J732" s="353" t="s">
        <v>17</v>
      </c>
      <c r="K732" s="188">
        <v>380</v>
      </c>
      <c r="L732" s="188"/>
      <c r="M732" s="203">
        <f t="shared" si="9"/>
        <v>0</v>
      </c>
    </row>
    <row r="733" spans="1:13" ht="15" customHeight="1">
      <c r="A733" s="353" t="s">
        <v>4992</v>
      </c>
      <c r="B733" s="354" t="s">
        <v>1985</v>
      </c>
      <c r="C733" s="475" t="s">
        <v>864</v>
      </c>
      <c r="D733" s="360" t="s">
        <v>972</v>
      </c>
      <c r="E733" s="327" t="s">
        <v>1913</v>
      </c>
      <c r="F733" s="329" t="s">
        <v>1984</v>
      </c>
      <c r="G733" s="330">
        <v>1</v>
      </c>
      <c r="H733" s="331">
        <v>3</v>
      </c>
      <c r="I733" s="332">
        <v>5.0000000000000001E-3</v>
      </c>
      <c r="J733" s="353" t="s">
        <v>17</v>
      </c>
      <c r="K733" s="188">
        <v>380</v>
      </c>
      <c r="L733" s="188"/>
      <c r="M733" s="203">
        <f t="shared" si="9"/>
        <v>0</v>
      </c>
    </row>
    <row r="734" spans="1:13" ht="15" customHeight="1">
      <c r="A734" s="353" t="s">
        <v>4992</v>
      </c>
      <c r="B734" s="354" t="s">
        <v>2069</v>
      </c>
      <c r="C734" s="475" t="s">
        <v>864</v>
      </c>
      <c r="D734" s="360" t="s">
        <v>972</v>
      </c>
      <c r="E734" s="327" t="s">
        <v>1997</v>
      </c>
      <c r="F734" s="329" t="s">
        <v>2068</v>
      </c>
      <c r="G734" s="330">
        <v>1</v>
      </c>
      <c r="H734" s="331">
        <v>3</v>
      </c>
      <c r="I734" s="332">
        <v>5.0000000000000001E-3</v>
      </c>
      <c r="J734" s="353" t="s">
        <v>17</v>
      </c>
      <c r="K734" s="188">
        <v>380</v>
      </c>
      <c r="L734" s="188"/>
      <c r="M734" s="203">
        <f t="shared" si="9"/>
        <v>0</v>
      </c>
    </row>
    <row r="735" spans="1:13" ht="15" customHeight="1">
      <c r="A735" s="353" t="s">
        <v>4992</v>
      </c>
      <c r="B735" s="354" t="s">
        <v>1147</v>
      </c>
      <c r="C735" s="475" t="s">
        <v>864</v>
      </c>
      <c r="D735" s="360" t="s">
        <v>972</v>
      </c>
      <c r="E735" s="327" t="s">
        <v>1075</v>
      </c>
      <c r="F735" s="329" t="s">
        <v>1146</v>
      </c>
      <c r="G735" s="330">
        <v>1</v>
      </c>
      <c r="H735" s="331">
        <v>3</v>
      </c>
      <c r="I735" s="332">
        <v>5.0000000000000001E-3</v>
      </c>
      <c r="J735" s="353" t="s">
        <v>17</v>
      </c>
      <c r="K735" s="188">
        <v>420</v>
      </c>
      <c r="L735" s="188"/>
      <c r="M735" s="203">
        <f t="shared" si="9"/>
        <v>0</v>
      </c>
    </row>
    <row r="736" spans="1:13" ht="15" customHeight="1">
      <c r="A736" s="353" t="s">
        <v>4992</v>
      </c>
      <c r="B736" s="354" t="s">
        <v>1398</v>
      </c>
      <c r="C736" s="475" t="s">
        <v>864</v>
      </c>
      <c r="D736" s="360" t="s">
        <v>972</v>
      </c>
      <c r="E736" s="327" t="s">
        <v>1326</v>
      </c>
      <c r="F736" s="329" t="s">
        <v>1397</v>
      </c>
      <c r="G736" s="330">
        <v>1</v>
      </c>
      <c r="H736" s="331">
        <v>3</v>
      </c>
      <c r="I736" s="332">
        <v>5.0000000000000001E-3</v>
      </c>
      <c r="J736" s="353" t="s">
        <v>17</v>
      </c>
      <c r="K736" s="188">
        <v>420</v>
      </c>
      <c r="L736" s="188"/>
      <c r="M736" s="203">
        <f t="shared" si="9"/>
        <v>0</v>
      </c>
    </row>
    <row r="737" spans="1:13" ht="15" customHeight="1">
      <c r="A737" s="353" t="s">
        <v>4992</v>
      </c>
      <c r="B737" s="354" t="s">
        <v>1901</v>
      </c>
      <c r="C737" s="475" t="s">
        <v>864</v>
      </c>
      <c r="D737" s="360" t="s">
        <v>972</v>
      </c>
      <c r="E737" s="327" t="s">
        <v>1829</v>
      </c>
      <c r="F737" s="329" t="s">
        <v>1900</v>
      </c>
      <c r="G737" s="330">
        <v>1</v>
      </c>
      <c r="H737" s="331">
        <v>3</v>
      </c>
      <c r="I737" s="332">
        <v>5.0000000000000001E-3</v>
      </c>
      <c r="J737" s="353" t="s">
        <v>17</v>
      </c>
      <c r="K737" s="188">
        <v>420</v>
      </c>
      <c r="L737" s="188"/>
      <c r="M737" s="203">
        <f t="shared" si="9"/>
        <v>0</v>
      </c>
    </row>
    <row r="738" spans="1:13" ht="15" customHeight="1">
      <c r="A738" s="353" t="s">
        <v>4992</v>
      </c>
      <c r="B738" s="354" t="s">
        <v>2153</v>
      </c>
      <c r="C738" s="475" t="s">
        <v>864</v>
      </c>
      <c r="D738" s="360" t="s">
        <v>972</v>
      </c>
      <c r="E738" s="327" t="s">
        <v>2081</v>
      </c>
      <c r="F738" s="329" t="s">
        <v>2152</v>
      </c>
      <c r="G738" s="330">
        <v>1</v>
      </c>
      <c r="H738" s="331">
        <v>3</v>
      </c>
      <c r="I738" s="332">
        <v>5.0000000000000001E-3</v>
      </c>
      <c r="J738" s="353" t="s">
        <v>17</v>
      </c>
      <c r="K738" s="188">
        <v>420</v>
      </c>
      <c r="L738" s="188"/>
      <c r="M738" s="203">
        <f t="shared" si="9"/>
        <v>0</v>
      </c>
    </row>
    <row r="739" spans="1:13" ht="15" customHeight="1">
      <c r="A739" s="353" t="s">
        <v>4992</v>
      </c>
      <c r="B739" s="354" t="s">
        <v>2237</v>
      </c>
      <c r="C739" s="475" t="s">
        <v>864</v>
      </c>
      <c r="D739" s="360" t="s">
        <v>972</v>
      </c>
      <c r="E739" s="327" t="s">
        <v>2165</v>
      </c>
      <c r="F739" s="329" t="s">
        <v>2236</v>
      </c>
      <c r="G739" s="330">
        <v>1</v>
      </c>
      <c r="H739" s="331">
        <v>3</v>
      </c>
      <c r="I739" s="332">
        <v>5.0000000000000001E-3</v>
      </c>
      <c r="J739" s="353" t="s">
        <v>17</v>
      </c>
      <c r="K739" s="188">
        <v>420</v>
      </c>
      <c r="L739" s="188"/>
      <c r="M739" s="203">
        <f t="shared" si="9"/>
        <v>0</v>
      </c>
    </row>
    <row r="740" spans="1:13" ht="15" customHeight="1">
      <c r="A740" s="353" t="s">
        <v>4992</v>
      </c>
      <c r="B740" s="354" t="s">
        <v>977</v>
      </c>
      <c r="C740" s="475" t="s">
        <v>864</v>
      </c>
      <c r="D740" s="360" t="s">
        <v>975</v>
      </c>
      <c r="E740" s="327" t="s">
        <v>866</v>
      </c>
      <c r="F740" s="329" t="s">
        <v>4506</v>
      </c>
      <c r="G740" s="330">
        <v>1</v>
      </c>
      <c r="H740" s="331">
        <v>3</v>
      </c>
      <c r="I740" s="332">
        <v>8.9999999999999993E-3</v>
      </c>
      <c r="J740" s="353" t="s">
        <v>17</v>
      </c>
      <c r="K740" s="188">
        <v>490</v>
      </c>
      <c r="L740" s="188"/>
      <c r="M740" s="203">
        <f t="shared" ref="M740:M803" si="10">K740*L740</f>
        <v>0</v>
      </c>
    </row>
    <row r="741" spans="1:13" ht="15" customHeight="1">
      <c r="A741" s="353" t="s">
        <v>4992</v>
      </c>
      <c r="B741" s="354" t="s">
        <v>1065</v>
      </c>
      <c r="C741" s="475" t="s">
        <v>864</v>
      </c>
      <c r="D741" s="360" t="s">
        <v>975</v>
      </c>
      <c r="E741" s="327" t="s">
        <v>991</v>
      </c>
      <c r="F741" s="329" t="s">
        <v>4507</v>
      </c>
      <c r="G741" s="330">
        <v>1</v>
      </c>
      <c r="H741" s="331">
        <v>3</v>
      </c>
      <c r="I741" s="332">
        <v>8.9999999999999993E-3</v>
      </c>
      <c r="J741" s="353" t="s">
        <v>17</v>
      </c>
      <c r="K741" s="188">
        <v>490</v>
      </c>
      <c r="L741" s="188"/>
      <c r="M741" s="203">
        <f t="shared" si="10"/>
        <v>0</v>
      </c>
    </row>
    <row r="742" spans="1:13" ht="15" customHeight="1">
      <c r="A742" s="353" t="s">
        <v>4992</v>
      </c>
      <c r="B742" s="354" t="s">
        <v>1233</v>
      </c>
      <c r="C742" s="475" t="s">
        <v>864</v>
      </c>
      <c r="D742" s="360" t="s">
        <v>975</v>
      </c>
      <c r="E742" s="327" t="s">
        <v>1159</v>
      </c>
      <c r="F742" s="329" t="s">
        <v>4508</v>
      </c>
      <c r="G742" s="330">
        <v>1</v>
      </c>
      <c r="H742" s="331">
        <v>3</v>
      </c>
      <c r="I742" s="332">
        <v>8.9999999999999993E-3</v>
      </c>
      <c r="J742" s="353" t="s">
        <v>17</v>
      </c>
      <c r="K742" s="188">
        <v>490</v>
      </c>
      <c r="L742" s="188"/>
      <c r="M742" s="203">
        <f t="shared" si="10"/>
        <v>0</v>
      </c>
    </row>
    <row r="743" spans="1:13" ht="15" customHeight="1">
      <c r="A743" s="353" t="s">
        <v>4992</v>
      </c>
      <c r="B743" s="354" t="s">
        <v>1316</v>
      </c>
      <c r="C743" s="475" t="s">
        <v>864</v>
      </c>
      <c r="D743" s="360" t="s">
        <v>975</v>
      </c>
      <c r="E743" s="327" t="s">
        <v>15</v>
      </c>
      <c r="F743" s="329" t="s">
        <v>4509</v>
      </c>
      <c r="G743" s="330">
        <v>1</v>
      </c>
      <c r="H743" s="331">
        <v>3</v>
      </c>
      <c r="I743" s="332">
        <v>8.9999999999999993E-3</v>
      </c>
      <c r="J743" s="353" t="s">
        <v>17</v>
      </c>
      <c r="K743" s="188">
        <v>490</v>
      </c>
      <c r="L743" s="188"/>
      <c r="M743" s="203">
        <f t="shared" si="10"/>
        <v>0</v>
      </c>
    </row>
    <row r="744" spans="1:13" ht="15" customHeight="1">
      <c r="A744" s="353" t="s">
        <v>4992</v>
      </c>
      <c r="B744" s="354" t="s">
        <v>1483</v>
      </c>
      <c r="C744" s="475" t="s">
        <v>864</v>
      </c>
      <c r="D744" s="360" t="s">
        <v>975</v>
      </c>
      <c r="E744" s="327" t="s">
        <v>32</v>
      </c>
      <c r="F744" s="329" t="s">
        <v>4510</v>
      </c>
      <c r="G744" s="330">
        <v>1</v>
      </c>
      <c r="H744" s="331">
        <v>3</v>
      </c>
      <c r="I744" s="332">
        <v>8.9999999999999993E-3</v>
      </c>
      <c r="J744" s="353" t="s">
        <v>17</v>
      </c>
      <c r="K744" s="188">
        <v>490</v>
      </c>
      <c r="L744" s="188"/>
      <c r="M744" s="203">
        <f t="shared" si="10"/>
        <v>0</v>
      </c>
    </row>
    <row r="745" spans="1:13" ht="15" customHeight="1">
      <c r="A745" s="353" t="s">
        <v>4992</v>
      </c>
      <c r="B745" s="354" t="s">
        <v>1567</v>
      </c>
      <c r="C745" s="475" t="s">
        <v>864</v>
      </c>
      <c r="D745" s="360" t="s">
        <v>975</v>
      </c>
      <c r="E745" s="327" t="s">
        <v>1493</v>
      </c>
      <c r="F745" s="329" t="s">
        <v>4511</v>
      </c>
      <c r="G745" s="330">
        <v>1</v>
      </c>
      <c r="H745" s="331">
        <v>3</v>
      </c>
      <c r="I745" s="332">
        <v>8.9999999999999993E-3</v>
      </c>
      <c r="J745" s="353" t="s">
        <v>17</v>
      </c>
      <c r="K745" s="188">
        <v>490</v>
      </c>
      <c r="L745" s="188"/>
      <c r="M745" s="203">
        <f t="shared" si="10"/>
        <v>0</v>
      </c>
    </row>
    <row r="746" spans="1:13" ht="15" customHeight="1">
      <c r="A746" s="353" t="s">
        <v>4992</v>
      </c>
      <c r="B746" s="354" t="s">
        <v>1651</v>
      </c>
      <c r="C746" s="475" t="s">
        <v>864</v>
      </c>
      <c r="D746" s="360" t="s">
        <v>975</v>
      </c>
      <c r="E746" s="327" t="s">
        <v>1577</v>
      </c>
      <c r="F746" s="329" t="s">
        <v>4512</v>
      </c>
      <c r="G746" s="330">
        <v>1</v>
      </c>
      <c r="H746" s="331">
        <v>3</v>
      </c>
      <c r="I746" s="332">
        <v>8.9999999999999993E-3</v>
      </c>
      <c r="J746" s="353" t="s">
        <v>17</v>
      </c>
      <c r="K746" s="188">
        <v>490</v>
      </c>
      <c r="L746" s="188"/>
      <c r="M746" s="203">
        <f t="shared" si="10"/>
        <v>0</v>
      </c>
    </row>
    <row r="747" spans="1:13" ht="15" customHeight="1">
      <c r="A747" s="353" t="s">
        <v>4992</v>
      </c>
      <c r="B747" s="354" t="s">
        <v>1735</v>
      </c>
      <c r="C747" s="475" t="s">
        <v>864</v>
      </c>
      <c r="D747" s="360" t="s">
        <v>975</v>
      </c>
      <c r="E747" s="327" t="s">
        <v>1661</v>
      </c>
      <c r="F747" s="329" t="s">
        <v>4513</v>
      </c>
      <c r="G747" s="330">
        <v>1</v>
      </c>
      <c r="H747" s="331">
        <v>3</v>
      </c>
      <c r="I747" s="332">
        <v>8.9999999999999993E-3</v>
      </c>
      <c r="J747" s="353" t="s">
        <v>17</v>
      </c>
      <c r="K747" s="188">
        <v>490</v>
      </c>
      <c r="L747" s="188"/>
      <c r="M747" s="203">
        <f t="shared" si="10"/>
        <v>0</v>
      </c>
    </row>
    <row r="748" spans="1:13" ht="15" customHeight="1">
      <c r="A748" s="353" t="s">
        <v>4992</v>
      </c>
      <c r="B748" s="354" t="s">
        <v>1819</v>
      </c>
      <c r="C748" s="475" t="s">
        <v>864</v>
      </c>
      <c r="D748" s="360" t="s">
        <v>975</v>
      </c>
      <c r="E748" s="327" t="s">
        <v>1745</v>
      </c>
      <c r="F748" s="329" t="s">
        <v>4514</v>
      </c>
      <c r="G748" s="330">
        <v>1</v>
      </c>
      <c r="H748" s="331">
        <v>3</v>
      </c>
      <c r="I748" s="332">
        <v>8.9999999999999993E-3</v>
      </c>
      <c r="J748" s="353" t="s">
        <v>17</v>
      </c>
      <c r="K748" s="188">
        <v>490</v>
      </c>
      <c r="L748" s="188"/>
      <c r="M748" s="203">
        <f t="shared" si="10"/>
        <v>0</v>
      </c>
    </row>
    <row r="749" spans="1:13" ht="15" customHeight="1">
      <c r="A749" s="353" t="s">
        <v>4992</v>
      </c>
      <c r="B749" s="354" t="s">
        <v>1987</v>
      </c>
      <c r="C749" s="475" t="s">
        <v>864</v>
      </c>
      <c r="D749" s="360" t="s">
        <v>975</v>
      </c>
      <c r="E749" s="327" t="s">
        <v>1913</v>
      </c>
      <c r="F749" s="329" t="s">
        <v>4515</v>
      </c>
      <c r="G749" s="330">
        <v>1</v>
      </c>
      <c r="H749" s="331">
        <v>3</v>
      </c>
      <c r="I749" s="332">
        <v>8.9999999999999993E-3</v>
      </c>
      <c r="J749" s="353" t="s">
        <v>17</v>
      </c>
      <c r="K749" s="188">
        <v>490</v>
      </c>
      <c r="L749" s="188"/>
      <c r="M749" s="203">
        <f t="shared" si="10"/>
        <v>0</v>
      </c>
    </row>
    <row r="750" spans="1:13" ht="15" customHeight="1">
      <c r="A750" s="353" t="s">
        <v>4992</v>
      </c>
      <c r="B750" s="354" t="s">
        <v>2071</v>
      </c>
      <c r="C750" s="475" t="s">
        <v>864</v>
      </c>
      <c r="D750" s="360" t="s">
        <v>975</v>
      </c>
      <c r="E750" s="327" t="s">
        <v>1997</v>
      </c>
      <c r="F750" s="329" t="s">
        <v>4516</v>
      </c>
      <c r="G750" s="330">
        <v>1</v>
      </c>
      <c r="H750" s="331">
        <v>3</v>
      </c>
      <c r="I750" s="332">
        <v>8.9999999999999993E-3</v>
      </c>
      <c r="J750" s="353" t="s">
        <v>17</v>
      </c>
      <c r="K750" s="188">
        <v>490</v>
      </c>
      <c r="L750" s="188"/>
      <c r="M750" s="203">
        <f t="shared" si="10"/>
        <v>0</v>
      </c>
    </row>
    <row r="751" spans="1:13" ht="15" customHeight="1">
      <c r="A751" s="353" t="s">
        <v>4992</v>
      </c>
      <c r="B751" s="354" t="s">
        <v>1149</v>
      </c>
      <c r="C751" s="475" t="s">
        <v>864</v>
      </c>
      <c r="D751" s="360" t="s">
        <v>975</v>
      </c>
      <c r="E751" s="327" t="s">
        <v>1075</v>
      </c>
      <c r="F751" s="329" t="s">
        <v>4517</v>
      </c>
      <c r="G751" s="330">
        <v>1</v>
      </c>
      <c r="H751" s="331">
        <v>3</v>
      </c>
      <c r="I751" s="332">
        <v>8.9999999999999993E-3</v>
      </c>
      <c r="J751" s="353" t="s">
        <v>17</v>
      </c>
      <c r="K751" s="188">
        <v>530</v>
      </c>
      <c r="L751" s="188"/>
      <c r="M751" s="203">
        <f t="shared" si="10"/>
        <v>0</v>
      </c>
    </row>
    <row r="752" spans="1:13" ht="15" customHeight="1">
      <c r="A752" s="353" t="s">
        <v>4992</v>
      </c>
      <c r="B752" s="354" t="s">
        <v>1400</v>
      </c>
      <c r="C752" s="475" t="s">
        <v>864</v>
      </c>
      <c r="D752" s="360" t="s">
        <v>975</v>
      </c>
      <c r="E752" s="327" t="s">
        <v>1326</v>
      </c>
      <c r="F752" s="329" t="s">
        <v>4518</v>
      </c>
      <c r="G752" s="330">
        <v>1</v>
      </c>
      <c r="H752" s="331">
        <v>3</v>
      </c>
      <c r="I752" s="332">
        <v>8.9999999999999993E-3</v>
      </c>
      <c r="J752" s="353" t="s">
        <v>17</v>
      </c>
      <c r="K752" s="188">
        <v>530</v>
      </c>
      <c r="L752" s="188"/>
      <c r="M752" s="203">
        <f t="shared" si="10"/>
        <v>0</v>
      </c>
    </row>
    <row r="753" spans="1:13" ht="15" customHeight="1">
      <c r="A753" s="353" t="s">
        <v>4992</v>
      </c>
      <c r="B753" s="354" t="s">
        <v>1903</v>
      </c>
      <c r="C753" s="475" t="s">
        <v>864</v>
      </c>
      <c r="D753" s="360" t="s">
        <v>975</v>
      </c>
      <c r="E753" s="327" t="s">
        <v>1829</v>
      </c>
      <c r="F753" s="329" t="s">
        <v>4519</v>
      </c>
      <c r="G753" s="330">
        <v>1</v>
      </c>
      <c r="H753" s="331">
        <v>3</v>
      </c>
      <c r="I753" s="332">
        <v>8.9999999999999993E-3</v>
      </c>
      <c r="J753" s="353" t="s">
        <v>17</v>
      </c>
      <c r="K753" s="188">
        <v>530</v>
      </c>
      <c r="L753" s="188"/>
      <c r="M753" s="203">
        <f t="shared" si="10"/>
        <v>0</v>
      </c>
    </row>
    <row r="754" spans="1:13" ht="15" customHeight="1">
      <c r="A754" s="353" t="s">
        <v>4992</v>
      </c>
      <c r="B754" s="354" t="s">
        <v>2155</v>
      </c>
      <c r="C754" s="475" t="s">
        <v>864</v>
      </c>
      <c r="D754" s="360" t="s">
        <v>975</v>
      </c>
      <c r="E754" s="327" t="s">
        <v>2081</v>
      </c>
      <c r="F754" s="329" t="s">
        <v>4520</v>
      </c>
      <c r="G754" s="330">
        <v>1</v>
      </c>
      <c r="H754" s="331">
        <v>3</v>
      </c>
      <c r="I754" s="332">
        <v>8.9999999999999993E-3</v>
      </c>
      <c r="J754" s="353" t="s">
        <v>17</v>
      </c>
      <c r="K754" s="188">
        <v>530</v>
      </c>
      <c r="L754" s="188"/>
      <c r="M754" s="203">
        <f t="shared" si="10"/>
        <v>0</v>
      </c>
    </row>
    <row r="755" spans="1:13" ht="15" customHeight="1">
      <c r="A755" s="353" t="s">
        <v>4992</v>
      </c>
      <c r="B755" s="354" t="s">
        <v>2239</v>
      </c>
      <c r="C755" s="475" t="s">
        <v>864</v>
      </c>
      <c r="D755" s="360" t="s">
        <v>975</v>
      </c>
      <c r="E755" s="327" t="s">
        <v>2165</v>
      </c>
      <c r="F755" s="329" t="s">
        <v>4521</v>
      </c>
      <c r="G755" s="330">
        <v>1</v>
      </c>
      <c r="H755" s="331">
        <v>3</v>
      </c>
      <c r="I755" s="332">
        <v>8.9999999999999993E-3</v>
      </c>
      <c r="J755" s="353" t="s">
        <v>17</v>
      </c>
      <c r="K755" s="188">
        <v>530</v>
      </c>
      <c r="L755" s="188"/>
      <c r="M755" s="203">
        <f t="shared" si="10"/>
        <v>0</v>
      </c>
    </row>
    <row r="756" spans="1:13" ht="15" customHeight="1">
      <c r="A756" s="353" t="s">
        <v>4992</v>
      </c>
      <c r="B756" s="354" t="s">
        <v>980</v>
      </c>
      <c r="C756" s="475" t="s">
        <v>864</v>
      </c>
      <c r="D756" s="360" t="s">
        <v>978</v>
      </c>
      <c r="E756" s="327" t="s">
        <v>866</v>
      </c>
      <c r="F756" s="329" t="s">
        <v>979</v>
      </c>
      <c r="G756" s="330">
        <v>1</v>
      </c>
      <c r="H756" s="331">
        <v>4</v>
      </c>
      <c r="I756" s="332">
        <v>6.0000000000000001E-3</v>
      </c>
      <c r="J756" s="353" t="s">
        <v>17</v>
      </c>
      <c r="K756" s="188">
        <v>490</v>
      </c>
      <c r="L756" s="188"/>
      <c r="M756" s="203">
        <f t="shared" si="10"/>
        <v>0</v>
      </c>
    </row>
    <row r="757" spans="1:13" ht="15" customHeight="1">
      <c r="A757" s="353" t="s">
        <v>4992</v>
      </c>
      <c r="B757" s="354" t="s">
        <v>1067</v>
      </c>
      <c r="C757" s="475" t="s">
        <v>864</v>
      </c>
      <c r="D757" s="360" t="s">
        <v>978</v>
      </c>
      <c r="E757" s="327" t="s">
        <v>991</v>
      </c>
      <c r="F757" s="329" t="s">
        <v>1066</v>
      </c>
      <c r="G757" s="330">
        <v>1</v>
      </c>
      <c r="H757" s="331">
        <v>4</v>
      </c>
      <c r="I757" s="332">
        <v>6.0000000000000001E-3</v>
      </c>
      <c r="J757" s="353" t="s">
        <v>17</v>
      </c>
      <c r="K757" s="188">
        <v>490</v>
      </c>
      <c r="L757" s="188"/>
      <c r="M757" s="203">
        <f t="shared" si="10"/>
        <v>0</v>
      </c>
    </row>
    <row r="758" spans="1:13" ht="15" customHeight="1">
      <c r="A758" s="353" t="s">
        <v>4992</v>
      </c>
      <c r="B758" s="354" t="s">
        <v>1235</v>
      </c>
      <c r="C758" s="475" t="s">
        <v>864</v>
      </c>
      <c r="D758" s="360" t="s">
        <v>978</v>
      </c>
      <c r="E758" s="327" t="s">
        <v>1159</v>
      </c>
      <c r="F758" s="329" t="s">
        <v>1234</v>
      </c>
      <c r="G758" s="330">
        <v>1</v>
      </c>
      <c r="H758" s="331">
        <v>4</v>
      </c>
      <c r="I758" s="332">
        <v>6.0000000000000001E-3</v>
      </c>
      <c r="J758" s="353" t="s">
        <v>17</v>
      </c>
      <c r="K758" s="188">
        <v>490</v>
      </c>
      <c r="L758" s="188"/>
      <c r="M758" s="203">
        <f t="shared" si="10"/>
        <v>0</v>
      </c>
    </row>
    <row r="759" spans="1:13" ht="15" customHeight="1">
      <c r="A759" s="353" t="s">
        <v>4992</v>
      </c>
      <c r="B759" s="354" t="s">
        <v>1318</v>
      </c>
      <c r="C759" s="475" t="s">
        <v>864</v>
      </c>
      <c r="D759" s="360" t="s">
        <v>978</v>
      </c>
      <c r="E759" s="327" t="s">
        <v>15</v>
      </c>
      <c r="F759" s="329" t="s">
        <v>1317</v>
      </c>
      <c r="G759" s="330">
        <v>1</v>
      </c>
      <c r="H759" s="331">
        <v>4</v>
      </c>
      <c r="I759" s="332">
        <v>6.0000000000000001E-3</v>
      </c>
      <c r="J759" s="353" t="s">
        <v>17</v>
      </c>
      <c r="K759" s="188">
        <v>490</v>
      </c>
      <c r="L759" s="188"/>
      <c r="M759" s="203">
        <f t="shared" si="10"/>
        <v>0</v>
      </c>
    </row>
    <row r="760" spans="1:13" ht="15" customHeight="1">
      <c r="A760" s="353" t="s">
        <v>4992</v>
      </c>
      <c r="B760" s="354" t="s">
        <v>1485</v>
      </c>
      <c r="C760" s="475" t="s">
        <v>864</v>
      </c>
      <c r="D760" s="360" t="s">
        <v>978</v>
      </c>
      <c r="E760" s="327" t="s">
        <v>32</v>
      </c>
      <c r="F760" s="329" t="s">
        <v>1484</v>
      </c>
      <c r="G760" s="330">
        <v>1</v>
      </c>
      <c r="H760" s="331">
        <v>4</v>
      </c>
      <c r="I760" s="332">
        <v>6.0000000000000001E-3</v>
      </c>
      <c r="J760" s="353" t="s">
        <v>17</v>
      </c>
      <c r="K760" s="188">
        <v>490</v>
      </c>
      <c r="L760" s="188"/>
      <c r="M760" s="203">
        <f t="shared" si="10"/>
        <v>0</v>
      </c>
    </row>
    <row r="761" spans="1:13" ht="15" customHeight="1">
      <c r="A761" s="353" t="s">
        <v>4992</v>
      </c>
      <c r="B761" s="354" t="s">
        <v>1569</v>
      </c>
      <c r="C761" s="475" t="s">
        <v>864</v>
      </c>
      <c r="D761" s="360" t="s">
        <v>978</v>
      </c>
      <c r="E761" s="327" t="s">
        <v>1493</v>
      </c>
      <c r="F761" s="329" t="s">
        <v>1568</v>
      </c>
      <c r="G761" s="330">
        <v>1</v>
      </c>
      <c r="H761" s="331">
        <v>4</v>
      </c>
      <c r="I761" s="332">
        <v>6.0000000000000001E-3</v>
      </c>
      <c r="J761" s="353" t="s">
        <v>17</v>
      </c>
      <c r="K761" s="188">
        <v>490</v>
      </c>
      <c r="L761" s="188"/>
      <c r="M761" s="203">
        <f t="shared" si="10"/>
        <v>0</v>
      </c>
    </row>
    <row r="762" spans="1:13" ht="15" customHeight="1">
      <c r="A762" s="353" t="s">
        <v>4992</v>
      </c>
      <c r="B762" s="354" t="s">
        <v>1653</v>
      </c>
      <c r="C762" s="475" t="s">
        <v>864</v>
      </c>
      <c r="D762" s="360" t="s">
        <v>978</v>
      </c>
      <c r="E762" s="327" t="s">
        <v>1577</v>
      </c>
      <c r="F762" s="329" t="s">
        <v>1652</v>
      </c>
      <c r="G762" s="330">
        <v>1</v>
      </c>
      <c r="H762" s="331">
        <v>4</v>
      </c>
      <c r="I762" s="332">
        <v>6.0000000000000001E-3</v>
      </c>
      <c r="J762" s="353" t="s">
        <v>17</v>
      </c>
      <c r="K762" s="188">
        <v>490</v>
      </c>
      <c r="L762" s="188"/>
      <c r="M762" s="203">
        <f t="shared" si="10"/>
        <v>0</v>
      </c>
    </row>
    <row r="763" spans="1:13" ht="15" customHeight="1">
      <c r="A763" s="353" t="s">
        <v>4992</v>
      </c>
      <c r="B763" s="354" t="s">
        <v>1737</v>
      </c>
      <c r="C763" s="475" t="s">
        <v>864</v>
      </c>
      <c r="D763" s="360" t="s">
        <v>978</v>
      </c>
      <c r="E763" s="327" t="s">
        <v>1661</v>
      </c>
      <c r="F763" s="329" t="s">
        <v>1736</v>
      </c>
      <c r="G763" s="330">
        <v>1</v>
      </c>
      <c r="H763" s="331">
        <v>4</v>
      </c>
      <c r="I763" s="332">
        <v>6.0000000000000001E-3</v>
      </c>
      <c r="J763" s="353" t="s">
        <v>17</v>
      </c>
      <c r="K763" s="188">
        <v>490</v>
      </c>
      <c r="L763" s="188"/>
      <c r="M763" s="203">
        <f t="shared" si="10"/>
        <v>0</v>
      </c>
    </row>
    <row r="764" spans="1:13" ht="15" customHeight="1">
      <c r="A764" s="353" t="s">
        <v>4992</v>
      </c>
      <c r="B764" s="354" t="s">
        <v>1821</v>
      </c>
      <c r="C764" s="475" t="s">
        <v>864</v>
      </c>
      <c r="D764" s="360" t="s">
        <v>978</v>
      </c>
      <c r="E764" s="327" t="s">
        <v>1745</v>
      </c>
      <c r="F764" s="329" t="s">
        <v>1820</v>
      </c>
      <c r="G764" s="330">
        <v>1</v>
      </c>
      <c r="H764" s="331">
        <v>4</v>
      </c>
      <c r="I764" s="332">
        <v>6.0000000000000001E-3</v>
      </c>
      <c r="J764" s="353" t="s">
        <v>17</v>
      </c>
      <c r="K764" s="188">
        <v>490</v>
      </c>
      <c r="L764" s="188"/>
      <c r="M764" s="203">
        <f t="shared" si="10"/>
        <v>0</v>
      </c>
    </row>
    <row r="765" spans="1:13" ht="15" customHeight="1">
      <c r="A765" s="353" t="s">
        <v>4992</v>
      </c>
      <c r="B765" s="354" t="s">
        <v>1989</v>
      </c>
      <c r="C765" s="475" t="s">
        <v>864</v>
      </c>
      <c r="D765" s="360" t="s">
        <v>978</v>
      </c>
      <c r="E765" s="327" t="s">
        <v>1913</v>
      </c>
      <c r="F765" s="329" t="s">
        <v>1988</v>
      </c>
      <c r="G765" s="330">
        <v>1</v>
      </c>
      <c r="H765" s="331">
        <v>4</v>
      </c>
      <c r="I765" s="332">
        <v>6.0000000000000001E-3</v>
      </c>
      <c r="J765" s="353" t="s">
        <v>17</v>
      </c>
      <c r="K765" s="188">
        <v>490</v>
      </c>
      <c r="L765" s="188"/>
      <c r="M765" s="203">
        <f t="shared" si="10"/>
        <v>0</v>
      </c>
    </row>
    <row r="766" spans="1:13" ht="15" customHeight="1">
      <c r="A766" s="353" t="s">
        <v>4992</v>
      </c>
      <c r="B766" s="354" t="s">
        <v>2073</v>
      </c>
      <c r="C766" s="475" t="s">
        <v>864</v>
      </c>
      <c r="D766" s="360" t="s">
        <v>978</v>
      </c>
      <c r="E766" s="327" t="s">
        <v>1997</v>
      </c>
      <c r="F766" s="329" t="s">
        <v>2072</v>
      </c>
      <c r="G766" s="330">
        <v>1</v>
      </c>
      <c r="H766" s="331">
        <v>4</v>
      </c>
      <c r="I766" s="332">
        <v>6.0000000000000001E-3</v>
      </c>
      <c r="J766" s="353" t="s">
        <v>17</v>
      </c>
      <c r="K766" s="188">
        <v>490</v>
      </c>
      <c r="L766" s="188"/>
      <c r="M766" s="203">
        <f t="shared" si="10"/>
        <v>0</v>
      </c>
    </row>
    <row r="767" spans="1:13" ht="15" customHeight="1">
      <c r="A767" s="353" t="s">
        <v>4992</v>
      </c>
      <c r="B767" s="354" t="s">
        <v>1151</v>
      </c>
      <c r="C767" s="475" t="s">
        <v>864</v>
      </c>
      <c r="D767" s="360" t="s">
        <v>978</v>
      </c>
      <c r="E767" s="327" t="s">
        <v>1075</v>
      </c>
      <c r="F767" s="329" t="s">
        <v>1150</v>
      </c>
      <c r="G767" s="330">
        <v>1</v>
      </c>
      <c r="H767" s="331">
        <v>4</v>
      </c>
      <c r="I767" s="332">
        <v>6.0000000000000001E-3</v>
      </c>
      <c r="J767" s="353" t="s">
        <v>17</v>
      </c>
      <c r="K767" s="188">
        <v>540</v>
      </c>
      <c r="L767" s="188"/>
      <c r="M767" s="203">
        <f t="shared" si="10"/>
        <v>0</v>
      </c>
    </row>
    <row r="768" spans="1:13" ht="15" customHeight="1">
      <c r="A768" s="353" t="s">
        <v>4992</v>
      </c>
      <c r="B768" s="354" t="s">
        <v>1402</v>
      </c>
      <c r="C768" s="475" t="s">
        <v>864</v>
      </c>
      <c r="D768" s="360" t="s">
        <v>978</v>
      </c>
      <c r="E768" s="327" t="s">
        <v>1326</v>
      </c>
      <c r="F768" s="329" t="s">
        <v>1401</v>
      </c>
      <c r="G768" s="330">
        <v>1</v>
      </c>
      <c r="H768" s="331">
        <v>4</v>
      </c>
      <c r="I768" s="332">
        <v>6.0000000000000001E-3</v>
      </c>
      <c r="J768" s="353" t="s">
        <v>17</v>
      </c>
      <c r="K768" s="188">
        <v>540</v>
      </c>
      <c r="L768" s="188"/>
      <c r="M768" s="203">
        <f t="shared" si="10"/>
        <v>0</v>
      </c>
    </row>
    <row r="769" spans="1:13" ht="15" customHeight="1">
      <c r="A769" s="353" t="s">
        <v>4992</v>
      </c>
      <c r="B769" s="354" t="s">
        <v>1905</v>
      </c>
      <c r="C769" s="475" t="s">
        <v>864</v>
      </c>
      <c r="D769" s="360" t="s">
        <v>978</v>
      </c>
      <c r="E769" s="327" t="s">
        <v>1829</v>
      </c>
      <c r="F769" s="329" t="s">
        <v>1904</v>
      </c>
      <c r="G769" s="330">
        <v>1</v>
      </c>
      <c r="H769" s="331">
        <v>4</v>
      </c>
      <c r="I769" s="332">
        <v>6.0000000000000001E-3</v>
      </c>
      <c r="J769" s="353" t="s">
        <v>17</v>
      </c>
      <c r="K769" s="188">
        <v>540</v>
      </c>
      <c r="L769" s="188"/>
      <c r="M769" s="203">
        <f t="shared" si="10"/>
        <v>0</v>
      </c>
    </row>
    <row r="770" spans="1:13" ht="15" customHeight="1">
      <c r="A770" s="353" t="s">
        <v>4992</v>
      </c>
      <c r="B770" s="354" t="s">
        <v>2157</v>
      </c>
      <c r="C770" s="475" t="s">
        <v>864</v>
      </c>
      <c r="D770" s="360" t="s">
        <v>978</v>
      </c>
      <c r="E770" s="327" t="s">
        <v>2081</v>
      </c>
      <c r="F770" s="329" t="s">
        <v>2156</v>
      </c>
      <c r="G770" s="330">
        <v>1</v>
      </c>
      <c r="H770" s="331">
        <v>4</v>
      </c>
      <c r="I770" s="332">
        <v>6.0000000000000001E-3</v>
      </c>
      <c r="J770" s="353" t="s">
        <v>17</v>
      </c>
      <c r="K770" s="188">
        <v>540</v>
      </c>
      <c r="L770" s="188"/>
      <c r="M770" s="203">
        <f t="shared" si="10"/>
        <v>0</v>
      </c>
    </row>
    <row r="771" spans="1:13" ht="15" customHeight="1">
      <c r="A771" s="353" t="s">
        <v>4992</v>
      </c>
      <c r="B771" s="354" t="s">
        <v>2241</v>
      </c>
      <c r="C771" s="475" t="s">
        <v>864</v>
      </c>
      <c r="D771" s="360" t="s">
        <v>978</v>
      </c>
      <c r="E771" s="327" t="s">
        <v>2165</v>
      </c>
      <c r="F771" s="329" t="s">
        <v>2240</v>
      </c>
      <c r="G771" s="330">
        <v>1</v>
      </c>
      <c r="H771" s="331">
        <v>4</v>
      </c>
      <c r="I771" s="332">
        <v>6.0000000000000001E-3</v>
      </c>
      <c r="J771" s="353" t="s">
        <v>17</v>
      </c>
      <c r="K771" s="188">
        <v>540</v>
      </c>
      <c r="L771" s="188"/>
      <c r="M771" s="203">
        <f t="shared" si="10"/>
        <v>0</v>
      </c>
    </row>
    <row r="772" spans="1:13" ht="15" customHeight="1">
      <c r="A772" s="353" t="s">
        <v>4992</v>
      </c>
      <c r="B772" s="354" t="s">
        <v>983</v>
      </c>
      <c r="C772" s="475" t="s">
        <v>864</v>
      </c>
      <c r="D772" s="360" t="s">
        <v>981</v>
      </c>
      <c r="E772" s="327" t="s">
        <v>866</v>
      </c>
      <c r="F772" s="329" t="s">
        <v>4522</v>
      </c>
      <c r="G772" s="330">
        <v>1</v>
      </c>
      <c r="H772" s="331">
        <v>4</v>
      </c>
      <c r="I772" s="332">
        <v>1.2E-2</v>
      </c>
      <c r="J772" s="353" t="s">
        <v>17</v>
      </c>
      <c r="K772" s="188">
        <v>640</v>
      </c>
      <c r="L772" s="188"/>
      <c r="M772" s="203">
        <f t="shared" si="10"/>
        <v>0</v>
      </c>
    </row>
    <row r="773" spans="1:13" ht="15" customHeight="1">
      <c r="A773" s="353" t="s">
        <v>4992</v>
      </c>
      <c r="B773" s="354" t="s">
        <v>1069</v>
      </c>
      <c r="C773" s="475" t="s">
        <v>864</v>
      </c>
      <c r="D773" s="360" t="s">
        <v>981</v>
      </c>
      <c r="E773" s="327" t="s">
        <v>991</v>
      </c>
      <c r="F773" s="329" t="s">
        <v>4523</v>
      </c>
      <c r="G773" s="330">
        <v>1</v>
      </c>
      <c r="H773" s="331">
        <v>4</v>
      </c>
      <c r="I773" s="332">
        <v>1.2E-2</v>
      </c>
      <c r="J773" s="353" t="s">
        <v>17</v>
      </c>
      <c r="K773" s="188">
        <v>640</v>
      </c>
      <c r="L773" s="188"/>
      <c r="M773" s="203">
        <f t="shared" si="10"/>
        <v>0</v>
      </c>
    </row>
    <row r="774" spans="1:13" ht="15" customHeight="1">
      <c r="A774" s="353" t="s">
        <v>4992</v>
      </c>
      <c r="B774" s="354" t="s">
        <v>1237</v>
      </c>
      <c r="C774" s="475" t="s">
        <v>864</v>
      </c>
      <c r="D774" s="360" t="s">
        <v>981</v>
      </c>
      <c r="E774" s="327" t="s">
        <v>1159</v>
      </c>
      <c r="F774" s="329" t="s">
        <v>4524</v>
      </c>
      <c r="G774" s="330">
        <v>1</v>
      </c>
      <c r="H774" s="331">
        <v>4</v>
      </c>
      <c r="I774" s="332">
        <v>1.2E-2</v>
      </c>
      <c r="J774" s="353" t="s">
        <v>17</v>
      </c>
      <c r="K774" s="188">
        <v>640</v>
      </c>
      <c r="L774" s="188"/>
      <c r="M774" s="203">
        <f t="shared" si="10"/>
        <v>0</v>
      </c>
    </row>
    <row r="775" spans="1:13" ht="15" customHeight="1">
      <c r="A775" s="353" t="s">
        <v>4992</v>
      </c>
      <c r="B775" s="354" t="s">
        <v>1320</v>
      </c>
      <c r="C775" s="475" t="s">
        <v>864</v>
      </c>
      <c r="D775" s="360" t="s">
        <v>981</v>
      </c>
      <c r="E775" s="327" t="s">
        <v>15</v>
      </c>
      <c r="F775" s="329" t="s">
        <v>4525</v>
      </c>
      <c r="G775" s="330">
        <v>1</v>
      </c>
      <c r="H775" s="331">
        <v>4</v>
      </c>
      <c r="I775" s="332">
        <v>1.2E-2</v>
      </c>
      <c r="J775" s="353" t="s">
        <v>17</v>
      </c>
      <c r="K775" s="188">
        <v>640</v>
      </c>
      <c r="L775" s="188"/>
      <c r="M775" s="203">
        <f t="shared" si="10"/>
        <v>0</v>
      </c>
    </row>
    <row r="776" spans="1:13" ht="15" customHeight="1">
      <c r="A776" s="353" t="s">
        <v>4992</v>
      </c>
      <c r="B776" s="354" t="s">
        <v>1487</v>
      </c>
      <c r="C776" s="475" t="s">
        <v>864</v>
      </c>
      <c r="D776" s="360" t="s">
        <v>981</v>
      </c>
      <c r="E776" s="327" t="s">
        <v>32</v>
      </c>
      <c r="F776" s="329" t="s">
        <v>4526</v>
      </c>
      <c r="G776" s="330">
        <v>1</v>
      </c>
      <c r="H776" s="331">
        <v>4</v>
      </c>
      <c r="I776" s="332">
        <v>1.2E-2</v>
      </c>
      <c r="J776" s="353" t="s">
        <v>17</v>
      </c>
      <c r="K776" s="188">
        <v>640</v>
      </c>
      <c r="L776" s="188"/>
      <c r="M776" s="203">
        <f t="shared" si="10"/>
        <v>0</v>
      </c>
    </row>
    <row r="777" spans="1:13" ht="15" customHeight="1">
      <c r="A777" s="353" t="s">
        <v>4992</v>
      </c>
      <c r="B777" s="354" t="s">
        <v>1571</v>
      </c>
      <c r="C777" s="475" t="s">
        <v>864</v>
      </c>
      <c r="D777" s="360" t="s">
        <v>981</v>
      </c>
      <c r="E777" s="327" t="s">
        <v>1493</v>
      </c>
      <c r="F777" s="329" t="s">
        <v>4527</v>
      </c>
      <c r="G777" s="330">
        <v>1</v>
      </c>
      <c r="H777" s="331">
        <v>4</v>
      </c>
      <c r="I777" s="332">
        <v>1.2E-2</v>
      </c>
      <c r="J777" s="353" t="s">
        <v>17</v>
      </c>
      <c r="K777" s="188">
        <v>640</v>
      </c>
      <c r="L777" s="188"/>
      <c r="M777" s="203">
        <f t="shared" si="10"/>
        <v>0</v>
      </c>
    </row>
    <row r="778" spans="1:13" ht="15" customHeight="1">
      <c r="A778" s="353" t="s">
        <v>4992</v>
      </c>
      <c r="B778" s="354" t="s">
        <v>1655</v>
      </c>
      <c r="C778" s="475" t="s">
        <v>864</v>
      </c>
      <c r="D778" s="360" t="s">
        <v>981</v>
      </c>
      <c r="E778" s="327" t="s">
        <v>1577</v>
      </c>
      <c r="F778" s="329" t="s">
        <v>4528</v>
      </c>
      <c r="G778" s="330">
        <v>1</v>
      </c>
      <c r="H778" s="331">
        <v>4</v>
      </c>
      <c r="I778" s="332">
        <v>1.2E-2</v>
      </c>
      <c r="J778" s="353" t="s">
        <v>17</v>
      </c>
      <c r="K778" s="188">
        <v>640</v>
      </c>
      <c r="L778" s="188"/>
      <c r="M778" s="203">
        <f t="shared" si="10"/>
        <v>0</v>
      </c>
    </row>
    <row r="779" spans="1:13" ht="15" customHeight="1">
      <c r="A779" s="353" t="s">
        <v>4992</v>
      </c>
      <c r="B779" s="354" t="s">
        <v>1739</v>
      </c>
      <c r="C779" s="475" t="s">
        <v>864</v>
      </c>
      <c r="D779" s="360" t="s">
        <v>981</v>
      </c>
      <c r="E779" s="327" t="s">
        <v>1661</v>
      </c>
      <c r="F779" s="329" t="s">
        <v>4529</v>
      </c>
      <c r="G779" s="330">
        <v>1</v>
      </c>
      <c r="H779" s="331">
        <v>4</v>
      </c>
      <c r="I779" s="332">
        <v>1.2E-2</v>
      </c>
      <c r="J779" s="353" t="s">
        <v>17</v>
      </c>
      <c r="K779" s="188">
        <v>640</v>
      </c>
      <c r="L779" s="188"/>
      <c r="M779" s="203">
        <f t="shared" si="10"/>
        <v>0</v>
      </c>
    </row>
    <row r="780" spans="1:13" ht="15" customHeight="1">
      <c r="A780" s="353" t="s">
        <v>4992</v>
      </c>
      <c r="B780" s="354" t="s">
        <v>1823</v>
      </c>
      <c r="C780" s="475" t="s">
        <v>864</v>
      </c>
      <c r="D780" s="360" t="s">
        <v>981</v>
      </c>
      <c r="E780" s="327" t="s">
        <v>1745</v>
      </c>
      <c r="F780" s="329" t="s">
        <v>4530</v>
      </c>
      <c r="G780" s="330">
        <v>1</v>
      </c>
      <c r="H780" s="331">
        <v>4</v>
      </c>
      <c r="I780" s="332">
        <v>1.2E-2</v>
      </c>
      <c r="J780" s="353" t="s">
        <v>17</v>
      </c>
      <c r="K780" s="188">
        <v>640</v>
      </c>
      <c r="L780" s="188"/>
      <c r="M780" s="203">
        <f t="shared" si="10"/>
        <v>0</v>
      </c>
    </row>
    <row r="781" spans="1:13" ht="15" customHeight="1">
      <c r="A781" s="353" t="s">
        <v>4992</v>
      </c>
      <c r="B781" s="354" t="s">
        <v>1991</v>
      </c>
      <c r="C781" s="475" t="s">
        <v>864</v>
      </c>
      <c r="D781" s="360" t="s">
        <v>981</v>
      </c>
      <c r="E781" s="327" t="s">
        <v>1913</v>
      </c>
      <c r="F781" s="329" t="s">
        <v>4531</v>
      </c>
      <c r="G781" s="330">
        <v>1</v>
      </c>
      <c r="H781" s="331">
        <v>4</v>
      </c>
      <c r="I781" s="332">
        <v>1.2E-2</v>
      </c>
      <c r="J781" s="353" t="s">
        <v>17</v>
      </c>
      <c r="K781" s="188">
        <v>640</v>
      </c>
      <c r="L781" s="188"/>
      <c r="M781" s="203">
        <f t="shared" si="10"/>
        <v>0</v>
      </c>
    </row>
    <row r="782" spans="1:13" ht="15" customHeight="1">
      <c r="A782" s="353" t="s">
        <v>4992</v>
      </c>
      <c r="B782" s="354" t="s">
        <v>2075</v>
      </c>
      <c r="C782" s="475" t="s">
        <v>864</v>
      </c>
      <c r="D782" s="360" t="s">
        <v>981</v>
      </c>
      <c r="E782" s="327" t="s">
        <v>1997</v>
      </c>
      <c r="F782" s="329" t="s">
        <v>4532</v>
      </c>
      <c r="G782" s="330">
        <v>1</v>
      </c>
      <c r="H782" s="331">
        <v>4</v>
      </c>
      <c r="I782" s="332">
        <v>1.2E-2</v>
      </c>
      <c r="J782" s="353" t="s">
        <v>17</v>
      </c>
      <c r="K782" s="188">
        <v>640</v>
      </c>
      <c r="L782" s="188"/>
      <c r="M782" s="203">
        <f t="shared" si="10"/>
        <v>0</v>
      </c>
    </row>
    <row r="783" spans="1:13" ht="15" customHeight="1">
      <c r="A783" s="353" t="s">
        <v>4992</v>
      </c>
      <c r="B783" s="354" t="s">
        <v>1153</v>
      </c>
      <c r="C783" s="475" t="s">
        <v>864</v>
      </c>
      <c r="D783" s="360" t="s">
        <v>981</v>
      </c>
      <c r="E783" s="327" t="s">
        <v>1075</v>
      </c>
      <c r="F783" s="329" t="s">
        <v>4533</v>
      </c>
      <c r="G783" s="330">
        <v>1</v>
      </c>
      <c r="H783" s="331">
        <v>4</v>
      </c>
      <c r="I783" s="332">
        <v>1.2E-2</v>
      </c>
      <c r="J783" s="353" t="s">
        <v>17</v>
      </c>
      <c r="K783" s="188">
        <v>690</v>
      </c>
      <c r="L783" s="188"/>
      <c r="M783" s="203">
        <f t="shared" si="10"/>
        <v>0</v>
      </c>
    </row>
    <row r="784" spans="1:13" ht="15" customHeight="1">
      <c r="A784" s="353" t="s">
        <v>4992</v>
      </c>
      <c r="B784" s="354" t="s">
        <v>1404</v>
      </c>
      <c r="C784" s="475" t="s">
        <v>864</v>
      </c>
      <c r="D784" s="360" t="s">
        <v>981</v>
      </c>
      <c r="E784" s="327" t="s">
        <v>1326</v>
      </c>
      <c r="F784" s="329" t="s">
        <v>4534</v>
      </c>
      <c r="G784" s="330">
        <v>1</v>
      </c>
      <c r="H784" s="331">
        <v>4</v>
      </c>
      <c r="I784" s="332">
        <v>1.2E-2</v>
      </c>
      <c r="J784" s="353" t="s">
        <v>17</v>
      </c>
      <c r="K784" s="188">
        <v>690</v>
      </c>
      <c r="L784" s="188"/>
      <c r="M784" s="203">
        <f t="shared" si="10"/>
        <v>0</v>
      </c>
    </row>
    <row r="785" spans="1:13" ht="15" customHeight="1">
      <c r="A785" s="353" t="s">
        <v>4992</v>
      </c>
      <c r="B785" s="354" t="s">
        <v>1907</v>
      </c>
      <c r="C785" s="475" t="s">
        <v>864</v>
      </c>
      <c r="D785" s="360" t="s">
        <v>981</v>
      </c>
      <c r="E785" s="327" t="s">
        <v>1829</v>
      </c>
      <c r="F785" s="329" t="s">
        <v>4535</v>
      </c>
      <c r="G785" s="330">
        <v>1</v>
      </c>
      <c r="H785" s="331">
        <v>4</v>
      </c>
      <c r="I785" s="332">
        <v>1.2E-2</v>
      </c>
      <c r="J785" s="353" t="s">
        <v>17</v>
      </c>
      <c r="K785" s="188">
        <v>690</v>
      </c>
      <c r="L785" s="188"/>
      <c r="M785" s="203">
        <f t="shared" si="10"/>
        <v>0</v>
      </c>
    </row>
    <row r="786" spans="1:13" ht="15" customHeight="1">
      <c r="A786" s="353" t="s">
        <v>4992</v>
      </c>
      <c r="B786" s="354" t="s">
        <v>2159</v>
      </c>
      <c r="C786" s="475" t="s">
        <v>864</v>
      </c>
      <c r="D786" s="360" t="s">
        <v>981</v>
      </c>
      <c r="E786" s="327" t="s">
        <v>2081</v>
      </c>
      <c r="F786" s="329" t="s">
        <v>4536</v>
      </c>
      <c r="G786" s="330">
        <v>1</v>
      </c>
      <c r="H786" s="331">
        <v>4</v>
      </c>
      <c r="I786" s="332">
        <v>1.2E-2</v>
      </c>
      <c r="J786" s="353" t="s">
        <v>17</v>
      </c>
      <c r="K786" s="188">
        <v>690</v>
      </c>
      <c r="L786" s="188"/>
      <c r="M786" s="203">
        <f t="shared" si="10"/>
        <v>0</v>
      </c>
    </row>
    <row r="787" spans="1:13" ht="15" customHeight="1">
      <c r="A787" s="353" t="s">
        <v>4992</v>
      </c>
      <c r="B787" s="354" t="s">
        <v>2243</v>
      </c>
      <c r="C787" s="475" t="s">
        <v>864</v>
      </c>
      <c r="D787" s="360" t="s">
        <v>981</v>
      </c>
      <c r="E787" s="327" t="s">
        <v>2165</v>
      </c>
      <c r="F787" s="329" t="s">
        <v>4537</v>
      </c>
      <c r="G787" s="330">
        <v>1</v>
      </c>
      <c r="H787" s="331">
        <v>4</v>
      </c>
      <c r="I787" s="332">
        <v>1.2E-2</v>
      </c>
      <c r="J787" s="353" t="s">
        <v>17</v>
      </c>
      <c r="K787" s="188">
        <v>690</v>
      </c>
      <c r="L787" s="188"/>
      <c r="M787" s="203">
        <f t="shared" si="10"/>
        <v>0</v>
      </c>
    </row>
    <row r="788" spans="1:13" ht="15" customHeight="1">
      <c r="A788" s="353" t="s">
        <v>4992</v>
      </c>
      <c r="B788" s="597" t="s">
        <v>986</v>
      </c>
      <c r="C788" s="598" t="s">
        <v>864</v>
      </c>
      <c r="D788" s="599" t="s">
        <v>984</v>
      </c>
      <c r="E788" s="600" t="s">
        <v>866</v>
      </c>
      <c r="F788" s="601" t="s">
        <v>985</v>
      </c>
      <c r="G788" s="602">
        <v>1</v>
      </c>
      <c r="H788" s="603">
        <v>7</v>
      </c>
      <c r="I788" s="604">
        <v>1.0999999999999999E-2</v>
      </c>
      <c r="J788" s="605" t="s">
        <v>7741</v>
      </c>
      <c r="K788" s="606">
        <v>680</v>
      </c>
      <c r="L788" s="188"/>
      <c r="M788" s="203">
        <f t="shared" si="10"/>
        <v>0</v>
      </c>
    </row>
    <row r="789" spans="1:13" ht="15" customHeight="1">
      <c r="A789" s="353" t="s">
        <v>4992</v>
      </c>
      <c r="B789" s="354" t="s">
        <v>1071</v>
      </c>
      <c r="C789" s="475" t="s">
        <v>864</v>
      </c>
      <c r="D789" s="360" t="s">
        <v>984</v>
      </c>
      <c r="E789" s="327" t="s">
        <v>991</v>
      </c>
      <c r="F789" s="329" t="s">
        <v>1070</v>
      </c>
      <c r="G789" s="330">
        <v>1</v>
      </c>
      <c r="H789" s="331">
        <v>7</v>
      </c>
      <c r="I789" s="332">
        <v>1.0999999999999999E-2</v>
      </c>
      <c r="J789" s="353" t="s">
        <v>17</v>
      </c>
      <c r="K789" s="188">
        <v>800</v>
      </c>
      <c r="L789" s="188"/>
      <c r="M789" s="203">
        <f t="shared" si="10"/>
        <v>0</v>
      </c>
    </row>
    <row r="790" spans="1:13" ht="15" customHeight="1">
      <c r="A790" s="353" t="s">
        <v>4992</v>
      </c>
      <c r="B790" s="354" t="s">
        <v>1239</v>
      </c>
      <c r="C790" s="475" t="s">
        <v>864</v>
      </c>
      <c r="D790" s="360" t="s">
        <v>984</v>
      </c>
      <c r="E790" s="327" t="s">
        <v>1159</v>
      </c>
      <c r="F790" s="329" t="s">
        <v>1238</v>
      </c>
      <c r="G790" s="330">
        <v>1</v>
      </c>
      <c r="H790" s="331">
        <v>7</v>
      </c>
      <c r="I790" s="332">
        <v>1.0999999999999999E-2</v>
      </c>
      <c r="J790" s="353" t="s">
        <v>17</v>
      </c>
      <c r="K790" s="188">
        <v>800</v>
      </c>
      <c r="L790" s="188"/>
      <c r="M790" s="203">
        <f t="shared" si="10"/>
        <v>0</v>
      </c>
    </row>
    <row r="791" spans="1:13" ht="15" customHeight="1">
      <c r="A791" s="353" t="s">
        <v>4992</v>
      </c>
      <c r="B791" s="354" t="s">
        <v>1322</v>
      </c>
      <c r="C791" s="475" t="s">
        <v>864</v>
      </c>
      <c r="D791" s="360" t="s">
        <v>984</v>
      </c>
      <c r="E791" s="327" t="s">
        <v>15</v>
      </c>
      <c r="F791" s="329" t="s">
        <v>1321</v>
      </c>
      <c r="G791" s="330">
        <v>1</v>
      </c>
      <c r="H791" s="331">
        <v>7</v>
      </c>
      <c r="I791" s="332">
        <v>1.0999999999999999E-2</v>
      </c>
      <c r="J791" s="353" t="s">
        <v>17</v>
      </c>
      <c r="K791" s="188">
        <v>800</v>
      </c>
      <c r="L791" s="188"/>
      <c r="M791" s="203">
        <f t="shared" si="10"/>
        <v>0</v>
      </c>
    </row>
    <row r="792" spans="1:13" ht="15" customHeight="1">
      <c r="A792" s="353" t="s">
        <v>4992</v>
      </c>
      <c r="B792" s="354" t="s">
        <v>1489</v>
      </c>
      <c r="C792" s="475" t="s">
        <v>864</v>
      </c>
      <c r="D792" s="360" t="s">
        <v>984</v>
      </c>
      <c r="E792" s="327" t="s">
        <v>32</v>
      </c>
      <c r="F792" s="329" t="s">
        <v>1488</v>
      </c>
      <c r="G792" s="330">
        <v>1</v>
      </c>
      <c r="H792" s="331">
        <v>7</v>
      </c>
      <c r="I792" s="332">
        <v>1.0999999999999999E-2</v>
      </c>
      <c r="J792" s="353" t="s">
        <v>17</v>
      </c>
      <c r="K792" s="188">
        <v>800</v>
      </c>
      <c r="L792" s="188"/>
      <c r="M792" s="203">
        <f t="shared" si="10"/>
        <v>0</v>
      </c>
    </row>
    <row r="793" spans="1:13" ht="15" customHeight="1">
      <c r="A793" s="353" t="s">
        <v>4992</v>
      </c>
      <c r="B793" s="354" t="s">
        <v>1573</v>
      </c>
      <c r="C793" s="475" t="s">
        <v>864</v>
      </c>
      <c r="D793" s="360" t="s">
        <v>984</v>
      </c>
      <c r="E793" s="327" t="s">
        <v>1493</v>
      </c>
      <c r="F793" s="329" t="s">
        <v>1572</v>
      </c>
      <c r="G793" s="330">
        <v>1</v>
      </c>
      <c r="H793" s="331">
        <v>7</v>
      </c>
      <c r="I793" s="332">
        <v>1.0999999999999999E-2</v>
      </c>
      <c r="J793" s="353" t="s">
        <v>17</v>
      </c>
      <c r="K793" s="188">
        <v>800</v>
      </c>
      <c r="L793" s="188"/>
      <c r="M793" s="203">
        <f t="shared" si="10"/>
        <v>0</v>
      </c>
    </row>
    <row r="794" spans="1:13" ht="15" customHeight="1">
      <c r="A794" s="353" t="s">
        <v>4992</v>
      </c>
      <c r="B794" s="354" t="s">
        <v>1657</v>
      </c>
      <c r="C794" s="475" t="s">
        <v>864</v>
      </c>
      <c r="D794" s="360" t="s">
        <v>984</v>
      </c>
      <c r="E794" s="327" t="s">
        <v>1577</v>
      </c>
      <c r="F794" s="329" t="s">
        <v>1656</v>
      </c>
      <c r="G794" s="330">
        <v>1</v>
      </c>
      <c r="H794" s="331">
        <v>7</v>
      </c>
      <c r="I794" s="332">
        <v>1.0999999999999999E-2</v>
      </c>
      <c r="J794" s="353" t="s">
        <v>17</v>
      </c>
      <c r="K794" s="188">
        <v>800</v>
      </c>
      <c r="L794" s="188"/>
      <c r="M794" s="203">
        <f t="shared" si="10"/>
        <v>0</v>
      </c>
    </row>
    <row r="795" spans="1:13" ht="15" customHeight="1">
      <c r="A795" s="353" t="s">
        <v>4992</v>
      </c>
      <c r="B795" s="354" t="s">
        <v>1741</v>
      </c>
      <c r="C795" s="475" t="s">
        <v>864</v>
      </c>
      <c r="D795" s="360" t="s">
        <v>984</v>
      </c>
      <c r="E795" s="327" t="s">
        <v>1661</v>
      </c>
      <c r="F795" s="329" t="s">
        <v>1740</v>
      </c>
      <c r="G795" s="330">
        <v>1</v>
      </c>
      <c r="H795" s="331">
        <v>7</v>
      </c>
      <c r="I795" s="332">
        <v>1.0999999999999999E-2</v>
      </c>
      <c r="J795" s="353" t="s">
        <v>17</v>
      </c>
      <c r="K795" s="188">
        <v>800</v>
      </c>
      <c r="L795" s="188"/>
      <c r="M795" s="203">
        <f t="shared" si="10"/>
        <v>0</v>
      </c>
    </row>
    <row r="796" spans="1:13" ht="15" customHeight="1">
      <c r="A796" s="353" t="s">
        <v>4992</v>
      </c>
      <c r="B796" s="354" t="s">
        <v>1825</v>
      </c>
      <c r="C796" s="475" t="s">
        <v>864</v>
      </c>
      <c r="D796" s="360" t="s">
        <v>984</v>
      </c>
      <c r="E796" s="327" t="s">
        <v>1745</v>
      </c>
      <c r="F796" s="329" t="s">
        <v>1824</v>
      </c>
      <c r="G796" s="330">
        <v>1</v>
      </c>
      <c r="H796" s="331">
        <v>7</v>
      </c>
      <c r="I796" s="332">
        <v>1.0999999999999999E-2</v>
      </c>
      <c r="J796" s="353" t="s">
        <v>17</v>
      </c>
      <c r="K796" s="188">
        <v>800</v>
      </c>
      <c r="L796" s="188"/>
      <c r="M796" s="203">
        <f t="shared" si="10"/>
        <v>0</v>
      </c>
    </row>
    <row r="797" spans="1:13" ht="15" customHeight="1">
      <c r="A797" s="353" t="s">
        <v>4992</v>
      </c>
      <c r="B797" s="354" t="s">
        <v>1993</v>
      </c>
      <c r="C797" s="475" t="s">
        <v>864</v>
      </c>
      <c r="D797" s="360" t="s">
        <v>984</v>
      </c>
      <c r="E797" s="327" t="s">
        <v>1913</v>
      </c>
      <c r="F797" s="329" t="s">
        <v>1992</v>
      </c>
      <c r="G797" s="330">
        <v>1</v>
      </c>
      <c r="H797" s="331">
        <v>7</v>
      </c>
      <c r="I797" s="332">
        <v>1.0999999999999999E-2</v>
      </c>
      <c r="J797" s="353" t="s">
        <v>17</v>
      </c>
      <c r="K797" s="188">
        <v>800</v>
      </c>
      <c r="L797" s="188"/>
      <c r="M797" s="203">
        <f t="shared" si="10"/>
        <v>0</v>
      </c>
    </row>
    <row r="798" spans="1:13" ht="15" customHeight="1">
      <c r="A798" s="353" t="s">
        <v>4992</v>
      </c>
      <c r="B798" s="354" t="s">
        <v>2077</v>
      </c>
      <c r="C798" s="475" t="s">
        <v>864</v>
      </c>
      <c r="D798" s="360" t="s">
        <v>984</v>
      </c>
      <c r="E798" s="327" t="s">
        <v>1997</v>
      </c>
      <c r="F798" s="329" t="s">
        <v>2076</v>
      </c>
      <c r="G798" s="330">
        <v>1</v>
      </c>
      <c r="H798" s="331">
        <v>7</v>
      </c>
      <c r="I798" s="332">
        <v>1.0999999999999999E-2</v>
      </c>
      <c r="J798" s="353" t="s">
        <v>17</v>
      </c>
      <c r="K798" s="188">
        <v>800</v>
      </c>
      <c r="L798" s="188"/>
      <c r="M798" s="203">
        <f t="shared" si="10"/>
        <v>0</v>
      </c>
    </row>
    <row r="799" spans="1:13" ht="15" customHeight="1">
      <c r="A799" s="353" t="s">
        <v>4992</v>
      </c>
      <c r="B799" s="354" t="s">
        <v>1155</v>
      </c>
      <c r="C799" s="475" t="s">
        <v>864</v>
      </c>
      <c r="D799" s="360" t="s">
        <v>984</v>
      </c>
      <c r="E799" s="327" t="s">
        <v>1075</v>
      </c>
      <c r="F799" s="329" t="s">
        <v>1154</v>
      </c>
      <c r="G799" s="330">
        <v>1</v>
      </c>
      <c r="H799" s="331">
        <v>7</v>
      </c>
      <c r="I799" s="332">
        <v>1.0999999999999999E-2</v>
      </c>
      <c r="J799" s="353" t="s">
        <v>17</v>
      </c>
      <c r="K799" s="188">
        <v>880</v>
      </c>
      <c r="L799" s="188"/>
      <c r="M799" s="203">
        <f t="shared" si="10"/>
        <v>0</v>
      </c>
    </row>
    <row r="800" spans="1:13" ht="15" customHeight="1">
      <c r="A800" s="353" t="s">
        <v>4992</v>
      </c>
      <c r="B800" s="354" t="s">
        <v>1406</v>
      </c>
      <c r="C800" s="475" t="s">
        <v>864</v>
      </c>
      <c r="D800" s="360" t="s">
        <v>984</v>
      </c>
      <c r="E800" s="327" t="s">
        <v>1326</v>
      </c>
      <c r="F800" s="329" t="s">
        <v>1405</v>
      </c>
      <c r="G800" s="330">
        <v>1</v>
      </c>
      <c r="H800" s="331">
        <v>7</v>
      </c>
      <c r="I800" s="332">
        <v>1.0999999999999999E-2</v>
      </c>
      <c r="J800" s="353" t="s">
        <v>17</v>
      </c>
      <c r="K800" s="188">
        <v>880</v>
      </c>
      <c r="L800" s="188"/>
      <c r="M800" s="203">
        <f t="shared" si="10"/>
        <v>0</v>
      </c>
    </row>
    <row r="801" spans="1:13" ht="15" customHeight="1">
      <c r="A801" s="353" t="s">
        <v>4992</v>
      </c>
      <c r="B801" s="354" t="s">
        <v>1909</v>
      </c>
      <c r="C801" s="475" t="s">
        <v>864</v>
      </c>
      <c r="D801" s="360" t="s">
        <v>984</v>
      </c>
      <c r="E801" s="327" t="s">
        <v>1829</v>
      </c>
      <c r="F801" s="329" t="s">
        <v>1908</v>
      </c>
      <c r="G801" s="330">
        <v>1</v>
      </c>
      <c r="H801" s="331">
        <v>7</v>
      </c>
      <c r="I801" s="332">
        <v>1.0999999999999999E-2</v>
      </c>
      <c r="J801" s="353" t="s">
        <v>17</v>
      </c>
      <c r="K801" s="188">
        <v>880</v>
      </c>
      <c r="L801" s="188"/>
      <c r="M801" s="203">
        <f t="shared" si="10"/>
        <v>0</v>
      </c>
    </row>
    <row r="802" spans="1:13" ht="15" customHeight="1">
      <c r="A802" s="353" t="s">
        <v>4992</v>
      </c>
      <c r="B802" s="354" t="s">
        <v>2161</v>
      </c>
      <c r="C802" s="475" t="s">
        <v>864</v>
      </c>
      <c r="D802" s="360" t="s">
        <v>984</v>
      </c>
      <c r="E802" s="327" t="s">
        <v>2081</v>
      </c>
      <c r="F802" s="329" t="s">
        <v>2160</v>
      </c>
      <c r="G802" s="330">
        <v>1</v>
      </c>
      <c r="H802" s="331">
        <v>7</v>
      </c>
      <c r="I802" s="332">
        <v>1.0999999999999999E-2</v>
      </c>
      <c r="J802" s="353" t="s">
        <v>17</v>
      </c>
      <c r="K802" s="188">
        <v>880</v>
      </c>
      <c r="L802" s="188"/>
      <c r="M802" s="203">
        <f t="shared" si="10"/>
        <v>0</v>
      </c>
    </row>
    <row r="803" spans="1:13" ht="15" customHeight="1">
      <c r="A803" s="353" t="s">
        <v>4992</v>
      </c>
      <c r="B803" s="597" t="s">
        <v>2245</v>
      </c>
      <c r="C803" s="598" t="s">
        <v>864</v>
      </c>
      <c r="D803" s="599" t="s">
        <v>984</v>
      </c>
      <c r="E803" s="600" t="s">
        <v>2165</v>
      </c>
      <c r="F803" s="601" t="s">
        <v>2244</v>
      </c>
      <c r="G803" s="602">
        <v>1</v>
      </c>
      <c r="H803" s="603">
        <v>7</v>
      </c>
      <c r="I803" s="604">
        <v>1.0999999999999999E-2</v>
      </c>
      <c r="J803" s="607" t="s">
        <v>7742</v>
      </c>
      <c r="K803" s="606">
        <v>748</v>
      </c>
      <c r="L803" s="188"/>
      <c r="M803" s="203">
        <f t="shared" si="10"/>
        <v>0</v>
      </c>
    </row>
    <row r="804" spans="1:13" ht="15" customHeight="1">
      <c r="A804" s="353" t="s">
        <v>4992</v>
      </c>
      <c r="B804" s="597" t="s">
        <v>989</v>
      </c>
      <c r="C804" s="598" t="s">
        <v>864</v>
      </c>
      <c r="D804" s="599" t="s">
        <v>987</v>
      </c>
      <c r="E804" s="600" t="s">
        <v>866</v>
      </c>
      <c r="F804" s="601" t="s">
        <v>4538</v>
      </c>
      <c r="G804" s="602">
        <v>1</v>
      </c>
      <c r="H804" s="603">
        <v>7</v>
      </c>
      <c r="I804" s="604">
        <v>2.1999999999999999E-2</v>
      </c>
      <c r="J804" s="607" t="s">
        <v>7743</v>
      </c>
      <c r="K804" s="606">
        <v>1012</v>
      </c>
      <c r="L804" s="188"/>
      <c r="M804" s="203">
        <f t="shared" ref="M804:M819" si="11">K804*L804</f>
        <v>0</v>
      </c>
    </row>
    <row r="805" spans="1:13" ht="15" customHeight="1">
      <c r="A805" s="353" t="s">
        <v>4992</v>
      </c>
      <c r="B805" s="354" t="s">
        <v>1073</v>
      </c>
      <c r="C805" s="475" t="s">
        <v>864</v>
      </c>
      <c r="D805" s="360" t="s">
        <v>987</v>
      </c>
      <c r="E805" s="327" t="s">
        <v>991</v>
      </c>
      <c r="F805" s="329" t="s">
        <v>4539</v>
      </c>
      <c r="G805" s="330">
        <v>1</v>
      </c>
      <c r="H805" s="331">
        <v>7</v>
      </c>
      <c r="I805" s="332">
        <v>2.1999999999999999E-2</v>
      </c>
      <c r="J805" s="353" t="s">
        <v>17</v>
      </c>
      <c r="K805" s="188">
        <v>1190</v>
      </c>
      <c r="L805" s="188"/>
      <c r="M805" s="203">
        <f t="shared" si="11"/>
        <v>0</v>
      </c>
    </row>
    <row r="806" spans="1:13" ht="15" customHeight="1">
      <c r="A806" s="353" t="s">
        <v>4992</v>
      </c>
      <c r="B806" s="354" t="s">
        <v>1241</v>
      </c>
      <c r="C806" s="475" t="s">
        <v>864</v>
      </c>
      <c r="D806" s="360" t="s">
        <v>987</v>
      </c>
      <c r="E806" s="327" t="s">
        <v>1159</v>
      </c>
      <c r="F806" s="329" t="s">
        <v>4540</v>
      </c>
      <c r="G806" s="330">
        <v>1</v>
      </c>
      <c r="H806" s="331">
        <v>7</v>
      </c>
      <c r="I806" s="332">
        <v>2.1999999999999999E-2</v>
      </c>
      <c r="J806" s="353" t="s">
        <v>17</v>
      </c>
      <c r="K806" s="188">
        <v>1190</v>
      </c>
      <c r="L806" s="188"/>
      <c r="M806" s="203">
        <f t="shared" si="11"/>
        <v>0</v>
      </c>
    </row>
    <row r="807" spans="1:13" ht="15" customHeight="1">
      <c r="A807" s="353" t="s">
        <v>4992</v>
      </c>
      <c r="B807" s="354" t="s">
        <v>1324</v>
      </c>
      <c r="C807" s="475" t="s">
        <v>864</v>
      </c>
      <c r="D807" s="360" t="s">
        <v>987</v>
      </c>
      <c r="E807" s="327" t="s">
        <v>15</v>
      </c>
      <c r="F807" s="329" t="s">
        <v>4541</v>
      </c>
      <c r="G807" s="330">
        <v>1</v>
      </c>
      <c r="H807" s="331">
        <v>7</v>
      </c>
      <c r="I807" s="332">
        <v>2.1999999999999999E-2</v>
      </c>
      <c r="J807" s="353" t="s">
        <v>17</v>
      </c>
      <c r="K807" s="188">
        <v>1190</v>
      </c>
      <c r="L807" s="188"/>
      <c r="M807" s="203">
        <f t="shared" si="11"/>
        <v>0</v>
      </c>
    </row>
    <row r="808" spans="1:13" ht="15" customHeight="1">
      <c r="A808" s="353" t="s">
        <v>4992</v>
      </c>
      <c r="B808" s="354" t="s">
        <v>1491</v>
      </c>
      <c r="C808" s="475" t="s">
        <v>864</v>
      </c>
      <c r="D808" s="360" t="s">
        <v>987</v>
      </c>
      <c r="E808" s="327" t="s">
        <v>32</v>
      </c>
      <c r="F808" s="329" t="s">
        <v>4542</v>
      </c>
      <c r="G808" s="330">
        <v>1</v>
      </c>
      <c r="H808" s="331">
        <v>7</v>
      </c>
      <c r="I808" s="332">
        <v>2.1999999999999999E-2</v>
      </c>
      <c r="J808" s="353" t="s">
        <v>17</v>
      </c>
      <c r="K808" s="188">
        <v>1190</v>
      </c>
      <c r="L808" s="188"/>
      <c r="M808" s="203">
        <f t="shared" si="11"/>
        <v>0</v>
      </c>
    </row>
    <row r="809" spans="1:13" ht="15" customHeight="1">
      <c r="A809" s="353" t="s">
        <v>4992</v>
      </c>
      <c r="B809" s="354" t="s">
        <v>1575</v>
      </c>
      <c r="C809" s="475" t="s">
        <v>864</v>
      </c>
      <c r="D809" s="360" t="s">
        <v>987</v>
      </c>
      <c r="E809" s="327" t="s">
        <v>1493</v>
      </c>
      <c r="F809" s="329" t="s">
        <v>4543</v>
      </c>
      <c r="G809" s="330">
        <v>1</v>
      </c>
      <c r="H809" s="331">
        <v>7</v>
      </c>
      <c r="I809" s="332">
        <v>2.1999999999999999E-2</v>
      </c>
      <c r="J809" s="353" t="s">
        <v>17</v>
      </c>
      <c r="K809" s="188">
        <v>1190</v>
      </c>
      <c r="L809" s="188"/>
      <c r="M809" s="203">
        <f t="shared" si="11"/>
        <v>0</v>
      </c>
    </row>
    <row r="810" spans="1:13" ht="15" customHeight="1">
      <c r="A810" s="353" t="s">
        <v>4992</v>
      </c>
      <c r="B810" s="354" t="s">
        <v>1659</v>
      </c>
      <c r="C810" s="475" t="s">
        <v>864</v>
      </c>
      <c r="D810" s="360" t="s">
        <v>987</v>
      </c>
      <c r="E810" s="327" t="s">
        <v>1577</v>
      </c>
      <c r="F810" s="329" t="s">
        <v>4544</v>
      </c>
      <c r="G810" s="330">
        <v>1</v>
      </c>
      <c r="H810" s="331">
        <v>7</v>
      </c>
      <c r="I810" s="332">
        <v>2.1999999999999999E-2</v>
      </c>
      <c r="J810" s="353" t="s">
        <v>17</v>
      </c>
      <c r="K810" s="188">
        <v>1190</v>
      </c>
      <c r="L810" s="188"/>
      <c r="M810" s="203">
        <f t="shared" si="11"/>
        <v>0</v>
      </c>
    </row>
    <row r="811" spans="1:13" ht="15" customHeight="1">
      <c r="A811" s="353" t="s">
        <v>4992</v>
      </c>
      <c r="B811" s="354" t="s">
        <v>1743</v>
      </c>
      <c r="C811" s="475" t="s">
        <v>864</v>
      </c>
      <c r="D811" s="360" t="s">
        <v>987</v>
      </c>
      <c r="E811" s="327" t="s">
        <v>1661</v>
      </c>
      <c r="F811" s="329" t="s">
        <v>4545</v>
      </c>
      <c r="G811" s="330">
        <v>1</v>
      </c>
      <c r="H811" s="331">
        <v>7</v>
      </c>
      <c r="I811" s="332">
        <v>2.1999999999999999E-2</v>
      </c>
      <c r="J811" s="353" t="s">
        <v>17</v>
      </c>
      <c r="K811" s="188">
        <v>1190</v>
      </c>
      <c r="L811" s="188"/>
      <c r="M811" s="203">
        <f t="shared" si="11"/>
        <v>0</v>
      </c>
    </row>
    <row r="812" spans="1:13" ht="15" customHeight="1">
      <c r="A812" s="353" t="s">
        <v>4992</v>
      </c>
      <c r="B812" s="354" t="s">
        <v>1827</v>
      </c>
      <c r="C812" s="475" t="s">
        <v>864</v>
      </c>
      <c r="D812" s="360" t="s">
        <v>987</v>
      </c>
      <c r="E812" s="327" t="s">
        <v>1745</v>
      </c>
      <c r="F812" s="329" t="s">
        <v>4546</v>
      </c>
      <c r="G812" s="330">
        <v>1</v>
      </c>
      <c r="H812" s="331">
        <v>7</v>
      </c>
      <c r="I812" s="332">
        <v>2.1999999999999999E-2</v>
      </c>
      <c r="J812" s="353" t="s">
        <v>17</v>
      </c>
      <c r="K812" s="188">
        <v>1190</v>
      </c>
      <c r="L812" s="188"/>
      <c r="M812" s="203">
        <f t="shared" si="11"/>
        <v>0</v>
      </c>
    </row>
    <row r="813" spans="1:13" ht="15" customHeight="1">
      <c r="A813" s="353" t="s">
        <v>4992</v>
      </c>
      <c r="B813" s="354" t="s">
        <v>1995</v>
      </c>
      <c r="C813" s="475" t="s">
        <v>864</v>
      </c>
      <c r="D813" s="360" t="s">
        <v>987</v>
      </c>
      <c r="E813" s="327" t="s">
        <v>1913</v>
      </c>
      <c r="F813" s="329" t="s">
        <v>4547</v>
      </c>
      <c r="G813" s="330">
        <v>1</v>
      </c>
      <c r="H813" s="331">
        <v>7</v>
      </c>
      <c r="I813" s="332">
        <v>2.1999999999999999E-2</v>
      </c>
      <c r="J813" s="353" t="s">
        <v>17</v>
      </c>
      <c r="K813" s="188">
        <v>1190</v>
      </c>
      <c r="L813" s="188"/>
      <c r="M813" s="203">
        <f t="shared" si="11"/>
        <v>0</v>
      </c>
    </row>
    <row r="814" spans="1:13" ht="15" customHeight="1">
      <c r="A814" s="353" t="s">
        <v>4992</v>
      </c>
      <c r="B814" s="354" t="s">
        <v>2079</v>
      </c>
      <c r="C814" s="475" t="s">
        <v>864</v>
      </c>
      <c r="D814" s="360" t="s">
        <v>987</v>
      </c>
      <c r="E814" s="327" t="s">
        <v>1997</v>
      </c>
      <c r="F814" s="329" t="s">
        <v>4548</v>
      </c>
      <c r="G814" s="330">
        <v>1</v>
      </c>
      <c r="H814" s="331">
        <v>7</v>
      </c>
      <c r="I814" s="332">
        <v>2.1999999999999999E-2</v>
      </c>
      <c r="J814" s="353" t="s">
        <v>17</v>
      </c>
      <c r="K814" s="188">
        <v>1190</v>
      </c>
      <c r="L814" s="188"/>
      <c r="M814" s="203">
        <f t="shared" si="11"/>
        <v>0</v>
      </c>
    </row>
    <row r="815" spans="1:13" ht="15" customHeight="1">
      <c r="A815" s="353" t="s">
        <v>4992</v>
      </c>
      <c r="B815" s="354" t="s">
        <v>1157</v>
      </c>
      <c r="C815" s="475" t="s">
        <v>864</v>
      </c>
      <c r="D815" s="360" t="s">
        <v>987</v>
      </c>
      <c r="E815" s="327" t="s">
        <v>1075</v>
      </c>
      <c r="F815" s="329" t="s">
        <v>4549</v>
      </c>
      <c r="G815" s="330">
        <v>1</v>
      </c>
      <c r="H815" s="331">
        <v>7</v>
      </c>
      <c r="I815" s="332">
        <v>2.1999999999999999E-2</v>
      </c>
      <c r="J815" s="353" t="s">
        <v>17</v>
      </c>
      <c r="K815" s="188">
        <v>1290</v>
      </c>
      <c r="L815" s="188"/>
      <c r="M815" s="203">
        <f t="shared" si="11"/>
        <v>0</v>
      </c>
    </row>
    <row r="816" spans="1:13" ht="15" customHeight="1">
      <c r="A816" s="353" t="s">
        <v>4992</v>
      </c>
      <c r="B816" s="354" t="s">
        <v>1408</v>
      </c>
      <c r="C816" s="475" t="s">
        <v>864</v>
      </c>
      <c r="D816" s="360" t="s">
        <v>987</v>
      </c>
      <c r="E816" s="327" t="s">
        <v>1326</v>
      </c>
      <c r="F816" s="329" t="s">
        <v>4550</v>
      </c>
      <c r="G816" s="330">
        <v>1</v>
      </c>
      <c r="H816" s="331">
        <v>7</v>
      </c>
      <c r="I816" s="332">
        <v>2.1999999999999999E-2</v>
      </c>
      <c r="J816" s="353" t="s">
        <v>17</v>
      </c>
      <c r="K816" s="188">
        <v>1290</v>
      </c>
      <c r="L816" s="188"/>
      <c r="M816" s="203">
        <f t="shared" si="11"/>
        <v>0</v>
      </c>
    </row>
    <row r="817" spans="1:13" ht="15" customHeight="1">
      <c r="A817" s="353" t="s">
        <v>4992</v>
      </c>
      <c r="B817" s="354" t="s">
        <v>1911</v>
      </c>
      <c r="C817" s="475" t="s">
        <v>864</v>
      </c>
      <c r="D817" s="360" t="s">
        <v>987</v>
      </c>
      <c r="E817" s="327" t="s">
        <v>1829</v>
      </c>
      <c r="F817" s="329" t="s">
        <v>4551</v>
      </c>
      <c r="G817" s="330">
        <v>1</v>
      </c>
      <c r="H817" s="331">
        <v>7</v>
      </c>
      <c r="I817" s="332">
        <v>2.1999999999999999E-2</v>
      </c>
      <c r="J817" s="353" t="s">
        <v>17</v>
      </c>
      <c r="K817" s="188">
        <v>1290</v>
      </c>
      <c r="L817" s="188"/>
      <c r="M817" s="203">
        <f t="shared" si="11"/>
        <v>0</v>
      </c>
    </row>
    <row r="818" spans="1:13" ht="15" customHeight="1">
      <c r="A818" s="353" t="s">
        <v>4992</v>
      </c>
      <c r="B818" s="354" t="s">
        <v>2163</v>
      </c>
      <c r="C818" s="475" t="s">
        <v>864</v>
      </c>
      <c r="D818" s="360" t="s">
        <v>987</v>
      </c>
      <c r="E818" s="327" t="s">
        <v>2081</v>
      </c>
      <c r="F818" s="329" t="s">
        <v>4552</v>
      </c>
      <c r="G818" s="330">
        <v>1</v>
      </c>
      <c r="H818" s="331">
        <v>7</v>
      </c>
      <c r="I818" s="332">
        <v>2.1999999999999999E-2</v>
      </c>
      <c r="J818" s="353" t="s">
        <v>17</v>
      </c>
      <c r="K818" s="188">
        <v>1290</v>
      </c>
      <c r="L818" s="188"/>
      <c r="M818" s="203">
        <f t="shared" si="11"/>
        <v>0</v>
      </c>
    </row>
    <row r="819" spans="1:13" ht="15" customHeight="1">
      <c r="A819" s="353" t="s">
        <v>4992</v>
      </c>
      <c r="B819" s="597" t="s">
        <v>2247</v>
      </c>
      <c r="C819" s="598" t="s">
        <v>864</v>
      </c>
      <c r="D819" s="599" t="s">
        <v>987</v>
      </c>
      <c r="E819" s="600" t="s">
        <v>2165</v>
      </c>
      <c r="F819" s="601" t="s">
        <v>4553</v>
      </c>
      <c r="G819" s="602">
        <v>1</v>
      </c>
      <c r="H819" s="603">
        <v>7</v>
      </c>
      <c r="I819" s="604">
        <v>2.1999999999999999E-2</v>
      </c>
      <c r="J819" s="605" t="s">
        <v>7744</v>
      </c>
      <c r="K819" s="606">
        <v>1097</v>
      </c>
      <c r="L819" s="188"/>
      <c r="M819" s="203">
        <f t="shared" si="11"/>
        <v>0</v>
      </c>
    </row>
    <row r="820" spans="1:13" ht="15" customHeight="1">
      <c r="A820" s="353" t="s">
        <v>4992</v>
      </c>
      <c r="B820" s="386" t="s">
        <v>5685</v>
      </c>
      <c r="C820" s="475" t="s">
        <v>864</v>
      </c>
      <c r="D820" s="360" t="s">
        <v>5632</v>
      </c>
      <c r="E820" s="327" t="s">
        <v>866</v>
      </c>
      <c r="F820" s="361" t="s">
        <v>5633</v>
      </c>
      <c r="G820" s="330">
        <v>1</v>
      </c>
      <c r="H820" s="331">
        <v>6.28</v>
      </c>
      <c r="I820" s="332"/>
      <c r="J820" s="353"/>
      <c r="K820" s="188">
        <v>720</v>
      </c>
      <c r="L820" s="188"/>
      <c r="M820" s="203"/>
    </row>
    <row r="821" spans="1:13" ht="15" customHeight="1">
      <c r="A821" s="353" t="s">
        <v>4992</v>
      </c>
      <c r="B821" s="386" t="s">
        <v>5686</v>
      </c>
      <c r="C821" s="475" t="s">
        <v>864</v>
      </c>
      <c r="D821" s="360" t="s">
        <v>5632</v>
      </c>
      <c r="E821" s="327" t="s">
        <v>1159</v>
      </c>
      <c r="F821" s="361" t="s">
        <v>5634</v>
      </c>
      <c r="G821" s="330">
        <v>1</v>
      </c>
      <c r="H821" s="331">
        <v>6.28</v>
      </c>
      <c r="I821" s="332"/>
      <c r="J821" s="353"/>
      <c r="K821" s="188">
        <v>720</v>
      </c>
      <c r="L821" s="188"/>
      <c r="M821" s="203"/>
    </row>
    <row r="822" spans="1:13" ht="15" customHeight="1">
      <c r="A822" s="353" t="s">
        <v>4992</v>
      </c>
      <c r="B822" s="386" t="s">
        <v>5687</v>
      </c>
      <c r="C822" s="475" t="s">
        <v>864</v>
      </c>
      <c r="D822" s="360" t="s">
        <v>5632</v>
      </c>
      <c r="E822" s="327" t="s">
        <v>15</v>
      </c>
      <c r="F822" s="361" t="s">
        <v>5635</v>
      </c>
      <c r="G822" s="330">
        <v>1</v>
      </c>
      <c r="H822" s="331">
        <v>6.28</v>
      </c>
      <c r="I822" s="332"/>
      <c r="J822" s="353"/>
      <c r="K822" s="188">
        <v>720</v>
      </c>
      <c r="L822" s="188"/>
      <c r="M822" s="203"/>
    </row>
    <row r="823" spans="1:13" ht="15" customHeight="1">
      <c r="A823" s="353" t="s">
        <v>4992</v>
      </c>
      <c r="B823" s="386" t="s">
        <v>5688</v>
      </c>
      <c r="C823" s="475" t="s">
        <v>864</v>
      </c>
      <c r="D823" s="360" t="s">
        <v>5632</v>
      </c>
      <c r="E823" s="327" t="s">
        <v>32</v>
      </c>
      <c r="F823" s="361" t="s">
        <v>5636</v>
      </c>
      <c r="G823" s="330">
        <v>1</v>
      </c>
      <c r="H823" s="331">
        <v>6.28</v>
      </c>
      <c r="I823" s="332"/>
      <c r="J823" s="353"/>
      <c r="K823" s="188">
        <v>720</v>
      </c>
      <c r="L823" s="188"/>
      <c r="M823" s="203"/>
    </row>
    <row r="824" spans="1:13" ht="15" customHeight="1">
      <c r="A824" s="353" t="s">
        <v>4992</v>
      </c>
      <c r="B824" s="386" t="s">
        <v>5689</v>
      </c>
      <c r="C824" s="475" t="s">
        <v>864</v>
      </c>
      <c r="D824" s="360" t="s">
        <v>5632</v>
      </c>
      <c r="E824" s="327" t="s">
        <v>1577</v>
      </c>
      <c r="F824" s="361" t="s">
        <v>5637</v>
      </c>
      <c r="G824" s="330">
        <v>1</v>
      </c>
      <c r="H824" s="331">
        <v>6.28</v>
      </c>
      <c r="I824" s="332"/>
      <c r="J824" s="353"/>
      <c r="K824" s="188">
        <v>720</v>
      </c>
      <c r="L824" s="188"/>
      <c r="M824" s="203"/>
    </row>
    <row r="825" spans="1:13" ht="15" customHeight="1">
      <c r="A825" s="353" t="s">
        <v>4992</v>
      </c>
      <c r="B825" s="386" t="s">
        <v>5690</v>
      </c>
      <c r="C825" s="475" t="s">
        <v>864</v>
      </c>
      <c r="D825" s="360" t="s">
        <v>5632</v>
      </c>
      <c r="E825" s="327" t="s">
        <v>1661</v>
      </c>
      <c r="F825" s="361" t="s">
        <v>5638</v>
      </c>
      <c r="G825" s="330">
        <v>1</v>
      </c>
      <c r="H825" s="331">
        <v>6.28</v>
      </c>
      <c r="I825" s="332"/>
      <c r="J825" s="353"/>
      <c r="K825" s="188">
        <v>720</v>
      </c>
      <c r="L825" s="188"/>
      <c r="M825" s="203"/>
    </row>
    <row r="826" spans="1:13" ht="15" customHeight="1">
      <c r="A826" s="353" t="s">
        <v>4992</v>
      </c>
      <c r="B826" s="386" t="s">
        <v>5691</v>
      </c>
      <c r="C826" s="475" t="s">
        <v>864</v>
      </c>
      <c r="D826" s="360" t="s">
        <v>5632</v>
      </c>
      <c r="E826" s="327" t="s">
        <v>1745</v>
      </c>
      <c r="F826" s="361" t="s">
        <v>5639</v>
      </c>
      <c r="G826" s="330">
        <v>1</v>
      </c>
      <c r="H826" s="331">
        <v>6.28</v>
      </c>
      <c r="I826" s="332"/>
      <c r="J826" s="353"/>
      <c r="K826" s="188">
        <v>720</v>
      </c>
      <c r="L826" s="188"/>
      <c r="M826" s="203"/>
    </row>
    <row r="827" spans="1:13" ht="15" customHeight="1">
      <c r="A827" s="353" t="s">
        <v>4992</v>
      </c>
      <c r="B827" s="386" t="s">
        <v>5692</v>
      </c>
      <c r="C827" s="475" t="s">
        <v>864</v>
      </c>
      <c r="D827" s="360" t="s">
        <v>5632</v>
      </c>
      <c r="E827" s="327" t="s">
        <v>1913</v>
      </c>
      <c r="F827" s="361" t="s">
        <v>5640</v>
      </c>
      <c r="G827" s="330">
        <v>1</v>
      </c>
      <c r="H827" s="331">
        <v>6.28</v>
      </c>
      <c r="I827" s="332"/>
      <c r="J827" s="353"/>
      <c r="K827" s="188">
        <v>720</v>
      </c>
      <c r="L827" s="188"/>
      <c r="M827" s="203"/>
    </row>
    <row r="828" spans="1:13" ht="15" customHeight="1">
      <c r="A828" s="353" t="s">
        <v>4992</v>
      </c>
      <c r="B828" s="386" t="s">
        <v>5693</v>
      </c>
      <c r="C828" s="475" t="s">
        <v>864</v>
      </c>
      <c r="D828" s="360" t="s">
        <v>5632</v>
      </c>
      <c r="E828" s="327" t="s">
        <v>1075</v>
      </c>
      <c r="F828" s="361" t="s">
        <v>5641</v>
      </c>
      <c r="G828" s="330">
        <v>1</v>
      </c>
      <c r="H828" s="331">
        <v>6.28</v>
      </c>
      <c r="I828" s="332"/>
      <c r="J828" s="353"/>
      <c r="K828" s="188">
        <v>790</v>
      </c>
      <c r="L828" s="188"/>
      <c r="M828" s="203"/>
    </row>
    <row r="829" spans="1:13" ht="15" customHeight="1">
      <c r="A829" s="353" t="s">
        <v>4992</v>
      </c>
      <c r="B829" s="386" t="s">
        <v>5694</v>
      </c>
      <c r="C829" s="475" t="s">
        <v>864</v>
      </c>
      <c r="D829" s="360" t="s">
        <v>5632</v>
      </c>
      <c r="E829" s="327" t="s">
        <v>1326</v>
      </c>
      <c r="F829" s="361" t="s">
        <v>5642</v>
      </c>
      <c r="G829" s="330">
        <v>1</v>
      </c>
      <c r="H829" s="331">
        <v>6.28</v>
      </c>
      <c r="I829" s="332"/>
      <c r="J829" s="353"/>
      <c r="K829" s="188">
        <v>790</v>
      </c>
      <c r="L829" s="188"/>
      <c r="M829" s="203"/>
    </row>
    <row r="830" spans="1:13" ht="15" customHeight="1">
      <c r="A830" s="353" t="s">
        <v>4992</v>
      </c>
      <c r="B830" s="386" t="s">
        <v>5695</v>
      </c>
      <c r="C830" s="475" t="s">
        <v>864</v>
      </c>
      <c r="D830" s="360" t="s">
        <v>5632</v>
      </c>
      <c r="E830" s="327" t="s">
        <v>1829</v>
      </c>
      <c r="F830" s="361" t="s">
        <v>5643</v>
      </c>
      <c r="G830" s="330">
        <v>1</v>
      </c>
      <c r="H830" s="331">
        <v>6.28</v>
      </c>
      <c r="I830" s="332"/>
      <c r="J830" s="353"/>
      <c r="K830" s="188">
        <v>790</v>
      </c>
      <c r="L830" s="188"/>
      <c r="M830" s="203"/>
    </row>
    <row r="831" spans="1:13" ht="15" customHeight="1">
      <c r="A831" s="353" t="s">
        <v>4992</v>
      </c>
      <c r="B831" s="386" t="s">
        <v>5696</v>
      </c>
      <c r="C831" s="475" t="s">
        <v>864</v>
      </c>
      <c r="D831" s="360" t="s">
        <v>5632</v>
      </c>
      <c r="E831" s="327" t="s">
        <v>2081</v>
      </c>
      <c r="F831" s="361" t="s">
        <v>5644</v>
      </c>
      <c r="G831" s="330">
        <v>1</v>
      </c>
      <c r="H831" s="331">
        <v>6.28</v>
      </c>
      <c r="I831" s="332"/>
      <c r="J831" s="353"/>
      <c r="K831" s="188">
        <v>790</v>
      </c>
      <c r="L831" s="188"/>
      <c r="M831" s="203"/>
    </row>
    <row r="832" spans="1:13" ht="15" customHeight="1">
      <c r="A832" s="353" t="s">
        <v>4992</v>
      </c>
      <c r="B832" s="386" t="s">
        <v>5697</v>
      </c>
      <c r="C832" s="475" t="s">
        <v>864</v>
      </c>
      <c r="D832" s="360" t="s">
        <v>5632</v>
      </c>
      <c r="E832" s="327" t="s">
        <v>2165</v>
      </c>
      <c r="F832" s="361" t="s">
        <v>5645</v>
      </c>
      <c r="G832" s="330">
        <v>1</v>
      </c>
      <c r="H832" s="331">
        <v>6.28</v>
      </c>
      <c r="I832" s="332"/>
      <c r="J832" s="353"/>
      <c r="K832" s="188">
        <v>790</v>
      </c>
      <c r="L832" s="188"/>
      <c r="M832" s="203"/>
    </row>
    <row r="833" spans="1:13" ht="15" customHeight="1">
      <c r="A833" s="353" t="s">
        <v>4992</v>
      </c>
      <c r="B833" s="386" t="s">
        <v>5698</v>
      </c>
      <c r="C833" s="475" t="s">
        <v>864</v>
      </c>
      <c r="D833" s="360" t="s">
        <v>5629</v>
      </c>
      <c r="E833" s="327" t="s">
        <v>866</v>
      </c>
      <c r="F833" s="361" t="s">
        <v>5646</v>
      </c>
      <c r="G833" s="330">
        <v>1</v>
      </c>
      <c r="H833" s="331">
        <v>5.14</v>
      </c>
      <c r="I833" s="332"/>
      <c r="J833" s="353"/>
      <c r="K833" s="188">
        <v>660</v>
      </c>
      <c r="L833" s="188"/>
      <c r="M833" s="203"/>
    </row>
    <row r="834" spans="1:13" ht="15" customHeight="1">
      <c r="A834" s="353" t="s">
        <v>4992</v>
      </c>
      <c r="B834" s="386" t="s">
        <v>5699</v>
      </c>
      <c r="C834" s="475" t="s">
        <v>864</v>
      </c>
      <c r="D834" s="360" t="s">
        <v>5629</v>
      </c>
      <c r="E834" s="327" t="s">
        <v>1159</v>
      </c>
      <c r="F834" s="361" t="s">
        <v>5647</v>
      </c>
      <c r="G834" s="330">
        <v>1</v>
      </c>
      <c r="H834" s="331">
        <v>5.14</v>
      </c>
      <c r="I834" s="332"/>
      <c r="J834" s="353"/>
      <c r="K834" s="188">
        <v>660</v>
      </c>
      <c r="L834" s="188"/>
      <c r="M834" s="203"/>
    </row>
    <row r="835" spans="1:13" ht="15" customHeight="1">
      <c r="A835" s="353" t="s">
        <v>4992</v>
      </c>
      <c r="B835" s="386" t="s">
        <v>5700</v>
      </c>
      <c r="C835" s="475" t="s">
        <v>864</v>
      </c>
      <c r="D835" s="360" t="s">
        <v>5629</v>
      </c>
      <c r="E835" s="327" t="s">
        <v>15</v>
      </c>
      <c r="F835" s="361" t="s">
        <v>5648</v>
      </c>
      <c r="G835" s="330">
        <v>1</v>
      </c>
      <c r="H835" s="331">
        <v>5.14</v>
      </c>
      <c r="I835" s="332"/>
      <c r="J835" s="353"/>
      <c r="K835" s="188">
        <v>660</v>
      </c>
      <c r="L835" s="188"/>
      <c r="M835" s="203"/>
    </row>
    <row r="836" spans="1:13" ht="15" customHeight="1">
      <c r="A836" s="353" t="s">
        <v>4992</v>
      </c>
      <c r="B836" s="386" t="s">
        <v>5701</v>
      </c>
      <c r="C836" s="475" t="s">
        <v>864</v>
      </c>
      <c r="D836" s="360" t="s">
        <v>5629</v>
      </c>
      <c r="E836" s="327" t="s">
        <v>32</v>
      </c>
      <c r="F836" s="361" t="s">
        <v>5649</v>
      </c>
      <c r="G836" s="330">
        <v>1</v>
      </c>
      <c r="H836" s="331">
        <v>5.14</v>
      </c>
      <c r="I836" s="332"/>
      <c r="J836" s="353"/>
      <c r="K836" s="188">
        <v>660</v>
      </c>
      <c r="L836" s="188"/>
      <c r="M836" s="203"/>
    </row>
    <row r="837" spans="1:13" ht="15" customHeight="1">
      <c r="A837" s="353" t="s">
        <v>4992</v>
      </c>
      <c r="B837" s="386" t="s">
        <v>5702</v>
      </c>
      <c r="C837" s="475" t="s">
        <v>864</v>
      </c>
      <c r="D837" s="360" t="s">
        <v>5629</v>
      </c>
      <c r="E837" s="327" t="s">
        <v>1577</v>
      </c>
      <c r="F837" s="361" t="s">
        <v>5650</v>
      </c>
      <c r="G837" s="330">
        <v>1</v>
      </c>
      <c r="H837" s="331">
        <v>5.14</v>
      </c>
      <c r="I837" s="332"/>
      <c r="J837" s="353"/>
      <c r="K837" s="188">
        <v>660</v>
      </c>
      <c r="L837" s="188"/>
      <c r="M837" s="203"/>
    </row>
    <row r="838" spans="1:13" ht="15" customHeight="1">
      <c r="A838" s="353" t="s">
        <v>4992</v>
      </c>
      <c r="B838" s="386" t="s">
        <v>5703</v>
      </c>
      <c r="C838" s="475" t="s">
        <v>864</v>
      </c>
      <c r="D838" s="360" t="s">
        <v>5629</v>
      </c>
      <c r="E838" s="327" t="s">
        <v>1661</v>
      </c>
      <c r="F838" s="361" t="s">
        <v>5651</v>
      </c>
      <c r="G838" s="330">
        <v>1</v>
      </c>
      <c r="H838" s="331">
        <v>5.14</v>
      </c>
      <c r="I838" s="332"/>
      <c r="J838" s="353"/>
      <c r="K838" s="188">
        <v>660</v>
      </c>
      <c r="L838" s="188"/>
      <c r="M838" s="203"/>
    </row>
    <row r="839" spans="1:13" ht="15" customHeight="1">
      <c r="A839" s="353" t="s">
        <v>4992</v>
      </c>
      <c r="B839" s="386" t="s">
        <v>5704</v>
      </c>
      <c r="C839" s="475" t="s">
        <v>864</v>
      </c>
      <c r="D839" s="360" t="s">
        <v>5629</v>
      </c>
      <c r="E839" s="327" t="s">
        <v>1745</v>
      </c>
      <c r="F839" s="361" t="s">
        <v>5652</v>
      </c>
      <c r="G839" s="330">
        <v>1</v>
      </c>
      <c r="H839" s="331">
        <v>5.14</v>
      </c>
      <c r="I839" s="332"/>
      <c r="J839" s="353"/>
      <c r="K839" s="188">
        <v>660</v>
      </c>
      <c r="L839" s="188"/>
      <c r="M839" s="203"/>
    </row>
    <row r="840" spans="1:13" ht="15" customHeight="1">
      <c r="A840" s="353" t="s">
        <v>4992</v>
      </c>
      <c r="B840" s="386" t="s">
        <v>5705</v>
      </c>
      <c r="C840" s="475" t="s">
        <v>864</v>
      </c>
      <c r="D840" s="360" t="s">
        <v>5629</v>
      </c>
      <c r="E840" s="327" t="s">
        <v>1913</v>
      </c>
      <c r="F840" s="361" t="s">
        <v>5653</v>
      </c>
      <c r="G840" s="330">
        <v>1</v>
      </c>
      <c r="H840" s="331">
        <v>5.14</v>
      </c>
      <c r="I840" s="332"/>
      <c r="J840" s="353"/>
      <c r="K840" s="188">
        <v>660</v>
      </c>
      <c r="L840" s="188"/>
      <c r="M840" s="203"/>
    </row>
    <row r="841" spans="1:13" ht="15" customHeight="1">
      <c r="A841" s="353" t="s">
        <v>4992</v>
      </c>
      <c r="B841" s="386" t="s">
        <v>5706</v>
      </c>
      <c r="C841" s="475" t="s">
        <v>864</v>
      </c>
      <c r="D841" s="360" t="s">
        <v>5629</v>
      </c>
      <c r="E841" s="327" t="s">
        <v>1075</v>
      </c>
      <c r="F841" s="361" t="s">
        <v>5654</v>
      </c>
      <c r="G841" s="330">
        <v>1</v>
      </c>
      <c r="H841" s="331">
        <v>5.14</v>
      </c>
      <c r="I841" s="332"/>
      <c r="J841" s="353"/>
      <c r="K841" s="188">
        <v>740</v>
      </c>
      <c r="L841" s="188"/>
      <c r="M841" s="203"/>
    </row>
    <row r="842" spans="1:13" ht="15" customHeight="1">
      <c r="A842" s="353" t="s">
        <v>4992</v>
      </c>
      <c r="B842" s="386" t="s">
        <v>5707</v>
      </c>
      <c r="C842" s="475" t="s">
        <v>864</v>
      </c>
      <c r="D842" s="360" t="s">
        <v>5629</v>
      </c>
      <c r="E842" s="327" t="s">
        <v>1326</v>
      </c>
      <c r="F842" s="361" t="s">
        <v>5655</v>
      </c>
      <c r="G842" s="330">
        <v>1</v>
      </c>
      <c r="H842" s="331">
        <v>5.14</v>
      </c>
      <c r="I842" s="332"/>
      <c r="J842" s="353"/>
      <c r="K842" s="188">
        <v>740</v>
      </c>
      <c r="L842" s="188"/>
      <c r="M842" s="203"/>
    </row>
    <row r="843" spans="1:13" ht="15" customHeight="1">
      <c r="A843" s="353" t="s">
        <v>4992</v>
      </c>
      <c r="B843" s="386" t="s">
        <v>5708</v>
      </c>
      <c r="C843" s="475" t="s">
        <v>864</v>
      </c>
      <c r="D843" s="360" t="s">
        <v>5629</v>
      </c>
      <c r="E843" s="327" t="s">
        <v>1829</v>
      </c>
      <c r="F843" s="361" t="s">
        <v>5656</v>
      </c>
      <c r="G843" s="330">
        <v>1</v>
      </c>
      <c r="H843" s="331">
        <v>5.14</v>
      </c>
      <c r="I843" s="332"/>
      <c r="J843" s="353"/>
      <c r="K843" s="188">
        <v>740</v>
      </c>
      <c r="L843" s="188"/>
      <c r="M843" s="203"/>
    </row>
    <row r="844" spans="1:13" ht="15" customHeight="1">
      <c r="A844" s="353" t="s">
        <v>4992</v>
      </c>
      <c r="B844" s="386" t="s">
        <v>5709</v>
      </c>
      <c r="C844" s="475" t="s">
        <v>864</v>
      </c>
      <c r="D844" s="360" t="s">
        <v>5629</v>
      </c>
      <c r="E844" s="327" t="s">
        <v>2081</v>
      </c>
      <c r="F844" s="361" t="s">
        <v>5657</v>
      </c>
      <c r="G844" s="330">
        <v>1</v>
      </c>
      <c r="H844" s="331">
        <v>5.14</v>
      </c>
      <c r="I844" s="332"/>
      <c r="J844" s="353"/>
      <c r="K844" s="188">
        <v>740</v>
      </c>
      <c r="L844" s="188"/>
      <c r="M844" s="203"/>
    </row>
    <row r="845" spans="1:13" ht="15" customHeight="1">
      <c r="A845" s="353" t="s">
        <v>4992</v>
      </c>
      <c r="B845" s="386" t="s">
        <v>5710</v>
      </c>
      <c r="C845" s="475" t="s">
        <v>864</v>
      </c>
      <c r="D845" s="360" t="s">
        <v>5629</v>
      </c>
      <c r="E845" s="327" t="s">
        <v>2165</v>
      </c>
      <c r="F845" s="361" t="s">
        <v>5658</v>
      </c>
      <c r="G845" s="330">
        <v>1</v>
      </c>
      <c r="H845" s="331">
        <v>5.14</v>
      </c>
      <c r="I845" s="332"/>
      <c r="J845" s="353"/>
      <c r="K845" s="188">
        <v>740</v>
      </c>
      <c r="L845" s="188"/>
      <c r="M845" s="203"/>
    </row>
    <row r="846" spans="1:13" ht="15" customHeight="1">
      <c r="A846" s="353" t="s">
        <v>4992</v>
      </c>
      <c r="B846" s="386" t="s">
        <v>5711</v>
      </c>
      <c r="C846" s="475" t="s">
        <v>864</v>
      </c>
      <c r="D846" s="360" t="s">
        <v>5630</v>
      </c>
      <c r="E846" s="327" t="s">
        <v>866</v>
      </c>
      <c r="F846" s="361" t="s">
        <v>5659</v>
      </c>
      <c r="G846" s="330">
        <v>1</v>
      </c>
      <c r="H846" s="331"/>
      <c r="I846" s="332"/>
      <c r="J846" s="353"/>
      <c r="K846" s="188">
        <v>1290</v>
      </c>
      <c r="L846" s="188"/>
      <c r="M846" s="203"/>
    </row>
    <row r="847" spans="1:13" ht="15" customHeight="1">
      <c r="A847" s="353" t="s">
        <v>4992</v>
      </c>
      <c r="B847" s="386" t="s">
        <v>5712</v>
      </c>
      <c r="C847" s="475" t="s">
        <v>864</v>
      </c>
      <c r="D847" s="360" t="s">
        <v>5630</v>
      </c>
      <c r="E847" s="327" t="s">
        <v>1159</v>
      </c>
      <c r="F847" s="361" t="s">
        <v>5660</v>
      </c>
      <c r="G847" s="330">
        <v>1</v>
      </c>
      <c r="H847" s="331"/>
      <c r="I847" s="332"/>
      <c r="J847" s="353"/>
      <c r="K847" s="188">
        <v>1290</v>
      </c>
      <c r="L847" s="188"/>
      <c r="M847" s="203"/>
    </row>
    <row r="848" spans="1:13" ht="15" customHeight="1">
      <c r="A848" s="353" t="s">
        <v>4992</v>
      </c>
      <c r="B848" s="386" t="s">
        <v>5713</v>
      </c>
      <c r="C848" s="475" t="s">
        <v>864</v>
      </c>
      <c r="D848" s="360" t="s">
        <v>5630</v>
      </c>
      <c r="E848" s="327" t="s">
        <v>15</v>
      </c>
      <c r="F848" s="361" t="s">
        <v>5661</v>
      </c>
      <c r="G848" s="330">
        <v>1</v>
      </c>
      <c r="H848" s="331"/>
      <c r="I848" s="332"/>
      <c r="J848" s="353"/>
      <c r="K848" s="188">
        <v>1290</v>
      </c>
      <c r="L848" s="188"/>
      <c r="M848" s="203"/>
    </row>
    <row r="849" spans="1:13" ht="15" customHeight="1">
      <c r="A849" s="353" t="s">
        <v>4992</v>
      </c>
      <c r="B849" s="386" t="s">
        <v>5714</v>
      </c>
      <c r="C849" s="475" t="s">
        <v>864</v>
      </c>
      <c r="D849" s="360" t="s">
        <v>5630</v>
      </c>
      <c r="E849" s="327" t="s">
        <v>32</v>
      </c>
      <c r="F849" s="361" t="s">
        <v>5662</v>
      </c>
      <c r="G849" s="330">
        <v>1</v>
      </c>
      <c r="H849" s="331"/>
      <c r="I849" s="332"/>
      <c r="J849" s="353"/>
      <c r="K849" s="188">
        <v>1290</v>
      </c>
      <c r="L849" s="188"/>
      <c r="M849" s="203"/>
    </row>
    <row r="850" spans="1:13" ht="15" customHeight="1">
      <c r="A850" s="353" t="s">
        <v>4992</v>
      </c>
      <c r="B850" s="386" t="s">
        <v>5715</v>
      </c>
      <c r="C850" s="475" t="s">
        <v>864</v>
      </c>
      <c r="D850" s="360" t="s">
        <v>5630</v>
      </c>
      <c r="E850" s="327" t="s">
        <v>1577</v>
      </c>
      <c r="F850" s="361" t="s">
        <v>5663</v>
      </c>
      <c r="G850" s="330">
        <v>1</v>
      </c>
      <c r="H850" s="331"/>
      <c r="I850" s="332"/>
      <c r="J850" s="353"/>
      <c r="K850" s="188">
        <v>1290</v>
      </c>
      <c r="L850" s="188"/>
      <c r="M850" s="203"/>
    </row>
    <row r="851" spans="1:13" ht="15" customHeight="1">
      <c r="A851" s="353" t="s">
        <v>4992</v>
      </c>
      <c r="B851" s="386" t="s">
        <v>5716</v>
      </c>
      <c r="C851" s="475" t="s">
        <v>864</v>
      </c>
      <c r="D851" s="360" t="s">
        <v>5630</v>
      </c>
      <c r="E851" s="327" t="s">
        <v>1661</v>
      </c>
      <c r="F851" s="361" t="s">
        <v>5664</v>
      </c>
      <c r="G851" s="330">
        <v>1</v>
      </c>
      <c r="H851" s="331"/>
      <c r="I851" s="332"/>
      <c r="J851" s="353"/>
      <c r="K851" s="188">
        <v>1290</v>
      </c>
      <c r="L851" s="188"/>
      <c r="M851" s="203"/>
    </row>
    <row r="852" spans="1:13" ht="15" customHeight="1">
      <c r="A852" s="353" t="s">
        <v>4992</v>
      </c>
      <c r="B852" s="386" t="s">
        <v>5717</v>
      </c>
      <c r="C852" s="475" t="s">
        <v>864</v>
      </c>
      <c r="D852" s="360" t="s">
        <v>5630</v>
      </c>
      <c r="E852" s="327" t="s">
        <v>1745</v>
      </c>
      <c r="F852" s="361" t="s">
        <v>5665</v>
      </c>
      <c r="G852" s="330">
        <v>1</v>
      </c>
      <c r="H852" s="331"/>
      <c r="I852" s="332"/>
      <c r="J852" s="353"/>
      <c r="K852" s="188">
        <v>1290</v>
      </c>
      <c r="L852" s="188"/>
      <c r="M852" s="203"/>
    </row>
    <row r="853" spans="1:13" ht="15" customHeight="1">
      <c r="A853" s="353" t="s">
        <v>4992</v>
      </c>
      <c r="B853" s="386" t="s">
        <v>5718</v>
      </c>
      <c r="C853" s="475" t="s">
        <v>864</v>
      </c>
      <c r="D853" s="360" t="s">
        <v>5630</v>
      </c>
      <c r="E853" s="327" t="s">
        <v>1913</v>
      </c>
      <c r="F853" s="361" t="s">
        <v>5666</v>
      </c>
      <c r="G853" s="330">
        <v>1</v>
      </c>
      <c r="H853" s="331"/>
      <c r="I853" s="332"/>
      <c r="J853" s="353"/>
      <c r="K853" s="188">
        <v>1290</v>
      </c>
      <c r="L853" s="188"/>
      <c r="M853" s="203"/>
    </row>
    <row r="854" spans="1:13" ht="15" customHeight="1">
      <c r="A854" s="353" t="s">
        <v>4992</v>
      </c>
      <c r="B854" s="386" t="s">
        <v>5719</v>
      </c>
      <c r="C854" s="475" t="s">
        <v>864</v>
      </c>
      <c r="D854" s="360" t="s">
        <v>5630</v>
      </c>
      <c r="E854" s="327" t="s">
        <v>1075</v>
      </c>
      <c r="F854" s="361" t="s">
        <v>5667</v>
      </c>
      <c r="G854" s="330">
        <v>1</v>
      </c>
      <c r="H854" s="331"/>
      <c r="I854" s="332"/>
      <c r="J854" s="353"/>
      <c r="K854" s="188">
        <v>1370</v>
      </c>
      <c r="L854" s="188"/>
      <c r="M854" s="203"/>
    </row>
    <row r="855" spans="1:13" ht="15" customHeight="1">
      <c r="A855" s="353" t="s">
        <v>4992</v>
      </c>
      <c r="B855" s="386" t="s">
        <v>5720</v>
      </c>
      <c r="C855" s="475" t="s">
        <v>864</v>
      </c>
      <c r="D855" s="360" t="s">
        <v>5630</v>
      </c>
      <c r="E855" s="327" t="s">
        <v>1326</v>
      </c>
      <c r="F855" s="361" t="s">
        <v>5668</v>
      </c>
      <c r="G855" s="330">
        <v>1</v>
      </c>
      <c r="H855" s="331"/>
      <c r="I855" s="332"/>
      <c r="J855" s="353"/>
      <c r="K855" s="188">
        <v>1370</v>
      </c>
      <c r="L855" s="188"/>
      <c r="M855" s="203"/>
    </row>
    <row r="856" spans="1:13" ht="15" customHeight="1">
      <c r="A856" s="353" t="s">
        <v>4992</v>
      </c>
      <c r="B856" s="386" t="s">
        <v>5721</v>
      </c>
      <c r="C856" s="475" t="s">
        <v>864</v>
      </c>
      <c r="D856" s="360" t="s">
        <v>5630</v>
      </c>
      <c r="E856" s="327" t="s">
        <v>1829</v>
      </c>
      <c r="F856" s="361" t="s">
        <v>5669</v>
      </c>
      <c r="G856" s="330">
        <v>1</v>
      </c>
      <c r="H856" s="331"/>
      <c r="I856" s="332"/>
      <c r="J856" s="353"/>
      <c r="K856" s="188">
        <v>1370</v>
      </c>
      <c r="L856" s="188"/>
      <c r="M856" s="203"/>
    </row>
    <row r="857" spans="1:13" ht="15" customHeight="1">
      <c r="A857" s="353" t="s">
        <v>4992</v>
      </c>
      <c r="B857" s="386" t="s">
        <v>5722</v>
      </c>
      <c r="C857" s="475" t="s">
        <v>864</v>
      </c>
      <c r="D857" s="360" t="s">
        <v>5630</v>
      </c>
      <c r="E857" s="327" t="s">
        <v>2081</v>
      </c>
      <c r="F857" s="361" t="s">
        <v>5670</v>
      </c>
      <c r="G857" s="330">
        <v>1</v>
      </c>
      <c r="H857" s="331"/>
      <c r="I857" s="332"/>
      <c r="J857" s="353"/>
      <c r="K857" s="188">
        <v>1370</v>
      </c>
      <c r="L857" s="188"/>
      <c r="M857" s="203"/>
    </row>
    <row r="858" spans="1:13" ht="15" customHeight="1">
      <c r="A858" s="353" t="s">
        <v>4992</v>
      </c>
      <c r="B858" s="386" t="s">
        <v>5723</v>
      </c>
      <c r="C858" s="475" t="s">
        <v>864</v>
      </c>
      <c r="D858" s="360" t="s">
        <v>5630</v>
      </c>
      <c r="E858" s="327" t="s">
        <v>2165</v>
      </c>
      <c r="F858" s="361" t="s">
        <v>5671</v>
      </c>
      <c r="G858" s="330">
        <v>1</v>
      </c>
      <c r="H858" s="331"/>
      <c r="I858" s="332"/>
      <c r="J858" s="353"/>
      <c r="K858" s="188">
        <v>1370</v>
      </c>
      <c r="L858" s="188"/>
      <c r="M858" s="203"/>
    </row>
    <row r="859" spans="1:13" ht="15" customHeight="1">
      <c r="A859" s="353" t="s">
        <v>4992</v>
      </c>
      <c r="B859" s="386" t="s">
        <v>5724</v>
      </c>
      <c r="C859" s="475" t="s">
        <v>864</v>
      </c>
      <c r="D859" s="360" t="s">
        <v>5631</v>
      </c>
      <c r="E859" s="327" t="s">
        <v>866</v>
      </c>
      <c r="F859" s="361" t="s">
        <v>5672</v>
      </c>
      <c r="G859" s="330">
        <v>1</v>
      </c>
      <c r="H859" s="331">
        <v>6.82</v>
      </c>
      <c r="I859" s="332"/>
      <c r="J859" s="353"/>
      <c r="K859" s="188">
        <v>800</v>
      </c>
      <c r="L859" s="188"/>
      <c r="M859" s="203"/>
    </row>
    <row r="860" spans="1:13" ht="15" customHeight="1">
      <c r="A860" s="353" t="s">
        <v>4992</v>
      </c>
      <c r="B860" s="386" t="s">
        <v>5725</v>
      </c>
      <c r="C860" s="475" t="s">
        <v>864</v>
      </c>
      <c r="D860" s="360" t="s">
        <v>5631</v>
      </c>
      <c r="E860" s="327" t="s">
        <v>1159</v>
      </c>
      <c r="F860" s="361" t="s">
        <v>5673</v>
      </c>
      <c r="G860" s="330">
        <v>1</v>
      </c>
      <c r="H860" s="331">
        <v>6.82</v>
      </c>
      <c r="I860" s="332"/>
      <c r="J860" s="353"/>
      <c r="K860" s="188">
        <v>800</v>
      </c>
      <c r="L860" s="188"/>
      <c r="M860" s="203"/>
    </row>
    <row r="861" spans="1:13" ht="15" customHeight="1">
      <c r="A861" s="353" t="s">
        <v>4992</v>
      </c>
      <c r="B861" s="386" t="s">
        <v>5726</v>
      </c>
      <c r="C861" s="475" t="s">
        <v>864</v>
      </c>
      <c r="D861" s="360" t="s">
        <v>5631</v>
      </c>
      <c r="E861" s="327" t="s">
        <v>15</v>
      </c>
      <c r="F861" s="361" t="s">
        <v>5674</v>
      </c>
      <c r="G861" s="330">
        <v>1</v>
      </c>
      <c r="H861" s="331">
        <v>6.82</v>
      </c>
      <c r="I861" s="332"/>
      <c r="J861" s="353"/>
      <c r="K861" s="188">
        <v>800</v>
      </c>
      <c r="L861" s="188"/>
      <c r="M861" s="203"/>
    </row>
    <row r="862" spans="1:13" ht="15" customHeight="1">
      <c r="A862" s="353" t="s">
        <v>4992</v>
      </c>
      <c r="B862" s="386" t="s">
        <v>5727</v>
      </c>
      <c r="C862" s="475" t="s">
        <v>864</v>
      </c>
      <c r="D862" s="360" t="s">
        <v>5631</v>
      </c>
      <c r="E862" s="327" t="s">
        <v>32</v>
      </c>
      <c r="F862" s="361" t="s">
        <v>5675</v>
      </c>
      <c r="G862" s="330">
        <v>1</v>
      </c>
      <c r="H862" s="331">
        <v>6.82</v>
      </c>
      <c r="I862" s="332"/>
      <c r="J862" s="353"/>
      <c r="K862" s="188">
        <v>800</v>
      </c>
      <c r="L862" s="188"/>
      <c r="M862" s="203"/>
    </row>
    <row r="863" spans="1:13" ht="15" customHeight="1">
      <c r="A863" s="353" t="s">
        <v>4992</v>
      </c>
      <c r="B863" s="386" t="s">
        <v>5728</v>
      </c>
      <c r="C863" s="475" t="s">
        <v>864</v>
      </c>
      <c r="D863" s="360" t="s">
        <v>5631</v>
      </c>
      <c r="E863" s="327" t="s">
        <v>1577</v>
      </c>
      <c r="F863" s="361" t="s">
        <v>5676</v>
      </c>
      <c r="G863" s="330">
        <v>1</v>
      </c>
      <c r="H863" s="331">
        <v>6.82</v>
      </c>
      <c r="I863" s="332"/>
      <c r="J863" s="353"/>
      <c r="K863" s="188">
        <v>800</v>
      </c>
      <c r="L863" s="188"/>
      <c r="M863" s="203"/>
    </row>
    <row r="864" spans="1:13" ht="15" customHeight="1">
      <c r="A864" s="353" t="s">
        <v>4992</v>
      </c>
      <c r="B864" s="386" t="s">
        <v>5729</v>
      </c>
      <c r="C864" s="475" t="s">
        <v>864</v>
      </c>
      <c r="D864" s="360" t="s">
        <v>5631</v>
      </c>
      <c r="E864" s="327" t="s">
        <v>1661</v>
      </c>
      <c r="F864" s="361" t="s">
        <v>5677</v>
      </c>
      <c r="G864" s="330">
        <v>1</v>
      </c>
      <c r="H864" s="331">
        <v>6.82</v>
      </c>
      <c r="I864" s="332"/>
      <c r="J864" s="353"/>
      <c r="K864" s="188">
        <v>800</v>
      </c>
      <c r="L864" s="188"/>
      <c r="M864" s="203"/>
    </row>
    <row r="865" spans="1:13" ht="15" customHeight="1">
      <c r="A865" s="353" t="s">
        <v>4992</v>
      </c>
      <c r="B865" s="386" t="s">
        <v>5730</v>
      </c>
      <c r="C865" s="475" t="s">
        <v>864</v>
      </c>
      <c r="D865" s="360" t="s">
        <v>5631</v>
      </c>
      <c r="E865" s="327" t="s">
        <v>1745</v>
      </c>
      <c r="F865" s="361" t="s">
        <v>5678</v>
      </c>
      <c r="G865" s="330">
        <v>1</v>
      </c>
      <c r="H865" s="331">
        <v>6.82</v>
      </c>
      <c r="I865" s="332"/>
      <c r="J865" s="353"/>
      <c r="K865" s="188">
        <v>800</v>
      </c>
      <c r="L865" s="188"/>
      <c r="M865" s="203"/>
    </row>
    <row r="866" spans="1:13" ht="15" customHeight="1">
      <c r="A866" s="353" t="s">
        <v>4992</v>
      </c>
      <c r="B866" s="386" t="s">
        <v>5731</v>
      </c>
      <c r="C866" s="475" t="s">
        <v>864</v>
      </c>
      <c r="D866" s="360" t="s">
        <v>5631</v>
      </c>
      <c r="E866" s="327" t="s">
        <v>1913</v>
      </c>
      <c r="F866" s="361" t="s">
        <v>5679</v>
      </c>
      <c r="G866" s="330">
        <v>1</v>
      </c>
      <c r="H866" s="331">
        <v>6.82</v>
      </c>
      <c r="I866" s="332"/>
      <c r="J866" s="353"/>
      <c r="K866" s="188">
        <v>800</v>
      </c>
      <c r="L866" s="188"/>
      <c r="M866" s="203"/>
    </row>
    <row r="867" spans="1:13" ht="15" customHeight="1">
      <c r="A867" s="353" t="s">
        <v>4992</v>
      </c>
      <c r="B867" s="386" t="s">
        <v>5732</v>
      </c>
      <c r="C867" s="475" t="s">
        <v>864</v>
      </c>
      <c r="D867" s="360" t="s">
        <v>5631</v>
      </c>
      <c r="E867" s="327" t="s">
        <v>1075</v>
      </c>
      <c r="F867" s="361" t="s">
        <v>5680</v>
      </c>
      <c r="G867" s="330">
        <v>1</v>
      </c>
      <c r="H867" s="331">
        <v>6.82</v>
      </c>
      <c r="I867" s="332"/>
      <c r="J867" s="353"/>
      <c r="K867" s="188">
        <v>880</v>
      </c>
      <c r="L867" s="188"/>
      <c r="M867" s="203"/>
    </row>
    <row r="868" spans="1:13" ht="15" customHeight="1">
      <c r="A868" s="353" t="s">
        <v>4992</v>
      </c>
      <c r="B868" s="386" t="s">
        <v>5733</v>
      </c>
      <c r="C868" s="475" t="s">
        <v>864</v>
      </c>
      <c r="D868" s="360" t="s">
        <v>5631</v>
      </c>
      <c r="E868" s="327" t="s">
        <v>1326</v>
      </c>
      <c r="F868" s="361" t="s">
        <v>5681</v>
      </c>
      <c r="G868" s="330">
        <v>1</v>
      </c>
      <c r="H868" s="331">
        <v>6.82</v>
      </c>
      <c r="I868" s="332"/>
      <c r="J868" s="353"/>
      <c r="K868" s="188">
        <v>880</v>
      </c>
      <c r="L868" s="188"/>
      <c r="M868" s="203"/>
    </row>
    <row r="869" spans="1:13" ht="15" customHeight="1">
      <c r="A869" s="353" t="s">
        <v>4992</v>
      </c>
      <c r="B869" s="386" t="s">
        <v>5734</v>
      </c>
      <c r="C869" s="475" t="s">
        <v>864</v>
      </c>
      <c r="D869" s="360" t="s">
        <v>5631</v>
      </c>
      <c r="E869" s="327" t="s">
        <v>1829</v>
      </c>
      <c r="F869" s="361" t="s">
        <v>5682</v>
      </c>
      <c r="G869" s="330">
        <v>1</v>
      </c>
      <c r="H869" s="331">
        <v>6.82</v>
      </c>
      <c r="I869" s="332"/>
      <c r="J869" s="353"/>
      <c r="K869" s="188">
        <v>880</v>
      </c>
      <c r="L869" s="188"/>
      <c r="M869" s="203"/>
    </row>
    <row r="870" spans="1:13" ht="15" customHeight="1">
      <c r="A870" s="353" t="s">
        <v>4992</v>
      </c>
      <c r="B870" s="386" t="s">
        <v>5735</v>
      </c>
      <c r="C870" s="475" t="s">
        <v>864</v>
      </c>
      <c r="D870" s="360" t="s">
        <v>5631</v>
      </c>
      <c r="E870" s="327" t="s">
        <v>2081</v>
      </c>
      <c r="F870" s="361" t="s">
        <v>5683</v>
      </c>
      <c r="G870" s="330">
        <v>1</v>
      </c>
      <c r="H870" s="331">
        <v>6.82</v>
      </c>
      <c r="I870" s="332"/>
      <c r="J870" s="353"/>
      <c r="K870" s="188">
        <v>880</v>
      </c>
      <c r="L870" s="188"/>
      <c r="M870" s="203"/>
    </row>
    <row r="871" spans="1:13" ht="15" customHeight="1">
      <c r="A871" s="353" t="s">
        <v>4992</v>
      </c>
      <c r="B871" s="386" t="s">
        <v>5736</v>
      </c>
      <c r="C871" s="475" t="s">
        <v>864</v>
      </c>
      <c r="D871" s="360" t="s">
        <v>5631</v>
      </c>
      <c r="E871" s="327" t="s">
        <v>2165</v>
      </c>
      <c r="F871" s="361" t="s">
        <v>5684</v>
      </c>
      <c r="G871" s="330">
        <v>1</v>
      </c>
      <c r="H871" s="331">
        <v>6.82</v>
      </c>
      <c r="I871" s="332"/>
      <c r="J871" s="353"/>
      <c r="K871" s="188">
        <v>880</v>
      </c>
      <c r="L871" s="188"/>
      <c r="M871" s="203"/>
    </row>
    <row r="872" spans="1:13" ht="15" customHeight="1">
      <c r="A872" s="608"/>
      <c r="B872" s="609"/>
      <c r="C872" s="610" t="s">
        <v>17</v>
      </c>
      <c r="D872" s="436" t="s">
        <v>17</v>
      </c>
      <c r="E872" s="437" t="s">
        <v>17</v>
      </c>
      <c r="F872" s="439"/>
      <c r="G872" s="438"/>
      <c r="H872" s="440"/>
      <c r="I872" s="441"/>
      <c r="J872" s="439" t="s">
        <v>17</v>
      </c>
      <c r="K872" s="190"/>
      <c r="L872" s="190"/>
      <c r="M872" s="205"/>
    </row>
    <row r="873" spans="1:13" ht="15" customHeight="1">
      <c r="A873" s="353" t="s">
        <v>4992</v>
      </c>
      <c r="B873" s="354" t="s">
        <v>2252</v>
      </c>
      <c r="C873" s="355" t="s">
        <v>2249</v>
      </c>
      <c r="D873" s="360" t="s">
        <v>2250</v>
      </c>
      <c r="E873" s="327" t="s">
        <v>1075</v>
      </c>
      <c r="F873" s="329" t="s">
        <v>2251</v>
      </c>
      <c r="G873" s="330">
        <v>1</v>
      </c>
      <c r="H873" s="331">
        <v>3</v>
      </c>
      <c r="I873" s="332">
        <v>5.0000000000000001E-3</v>
      </c>
      <c r="J873" s="353" t="s">
        <v>17</v>
      </c>
      <c r="K873" s="188">
        <v>390</v>
      </c>
      <c r="L873" s="188"/>
      <c r="M873" s="203">
        <f t="shared" ref="M873:M931" si="12">K873*L873</f>
        <v>0</v>
      </c>
    </row>
    <row r="874" spans="1:13" ht="15" customHeight="1">
      <c r="A874" s="353" t="s">
        <v>4992</v>
      </c>
      <c r="B874" s="354" t="s">
        <v>2292</v>
      </c>
      <c r="C874" s="355" t="s">
        <v>2249</v>
      </c>
      <c r="D874" s="360" t="s">
        <v>2250</v>
      </c>
      <c r="E874" s="327" t="s">
        <v>2290</v>
      </c>
      <c r="F874" s="329" t="s">
        <v>2291</v>
      </c>
      <c r="G874" s="330">
        <v>1</v>
      </c>
      <c r="H874" s="331">
        <v>3</v>
      </c>
      <c r="I874" s="332">
        <v>5.0000000000000001E-3</v>
      </c>
      <c r="J874" s="353" t="s">
        <v>17</v>
      </c>
      <c r="K874" s="188">
        <v>390</v>
      </c>
      <c r="L874" s="188"/>
      <c r="M874" s="203">
        <f t="shared" si="12"/>
        <v>0</v>
      </c>
    </row>
    <row r="875" spans="1:13" ht="15" customHeight="1">
      <c r="A875" s="353" t="s">
        <v>4992</v>
      </c>
      <c r="B875" s="354" t="s">
        <v>2294</v>
      </c>
      <c r="C875" s="355" t="s">
        <v>2249</v>
      </c>
      <c r="D875" s="360" t="s">
        <v>870</v>
      </c>
      <c r="E875" s="327" t="s">
        <v>2290</v>
      </c>
      <c r="F875" s="329" t="s">
        <v>2293</v>
      </c>
      <c r="G875" s="330">
        <v>1</v>
      </c>
      <c r="H875" s="331">
        <v>3</v>
      </c>
      <c r="I875" s="332">
        <v>8.0000000000000002E-3</v>
      </c>
      <c r="J875" s="353" t="s">
        <v>17</v>
      </c>
      <c r="K875" s="188">
        <v>430</v>
      </c>
      <c r="L875" s="188"/>
      <c r="M875" s="203">
        <f t="shared" si="12"/>
        <v>0</v>
      </c>
    </row>
    <row r="876" spans="1:13" ht="15" customHeight="1">
      <c r="A876" s="353" t="s">
        <v>4992</v>
      </c>
      <c r="B876" s="354" t="s">
        <v>2296</v>
      </c>
      <c r="C876" s="355" t="s">
        <v>2249</v>
      </c>
      <c r="D876" s="360" t="s">
        <v>873</v>
      </c>
      <c r="E876" s="327" t="s">
        <v>2290</v>
      </c>
      <c r="F876" s="329" t="s">
        <v>2295</v>
      </c>
      <c r="G876" s="330">
        <v>1</v>
      </c>
      <c r="H876" s="331">
        <v>3</v>
      </c>
      <c r="I876" s="332">
        <v>5.0000000000000001E-3</v>
      </c>
      <c r="J876" s="353" t="s">
        <v>17</v>
      </c>
      <c r="K876" s="188">
        <v>450</v>
      </c>
      <c r="L876" s="188"/>
      <c r="M876" s="203">
        <f t="shared" si="12"/>
        <v>0</v>
      </c>
    </row>
    <row r="877" spans="1:13" ht="15" customHeight="1">
      <c r="A877" s="353" t="s">
        <v>4992</v>
      </c>
      <c r="B877" s="354" t="s">
        <v>2298</v>
      </c>
      <c r="C877" s="355" t="s">
        <v>2249</v>
      </c>
      <c r="D877" s="360" t="s">
        <v>876</v>
      </c>
      <c r="E877" s="327" t="s">
        <v>2290</v>
      </c>
      <c r="F877" s="329" t="s">
        <v>2297</v>
      </c>
      <c r="G877" s="330">
        <v>1</v>
      </c>
      <c r="H877" s="331">
        <v>3</v>
      </c>
      <c r="I877" s="332">
        <v>5.0000000000000001E-3</v>
      </c>
      <c r="J877" s="353" t="s">
        <v>17</v>
      </c>
      <c r="K877" s="188">
        <v>500</v>
      </c>
      <c r="L877" s="188"/>
      <c r="M877" s="203">
        <f t="shared" si="12"/>
        <v>0</v>
      </c>
    </row>
    <row r="878" spans="1:13" ht="15" customHeight="1">
      <c r="A878" s="353" t="s">
        <v>4992</v>
      </c>
      <c r="B878" s="354" t="s">
        <v>2300</v>
      </c>
      <c r="C878" s="355" t="s">
        <v>2249</v>
      </c>
      <c r="D878" s="360" t="s">
        <v>879</v>
      </c>
      <c r="E878" s="327" t="s">
        <v>2290</v>
      </c>
      <c r="F878" s="329" t="s">
        <v>2299</v>
      </c>
      <c r="G878" s="330">
        <v>1</v>
      </c>
      <c r="H878" s="331">
        <v>3</v>
      </c>
      <c r="I878" s="332">
        <v>5.0000000000000001E-3</v>
      </c>
      <c r="J878" s="353" t="s">
        <v>17</v>
      </c>
      <c r="K878" s="188">
        <v>510</v>
      </c>
      <c r="L878" s="188"/>
      <c r="M878" s="203">
        <f t="shared" si="12"/>
        <v>0</v>
      </c>
    </row>
    <row r="879" spans="1:13" ht="15" customHeight="1">
      <c r="A879" s="353" t="s">
        <v>4992</v>
      </c>
      <c r="B879" s="354" t="s">
        <v>2255</v>
      </c>
      <c r="C879" s="355" t="s">
        <v>2249</v>
      </c>
      <c r="D879" s="360" t="s">
        <v>882</v>
      </c>
      <c r="E879" s="327" t="s">
        <v>1075</v>
      </c>
      <c r="F879" s="329" t="s">
        <v>4554</v>
      </c>
      <c r="G879" s="330">
        <v>1</v>
      </c>
      <c r="H879" s="331">
        <v>3</v>
      </c>
      <c r="I879" s="332">
        <v>8.9999999999999993E-3</v>
      </c>
      <c r="J879" s="353" t="s">
        <v>17</v>
      </c>
      <c r="K879" s="188">
        <v>500</v>
      </c>
      <c r="L879" s="188"/>
      <c r="M879" s="203">
        <f t="shared" si="12"/>
        <v>0</v>
      </c>
    </row>
    <row r="880" spans="1:13" ht="15" customHeight="1">
      <c r="A880" s="353" t="s">
        <v>4992</v>
      </c>
      <c r="B880" s="354" t="s">
        <v>2302</v>
      </c>
      <c r="C880" s="355" t="s">
        <v>2249</v>
      </c>
      <c r="D880" s="360" t="s">
        <v>882</v>
      </c>
      <c r="E880" s="327" t="s">
        <v>2290</v>
      </c>
      <c r="F880" s="329" t="s">
        <v>4555</v>
      </c>
      <c r="G880" s="330">
        <v>1</v>
      </c>
      <c r="H880" s="331">
        <v>3</v>
      </c>
      <c r="I880" s="332">
        <v>8.9999999999999993E-3</v>
      </c>
      <c r="J880" s="353" t="s">
        <v>17</v>
      </c>
      <c r="K880" s="188">
        <v>500</v>
      </c>
      <c r="L880" s="188"/>
      <c r="M880" s="203">
        <f t="shared" si="12"/>
        <v>0</v>
      </c>
    </row>
    <row r="881" spans="1:13" ht="15" customHeight="1">
      <c r="A881" s="353" t="s">
        <v>4992</v>
      </c>
      <c r="B881" s="354" t="s">
        <v>2257</v>
      </c>
      <c r="C881" s="355" t="s">
        <v>2249</v>
      </c>
      <c r="D881" s="360" t="s">
        <v>885</v>
      </c>
      <c r="E881" s="327" t="s">
        <v>1075</v>
      </c>
      <c r="F881" s="329" t="s">
        <v>2256</v>
      </c>
      <c r="G881" s="330">
        <v>1</v>
      </c>
      <c r="H881" s="331">
        <v>4</v>
      </c>
      <c r="I881" s="332">
        <v>6.0000000000000001E-3</v>
      </c>
      <c r="J881" s="353" t="s">
        <v>17</v>
      </c>
      <c r="K881" s="188">
        <v>510</v>
      </c>
      <c r="L881" s="188"/>
      <c r="M881" s="203">
        <f t="shared" si="12"/>
        <v>0</v>
      </c>
    </row>
    <row r="882" spans="1:13" ht="15" customHeight="1">
      <c r="A882" s="353" t="s">
        <v>4992</v>
      </c>
      <c r="B882" s="354" t="s">
        <v>2304</v>
      </c>
      <c r="C882" s="355" t="s">
        <v>2249</v>
      </c>
      <c r="D882" s="360" t="s">
        <v>885</v>
      </c>
      <c r="E882" s="327" t="s">
        <v>2290</v>
      </c>
      <c r="F882" s="329" t="s">
        <v>2303</v>
      </c>
      <c r="G882" s="330">
        <v>1</v>
      </c>
      <c r="H882" s="331">
        <v>4</v>
      </c>
      <c r="I882" s="332">
        <v>6.0000000000000001E-3</v>
      </c>
      <c r="J882" s="353" t="s">
        <v>17</v>
      </c>
      <c r="K882" s="188">
        <v>510</v>
      </c>
      <c r="L882" s="188"/>
      <c r="M882" s="203">
        <f t="shared" si="12"/>
        <v>0</v>
      </c>
    </row>
    <row r="883" spans="1:13" ht="15" customHeight="1">
      <c r="A883" s="353" t="s">
        <v>4992</v>
      </c>
      <c r="B883" s="354" t="s">
        <v>2306</v>
      </c>
      <c r="C883" s="355" t="s">
        <v>2249</v>
      </c>
      <c r="D883" s="360" t="s">
        <v>888</v>
      </c>
      <c r="E883" s="327" t="s">
        <v>2290</v>
      </c>
      <c r="F883" s="329" t="s">
        <v>2305</v>
      </c>
      <c r="G883" s="330">
        <v>1</v>
      </c>
      <c r="H883" s="331">
        <v>4</v>
      </c>
      <c r="I883" s="332">
        <v>6.0000000000000001E-3</v>
      </c>
      <c r="J883" s="353" t="s">
        <v>17</v>
      </c>
      <c r="K883" s="188">
        <v>550</v>
      </c>
      <c r="L883" s="188"/>
      <c r="M883" s="203">
        <f t="shared" si="12"/>
        <v>0</v>
      </c>
    </row>
    <row r="884" spans="1:13" ht="15" customHeight="1">
      <c r="A884" s="353" t="s">
        <v>4992</v>
      </c>
      <c r="B884" s="354" t="s">
        <v>2308</v>
      </c>
      <c r="C884" s="355" t="s">
        <v>2249</v>
      </c>
      <c r="D884" s="360" t="s">
        <v>891</v>
      </c>
      <c r="E884" s="327" t="s">
        <v>2290</v>
      </c>
      <c r="F884" s="329" t="s">
        <v>2307</v>
      </c>
      <c r="G884" s="330">
        <v>1</v>
      </c>
      <c r="H884" s="331">
        <v>4</v>
      </c>
      <c r="I884" s="332">
        <v>6.0000000000000001E-3</v>
      </c>
      <c r="J884" s="353" t="s">
        <v>17</v>
      </c>
      <c r="K884" s="188">
        <v>580</v>
      </c>
      <c r="L884" s="188"/>
      <c r="M884" s="203">
        <f t="shared" si="12"/>
        <v>0</v>
      </c>
    </row>
    <row r="885" spans="1:13" ht="15" customHeight="1">
      <c r="A885" s="353" t="s">
        <v>4992</v>
      </c>
      <c r="B885" s="354" t="s">
        <v>2310</v>
      </c>
      <c r="C885" s="355" t="s">
        <v>2249</v>
      </c>
      <c r="D885" s="360" t="s">
        <v>894</v>
      </c>
      <c r="E885" s="327" t="s">
        <v>2290</v>
      </c>
      <c r="F885" s="329" t="s">
        <v>2309</v>
      </c>
      <c r="G885" s="330">
        <v>1</v>
      </c>
      <c r="H885" s="331">
        <v>3</v>
      </c>
      <c r="I885" s="332">
        <v>5.0000000000000001E-3</v>
      </c>
      <c r="J885" s="353" t="s">
        <v>17</v>
      </c>
      <c r="K885" s="188">
        <v>620</v>
      </c>
      <c r="L885" s="188"/>
      <c r="M885" s="203">
        <f t="shared" si="12"/>
        <v>0</v>
      </c>
    </row>
    <row r="886" spans="1:13" ht="15" customHeight="1">
      <c r="A886" s="353" t="s">
        <v>4992</v>
      </c>
      <c r="B886" s="354" t="s">
        <v>2312</v>
      </c>
      <c r="C886" s="355" t="s">
        <v>2249</v>
      </c>
      <c r="D886" s="360" t="s">
        <v>897</v>
      </c>
      <c r="E886" s="327" t="s">
        <v>2290</v>
      </c>
      <c r="F886" s="329" t="s">
        <v>2311</v>
      </c>
      <c r="G886" s="330">
        <v>1</v>
      </c>
      <c r="H886" s="331">
        <v>4</v>
      </c>
      <c r="I886" s="332">
        <v>6.0000000000000001E-3</v>
      </c>
      <c r="J886" s="353" t="s">
        <v>17</v>
      </c>
      <c r="K886" s="188">
        <v>620</v>
      </c>
      <c r="L886" s="188"/>
      <c r="M886" s="203">
        <f t="shared" si="12"/>
        <v>0</v>
      </c>
    </row>
    <row r="887" spans="1:13" ht="15" customHeight="1">
      <c r="A887" s="353" t="s">
        <v>4992</v>
      </c>
      <c r="B887" s="354" t="s">
        <v>2259</v>
      </c>
      <c r="C887" s="355" t="s">
        <v>2249</v>
      </c>
      <c r="D887" s="360" t="s">
        <v>4426</v>
      </c>
      <c r="E887" s="327" t="s">
        <v>1075</v>
      </c>
      <c r="F887" s="329" t="s">
        <v>4556</v>
      </c>
      <c r="G887" s="330">
        <v>1</v>
      </c>
      <c r="H887" s="331">
        <v>4</v>
      </c>
      <c r="I887" s="332">
        <v>1.2E-2</v>
      </c>
      <c r="J887" s="353" t="s">
        <v>17</v>
      </c>
      <c r="K887" s="188">
        <v>690</v>
      </c>
      <c r="L887" s="188"/>
      <c r="M887" s="203">
        <f t="shared" si="12"/>
        <v>0</v>
      </c>
    </row>
    <row r="888" spans="1:13" ht="15" customHeight="1">
      <c r="A888" s="353" t="s">
        <v>4992</v>
      </c>
      <c r="B888" s="354" t="s">
        <v>2314</v>
      </c>
      <c r="C888" s="355" t="s">
        <v>2249</v>
      </c>
      <c r="D888" s="360" t="s">
        <v>4426</v>
      </c>
      <c r="E888" s="327" t="s">
        <v>2290</v>
      </c>
      <c r="F888" s="329" t="s">
        <v>4557</v>
      </c>
      <c r="G888" s="330">
        <v>1</v>
      </c>
      <c r="H888" s="331">
        <v>4</v>
      </c>
      <c r="I888" s="332">
        <v>1.2E-2</v>
      </c>
      <c r="J888" s="353" t="s">
        <v>17</v>
      </c>
      <c r="K888" s="188">
        <v>690</v>
      </c>
      <c r="L888" s="188"/>
      <c r="M888" s="203">
        <f t="shared" si="12"/>
        <v>0</v>
      </c>
    </row>
    <row r="889" spans="1:13" ht="15" customHeight="1">
      <c r="A889" s="353" t="s">
        <v>4992</v>
      </c>
      <c r="B889" s="354" t="s">
        <v>2261</v>
      </c>
      <c r="C889" s="355" t="s">
        <v>2249</v>
      </c>
      <c r="D889" s="360" t="s">
        <v>903</v>
      </c>
      <c r="E889" s="327" t="s">
        <v>1075</v>
      </c>
      <c r="F889" s="329" t="s">
        <v>2260</v>
      </c>
      <c r="G889" s="330">
        <v>1</v>
      </c>
      <c r="H889" s="331">
        <v>5</v>
      </c>
      <c r="I889" s="332">
        <v>8.0000000000000002E-3</v>
      </c>
      <c r="J889" s="353" t="s">
        <v>17</v>
      </c>
      <c r="K889" s="188">
        <v>630</v>
      </c>
      <c r="L889" s="188"/>
      <c r="M889" s="203">
        <f t="shared" si="12"/>
        <v>0</v>
      </c>
    </row>
    <row r="890" spans="1:13" ht="15" customHeight="1">
      <c r="A890" s="353" t="s">
        <v>4992</v>
      </c>
      <c r="B890" s="354" t="s">
        <v>2316</v>
      </c>
      <c r="C890" s="355" t="s">
        <v>2249</v>
      </c>
      <c r="D890" s="360" t="s">
        <v>903</v>
      </c>
      <c r="E890" s="327" t="s">
        <v>2290</v>
      </c>
      <c r="F890" s="329" t="s">
        <v>2315</v>
      </c>
      <c r="G890" s="330">
        <v>1</v>
      </c>
      <c r="H890" s="331">
        <v>5</v>
      </c>
      <c r="I890" s="332">
        <v>8.0000000000000002E-3</v>
      </c>
      <c r="J890" s="353" t="s">
        <v>17</v>
      </c>
      <c r="K890" s="188">
        <v>630</v>
      </c>
      <c r="L890" s="188"/>
      <c r="M890" s="203">
        <f t="shared" si="12"/>
        <v>0</v>
      </c>
    </row>
    <row r="891" spans="1:13" ht="15" customHeight="1">
      <c r="A891" s="353" t="s">
        <v>4992</v>
      </c>
      <c r="B891" s="354" t="s">
        <v>2318</v>
      </c>
      <c r="C891" s="355" t="s">
        <v>2249</v>
      </c>
      <c r="D891" s="360" t="s">
        <v>906</v>
      </c>
      <c r="E891" s="327" t="s">
        <v>2290</v>
      </c>
      <c r="F891" s="329" t="s">
        <v>2317</v>
      </c>
      <c r="G891" s="330">
        <v>1</v>
      </c>
      <c r="H891" s="331">
        <v>5</v>
      </c>
      <c r="I891" s="332">
        <v>8.0000000000000002E-3</v>
      </c>
      <c r="J891" s="353" t="s">
        <v>17</v>
      </c>
      <c r="K891" s="188">
        <v>670</v>
      </c>
      <c r="L891" s="188"/>
      <c r="M891" s="203">
        <f t="shared" si="12"/>
        <v>0</v>
      </c>
    </row>
    <row r="892" spans="1:13" ht="15" customHeight="1">
      <c r="A892" s="353" t="s">
        <v>4992</v>
      </c>
      <c r="B892" s="354" t="s">
        <v>2320</v>
      </c>
      <c r="C892" s="355" t="s">
        <v>2249</v>
      </c>
      <c r="D892" s="360" t="s">
        <v>909</v>
      </c>
      <c r="E892" s="327" t="s">
        <v>2290</v>
      </c>
      <c r="F892" s="329" t="s">
        <v>2319</v>
      </c>
      <c r="G892" s="330">
        <v>1</v>
      </c>
      <c r="H892" s="331">
        <v>5</v>
      </c>
      <c r="I892" s="332">
        <v>8.0000000000000002E-3</v>
      </c>
      <c r="J892" s="353" t="s">
        <v>17</v>
      </c>
      <c r="K892" s="188">
        <v>690</v>
      </c>
      <c r="L892" s="188"/>
      <c r="M892" s="203">
        <f t="shared" si="12"/>
        <v>0</v>
      </c>
    </row>
    <row r="893" spans="1:13" ht="15" customHeight="1">
      <c r="A893" s="353" t="s">
        <v>4992</v>
      </c>
      <c r="B893" s="354" t="s">
        <v>2322</v>
      </c>
      <c r="C893" s="355" t="s">
        <v>2249</v>
      </c>
      <c r="D893" s="360" t="s">
        <v>912</v>
      </c>
      <c r="E893" s="327" t="s">
        <v>2290</v>
      </c>
      <c r="F893" s="329" t="s">
        <v>2321</v>
      </c>
      <c r="G893" s="330">
        <v>1</v>
      </c>
      <c r="H893" s="331">
        <v>5</v>
      </c>
      <c r="I893" s="332">
        <v>8.0000000000000002E-3</v>
      </c>
      <c r="J893" s="353" t="s">
        <v>17</v>
      </c>
      <c r="K893" s="188">
        <v>740</v>
      </c>
      <c r="L893" s="188"/>
      <c r="M893" s="203">
        <f t="shared" si="12"/>
        <v>0</v>
      </c>
    </row>
    <row r="894" spans="1:13" ht="15" customHeight="1">
      <c r="A894" s="353" t="s">
        <v>4992</v>
      </c>
      <c r="B894" s="354" t="s">
        <v>2324</v>
      </c>
      <c r="C894" s="355" t="s">
        <v>2249</v>
      </c>
      <c r="D894" s="360" t="s">
        <v>915</v>
      </c>
      <c r="E894" s="327" t="s">
        <v>2290</v>
      </c>
      <c r="F894" s="329" t="s">
        <v>2323</v>
      </c>
      <c r="G894" s="330">
        <v>1</v>
      </c>
      <c r="H894" s="331">
        <v>5</v>
      </c>
      <c r="I894" s="332">
        <v>8.0000000000000002E-3</v>
      </c>
      <c r="J894" s="353" t="s">
        <v>17</v>
      </c>
      <c r="K894" s="188">
        <v>730</v>
      </c>
      <c r="L894" s="188"/>
      <c r="M894" s="203">
        <f t="shared" si="12"/>
        <v>0</v>
      </c>
    </row>
    <row r="895" spans="1:13" ht="15" customHeight="1">
      <c r="A895" s="353" t="s">
        <v>4992</v>
      </c>
      <c r="B895" s="354" t="s">
        <v>2263</v>
      </c>
      <c r="C895" s="355" t="s">
        <v>2249</v>
      </c>
      <c r="D895" s="360" t="s">
        <v>918</v>
      </c>
      <c r="E895" s="327" t="s">
        <v>1075</v>
      </c>
      <c r="F895" s="329" t="s">
        <v>4558</v>
      </c>
      <c r="G895" s="330">
        <v>1</v>
      </c>
      <c r="H895" s="331">
        <v>5</v>
      </c>
      <c r="I895" s="332">
        <v>1.4999999999999999E-2</v>
      </c>
      <c r="J895" s="353" t="s">
        <v>17</v>
      </c>
      <c r="K895" s="188">
        <v>870</v>
      </c>
      <c r="L895" s="188"/>
      <c r="M895" s="203">
        <f t="shared" si="12"/>
        <v>0</v>
      </c>
    </row>
    <row r="896" spans="1:13" ht="15" customHeight="1">
      <c r="A896" s="353" t="s">
        <v>4992</v>
      </c>
      <c r="B896" s="354" t="s">
        <v>2326</v>
      </c>
      <c r="C896" s="355" t="s">
        <v>2249</v>
      </c>
      <c r="D896" s="360" t="s">
        <v>918</v>
      </c>
      <c r="E896" s="327" t="s">
        <v>2290</v>
      </c>
      <c r="F896" s="329" t="s">
        <v>4559</v>
      </c>
      <c r="G896" s="330">
        <v>1</v>
      </c>
      <c r="H896" s="331">
        <v>5</v>
      </c>
      <c r="I896" s="332">
        <v>1.4999999999999999E-2</v>
      </c>
      <c r="J896" s="353" t="s">
        <v>17</v>
      </c>
      <c r="K896" s="188">
        <v>870</v>
      </c>
      <c r="L896" s="188"/>
      <c r="M896" s="203">
        <f t="shared" si="12"/>
        <v>0</v>
      </c>
    </row>
    <row r="897" spans="1:13" ht="15" customHeight="1">
      <c r="A897" s="353" t="s">
        <v>4992</v>
      </c>
      <c r="B897" s="354" t="s">
        <v>2265</v>
      </c>
      <c r="C897" s="355" t="s">
        <v>2249</v>
      </c>
      <c r="D897" s="360" t="s">
        <v>921</v>
      </c>
      <c r="E897" s="327" t="s">
        <v>1075</v>
      </c>
      <c r="F897" s="329" t="s">
        <v>2264</v>
      </c>
      <c r="G897" s="330">
        <v>1</v>
      </c>
      <c r="H897" s="331">
        <v>6</v>
      </c>
      <c r="I897" s="332">
        <v>8.9999999999999993E-3</v>
      </c>
      <c r="J897" s="353" t="s">
        <v>17</v>
      </c>
      <c r="K897" s="188">
        <v>690</v>
      </c>
      <c r="L897" s="188"/>
      <c r="M897" s="203">
        <f t="shared" si="12"/>
        <v>0</v>
      </c>
    </row>
    <row r="898" spans="1:13" ht="15" customHeight="1">
      <c r="A898" s="353" t="s">
        <v>4992</v>
      </c>
      <c r="B898" s="354" t="s">
        <v>2328</v>
      </c>
      <c r="C898" s="355" t="s">
        <v>2249</v>
      </c>
      <c r="D898" s="360" t="s">
        <v>921</v>
      </c>
      <c r="E898" s="327" t="s">
        <v>2290</v>
      </c>
      <c r="F898" s="329" t="s">
        <v>2327</v>
      </c>
      <c r="G898" s="330">
        <v>1</v>
      </c>
      <c r="H898" s="331">
        <v>6</v>
      </c>
      <c r="I898" s="332">
        <v>8.9999999999999993E-3</v>
      </c>
      <c r="J898" s="353" t="s">
        <v>17</v>
      </c>
      <c r="K898" s="188">
        <v>690</v>
      </c>
      <c r="L898" s="188"/>
      <c r="M898" s="203">
        <f t="shared" si="12"/>
        <v>0</v>
      </c>
    </row>
    <row r="899" spans="1:13" ht="15" customHeight="1">
      <c r="A899" s="353" t="s">
        <v>4992</v>
      </c>
      <c r="B899" s="354" t="s">
        <v>2330</v>
      </c>
      <c r="C899" s="355" t="s">
        <v>2249</v>
      </c>
      <c r="D899" s="360" t="s">
        <v>924</v>
      </c>
      <c r="E899" s="327" t="s">
        <v>2290</v>
      </c>
      <c r="F899" s="329" t="s">
        <v>2329</v>
      </c>
      <c r="G899" s="330">
        <v>1</v>
      </c>
      <c r="H899" s="331">
        <v>6</v>
      </c>
      <c r="I899" s="332">
        <v>8.9999999999999993E-3</v>
      </c>
      <c r="J899" s="353" t="s">
        <v>17</v>
      </c>
      <c r="K899" s="188">
        <v>840</v>
      </c>
      <c r="L899" s="188"/>
      <c r="M899" s="203">
        <f t="shared" si="12"/>
        <v>0</v>
      </c>
    </row>
    <row r="900" spans="1:13" ht="15" customHeight="1">
      <c r="A900" s="353" t="s">
        <v>4992</v>
      </c>
      <c r="B900" s="354" t="s">
        <v>2332</v>
      </c>
      <c r="C900" s="355" t="s">
        <v>2249</v>
      </c>
      <c r="D900" s="360" t="s">
        <v>927</v>
      </c>
      <c r="E900" s="327" t="s">
        <v>2290</v>
      </c>
      <c r="F900" s="329" t="s">
        <v>2331</v>
      </c>
      <c r="G900" s="330">
        <v>1</v>
      </c>
      <c r="H900" s="331">
        <v>6</v>
      </c>
      <c r="I900" s="332">
        <v>8.9999999999999993E-3</v>
      </c>
      <c r="J900" s="353" t="s">
        <v>17</v>
      </c>
      <c r="K900" s="188">
        <v>810</v>
      </c>
      <c r="L900" s="188"/>
      <c r="M900" s="203">
        <f t="shared" si="12"/>
        <v>0</v>
      </c>
    </row>
    <row r="901" spans="1:13" ht="15" customHeight="1">
      <c r="A901" s="353" t="s">
        <v>4992</v>
      </c>
      <c r="B901" s="354" t="s">
        <v>2334</v>
      </c>
      <c r="C901" s="355" t="s">
        <v>2249</v>
      </c>
      <c r="D901" s="360" t="s">
        <v>930</v>
      </c>
      <c r="E901" s="327" t="s">
        <v>2290</v>
      </c>
      <c r="F901" s="329" t="s">
        <v>2333</v>
      </c>
      <c r="G901" s="330">
        <v>1</v>
      </c>
      <c r="H901" s="331">
        <v>6</v>
      </c>
      <c r="I901" s="332">
        <v>8.9999999999999993E-3</v>
      </c>
      <c r="J901" s="353" t="s">
        <v>17</v>
      </c>
      <c r="K901" s="188">
        <v>860</v>
      </c>
      <c r="L901" s="188"/>
      <c r="M901" s="203">
        <f t="shared" si="12"/>
        <v>0</v>
      </c>
    </row>
    <row r="902" spans="1:13" ht="15" customHeight="1">
      <c r="A902" s="353" t="s">
        <v>4992</v>
      </c>
      <c r="B902" s="354" t="s">
        <v>2336</v>
      </c>
      <c r="C902" s="355" t="s">
        <v>2249</v>
      </c>
      <c r="D902" s="360" t="s">
        <v>933</v>
      </c>
      <c r="E902" s="327" t="s">
        <v>2290</v>
      </c>
      <c r="F902" s="329" t="s">
        <v>2335</v>
      </c>
      <c r="G902" s="330">
        <v>1</v>
      </c>
      <c r="H902" s="331">
        <v>6</v>
      </c>
      <c r="I902" s="332">
        <v>8.9999999999999993E-3</v>
      </c>
      <c r="J902" s="353" t="s">
        <v>17</v>
      </c>
      <c r="K902" s="188">
        <v>840</v>
      </c>
      <c r="L902" s="188"/>
      <c r="M902" s="203">
        <f t="shared" si="12"/>
        <v>0</v>
      </c>
    </row>
    <row r="903" spans="1:13" ht="15" customHeight="1">
      <c r="A903" s="353" t="s">
        <v>4992</v>
      </c>
      <c r="B903" s="354" t="s">
        <v>2268</v>
      </c>
      <c r="C903" s="355" t="s">
        <v>2249</v>
      </c>
      <c r="D903" s="360" t="s">
        <v>936</v>
      </c>
      <c r="E903" s="327" t="s">
        <v>1075</v>
      </c>
      <c r="F903" s="329" t="s">
        <v>4560</v>
      </c>
      <c r="G903" s="330">
        <v>1</v>
      </c>
      <c r="H903" s="331">
        <v>6</v>
      </c>
      <c r="I903" s="332">
        <v>1.4E-2</v>
      </c>
      <c r="J903" s="353" t="s">
        <v>17</v>
      </c>
      <c r="K903" s="188">
        <v>980</v>
      </c>
      <c r="L903" s="188"/>
      <c r="M903" s="203">
        <f t="shared" si="12"/>
        <v>0</v>
      </c>
    </row>
    <row r="904" spans="1:13" ht="15" customHeight="1">
      <c r="A904" s="353" t="s">
        <v>4992</v>
      </c>
      <c r="B904" s="354" t="s">
        <v>2338</v>
      </c>
      <c r="C904" s="355" t="s">
        <v>2249</v>
      </c>
      <c r="D904" s="360" t="s">
        <v>936</v>
      </c>
      <c r="E904" s="327" t="s">
        <v>2290</v>
      </c>
      <c r="F904" s="329" t="s">
        <v>4561</v>
      </c>
      <c r="G904" s="330">
        <v>1</v>
      </c>
      <c r="H904" s="331">
        <v>6</v>
      </c>
      <c r="I904" s="332">
        <v>1.4E-2</v>
      </c>
      <c r="J904" s="353" t="s">
        <v>17</v>
      </c>
      <c r="K904" s="188">
        <v>980</v>
      </c>
      <c r="L904" s="188"/>
      <c r="M904" s="203">
        <f t="shared" si="12"/>
        <v>0</v>
      </c>
    </row>
    <row r="905" spans="1:13" ht="15" customHeight="1">
      <c r="A905" s="353" t="s">
        <v>4992</v>
      </c>
      <c r="B905" s="354" t="s">
        <v>2270</v>
      </c>
      <c r="C905" s="355" t="s">
        <v>2249</v>
      </c>
      <c r="D905" s="360" t="s">
        <v>939</v>
      </c>
      <c r="E905" s="327" t="s">
        <v>1075</v>
      </c>
      <c r="F905" s="329" t="s">
        <v>2269</v>
      </c>
      <c r="G905" s="330">
        <v>1</v>
      </c>
      <c r="H905" s="331">
        <v>8</v>
      </c>
      <c r="I905" s="332">
        <v>1.0999999999999999E-2</v>
      </c>
      <c r="J905" s="353" t="s">
        <v>17</v>
      </c>
      <c r="K905" s="188">
        <v>850</v>
      </c>
      <c r="L905" s="188"/>
      <c r="M905" s="203">
        <f t="shared" si="12"/>
        <v>0</v>
      </c>
    </row>
    <row r="906" spans="1:13" ht="15" customHeight="1">
      <c r="A906" s="353" t="s">
        <v>4992</v>
      </c>
      <c r="B906" s="354" t="s">
        <v>2340</v>
      </c>
      <c r="C906" s="355" t="s">
        <v>2249</v>
      </c>
      <c r="D906" s="360" t="s">
        <v>939</v>
      </c>
      <c r="E906" s="327" t="s">
        <v>2290</v>
      </c>
      <c r="F906" s="329" t="s">
        <v>2339</v>
      </c>
      <c r="G906" s="330">
        <v>1</v>
      </c>
      <c r="H906" s="331">
        <v>8</v>
      </c>
      <c r="I906" s="332">
        <v>1.0999999999999999E-2</v>
      </c>
      <c r="J906" s="353" t="s">
        <v>17</v>
      </c>
      <c r="K906" s="188">
        <v>850</v>
      </c>
      <c r="L906" s="188"/>
      <c r="M906" s="203">
        <f t="shared" si="12"/>
        <v>0</v>
      </c>
    </row>
    <row r="907" spans="1:13" ht="15" customHeight="1">
      <c r="A907" s="353" t="s">
        <v>4992</v>
      </c>
      <c r="B907" s="354" t="s">
        <v>2342</v>
      </c>
      <c r="C907" s="355" t="s">
        <v>2249</v>
      </c>
      <c r="D907" s="360" t="s">
        <v>942</v>
      </c>
      <c r="E907" s="327" t="s">
        <v>2290</v>
      </c>
      <c r="F907" s="329" t="s">
        <v>2341</v>
      </c>
      <c r="G907" s="330">
        <v>1</v>
      </c>
      <c r="H907" s="331">
        <v>8</v>
      </c>
      <c r="I907" s="332">
        <v>1.0999999999999999E-2</v>
      </c>
      <c r="J907" s="353" t="s">
        <v>17</v>
      </c>
      <c r="K907" s="188">
        <v>1070</v>
      </c>
      <c r="L907" s="188"/>
      <c r="M907" s="203">
        <f t="shared" si="12"/>
        <v>0</v>
      </c>
    </row>
    <row r="908" spans="1:13" ht="15" customHeight="1">
      <c r="A908" s="353" t="s">
        <v>4992</v>
      </c>
      <c r="B908" s="354" t="s">
        <v>2344</v>
      </c>
      <c r="C908" s="355" t="s">
        <v>2249</v>
      </c>
      <c r="D908" s="360" t="s">
        <v>945</v>
      </c>
      <c r="E908" s="327" t="s">
        <v>2290</v>
      </c>
      <c r="F908" s="329" t="s">
        <v>2343</v>
      </c>
      <c r="G908" s="330">
        <v>1</v>
      </c>
      <c r="H908" s="331">
        <v>8</v>
      </c>
      <c r="I908" s="332">
        <v>1.2999999999999999E-2</v>
      </c>
      <c r="J908" s="353" t="s">
        <v>17</v>
      </c>
      <c r="K908" s="188">
        <v>1060</v>
      </c>
      <c r="L908" s="188"/>
      <c r="M908" s="203">
        <f t="shared" si="12"/>
        <v>0</v>
      </c>
    </row>
    <row r="909" spans="1:13" ht="15" customHeight="1">
      <c r="A909" s="353" t="s">
        <v>4992</v>
      </c>
      <c r="B909" s="354" t="s">
        <v>2346</v>
      </c>
      <c r="C909" s="355" t="s">
        <v>2249</v>
      </c>
      <c r="D909" s="360" t="s">
        <v>948</v>
      </c>
      <c r="E909" s="327" t="s">
        <v>2290</v>
      </c>
      <c r="F909" s="329" t="s">
        <v>2345</v>
      </c>
      <c r="G909" s="330">
        <v>1</v>
      </c>
      <c r="H909" s="331">
        <v>8</v>
      </c>
      <c r="I909" s="332">
        <v>1.2999999999999999E-2</v>
      </c>
      <c r="J909" s="353" t="s">
        <v>17</v>
      </c>
      <c r="K909" s="188">
        <v>1100</v>
      </c>
      <c r="L909" s="188"/>
      <c r="M909" s="203">
        <f t="shared" si="12"/>
        <v>0</v>
      </c>
    </row>
    <row r="910" spans="1:13" ht="15" customHeight="1">
      <c r="A910" s="353" t="s">
        <v>4992</v>
      </c>
      <c r="B910" s="354" t="s">
        <v>2348</v>
      </c>
      <c r="C910" s="355" t="s">
        <v>2249</v>
      </c>
      <c r="D910" s="360" t="s">
        <v>951</v>
      </c>
      <c r="E910" s="327" t="s">
        <v>2290</v>
      </c>
      <c r="F910" s="329" t="s">
        <v>2347</v>
      </c>
      <c r="G910" s="330">
        <v>1</v>
      </c>
      <c r="H910" s="331">
        <v>8</v>
      </c>
      <c r="I910" s="332">
        <v>1.2999999999999999E-2</v>
      </c>
      <c r="J910" s="353" t="s">
        <v>17</v>
      </c>
      <c r="K910" s="188">
        <v>1070</v>
      </c>
      <c r="L910" s="188"/>
      <c r="M910" s="203">
        <f t="shared" si="12"/>
        <v>0</v>
      </c>
    </row>
    <row r="911" spans="1:13" ht="15" customHeight="1">
      <c r="A911" s="353" t="s">
        <v>4992</v>
      </c>
      <c r="B911" s="354" t="s">
        <v>2272</v>
      </c>
      <c r="C911" s="355" t="s">
        <v>2249</v>
      </c>
      <c r="D911" s="360" t="s">
        <v>954</v>
      </c>
      <c r="E911" s="327" t="s">
        <v>1075</v>
      </c>
      <c r="F911" s="329" t="s">
        <v>4562</v>
      </c>
      <c r="G911" s="330">
        <v>1</v>
      </c>
      <c r="H911" s="331">
        <v>7</v>
      </c>
      <c r="I911" s="332">
        <v>1.9E-2</v>
      </c>
      <c r="J911" s="353" t="s">
        <v>17</v>
      </c>
      <c r="K911" s="188">
        <v>1350</v>
      </c>
      <c r="L911" s="188"/>
      <c r="M911" s="203">
        <f t="shared" si="12"/>
        <v>0</v>
      </c>
    </row>
    <row r="912" spans="1:13" ht="15" customHeight="1">
      <c r="A912" s="353" t="s">
        <v>4992</v>
      </c>
      <c r="B912" s="354" t="s">
        <v>2350</v>
      </c>
      <c r="C912" s="355" t="s">
        <v>2249</v>
      </c>
      <c r="D912" s="360" t="s">
        <v>954</v>
      </c>
      <c r="E912" s="327" t="s">
        <v>2290</v>
      </c>
      <c r="F912" s="329" t="s">
        <v>4563</v>
      </c>
      <c r="G912" s="330">
        <v>1</v>
      </c>
      <c r="H912" s="331">
        <v>7</v>
      </c>
      <c r="I912" s="332">
        <v>1.9E-2</v>
      </c>
      <c r="J912" s="353" t="s">
        <v>17</v>
      </c>
      <c r="K912" s="188">
        <v>1350</v>
      </c>
      <c r="L912" s="188"/>
      <c r="M912" s="203">
        <f t="shared" si="12"/>
        <v>0</v>
      </c>
    </row>
    <row r="913" spans="1:13" ht="15" customHeight="1">
      <c r="A913" s="353" t="s">
        <v>4992</v>
      </c>
      <c r="B913" s="354" t="s">
        <v>2352</v>
      </c>
      <c r="C913" s="355" t="s">
        <v>2249</v>
      </c>
      <c r="D913" s="360" t="s">
        <v>957</v>
      </c>
      <c r="E913" s="327" t="s">
        <v>2290</v>
      </c>
      <c r="F913" s="329" t="s">
        <v>2351</v>
      </c>
      <c r="G913" s="330">
        <v>1</v>
      </c>
      <c r="H913" s="331">
        <v>4</v>
      </c>
      <c r="I913" s="332">
        <v>7.0000000000000001E-3</v>
      </c>
      <c r="J913" s="353" t="s">
        <v>17</v>
      </c>
      <c r="K913" s="188">
        <v>570</v>
      </c>
      <c r="L913" s="188"/>
      <c r="M913" s="203">
        <f t="shared" si="12"/>
        <v>0</v>
      </c>
    </row>
    <row r="914" spans="1:13" ht="15" customHeight="1">
      <c r="A914" s="353" t="s">
        <v>4992</v>
      </c>
      <c r="B914" s="354" t="s">
        <v>2354</v>
      </c>
      <c r="C914" s="355" t="s">
        <v>2249</v>
      </c>
      <c r="D914" s="360" t="s">
        <v>960</v>
      </c>
      <c r="E914" s="327" t="s">
        <v>2290</v>
      </c>
      <c r="F914" s="329" t="s">
        <v>2353</v>
      </c>
      <c r="G914" s="330">
        <v>1</v>
      </c>
      <c r="H914" s="331">
        <v>1</v>
      </c>
      <c r="I914" s="332">
        <v>2E-3</v>
      </c>
      <c r="J914" s="353" t="s">
        <v>17</v>
      </c>
      <c r="K914" s="188">
        <v>170</v>
      </c>
      <c r="L914" s="188"/>
      <c r="M914" s="203">
        <f t="shared" si="12"/>
        <v>0</v>
      </c>
    </row>
    <row r="915" spans="1:13" ht="15" customHeight="1">
      <c r="A915" s="353" t="s">
        <v>4992</v>
      </c>
      <c r="B915" s="354" t="s">
        <v>2356</v>
      </c>
      <c r="C915" s="355" t="s">
        <v>2249</v>
      </c>
      <c r="D915" s="360" t="s">
        <v>963</v>
      </c>
      <c r="E915" s="327" t="s">
        <v>2290</v>
      </c>
      <c r="F915" s="329" t="s">
        <v>2355</v>
      </c>
      <c r="G915" s="330">
        <v>1</v>
      </c>
      <c r="H915" s="331">
        <v>2</v>
      </c>
      <c r="I915" s="332">
        <v>2E-3</v>
      </c>
      <c r="J915" s="353" t="s">
        <v>17</v>
      </c>
      <c r="K915" s="188">
        <v>220</v>
      </c>
      <c r="L915" s="188"/>
      <c r="M915" s="203">
        <f t="shared" si="12"/>
        <v>0</v>
      </c>
    </row>
    <row r="916" spans="1:13" ht="15" customHeight="1">
      <c r="A916" s="353" t="s">
        <v>4992</v>
      </c>
      <c r="B916" s="354" t="s">
        <v>2274</v>
      </c>
      <c r="C916" s="355" t="s">
        <v>2249</v>
      </c>
      <c r="D916" s="360" t="s">
        <v>966</v>
      </c>
      <c r="E916" s="327" t="s">
        <v>1075</v>
      </c>
      <c r="F916" s="329" t="s">
        <v>2273</v>
      </c>
      <c r="G916" s="330">
        <v>1</v>
      </c>
      <c r="H916" s="331">
        <v>3</v>
      </c>
      <c r="I916" s="332">
        <v>4.0000000000000001E-3</v>
      </c>
      <c r="J916" s="353" t="s">
        <v>17</v>
      </c>
      <c r="K916" s="188">
        <v>360</v>
      </c>
      <c r="L916" s="188"/>
      <c r="M916" s="203">
        <f t="shared" si="12"/>
        <v>0</v>
      </c>
    </row>
    <row r="917" spans="1:13" ht="15" customHeight="1">
      <c r="A917" s="353" t="s">
        <v>4992</v>
      </c>
      <c r="B917" s="354" t="s">
        <v>2358</v>
      </c>
      <c r="C917" s="355" t="s">
        <v>2249</v>
      </c>
      <c r="D917" s="360" t="s">
        <v>966</v>
      </c>
      <c r="E917" s="327" t="s">
        <v>2290</v>
      </c>
      <c r="F917" s="329" t="s">
        <v>2357</v>
      </c>
      <c r="G917" s="330">
        <v>1</v>
      </c>
      <c r="H917" s="331">
        <v>3</v>
      </c>
      <c r="I917" s="332">
        <v>4.0000000000000001E-3</v>
      </c>
      <c r="J917" s="353" t="s">
        <v>17</v>
      </c>
      <c r="K917" s="188">
        <v>360</v>
      </c>
      <c r="L917" s="188"/>
      <c r="M917" s="203">
        <f t="shared" si="12"/>
        <v>0</v>
      </c>
    </row>
    <row r="918" spans="1:13" ht="15" customHeight="1">
      <c r="A918" s="353" t="s">
        <v>4992</v>
      </c>
      <c r="B918" s="354" t="s">
        <v>2276</v>
      </c>
      <c r="C918" s="355" t="s">
        <v>2249</v>
      </c>
      <c r="D918" s="360" t="s">
        <v>969</v>
      </c>
      <c r="E918" s="327" t="s">
        <v>1075</v>
      </c>
      <c r="F918" s="329" t="s">
        <v>4564</v>
      </c>
      <c r="G918" s="330">
        <v>1</v>
      </c>
      <c r="H918" s="331">
        <v>3</v>
      </c>
      <c r="I918" s="332">
        <v>8.0000000000000002E-3</v>
      </c>
      <c r="J918" s="353" t="s">
        <v>17</v>
      </c>
      <c r="K918" s="188">
        <v>450</v>
      </c>
      <c r="L918" s="188"/>
      <c r="M918" s="203">
        <f t="shared" si="12"/>
        <v>0</v>
      </c>
    </row>
    <row r="919" spans="1:13" ht="15" customHeight="1">
      <c r="A919" s="353" t="s">
        <v>4992</v>
      </c>
      <c r="B919" s="354" t="s">
        <v>2360</v>
      </c>
      <c r="C919" s="355" t="s">
        <v>2249</v>
      </c>
      <c r="D919" s="360" t="s">
        <v>969</v>
      </c>
      <c r="E919" s="327" t="s">
        <v>2290</v>
      </c>
      <c r="F919" s="329" t="s">
        <v>4565</v>
      </c>
      <c r="G919" s="330">
        <v>1</v>
      </c>
      <c r="H919" s="331">
        <v>3</v>
      </c>
      <c r="I919" s="332">
        <v>8.0000000000000002E-3</v>
      </c>
      <c r="J919" s="353" t="s">
        <v>17</v>
      </c>
      <c r="K919" s="188">
        <v>450</v>
      </c>
      <c r="L919" s="188"/>
      <c r="M919" s="203">
        <f t="shared" si="12"/>
        <v>0</v>
      </c>
    </row>
    <row r="920" spans="1:13" ht="15" customHeight="1">
      <c r="A920" s="353" t="s">
        <v>4992</v>
      </c>
      <c r="B920" s="354" t="s">
        <v>2278</v>
      </c>
      <c r="C920" s="355" t="s">
        <v>2249</v>
      </c>
      <c r="D920" s="360" t="s">
        <v>972</v>
      </c>
      <c r="E920" s="327" t="s">
        <v>1075</v>
      </c>
      <c r="F920" s="329" t="s">
        <v>2277</v>
      </c>
      <c r="G920" s="330">
        <v>1</v>
      </c>
      <c r="H920" s="331">
        <v>3</v>
      </c>
      <c r="I920" s="332">
        <v>5.0000000000000001E-3</v>
      </c>
      <c r="J920" s="353" t="s">
        <v>17</v>
      </c>
      <c r="K920" s="188">
        <v>420</v>
      </c>
      <c r="L920" s="188"/>
      <c r="M920" s="203">
        <f t="shared" si="12"/>
        <v>0</v>
      </c>
    </row>
    <row r="921" spans="1:13" ht="15" customHeight="1">
      <c r="A921" s="353" t="s">
        <v>4992</v>
      </c>
      <c r="B921" s="354" t="s">
        <v>2362</v>
      </c>
      <c r="C921" s="355" t="s">
        <v>2249</v>
      </c>
      <c r="D921" s="360" t="s">
        <v>972</v>
      </c>
      <c r="E921" s="327" t="s">
        <v>2290</v>
      </c>
      <c r="F921" s="329" t="s">
        <v>2361</v>
      </c>
      <c r="G921" s="330">
        <v>1</v>
      </c>
      <c r="H921" s="331">
        <v>3</v>
      </c>
      <c r="I921" s="332">
        <v>5.0000000000000001E-3</v>
      </c>
      <c r="J921" s="353" t="s">
        <v>17</v>
      </c>
      <c r="K921" s="188">
        <v>420</v>
      </c>
      <c r="L921" s="188"/>
      <c r="M921" s="203">
        <f t="shared" si="12"/>
        <v>0</v>
      </c>
    </row>
    <row r="922" spans="1:13" ht="15" customHeight="1">
      <c r="A922" s="353" t="s">
        <v>4992</v>
      </c>
      <c r="B922" s="354" t="s">
        <v>2280</v>
      </c>
      <c r="C922" s="355" t="s">
        <v>2249</v>
      </c>
      <c r="D922" s="360" t="s">
        <v>975</v>
      </c>
      <c r="E922" s="327" t="s">
        <v>1075</v>
      </c>
      <c r="F922" s="329" t="s">
        <v>4566</v>
      </c>
      <c r="G922" s="330">
        <v>1</v>
      </c>
      <c r="H922" s="331">
        <v>3</v>
      </c>
      <c r="I922" s="332">
        <v>8.9999999999999993E-3</v>
      </c>
      <c r="J922" s="353" t="s">
        <v>17</v>
      </c>
      <c r="K922" s="188">
        <v>530</v>
      </c>
      <c r="L922" s="188"/>
      <c r="M922" s="203">
        <f t="shared" si="12"/>
        <v>0</v>
      </c>
    </row>
    <row r="923" spans="1:13" ht="15" customHeight="1">
      <c r="A923" s="353" t="s">
        <v>4992</v>
      </c>
      <c r="B923" s="354" t="s">
        <v>2364</v>
      </c>
      <c r="C923" s="355" t="s">
        <v>2249</v>
      </c>
      <c r="D923" s="360" t="s">
        <v>975</v>
      </c>
      <c r="E923" s="327" t="s">
        <v>2290</v>
      </c>
      <c r="F923" s="329" t="s">
        <v>4567</v>
      </c>
      <c r="G923" s="330">
        <v>1</v>
      </c>
      <c r="H923" s="331">
        <v>3</v>
      </c>
      <c r="I923" s="332">
        <v>8.9999999999999993E-3</v>
      </c>
      <c r="J923" s="353" t="s">
        <v>17</v>
      </c>
      <c r="K923" s="188">
        <v>530</v>
      </c>
      <c r="L923" s="188"/>
      <c r="M923" s="203">
        <f t="shared" si="12"/>
        <v>0</v>
      </c>
    </row>
    <row r="924" spans="1:13" ht="15" customHeight="1">
      <c r="A924" s="353" t="s">
        <v>4992</v>
      </c>
      <c r="B924" s="354" t="s">
        <v>2282</v>
      </c>
      <c r="C924" s="355" t="s">
        <v>2249</v>
      </c>
      <c r="D924" s="360" t="s">
        <v>978</v>
      </c>
      <c r="E924" s="327" t="s">
        <v>1075</v>
      </c>
      <c r="F924" s="329" t="s">
        <v>2281</v>
      </c>
      <c r="G924" s="330">
        <v>1</v>
      </c>
      <c r="H924" s="331">
        <v>4</v>
      </c>
      <c r="I924" s="332">
        <v>6.0000000000000001E-3</v>
      </c>
      <c r="J924" s="353" t="s">
        <v>17</v>
      </c>
      <c r="K924" s="188">
        <v>540</v>
      </c>
      <c r="L924" s="188"/>
      <c r="M924" s="203">
        <f t="shared" si="12"/>
        <v>0</v>
      </c>
    </row>
    <row r="925" spans="1:13" ht="15" customHeight="1">
      <c r="A925" s="353" t="s">
        <v>4992</v>
      </c>
      <c r="B925" s="354" t="s">
        <v>2366</v>
      </c>
      <c r="C925" s="355" t="s">
        <v>2249</v>
      </c>
      <c r="D925" s="360" t="s">
        <v>978</v>
      </c>
      <c r="E925" s="327" t="s">
        <v>2290</v>
      </c>
      <c r="F925" s="329" t="s">
        <v>2365</v>
      </c>
      <c r="G925" s="330">
        <v>1</v>
      </c>
      <c r="H925" s="331">
        <v>4</v>
      </c>
      <c r="I925" s="332">
        <v>6.0000000000000001E-3</v>
      </c>
      <c r="J925" s="353" t="s">
        <v>17</v>
      </c>
      <c r="K925" s="188">
        <v>540</v>
      </c>
      <c r="L925" s="188"/>
      <c r="M925" s="203">
        <f t="shared" si="12"/>
        <v>0</v>
      </c>
    </row>
    <row r="926" spans="1:13" ht="15" customHeight="1">
      <c r="A926" s="353" t="s">
        <v>4992</v>
      </c>
      <c r="B926" s="354" t="s">
        <v>2284</v>
      </c>
      <c r="C926" s="355" t="s">
        <v>2249</v>
      </c>
      <c r="D926" s="360" t="s">
        <v>981</v>
      </c>
      <c r="E926" s="327" t="s">
        <v>1075</v>
      </c>
      <c r="F926" s="329" t="s">
        <v>4568</v>
      </c>
      <c r="G926" s="330">
        <v>1</v>
      </c>
      <c r="H926" s="331">
        <v>4</v>
      </c>
      <c r="I926" s="332">
        <v>1.2E-2</v>
      </c>
      <c r="J926" s="353" t="s">
        <v>17</v>
      </c>
      <c r="K926" s="188">
        <v>690</v>
      </c>
      <c r="L926" s="188"/>
      <c r="M926" s="203">
        <f t="shared" si="12"/>
        <v>0</v>
      </c>
    </row>
    <row r="927" spans="1:13" ht="15" customHeight="1">
      <c r="A927" s="353" t="s">
        <v>4992</v>
      </c>
      <c r="B927" s="354" t="s">
        <v>2368</v>
      </c>
      <c r="C927" s="355" t="s">
        <v>2249</v>
      </c>
      <c r="D927" s="360" t="s">
        <v>981</v>
      </c>
      <c r="E927" s="327" t="s">
        <v>2290</v>
      </c>
      <c r="F927" s="329" t="s">
        <v>4569</v>
      </c>
      <c r="G927" s="330">
        <v>1</v>
      </c>
      <c r="H927" s="331">
        <v>4</v>
      </c>
      <c r="I927" s="332">
        <v>1.2E-2</v>
      </c>
      <c r="J927" s="353" t="s">
        <v>17</v>
      </c>
      <c r="K927" s="188">
        <v>690</v>
      </c>
      <c r="L927" s="188"/>
      <c r="M927" s="203">
        <f t="shared" si="12"/>
        <v>0</v>
      </c>
    </row>
    <row r="928" spans="1:13" ht="15" customHeight="1">
      <c r="A928" s="353" t="s">
        <v>4992</v>
      </c>
      <c r="B928" s="597" t="s">
        <v>2286</v>
      </c>
      <c r="C928" s="611" t="s">
        <v>2249</v>
      </c>
      <c r="D928" s="599" t="s">
        <v>984</v>
      </c>
      <c r="E928" s="600" t="s">
        <v>1075</v>
      </c>
      <c r="F928" s="601" t="s">
        <v>2285</v>
      </c>
      <c r="G928" s="602">
        <v>1</v>
      </c>
      <c r="H928" s="603">
        <v>7</v>
      </c>
      <c r="I928" s="604">
        <v>1.0999999999999999E-2</v>
      </c>
      <c r="J928" s="607" t="s">
        <v>7742</v>
      </c>
      <c r="K928" s="606">
        <v>748</v>
      </c>
      <c r="L928" s="188"/>
      <c r="M928" s="203">
        <f t="shared" si="12"/>
        <v>0</v>
      </c>
    </row>
    <row r="929" spans="1:13" ht="15" customHeight="1">
      <c r="A929" s="353" t="s">
        <v>4992</v>
      </c>
      <c r="B929" s="597" t="s">
        <v>2370</v>
      </c>
      <c r="C929" s="611" t="s">
        <v>2249</v>
      </c>
      <c r="D929" s="599" t="s">
        <v>984</v>
      </c>
      <c r="E929" s="600" t="s">
        <v>2290</v>
      </c>
      <c r="F929" s="601" t="s">
        <v>2369</v>
      </c>
      <c r="G929" s="602">
        <v>1</v>
      </c>
      <c r="H929" s="603">
        <v>7</v>
      </c>
      <c r="I929" s="604">
        <v>1.0999999999999999E-2</v>
      </c>
      <c r="J929" s="607" t="s">
        <v>7742</v>
      </c>
      <c r="K929" s="606">
        <v>748</v>
      </c>
      <c r="L929" s="188"/>
      <c r="M929" s="203">
        <f t="shared" si="12"/>
        <v>0</v>
      </c>
    </row>
    <row r="930" spans="1:13" ht="15" customHeight="1">
      <c r="A930" s="353" t="s">
        <v>4992</v>
      </c>
      <c r="B930" s="597" t="s">
        <v>2288</v>
      </c>
      <c r="C930" s="611" t="s">
        <v>2249</v>
      </c>
      <c r="D930" s="599" t="s">
        <v>987</v>
      </c>
      <c r="E930" s="600" t="s">
        <v>1075</v>
      </c>
      <c r="F930" s="601" t="s">
        <v>4570</v>
      </c>
      <c r="G930" s="602">
        <v>1</v>
      </c>
      <c r="H930" s="603">
        <v>7</v>
      </c>
      <c r="I930" s="604">
        <v>2.1999999999999999E-2</v>
      </c>
      <c r="J930" s="607" t="s">
        <v>7744</v>
      </c>
      <c r="K930" s="606">
        <v>1097</v>
      </c>
      <c r="L930" s="188"/>
      <c r="M930" s="203">
        <f t="shared" si="12"/>
        <v>0</v>
      </c>
    </row>
    <row r="931" spans="1:13" ht="15" customHeight="1">
      <c r="A931" s="353" t="s">
        <v>4992</v>
      </c>
      <c r="B931" s="597" t="s">
        <v>2372</v>
      </c>
      <c r="C931" s="611" t="s">
        <v>2249</v>
      </c>
      <c r="D931" s="599" t="s">
        <v>987</v>
      </c>
      <c r="E931" s="600" t="s">
        <v>2290</v>
      </c>
      <c r="F931" s="601" t="s">
        <v>4571</v>
      </c>
      <c r="G931" s="602">
        <v>1</v>
      </c>
      <c r="H931" s="603">
        <v>7</v>
      </c>
      <c r="I931" s="604">
        <v>2.1999999999999999E-2</v>
      </c>
      <c r="J931" s="607" t="s">
        <v>7744</v>
      </c>
      <c r="K931" s="606">
        <v>1097</v>
      </c>
      <c r="L931" s="188"/>
      <c r="M931" s="203">
        <f t="shared" si="12"/>
        <v>0</v>
      </c>
    </row>
    <row r="932" spans="1:13" ht="15" customHeight="1">
      <c r="A932" s="353" t="s">
        <v>4992</v>
      </c>
      <c r="B932" s="328" t="s">
        <v>5744</v>
      </c>
      <c r="C932" s="355" t="s">
        <v>2249</v>
      </c>
      <c r="D932" s="360" t="s">
        <v>5632</v>
      </c>
      <c r="E932" s="327" t="s">
        <v>2290</v>
      </c>
      <c r="F932" s="361" t="s">
        <v>5737</v>
      </c>
      <c r="G932" s="330">
        <v>1</v>
      </c>
      <c r="H932" s="331">
        <v>6.28</v>
      </c>
      <c r="I932" s="332"/>
      <c r="J932" s="353"/>
      <c r="K932" s="188">
        <v>780</v>
      </c>
      <c r="L932" s="188"/>
      <c r="M932" s="203"/>
    </row>
    <row r="933" spans="1:13" ht="15" customHeight="1">
      <c r="A933" s="353" t="s">
        <v>4992</v>
      </c>
      <c r="B933" s="328" t="s">
        <v>5745</v>
      </c>
      <c r="C933" s="355" t="s">
        <v>2249</v>
      </c>
      <c r="D933" s="360" t="s">
        <v>5629</v>
      </c>
      <c r="E933" s="327" t="s">
        <v>1075</v>
      </c>
      <c r="F933" s="361" t="s">
        <v>5738</v>
      </c>
      <c r="G933" s="330">
        <v>1</v>
      </c>
      <c r="H933" s="331">
        <v>5.14</v>
      </c>
      <c r="I933" s="332"/>
      <c r="J933" s="353"/>
      <c r="K933" s="188">
        <v>750</v>
      </c>
      <c r="L933" s="188"/>
      <c r="M933" s="203"/>
    </row>
    <row r="934" spans="1:13" ht="15" customHeight="1">
      <c r="A934" s="353" t="s">
        <v>4992</v>
      </c>
      <c r="B934" s="328" t="s">
        <v>5746</v>
      </c>
      <c r="C934" s="355" t="s">
        <v>2249</v>
      </c>
      <c r="D934" s="360" t="s">
        <v>5629</v>
      </c>
      <c r="E934" s="327" t="s">
        <v>2290</v>
      </c>
      <c r="F934" s="361" t="s">
        <v>5739</v>
      </c>
      <c r="G934" s="330">
        <v>1</v>
      </c>
      <c r="H934" s="331">
        <v>5.14</v>
      </c>
      <c r="I934" s="332"/>
      <c r="J934" s="353"/>
      <c r="K934" s="188">
        <v>750</v>
      </c>
      <c r="L934" s="188"/>
      <c r="M934" s="203"/>
    </row>
    <row r="935" spans="1:13" ht="15" customHeight="1">
      <c r="A935" s="353" t="s">
        <v>4992</v>
      </c>
      <c r="B935" s="328" t="s">
        <v>5747</v>
      </c>
      <c r="C935" s="355" t="s">
        <v>2249</v>
      </c>
      <c r="D935" s="360" t="s">
        <v>5630</v>
      </c>
      <c r="E935" s="327" t="s">
        <v>1075</v>
      </c>
      <c r="F935" s="361" t="s">
        <v>5740</v>
      </c>
      <c r="G935" s="330">
        <v>1</v>
      </c>
      <c r="H935" s="331"/>
      <c r="I935" s="332"/>
      <c r="J935" s="353"/>
      <c r="K935" s="188">
        <v>1460</v>
      </c>
      <c r="L935" s="188"/>
      <c r="M935" s="203"/>
    </row>
    <row r="936" spans="1:13" ht="15" customHeight="1">
      <c r="A936" s="353" t="s">
        <v>4992</v>
      </c>
      <c r="B936" s="328" t="s">
        <v>5748</v>
      </c>
      <c r="C936" s="355" t="s">
        <v>2249</v>
      </c>
      <c r="D936" s="360" t="s">
        <v>5630</v>
      </c>
      <c r="E936" s="327" t="s">
        <v>2290</v>
      </c>
      <c r="F936" s="361" t="s">
        <v>5741</v>
      </c>
      <c r="G936" s="330">
        <v>1</v>
      </c>
      <c r="H936" s="331"/>
      <c r="I936" s="332"/>
      <c r="J936" s="353"/>
      <c r="K936" s="188">
        <v>1460</v>
      </c>
      <c r="L936" s="188"/>
      <c r="M936" s="203"/>
    </row>
    <row r="937" spans="1:13" ht="15" customHeight="1">
      <c r="A937" s="353" t="s">
        <v>4992</v>
      </c>
      <c r="B937" s="328" t="s">
        <v>5749</v>
      </c>
      <c r="C937" s="355" t="s">
        <v>2249</v>
      </c>
      <c r="D937" s="360" t="s">
        <v>5631</v>
      </c>
      <c r="E937" s="327" t="s">
        <v>1075</v>
      </c>
      <c r="F937" s="361" t="s">
        <v>5742</v>
      </c>
      <c r="G937" s="330">
        <v>1</v>
      </c>
      <c r="H937" s="331">
        <v>6.82</v>
      </c>
      <c r="I937" s="332"/>
      <c r="J937" s="353"/>
      <c r="K937" s="188">
        <v>880</v>
      </c>
      <c r="L937" s="188"/>
      <c r="M937" s="203"/>
    </row>
    <row r="938" spans="1:13" ht="15" customHeight="1">
      <c r="A938" s="353" t="s">
        <v>4992</v>
      </c>
      <c r="B938" s="328" t="s">
        <v>5750</v>
      </c>
      <c r="C938" s="355" t="s">
        <v>2249</v>
      </c>
      <c r="D938" s="360" t="s">
        <v>5631</v>
      </c>
      <c r="E938" s="327" t="s">
        <v>2290</v>
      </c>
      <c r="F938" s="361" t="s">
        <v>5743</v>
      </c>
      <c r="G938" s="330">
        <v>1</v>
      </c>
      <c r="H938" s="331">
        <v>6.82</v>
      </c>
      <c r="I938" s="332"/>
      <c r="J938" s="353"/>
      <c r="K938" s="188">
        <v>880</v>
      </c>
      <c r="L938" s="188"/>
      <c r="M938" s="203"/>
    </row>
    <row r="939" spans="1:13" ht="15" customHeight="1">
      <c r="A939" s="608"/>
      <c r="B939" s="612"/>
      <c r="C939" s="610" t="s">
        <v>17</v>
      </c>
      <c r="D939" s="436" t="s">
        <v>17</v>
      </c>
      <c r="E939" s="437" t="s">
        <v>17</v>
      </c>
      <c r="F939" s="439"/>
      <c r="G939" s="438"/>
      <c r="H939" s="440"/>
      <c r="I939" s="441"/>
      <c r="J939" s="439" t="s">
        <v>17</v>
      </c>
      <c r="K939" s="190"/>
      <c r="L939" s="190"/>
      <c r="M939" s="205"/>
    </row>
    <row r="940" spans="1:13" ht="15" customHeight="1">
      <c r="A940" s="353" t="s">
        <v>4992</v>
      </c>
      <c r="B940" s="354" t="s">
        <v>4793</v>
      </c>
      <c r="C940" s="355" t="s">
        <v>4794</v>
      </c>
      <c r="D940" s="356" t="s">
        <v>2250</v>
      </c>
      <c r="E940" s="357" t="s">
        <v>4372</v>
      </c>
      <c r="F940" s="528" t="s">
        <v>4792</v>
      </c>
      <c r="G940" s="526">
        <v>1</v>
      </c>
      <c r="H940" s="358">
        <v>3</v>
      </c>
      <c r="I940" s="359">
        <v>5.0000000000000001E-3</v>
      </c>
      <c r="J940" s="356"/>
      <c r="K940" s="188">
        <v>390</v>
      </c>
      <c r="L940" s="188"/>
      <c r="M940" s="203">
        <f t="shared" ref="M940:M1003" si="13">K940*L940</f>
        <v>0</v>
      </c>
    </row>
    <row r="941" spans="1:13" ht="15" customHeight="1">
      <c r="A941" s="353" t="s">
        <v>4992</v>
      </c>
      <c r="B941" s="354" t="s">
        <v>4877</v>
      </c>
      <c r="C941" s="355" t="s">
        <v>4794</v>
      </c>
      <c r="D941" s="356" t="s">
        <v>2250</v>
      </c>
      <c r="E941" s="357" t="s">
        <v>278</v>
      </c>
      <c r="F941" s="528" t="s">
        <v>4876</v>
      </c>
      <c r="G941" s="526">
        <v>1</v>
      </c>
      <c r="H941" s="358">
        <v>3</v>
      </c>
      <c r="I941" s="359">
        <v>5.0000000000000001E-3</v>
      </c>
      <c r="J941" s="356"/>
      <c r="K941" s="188">
        <v>390</v>
      </c>
      <c r="L941" s="188"/>
      <c r="M941" s="203">
        <f t="shared" si="13"/>
        <v>0</v>
      </c>
    </row>
    <row r="942" spans="1:13" ht="15" customHeight="1">
      <c r="A942" s="353" t="s">
        <v>4992</v>
      </c>
      <c r="B942" s="354" t="s">
        <v>4796</v>
      </c>
      <c r="C942" s="355" t="s">
        <v>4794</v>
      </c>
      <c r="D942" s="356" t="s">
        <v>870</v>
      </c>
      <c r="E942" s="357" t="s">
        <v>4372</v>
      </c>
      <c r="F942" s="528" t="s">
        <v>4795</v>
      </c>
      <c r="G942" s="526">
        <v>1</v>
      </c>
      <c r="H942" s="358">
        <v>3</v>
      </c>
      <c r="I942" s="359">
        <v>8.0000000000000002E-3</v>
      </c>
      <c r="J942" s="356"/>
      <c r="K942" s="188">
        <v>440</v>
      </c>
      <c r="L942" s="188"/>
      <c r="M942" s="203">
        <f t="shared" si="13"/>
        <v>0</v>
      </c>
    </row>
    <row r="943" spans="1:13" ht="15" customHeight="1">
      <c r="A943" s="353" t="s">
        <v>4992</v>
      </c>
      <c r="B943" s="354" t="s">
        <v>4879</v>
      </c>
      <c r="C943" s="355" t="s">
        <v>4794</v>
      </c>
      <c r="D943" s="356" t="s">
        <v>870</v>
      </c>
      <c r="E943" s="357" t="s">
        <v>278</v>
      </c>
      <c r="F943" s="528" t="s">
        <v>4878</v>
      </c>
      <c r="G943" s="526">
        <v>1</v>
      </c>
      <c r="H943" s="358">
        <v>3</v>
      </c>
      <c r="I943" s="359">
        <v>8.0000000000000002E-3</v>
      </c>
      <c r="J943" s="356"/>
      <c r="K943" s="188">
        <v>440</v>
      </c>
      <c r="L943" s="188"/>
      <c r="M943" s="203">
        <f t="shared" si="13"/>
        <v>0</v>
      </c>
    </row>
    <row r="944" spans="1:13" ht="15" customHeight="1">
      <c r="A944" s="353" t="s">
        <v>4992</v>
      </c>
      <c r="B944" s="354" t="s">
        <v>4798</v>
      </c>
      <c r="C944" s="355" t="s">
        <v>4794</v>
      </c>
      <c r="D944" s="356" t="s">
        <v>873</v>
      </c>
      <c r="E944" s="357" t="s">
        <v>4372</v>
      </c>
      <c r="F944" s="528" t="s">
        <v>4797</v>
      </c>
      <c r="G944" s="526">
        <v>1</v>
      </c>
      <c r="H944" s="358">
        <v>3</v>
      </c>
      <c r="I944" s="359">
        <v>5.0000000000000001E-3</v>
      </c>
      <c r="J944" s="356"/>
      <c r="K944" s="188">
        <v>460</v>
      </c>
      <c r="L944" s="188"/>
      <c r="M944" s="203">
        <f t="shared" si="13"/>
        <v>0</v>
      </c>
    </row>
    <row r="945" spans="1:13" ht="15" customHeight="1">
      <c r="A945" s="353" t="s">
        <v>4992</v>
      </c>
      <c r="B945" s="354" t="s">
        <v>4881</v>
      </c>
      <c r="C945" s="355" t="s">
        <v>4794</v>
      </c>
      <c r="D945" s="356" t="s">
        <v>873</v>
      </c>
      <c r="E945" s="357" t="s">
        <v>278</v>
      </c>
      <c r="F945" s="528" t="s">
        <v>4880</v>
      </c>
      <c r="G945" s="526">
        <v>1</v>
      </c>
      <c r="H945" s="358">
        <v>3</v>
      </c>
      <c r="I945" s="359">
        <v>5.0000000000000001E-3</v>
      </c>
      <c r="J945" s="356"/>
      <c r="K945" s="188">
        <v>460</v>
      </c>
      <c r="L945" s="188"/>
      <c r="M945" s="203">
        <f t="shared" si="13"/>
        <v>0</v>
      </c>
    </row>
    <row r="946" spans="1:13" ht="15" customHeight="1">
      <c r="A946" s="353" t="s">
        <v>4992</v>
      </c>
      <c r="B946" s="354" t="s">
        <v>4800</v>
      </c>
      <c r="C946" s="355" t="s">
        <v>4794</v>
      </c>
      <c r="D946" s="356" t="s">
        <v>876</v>
      </c>
      <c r="E946" s="357" t="s">
        <v>4372</v>
      </c>
      <c r="F946" s="528" t="s">
        <v>4799</v>
      </c>
      <c r="G946" s="526">
        <v>1</v>
      </c>
      <c r="H946" s="358">
        <v>3</v>
      </c>
      <c r="I946" s="359">
        <v>5.0000000000000001E-3</v>
      </c>
      <c r="J946" s="356"/>
      <c r="K946" s="188">
        <v>520</v>
      </c>
      <c r="L946" s="188"/>
      <c r="M946" s="203">
        <f t="shared" si="13"/>
        <v>0</v>
      </c>
    </row>
    <row r="947" spans="1:13" ht="15" customHeight="1">
      <c r="A947" s="353" t="s">
        <v>4992</v>
      </c>
      <c r="B947" s="354" t="s">
        <v>4883</v>
      </c>
      <c r="C947" s="355" t="s">
        <v>4794</v>
      </c>
      <c r="D947" s="356" t="s">
        <v>876</v>
      </c>
      <c r="E947" s="357" t="s">
        <v>278</v>
      </c>
      <c r="F947" s="528" t="s">
        <v>4882</v>
      </c>
      <c r="G947" s="526">
        <v>1</v>
      </c>
      <c r="H947" s="358">
        <v>3</v>
      </c>
      <c r="I947" s="359">
        <v>5.0000000000000001E-3</v>
      </c>
      <c r="J947" s="356"/>
      <c r="K947" s="188">
        <v>520</v>
      </c>
      <c r="L947" s="188"/>
      <c r="M947" s="203">
        <f t="shared" si="13"/>
        <v>0</v>
      </c>
    </row>
    <row r="948" spans="1:13" ht="15" customHeight="1">
      <c r="A948" s="353" t="s">
        <v>4992</v>
      </c>
      <c r="B948" s="354" t="s">
        <v>4802</v>
      </c>
      <c r="C948" s="355" t="s">
        <v>4794</v>
      </c>
      <c r="D948" s="356" t="s">
        <v>879</v>
      </c>
      <c r="E948" s="357" t="s">
        <v>4372</v>
      </c>
      <c r="F948" s="528" t="s">
        <v>4801</v>
      </c>
      <c r="G948" s="526">
        <v>1</v>
      </c>
      <c r="H948" s="358">
        <v>3</v>
      </c>
      <c r="I948" s="359">
        <v>5.0000000000000001E-3</v>
      </c>
      <c r="J948" s="356"/>
      <c r="K948" s="188">
        <v>540</v>
      </c>
      <c r="L948" s="188"/>
      <c r="M948" s="203">
        <f t="shared" si="13"/>
        <v>0</v>
      </c>
    </row>
    <row r="949" spans="1:13" ht="15" customHeight="1">
      <c r="A949" s="353" t="s">
        <v>4992</v>
      </c>
      <c r="B949" s="354" t="s">
        <v>4885</v>
      </c>
      <c r="C949" s="355" t="s">
        <v>4794</v>
      </c>
      <c r="D949" s="356" t="s">
        <v>879</v>
      </c>
      <c r="E949" s="357" t="s">
        <v>278</v>
      </c>
      <c r="F949" s="528" t="s">
        <v>4884</v>
      </c>
      <c r="G949" s="526">
        <v>1</v>
      </c>
      <c r="H949" s="358">
        <v>3</v>
      </c>
      <c r="I949" s="359">
        <v>5.0000000000000001E-3</v>
      </c>
      <c r="J949" s="356"/>
      <c r="K949" s="188">
        <v>540</v>
      </c>
      <c r="L949" s="188"/>
      <c r="M949" s="203">
        <f t="shared" si="13"/>
        <v>0</v>
      </c>
    </row>
    <row r="950" spans="1:13" ht="15" customHeight="1">
      <c r="A950" s="353" t="s">
        <v>4992</v>
      </c>
      <c r="B950" s="354" t="s">
        <v>4804</v>
      </c>
      <c r="C950" s="355" t="s">
        <v>4794</v>
      </c>
      <c r="D950" s="356" t="s">
        <v>2253</v>
      </c>
      <c r="E950" s="357" t="s">
        <v>4372</v>
      </c>
      <c r="F950" s="528" t="s">
        <v>4803</v>
      </c>
      <c r="G950" s="526">
        <v>1</v>
      </c>
      <c r="H950" s="358">
        <v>3</v>
      </c>
      <c r="I950" s="359">
        <v>8.9999999999999993E-3</v>
      </c>
      <c r="J950" s="356"/>
      <c r="K950" s="188">
        <v>500</v>
      </c>
      <c r="L950" s="188"/>
      <c r="M950" s="203">
        <f t="shared" si="13"/>
        <v>0</v>
      </c>
    </row>
    <row r="951" spans="1:13" ht="15" customHeight="1">
      <c r="A951" s="353" t="s">
        <v>4992</v>
      </c>
      <c r="B951" s="354" t="s">
        <v>4887</v>
      </c>
      <c r="C951" s="355" t="s">
        <v>4794</v>
      </c>
      <c r="D951" s="356" t="s">
        <v>2253</v>
      </c>
      <c r="E951" s="357" t="s">
        <v>278</v>
      </c>
      <c r="F951" s="528" t="s">
        <v>4886</v>
      </c>
      <c r="G951" s="526">
        <v>1</v>
      </c>
      <c r="H951" s="358">
        <v>3</v>
      </c>
      <c r="I951" s="359">
        <v>8.9999999999999993E-3</v>
      </c>
      <c r="J951" s="356"/>
      <c r="K951" s="188">
        <v>500</v>
      </c>
      <c r="L951" s="188"/>
      <c r="M951" s="203">
        <f t="shared" si="13"/>
        <v>0</v>
      </c>
    </row>
    <row r="952" spans="1:13" ht="15" customHeight="1">
      <c r="A952" s="353" t="s">
        <v>4992</v>
      </c>
      <c r="B952" s="354" t="s">
        <v>4806</v>
      </c>
      <c r="C952" s="355" t="s">
        <v>4794</v>
      </c>
      <c r="D952" s="356" t="s">
        <v>885</v>
      </c>
      <c r="E952" s="357" t="s">
        <v>4372</v>
      </c>
      <c r="F952" s="528" t="s">
        <v>4805</v>
      </c>
      <c r="G952" s="526">
        <v>1</v>
      </c>
      <c r="H952" s="358">
        <v>4</v>
      </c>
      <c r="I952" s="359">
        <v>6.0000000000000001E-3</v>
      </c>
      <c r="J952" s="356"/>
      <c r="K952" s="188">
        <v>500</v>
      </c>
      <c r="L952" s="188"/>
      <c r="M952" s="203">
        <f t="shared" si="13"/>
        <v>0</v>
      </c>
    </row>
    <row r="953" spans="1:13" ht="15" customHeight="1">
      <c r="A953" s="353" t="s">
        <v>4992</v>
      </c>
      <c r="B953" s="354" t="s">
        <v>4889</v>
      </c>
      <c r="C953" s="355" t="s">
        <v>4794</v>
      </c>
      <c r="D953" s="356" t="s">
        <v>885</v>
      </c>
      <c r="E953" s="357" t="s">
        <v>278</v>
      </c>
      <c r="F953" s="528" t="s">
        <v>4888</v>
      </c>
      <c r="G953" s="526">
        <v>1</v>
      </c>
      <c r="H953" s="358">
        <v>4</v>
      </c>
      <c r="I953" s="359">
        <v>6.0000000000000001E-3</v>
      </c>
      <c r="J953" s="356"/>
      <c r="K953" s="188">
        <v>500</v>
      </c>
      <c r="L953" s="188"/>
      <c r="M953" s="203">
        <f t="shared" si="13"/>
        <v>0</v>
      </c>
    </row>
    <row r="954" spans="1:13" ht="15" customHeight="1">
      <c r="A954" s="353" t="s">
        <v>4992</v>
      </c>
      <c r="B954" s="354" t="s">
        <v>4808</v>
      </c>
      <c r="C954" s="355" t="s">
        <v>4794</v>
      </c>
      <c r="D954" s="356" t="s">
        <v>888</v>
      </c>
      <c r="E954" s="357" t="s">
        <v>4372</v>
      </c>
      <c r="F954" s="528" t="s">
        <v>4807</v>
      </c>
      <c r="G954" s="526">
        <v>1</v>
      </c>
      <c r="H954" s="358">
        <v>4</v>
      </c>
      <c r="I954" s="359">
        <v>6.0000000000000001E-3</v>
      </c>
      <c r="J954" s="356"/>
      <c r="K954" s="188">
        <v>550</v>
      </c>
      <c r="L954" s="188"/>
      <c r="M954" s="203">
        <f t="shared" si="13"/>
        <v>0</v>
      </c>
    </row>
    <row r="955" spans="1:13" ht="15" customHeight="1">
      <c r="A955" s="353" t="s">
        <v>4992</v>
      </c>
      <c r="B955" s="354" t="s">
        <v>4891</v>
      </c>
      <c r="C955" s="355" t="s">
        <v>4794</v>
      </c>
      <c r="D955" s="356" t="s">
        <v>888</v>
      </c>
      <c r="E955" s="357" t="s">
        <v>278</v>
      </c>
      <c r="F955" s="528" t="s">
        <v>4890</v>
      </c>
      <c r="G955" s="526">
        <v>1</v>
      </c>
      <c r="H955" s="358">
        <v>4</v>
      </c>
      <c r="I955" s="359">
        <v>6.0000000000000001E-3</v>
      </c>
      <c r="J955" s="356"/>
      <c r="K955" s="188">
        <v>550</v>
      </c>
      <c r="L955" s="188"/>
      <c r="M955" s="203">
        <f t="shared" si="13"/>
        <v>0</v>
      </c>
    </row>
    <row r="956" spans="1:13" ht="15" customHeight="1">
      <c r="A956" s="353" t="s">
        <v>4992</v>
      </c>
      <c r="B956" s="354" t="s">
        <v>4810</v>
      </c>
      <c r="C956" s="355" t="s">
        <v>4794</v>
      </c>
      <c r="D956" s="356" t="s">
        <v>891</v>
      </c>
      <c r="E956" s="357" t="s">
        <v>4372</v>
      </c>
      <c r="F956" s="528" t="s">
        <v>4809</v>
      </c>
      <c r="G956" s="526">
        <v>1</v>
      </c>
      <c r="H956" s="358">
        <v>4</v>
      </c>
      <c r="I956" s="359">
        <v>6.0000000000000001E-3</v>
      </c>
      <c r="J956" s="356"/>
      <c r="K956" s="188">
        <v>580</v>
      </c>
      <c r="L956" s="188"/>
      <c r="M956" s="203">
        <f t="shared" si="13"/>
        <v>0</v>
      </c>
    </row>
    <row r="957" spans="1:13" ht="15" customHeight="1">
      <c r="A957" s="353" t="s">
        <v>4992</v>
      </c>
      <c r="B957" s="354" t="s">
        <v>4893</v>
      </c>
      <c r="C957" s="355" t="s">
        <v>4794</v>
      </c>
      <c r="D957" s="356" t="s">
        <v>891</v>
      </c>
      <c r="E957" s="357" t="s">
        <v>278</v>
      </c>
      <c r="F957" s="528" t="s">
        <v>4892</v>
      </c>
      <c r="G957" s="526">
        <v>1</v>
      </c>
      <c r="H957" s="358">
        <v>4</v>
      </c>
      <c r="I957" s="359">
        <v>6.0000000000000001E-3</v>
      </c>
      <c r="J957" s="356"/>
      <c r="K957" s="188">
        <v>580</v>
      </c>
      <c r="L957" s="188"/>
      <c r="M957" s="203">
        <f t="shared" si="13"/>
        <v>0</v>
      </c>
    </row>
    <row r="958" spans="1:13" ht="15" customHeight="1">
      <c r="A958" s="353" t="s">
        <v>4992</v>
      </c>
      <c r="B958" s="354" t="s">
        <v>4812</v>
      </c>
      <c r="C958" s="355" t="s">
        <v>4794</v>
      </c>
      <c r="D958" s="356" t="s">
        <v>894</v>
      </c>
      <c r="E958" s="357" t="s">
        <v>4372</v>
      </c>
      <c r="F958" s="528" t="s">
        <v>4811</v>
      </c>
      <c r="G958" s="526">
        <v>1</v>
      </c>
      <c r="H958" s="358">
        <v>3</v>
      </c>
      <c r="I958" s="359">
        <v>6.0000000000000001E-3</v>
      </c>
      <c r="J958" s="356"/>
      <c r="K958" s="188">
        <v>630</v>
      </c>
      <c r="L958" s="188"/>
      <c r="M958" s="203">
        <f t="shared" si="13"/>
        <v>0</v>
      </c>
    </row>
    <row r="959" spans="1:13" ht="15" customHeight="1">
      <c r="A959" s="353" t="s">
        <v>4992</v>
      </c>
      <c r="B959" s="354" t="s">
        <v>4895</v>
      </c>
      <c r="C959" s="355" t="s">
        <v>4794</v>
      </c>
      <c r="D959" s="356" t="s">
        <v>894</v>
      </c>
      <c r="E959" s="357" t="s">
        <v>278</v>
      </c>
      <c r="F959" s="528" t="s">
        <v>4894</v>
      </c>
      <c r="G959" s="526">
        <v>1</v>
      </c>
      <c r="H959" s="358">
        <v>3</v>
      </c>
      <c r="I959" s="359">
        <v>6.0000000000000001E-3</v>
      </c>
      <c r="J959" s="356"/>
      <c r="K959" s="188">
        <v>630</v>
      </c>
      <c r="L959" s="188"/>
      <c r="M959" s="203">
        <f t="shared" si="13"/>
        <v>0</v>
      </c>
    </row>
    <row r="960" spans="1:13" ht="15" customHeight="1">
      <c r="A960" s="353" t="s">
        <v>4992</v>
      </c>
      <c r="B960" s="354" t="s">
        <v>4814</v>
      </c>
      <c r="C960" s="355" t="s">
        <v>4794</v>
      </c>
      <c r="D960" s="356" t="s">
        <v>897</v>
      </c>
      <c r="E960" s="357" t="s">
        <v>4372</v>
      </c>
      <c r="F960" s="528" t="s">
        <v>4813</v>
      </c>
      <c r="G960" s="526">
        <v>1</v>
      </c>
      <c r="H960" s="358">
        <v>4</v>
      </c>
      <c r="I960" s="359">
        <v>6.0000000000000001E-3</v>
      </c>
      <c r="J960" s="356"/>
      <c r="K960" s="188">
        <v>650</v>
      </c>
      <c r="L960" s="188"/>
      <c r="M960" s="203">
        <f t="shared" si="13"/>
        <v>0</v>
      </c>
    </row>
    <row r="961" spans="1:13" ht="15" customHeight="1">
      <c r="A961" s="353" t="s">
        <v>4992</v>
      </c>
      <c r="B961" s="354" t="s">
        <v>4897</v>
      </c>
      <c r="C961" s="355" t="s">
        <v>4794</v>
      </c>
      <c r="D961" s="356" t="s">
        <v>897</v>
      </c>
      <c r="E961" s="357" t="s">
        <v>278</v>
      </c>
      <c r="F961" s="528" t="s">
        <v>4896</v>
      </c>
      <c r="G961" s="526">
        <v>1</v>
      </c>
      <c r="H961" s="358">
        <v>4</v>
      </c>
      <c r="I961" s="359">
        <v>6.0000000000000001E-3</v>
      </c>
      <c r="J961" s="356"/>
      <c r="K961" s="188">
        <v>650</v>
      </c>
      <c r="L961" s="188"/>
      <c r="M961" s="203">
        <f t="shared" si="13"/>
        <v>0</v>
      </c>
    </row>
    <row r="962" spans="1:13" ht="15" customHeight="1">
      <c r="A962" s="353" t="s">
        <v>4992</v>
      </c>
      <c r="B962" s="354" t="s">
        <v>4816</v>
      </c>
      <c r="C962" s="355" t="s">
        <v>4794</v>
      </c>
      <c r="D962" s="356" t="s">
        <v>4426</v>
      </c>
      <c r="E962" s="357" t="s">
        <v>4372</v>
      </c>
      <c r="F962" s="528" t="s">
        <v>4815</v>
      </c>
      <c r="G962" s="526">
        <v>1</v>
      </c>
      <c r="H962" s="358">
        <v>4</v>
      </c>
      <c r="I962" s="359">
        <v>1.2E-2</v>
      </c>
      <c r="J962" s="356"/>
      <c r="K962" s="188">
        <v>690</v>
      </c>
      <c r="L962" s="188"/>
      <c r="M962" s="203">
        <f t="shared" si="13"/>
        <v>0</v>
      </c>
    </row>
    <row r="963" spans="1:13" ht="15" customHeight="1">
      <c r="A963" s="353" t="s">
        <v>4992</v>
      </c>
      <c r="B963" s="354" t="s">
        <v>4899</v>
      </c>
      <c r="C963" s="355" t="s">
        <v>4794</v>
      </c>
      <c r="D963" s="356" t="s">
        <v>4426</v>
      </c>
      <c r="E963" s="357" t="s">
        <v>278</v>
      </c>
      <c r="F963" s="528" t="s">
        <v>4898</v>
      </c>
      <c r="G963" s="526">
        <v>1</v>
      </c>
      <c r="H963" s="358">
        <v>4</v>
      </c>
      <c r="I963" s="359">
        <v>1.2E-2</v>
      </c>
      <c r="J963" s="356"/>
      <c r="K963" s="188">
        <v>690</v>
      </c>
      <c r="L963" s="188"/>
      <c r="M963" s="203">
        <f t="shared" si="13"/>
        <v>0</v>
      </c>
    </row>
    <row r="964" spans="1:13" ht="15" customHeight="1">
      <c r="A964" s="353" t="s">
        <v>4992</v>
      </c>
      <c r="B964" s="354" t="s">
        <v>4818</v>
      </c>
      <c r="C964" s="355" t="s">
        <v>4794</v>
      </c>
      <c r="D964" s="356" t="s">
        <v>903</v>
      </c>
      <c r="E964" s="357" t="s">
        <v>4372</v>
      </c>
      <c r="F964" s="528" t="s">
        <v>4817</v>
      </c>
      <c r="G964" s="526">
        <v>1</v>
      </c>
      <c r="H964" s="358">
        <v>5</v>
      </c>
      <c r="I964" s="359">
        <v>8.0000000000000002E-3</v>
      </c>
      <c r="J964" s="356"/>
      <c r="K964" s="188">
        <v>620</v>
      </c>
      <c r="L964" s="188"/>
      <c r="M964" s="203">
        <f t="shared" si="13"/>
        <v>0</v>
      </c>
    </row>
    <row r="965" spans="1:13" ht="15" customHeight="1">
      <c r="A965" s="353" t="s">
        <v>4992</v>
      </c>
      <c r="B965" s="354" t="s">
        <v>4901</v>
      </c>
      <c r="C965" s="355" t="s">
        <v>4794</v>
      </c>
      <c r="D965" s="356" t="s">
        <v>903</v>
      </c>
      <c r="E965" s="357" t="s">
        <v>278</v>
      </c>
      <c r="F965" s="528" t="s">
        <v>4900</v>
      </c>
      <c r="G965" s="526">
        <v>1</v>
      </c>
      <c r="H965" s="358">
        <v>5</v>
      </c>
      <c r="I965" s="359">
        <v>8.0000000000000002E-3</v>
      </c>
      <c r="J965" s="356"/>
      <c r="K965" s="188">
        <v>620</v>
      </c>
      <c r="L965" s="188"/>
      <c r="M965" s="203">
        <f t="shared" si="13"/>
        <v>0</v>
      </c>
    </row>
    <row r="966" spans="1:13" ht="15" customHeight="1">
      <c r="A966" s="353" t="s">
        <v>4992</v>
      </c>
      <c r="B966" s="354" t="s">
        <v>4820</v>
      </c>
      <c r="C966" s="355" t="s">
        <v>4794</v>
      </c>
      <c r="D966" s="356" t="s">
        <v>906</v>
      </c>
      <c r="E966" s="357" t="s">
        <v>4372</v>
      </c>
      <c r="F966" s="528" t="s">
        <v>4819</v>
      </c>
      <c r="G966" s="526">
        <v>1</v>
      </c>
      <c r="H966" s="358">
        <v>5</v>
      </c>
      <c r="I966" s="359">
        <v>8.0000000000000002E-3</v>
      </c>
      <c r="J966" s="356"/>
      <c r="K966" s="188">
        <v>660</v>
      </c>
      <c r="L966" s="188"/>
      <c r="M966" s="203">
        <f t="shared" si="13"/>
        <v>0</v>
      </c>
    </row>
    <row r="967" spans="1:13" ht="15" customHeight="1">
      <c r="A967" s="353" t="s">
        <v>4992</v>
      </c>
      <c r="B967" s="354" t="s">
        <v>4903</v>
      </c>
      <c r="C967" s="355" t="s">
        <v>4794</v>
      </c>
      <c r="D967" s="356" t="s">
        <v>906</v>
      </c>
      <c r="E967" s="357" t="s">
        <v>278</v>
      </c>
      <c r="F967" s="528" t="s">
        <v>4902</v>
      </c>
      <c r="G967" s="526">
        <v>1</v>
      </c>
      <c r="H967" s="358">
        <v>5</v>
      </c>
      <c r="I967" s="359">
        <v>8.0000000000000002E-3</v>
      </c>
      <c r="J967" s="356"/>
      <c r="K967" s="188">
        <v>660</v>
      </c>
      <c r="L967" s="188"/>
      <c r="M967" s="203">
        <f t="shared" si="13"/>
        <v>0</v>
      </c>
    </row>
    <row r="968" spans="1:13" ht="15" customHeight="1">
      <c r="A968" s="353" t="s">
        <v>4992</v>
      </c>
      <c r="B968" s="354" t="s">
        <v>4822</v>
      </c>
      <c r="C968" s="355" t="s">
        <v>4794</v>
      </c>
      <c r="D968" s="356" t="s">
        <v>909</v>
      </c>
      <c r="E968" s="357" t="s">
        <v>4372</v>
      </c>
      <c r="F968" s="528" t="s">
        <v>4821</v>
      </c>
      <c r="G968" s="526">
        <v>1</v>
      </c>
      <c r="H968" s="358">
        <v>5</v>
      </c>
      <c r="I968" s="359">
        <v>8.0000000000000002E-3</v>
      </c>
      <c r="J968" s="356"/>
      <c r="K968" s="188">
        <v>690</v>
      </c>
      <c r="L968" s="188"/>
      <c r="M968" s="203">
        <f t="shared" si="13"/>
        <v>0</v>
      </c>
    </row>
    <row r="969" spans="1:13" ht="15" customHeight="1">
      <c r="A969" s="353" t="s">
        <v>4992</v>
      </c>
      <c r="B969" s="354" t="s">
        <v>4905</v>
      </c>
      <c r="C969" s="355" t="s">
        <v>4794</v>
      </c>
      <c r="D969" s="356" t="s">
        <v>909</v>
      </c>
      <c r="E969" s="357" t="s">
        <v>278</v>
      </c>
      <c r="F969" s="528" t="s">
        <v>4904</v>
      </c>
      <c r="G969" s="526">
        <v>1</v>
      </c>
      <c r="H969" s="358">
        <v>5</v>
      </c>
      <c r="I969" s="359">
        <v>8.0000000000000002E-3</v>
      </c>
      <c r="J969" s="356"/>
      <c r="K969" s="188">
        <v>690</v>
      </c>
      <c r="L969" s="188"/>
      <c r="M969" s="203">
        <f t="shared" si="13"/>
        <v>0</v>
      </c>
    </row>
    <row r="970" spans="1:13" ht="15" customHeight="1">
      <c r="A970" s="353" t="s">
        <v>4992</v>
      </c>
      <c r="B970" s="354" t="s">
        <v>4824</v>
      </c>
      <c r="C970" s="355" t="s">
        <v>4794</v>
      </c>
      <c r="D970" s="356" t="s">
        <v>912</v>
      </c>
      <c r="E970" s="357" t="s">
        <v>4372</v>
      </c>
      <c r="F970" s="528" t="s">
        <v>4823</v>
      </c>
      <c r="G970" s="526">
        <v>1</v>
      </c>
      <c r="H970" s="358">
        <v>5</v>
      </c>
      <c r="I970" s="359">
        <v>8.0000000000000002E-3</v>
      </c>
      <c r="J970" s="356"/>
      <c r="K970" s="188">
        <v>740</v>
      </c>
      <c r="L970" s="188"/>
      <c r="M970" s="203">
        <f t="shared" si="13"/>
        <v>0</v>
      </c>
    </row>
    <row r="971" spans="1:13" ht="15" customHeight="1">
      <c r="A971" s="353" t="s">
        <v>4992</v>
      </c>
      <c r="B971" s="354" t="s">
        <v>4907</v>
      </c>
      <c r="C971" s="355" t="s">
        <v>4794</v>
      </c>
      <c r="D971" s="356" t="s">
        <v>912</v>
      </c>
      <c r="E971" s="357" t="s">
        <v>278</v>
      </c>
      <c r="F971" s="528" t="s">
        <v>4906</v>
      </c>
      <c r="G971" s="526">
        <v>1</v>
      </c>
      <c r="H971" s="358">
        <v>5</v>
      </c>
      <c r="I971" s="359">
        <v>8.0000000000000002E-3</v>
      </c>
      <c r="J971" s="356"/>
      <c r="K971" s="188">
        <v>740</v>
      </c>
      <c r="L971" s="188"/>
      <c r="M971" s="203">
        <f t="shared" si="13"/>
        <v>0</v>
      </c>
    </row>
    <row r="972" spans="1:13" ht="15" customHeight="1">
      <c r="A972" s="353" t="s">
        <v>4992</v>
      </c>
      <c r="B972" s="354" t="s">
        <v>4826</v>
      </c>
      <c r="C972" s="355" t="s">
        <v>4794</v>
      </c>
      <c r="D972" s="356" t="s">
        <v>915</v>
      </c>
      <c r="E972" s="357" t="s">
        <v>4372</v>
      </c>
      <c r="F972" s="528" t="s">
        <v>4825</v>
      </c>
      <c r="G972" s="526">
        <v>1</v>
      </c>
      <c r="H972" s="358">
        <v>5</v>
      </c>
      <c r="I972" s="359">
        <v>8.0000000000000002E-3</v>
      </c>
      <c r="J972" s="356"/>
      <c r="K972" s="188">
        <v>750</v>
      </c>
      <c r="L972" s="188"/>
      <c r="M972" s="203">
        <f t="shared" si="13"/>
        <v>0</v>
      </c>
    </row>
    <row r="973" spans="1:13" ht="15" customHeight="1">
      <c r="A973" s="353" t="s">
        <v>4992</v>
      </c>
      <c r="B973" s="354" t="s">
        <v>4909</v>
      </c>
      <c r="C973" s="355" t="s">
        <v>4794</v>
      </c>
      <c r="D973" s="356" t="s">
        <v>915</v>
      </c>
      <c r="E973" s="357" t="s">
        <v>278</v>
      </c>
      <c r="F973" s="528" t="s">
        <v>4908</v>
      </c>
      <c r="G973" s="526">
        <v>1</v>
      </c>
      <c r="H973" s="358">
        <v>5</v>
      </c>
      <c r="I973" s="359">
        <v>8.0000000000000002E-3</v>
      </c>
      <c r="J973" s="356"/>
      <c r="K973" s="188">
        <v>750</v>
      </c>
      <c r="L973" s="188"/>
      <c r="M973" s="203">
        <f t="shared" si="13"/>
        <v>0</v>
      </c>
    </row>
    <row r="974" spans="1:13" ht="15" customHeight="1">
      <c r="A974" s="353" t="s">
        <v>4992</v>
      </c>
      <c r="B974" s="354" t="s">
        <v>4828</v>
      </c>
      <c r="C974" s="355" t="s">
        <v>4794</v>
      </c>
      <c r="D974" s="356" t="s">
        <v>918</v>
      </c>
      <c r="E974" s="357" t="s">
        <v>4372</v>
      </c>
      <c r="F974" s="528" t="s">
        <v>4827</v>
      </c>
      <c r="G974" s="526">
        <v>1</v>
      </c>
      <c r="H974" s="358">
        <v>5</v>
      </c>
      <c r="I974" s="359">
        <v>1.4999999999999999E-2</v>
      </c>
      <c r="J974" s="356"/>
      <c r="K974" s="188">
        <v>860</v>
      </c>
      <c r="L974" s="188"/>
      <c r="M974" s="203">
        <f t="shared" si="13"/>
        <v>0</v>
      </c>
    </row>
    <row r="975" spans="1:13" ht="15" customHeight="1">
      <c r="A975" s="353" t="s">
        <v>4992</v>
      </c>
      <c r="B975" s="354" t="s">
        <v>4911</v>
      </c>
      <c r="C975" s="355" t="s">
        <v>4794</v>
      </c>
      <c r="D975" s="356" t="s">
        <v>918</v>
      </c>
      <c r="E975" s="357" t="s">
        <v>278</v>
      </c>
      <c r="F975" s="528" t="s">
        <v>4910</v>
      </c>
      <c r="G975" s="526">
        <v>1</v>
      </c>
      <c r="H975" s="358">
        <v>5</v>
      </c>
      <c r="I975" s="359">
        <v>1.4999999999999999E-2</v>
      </c>
      <c r="J975" s="356"/>
      <c r="K975" s="188">
        <v>860</v>
      </c>
      <c r="L975" s="188"/>
      <c r="M975" s="203">
        <f t="shared" si="13"/>
        <v>0</v>
      </c>
    </row>
    <row r="976" spans="1:13" ht="15" customHeight="1">
      <c r="A976" s="353" t="s">
        <v>4992</v>
      </c>
      <c r="B976" s="354" t="s">
        <v>4830</v>
      </c>
      <c r="C976" s="355" t="s">
        <v>4794</v>
      </c>
      <c r="D976" s="356" t="s">
        <v>921</v>
      </c>
      <c r="E976" s="357" t="s">
        <v>4372</v>
      </c>
      <c r="F976" s="528" t="s">
        <v>4829</v>
      </c>
      <c r="G976" s="526">
        <v>1</v>
      </c>
      <c r="H976" s="358">
        <v>6</v>
      </c>
      <c r="I976" s="359">
        <v>8.9999999999999993E-3</v>
      </c>
      <c r="J976" s="356"/>
      <c r="K976" s="188">
        <v>690</v>
      </c>
      <c r="L976" s="188"/>
      <c r="M976" s="203">
        <f t="shared" si="13"/>
        <v>0</v>
      </c>
    </row>
    <row r="977" spans="1:13" ht="15" customHeight="1">
      <c r="A977" s="353" t="s">
        <v>4992</v>
      </c>
      <c r="B977" s="354" t="s">
        <v>4913</v>
      </c>
      <c r="C977" s="355" t="s">
        <v>4794</v>
      </c>
      <c r="D977" s="356" t="s">
        <v>921</v>
      </c>
      <c r="E977" s="357" t="s">
        <v>278</v>
      </c>
      <c r="F977" s="528" t="s">
        <v>4912</v>
      </c>
      <c r="G977" s="526">
        <v>1</v>
      </c>
      <c r="H977" s="358">
        <v>6</v>
      </c>
      <c r="I977" s="359">
        <v>8.9999999999999993E-3</v>
      </c>
      <c r="J977" s="356"/>
      <c r="K977" s="188">
        <v>690</v>
      </c>
      <c r="L977" s="188"/>
      <c r="M977" s="203">
        <f t="shared" si="13"/>
        <v>0</v>
      </c>
    </row>
    <row r="978" spans="1:13" ht="15" customHeight="1">
      <c r="A978" s="353" t="s">
        <v>4992</v>
      </c>
      <c r="B978" s="354" t="s">
        <v>4832</v>
      </c>
      <c r="C978" s="355" t="s">
        <v>4794</v>
      </c>
      <c r="D978" s="356" t="s">
        <v>924</v>
      </c>
      <c r="E978" s="357" t="s">
        <v>4372</v>
      </c>
      <c r="F978" s="528" t="s">
        <v>4831</v>
      </c>
      <c r="G978" s="526">
        <v>1</v>
      </c>
      <c r="H978" s="358">
        <v>6</v>
      </c>
      <c r="I978" s="359">
        <v>8.9999999999999993E-3</v>
      </c>
      <c r="J978" s="356"/>
      <c r="K978" s="188">
        <v>850</v>
      </c>
      <c r="L978" s="188"/>
      <c r="M978" s="203">
        <f t="shared" si="13"/>
        <v>0</v>
      </c>
    </row>
    <row r="979" spans="1:13" ht="15" customHeight="1">
      <c r="A979" s="353" t="s">
        <v>4992</v>
      </c>
      <c r="B979" s="354" t="s">
        <v>4915</v>
      </c>
      <c r="C979" s="355" t="s">
        <v>4794</v>
      </c>
      <c r="D979" s="356" t="s">
        <v>924</v>
      </c>
      <c r="E979" s="357" t="s">
        <v>278</v>
      </c>
      <c r="F979" s="528" t="s">
        <v>4914</v>
      </c>
      <c r="G979" s="526">
        <v>1</v>
      </c>
      <c r="H979" s="358">
        <v>6</v>
      </c>
      <c r="I979" s="359">
        <v>8.9999999999999993E-3</v>
      </c>
      <c r="J979" s="356"/>
      <c r="K979" s="188">
        <v>850</v>
      </c>
      <c r="L979" s="188"/>
      <c r="M979" s="203">
        <f t="shared" si="13"/>
        <v>0</v>
      </c>
    </row>
    <row r="980" spans="1:13" ht="15" customHeight="1">
      <c r="A980" s="353" t="s">
        <v>4992</v>
      </c>
      <c r="B980" s="354" t="s">
        <v>4834</v>
      </c>
      <c r="C980" s="355" t="s">
        <v>4794</v>
      </c>
      <c r="D980" s="356" t="s">
        <v>927</v>
      </c>
      <c r="E980" s="357" t="s">
        <v>4372</v>
      </c>
      <c r="F980" s="528" t="s">
        <v>4833</v>
      </c>
      <c r="G980" s="526">
        <v>1</v>
      </c>
      <c r="H980" s="358">
        <v>6</v>
      </c>
      <c r="I980" s="359">
        <v>8.9999999999999993E-3</v>
      </c>
      <c r="J980" s="356"/>
      <c r="K980" s="188">
        <v>800</v>
      </c>
      <c r="L980" s="188"/>
      <c r="M980" s="203">
        <f t="shared" si="13"/>
        <v>0</v>
      </c>
    </row>
    <row r="981" spans="1:13">
      <c r="A981" s="353" t="s">
        <v>4992</v>
      </c>
      <c r="B981" s="354" t="s">
        <v>4917</v>
      </c>
      <c r="C981" s="355" t="s">
        <v>4794</v>
      </c>
      <c r="D981" s="356" t="s">
        <v>927</v>
      </c>
      <c r="E981" s="357" t="s">
        <v>278</v>
      </c>
      <c r="F981" s="528" t="s">
        <v>4916</v>
      </c>
      <c r="G981" s="526">
        <v>1</v>
      </c>
      <c r="H981" s="358">
        <v>6</v>
      </c>
      <c r="I981" s="359">
        <v>8.9999999999999993E-3</v>
      </c>
      <c r="J981" s="356"/>
      <c r="K981" s="188">
        <v>800</v>
      </c>
      <c r="L981" s="188"/>
      <c r="M981" s="203">
        <f t="shared" si="13"/>
        <v>0</v>
      </c>
    </row>
    <row r="982" spans="1:13" ht="15" customHeight="1">
      <c r="A982" s="353" t="s">
        <v>4992</v>
      </c>
      <c r="B982" s="354" t="s">
        <v>4836</v>
      </c>
      <c r="C982" s="355" t="s">
        <v>4794</v>
      </c>
      <c r="D982" s="356" t="s">
        <v>930</v>
      </c>
      <c r="E982" s="357" t="s">
        <v>4372</v>
      </c>
      <c r="F982" s="528" t="s">
        <v>4835</v>
      </c>
      <c r="G982" s="526">
        <v>1</v>
      </c>
      <c r="H982" s="358">
        <v>6</v>
      </c>
      <c r="I982" s="359">
        <v>8.9999999999999993E-3</v>
      </c>
      <c r="J982" s="356"/>
      <c r="K982" s="188">
        <v>850</v>
      </c>
      <c r="L982" s="188"/>
      <c r="M982" s="203">
        <f t="shared" si="13"/>
        <v>0</v>
      </c>
    </row>
    <row r="983" spans="1:13" ht="15" customHeight="1">
      <c r="A983" s="353" t="s">
        <v>4992</v>
      </c>
      <c r="B983" s="354" t="s">
        <v>4919</v>
      </c>
      <c r="C983" s="355" t="s">
        <v>4794</v>
      </c>
      <c r="D983" s="356" t="s">
        <v>930</v>
      </c>
      <c r="E983" s="357" t="s">
        <v>278</v>
      </c>
      <c r="F983" s="528" t="s">
        <v>4918</v>
      </c>
      <c r="G983" s="526">
        <v>1</v>
      </c>
      <c r="H983" s="358">
        <v>6</v>
      </c>
      <c r="I983" s="359">
        <v>8.9999999999999993E-3</v>
      </c>
      <c r="J983" s="356"/>
      <c r="K983" s="188">
        <v>850</v>
      </c>
      <c r="L983" s="188"/>
      <c r="M983" s="203">
        <f t="shared" si="13"/>
        <v>0</v>
      </c>
    </row>
    <row r="984" spans="1:13" ht="15" customHeight="1">
      <c r="A984" s="353" t="s">
        <v>4992</v>
      </c>
      <c r="B984" s="354" t="s">
        <v>4838</v>
      </c>
      <c r="C984" s="355" t="s">
        <v>4794</v>
      </c>
      <c r="D984" s="356" t="s">
        <v>933</v>
      </c>
      <c r="E984" s="357" t="s">
        <v>4372</v>
      </c>
      <c r="F984" s="528" t="s">
        <v>4837</v>
      </c>
      <c r="G984" s="526">
        <v>1</v>
      </c>
      <c r="H984" s="358">
        <v>6</v>
      </c>
      <c r="I984" s="359">
        <v>8.9999999999999993E-3</v>
      </c>
      <c r="J984" s="356"/>
      <c r="K984" s="188">
        <v>850</v>
      </c>
      <c r="L984" s="188"/>
      <c r="M984" s="203">
        <f t="shared" si="13"/>
        <v>0</v>
      </c>
    </row>
    <row r="985" spans="1:13" ht="15" customHeight="1">
      <c r="A985" s="353" t="s">
        <v>4992</v>
      </c>
      <c r="B985" s="354" t="s">
        <v>4921</v>
      </c>
      <c r="C985" s="355" t="s">
        <v>4794</v>
      </c>
      <c r="D985" s="356" t="s">
        <v>933</v>
      </c>
      <c r="E985" s="357" t="s">
        <v>278</v>
      </c>
      <c r="F985" s="528" t="s">
        <v>4920</v>
      </c>
      <c r="G985" s="526">
        <v>1</v>
      </c>
      <c r="H985" s="358">
        <v>6</v>
      </c>
      <c r="I985" s="359">
        <v>8.9999999999999993E-3</v>
      </c>
      <c r="J985" s="356"/>
      <c r="K985" s="188">
        <v>850</v>
      </c>
      <c r="L985" s="188"/>
      <c r="M985" s="203">
        <f t="shared" si="13"/>
        <v>0</v>
      </c>
    </row>
    <row r="986" spans="1:13" ht="15" customHeight="1">
      <c r="A986" s="353" t="s">
        <v>4992</v>
      </c>
      <c r="B986" s="354" t="s">
        <v>4840</v>
      </c>
      <c r="C986" s="355" t="s">
        <v>4794</v>
      </c>
      <c r="D986" s="356" t="s">
        <v>936</v>
      </c>
      <c r="E986" s="357" t="s">
        <v>4372</v>
      </c>
      <c r="F986" s="528" t="s">
        <v>4839</v>
      </c>
      <c r="G986" s="526">
        <v>1</v>
      </c>
      <c r="H986" s="358">
        <v>6</v>
      </c>
      <c r="I986" s="359">
        <v>1.4E-2</v>
      </c>
      <c r="J986" s="356"/>
      <c r="K986" s="188">
        <v>970</v>
      </c>
      <c r="L986" s="188"/>
      <c r="M986" s="203">
        <f t="shared" si="13"/>
        <v>0</v>
      </c>
    </row>
    <row r="987" spans="1:13" ht="15" customHeight="1">
      <c r="A987" s="353" t="s">
        <v>4992</v>
      </c>
      <c r="B987" s="354" t="s">
        <v>4923</v>
      </c>
      <c r="C987" s="355" t="s">
        <v>4794</v>
      </c>
      <c r="D987" s="356" t="s">
        <v>936</v>
      </c>
      <c r="E987" s="357" t="s">
        <v>278</v>
      </c>
      <c r="F987" s="528" t="s">
        <v>4922</v>
      </c>
      <c r="G987" s="526">
        <v>1</v>
      </c>
      <c r="H987" s="358">
        <v>6</v>
      </c>
      <c r="I987" s="359">
        <v>1.4E-2</v>
      </c>
      <c r="J987" s="356"/>
      <c r="K987" s="188">
        <v>970</v>
      </c>
      <c r="L987" s="188"/>
      <c r="M987" s="203">
        <f t="shared" si="13"/>
        <v>0</v>
      </c>
    </row>
    <row r="988" spans="1:13" ht="15" customHeight="1">
      <c r="A988" s="353" t="s">
        <v>4992</v>
      </c>
      <c r="B988" s="354" t="s">
        <v>4842</v>
      </c>
      <c r="C988" s="355" t="s">
        <v>4794</v>
      </c>
      <c r="D988" s="356" t="s">
        <v>939</v>
      </c>
      <c r="E988" s="357" t="s">
        <v>4372</v>
      </c>
      <c r="F988" s="528" t="s">
        <v>4841</v>
      </c>
      <c r="G988" s="526">
        <v>1</v>
      </c>
      <c r="H988" s="358">
        <v>8</v>
      </c>
      <c r="I988" s="359">
        <v>1.0999999999999999E-2</v>
      </c>
      <c r="J988" s="356"/>
      <c r="K988" s="188">
        <v>880</v>
      </c>
      <c r="L988" s="188"/>
      <c r="M988" s="203">
        <f t="shared" si="13"/>
        <v>0</v>
      </c>
    </row>
    <row r="989" spans="1:13" ht="15" customHeight="1">
      <c r="A989" s="353" t="s">
        <v>4992</v>
      </c>
      <c r="B989" s="354" t="s">
        <v>4925</v>
      </c>
      <c r="C989" s="355" t="s">
        <v>4794</v>
      </c>
      <c r="D989" s="356" t="s">
        <v>939</v>
      </c>
      <c r="E989" s="357" t="s">
        <v>278</v>
      </c>
      <c r="F989" s="528" t="s">
        <v>4924</v>
      </c>
      <c r="G989" s="526">
        <v>1</v>
      </c>
      <c r="H989" s="358">
        <v>8</v>
      </c>
      <c r="I989" s="359">
        <v>1.0999999999999999E-2</v>
      </c>
      <c r="J989" s="356"/>
      <c r="K989" s="188">
        <v>880</v>
      </c>
      <c r="L989" s="188"/>
      <c r="M989" s="203">
        <f t="shared" si="13"/>
        <v>0</v>
      </c>
    </row>
    <row r="990" spans="1:13" ht="15" customHeight="1">
      <c r="A990" s="353" t="s">
        <v>4992</v>
      </c>
      <c r="B990" s="354" t="s">
        <v>4844</v>
      </c>
      <c r="C990" s="355" t="s">
        <v>4794</v>
      </c>
      <c r="D990" s="356" t="s">
        <v>942</v>
      </c>
      <c r="E990" s="357" t="s">
        <v>4372</v>
      </c>
      <c r="F990" s="528" t="s">
        <v>4843</v>
      </c>
      <c r="G990" s="526">
        <v>1</v>
      </c>
      <c r="H990" s="358">
        <v>8</v>
      </c>
      <c r="I990" s="359">
        <v>1.0999999999999999E-2</v>
      </c>
      <c r="J990" s="356"/>
      <c r="K990" s="188">
        <v>1060</v>
      </c>
      <c r="L990" s="188"/>
      <c r="M990" s="203">
        <f t="shared" si="13"/>
        <v>0</v>
      </c>
    </row>
    <row r="991" spans="1:13" ht="15" customHeight="1">
      <c r="A991" s="353" t="s">
        <v>4992</v>
      </c>
      <c r="B991" s="354" t="s">
        <v>4927</v>
      </c>
      <c r="C991" s="355" t="s">
        <v>4794</v>
      </c>
      <c r="D991" s="356" t="s">
        <v>942</v>
      </c>
      <c r="E991" s="357" t="s">
        <v>278</v>
      </c>
      <c r="F991" s="528" t="s">
        <v>4926</v>
      </c>
      <c r="G991" s="526">
        <v>1</v>
      </c>
      <c r="H991" s="358">
        <v>8</v>
      </c>
      <c r="I991" s="359">
        <v>1.0999999999999999E-2</v>
      </c>
      <c r="J991" s="356"/>
      <c r="K991" s="188">
        <v>1060</v>
      </c>
      <c r="L991" s="188"/>
      <c r="M991" s="203">
        <f t="shared" si="13"/>
        <v>0</v>
      </c>
    </row>
    <row r="992" spans="1:13" ht="15" customHeight="1">
      <c r="A992" s="353" t="s">
        <v>4992</v>
      </c>
      <c r="B992" s="354" t="s">
        <v>4846</v>
      </c>
      <c r="C992" s="355" t="s">
        <v>4794</v>
      </c>
      <c r="D992" s="356" t="s">
        <v>945</v>
      </c>
      <c r="E992" s="357" t="s">
        <v>4372</v>
      </c>
      <c r="F992" s="528" t="s">
        <v>4845</v>
      </c>
      <c r="G992" s="526">
        <v>1</v>
      </c>
      <c r="H992" s="358">
        <v>8</v>
      </c>
      <c r="I992" s="359">
        <v>1.2999999999999999E-2</v>
      </c>
      <c r="J992" s="356"/>
      <c r="K992" s="188">
        <v>1020</v>
      </c>
      <c r="L992" s="188"/>
      <c r="M992" s="203">
        <f t="shared" si="13"/>
        <v>0</v>
      </c>
    </row>
    <row r="993" spans="1:13" ht="15" customHeight="1">
      <c r="A993" s="353" t="s">
        <v>4992</v>
      </c>
      <c r="B993" s="354" t="s">
        <v>4929</v>
      </c>
      <c r="C993" s="355" t="s">
        <v>4794</v>
      </c>
      <c r="D993" s="356" t="s">
        <v>945</v>
      </c>
      <c r="E993" s="357" t="s">
        <v>278</v>
      </c>
      <c r="F993" s="528" t="s">
        <v>4928</v>
      </c>
      <c r="G993" s="526">
        <v>1</v>
      </c>
      <c r="H993" s="358">
        <v>8</v>
      </c>
      <c r="I993" s="359">
        <v>1.2999999999999999E-2</v>
      </c>
      <c r="J993" s="356"/>
      <c r="K993" s="188">
        <v>1020</v>
      </c>
      <c r="L993" s="188"/>
      <c r="M993" s="203">
        <f t="shared" si="13"/>
        <v>0</v>
      </c>
    </row>
    <row r="994" spans="1:13" ht="15" customHeight="1">
      <c r="A994" s="353" t="s">
        <v>4992</v>
      </c>
      <c r="B994" s="354" t="s">
        <v>4848</v>
      </c>
      <c r="C994" s="355" t="s">
        <v>4794</v>
      </c>
      <c r="D994" s="356" t="s">
        <v>948</v>
      </c>
      <c r="E994" s="357" t="s">
        <v>4372</v>
      </c>
      <c r="F994" s="528" t="s">
        <v>4847</v>
      </c>
      <c r="G994" s="526">
        <v>1</v>
      </c>
      <c r="H994" s="358">
        <v>8</v>
      </c>
      <c r="I994" s="359">
        <v>1.2999999999999999E-2</v>
      </c>
      <c r="J994" s="356"/>
      <c r="K994" s="188">
        <v>1080</v>
      </c>
      <c r="L994" s="188"/>
      <c r="M994" s="203">
        <f t="shared" si="13"/>
        <v>0</v>
      </c>
    </row>
    <row r="995" spans="1:13" ht="15" customHeight="1">
      <c r="A995" s="353" t="s">
        <v>4992</v>
      </c>
      <c r="B995" s="354" t="s">
        <v>4931</v>
      </c>
      <c r="C995" s="355" t="s">
        <v>4794</v>
      </c>
      <c r="D995" s="356" t="s">
        <v>948</v>
      </c>
      <c r="E995" s="357" t="s">
        <v>278</v>
      </c>
      <c r="F995" s="528" t="s">
        <v>4930</v>
      </c>
      <c r="G995" s="526">
        <v>1</v>
      </c>
      <c r="H995" s="358">
        <v>8</v>
      </c>
      <c r="I995" s="359">
        <v>1.2999999999999999E-2</v>
      </c>
      <c r="J995" s="356"/>
      <c r="K995" s="188">
        <v>1080</v>
      </c>
      <c r="L995" s="188"/>
      <c r="M995" s="203">
        <f t="shared" si="13"/>
        <v>0</v>
      </c>
    </row>
    <row r="996" spans="1:13" ht="15" customHeight="1">
      <c r="A996" s="353" t="s">
        <v>4992</v>
      </c>
      <c r="B996" s="354" t="s">
        <v>4850</v>
      </c>
      <c r="C996" s="355" t="s">
        <v>4794</v>
      </c>
      <c r="D996" s="356" t="s">
        <v>951</v>
      </c>
      <c r="E996" s="357" t="s">
        <v>4372</v>
      </c>
      <c r="F996" s="528" t="s">
        <v>4849</v>
      </c>
      <c r="G996" s="526">
        <v>1</v>
      </c>
      <c r="H996" s="358">
        <v>8</v>
      </c>
      <c r="I996" s="359">
        <v>1.2999999999999999E-2</v>
      </c>
      <c r="J996" s="356"/>
      <c r="K996" s="188">
        <v>1060</v>
      </c>
      <c r="L996" s="188"/>
      <c r="M996" s="203">
        <f t="shared" si="13"/>
        <v>0</v>
      </c>
    </row>
    <row r="997" spans="1:13" ht="15" customHeight="1">
      <c r="A997" s="353" t="s">
        <v>4992</v>
      </c>
      <c r="B997" s="354" t="s">
        <v>4933</v>
      </c>
      <c r="C997" s="355" t="s">
        <v>4794</v>
      </c>
      <c r="D997" s="356" t="s">
        <v>951</v>
      </c>
      <c r="E997" s="357" t="s">
        <v>278</v>
      </c>
      <c r="F997" s="528" t="s">
        <v>4932</v>
      </c>
      <c r="G997" s="526">
        <v>1</v>
      </c>
      <c r="H997" s="358">
        <v>8</v>
      </c>
      <c r="I997" s="359">
        <v>1.2999999999999999E-2</v>
      </c>
      <c r="J997" s="356"/>
      <c r="K997" s="188">
        <v>1060</v>
      </c>
      <c r="L997" s="188"/>
      <c r="M997" s="203">
        <f t="shared" si="13"/>
        <v>0</v>
      </c>
    </row>
    <row r="998" spans="1:13" ht="15" customHeight="1">
      <c r="A998" s="353" t="s">
        <v>4992</v>
      </c>
      <c r="B998" s="354" t="s">
        <v>4852</v>
      </c>
      <c r="C998" s="355" t="s">
        <v>4794</v>
      </c>
      <c r="D998" s="356" t="s">
        <v>954</v>
      </c>
      <c r="E998" s="357" t="s">
        <v>4372</v>
      </c>
      <c r="F998" s="528" t="s">
        <v>4851</v>
      </c>
      <c r="G998" s="526">
        <v>1</v>
      </c>
      <c r="H998" s="358">
        <v>7</v>
      </c>
      <c r="I998" s="359">
        <v>1.9E-2</v>
      </c>
      <c r="J998" s="356"/>
      <c r="K998" s="188">
        <v>1330</v>
      </c>
      <c r="L998" s="188"/>
      <c r="M998" s="203">
        <f t="shared" si="13"/>
        <v>0</v>
      </c>
    </row>
    <row r="999" spans="1:13" ht="15" customHeight="1">
      <c r="A999" s="353" t="s">
        <v>4992</v>
      </c>
      <c r="B999" s="354" t="s">
        <v>4935</v>
      </c>
      <c r="C999" s="355" t="s">
        <v>4794</v>
      </c>
      <c r="D999" s="356" t="s">
        <v>954</v>
      </c>
      <c r="E999" s="357" t="s">
        <v>278</v>
      </c>
      <c r="F999" s="528" t="s">
        <v>4934</v>
      </c>
      <c r="G999" s="526">
        <v>1</v>
      </c>
      <c r="H999" s="358">
        <v>7</v>
      </c>
      <c r="I999" s="359">
        <v>1.9E-2</v>
      </c>
      <c r="J999" s="356"/>
      <c r="K999" s="188">
        <v>1330</v>
      </c>
      <c r="L999" s="188"/>
      <c r="M999" s="203">
        <f t="shared" si="13"/>
        <v>0</v>
      </c>
    </row>
    <row r="1000" spans="1:13" ht="15" customHeight="1">
      <c r="A1000" s="353" t="s">
        <v>4992</v>
      </c>
      <c r="B1000" s="354" t="s">
        <v>4854</v>
      </c>
      <c r="C1000" s="355" t="s">
        <v>4794</v>
      </c>
      <c r="D1000" s="356" t="s">
        <v>957</v>
      </c>
      <c r="E1000" s="357" t="s">
        <v>4372</v>
      </c>
      <c r="F1000" s="528" t="s">
        <v>4853</v>
      </c>
      <c r="G1000" s="526">
        <v>1</v>
      </c>
      <c r="H1000" s="358">
        <v>4</v>
      </c>
      <c r="I1000" s="359">
        <v>7.0000000000000001E-3</v>
      </c>
      <c r="J1000" s="356"/>
      <c r="K1000" s="188">
        <v>560</v>
      </c>
      <c r="L1000" s="188"/>
      <c r="M1000" s="203">
        <f t="shared" si="13"/>
        <v>0</v>
      </c>
    </row>
    <row r="1001" spans="1:13" ht="15" customHeight="1">
      <c r="A1001" s="353" t="s">
        <v>4992</v>
      </c>
      <c r="B1001" s="354" t="s">
        <v>4937</v>
      </c>
      <c r="C1001" s="355" t="s">
        <v>4794</v>
      </c>
      <c r="D1001" s="356" t="s">
        <v>957</v>
      </c>
      <c r="E1001" s="357" t="s">
        <v>278</v>
      </c>
      <c r="F1001" s="528" t="s">
        <v>4936</v>
      </c>
      <c r="G1001" s="526">
        <v>1</v>
      </c>
      <c r="H1001" s="358">
        <v>4</v>
      </c>
      <c r="I1001" s="359">
        <v>7.0000000000000001E-3</v>
      </c>
      <c r="J1001" s="356"/>
      <c r="K1001" s="188">
        <v>560</v>
      </c>
      <c r="L1001" s="188"/>
      <c r="M1001" s="203">
        <f t="shared" si="13"/>
        <v>0</v>
      </c>
    </row>
    <row r="1002" spans="1:13" ht="15" customHeight="1">
      <c r="A1002" s="353" t="s">
        <v>4992</v>
      </c>
      <c r="B1002" s="354" t="s">
        <v>4856</v>
      </c>
      <c r="C1002" s="355" t="s">
        <v>4794</v>
      </c>
      <c r="D1002" s="356" t="s">
        <v>960</v>
      </c>
      <c r="E1002" s="357" t="s">
        <v>4372</v>
      </c>
      <c r="F1002" s="528" t="s">
        <v>4855</v>
      </c>
      <c r="G1002" s="526">
        <v>1</v>
      </c>
      <c r="H1002" s="358">
        <v>1</v>
      </c>
      <c r="I1002" s="359">
        <v>2E-3</v>
      </c>
      <c r="J1002" s="356"/>
      <c r="K1002" s="188">
        <v>170</v>
      </c>
      <c r="L1002" s="188"/>
      <c r="M1002" s="203">
        <f t="shared" si="13"/>
        <v>0</v>
      </c>
    </row>
    <row r="1003" spans="1:13" ht="15" customHeight="1">
      <c r="A1003" s="353" t="s">
        <v>4992</v>
      </c>
      <c r="B1003" s="354" t="s">
        <v>4939</v>
      </c>
      <c r="C1003" s="355" t="s">
        <v>4794</v>
      </c>
      <c r="D1003" s="356" t="s">
        <v>960</v>
      </c>
      <c r="E1003" s="357" t="s">
        <v>278</v>
      </c>
      <c r="F1003" s="528" t="s">
        <v>4938</v>
      </c>
      <c r="G1003" s="526">
        <v>1</v>
      </c>
      <c r="H1003" s="358">
        <v>1</v>
      </c>
      <c r="I1003" s="359">
        <v>2E-3</v>
      </c>
      <c r="J1003" s="356"/>
      <c r="K1003" s="188">
        <v>170</v>
      </c>
      <c r="L1003" s="188"/>
      <c r="M1003" s="203">
        <f t="shared" si="13"/>
        <v>0</v>
      </c>
    </row>
    <row r="1004" spans="1:13" ht="15" customHeight="1">
      <c r="A1004" s="353" t="s">
        <v>4992</v>
      </c>
      <c r="B1004" s="354" t="s">
        <v>4858</v>
      </c>
      <c r="C1004" s="355" t="s">
        <v>4794</v>
      </c>
      <c r="D1004" s="356" t="s">
        <v>963</v>
      </c>
      <c r="E1004" s="357" t="s">
        <v>4372</v>
      </c>
      <c r="F1004" s="528" t="s">
        <v>4857</v>
      </c>
      <c r="G1004" s="526">
        <v>1</v>
      </c>
      <c r="H1004" s="358">
        <v>2</v>
      </c>
      <c r="I1004" s="359">
        <v>2E-3</v>
      </c>
      <c r="J1004" s="356"/>
      <c r="K1004" s="188">
        <v>220</v>
      </c>
      <c r="L1004" s="188"/>
      <c r="M1004" s="203">
        <f t="shared" ref="M1004:M1021" si="14">K1004*L1004</f>
        <v>0</v>
      </c>
    </row>
    <row r="1005" spans="1:13" ht="15" customHeight="1">
      <c r="A1005" s="353" t="s">
        <v>4992</v>
      </c>
      <c r="B1005" s="354" t="s">
        <v>4941</v>
      </c>
      <c r="C1005" s="355" t="s">
        <v>4794</v>
      </c>
      <c r="D1005" s="356" t="s">
        <v>963</v>
      </c>
      <c r="E1005" s="357" t="s">
        <v>278</v>
      </c>
      <c r="F1005" s="528" t="s">
        <v>4940</v>
      </c>
      <c r="G1005" s="526">
        <v>1</v>
      </c>
      <c r="H1005" s="358">
        <v>2</v>
      </c>
      <c r="I1005" s="359">
        <v>2E-3</v>
      </c>
      <c r="J1005" s="356"/>
      <c r="K1005" s="188">
        <v>220</v>
      </c>
      <c r="L1005" s="188"/>
      <c r="M1005" s="203">
        <f t="shared" si="14"/>
        <v>0</v>
      </c>
    </row>
    <row r="1006" spans="1:13" ht="15" customHeight="1">
      <c r="A1006" s="353" t="s">
        <v>4992</v>
      </c>
      <c r="B1006" s="354" t="s">
        <v>4860</v>
      </c>
      <c r="C1006" s="355" t="s">
        <v>4794</v>
      </c>
      <c r="D1006" s="356" t="s">
        <v>966</v>
      </c>
      <c r="E1006" s="357" t="s">
        <v>4372</v>
      </c>
      <c r="F1006" s="528" t="s">
        <v>4859</v>
      </c>
      <c r="G1006" s="526">
        <v>1</v>
      </c>
      <c r="H1006" s="358">
        <v>3</v>
      </c>
      <c r="I1006" s="359">
        <v>4.0000000000000001E-3</v>
      </c>
      <c r="J1006" s="356"/>
      <c r="K1006" s="188">
        <v>360</v>
      </c>
      <c r="L1006" s="188"/>
      <c r="M1006" s="203">
        <f t="shared" si="14"/>
        <v>0</v>
      </c>
    </row>
    <row r="1007" spans="1:13" ht="15" customHeight="1">
      <c r="A1007" s="353" t="s">
        <v>4992</v>
      </c>
      <c r="B1007" s="354" t="s">
        <v>4943</v>
      </c>
      <c r="C1007" s="355" t="s">
        <v>4794</v>
      </c>
      <c r="D1007" s="356" t="s">
        <v>966</v>
      </c>
      <c r="E1007" s="357" t="s">
        <v>278</v>
      </c>
      <c r="F1007" s="528" t="s">
        <v>4942</v>
      </c>
      <c r="G1007" s="526">
        <v>1</v>
      </c>
      <c r="H1007" s="358">
        <v>3</v>
      </c>
      <c r="I1007" s="359">
        <v>4.0000000000000001E-3</v>
      </c>
      <c r="J1007" s="356"/>
      <c r="K1007" s="188">
        <v>360</v>
      </c>
      <c r="L1007" s="188"/>
      <c r="M1007" s="203">
        <f t="shared" si="14"/>
        <v>0</v>
      </c>
    </row>
    <row r="1008" spans="1:13" ht="15" customHeight="1">
      <c r="A1008" s="353" t="s">
        <v>4992</v>
      </c>
      <c r="B1008" s="354" t="s">
        <v>4862</v>
      </c>
      <c r="C1008" s="355" t="s">
        <v>4794</v>
      </c>
      <c r="D1008" s="356" t="s">
        <v>969</v>
      </c>
      <c r="E1008" s="357" t="s">
        <v>4372</v>
      </c>
      <c r="F1008" s="528" t="s">
        <v>4861</v>
      </c>
      <c r="G1008" s="526">
        <v>1</v>
      </c>
      <c r="H1008" s="358">
        <v>3</v>
      </c>
      <c r="I1008" s="359">
        <v>8.0000000000000002E-3</v>
      </c>
      <c r="J1008" s="356"/>
      <c r="K1008" s="188">
        <v>450</v>
      </c>
      <c r="L1008" s="188"/>
      <c r="M1008" s="203">
        <f t="shared" si="14"/>
        <v>0</v>
      </c>
    </row>
    <row r="1009" spans="1:13" ht="15" customHeight="1">
      <c r="A1009" s="353" t="s">
        <v>4992</v>
      </c>
      <c r="B1009" s="354" t="s">
        <v>4945</v>
      </c>
      <c r="C1009" s="355" t="s">
        <v>4794</v>
      </c>
      <c r="D1009" s="356" t="s">
        <v>969</v>
      </c>
      <c r="E1009" s="357" t="s">
        <v>278</v>
      </c>
      <c r="F1009" s="528" t="s">
        <v>4944</v>
      </c>
      <c r="G1009" s="526">
        <v>1</v>
      </c>
      <c r="H1009" s="358">
        <v>3</v>
      </c>
      <c r="I1009" s="359">
        <v>8.0000000000000002E-3</v>
      </c>
      <c r="J1009" s="356"/>
      <c r="K1009" s="188">
        <v>450</v>
      </c>
      <c r="L1009" s="188"/>
      <c r="M1009" s="203">
        <f t="shared" si="14"/>
        <v>0</v>
      </c>
    </row>
    <row r="1010" spans="1:13" ht="15" customHeight="1">
      <c r="A1010" s="353" t="s">
        <v>4992</v>
      </c>
      <c r="B1010" s="354" t="s">
        <v>4864</v>
      </c>
      <c r="C1010" s="355" t="s">
        <v>4794</v>
      </c>
      <c r="D1010" s="356" t="s">
        <v>972</v>
      </c>
      <c r="E1010" s="357" t="s">
        <v>4372</v>
      </c>
      <c r="F1010" s="528" t="s">
        <v>4863</v>
      </c>
      <c r="G1010" s="526">
        <v>1</v>
      </c>
      <c r="H1010" s="358">
        <v>3</v>
      </c>
      <c r="I1010" s="359">
        <v>5.0000000000000001E-3</v>
      </c>
      <c r="J1010" s="356"/>
      <c r="K1010" s="188">
        <v>420</v>
      </c>
      <c r="L1010" s="188"/>
      <c r="M1010" s="203">
        <f t="shared" si="14"/>
        <v>0</v>
      </c>
    </row>
    <row r="1011" spans="1:13" ht="15" customHeight="1">
      <c r="A1011" s="353" t="s">
        <v>4992</v>
      </c>
      <c r="B1011" s="354" t="s">
        <v>4947</v>
      </c>
      <c r="C1011" s="355" t="s">
        <v>4794</v>
      </c>
      <c r="D1011" s="356" t="s">
        <v>972</v>
      </c>
      <c r="E1011" s="357" t="s">
        <v>278</v>
      </c>
      <c r="F1011" s="528" t="s">
        <v>4946</v>
      </c>
      <c r="G1011" s="526">
        <v>1</v>
      </c>
      <c r="H1011" s="358">
        <v>3</v>
      </c>
      <c r="I1011" s="359">
        <v>5.0000000000000001E-3</v>
      </c>
      <c r="J1011" s="356"/>
      <c r="K1011" s="188">
        <v>420</v>
      </c>
      <c r="L1011" s="188"/>
      <c r="M1011" s="203">
        <f t="shared" si="14"/>
        <v>0</v>
      </c>
    </row>
    <row r="1012" spans="1:13" ht="15" customHeight="1">
      <c r="A1012" s="353" t="s">
        <v>4992</v>
      </c>
      <c r="B1012" s="354" t="s">
        <v>4866</v>
      </c>
      <c r="C1012" s="355" t="s">
        <v>4794</v>
      </c>
      <c r="D1012" s="356" t="s">
        <v>975</v>
      </c>
      <c r="E1012" s="357" t="s">
        <v>4372</v>
      </c>
      <c r="F1012" s="528" t="s">
        <v>4865</v>
      </c>
      <c r="G1012" s="526">
        <v>1</v>
      </c>
      <c r="H1012" s="358">
        <v>3</v>
      </c>
      <c r="I1012" s="359">
        <v>8.9999999999999993E-3</v>
      </c>
      <c r="J1012" s="356"/>
      <c r="K1012" s="188">
        <v>530</v>
      </c>
      <c r="L1012" s="188"/>
      <c r="M1012" s="203">
        <f t="shared" si="14"/>
        <v>0</v>
      </c>
    </row>
    <row r="1013" spans="1:13" ht="15" customHeight="1">
      <c r="A1013" s="353" t="s">
        <v>4992</v>
      </c>
      <c r="B1013" s="354" t="s">
        <v>4949</v>
      </c>
      <c r="C1013" s="355" t="s">
        <v>4794</v>
      </c>
      <c r="D1013" s="356" t="s">
        <v>975</v>
      </c>
      <c r="E1013" s="357" t="s">
        <v>278</v>
      </c>
      <c r="F1013" s="528" t="s">
        <v>4948</v>
      </c>
      <c r="G1013" s="526">
        <v>1</v>
      </c>
      <c r="H1013" s="358">
        <v>3</v>
      </c>
      <c r="I1013" s="359">
        <v>8.9999999999999993E-3</v>
      </c>
      <c r="J1013" s="356"/>
      <c r="K1013" s="188">
        <v>530</v>
      </c>
      <c r="L1013" s="188"/>
      <c r="M1013" s="203">
        <f t="shared" si="14"/>
        <v>0</v>
      </c>
    </row>
    <row r="1014" spans="1:13" ht="15" customHeight="1">
      <c r="A1014" s="353" t="s">
        <v>4992</v>
      </c>
      <c r="B1014" s="354" t="s">
        <v>4868</v>
      </c>
      <c r="C1014" s="355" t="s">
        <v>4794</v>
      </c>
      <c r="D1014" s="356" t="s">
        <v>978</v>
      </c>
      <c r="E1014" s="357" t="s">
        <v>4372</v>
      </c>
      <c r="F1014" s="528" t="s">
        <v>4867</v>
      </c>
      <c r="G1014" s="526">
        <v>1</v>
      </c>
      <c r="H1014" s="358">
        <v>4</v>
      </c>
      <c r="I1014" s="359">
        <v>6.0000000000000001E-3</v>
      </c>
      <c r="J1014" s="356"/>
      <c r="K1014" s="188">
        <v>530</v>
      </c>
      <c r="L1014" s="188"/>
      <c r="M1014" s="203">
        <f t="shared" si="14"/>
        <v>0</v>
      </c>
    </row>
    <row r="1015" spans="1:13" ht="15" customHeight="1">
      <c r="A1015" s="353" t="s">
        <v>4992</v>
      </c>
      <c r="B1015" s="354" t="s">
        <v>4951</v>
      </c>
      <c r="C1015" s="355" t="s">
        <v>4794</v>
      </c>
      <c r="D1015" s="356" t="s">
        <v>978</v>
      </c>
      <c r="E1015" s="357" t="s">
        <v>278</v>
      </c>
      <c r="F1015" s="528" t="s">
        <v>4950</v>
      </c>
      <c r="G1015" s="526">
        <v>1</v>
      </c>
      <c r="H1015" s="358">
        <v>4</v>
      </c>
      <c r="I1015" s="359">
        <v>6.0000000000000001E-3</v>
      </c>
      <c r="J1015" s="356"/>
      <c r="K1015" s="188">
        <v>530</v>
      </c>
      <c r="L1015" s="188"/>
      <c r="M1015" s="203">
        <f t="shared" si="14"/>
        <v>0</v>
      </c>
    </row>
    <row r="1016" spans="1:13" ht="15" customHeight="1">
      <c r="A1016" s="353" t="s">
        <v>4992</v>
      </c>
      <c r="B1016" s="354" t="s">
        <v>4870</v>
      </c>
      <c r="C1016" s="355" t="s">
        <v>4794</v>
      </c>
      <c r="D1016" s="356" t="s">
        <v>981</v>
      </c>
      <c r="E1016" s="357" t="s">
        <v>4372</v>
      </c>
      <c r="F1016" s="528" t="s">
        <v>4869</v>
      </c>
      <c r="G1016" s="526">
        <v>1</v>
      </c>
      <c r="H1016" s="358">
        <v>4</v>
      </c>
      <c r="I1016" s="359">
        <v>1.2E-2</v>
      </c>
      <c r="J1016" s="356"/>
      <c r="K1016" s="188">
        <v>690</v>
      </c>
      <c r="L1016" s="188"/>
      <c r="M1016" s="203">
        <f t="shared" si="14"/>
        <v>0</v>
      </c>
    </row>
    <row r="1017" spans="1:13" ht="15" customHeight="1">
      <c r="A1017" s="353" t="s">
        <v>4992</v>
      </c>
      <c r="B1017" s="354" t="s">
        <v>4953</v>
      </c>
      <c r="C1017" s="355" t="s">
        <v>4794</v>
      </c>
      <c r="D1017" s="356" t="s">
        <v>981</v>
      </c>
      <c r="E1017" s="357" t="s">
        <v>278</v>
      </c>
      <c r="F1017" s="528" t="s">
        <v>4952</v>
      </c>
      <c r="G1017" s="526">
        <v>1</v>
      </c>
      <c r="H1017" s="358">
        <v>4</v>
      </c>
      <c r="I1017" s="359">
        <v>1.2E-2</v>
      </c>
      <c r="J1017" s="356"/>
      <c r="K1017" s="188">
        <v>690</v>
      </c>
      <c r="L1017" s="188"/>
      <c r="M1017" s="203">
        <f t="shared" si="14"/>
        <v>0</v>
      </c>
    </row>
    <row r="1018" spans="1:13" ht="15" customHeight="1">
      <c r="A1018" s="353" t="s">
        <v>4992</v>
      </c>
      <c r="B1018" s="597" t="s">
        <v>4872</v>
      </c>
      <c r="C1018" s="611" t="s">
        <v>4794</v>
      </c>
      <c r="D1018" s="613" t="s">
        <v>984</v>
      </c>
      <c r="E1018" s="614" t="s">
        <v>4372</v>
      </c>
      <c r="F1018" s="615" t="s">
        <v>4871</v>
      </c>
      <c r="G1018" s="616">
        <v>1</v>
      </c>
      <c r="H1018" s="617">
        <v>7</v>
      </c>
      <c r="I1018" s="618">
        <v>1.0999999999999999E-2</v>
      </c>
      <c r="J1018" s="607" t="s">
        <v>7745</v>
      </c>
      <c r="K1018" s="619">
        <v>731</v>
      </c>
      <c r="L1018" s="606"/>
      <c r="M1018" s="203">
        <f t="shared" si="14"/>
        <v>0</v>
      </c>
    </row>
    <row r="1019" spans="1:13" ht="15" customHeight="1">
      <c r="A1019" s="353" t="s">
        <v>4992</v>
      </c>
      <c r="B1019" s="597" t="s">
        <v>4955</v>
      </c>
      <c r="C1019" s="611" t="s">
        <v>4794</v>
      </c>
      <c r="D1019" s="613" t="s">
        <v>984</v>
      </c>
      <c r="E1019" s="614" t="s">
        <v>278</v>
      </c>
      <c r="F1019" s="615" t="s">
        <v>4954</v>
      </c>
      <c r="G1019" s="616">
        <v>1</v>
      </c>
      <c r="H1019" s="617">
        <v>7</v>
      </c>
      <c r="I1019" s="618">
        <v>1.0999999999999999E-2</v>
      </c>
      <c r="J1019" s="607" t="s">
        <v>7745</v>
      </c>
      <c r="K1019" s="619">
        <v>731</v>
      </c>
      <c r="L1019" s="606"/>
      <c r="M1019" s="203">
        <f t="shared" si="14"/>
        <v>0</v>
      </c>
    </row>
    <row r="1020" spans="1:13" ht="15" customHeight="1">
      <c r="A1020" s="353" t="s">
        <v>4992</v>
      </c>
      <c r="B1020" s="597" t="s">
        <v>4874</v>
      </c>
      <c r="C1020" s="611" t="s">
        <v>4794</v>
      </c>
      <c r="D1020" s="613" t="s">
        <v>987</v>
      </c>
      <c r="E1020" s="614" t="s">
        <v>4372</v>
      </c>
      <c r="F1020" s="615" t="s">
        <v>4873</v>
      </c>
      <c r="G1020" s="616">
        <v>1</v>
      </c>
      <c r="H1020" s="617">
        <v>7</v>
      </c>
      <c r="I1020" s="618">
        <v>2.1999999999999999E-2</v>
      </c>
      <c r="J1020" s="607" t="s">
        <v>7746</v>
      </c>
      <c r="K1020" s="619">
        <v>1037</v>
      </c>
      <c r="L1020" s="606"/>
      <c r="M1020" s="203">
        <f t="shared" si="14"/>
        <v>0</v>
      </c>
    </row>
    <row r="1021" spans="1:13" ht="15" customHeight="1">
      <c r="A1021" s="353" t="s">
        <v>4992</v>
      </c>
      <c r="B1021" s="597" t="s">
        <v>4957</v>
      </c>
      <c r="C1021" s="611" t="s">
        <v>4794</v>
      </c>
      <c r="D1021" s="613" t="s">
        <v>987</v>
      </c>
      <c r="E1021" s="614" t="s">
        <v>278</v>
      </c>
      <c r="F1021" s="615" t="s">
        <v>4956</v>
      </c>
      <c r="G1021" s="616">
        <v>1</v>
      </c>
      <c r="H1021" s="617">
        <v>7</v>
      </c>
      <c r="I1021" s="618">
        <v>2.1999999999999999E-2</v>
      </c>
      <c r="J1021" s="607" t="s">
        <v>7746</v>
      </c>
      <c r="K1021" s="619">
        <v>1037</v>
      </c>
      <c r="L1021" s="606"/>
      <c r="M1021" s="203">
        <f t="shared" si="14"/>
        <v>0</v>
      </c>
    </row>
    <row r="1022" spans="1:13" ht="15" customHeight="1">
      <c r="A1022" s="353" t="s">
        <v>4992</v>
      </c>
      <c r="B1022" s="328" t="s">
        <v>5759</v>
      </c>
      <c r="C1022" s="355" t="s">
        <v>4794</v>
      </c>
      <c r="D1022" s="356" t="s">
        <v>5632</v>
      </c>
      <c r="E1022" s="357" t="s">
        <v>4372</v>
      </c>
      <c r="F1022" s="362" t="s">
        <v>5751</v>
      </c>
      <c r="G1022" s="526">
        <v>1</v>
      </c>
      <c r="H1022" s="358">
        <v>6.28</v>
      </c>
      <c r="I1022" s="359"/>
      <c r="J1022" s="356"/>
      <c r="K1022" s="188">
        <v>800</v>
      </c>
      <c r="L1022" s="188"/>
      <c r="M1022" s="203"/>
    </row>
    <row r="1023" spans="1:13" ht="15" customHeight="1">
      <c r="A1023" s="353" t="s">
        <v>4992</v>
      </c>
      <c r="B1023" s="328" t="s">
        <v>5760</v>
      </c>
      <c r="C1023" s="355" t="s">
        <v>4794</v>
      </c>
      <c r="D1023" s="356" t="s">
        <v>5629</v>
      </c>
      <c r="E1023" s="357" t="s">
        <v>4372</v>
      </c>
      <c r="F1023" s="362" t="s">
        <v>5752</v>
      </c>
      <c r="G1023" s="526">
        <v>1</v>
      </c>
      <c r="H1023" s="358">
        <v>5.14</v>
      </c>
      <c r="I1023" s="359"/>
      <c r="J1023" s="356"/>
      <c r="K1023" s="188">
        <v>670</v>
      </c>
      <c r="L1023" s="188"/>
      <c r="M1023" s="203"/>
    </row>
    <row r="1024" spans="1:13" ht="15" customHeight="1">
      <c r="A1024" s="353" t="s">
        <v>4992</v>
      </c>
      <c r="B1024" s="328" t="s">
        <v>5761</v>
      </c>
      <c r="C1024" s="355" t="s">
        <v>4794</v>
      </c>
      <c r="D1024" s="356" t="s">
        <v>5630</v>
      </c>
      <c r="E1024" s="357" t="s">
        <v>4372</v>
      </c>
      <c r="F1024" s="362" t="s">
        <v>5753</v>
      </c>
      <c r="G1024" s="526">
        <v>1</v>
      </c>
      <c r="H1024" s="358"/>
      <c r="I1024" s="359"/>
      <c r="J1024" s="356"/>
      <c r="K1024" s="188">
        <v>1240</v>
      </c>
      <c r="L1024" s="188"/>
      <c r="M1024" s="203"/>
    </row>
    <row r="1025" spans="1:13" ht="15" customHeight="1">
      <c r="A1025" s="353" t="s">
        <v>4992</v>
      </c>
      <c r="B1025" s="328" t="s">
        <v>5762</v>
      </c>
      <c r="C1025" s="355" t="s">
        <v>4794</v>
      </c>
      <c r="D1025" s="356" t="s">
        <v>5631</v>
      </c>
      <c r="E1025" s="357" t="s">
        <v>4372</v>
      </c>
      <c r="F1025" s="362" t="s">
        <v>5754</v>
      </c>
      <c r="G1025" s="526">
        <v>1</v>
      </c>
      <c r="H1025" s="358">
        <v>6.82</v>
      </c>
      <c r="I1025" s="359"/>
      <c r="J1025" s="356"/>
      <c r="K1025" s="188">
        <v>860</v>
      </c>
      <c r="L1025" s="188"/>
      <c r="M1025" s="203"/>
    </row>
    <row r="1026" spans="1:13" ht="15" customHeight="1">
      <c r="A1026" s="353" t="s">
        <v>4992</v>
      </c>
      <c r="B1026" s="328" t="s">
        <v>5763</v>
      </c>
      <c r="C1026" s="355" t="s">
        <v>4794</v>
      </c>
      <c r="D1026" s="356" t="s">
        <v>5632</v>
      </c>
      <c r="E1026" s="357" t="s">
        <v>278</v>
      </c>
      <c r="F1026" s="362" t="s">
        <v>5755</v>
      </c>
      <c r="G1026" s="526">
        <v>1</v>
      </c>
      <c r="H1026" s="358">
        <v>6.28</v>
      </c>
      <c r="I1026" s="359"/>
      <c r="J1026" s="356"/>
      <c r="K1026" s="188">
        <v>800</v>
      </c>
      <c r="L1026" s="188"/>
      <c r="M1026" s="203"/>
    </row>
    <row r="1027" spans="1:13" ht="15" customHeight="1">
      <c r="A1027" s="353" t="s">
        <v>4992</v>
      </c>
      <c r="B1027" s="328" t="s">
        <v>5764</v>
      </c>
      <c r="C1027" s="355" t="s">
        <v>4794</v>
      </c>
      <c r="D1027" s="356" t="s">
        <v>5629</v>
      </c>
      <c r="E1027" s="357" t="s">
        <v>278</v>
      </c>
      <c r="F1027" s="362" t="s">
        <v>5756</v>
      </c>
      <c r="G1027" s="526">
        <v>1</v>
      </c>
      <c r="H1027" s="358">
        <v>5.14</v>
      </c>
      <c r="I1027" s="359"/>
      <c r="J1027" s="356"/>
      <c r="K1027" s="188">
        <v>670</v>
      </c>
      <c r="L1027" s="188"/>
      <c r="M1027" s="203"/>
    </row>
    <row r="1028" spans="1:13" ht="15" customHeight="1">
      <c r="A1028" s="353" t="s">
        <v>4992</v>
      </c>
      <c r="B1028" s="328" t="s">
        <v>5765</v>
      </c>
      <c r="C1028" s="355" t="s">
        <v>4794</v>
      </c>
      <c r="D1028" s="356" t="s">
        <v>5630</v>
      </c>
      <c r="E1028" s="357" t="s">
        <v>278</v>
      </c>
      <c r="F1028" s="362" t="s">
        <v>5757</v>
      </c>
      <c r="G1028" s="526">
        <v>1</v>
      </c>
      <c r="H1028" s="358"/>
      <c r="I1028" s="359"/>
      <c r="J1028" s="356"/>
      <c r="K1028" s="188">
        <v>1240</v>
      </c>
      <c r="L1028" s="188"/>
      <c r="M1028" s="203"/>
    </row>
    <row r="1029" spans="1:13" ht="15" customHeight="1">
      <c r="A1029" s="353" t="s">
        <v>4992</v>
      </c>
      <c r="B1029" s="328" t="s">
        <v>5766</v>
      </c>
      <c r="C1029" s="355" t="s">
        <v>4794</v>
      </c>
      <c r="D1029" s="356" t="s">
        <v>5631</v>
      </c>
      <c r="E1029" s="357" t="s">
        <v>278</v>
      </c>
      <c r="F1029" s="362" t="s">
        <v>5758</v>
      </c>
      <c r="G1029" s="526">
        <v>1</v>
      </c>
      <c r="H1029" s="358">
        <v>6.82</v>
      </c>
      <c r="I1029" s="359"/>
      <c r="J1029" s="356"/>
      <c r="K1029" s="188">
        <v>860</v>
      </c>
      <c r="L1029" s="188"/>
      <c r="M1029" s="203"/>
    </row>
    <row r="1030" spans="1:13" ht="15" customHeight="1">
      <c r="A1030" s="608"/>
      <c r="B1030" s="609"/>
      <c r="C1030" s="610" t="s">
        <v>17</v>
      </c>
      <c r="D1030" s="436" t="s">
        <v>17</v>
      </c>
      <c r="E1030" s="437" t="s">
        <v>17</v>
      </c>
      <c r="F1030" s="439"/>
      <c r="G1030" s="438"/>
      <c r="H1030" s="440"/>
      <c r="I1030" s="441"/>
      <c r="J1030" s="439" t="s">
        <v>17</v>
      </c>
      <c r="K1030" s="190"/>
      <c r="L1030" s="190"/>
      <c r="M1030" s="205"/>
    </row>
    <row r="1031" spans="1:13" ht="15" customHeight="1">
      <c r="A1031" s="353" t="s">
        <v>4992</v>
      </c>
      <c r="B1031" s="354" t="s">
        <v>2377</v>
      </c>
      <c r="C1031" s="355" t="s">
        <v>2374</v>
      </c>
      <c r="D1031" s="360" t="s">
        <v>2250</v>
      </c>
      <c r="E1031" s="327" t="s">
        <v>2375</v>
      </c>
      <c r="F1031" s="329" t="s">
        <v>2376</v>
      </c>
      <c r="G1031" s="330">
        <v>1</v>
      </c>
      <c r="H1031" s="331">
        <v>3</v>
      </c>
      <c r="I1031" s="332">
        <v>5.0000000000000001E-3</v>
      </c>
      <c r="J1031" s="353" t="s">
        <v>17</v>
      </c>
      <c r="K1031" s="188">
        <v>390</v>
      </c>
      <c r="L1031" s="188"/>
      <c r="M1031" s="203">
        <f t="shared" ref="M1031:M1071" si="15">K1031*L1031</f>
        <v>0</v>
      </c>
    </row>
    <row r="1032" spans="1:13" ht="15" customHeight="1">
      <c r="A1032" s="353" t="s">
        <v>4992</v>
      </c>
      <c r="B1032" s="354" t="s">
        <v>2379</v>
      </c>
      <c r="C1032" s="355" t="s">
        <v>2374</v>
      </c>
      <c r="D1032" s="360" t="s">
        <v>870</v>
      </c>
      <c r="E1032" s="327" t="s">
        <v>2375</v>
      </c>
      <c r="F1032" s="329" t="s">
        <v>2378</v>
      </c>
      <c r="G1032" s="330">
        <v>1</v>
      </c>
      <c r="H1032" s="331">
        <v>3</v>
      </c>
      <c r="I1032" s="332">
        <v>6.0000000000000001E-3</v>
      </c>
      <c r="J1032" s="353" t="s">
        <v>17</v>
      </c>
      <c r="K1032" s="188">
        <v>440</v>
      </c>
      <c r="L1032" s="188"/>
      <c r="M1032" s="203">
        <f t="shared" si="15"/>
        <v>0</v>
      </c>
    </row>
    <row r="1033" spans="1:13" ht="15" customHeight="1">
      <c r="A1033" s="353" t="s">
        <v>4992</v>
      </c>
      <c r="B1033" s="354" t="s">
        <v>2381</v>
      </c>
      <c r="C1033" s="355" t="s">
        <v>2374</v>
      </c>
      <c r="D1033" s="360" t="s">
        <v>873</v>
      </c>
      <c r="E1033" s="327" t="s">
        <v>2375</v>
      </c>
      <c r="F1033" s="329" t="s">
        <v>2380</v>
      </c>
      <c r="G1033" s="330">
        <v>1</v>
      </c>
      <c r="H1033" s="331">
        <v>3</v>
      </c>
      <c r="I1033" s="332">
        <v>5.0000000000000001E-3</v>
      </c>
      <c r="J1033" s="353" t="s">
        <v>17</v>
      </c>
      <c r="K1033" s="188">
        <v>460</v>
      </c>
      <c r="L1033" s="188"/>
      <c r="M1033" s="203">
        <f t="shared" si="15"/>
        <v>0</v>
      </c>
    </row>
    <row r="1034" spans="1:13" ht="15" customHeight="1">
      <c r="A1034" s="353" t="s">
        <v>4992</v>
      </c>
      <c r="B1034" s="354" t="s">
        <v>2383</v>
      </c>
      <c r="C1034" s="355" t="s">
        <v>2374</v>
      </c>
      <c r="D1034" s="360" t="s">
        <v>876</v>
      </c>
      <c r="E1034" s="327" t="s">
        <v>2375</v>
      </c>
      <c r="F1034" s="329" t="s">
        <v>2382</v>
      </c>
      <c r="G1034" s="330">
        <v>1</v>
      </c>
      <c r="H1034" s="331">
        <v>3</v>
      </c>
      <c r="I1034" s="332">
        <v>5.0000000000000001E-3</v>
      </c>
      <c r="J1034" s="353" t="s">
        <v>17</v>
      </c>
      <c r="K1034" s="188">
        <v>520</v>
      </c>
      <c r="L1034" s="188"/>
      <c r="M1034" s="203">
        <f t="shared" si="15"/>
        <v>0</v>
      </c>
    </row>
    <row r="1035" spans="1:13" ht="15" customHeight="1">
      <c r="A1035" s="353" t="s">
        <v>4992</v>
      </c>
      <c r="B1035" s="354" t="s">
        <v>2385</v>
      </c>
      <c r="C1035" s="355" t="s">
        <v>2374</v>
      </c>
      <c r="D1035" s="360" t="s">
        <v>879</v>
      </c>
      <c r="E1035" s="327" t="s">
        <v>2375</v>
      </c>
      <c r="F1035" s="329" t="s">
        <v>2384</v>
      </c>
      <c r="G1035" s="330">
        <v>1</v>
      </c>
      <c r="H1035" s="331">
        <v>3</v>
      </c>
      <c r="I1035" s="332">
        <v>5.0000000000000001E-3</v>
      </c>
      <c r="J1035" s="353" t="s">
        <v>17</v>
      </c>
      <c r="K1035" s="188">
        <v>540</v>
      </c>
      <c r="L1035" s="188"/>
      <c r="M1035" s="203">
        <f t="shared" si="15"/>
        <v>0</v>
      </c>
    </row>
    <row r="1036" spans="1:13" ht="15" customHeight="1">
      <c r="A1036" s="353" t="s">
        <v>4992</v>
      </c>
      <c r="B1036" s="354" t="s">
        <v>2387</v>
      </c>
      <c r="C1036" s="355" t="s">
        <v>2374</v>
      </c>
      <c r="D1036" s="360" t="s">
        <v>882</v>
      </c>
      <c r="E1036" s="327" t="s">
        <v>2375</v>
      </c>
      <c r="F1036" s="329" t="s">
        <v>4572</v>
      </c>
      <c r="G1036" s="330">
        <v>1</v>
      </c>
      <c r="H1036" s="331">
        <v>3</v>
      </c>
      <c r="I1036" s="332">
        <v>8.9999999999999993E-3</v>
      </c>
      <c r="J1036" s="353" t="s">
        <v>17</v>
      </c>
      <c r="K1036" s="188">
        <v>500</v>
      </c>
      <c r="L1036" s="188"/>
      <c r="M1036" s="203">
        <f t="shared" si="15"/>
        <v>0</v>
      </c>
    </row>
    <row r="1037" spans="1:13" ht="15" customHeight="1">
      <c r="A1037" s="353" t="s">
        <v>4992</v>
      </c>
      <c r="B1037" s="354" t="s">
        <v>2389</v>
      </c>
      <c r="C1037" s="355" t="s">
        <v>2374</v>
      </c>
      <c r="D1037" s="360" t="s">
        <v>885</v>
      </c>
      <c r="E1037" s="327" t="s">
        <v>2375</v>
      </c>
      <c r="F1037" s="329" t="s">
        <v>2388</v>
      </c>
      <c r="G1037" s="330">
        <v>1</v>
      </c>
      <c r="H1037" s="331">
        <v>4</v>
      </c>
      <c r="I1037" s="332">
        <v>6.0000000000000001E-3</v>
      </c>
      <c r="J1037" s="353" t="s">
        <v>17</v>
      </c>
      <c r="K1037" s="188">
        <v>500</v>
      </c>
      <c r="L1037" s="188"/>
      <c r="M1037" s="203">
        <f t="shared" si="15"/>
        <v>0</v>
      </c>
    </row>
    <row r="1038" spans="1:13" ht="15" customHeight="1">
      <c r="A1038" s="353" t="s">
        <v>4992</v>
      </c>
      <c r="B1038" s="354" t="s">
        <v>2391</v>
      </c>
      <c r="C1038" s="355" t="s">
        <v>2374</v>
      </c>
      <c r="D1038" s="360" t="s">
        <v>888</v>
      </c>
      <c r="E1038" s="327" t="s">
        <v>2375</v>
      </c>
      <c r="F1038" s="329" t="s">
        <v>2390</v>
      </c>
      <c r="G1038" s="330">
        <v>1</v>
      </c>
      <c r="H1038" s="331">
        <v>4</v>
      </c>
      <c r="I1038" s="332">
        <v>8.0000000000000002E-3</v>
      </c>
      <c r="J1038" s="353" t="s">
        <v>17</v>
      </c>
      <c r="K1038" s="188">
        <v>550</v>
      </c>
      <c r="L1038" s="188"/>
      <c r="M1038" s="203">
        <f t="shared" si="15"/>
        <v>0</v>
      </c>
    </row>
    <row r="1039" spans="1:13" ht="15" customHeight="1">
      <c r="A1039" s="353" t="s">
        <v>4992</v>
      </c>
      <c r="B1039" s="354" t="s">
        <v>2393</v>
      </c>
      <c r="C1039" s="355" t="s">
        <v>2374</v>
      </c>
      <c r="D1039" s="360" t="s">
        <v>891</v>
      </c>
      <c r="E1039" s="327" t="s">
        <v>2375</v>
      </c>
      <c r="F1039" s="329" t="s">
        <v>2392</v>
      </c>
      <c r="G1039" s="330">
        <v>1</v>
      </c>
      <c r="H1039" s="331">
        <v>4</v>
      </c>
      <c r="I1039" s="332">
        <v>6.0000000000000001E-3</v>
      </c>
      <c r="J1039" s="353" t="s">
        <v>17</v>
      </c>
      <c r="K1039" s="188">
        <v>580</v>
      </c>
      <c r="L1039" s="188"/>
      <c r="M1039" s="203">
        <f t="shared" si="15"/>
        <v>0</v>
      </c>
    </row>
    <row r="1040" spans="1:13" ht="15" customHeight="1">
      <c r="A1040" s="353" t="s">
        <v>4992</v>
      </c>
      <c r="B1040" s="354" t="s">
        <v>2395</v>
      </c>
      <c r="C1040" s="355" t="s">
        <v>2374</v>
      </c>
      <c r="D1040" s="360" t="s">
        <v>894</v>
      </c>
      <c r="E1040" s="327" t="s">
        <v>2375</v>
      </c>
      <c r="F1040" s="329" t="s">
        <v>2394</v>
      </c>
      <c r="G1040" s="330">
        <v>1</v>
      </c>
      <c r="H1040" s="331">
        <v>3</v>
      </c>
      <c r="I1040" s="332">
        <v>6.0000000000000001E-3</v>
      </c>
      <c r="J1040" s="353" t="s">
        <v>17</v>
      </c>
      <c r="K1040" s="188">
        <v>630</v>
      </c>
      <c r="L1040" s="188"/>
      <c r="M1040" s="203">
        <f t="shared" si="15"/>
        <v>0</v>
      </c>
    </row>
    <row r="1041" spans="1:13" ht="15" customHeight="1">
      <c r="A1041" s="353" t="s">
        <v>4992</v>
      </c>
      <c r="B1041" s="354" t="s">
        <v>2397</v>
      </c>
      <c r="C1041" s="355" t="s">
        <v>2374</v>
      </c>
      <c r="D1041" s="360" t="s">
        <v>897</v>
      </c>
      <c r="E1041" s="327" t="s">
        <v>2375</v>
      </c>
      <c r="F1041" s="329" t="s">
        <v>2396</v>
      </c>
      <c r="G1041" s="330">
        <v>1</v>
      </c>
      <c r="H1041" s="331">
        <v>4</v>
      </c>
      <c r="I1041" s="332">
        <v>6.0000000000000001E-3</v>
      </c>
      <c r="J1041" s="353" t="s">
        <v>17</v>
      </c>
      <c r="K1041" s="188">
        <v>650</v>
      </c>
      <c r="L1041" s="188"/>
      <c r="M1041" s="203">
        <f t="shared" si="15"/>
        <v>0</v>
      </c>
    </row>
    <row r="1042" spans="1:13" ht="15" customHeight="1">
      <c r="A1042" s="353" t="s">
        <v>4992</v>
      </c>
      <c r="B1042" s="354" t="s">
        <v>2399</v>
      </c>
      <c r="C1042" s="355" t="s">
        <v>2374</v>
      </c>
      <c r="D1042" s="360" t="s">
        <v>4426</v>
      </c>
      <c r="E1042" s="327" t="s">
        <v>2375</v>
      </c>
      <c r="F1042" s="329" t="s">
        <v>4574</v>
      </c>
      <c r="G1042" s="330">
        <v>1</v>
      </c>
      <c r="H1042" s="331">
        <v>4</v>
      </c>
      <c r="I1042" s="332">
        <v>1.2E-2</v>
      </c>
      <c r="J1042" s="353" t="s">
        <v>17</v>
      </c>
      <c r="K1042" s="188">
        <v>690</v>
      </c>
      <c r="L1042" s="188"/>
      <c r="M1042" s="203">
        <f t="shared" si="15"/>
        <v>0</v>
      </c>
    </row>
    <row r="1043" spans="1:13" ht="15" customHeight="1">
      <c r="A1043" s="353" t="s">
        <v>4992</v>
      </c>
      <c r="B1043" s="354" t="s">
        <v>2401</v>
      </c>
      <c r="C1043" s="355" t="s">
        <v>2374</v>
      </c>
      <c r="D1043" s="360" t="s">
        <v>903</v>
      </c>
      <c r="E1043" s="327" t="s">
        <v>2375</v>
      </c>
      <c r="F1043" s="329" t="s">
        <v>2400</v>
      </c>
      <c r="G1043" s="330">
        <v>1</v>
      </c>
      <c r="H1043" s="331">
        <v>5</v>
      </c>
      <c r="I1043" s="332">
        <v>8.0000000000000002E-3</v>
      </c>
      <c r="J1043" s="353" t="s">
        <v>17</v>
      </c>
      <c r="K1043" s="188">
        <v>620</v>
      </c>
      <c r="L1043" s="188"/>
      <c r="M1043" s="203">
        <f t="shared" si="15"/>
        <v>0</v>
      </c>
    </row>
    <row r="1044" spans="1:13" ht="15" customHeight="1">
      <c r="A1044" s="353" t="s">
        <v>4992</v>
      </c>
      <c r="B1044" s="354" t="s">
        <v>2403</v>
      </c>
      <c r="C1044" s="355" t="s">
        <v>2374</v>
      </c>
      <c r="D1044" s="360" t="s">
        <v>906</v>
      </c>
      <c r="E1044" s="327" t="s">
        <v>2375</v>
      </c>
      <c r="F1044" s="329" t="s">
        <v>2402</v>
      </c>
      <c r="G1044" s="330">
        <v>1</v>
      </c>
      <c r="H1044" s="331">
        <v>5</v>
      </c>
      <c r="I1044" s="332">
        <v>0.01</v>
      </c>
      <c r="J1044" s="353" t="s">
        <v>17</v>
      </c>
      <c r="K1044" s="188">
        <v>660</v>
      </c>
      <c r="L1044" s="188"/>
      <c r="M1044" s="203">
        <f t="shared" si="15"/>
        <v>0</v>
      </c>
    </row>
    <row r="1045" spans="1:13" ht="15" customHeight="1">
      <c r="A1045" s="353" t="s">
        <v>4992</v>
      </c>
      <c r="B1045" s="354" t="s">
        <v>2405</v>
      </c>
      <c r="C1045" s="355" t="s">
        <v>2374</v>
      </c>
      <c r="D1045" s="360" t="s">
        <v>909</v>
      </c>
      <c r="E1045" s="327" t="s">
        <v>2375</v>
      </c>
      <c r="F1045" s="329" t="s">
        <v>2404</v>
      </c>
      <c r="G1045" s="330">
        <v>1</v>
      </c>
      <c r="H1045" s="331">
        <v>5</v>
      </c>
      <c r="I1045" s="332">
        <v>8.0000000000000002E-3</v>
      </c>
      <c r="J1045" s="353" t="s">
        <v>17</v>
      </c>
      <c r="K1045" s="188">
        <v>690</v>
      </c>
      <c r="L1045" s="188"/>
      <c r="M1045" s="203">
        <f t="shared" si="15"/>
        <v>0</v>
      </c>
    </row>
    <row r="1046" spans="1:13" ht="15" customHeight="1">
      <c r="A1046" s="353" t="s">
        <v>4992</v>
      </c>
      <c r="B1046" s="354" t="s">
        <v>2407</v>
      </c>
      <c r="C1046" s="355" t="s">
        <v>2374</v>
      </c>
      <c r="D1046" s="360" t="s">
        <v>912</v>
      </c>
      <c r="E1046" s="327" t="s">
        <v>2375</v>
      </c>
      <c r="F1046" s="329" t="s">
        <v>2406</v>
      </c>
      <c r="G1046" s="330">
        <v>1</v>
      </c>
      <c r="H1046" s="331">
        <v>5</v>
      </c>
      <c r="I1046" s="332">
        <v>8.0000000000000002E-3</v>
      </c>
      <c r="J1046" s="353" t="s">
        <v>17</v>
      </c>
      <c r="K1046" s="188">
        <v>740</v>
      </c>
      <c r="L1046" s="188"/>
      <c r="M1046" s="203">
        <f t="shared" si="15"/>
        <v>0</v>
      </c>
    </row>
    <row r="1047" spans="1:13" ht="15" customHeight="1">
      <c r="A1047" s="353" t="s">
        <v>4992</v>
      </c>
      <c r="B1047" s="354" t="s">
        <v>2409</v>
      </c>
      <c r="C1047" s="355" t="s">
        <v>2374</v>
      </c>
      <c r="D1047" s="360" t="s">
        <v>915</v>
      </c>
      <c r="E1047" s="327" t="s">
        <v>2375</v>
      </c>
      <c r="F1047" s="329" t="s">
        <v>2408</v>
      </c>
      <c r="G1047" s="330">
        <v>1</v>
      </c>
      <c r="H1047" s="331">
        <v>5</v>
      </c>
      <c r="I1047" s="332">
        <v>8.9999999999999993E-3</v>
      </c>
      <c r="J1047" s="353" t="s">
        <v>17</v>
      </c>
      <c r="K1047" s="188">
        <v>750</v>
      </c>
      <c r="L1047" s="188"/>
      <c r="M1047" s="203">
        <f t="shared" si="15"/>
        <v>0</v>
      </c>
    </row>
    <row r="1048" spans="1:13" ht="15" customHeight="1">
      <c r="A1048" s="353" t="s">
        <v>4992</v>
      </c>
      <c r="B1048" s="354" t="s">
        <v>2411</v>
      </c>
      <c r="C1048" s="355" t="s">
        <v>2374</v>
      </c>
      <c r="D1048" s="360" t="s">
        <v>918</v>
      </c>
      <c r="E1048" s="327" t="s">
        <v>2375</v>
      </c>
      <c r="F1048" s="329" t="s">
        <v>4576</v>
      </c>
      <c r="G1048" s="330">
        <v>1</v>
      </c>
      <c r="H1048" s="331">
        <v>5</v>
      </c>
      <c r="I1048" s="332">
        <v>1.4999999999999999E-2</v>
      </c>
      <c r="J1048" s="353" t="s">
        <v>17</v>
      </c>
      <c r="K1048" s="188">
        <v>860</v>
      </c>
      <c r="L1048" s="188"/>
      <c r="M1048" s="203">
        <f t="shared" si="15"/>
        <v>0</v>
      </c>
    </row>
    <row r="1049" spans="1:13" ht="15" customHeight="1">
      <c r="A1049" s="353" t="s">
        <v>4992</v>
      </c>
      <c r="B1049" s="354" t="s">
        <v>2413</v>
      </c>
      <c r="C1049" s="355" t="s">
        <v>2374</v>
      </c>
      <c r="D1049" s="360" t="s">
        <v>921</v>
      </c>
      <c r="E1049" s="327" t="s">
        <v>2375</v>
      </c>
      <c r="F1049" s="329" t="s">
        <v>2412</v>
      </c>
      <c r="G1049" s="330">
        <v>1</v>
      </c>
      <c r="H1049" s="331">
        <v>6</v>
      </c>
      <c r="I1049" s="332">
        <v>8.9999999999999993E-3</v>
      </c>
      <c r="J1049" s="353" t="s">
        <v>17</v>
      </c>
      <c r="K1049" s="188">
        <v>690</v>
      </c>
      <c r="L1049" s="188"/>
      <c r="M1049" s="203">
        <f t="shared" si="15"/>
        <v>0</v>
      </c>
    </row>
    <row r="1050" spans="1:13" ht="15" customHeight="1">
      <c r="A1050" s="353" t="s">
        <v>4992</v>
      </c>
      <c r="B1050" s="354" t="s">
        <v>2415</v>
      </c>
      <c r="C1050" s="355" t="s">
        <v>2374</v>
      </c>
      <c r="D1050" s="360" t="s">
        <v>924</v>
      </c>
      <c r="E1050" s="327" t="s">
        <v>2375</v>
      </c>
      <c r="F1050" s="329" t="s">
        <v>2414</v>
      </c>
      <c r="G1050" s="330">
        <v>1</v>
      </c>
      <c r="H1050" s="331">
        <v>6</v>
      </c>
      <c r="I1050" s="332">
        <v>8.9999999999999993E-3</v>
      </c>
      <c r="J1050" s="353" t="s">
        <v>17</v>
      </c>
      <c r="K1050" s="188">
        <v>850</v>
      </c>
      <c r="L1050" s="188"/>
      <c r="M1050" s="203">
        <f t="shared" si="15"/>
        <v>0</v>
      </c>
    </row>
    <row r="1051" spans="1:13" ht="15" customHeight="1">
      <c r="A1051" s="353" t="s">
        <v>4992</v>
      </c>
      <c r="B1051" s="354" t="s">
        <v>2417</v>
      </c>
      <c r="C1051" s="355" t="s">
        <v>2374</v>
      </c>
      <c r="D1051" s="360" t="s">
        <v>927</v>
      </c>
      <c r="E1051" s="327" t="s">
        <v>2375</v>
      </c>
      <c r="F1051" s="329" t="s">
        <v>2416</v>
      </c>
      <c r="G1051" s="330">
        <v>1</v>
      </c>
      <c r="H1051" s="331">
        <v>6</v>
      </c>
      <c r="I1051" s="332">
        <v>8.9999999999999993E-3</v>
      </c>
      <c r="J1051" s="353" t="s">
        <v>17</v>
      </c>
      <c r="K1051" s="188">
        <v>800</v>
      </c>
      <c r="L1051" s="188"/>
      <c r="M1051" s="203">
        <f t="shared" si="15"/>
        <v>0</v>
      </c>
    </row>
    <row r="1052" spans="1:13" ht="15" customHeight="1">
      <c r="A1052" s="353" t="s">
        <v>4992</v>
      </c>
      <c r="B1052" s="354" t="s">
        <v>2419</v>
      </c>
      <c r="C1052" s="355" t="s">
        <v>2374</v>
      </c>
      <c r="D1052" s="360" t="s">
        <v>930</v>
      </c>
      <c r="E1052" s="327" t="s">
        <v>2375</v>
      </c>
      <c r="F1052" s="329" t="s">
        <v>2418</v>
      </c>
      <c r="G1052" s="330">
        <v>1</v>
      </c>
      <c r="H1052" s="331">
        <v>6</v>
      </c>
      <c r="I1052" s="332">
        <v>8.9999999999999993E-3</v>
      </c>
      <c r="J1052" s="353" t="s">
        <v>17</v>
      </c>
      <c r="K1052" s="188">
        <v>850</v>
      </c>
      <c r="L1052" s="188"/>
      <c r="M1052" s="203">
        <f t="shared" si="15"/>
        <v>0</v>
      </c>
    </row>
    <row r="1053" spans="1:13" ht="15" customHeight="1">
      <c r="A1053" s="353" t="s">
        <v>4992</v>
      </c>
      <c r="B1053" s="354" t="s">
        <v>2421</v>
      </c>
      <c r="C1053" s="355" t="s">
        <v>2374</v>
      </c>
      <c r="D1053" s="360" t="s">
        <v>933</v>
      </c>
      <c r="E1053" s="327" t="s">
        <v>2375</v>
      </c>
      <c r="F1053" s="329" t="s">
        <v>2420</v>
      </c>
      <c r="G1053" s="330">
        <v>1</v>
      </c>
      <c r="H1053" s="331">
        <v>6</v>
      </c>
      <c r="I1053" s="332">
        <v>8.9999999999999993E-3</v>
      </c>
      <c r="J1053" s="353" t="s">
        <v>17</v>
      </c>
      <c r="K1053" s="188">
        <v>850</v>
      </c>
      <c r="L1053" s="188"/>
      <c r="M1053" s="203">
        <f t="shared" si="15"/>
        <v>0</v>
      </c>
    </row>
    <row r="1054" spans="1:13" ht="15" customHeight="1">
      <c r="A1054" s="353" t="s">
        <v>4992</v>
      </c>
      <c r="B1054" s="354" t="s">
        <v>2423</v>
      </c>
      <c r="C1054" s="355" t="s">
        <v>2374</v>
      </c>
      <c r="D1054" s="360" t="s">
        <v>936</v>
      </c>
      <c r="E1054" s="327" t="s">
        <v>2375</v>
      </c>
      <c r="F1054" s="329" t="s">
        <v>4578</v>
      </c>
      <c r="G1054" s="330">
        <v>1</v>
      </c>
      <c r="H1054" s="331">
        <v>6</v>
      </c>
      <c r="I1054" s="332">
        <v>1.4E-2</v>
      </c>
      <c r="J1054" s="353" t="s">
        <v>17</v>
      </c>
      <c r="K1054" s="188">
        <v>970</v>
      </c>
      <c r="L1054" s="188"/>
      <c r="M1054" s="203">
        <f t="shared" si="15"/>
        <v>0</v>
      </c>
    </row>
    <row r="1055" spans="1:13" ht="15" customHeight="1">
      <c r="A1055" s="353" t="s">
        <v>4992</v>
      </c>
      <c r="B1055" s="354" t="s">
        <v>2425</v>
      </c>
      <c r="C1055" s="355" t="s">
        <v>2374</v>
      </c>
      <c r="D1055" s="360" t="s">
        <v>939</v>
      </c>
      <c r="E1055" s="327" t="s">
        <v>2375</v>
      </c>
      <c r="F1055" s="329" t="s">
        <v>2424</v>
      </c>
      <c r="G1055" s="330">
        <v>1</v>
      </c>
      <c r="H1055" s="331">
        <v>8</v>
      </c>
      <c r="I1055" s="332">
        <v>1.0999999999999999E-2</v>
      </c>
      <c r="J1055" s="353" t="s">
        <v>17</v>
      </c>
      <c r="K1055" s="188">
        <v>880</v>
      </c>
      <c r="L1055" s="188"/>
      <c r="M1055" s="203">
        <f t="shared" si="15"/>
        <v>0</v>
      </c>
    </row>
    <row r="1056" spans="1:13" ht="15" customHeight="1">
      <c r="A1056" s="353" t="s">
        <v>4992</v>
      </c>
      <c r="B1056" s="354" t="s">
        <v>2427</v>
      </c>
      <c r="C1056" s="355" t="s">
        <v>2374</v>
      </c>
      <c r="D1056" s="360" t="s">
        <v>942</v>
      </c>
      <c r="E1056" s="327" t="s">
        <v>2375</v>
      </c>
      <c r="F1056" s="329" t="s">
        <v>2426</v>
      </c>
      <c r="G1056" s="330">
        <v>1</v>
      </c>
      <c r="H1056" s="331">
        <v>8</v>
      </c>
      <c r="I1056" s="332">
        <v>1.0999999999999999E-2</v>
      </c>
      <c r="J1056" s="353" t="s">
        <v>17</v>
      </c>
      <c r="K1056" s="188">
        <v>1060</v>
      </c>
      <c r="L1056" s="188"/>
      <c r="M1056" s="203">
        <f t="shared" si="15"/>
        <v>0</v>
      </c>
    </row>
    <row r="1057" spans="1:13" ht="15" customHeight="1">
      <c r="A1057" s="353" t="s">
        <v>4992</v>
      </c>
      <c r="B1057" s="354" t="s">
        <v>2429</v>
      </c>
      <c r="C1057" s="355" t="s">
        <v>2374</v>
      </c>
      <c r="D1057" s="360" t="s">
        <v>945</v>
      </c>
      <c r="E1057" s="327" t="s">
        <v>2375</v>
      </c>
      <c r="F1057" s="329" t="s">
        <v>2428</v>
      </c>
      <c r="G1057" s="330">
        <v>1</v>
      </c>
      <c r="H1057" s="331">
        <v>8</v>
      </c>
      <c r="I1057" s="332">
        <v>1.2999999999999999E-2</v>
      </c>
      <c r="J1057" s="353" t="s">
        <v>17</v>
      </c>
      <c r="K1057" s="188">
        <v>1020</v>
      </c>
      <c r="L1057" s="188"/>
      <c r="M1057" s="203">
        <f t="shared" si="15"/>
        <v>0</v>
      </c>
    </row>
    <row r="1058" spans="1:13" ht="15" customHeight="1">
      <c r="A1058" s="353" t="s">
        <v>4992</v>
      </c>
      <c r="B1058" s="354" t="s">
        <v>2431</v>
      </c>
      <c r="C1058" s="355" t="s">
        <v>2374</v>
      </c>
      <c r="D1058" s="360" t="s">
        <v>948</v>
      </c>
      <c r="E1058" s="327" t="s">
        <v>2375</v>
      </c>
      <c r="F1058" s="329" t="s">
        <v>2430</v>
      </c>
      <c r="G1058" s="330">
        <v>1</v>
      </c>
      <c r="H1058" s="331">
        <v>8</v>
      </c>
      <c r="I1058" s="332">
        <v>1.2999999999999999E-2</v>
      </c>
      <c r="J1058" s="353" t="s">
        <v>17</v>
      </c>
      <c r="K1058" s="188">
        <v>1080</v>
      </c>
      <c r="L1058" s="188"/>
      <c r="M1058" s="203">
        <f t="shared" si="15"/>
        <v>0</v>
      </c>
    </row>
    <row r="1059" spans="1:13" ht="15" customHeight="1">
      <c r="A1059" s="353" t="s">
        <v>4992</v>
      </c>
      <c r="B1059" s="354" t="s">
        <v>2433</v>
      </c>
      <c r="C1059" s="355" t="s">
        <v>2374</v>
      </c>
      <c r="D1059" s="360" t="s">
        <v>951</v>
      </c>
      <c r="E1059" s="327" t="s">
        <v>2375</v>
      </c>
      <c r="F1059" s="329" t="s">
        <v>2432</v>
      </c>
      <c r="G1059" s="330">
        <v>1</v>
      </c>
      <c r="H1059" s="331">
        <v>8</v>
      </c>
      <c r="I1059" s="332">
        <v>1.2999999999999999E-2</v>
      </c>
      <c r="J1059" s="353" t="s">
        <v>17</v>
      </c>
      <c r="K1059" s="188">
        <v>1060</v>
      </c>
      <c r="L1059" s="188"/>
      <c r="M1059" s="203">
        <f t="shared" si="15"/>
        <v>0</v>
      </c>
    </row>
    <row r="1060" spans="1:13" ht="15" customHeight="1">
      <c r="A1060" s="353" t="s">
        <v>4992</v>
      </c>
      <c r="B1060" s="354" t="s">
        <v>2435</v>
      </c>
      <c r="C1060" s="355" t="s">
        <v>2374</v>
      </c>
      <c r="D1060" s="360" t="s">
        <v>954</v>
      </c>
      <c r="E1060" s="327" t="s">
        <v>2375</v>
      </c>
      <c r="F1060" s="329" t="s">
        <v>4580</v>
      </c>
      <c r="G1060" s="330">
        <v>1</v>
      </c>
      <c r="H1060" s="331">
        <v>7</v>
      </c>
      <c r="I1060" s="332">
        <v>1.9E-2</v>
      </c>
      <c r="J1060" s="353" t="s">
        <v>17</v>
      </c>
      <c r="K1060" s="188">
        <v>1330</v>
      </c>
      <c r="L1060" s="188"/>
      <c r="M1060" s="203">
        <f t="shared" si="15"/>
        <v>0</v>
      </c>
    </row>
    <row r="1061" spans="1:13" ht="15" customHeight="1">
      <c r="A1061" s="353" t="s">
        <v>4992</v>
      </c>
      <c r="B1061" s="354" t="s">
        <v>2437</v>
      </c>
      <c r="C1061" s="355" t="s">
        <v>2374</v>
      </c>
      <c r="D1061" s="360" t="s">
        <v>957</v>
      </c>
      <c r="E1061" s="327" t="s">
        <v>2375</v>
      </c>
      <c r="F1061" s="329" t="s">
        <v>2436</v>
      </c>
      <c r="G1061" s="330">
        <v>1</v>
      </c>
      <c r="H1061" s="331">
        <v>4</v>
      </c>
      <c r="I1061" s="332">
        <v>7.0000000000000001E-3</v>
      </c>
      <c r="J1061" s="353" t="s">
        <v>17</v>
      </c>
      <c r="K1061" s="188">
        <v>560</v>
      </c>
      <c r="L1061" s="188"/>
      <c r="M1061" s="203">
        <f t="shared" si="15"/>
        <v>0</v>
      </c>
    </row>
    <row r="1062" spans="1:13" ht="15" customHeight="1">
      <c r="A1062" s="353" t="s">
        <v>4992</v>
      </c>
      <c r="B1062" s="354" t="s">
        <v>2439</v>
      </c>
      <c r="C1062" s="355" t="s">
        <v>2374</v>
      </c>
      <c r="D1062" s="360" t="s">
        <v>960</v>
      </c>
      <c r="E1062" s="327" t="s">
        <v>2375</v>
      </c>
      <c r="F1062" s="329" t="s">
        <v>2438</v>
      </c>
      <c r="G1062" s="330">
        <v>1</v>
      </c>
      <c r="H1062" s="331">
        <v>1</v>
      </c>
      <c r="I1062" s="332">
        <v>2E-3</v>
      </c>
      <c r="J1062" s="353" t="s">
        <v>17</v>
      </c>
      <c r="K1062" s="188">
        <v>170</v>
      </c>
      <c r="L1062" s="188"/>
      <c r="M1062" s="203">
        <f t="shared" si="15"/>
        <v>0</v>
      </c>
    </row>
    <row r="1063" spans="1:13" ht="15" customHeight="1">
      <c r="A1063" s="353" t="s">
        <v>4992</v>
      </c>
      <c r="B1063" s="354" t="s">
        <v>2441</v>
      </c>
      <c r="C1063" s="355" t="s">
        <v>2374</v>
      </c>
      <c r="D1063" s="360" t="s">
        <v>963</v>
      </c>
      <c r="E1063" s="327" t="s">
        <v>2375</v>
      </c>
      <c r="F1063" s="329" t="s">
        <v>2440</v>
      </c>
      <c r="G1063" s="330">
        <v>1</v>
      </c>
      <c r="H1063" s="331">
        <v>2</v>
      </c>
      <c r="I1063" s="332">
        <v>2E-3</v>
      </c>
      <c r="J1063" s="353" t="s">
        <v>17</v>
      </c>
      <c r="K1063" s="188">
        <v>220</v>
      </c>
      <c r="L1063" s="188"/>
      <c r="M1063" s="203">
        <f t="shared" si="15"/>
        <v>0</v>
      </c>
    </row>
    <row r="1064" spans="1:13" ht="15" customHeight="1">
      <c r="A1064" s="353" t="s">
        <v>4992</v>
      </c>
      <c r="B1064" s="354" t="s">
        <v>2443</v>
      </c>
      <c r="C1064" s="355" t="s">
        <v>2374</v>
      </c>
      <c r="D1064" s="360" t="s">
        <v>966</v>
      </c>
      <c r="E1064" s="327" t="s">
        <v>2375</v>
      </c>
      <c r="F1064" s="329" t="s">
        <v>2442</v>
      </c>
      <c r="G1064" s="330">
        <v>1</v>
      </c>
      <c r="H1064" s="331">
        <v>3</v>
      </c>
      <c r="I1064" s="332">
        <v>4.0000000000000001E-3</v>
      </c>
      <c r="J1064" s="353" t="s">
        <v>17</v>
      </c>
      <c r="K1064" s="188">
        <v>360</v>
      </c>
      <c r="L1064" s="188"/>
      <c r="M1064" s="203">
        <f t="shared" si="15"/>
        <v>0</v>
      </c>
    </row>
    <row r="1065" spans="1:13" ht="15" customHeight="1">
      <c r="A1065" s="353" t="s">
        <v>4992</v>
      </c>
      <c r="B1065" s="354" t="s">
        <v>2445</v>
      </c>
      <c r="C1065" s="355" t="s">
        <v>2374</v>
      </c>
      <c r="D1065" s="360" t="s">
        <v>969</v>
      </c>
      <c r="E1065" s="327" t="s">
        <v>2375</v>
      </c>
      <c r="F1065" s="329" t="s">
        <v>4582</v>
      </c>
      <c r="G1065" s="330">
        <v>1</v>
      </c>
      <c r="H1065" s="331">
        <v>3</v>
      </c>
      <c r="I1065" s="332">
        <v>8.0000000000000002E-3</v>
      </c>
      <c r="J1065" s="353" t="s">
        <v>17</v>
      </c>
      <c r="K1065" s="188">
        <v>450</v>
      </c>
      <c r="L1065" s="188"/>
      <c r="M1065" s="203">
        <f t="shared" si="15"/>
        <v>0</v>
      </c>
    </row>
    <row r="1066" spans="1:13" ht="15" customHeight="1">
      <c r="A1066" s="353" t="s">
        <v>4992</v>
      </c>
      <c r="B1066" s="354" t="s">
        <v>2447</v>
      </c>
      <c r="C1066" s="355" t="s">
        <v>2374</v>
      </c>
      <c r="D1066" s="360" t="s">
        <v>972</v>
      </c>
      <c r="E1066" s="327" t="s">
        <v>2375</v>
      </c>
      <c r="F1066" s="329" t="s">
        <v>2446</v>
      </c>
      <c r="G1066" s="330">
        <v>1</v>
      </c>
      <c r="H1066" s="331">
        <v>3</v>
      </c>
      <c r="I1066" s="332">
        <v>5.0000000000000001E-3</v>
      </c>
      <c r="J1066" s="353" t="s">
        <v>17</v>
      </c>
      <c r="K1066" s="188">
        <v>420</v>
      </c>
      <c r="L1066" s="188"/>
      <c r="M1066" s="203">
        <f t="shared" si="15"/>
        <v>0</v>
      </c>
    </row>
    <row r="1067" spans="1:13" ht="15" customHeight="1">
      <c r="A1067" s="353" t="s">
        <v>4992</v>
      </c>
      <c r="B1067" s="354" t="s">
        <v>2449</v>
      </c>
      <c r="C1067" s="355" t="s">
        <v>2374</v>
      </c>
      <c r="D1067" s="360" t="s">
        <v>975</v>
      </c>
      <c r="E1067" s="327" t="s">
        <v>2375</v>
      </c>
      <c r="F1067" s="329" t="s">
        <v>4584</v>
      </c>
      <c r="G1067" s="330">
        <v>1</v>
      </c>
      <c r="H1067" s="331">
        <v>3</v>
      </c>
      <c r="I1067" s="332">
        <v>8.9999999999999993E-3</v>
      </c>
      <c r="J1067" s="353" t="s">
        <v>17</v>
      </c>
      <c r="K1067" s="188">
        <v>530</v>
      </c>
      <c r="L1067" s="188"/>
      <c r="M1067" s="203">
        <f t="shared" si="15"/>
        <v>0</v>
      </c>
    </row>
    <row r="1068" spans="1:13" ht="15" customHeight="1">
      <c r="A1068" s="353" t="s">
        <v>4992</v>
      </c>
      <c r="B1068" s="354" t="s">
        <v>2451</v>
      </c>
      <c r="C1068" s="355" t="s">
        <v>2374</v>
      </c>
      <c r="D1068" s="360" t="s">
        <v>978</v>
      </c>
      <c r="E1068" s="327" t="s">
        <v>2375</v>
      </c>
      <c r="F1068" s="329" t="s">
        <v>2450</v>
      </c>
      <c r="G1068" s="330">
        <v>1</v>
      </c>
      <c r="H1068" s="331">
        <v>4</v>
      </c>
      <c r="I1068" s="332">
        <v>6.0000000000000001E-3</v>
      </c>
      <c r="J1068" s="353" t="s">
        <v>17</v>
      </c>
      <c r="K1068" s="188">
        <v>530</v>
      </c>
      <c r="L1068" s="188"/>
      <c r="M1068" s="203">
        <f t="shared" si="15"/>
        <v>0</v>
      </c>
    </row>
    <row r="1069" spans="1:13" ht="15" customHeight="1">
      <c r="A1069" s="353" t="s">
        <v>4992</v>
      </c>
      <c r="B1069" s="354" t="s">
        <v>2453</v>
      </c>
      <c r="C1069" s="355" t="s">
        <v>2374</v>
      </c>
      <c r="D1069" s="360" t="s">
        <v>981</v>
      </c>
      <c r="E1069" s="327" t="s">
        <v>2375</v>
      </c>
      <c r="F1069" s="329" t="s">
        <v>4586</v>
      </c>
      <c r="G1069" s="330">
        <v>1</v>
      </c>
      <c r="H1069" s="331">
        <v>4</v>
      </c>
      <c r="I1069" s="332">
        <v>1.2E-2</v>
      </c>
      <c r="J1069" s="353" t="s">
        <v>17</v>
      </c>
      <c r="K1069" s="188">
        <v>690</v>
      </c>
      <c r="L1069" s="188"/>
      <c r="M1069" s="203">
        <f t="shared" si="15"/>
        <v>0</v>
      </c>
    </row>
    <row r="1070" spans="1:13" ht="15" customHeight="1">
      <c r="A1070" s="353" t="s">
        <v>4992</v>
      </c>
      <c r="B1070" s="597" t="s">
        <v>2455</v>
      </c>
      <c r="C1070" s="611" t="s">
        <v>2374</v>
      </c>
      <c r="D1070" s="599" t="s">
        <v>984</v>
      </c>
      <c r="E1070" s="600" t="s">
        <v>2375</v>
      </c>
      <c r="F1070" s="601" t="s">
        <v>2454</v>
      </c>
      <c r="G1070" s="602">
        <v>1</v>
      </c>
      <c r="H1070" s="603">
        <v>7</v>
      </c>
      <c r="I1070" s="604">
        <v>1.0999999999999999E-2</v>
      </c>
      <c r="J1070" s="607" t="s">
        <v>7745</v>
      </c>
      <c r="K1070" s="619">
        <v>731</v>
      </c>
      <c r="L1070" s="188"/>
      <c r="M1070" s="203">
        <f t="shared" si="15"/>
        <v>0</v>
      </c>
    </row>
    <row r="1071" spans="1:13" ht="15" customHeight="1">
      <c r="A1071" s="353" t="s">
        <v>4992</v>
      </c>
      <c r="B1071" s="597" t="s">
        <v>2457</v>
      </c>
      <c r="C1071" s="611" t="s">
        <v>2374</v>
      </c>
      <c r="D1071" s="599" t="s">
        <v>987</v>
      </c>
      <c r="E1071" s="600" t="s">
        <v>2375</v>
      </c>
      <c r="F1071" s="601" t="s">
        <v>4588</v>
      </c>
      <c r="G1071" s="602">
        <v>1</v>
      </c>
      <c r="H1071" s="603">
        <v>7</v>
      </c>
      <c r="I1071" s="604">
        <v>2.1999999999999999E-2</v>
      </c>
      <c r="J1071" s="607" t="s">
        <v>7746</v>
      </c>
      <c r="K1071" s="619">
        <v>1037</v>
      </c>
      <c r="L1071" s="188"/>
      <c r="M1071" s="203">
        <f t="shared" si="15"/>
        <v>0</v>
      </c>
    </row>
    <row r="1072" spans="1:13" ht="15" customHeight="1">
      <c r="A1072" s="353" t="s">
        <v>4992</v>
      </c>
      <c r="B1072" s="381" t="s">
        <v>5771</v>
      </c>
      <c r="C1072" s="355" t="s">
        <v>2374</v>
      </c>
      <c r="D1072" s="360" t="s">
        <v>5632</v>
      </c>
      <c r="E1072" s="327" t="s">
        <v>2375</v>
      </c>
      <c r="F1072" s="361" t="s">
        <v>5767</v>
      </c>
      <c r="G1072" s="330">
        <v>1</v>
      </c>
      <c r="H1072" s="331">
        <v>6.28</v>
      </c>
      <c r="I1072" s="332"/>
      <c r="J1072" s="353"/>
      <c r="K1072" s="188">
        <v>800</v>
      </c>
      <c r="L1072" s="188"/>
      <c r="M1072" s="203"/>
    </row>
    <row r="1073" spans="1:13" ht="15" customHeight="1">
      <c r="A1073" s="353" t="s">
        <v>4992</v>
      </c>
      <c r="B1073" s="381" t="s">
        <v>5772</v>
      </c>
      <c r="C1073" s="355" t="s">
        <v>2374</v>
      </c>
      <c r="D1073" s="360" t="s">
        <v>5629</v>
      </c>
      <c r="E1073" s="327" t="s">
        <v>2375</v>
      </c>
      <c r="F1073" s="361" t="s">
        <v>5768</v>
      </c>
      <c r="G1073" s="330">
        <v>1</v>
      </c>
      <c r="H1073" s="331">
        <v>5.14</v>
      </c>
      <c r="I1073" s="332"/>
      <c r="J1073" s="353"/>
      <c r="K1073" s="188">
        <v>670</v>
      </c>
      <c r="L1073" s="188"/>
      <c r="M1073" s="203"/>
    </row>
    <row r="1074" spans="1:13" ht="15" customHeight="1">
      <c r="A1074" s="353" t="s">
        <v>4992</v>
      </c>
      <c r="B1074" s="381" t="s">
        <v>5773</v>
      </c>
      <c r="C1074" s="355" t="s">
        <v>2374</v>
      </c>
      <c r="D1074" s="360" t="s">
        <v>5630</v>
      </c>
      <c r="E1074" s="327" t="s">
        <v>2375</v>
      </c>
      <c r="F1074" s="361" t="s">
        <v>5769</v>
      </c>
      <c r="G1074" s="330">
        <v>1</v>
      </c>
      <c r="H1074" s="331"/>
      <c r="I1074" s="332"/>
      <c r="J1074" s="353"/>
      <c r="K1074" s="188">
        <v>1240</v>
      </c>
      <c r="L1074" s="188"/>
      <c r="M1074" s="203"/>
    </row>
    <row r="1075" spans="1:13" ht="15" customHeight="1">
      <c r="A1075" s="353" t="s">
        <v>4992</v>
      </c>
      <c r="B1075" s="381" t="s">
        <v>5774</v>
      </c>
      <c r="C1075" s="355" t="s">
        <v>2374</v>
      </c>
      <c r="D1075" s="360" t="s">
        <v>5631</v>
      </c>
      <c r="E1075" s="327" t="s">
        <v>2375</v>
      </c>
      <c r="F1075" s="361" t="s">
        <v>5770</v>
      </c>
      <c r="G1075" s="330">
        <v>1</v>
      </c>
      <c r="H1075" s="331">
        <v>6.82</v>
      </c>
      <c r="I1075" s="332"/>
      <c r="J1075" s="353"/>
      <c r="K1075" s="188">
        <v>860</v>
      </c>
      <c r="L1075" s="188"/>
      <c r="M1075" s="203"/>
    </row>
    <row r="1076" spans="1:13" ht="15" customHeight="1">
      <c r="A1076" s="608"/>
      <c r="B1076" s="609"/>
      <c r="C1076" s="610" t="s">
        <v>17</v>
      </c>
      <c r="D1076" s="436" t="s">
        <v>17</v>
      </c>
      <c r="E1076" s="437" t="s">
        <v>17</v>
      </c>
      <c r="F1076" s="439"/>
      <c r="G1076" s="438"/>
      <c r="H1076" s="440"/>
      <c r="I1076" s="441"/>
      <c r="J1076" s="439" t="s">
        <v>17</v>
      </c>
      <c r="K1076" s="190"/>
      <c r="L1076" s="190"/>
      <c r="M1076" s="205"/>
    </row>
    <row r="1077" spans="1:13" ht="15" customHeight="1">
      <c r="A1077" s="353" t="s">
        <v>4992</v>
      </c>
      <c r="B1077" s="354" t="s">
        <v>2545</v>
      </c>
      <c r="C1077" s="355" t="s">
        <v>2543</v>
      </c>
      <c r="D1077" s="360" t="s">
        <v>2250</v>
      </c>
      <c r="E1077" s="327" t="s">
        <v>1075</v>
      </c>
      <c r="F1077" s="329" t="s">
        <v>2544</v>
      </c>
      <c r="G1077" s="330">
        <v>1</v>
      </c>
      <c r="H1077" s="331">
        <v>3</v>
      </c>
      <c r="I1077" s="332">
        <v>5.0000000000000001E-3</v>
      </c>
      <c r="J1077" s="353" t="s">
        <v>17</v>
      </c>
      <c r="K1077" s="188">
        <v>390</v>
      </c>
      <c r="L1077" s="188"/>
      <c r="M1077" s="203">
        <f t="shared" ref="M1077:M1128" si="16">K1077*L1077</f>
        <v>0</v>
      </c>
    </row>
    <row r="1078" spans="1:13" ht="15" customHeight="1">
      <c r="A1078" s="353" t="s">
        <v>4992</v>
      </c>
      <c r="B1078" s="354" t="s">
        <v>2582</v>
      </c>
      <c r="C1078" s="355" t="s">
        <v>2543</v>
      </c>
      <c r="D1078" s="360" t="s">
        <v>2250</v>
      </c>
      <c r="E1078" s="327" t="s">
        <v>1326</v>
      </c>
      <c r="F1078" s="329" t="s">
        <v>2581</v>
      </c>
      <c r="G1078" s="330">
        <v>1</v>
      </c>
      <c r="H1078" s="331">
        <v>3</v>
      </c>
      <c r="I1078" s="332">
        <v>5.0000000000000001E-3</v>
      </c>
      <c r="J1078" s="353" t="s">
        <v>17</v>
      </c>
      <c r="K1078" s="188">
        <v>390</v>
      </c>
      <c r="L1078" s="188"/>
      <c r="M1078" s="203">
        <f t="shared" si="16"/>
        <v>0</v>
      </c>
    </row>
    <row r="1079" spans="1:13" ht="15" customHeight="1">
      <c r="A1079" s="353" t="s">
        <v>4992</v>
      </c>
      <c r="B1079" s="354" t="s">
        <v>2584</v>
      </c>
      <c r="C1079" s="355" t="s">
        <v>2543</v>
      </c>
      <c r="D1079" s="360" t="s">
        <v>870</v>
      </c>
      <c r="E1079" s="327" t="s">
        <v>1326</v>
      </c>
      <c r="F1079" s="329" t="s">
        <v>2583</v>
      </c>
      <c r="G1079" s="330">
        <v>1</v>
      </c>
      <c r="H1079" s="331">
        <v>3</v>
      </c>
      <c r="I1079" s="332">
        <v>5.0000000000000001E-3</v>
      </c>
      <c r="J1079" s="353" t="s">
        <v>17</v>
      </c>
      <c r="K1079" s="188">
        <v>430</v>
      </c>
      <c r="L1079" s="188"/>
      <c r="M1079" s="203">
        <f t="shared" si="16"/>
        <v>0</v>
      </c>
    </row>
    <row r="1080" spans="1:13" ht="15" customHeight="1">
      <c r="A1080" s="353" t="s">
        <v>4992</v>
      </c>
      <c r="B1080" s="354" t="s">
        <v>2586</v>
      </c>
      <c r="C1080" s="355" t="s">
        <v>2543</v>
      </c>
      <c r="D1080" s="360" t="s">
        <v>873</v>
      </c>
      <c r="E1080" s="327" t="s">
        <v>1326</v>
      </c>
      <c r="F1080" s="329" t="s">
        <v>2585</v>
      </c>
      <c r="G1080" s="330">
        <v>1</v>
      </c>
      <c r="H1080" s="331">
        <v>3</v>
      </c>
      <c r="I1080" s="332">
        <v>5.0000000000000001E-3</v>
      </c>
      <c r="J1080" s="353" t="s">
        <v>17</v>
      </c>
      <c r="K1080" s="188">
        <v>450</v>
      </c>
      <c r="L1080" s="188"/>
      <c r="M1080" s="203">
        <f t="shared" si="16"/>
        <v>0</v>
      </c>
    </row>
    <row r="1081" spans="1:13" ht="15" customHeight="1">
      <c r="A1081" s="353" t="s">
        <v>4992</v>
      </c>
      <c r="B1081" s="354" t="s">
        <v>2588</v>
      </c>
      <c r="C1081" s="355" t="s">
        <v>2543</v>
      </c>
      <c r="D1081" s="360" t="s">
        <v>876</v>
      </c>
      <c r="E1081" s="327" t="s">
        <v>1326</v>
      </c>
      <c r="F1081" s="329" t="s">
        <v>2587</v>
      </c>
      <c r="G1081" s="330">
        <v>1</v>
      </c>
      <c r="H1081" s="331">
        <v>3</v>
      </c>
      <c r="I1081" s="332">
        <v>5.0000000000000001E-3</v>
      </c>
      <c r="J1081" s="353" t="s">
        <v>17</v>
      </c>
      <c r="K1081" s="188">
        <v>500</v>
      </c>
      <c r="L1081" s="188"/>
      <c r="M1081" s="203">
        <f t="shared" si="16"/>
        <v>0</v>
      </c>
    </row>
    <row r="1082" spans="1:13" ht="15" customHeight="1">
      <c r="A1082" s="353" t="s">
        <v>4992</v>
      </c>
      <c r="B1082" s="354" t="s">
        <v>2590</v>
      </c>
      <c r="C1082" s="355" t="s">
        <v>2543</v>
      </c>
      <c r="D1082" s="360" t="s">
        <v>879</v>
      </c>
      <c r="E1082" s="327" t="s">
        <v>1326</v>
      </c>
      <c r="F1082" s="329" t="s">
        <v>2589</v>
      </c>
      <c r="G1082" s="330">
        <v>1</v>
      </c>
      <c r="H1082" s="331">
        <v>3</v>
      </c>
      <c r="I1082" s="332">
        <v>5.0000000000000001E-3</v>
      </c>
      <c r="J1082" s="353" t="s">
        <v>17</v>
      </c>
      <c r="K1082" s="188">
        <v>510</v>
      </c>
      <c r="L1082" s="188"/>
      <c r="M1082" s="203">
        <f t="shared" si="16"/>
        <v>0</v>
      </c>
    </row>
    <row r="1083" spans="1:13" ht="15" customHeight="1">
      <c r="A1083" s="353" t="s">
        <v>4992</v>
      </c>
      <c r="B1083" s="354" t="s">
        <v>2547</v>
      </c>
      <c r="C1083" s="355" t="s">
        <v>2543</v>
      </c>
      <c r="D1083" s="360" t="s">
        <v>882</v>
      </c>
      <c r="E1083" s="327" t="s">
        <v>1075</v>
      </c>
      <c r="F1083" s="329" t="s">
        <v>4590</v>
      </c>
      <c r="G1083" s="330">
        <v>1</v>
      </c>
      <c r="H1083" s="331">
        <v>3</v>
      </c>
      <c r="I1083" s="332">
        <v>8.9999999999999993E-3</v>
      </c>
      <c r="J1083" s="353" t="s">
        <v>17</v>
      </c>
      <c r="K1083" s="188">
        <v>500</v>
      </c>
      <c r="L1083" s="188"/>
      <c r="M1083" s="203">
        <f t="shared" si="16"/>
        <v>0</v>
      </c>
    </row>
    <row r="1084" spans="1:13" ht="15" customHeight="1">
      <c r="A1084" s="353" t="s">
        <v>4992</v>
      </c>
      <c r="B1084" s="354" t="s">
        <v>2549</v>
      </c>
      <c r="C1084" s="355" t="s">
        <v>2543</v>
      </c>
      <c r="D1084" s="360" t="s">
        <v>885</v>
      </c>
      <c r="E1084" s="327" t="s">
        <v>1075</v>
      </c>
      <c r="F1084" s="329" t="s">
        <v>2548</v>
      </c>
      <c r="G1084" s="330">
        <v>1</v>
      </c>
      <c r="H1084" s="331">
        <v>4</v>
      </c>
      <c r="I1084" s="332">
        <v>6.0000000000000001E-3</v>
      </c>
      <c r="J1084" s="353" t="s">
        <v>17</v>
      </c>
      <c r="K1084" s="188">
        <v>510</v>
      </c>
      <c r="L1084" s="188"/>
      <c r="M1084" s="203">
        <f t="shared" si="16"/>
        <v>0</v>
      </c>
    </row>
    <row r="1085" spans="1:13" ht="15" customHeight="1">
      <c r="A1085" s="353" t="s">
        <v>4992</v>
      </c>
      <c r="B1085" s="354" t="s">
        <v>2592</v>
      </c>
      <c r="C1085" s="355" t="s">
        <v>2543</v>
      </c>
      <c r="D1085" s="360" t="s">
        <v>885</v>
      </c>
      <c r="E1085" s="327" t="s">
        <v>1326</v>
      </c>
      <c r="F1085" s="329" t="s">
        <v>2591</v>
      </c>
      <c r="G1085" s="330">
        <v>1</v>
      </c>
      <c r="H1085" s="331">
        <v>4</v>
      </c>
      <c r="I1085" s="332">
        <v>6.0000000000000001E-3</v>
      </c>
      <c r="J1085" s="353" t="s">
        <v>17</v>
      </c>
      <c r="K1085" s="188">
        <v>510</v>
      </c>
      <c r="L1085" s="188"/>
      <c r="M1085" s="203">
        <f t="shared" si="16"/>
        <v>0</v>
      </c>
    </row>
    <row r="1086" spans="1:13" ht="15" customHeight="1">
      <c r="A1086" s="353" t="s">
        <v>4992</v>
      </c>
      <c r="B1086" s="354" t="s">
        <v>2594</v>
      </c>
      <c r="C1086" s="355" t="s">
        <v>2543</v>
      </c>
      <c r="D1086" s="360" t="s">
        <v>888</v>
      </c>
      <c r="E1086" s="327" t="s">
        <v>1326</v>
      </c>
      <c r="F1086" s="329" t="s">
        <v>2593</v>
      </c>
      <c r="G1086" s="330">
        <v>1</v>
      </c>
      <c r="H1086" s="331">
        <v>4</v>
      </c>
      <c r="I1086" s="332">
        <v>6.0000000000000001E-3</v>
      </c>
      <c r="J1086" s="353" t="s">
        <v>17</v>
      </c>
      <c r="K1086" s="188">
        <v>550</v>
      </c>
      <c r="L1086" s="188"/>
      <c r="M1086" s="203">
        <f t="shared" si="16"/>
        <v>0</v>
      </c>
    </row>
    <row r="1087" spans="1:13" ht="15" customHeight="1">
      <c r="A1087" s="353" t="s">
        <v>4992</v>
      </c>
      <c r="B1087" s="354" t="s">
        <v>2596</v>
      </c>
      <c r="C1087" s="355" t="s">
        <v>2543</v>
      </c>
      <c r="D1087" s="360" t="s">
        <v>891</v>
      </c>
      <c r="E1087" s="327" t="s">
        <v>1326</v>
      </c>
      <c r="F1087" s="329" t="s">
        <v>2595</v>
      </c>
      <c r="G1087" s="330">
        <v>1</v>
      </c>
      <c r="H1087" s="331">
        <v>4</v>
      </c>
      <c r="I1087" s="332">
        <v>6.0000000000000001E-3</v>
      </c>
      <c r="J1087" s="353" t="s">
        <v>17</v>
      </c>
      <c r="K1087" s="188">
        <v>580</v>
      </c>
      <c r="L1087" s="188"/>
      <c r="M1087" s="203">
        <f t="shared" si="16"/>
        <v>0</v>
      </c>
    </row>
    <row r="1088" spans="1:13" ht="15" customHeight="1">
      <c r="A1088" s="353" t="s">
        <v>4992</v>
      </c>
      <c r="B1088" s="354" t="s">
        <v>2598</v>
      </c>
      <c r="C1088" s="355" t="s">
        <v>2543</v>
      </c>
      <c r="D1088" s="360" t="s">
        <v>894</v>
      </c>
      <c r="E1088" s="327" t="s">
        <v>1326</v>
      </c>
      <c r="F1088" s="329" t="s">
        <v>2597</v>
      </c>
      <c r="G1088" s="330">
        <v>1</v>
      </c>
      <c r="H1088" s="331">
        <v>3</v>
      </c>
      <c r="I1088" s="332">
        <v>6.0000000000000001E-3</v>
      </c>
      <c r="J1088" s="353" t="s">
        <v>17</v>
      </c>
      <c r="K1088" s="188">
        <v>620</v>
      </c>
      <c r="L1088" s="188"/>
      <c r="M1088" s="203">
        <f t="shared" si="16"/>
        <v>0</v>
      </c>
    </row>
    <row r="1089" spans="1:13" ht="15" customHeight="1">
      <c r="A1089" s="353" t="s">
        <v>4992</v>
      </c>
      <c r="B1089" s="354" t="s">
        <v>2600</v>
      </c>
      <c r="C1089" s="355" t="s">
        <v>2543</v>
      </c>
      <c r="D1089" s="360" t="s">
        <v>897</v>
      </c>
      <c r="E1089" s="327" t="s">
        <v>1326</v>
      </c>
      <c r="F1089" s="329" t="s">
        <v>2599</v>
      </c>
      <c r="G1089" s="330">
        <v>1</v>
      </c>
      <c r="H1089" s="331">
        <v>4</v>
      </c>
      <c r="I1089" s="332">
        <v>6.0000000000000001E-3</v>
      </c>
      <c r="J1089" s="353" t="s">
        <v>17</v>
      </c>
      <c r="K1089" s="188">
        <v>620</v>
      </c>
      <c r="L1089" s="188"/>
      <c r="M1089" s="203">
        <f t="shared" si="16"/>
        <v>0</v>
      </c>
    </row>
    <row r="1090" spans="1:13" ht="15" customHeight="1">
      <c r="A1090" s="353" t="s">
        <v>4992</v>
      </c>
      <c r="B1090" s="354" t="s">
        <v>2551</v>
      </c>
      <c r="C1090" s="355" t="s">
        <v>2543</v>
      </c>
      <c r="D1090" s="360" t="s">
        <v>4426</v>
      </c>
      <c r="E1090" s="327" t="s">
        <v>1075</v>
      </c>
      <c r="F1090" s="329" t="s">
        <v>4591</v>
      </c>
      <c r="G1090" s="330">
        <v>1</v>
      </c>
      <c r="H1090" s="331">
        <v>4</v>
      </c>
      <c r="I1090" s="332">
        <v>1.2E-2</v>
      </c>
      <c r="J1090" s="353" t="s">
        <v>17</v>
      </c>
      <c r="K1090" s="188">
        <v>690</v>
      </c>
      <c r="L1090" s="188"/>
      <c r="M1090" s="203">
        <f t="shared" si="16"/>
        <v>0</v>
      </c>
    </row>
    <row r="1091" spans="1:13" ht="15" customHeight="1">
      <c r="A1091" s="353" t="s">
        <v>4992</v>
      </c>
      <c r="B1091" s="354" t="s">
        <v>2553</v>
      </c>
      <c r="C1091" s="355" t="s">
        <v>2543</v>
      </c>
      <c r="D1091" s="360" t="s">
        <v>903</v>
      </c>
      <c r="E1091" s="327" t="s">
        <v>1075</v>
      </c>
      <c r="F1091" s="329" t="s">
        <v>2552</v>
      </c>
      <c r="G1091" s="330">
        <v>1</v>
      </c>
      <c r="H1091" s="331">
        <v>5</v>
      </c>
      <c r="I1091" s="332">
        <v>8.0000000000000002E-3</v>
      </c>
      <c r="J1091" s="353" t="s">
        <v>17</v>
      </c>
      <c r="K1091" s="188">
        <v>630</v>
      </c>
      <c r="L1091" s="188"/>
      <c r="M1091" s="203">
        <f t="shared" si="16"/>
        <v>0</v>
      </c>
    </row>
    <row r="1092" spans="1:13" ht="15" customHeight="1">
      <c r="A1092" s="353" t="s">
        <v>4992</v>
      </c>
      <c r="B1092" s="354" t="s">
        <v>2602</v>
      </c>
      <c r="C1092" s="355" t="s">
        <v>2543</v>
      </c>
      <c r="D1092" s="360" t="s">
        <v>903</v>
      </c>
      <c r="E1092" s="327" t="s">
        <v>1326</v>
      </c>
      <c r="F1092" s="329" t="s">
        <v>2601</v>
      </c>
      <c r="G1092" s="330">
        <v>1</v>
      </c>
      <c r="H1092" s="331">
        <v>5</v>
      </c>
      <c r="I1092" s="332">
        <v>8.0000000000000002E-3</v>
      </c>
      <c r="J1092" s="353" t="s">
        <v>17</v>
      </c>
      <c r="K1092" s="188">
        <v>630</v>
      </c>
      <c r="L1092" s="188"/>
      <c r="M1092" s="203">
        <f t="shared" si="16"/>
        <v>0</v>
      </c>
    </row>
    <row r="1093" spans="1:13" ht="15" customHeight="1">
      <c r="A1093" s="353" t="s">
        <v>4992</v>
      </c>
      <c r="B1093" s="354" t="s">
        <v>2604</v>
      </c>
      <c r="C1093" s="355" t="s">
        <v>2543</v>
      </c>
      <c r="D1093" s="360" t="s">
        <v>906</v>
      </c>
      <c r="E1093" s="327" t="s">
        <v>1326</v>
      </c>
      <c r="F1093" s="329" t="s">
        <v>2603</v>
      </c>
      <c r="G1093" s="330">
        <v>1</v>
      </c>
      <c r="H1093" s="331">
        <v>5</v>
      </c>
      <c r="I1093" s="332">
        <v>8.0000000000000002E-3</v>
      </c>
      <c r="J1093" s="353" t="s">
        <v>17</v>
      </c>
      <c r="K1093" s="188">
        <v>670</v>
      </c>
      <c r="L1093" s="188"/>
      <c r="M1093" s="203">
        <f t="shared" si="16"/>
        <v>0</v>
      </c>
    </row>
    <row r="1094" spans="1:13" ht="15" customHeight="1">
      <c r="A1094" s="353" t="s">
        <v>4992</v>
      </c>
      <c r="B1094" s="354" t="s">
        <v>2606</v>
      </c>
      <c r="C1094" s="355" t="s">
        <v>2543</v>
      </c>
      <c r="D1094" s="360" t="s">
        <v>909</v>
      </c>
      <c r="E1094" s="327" t="s">
        <v>1326</v>
      </c>
      <c r="F1094" s="329" t="s">
        <v>2605</v>
      </c>
      <c r="G1094" s="330">
        <v>1</v>
      </c>
      <c r="H1094" s="331">
        <v>5</v>
      </c>
      <c r="I1094" s="332">
        <v>8.0000000000000002E-3</v>
      </c>
      <c r="J1094" s="353" t="s">
        <v>17</v>
      </c>
      <c r="K1094" s="188">
        <v>690</v>
      </c>
      <c r="L1094" s="188"/>
      <c r="M1094" s="203">
        <f t="shared" si="16"/>
        <v>0</v>
      </c>
    </row>
    <row r="1095" spans="1:13" ht="15" customHeight="1">
      <c r="A1095" s="353" t="s">
        <v>4992</v>
      </c>
      <c r="B1095" s="354" t="s">
        <v>2608</v>
      </c>
      <c r="C1095" s="355" t="s">
        <v>2543</v>
      </c>
      <c r="D1095" s="360" t="s">
        <v>912</v>
      </c>
      <c r="E1095" s="327" t="s">
        <v>1326</v>
      </c>
      <c r="F1095" s="329" t="s">
        <v>2607</v>
      </c>
      <c r="G1095" s="330">
        <v>1</v>
      </c>
      <c r="H1095" s="331">
        <v>5</v>
      </c>
      <c r="I1095" s="332">
        <v>8.0000000000000002E-3</v>
      </c>
      <c r="J1095" s="353" t="s">
        <v>17</v>
      </c>
      <c r="K1095" s="188">
        <v>740</v>
      </c>
      <c r="L1095" s="188"/>
      <c r="M1095" s="203">
        <f t="shared" si="16"/>
        <v>0</v>
      </c>
    </row>
    <row r="1096" spans="1:13" ht="15" customHeight="1">
      <c r="A1096" s="353" t="s">
        <v>4992</v>
      </c>
      <c r="B1096" s="354" t="s">
        <v>2610</v>
      </c>
      <c r="C1096" s="355" t="s">
        <v>2543</v>
      </c>
      <c r="D1096" s="360" t="s">
        <v>915</v>
      </c>
      <c r="E1096" s="327" t="s">
        <v>1326</v>
      </c>
      <c r="F1096" s="329" t="s">
        <v>2609</v>
      </c>
      <c r="G1096" s="330">
        <v>1</v>
      </c>
      <c r="H1096" s="331">
        <v>5</v>
      </c>
      <c r="I1096" s="332">
        <v>8.0000000000000002E-3</v>
      </c>
      <c r="J1096" s="353" t="s">
        <v>17</v>
      </c>
      <c r="K1096" s="188">
        <v>730</v>
      </c>
      <c r="L1096" s="188"/>
      <c r="M1096" s="203">
        <f t="shared" si="16"/>
        <v>0</v>
      </c>
    </row>
    <row r="1097" spans="1:13" ht="15" customHeight="1">
      <c r="A1097" s="353" t="s">
        <v>4992</v>
      </c>
      <c r="B1097" s="354" t="s">
        <v>2555</v>
      </c>
      <c r="C1097" s="355" t="s">
        <v>2543</v>
      </c>
      <c r="D1097" s="360" t="s">
        <v>918</v>
      </c>
      <c r="E1097" s="327" t="s">
        <v>1075</v>
      </c>
      <c r="F1097" s="329" t="s">
        <v>4592</v>
      </c>
      <c r="G1097" s="330">
        <v>1</v>
      </c>
      <c r="H1097" s="331">
        <v>5</v>
      </c>
      <c r="I1097" s="332">
        <v>1.4999999999999999E-2</v>
      </c>
      <c r="J1097" s="353" t="s">
        <v>17</v>
      </c>
      <c r="K1097" s="188">
        <v>870</v>
      </c>
      <c r="L1097" s="188"/>
      <c r="M1097" s="203">
        <f t="shared" si="16"/>
        <v>0</v>
      </c>
    </row>
    <row r="1098" spans="1:13" ht="15" customHeight="1">
      <c r="A1098" s="353" t="s">
        <v>4992</v>
      </c>
      <c r="B1098" s="354" t="s">
        <v>2557</v>
      </c>
      <c r="C1098" s="355" t="s">
        <v>2543</v>
      </c>
      <c r="D1098" s="360" t="s">
        <v>921</v>
      </c>
      <c r="E1098" s="327" t="s">
        <v>1075</v>
      </c>
      <c r="F1098" s="329" t="s">
        <v>2556</v>
      </c>
      <c r="G1098" s="330">
        <v>1</v>
      </c>
      <c r="H1098" s="331">
        <v>6</v>
      </c>
      <c r="I1098" s="332">
        <v>8.9999999999999993E-3</v>
      </c>
      <c r="J1098" s="353" t="s">
        <v>17</v>
      </c>
      <c r="K1098" s="188">
        <v>690</v>
      </c>
      <c r="L1098" s="188"/>
      <c r="M1098" s="203">
        <f t="shared" si="16"/>
        <v>0</v>
      </c>
    </row>
    <row r="1099" spans="1:13" ht="15" customHeight="1">
      <c r="A1099" s="353" t="s">
        <v>4992</v>
      </c>
      <c r="B1099" s="354" t="s">
        <v>2612</v>
      </c>
      <c r="C1099" s="355" t="s">
        <v>2543</v>
      </c>
      <c r="D1099" s="360" t="s">
        <v>921</v>
      </c>
      <c r="E1099" s="327" t="s">
        <v>1326</v>
      </c>
      <c r="F1099" s="329" t="s">
        <v>2611</v>
      </c>
      <c r="G1099" s="330">
        <v>1</v>
      </c>
      <c r="H1099" s="331">
        <v>6</v>
      </c>
      <c r="I1099" s="332">
        <v>8.9999999999999993E-3</v>
      </c>
      <c r="J1099" s="353" t="s">
        <v>17</v>
      </c>
      <c r="K1099" s="188">
        <v>690</v>
      </c>
      <c r="L1099" s="188"/>
      <c r="M1099" s="203">
        <f t="shared" si="16"/>
        <v>0</v>
      </c>
    </row>
    <row r="1100" spans="1:13" ht="15" customHeight="1">
      <c r="A1100" s="353" t="s">
        <v>4992</v>
      </c>
      <c r="B1100" s="354" t="s">
        <v>2614</v>
      </c>
      <c r="C1100" s="355" t="s">
        <v>2543</v>
      </c>
      <c r="D1100" s="360" t="s">
        <v>924</v>
      </c>
      <c r="E1100" s="327" t="s">
        <v>1326</v>
      </c>
      <c r="F1100" s="329" t="s">
        <v>2613</v>
      </c>
      <c r="G1100" s="330">
        <v>1</v>
      </c>
      <c r="H1100" s="331">
        <v>6</v>
      </c>
      <c r="I1100" s="332">
        <v>8.9999999999999993E-3</v>
      </c>
      <c r="J1100" s="353" t="s">
        <v>17</v>
      </c>
      <c r="K1100" s="188">
        <v>840</v>
      </c>
      <c r="L1100" s="188"/>
      <c r="M1100" s="203">
        <f t="shared" si="16"/>
        <v>0</v>
      </c>
    </row>
    <row r="1101" spans="1:13" ht="15" customHeight="1">
      <c r="A1101" s="353" t="s">
        <v>4992</v>
      </c>
      <c r="B1101" s="354" t="s">
        <v>2616</v>
      </c>
      <c r="C1101" s="355" t="s">
        <v>2543</v>
      </c>
      <c r="D1101" s="360" t="s">
        <v>927</v>
      </c>
      <c r="E1101" s="327" t="s">
        <v>1326</v>
      </c>
      <c r="F1101" s="329" t="s">
        <v>2615</v>
      </c>
      <c r="G1101" s="330">
        <v>1</v>
      </c>
      <c r="H1101" s="331">
        <v>6</v>
      </c>
      <c r="I1101" s="332">
        <v>8.9999999999999993E-3</v>
      </c>
      <c r="J1101" s="353" t="s">
        <v>17</v>
      </c>
      <c r="K1101" s="188">
        <v>810</v>
      </c>
      <c r="L1101" s="188"/>
      <c r="M1101" s="203">
        <f t="shared" si="16"/>
        <v>0</v>
      </c>
    </row>
    <row r="1102" spans="1:13" ht="15" customHeight="1">
      <c r="A1102" s="353" t="s">
        <v>4992</v>
      </c>
      <c r="B1102" s="354" t="s">
        <v>2618</v>
      </c>
      <c r="C1102" s="355" t="s">
        <v>2543</v>
      </c>
      <c r="D1102" s="360" t="s">
        <v>930</v>
      </c>
      <c r="E1102" s="327" t="s">
        <v>1326</v>
      </c>
      <c r="F1102" s="329" t="s">
        <v>2617</v>
      </c>
      <c r="G1102" s="330">
        <v>1</v>
      </c>
      <c r="H1102" s="331">
        <v>6</v>
      </c>
      <c r="I1102" s="332">
        <v>8.9999999999999993E-3</v>
      </c>
      <c r="J1102" s="353" t="s">
        <v>17</v>
      </c>
      <c r="K1102" s="188">
        <v>860</v>
      </c>
      <c r="L1102" s="188"/>
      <c r="M1102" s="203">
        <f t="shared" si="16"/>
        <v>0</v>
      </c>
    </row>
    <row r="1103" spans="1:13" ht="15" customHeight="1">
      <c r="A1103" s="353" t="s">
        <v>4992</v>
      </c>
      <c r="B1103" s="354" t="s">
        <v>2620</v>
      </c>
      <c r="C1103" s="355" t="s">
        <v>2543</v>
      </c>
      <c r="D1103" s="360" t="s">
        <v>933</v>
      </c>
      <c r="E1103" s="327" t="s">
        <v>1326</v>
      </c>
      <c r="F1103" s="329" t="s">
        <v>2619</v>
      </c>
      <c r="G1103" s="330">
        <v>1</v>
      </c>
      <c r="H1103" s="331">
        <v>6</v>
      </c>
      <c r="I1103" s="332">
        <v>8.9999999999999993E-3</v>
      </c>
      <c r="J1103" s="353" t="s">
        <v>17</v>
      </c>
      <c r="K1103" s="188">
        <v>840</v>
      </c>
      <c r="L1103" s="188"/>
      <c r="M1103" s="203">
        <f t="shared" si="16"/>
        <v>0</v>
      </c>
    </row>
    <row r="1104" spans="1:13" ht="15" customHeight="1">
      <c r="A1104" s="353" t="s">
        <v>4992</v>
      </c>
      <c r="B1104" s="354" t="s">
        <v>2559</v>
      </c>
      <c r="C1104" s="355" t="s">
        <v>2543</v>
      </c>
      <c r="D1104" s="360" t="s">
        <v>936</v>
      </c>
      <c r="E1104" s="327" t="s">
        <v>1075</v>
      </c>
      <c r="F1104" s="329" t="s">
        <v>4593</v>
      </c>
      <c r="G1104" s="330">
        <v>1</v>
      </c>
      <c r="H1104" s="331">
        <v>6</v>
      </c>
      <c r="I1104" s="332">
        <v>1.4E-2</v>
      </c>
      <c r="J1104" s="353" t="s">
        <v>17</v>
      </c>
      <c r="K1104" s="188">
        <v>980</v>
      </c>
      <c r="L1104" s="188"/>
      <c r="M1104" s="203">
        <f t="shared" si="16"/>
        <v>0</v>
      </c>
    </row>
    <row r="1105" spans="1:13" ht="15" customHeight="1">
      <c r="A1105" s="353" t="s">
        <v>4992</v>
      </c>
      <c r="B1105" s="354" t="s">
        <v>2561</v>
      </c>
      <c r="C1105" s="355" t="s">
        <v>2543</v>
      </c>
      <c r="D1105" s="360" t="s">
        <v>939</v>
      </c>
      <c r="E1105" s="327" t="s">
        <v>1075</v>
      </c>
      <c r="F1105" s="329" t="s">
        <v>2560</v>
      </c>
      <c r="G1105" s="330">
        <v>1</v>
      </c>
      <c r="H1105" s="331">
        <v>8</v>
      </c>
      <c r="I1105" s="332">
        <v>1.0999999999999999E-2</v>
      </c>
      <c r="J1105" s="353" t="s">
        <v>17</v>
      </c>
      <c r="K1105" s="188">
        <v>850</v>
      </c>
      <c r="L1105" s="188"/>
      <c r="M1105" s="203">
        <f t="shared" si="16"/>
        <v>0</v>
      </c>
    </row>
    <row r="1106" spans="1:13" ht="15" customHeight="1">
      <c r="A1106" s="353" t="s">
        <v>4992</v>
      </c>
      <c r="B1106" s="354" t="s">
        <v>2622</v>
      </c>
      <c r="C1106" s="355" t="s">
        <v>2543</v>
      </c>
      <c r="D1106" s="360" t="s">
        <v>939</v>
      </c>
      <c r="E1106" s="327" t="s">
        <v>1326</v>
      </c>
      <c r="F1106" s="329" t="s">
        <v>2621</v>
      </c>
      <c r="G1106" s="330">
        <v>1</v>
      </c>
      <c r="H1106" s="331">
        <v>8</v>
      </c>
      <c r="I1106" s="332">
        <v>1.0999999999999999E-2</v>
      </c>
      <c r="J1106" s="353" t="s">
        <v>17</v>
      </c>
      <c r="K1106" s="188">
        <v>850</v>
      </c>
      <c r="L1106" s="188"/>
      <c r="M1106" s="203">
        <f t="shared" si="16"/>
        <v>0</v>
      </c>
    </row>
    <row r="1107" spans="1:13" ht="15" customHeight="1">
      <c r="A1107" s="353" t="s">
        <v>4992</v>
      </c>
      <c r="B1107" s="354" t="s">
        <v>2624</v>
      </c>
      <c r="C1107" s="355" t="s">
        <v>2543</v>
      </c>
      <c r="D1107" s="360" t="s">
        <v>942</v>
      </c>
      <c r="E1107" s="327" t="s">
        <v>1326</v>
      </c>
      <c r="F1107" s="329" t="s">
        <v>2623</v>
      </c>
      <c r="G1107" s="330">
        <v>1</v>
      </c>
      <c r="H1107" s="331">
        <v>8</v>
      </c>
      <c r="I1107" s="332">
        <v>1.0999999999999999E-2</v>
      </c>
      <c r="J1107" s="353" t="s">
        <v>17</v>
      </c>
      <c r="K1107" s="188">
        <v>1070</v>
      </c>
      <c r="L1107" s="188"/>
      <c r="M1107" s="203">
        <f t="shared" si="16"/>
        <v>0</v>
      </c>
    </row>
    <row r="1108" spans="1:13" ht="15" customHeight="1">
      <c r="A1108" s="353" t="s">
        <v>4992</v>
      </c>
      <c r="B1108" s="354" t="s">
        <v>2626</v>
      </c>
      <c r="C1108" s="355" t="s">
        <v>2543</v>
      </c>
      <c r="D1108" s="360" t="s">
        <v>945</v>
      </c>
      <c r="E1108" s="327" t="s">
        <v>1326</v>
      </c>
      <c r="F1108" s="329" t="s">
        <v>2625</v>
      </c>
      <c r="G1108" s="330">
        <v>1</v>
      </c>
      <c r="H1108" s="331">
        <v>8</v>
      </c>
      <c r="I1108" s="332">
        <v>1.2999999999999999E-2</v>
      </c>
      <c r="J1108" s="353" t="s">
        <v>17</v>
      </c>
      <c r="K1108" s="188">
        <v>1060</v>
      </c>
      <c r="L1108" s="188"/>
      <c r="M1108" s="203">
        <f t="shared" si="16"/>
        <v>0</v>
      </c>
    </row>
    <row r="1109" spans="1:13" ht="15" customHeight="1">
      <c r="A1109" s="353" t="s">
        <v>4992</v>
      </c>
      <c r="B1109" s="354" t="s">
        <v>2628</v>
      </c>
      <c r="C1109" s="355" t="s">
        <v>2543</v>
      </c>
      <c r="D1109" s="360" t="s">
        <v>948</v>
      </c>
      <c r="E1109" s="327" t="s">
        <v>1326</v>
      </c>
      <c r="F1109" s="329" t="s">
        <v>2627</v>
      </c>
      <c r="G1109" s="330">
        <v>1</v>
      </c>
      <c r="H1109" s="331">
        <v>8</v>
      </c>
      <c r="I1109" s="332">
        <v>1.2999999999999999E-2</v>
      </c>
      <c r="J1109" s="353" t="s">
        <v>17</v>
      </c>
      <c r="K1109" s="188">
        <v>1100</v>
      </c>
      <c r="L1109" s="188"/>
      <c r="M1109" s="203">
        <f t="shared" si="16"/>
        <v>0</v>
      </c>
    </row>
    <row r="1110" spans="1:13" ht="15" customHeight="1">
      <c r="A1110" s="353" t="s">
        <v>4992</v>
      </c>
      <c r="B1110" s="354" t="s">
        <v>2630</v>
      </c>
      <c r="C1110" s="355" t="s">
        <v>2543</v>
      </c>
      <c r="D1110" s="360" t="s">
        <v>951</v>
      </c>
      <c r="E1110" s="327" t="s">
        <v>1326</v>
      </c>
      <c r="F1110" s="329" t="s">
        <v>2629</v>
      </c>
      <c r="G1110" s="330">
        <v>1</v>
      </c>
      <c r="H1110" s="331">
        <v>8</v>
      </c>
      <c r="I1110" s="332">
        <v>1.2999999999999999E-2</v>
      </c>
      <c r="J1110" s="353" t="s">
        <v>17</v>
      </c>
      <c r="K1110" s="188">
        <v>1070</v>
      </c>
      <c r="L1110" s="188"/>
      <c r="M1110" s="203">
        <f t="shared" si="16"/>
        <v>0</v>
      </c>
    </row>
    <row r="1111" spans="1:13" ht="15" customHeight="1">
      <c r="A1111" s="353" t="s">
        <v>4992</v>
      </c>
      <c r="B1111" s="354" t="s">
        <v>2563</v>
      </c>
      <c r="C1111" s="355" t="s">
        <v>2543</v>
      </c>
      <c r="D1111" s="360" t="s">
        <v>954</v>
      </c>
      <c r="E1111" s="327" t="s">
        <v>1075</v>
      </c>
      <c r="F1111" s="329" t="s">
        <v>4594</v>
      </c>
      <c r="G1111" s="330">
        <v>1</v>
      </c>
      <c r="H1111" s="331">
        <v>7</v>
      </c>
      <c r="I1111" s="332">
        <v>1.9E-2</v>
      </c>
      <c r="J1111" s="353" t="s">
        <v>17</v>
      </c>
      <c r="K1111" s="188">
        <v>1350</v>
      </c>
      <c r="L1111" s="188"/>
      <c r="M1111" s="203">
        <f t="shared" si="16"/>
        <v>0</v>
      </c>
    </row>
    <row r="1112" spans="1:13" ht="15" customHeight="1">
      <c r="A1112" s="353" t="s">
        <v>4992</v>
      </c>
      <c r="B1112" s="354" t="s">
        <v>2632</v>
      </c>
      <c r="C1112" s="355" t="s">
        <v>2543</v>
      </c>
      <c r="D1112" s="360" t="s">
        <v>957</v>
      </c>
      <c r="E1112" s="327" t="s">
        <v>1326</v>
      </c>
      <c r="F1112" s="329" t="s">
        <v>2631</v>
      </c>
      <c r="G1112" s="330">
        <v>1</v>
      </c>
      <c r="H1112" s="331">
        <v>4</v>
      </c>
      <c r="I1112" s="332">
        <v>7.0000000000000001E-3</v>
      </c>
      <c r="J1112" s="353" t="s">
        <v>17</v>
      </c>
      <c r="K1112" s="188">
        <v>570</v>
      </c>
      <c r="L1112" s="188"/>
      <c r="M1112" s="203">
        <f t="shared" si="16"/>
        <v>0</v>
      </c>
    </row>
    <row r="1113" spans="1:13" ht="15" customHeight="1">
      <c r="A1113" s="353" t="s">
        <v>4992</v>
      </c>
      <c r="B1113" s="354" t="s">
        <v>2634</v>
      </c>
      <c r="C1113" s="355" t="s">
        <v>2543</v>
      </c>
      <c r="D1113" s="360" t="s">
        <v>960</v>
      </c>
      <c r="E1113" s="327" t="s">
        <v>1326</v>
      </c>
      <c r="F1113" s="329" t="s">
        <v>2633</v>
      </c>
      <c r="G1113" s="330">
        <v>1</v>
      </c>
      <c r="H1113" s="331">
        <v>1</v>
      </c>
      <c r="I1113" s="332">
        <v>2E-3</v>
      </c>
      <c r="J1113" s="353" t="s">
        <v>17</v>
      </c>
      <c r="K1113" s="188">
        <v>170</v>
      </c>
      <c r="L1113" s="188"/>
      <c r="M1113" s="203">
        <f t="shared" si="16"/>
        <v>0</v>
      </c>
    </row>
    <row r="1114" spans="1:13" ht="15" customHeight="1">
      <c r="A1114" s="353" t="s">
        <v>4992</v>
      </c>
      <c r="B1114" s="354" t="s">
        <v>2636</v>
      </c>
      <c r="C1114" s="355" t="s">
        <v>2543</v>
      </c>
      <c r="D1114" s="360" t="s">
        <v>963</v>
      </c>
      <c r="E1114" s="327" t="s">
        <v>1326</v>
      </c>
      <c r="F1114" s="329" t="s">
        <v>2635</v>
      </c>
      <c r="G1114" s="330">
        <v>1</v>
      </c>
      <c r="H1114" s="331">
        <v>2</v>
      </c>
      <c r="I1114" s="332">
        <v>2E-3</v>
      </c>
      <c r="J1114" s="353" t="s">
        <v>17</v>
      </c>
      <c r="K1114" s="188">
        <v>220</v>
      </c>
      <c r="L1114" s="188"/>
      <c r="M1114" s="203">
        <f t="shared" si="16"/>
        <v>0</v>
      </c>
    </row>
    <row r="1115" spans="1:13" ht="15" customHeight="1">
      <c r="A1115" s="353" t="s">
        <v>4992</v>
      </c>
      <c r="B1115" s="354" t="s">
        <v>2565</v>
      </c>
      <c r="C1115" s="355" t="s">
        <v>2543</v>
      </c>
      <c r="D1115" s="360" t="s">
        <v>966</v>
      </c>
      <c r="E1115" s="327" t="s">
        <v>1075</v>
      </c>
      <c r="F1115" s="329" t="s">
        <v>2564</v>
      </c>
      <c r="G1115" s="330">
        <v>1</v>
      </c>
      <c r="H1115" s="331">
        <v>3</v>
      </c>
      <c r="I1115" s="332">
        <v>4.0000000000000001E-3</v>
      </c>
      <c r="J1115" s="353" t="s">
        <v>17</v>
      </c>
      <c r="K1115" s="188">
        <v>360</v>
      </c>
      <c r="L1115" s="188"/>
      <c r="M1115" s="203">
        <f t="shared" si="16"/>
        <v>0</v>
      </c>
    </row>
    <row r="1116" spans="1:13" ht="15" customHeight="1">
      <c r="A1116" s="353" t="s">
        <v>4992</v>
      </c>
      <c r="B1116" s="354" t="s">
        <v>2638</v>
      </c>
      <c r="C1116" s="355" t="s">
        <v>2543</v>
      </c>
      <c r="D1116" s="360" t="s">
        <v>966</v>
      </c>
      <c r="E1116" s="327" t="s">
        <v>1326</v>
      </c>
      <c r="F1116" s="329" t="s">
        <v>2637</v>
      </c>
      <c r="G1116" s="330">
        <v>1</v>
      </c>
      <c r="H1116" s="331">
        <v>3</v>
      </c>
      <c r="I1116" s="332">
        <v>4.0000000000000001E-3</v>
      </c>
      <c r="J1116" s="353" t="s">
        <v>17</v>
      </c>
      <c r="K1116" s="188">
        <v>360</v>
      </c>
      <c r="L1116" s="188"/>
      <c r="M1116" s="203">
        <f t="shared" si="16"/>
        <v>0</v>
      </c>
    </row>
    <row r="1117" spans="1:13" ht="15" customHeight="1">
      <c r="A1117" s="353" t="s">
        <v>4992</v>
      </c>
      <c r="B1117" s="354" t="s">
        <v>2567</v>
      </c>
      <c r="C1117" s="355" t="s">
        <v>2543</v>
      </c>
      <c r="D1117" s="360" t="s">
        <v>969</v>
      </c>
      <c r="E1117" s="327" t="s">
        <v>1075</v>
      </c>
      <c r="F1117" s="329" t="s">
        <v>4595</v>
      </c>
      <c r="G1117" s="330">
        <v>1</v>
      </c>
      <c r="H1117" s="331">
        <v>3</v>
      </c>
      <c r="I1117" s="332">
        <v>8.0000000000000002E-3</v>
      </c>
      <c r="J1117" s="353" t="s">
        <v>17</v>
      </c>
      <c r="K1117" s="188">
        <v>450</v>
      </c>
      <c r="L1117" s="188"/>
      <c r="M1117" s="203">
        <f t="shared" si="16"/>
        <v>0</v>
      </c>
    </row>
    <row r="1118" spans="1:13" ht="15" customHeight="1">
      <c r="A1118" s="353" t="s">
        <v>4992</v>
      </c>
      <c r="B1118" s="354" t="s">
        <v>2640</v>
      </c>
      <c r="C1118" s="355" t="s">
        <v>2543</v>
      </c>
      <c r="D1118" s="360" t="s">
        <v>969</v>
      </c>
      <c r="E1118" s="327" t="s">
        <v>1326</v>
      </c>
      <c r="F1118" s="329" t="s">
        <v>4596</v>
      </c>
      <c r="G1118" s="330">
        <v>1</v>
      </c>
      <c r="H1118" s="331">
        <v>3</v>
      </c>
      <c r="I1118" s="332">
        <v>8.0000000000000002E-3</v>
      </c>
      <c r="J1118" s="353" t="s">
        <v>17</v>
      </c>
      <c r="K1118" s="188">
        <v>450</v>
      </c>
      <c r="L1118" s="188"/>
      <c r="M1118" s="203">
        <f t="shared" si="16"/>
        <v>0</v>
      </c>
    </row>
    <row r="1119" spans="1:13" ht="15" customHeight="1">
      <c r="A1119" s="353" t="s">
        <v>4992</v>
      </c>
      <c r="B1119" s="354" t="s">
        <v>2569</v>
      </c>
      <c r="C1119" s="355" t="s">
        <v>2543</v>
      </c>
      <c r="D1119" s="360" t="s">
        <v>972</v>
      </c>
      <c r="E1119" s="327" t="s">
        <v>1075</v>
      </c>
      <c r="F1119" s="329" t="s">
        <v>2568</v>
      </c>
      <c r="G1119" s="330">
        <v>1</v>
      </c>
      <c r="H1119" s="331">
        <v>3</v>
      </c>
      <c r="I1119" s="332">
        <v>5.0000000000000001E-3</v>
      </c>
      <c r="J1119" s="353" t="s">
        <v>17</v>
      </c>
      <c r="K1119" s="188">
        <v>420</v>
      </c>
      <c r="L1119" s="188"/>
      <c r="M1119" s="203">
        <f t="shared" si="16"/>
        <v>0</v>
      </c>
    </row>
    <row r="1120" spans="1:13" ht="15" customHeight="1">
      <c r="A1120" s="353" t="s">
        <v>4992</v>
      </c>
      <c r="B1120" s="354" t="s">
        <v>2642</v>
      </c>
      <c r="C1120" s="355" t="s">
        <v>2543</v>
      </c>
      <c r="D1120" s="360" t="s">
        <v>972</v>
      </c>
      <c r="E1120" s="327" t="s">
        <v>1326</v>
      </c>
      <c r="F1120" s="329" t="s">
        <v>2641</v>
      </c>
      <c r="G1120" s="330">
        <v>1</v>
      </c>
      <c r="H1120" s="331">
        <v>3</v>
      </c>
      <c r="I1120" s="332">
        <v>5.0000000000000001E-3</v>
      </c>
      <c r="J1120" s="353" t="s">
        <v>17</v>
      </c>
      <c r="K1120" s="188">
        <v>420</v>
      </c>
      <c r="L1120" s="188"/>
      <c r="M1120" s="203">
        <f t="shared" si="16"/>
        <v>0</v>
      </c>
    </row>
    <row r="1121" spans="1:13" ht="15" customHeight="1">
      <c r="A1121" s="353" t="s">
        <v>4992</v>
      </c>
      <c r="B1121" s="354" t="s">
        <v>2571</v>
      </c>
      <c r="C1121" s="355" t="s">
        <v>2543</v>
      </c>
      <c r="D1121" s="360" t="s">
        <v>975</v>
      </c>
      <c r="E1121" s="327" t="s">
        <v>1075</v>
      </c>
      <c r="F1121" s="329" t="s">
        <v>4597</v>
      </c>
      <c r="G1121" s="330">
        <v>1</v>
      </c>
      <c r="H1121" s="331">
        <v>3</v>
      </c>
      <c r="I1121" s="332">
        <v>8.9999999999999993E-3</v>
      </c>
      <c r="J1121" s="353" t="s">
        <v>17</v>
      </c>
      <c r="K1121" s="188">
        <v>530</v>
      </c>
      <c r="L1121" s="188"/>
      <c r="M1121" s="203">
        <f t="shared" si="16"/>
        <v>0</v>
      </c>
    </row>
    <row r="1122" spans="1:13" ht="15" customHeight="1">
      <c r="A1122" s="353" t="s">
        <v>4992</v>
      </c>
      <c r="B1122" s="354" t="s">
        <v>2644</v>
      </c>
      <c r="C1122" s="355" t="s">
        <v>2543</v>
      </c>
      <c r="D1122" s="360" t="s">
        <v>975</v>
      </c>
      <c r="E1122" s="327" t="s">
        <v>1326</v>
      </c>
      <c r="F1122" s="329" t="s">
        <v>4598</v>
      </c>
      <c r="G1122" s="330">
        <v>1</v>
      </c>
      <c r="H1122" s="331">
        <v>3</v>
      </c>
      <c r="I1122" s="332">
        <v>8.9999999999999993E-3</v>
      </c>
      <c r="J1122" s="353" t="s">
        <v>17</v>
      </c>
      <c r="K1122" s="188">
        <v>530</v>
      </c>
      <c r="L1122" s="188"/>
      <c r="M1122" s="203">
        <f t="shared" si="16"/>
        <v>0</v>
      </c>
    </row>
    <row r="1123" spans="1:13" ht="15" customHeight="1">
      <c r="A1123" s="353" t="s">
        <v>4992</v>
      </c>
      <c r="B1123" s="354" t="s">
        <v>2573</v>
      </c>
      <c r="C1123" s="355" t="s">
        <v>2543</v>
      </c>
      <c r="D1123" s="360" t="s">
        <v>978</v>
      </c>
      <c r="E1123" s="327" t="s">
        <v>1075</v>
      </c>
      <c r="F1123" s="329" t="s">
        <v>2572</v>
      </c>
      <c r="G1123" s="330">
        <v>1</v>
      </c>
      <c r="H1123" s="331">
        <v>4</v>
      </c>
      <c r="I1123" s="332">
        <v>6.0000000000000001E-3</v>
      </c>
      <c r="J1123" s="353" t="s">
        <v>17</v>
      </c>
      <c r="K1123" s="188">
        <v>540</v>
      </c>
      <c r="L1123" s="188"/>
      <c r="M1123" s="203">
        <f t="shared" si="16"/>
        <v>0</v>
      </c>
    </row>
    <row r="1124" spans="1:13" ht="15" customHeight="1">
      <c r="A1124" s="353" t="s">
        <v>4992</v>
      </c>
      <c r="B1124" s="354" t="s">
        <v>2646</v>
      </c>
      <c r="C1124" s="355" t="s">
        <v>2543</v>
      </c>
      <c r="D1124" s="360" t="s">
        <v>978</v>
      </c>
      <c r="E1124" s="327" t="s">
        <v>1326</v>
      </c>
      <c r="F1124" s="329" t="s">
        <v>2645</v>
      </c>
      <c r="G1124" s="330">
        <v>1</v>
      </c>
      <c r="H1124" s="331">
        <v>4</v>
      </c>
      <c r="I1124" s="332">
        <v>6.0000000000000001E-3</v>
      </c>
      <c r="J1124" s="353" t="s">
        <v>17</v>
      </c>
      <c r="K1124" s="188">
        <v>540</v>
      </c>
      <c r="L1124" s="188"/>
      <c r="M1124" s="203">
        <f t="shared" si="16"/>
        <v>0</v>
      </c>
    </row>
    <row r="1125" spans="1:13" ht="15" customHeight="1">
      <c r="A1125" s="353" t="s">
        <v>4992</v>
      </c>
      <c r="B1125" s="354" t="s">
        <v>2575</v>
      </c>
      <c r="C1125" s="355" t="s">
        <v>2543</v>
      </c>
      <c r="D1125" s="360" t="s">
        <v>981</v>
      </c>
      <c r="E1125" s="327" t="s">
        <v>1075</v>
      </c>
      <c r="F1125" s="329" t="s">
        <v>4599</v>
      </c>
      <c r="G1125" s="330">
        <v>1</v>
      </c>
      <c r="H1125" s="331">
        <v>4</v>
      </c>
      <c r="I1125" s="332">
        <v>1.2E-2</v>
      </c>
      <c r="J1125" s="353" t="s">
        <v>17</v>
      </c>
      <c r="K1125" s="188">
        <v>690</v>
      </c>
      <c r="L1125" s="188"/>
      <c r="M1125" s="203">
        <f t="shared" si="16"/>
        <v>0</v>
      </c>
    </row>
    <row r="1126" spans="1:13" ht="15" customHeight="1">
      <c r="A1126" s="353" t="s">
        <v>4992</v>
      </c>
      <c r="B1126" s="354" t="s">
        <v>2648</v>
      </c>
      <c r="C1126" s="355" t="s">
        <v>2543</v>
      </c>
      <c r="D1126" s="360" t="s">
        <v>981</v>
      </c>
      <c r="E1126" s="327" t="s">
        <v>1326</v>
      </c>
      <c r="F1126" s="329" t="s">
        <v>4600</v>
      </c>
      <c r="G1126" s="330">
        <v>1</v>
      </c>
      <c r="H1126" s="331">
        <v>4</v>
      </c>
      <c r="I1126" s="332">
        <v>1.2E-2</v>
      </c>
      <c r="J1126" s="353" t="s">
        <v>17</v>
      </c>
      <c r="K1126" s="188">
        <v>690</v>
      </c>
      <c r="L1126" s="188"/>
      <c r="M1126" s="203">
        <f t="shared" si="16"/>
        <v>0</v>
      </c>
    </row>
    <row r="1127" spans="1:13" ht="15" customHeight="1">
      <c r="A1127" s="353" t="s">
        <v>4992</v>
      </c>
      <c r="B1127" s="597" t="s">
        <v>2577</v>
      </c>
      <c r="C1127" s="611" t="s">
        <v>2543</v>
      </c>
      <c r="D1127" s="599" t="s">
        <v>984</v>
      </c>
      <c r="E1127" s="600" t="s">
        <v>1075</v>
      </c>
      <c r="F1127" s="601" t="s">
        <v>2576</v>
      </c>
      <c r="G1127" s="602">
        <v>1</v>
      </c>
      <c r="H1127" s="603">
        <v>7</v>
      </c>
      <c r="I1127" s="604">
        <v>1.0999999999999999E-2</v>
      </c>
      <c r="J1127" s="607" t="s">
        <v>7742</v>
      </c>
      <c r="K1127" s="606">
        <v>748</v>
      </c>
      <c r="L1127" s="188"/>
      <c r="M1127" s="203">
        <f t="shared" si="16"/>
        <v>0</v>
      </c>
    </row>
    <row r="1128" spans="1:13" ht="15" customHeight="1">
      <c r="A1128" s="353" t="s">
        <v>4992</v>
      </c>
      <c r="B1128" s="597" t="s">
        <v>2579</v>
      </c>
      <c r="C1128" s="611" t="s">
        <v>2543</v>
      </c>
      <c r="D1128" s="599" t="s">
        <v>987</v>
      </c>
      <c r="E1128" s="600" t="s">
        <v>1075</v>
      </c>
      <c r="F1128" s="601" t="s">
        <v>4601</v>
      </c>
      <c r="G1128" s="602">
        <v>1</v>
      </c>
      <c r="H1128" s="603">
        <v>7</v>
      </c>
      <c r="I1128" s="604">
        <v>2.1999999999999999E-2</v>
      </c>
      <c r="J1128" s="607" t="s">
        <v>7744</v>
      </c>
      <c r="K1128" s="606">
        <v>1097</v>
      </c>
      <c r="L1128" s="188"/>
      <c r="M1128" s="203">
        <f t="shared" si="16"/>
        <v>0</v>
      </c>
    </row>
    <row r="1129" spans="1:13" ht="15" customHeight="1">
      <c r="A1129" s="353" t="s">
        <v>4992</v>
      </c>
      <c r="B1129" s="380" t="s">
        <v>5782</v>
      </c>
      <c r="C1129" s="355" t="s">
        <v>2543</v>
      </c>
      <c r="D1129" s="360" t="s">
        <v>5632</v>
      </c>
      <c r="E1129" s="327" t="s">
        <v>1326</v>
      </c>
      <c r="F1129" s="361" t="s">
        <v>5775</v>
      </c>
      <c r="G1129" s="330">
        <v>1</v>
      </c>
      <c r="H1129" s="331">
        <v>6.28</v>
      </c>
      <c r="I1129" s="332"/>
      <c r="J1129" s="353"/>
      <c r="K1129" s="188">
        <v>780</v>
      </c>
      <c r="L1129" s="188"/>
      <c r="M1129" s="203"/>
    </row>
    <row r="1130" spans="1:13" ht="15" customHeight="1">
      <c r="A1130" s="353" t="s">
        <v>4992</v>
      </c>
      <c r="B1130" s="380" t="s">
        <v>5783</v>
      </c>
      <c r="C1130" s="355" t="s">
        <v>2543</v>
      </c>
      <c r="D1130" s="360" t="s">
        <v>5629</v>
      </c>
      <c r="E1130" s="327" t="s">
        <v>1075</v>
      </c>
      <c r="F1130" s="361" t="s">
        <v>5776</v>
      </c>
      <c r="G1130" s="330">
        <v>1</v>
      </c>
      <c r="H1130" s="331">
        <v>5.14</v>
      </c>
      <c r="I1130" s="332"/>
      <c r="J1130" s="353"/>
      <c r="K1130" s="188">
        <v>750</v>
      </c>
      <c r="L1130" s="188"/>
      <c r="M1130" s="203"/>
    </row>
    <row r="1131" spans="1:13" ht="15" customHeight="1">
      <c r="A1131" s="353" t="s">
        <v>4992</v>
      </c>
      <c r="B1131" s="380" t="s">
        <v>5784</v>
      </c>
      <c r="C1131" s="355" t="s">
        <v>2543</v>
      </c>
      <c r="D1131" s="360" t="s">
        <v>5629</v>
      </c>
      <c r="E1131" s="327" t="s">
        <v>1326</v>
      </c>
      <c r="F1131" s="361" t="s">
        <v>5777</v>
      </c>
      <c r="G1131" s="330">
        <v>1</v>
      </c>
      <c r="H1131" s="331">
        <v>5.14</v>
      </c>
      <c r="I1131" s="332"/>
      <c r="J1131" s="353"/>
      <c r="K1131" s="188">
        <v>750</v>
      </c>
      <c r="L1131" s="188"/>
      <c r="M1131" s="203"/>
    </row>
    <row r="1132" spans="1:13" ht="15" customHeight="1">
      <c r="A1132" s="353" t="s">
        <v>4992</v>
      </c>
      <c r="B1132" s="380" t="s">
        <v>5785</v>
      </c>
      <c r="C1132" s="355" t="s">
        <v>2543</v>
      </c>
      <c r="D1132" s="360" t="s">
        <v>5630</v>
      </c>
      <c r="E1132" s="327" t="s">
        <v>1075</v>
      </c>
      <c r="F1132" s="361" t="s">
        <v>5778</v>
      </c>
      <c r="G1132" s="330">
        <v>1</v>
      </c>
      <c r="H1132" s="331"/>
      <c r="I1132" s="332"/>
      <c r="J1132" s="353"/>
      <c r="K1132" s="188">
        <v>1460</v>
      </c>
      <c r="L1132" s="188"/>
      <c r="M1132" s="203"/>
    </row>
    <row r="1133" spans="1:13" ht="15" customHeight="1">
      <c r="A1133" s="353" t="s">
        <v>4992</v>
      </c>
      <c r="B1133" s="380" t="s">
        <v>5786</v>
      </c>
      <c r="C1133" s="355" t="s">
        <v>2543</v>
      </c>
      <c r="D1133" s="360" t="s">
        <v>5630</v>
      </c>
      <c r="E1133" s="327" t="s">
        <v>1326</v>
      </c>
      <c r="F1133" s="361" t="s">
        <v>5779</v>
      </c>
      <c r="G1133" s="330">
        <v>1</v>
      </c>
      <c r="H1133" s="331"/>
      <c r="I1133" s="332"/>
      <c r="J1133" s="353"/>
      <c r="K1133" s="188">
        <v>1460</v>
      </c>
      <c r="L1133" s="188"/>
      <c r="M1133" s="203"/>
    </row>
    <row r="1134" spans="1:13" ht="15" customHeight="1">
      <c r="A1134" s="353" t="s">
        <v>4992</v>
      </c>
      <c r="B1134" s="380" t="s">
        <v>5787</v>
      </c>
      <c r="C1134" s="355" t="s">
        <v>2543</v>
      </c>
      <c r="D1134" s="360" t="s">
        <v>5631</v>
      </c>
      <c r="E1134" s="327" t="s">
        <v>1075</v>
      </c>
      <c r="F1134" s="361" t="s">
        <v>5780</v>
      </c>
      <c r="G1134" s="330">
        <v>1</v>
      </c>
      <c r="H1134" s="331">
        <v>6.82</v>
      </c>
      <c r="I1134" s="332"/>
      <c r="J1134" s="353"/>
      <c r="K1134" s="188">
        <v>880</v>
      </c>
      <c r="L1134" s="188"/>
      <c r="M1134" s="203"/>
    </row>
    <row r="1135" spans="1:13" ht="15" customHeight="1">
      <c r="A1135" s="353" t="s">
        <v>4992</v>
      </c>
      <c r="B1135" s="380" t="s">
        <v>5788</v>
      </c>
      <c r="C1135" s="355" t="s">
        <v>2543</v>
      </c>
      <c r="D1135" s="360" t="s">
        <v>5631</v>
      </c>
      <c r="E1135" s="327" t="s">
        <v>1326</v>
      </c>
      <c r="F1135" s="361" t="s">
        <v>5781</v>
      </c>
      <c r="G1135" s="330">
        <v>1</v>
      </c>
      <c r="H1135" s="331">
        <v>6.82</v>
      </c>
      <c r="I1135" s="332"/>
      <c r="J1135" s="353"/>
      <c r="K1135" s="188">
        <v>880</v>
      </c>
      <c r="L1135" s="188"/>
      <c r="M1135" s="203"/>
    </row>
    <row r="1136" spans="1:13" ht="15" customHeight="1">
      <c r="A1136" s="608"/>
      <c r="B1136" s="612"/>
      <c r="C1136" s="610" t="s">
        <v>17</v>
      </c>
      <c r="D1136" s="436" t="s">
        <v>17</v>
      </c>
      <c r="E1136" s="437" t="s">
        <v>17</v>
      </c>
      <c r="F1136" s="439"/>
      <c r="G1136" s="438"/>
      <c r="H1136" s="440"/>
      <c r="I1136" s="441"/>
      <c r="J1136" s="439" t="s">
        <v>17</v>
      </c>
      <c r="K1136" s="190"/>
      <c r="L1136" s="190"/>
      <c r="M1136" s="205"/>
    </row>
    <row r="1137" spans="1:13" ht="15" customHeight="1">
      <c r="A1137" s="353" t="s">
        <v>4992</v>
      </c>
      <c r="B1137" s="354" t="s">
        <v>2654</v>
      </c>
      <c r="C1137" s="355" t="s">
        <v>2650</v>
      </c>
      <c r="D1137" s="360" t="s">
        <v>4116</v>
      </c>
      <c r="E1137" s="327" t="s">
        <v>2652</v>
      </c>
      <c r="F1137" s="329" t="s">
        <v>4135</v>
      </c>
      <c r="G1137" s="330">
        <v>1</v>
      </c>
      <c r="H1137" s="331">
        <v>3</v>
      </c>
      <c r="I1137" s="332">
        <v>5.0000000000000001E-3</v>
      </c>
      <c r="J1137" s="353" t="s">
        <v>17</v>
      </c>
      <c r="K1137" s="188">
        <v>390</v>
      </c>
      <c r="L1137" s="188"/>
      <c r="M1137" s="203">
        <f t="shared" ref="M1137:M1182" si="17">K1137*L1137</f>
        <v>0</v>
      </c>
    </row>
    <row r="1138" spans="1:13" ht="15" customHeight="1">
      <c r="A1138" s="353" t="s">
        <v>4992</v>
      </c>
      <c r="B1138" s="354" t="s">
        <v>2691</v>
      </c>
      <c r="C1138" s="355" t="s">
        <v>2650</v>
      </c>
      <c r="D1138" s="360" t="s">
        <v>4116</v>
      </c>
      <c r="E1138" s="327" t="s">
        <v>2081</v>
      </c>
      <c r="F1138" s="329" t="s">
        <v>4136</v>
      </c>
      <c r="G1138" s="330">
        <v>1</v>
      </c>
      <c r="H1138" s="331">
        <v>3</v>
      </c>
      <c r="I1138" s="332">
        <v>5.0000000000000001E-3</v>
      </c>
      <c r="J1138" s="353" t="s">
        <v>17</v>
      </c>
      <c r="K1138" s="188">
        <v>390</v>
      </c>
      <c r="L1138" s="188"/>
      <c r="M1138" s="203">
        <f t="shared" si="17"/>
        <v>0</v>
      </c>
    </row>
    <row r="1139" spans="1:13" ht="15" customHeight="1">
      <c r="A1139" s="353" t="s">
        <v>4992</v>
      </c>
      <c r="B1139" s="354" t="s">
        <v>2693</v>
      </c>
      <c r="C1139" s="355" t="s">
        <v>2650</v>
      </c>
      <c r="D1139" s="360" t="s">
        <v>870</v>
      </c>
      <c r="E1139" s="327" t="s">
        <v>2081</v>
      </c>
      <c r="F1139" s="329" t="s">
        <v>2692</v>
      </c>
      <c r="G1139" s="330">
        <v>1</v>
      </c>
      <c r="H1139" s="331">
        <v>3</v>
      </c>
      <c r="I1139" s="332">
        <v>8.0000000000000002E-3</v>
      </c>
      <c r="J1139" s="353" t="s">
        <v>17</v>
      </c>
      <c r="K1139" s="188">
        <v>430</v>
      </c>
      <c r="L1139" s="188"/>
      <c r="M1139" s="203">
        <f t="shared" si="17"/>
        <v>0</v>
      </c>
    </row>
    <row r="1140" spans="1:13" ht="15" customHeight="1">
      <c r="A1140" s="353" t="s">
        <v>4992</v>
      </c>
      <c r="B1140" s="354" t="s">
        <v>2695</v>
      </c>
      <c r="C1140" s="355" t="s">
        <v>2650</v>
      </c>
      <c r="D1140" s="360" t="s">
        <v>873</v>
      </c>
      <c r="E1140" s="327" t="s">
        <v>2081</v>
      </c>
      <c r="F1140" s="329" t="s">
        <v>2694</v>
      </c>
      <c r="G1140" s="330">
        <v>1</v>
      </c>
      <c r="H1140" s="331">
        <v>3</v>
      </c>
      <c r="I1140" s="332">
        <v>5.0000000000000001E-3</v>
      </c>
      <c r="J1140" s="353" t="s">
        <v>17</v>
      </c>
      <c r="K1140" s="188">
        <v>450</v>
      </c>
      <c r="L1140" s="188"/>
      <c r="M1140" s="203">
        <f t="shared" si="17"/>
        <v>0</v>
      </c>
    </row>
    <row r="1141" spans="1:13" ht="15" customHeight="1">
      <c r="A1141" s="353" t="s">
        <v>4992</v>
      </c>
      <c r="B1141" s="354" t="s">
        <v>2697</v>
      </c>
      <c r="C1141" s="355" t="s">
        <v>2650</v>
      </c>
      <c r="D1141" s="360" t="s">
        <v>876</v>
      </c>
      <c r="E1141" s="327" t="s">
        <v>2081</v>
      </c>
      <c r="F1141" s="329" t="s">
        <v>2696</v>
      </c>
      <c r="G1141" s="330">
        <v>1</v>
      </c>
      <c r="H1141" s="331">
        <v>3</v>
      </c>
      <c r="I1141" s="332">
        <v>5.0000000000000001E-3</v>
      </c>
      <c r="J1141" s="353" t="s">
        <v>17</v>
      </c>
      <c r="K1141" s="188">
        <v>500</v>
      </c>
      <c r="L1141" s="188"/>
      <c r="M1141" s="203">
        <f t="shared" si="17"/>
        <v>0</v>
      </c>
    </row>
    <row r="1142" spans="1:13" ht="15" customHeight="1">
      <c r="A1142" s="353" t="s">
        <v>4992</v>
      </c>
      <c r="B1142" s="354" t="s">
        <v>2699</v>
      </c>
      <c r="C1142" s="355" t="s">
        <v>2650</v>
      </c>
      <c r="D1142" s="360" t="s">
        <v>879</v>
      </c>
      <c r="E1142" s="327" t="s">
        <v>2081</v>
      </c>
      <c r="F1142" s="329" t="s">
        <v>2698</v>
      </c>
      <c r="G1142" s="330">
        <v>1</v>
      </c>
      <c r="H1142" s="331">
        <v>3</v>
      </c>
      <c r="I1142" s="332">
        <v>5.0000000000000001E-3</v>
      </c>
      <c r="J1142" s="353" t="s">
        <v>17</v>
      </c>
      <c r="K1142" s="188">
        <v>510</v>
      </c>
      <c r="L1142" s="188"/>
      <c r="M1142" s="203">
        <f t="shared" si="17"/>
        <v>0</v>
      </c>
    </row>
    <row r="1143" spans="1:13" ht="15" customHeight="1">
      <c r="A1143" s="353" t="s">
        <v>4992</v>
      </c>
      <c r="B1143" s="354" t="s">
        <v>2656</v>
      </c>
      <c r="C1143" s="355" t="s">
        <v>2650</v>
      </c>
      <c r="D1143" s="360" t="s">
        <v>882</v>
      </c>
      <c r="E1143" s="327" t="s">
        <v>2652</v>
      </c>
      <c r="F1143" s="329" t="s">
        <v>4602</v>
      </c>
      <c r="G1143" s="330">
        <v>1</v>
      </c>
      <c r="H1143" s="331">
        <v>3</v>
      </c>
      <c r="I1143" s="332">
        <v>8.9999999999999993E-3</v>
      </c>
      <c r="J1143" s="353" t="s">
        <v>17</v>
      </c>
      <c r="K1143" s="188">
        <v>500</v>
      </c>
      <c r="L1143" s="188"/>
      <c r="M1143" s="203">
        <f t="shared" si="17"/>
        <v>0</v>
      </c>
    </row>
    <row r="1144" spans="1:13" ht="15" customHeight="1">
      <c r="A1144" s="353" t="s">
        <v>4992</v>
      </c>
      <c r="B1144" s="354" t="s">
        <v>2658</v>
      </c>
      <c r="C1144" s="355" t="s">
        <v>2650</v>
      </c>
      <c r="D1144" s="360" t="s">
        <v>885</v>
      </c>
      <c r="E1144" s="327" t="s">
        <v>2652</v>
      </c>
      <c r="F1144" s="329" t="s">
        <v>2657</v>
      </c>
      <c r="G1144" s="330">
        <v>1</v>
      </c>
      <c r="H1144" s="331">
        <v>4</v>
      </c>
      <c r="I1144" s="332">
        <v>6.0000000000000001E-3</v>
      </c>
      <c r="J1144" s="353" t="s">
        <v>17</v>
      </c>
      <c r="K1144" s="188">
        <v>510</v>
      </c>
      <c r="L1144" s="188"/>
      <c r="M1144" s="203">
        <f t="shared" si="17"/>
        <v>0</v>
      </c>
    </row>
    <row r="1145" spans="1:13" ht="15" customHeight="1">
      <c r="A1145" s="353" t="s">
        <v>4992</v>
      </c>
      <c r="B1145" s="354" t="s">
        <v>2701</v>
      </c>
      <c r="C1145" s="355" t="s">
        <v>2650</v>
      </c>
      <c r="D1145" s="360" t="s">
        <v>885</v>
      </c>
      <c r="E1145" s="327" t="s">
        <v>2081</v>
      </c>
      <c r="F1145" s="329" t="s">
        <v>2700</v>
      </c>
      <c r="G1145" s="330">
        <v>1</v>
      </c>
      <c r="H1145" s="331">
        <v>4</v>
      </c>
      <c r="I1145" s="332">
        <v>6.0000000000000001E-3</v>
      </c>
      <c r="J1145" s="353" t="s">
        <v>17</v>
      </c>
      <c r="K1145" s="188">
        <v>510</v>
      </c>
      <c r="L1145" s="188"/>
      <c r="M1145" s="203">
        <f t="shared" si="17"/>
        <v>0</v>
      </c>
    </row>
    <row r="1146" spans="1:13" ht="15" customHeight="1">
      <c r="A1146" s="353" t="s">
        <v>4992</v>
      </c>
      <c r="B1146" s="354" t="s">
        <v>2703</v>
      </c>
      <c r="C1146" s="355" t="s">
        <v>2650</v>
      </c>
      <c r="D1146" s="360" t="s">
        <v>888</v>
      </c>
      <c r="E1146" s="327" t="s">
        <v>2081</v>
      </c>
      <c r="F1146" s="329" t="s">
        <v>2702</v>
      </c>
      <c r="G1146" s="330">
        <v>1</v>
      </c>
      <c r="H1146" s="331">
        <v>4</v>
      </c>
      <c r="I1146" s="332">
        <v>6.0000000000000001E-3</v>
      </c>
      <c r="J1146" s="353" t="s">
        <v>17</v>
      </c>
      <c r="K1146" s="188">
        <v>550</v>
      </c>
      <c r="L1146" s="188"/>
      <c r="M1146" s="203">
        <f t="shared" si="17"/>
        <v>0</v>
      </c>
    </row>
    <row r="1147" spans="1:13" ht="15" customHeight="1">
      <c r="A1147" s="353" t="s">
        <v>4992</v>
      </c>
      <c r="B1147" s="354" t="s">
        <v>2705</v>
      </c>
      <c r="C1147" s="355" t="s">
        <v>2650</v>
      </c>
      <c r="D1147" s="360" t="s">
        <v>891</v>
      </c>
      <c r="E1147" s="327" t="s">
        <v>2081</v>
      </c>
      <c r="F1147" s="329" t="s">
        <v>2704</v>
      </c>
      <c r="G1147" s="330">
        <v>1</v>
      </c>
      <c r="H1147" s="331">
        <v>4</v>
      </c>
      <c r="I1147" s="332">
        <v>6.0000000000000001E-3</v>
      </c>
      <c r="J1147" s="353" t="s">
        <v>17</v>
      </c>
      <c r="K1147" s="188">
        <v>580</v>
      </c>
      <c r="L1147" s="188"/>
      <c r="M1147" s="203">
        <f t="shared" si="17"/>
        <v>0</v>
      </c>
    </row>
    <row r="1148" spans="1:13" ht="15" customHeight="1">
      <c r="A1148" s="353" t="s">
        <v>4992</v>
      </c>
      <c r="B1148" s="354" t="s">
        <v>2707</v>
      </c>
      <c r="C1148" s="355" t="s">
        <v>2650</v>
      </c>
      <c r="D1148" s="360" t="s">
        <v>894</v>
      </c>
      <c r="E1148" s="327" t="s">
        <v>2081</v>
      </c>
      <c r="F1148" s="329" t="s">
        <v>2706</v>
      </c>
      <c r="G1148" s="330">
        <v>1</v>
      </c>
      <c r="H1148" s="331">
        <v>4</v>
      </c>
      <c r="I1148" s="332">
        <v>6.0000000000000001E-3</v>
      </c>
      <c r="J1148" s="353" t="s">
        <v>17</v>
      </c>
      <c r="K1148" s="188">
        <v>620</v>
      </c>
      <c r="L1148" s="188"/>
      <c r="M1148" s="203">
        <f t="shared" si="17"/>
        <v>0</v>
      </c>
    </row>
    <row r="1149" spans="1:13" ht="15" customHeight="1">
      <c r="A1149" s="353" t="s">
        <v>4992</v>
      </c>
      <c r="B1149" s="354" t="s">
        <v>2709</v>
      </c>
      <c r="C1149" s="355" t="s">
        <v>2650</v>
      </c>
      <c r="D1149" s="360" t="s">
        <v>897</v>
      </c>
      <c r="E1149" s="327" t="s">
        <v>2081</v>
      </c>
      <c r="F1149" s="329" t="s">
        <v>2708</v>
      </c>
      <c r="G1149" s="330">
        <v>1</v>
      </c>
      <c r="H1149" s="331">
        <v>4</v>
      </c>
      <c r="I1149" s="332">
        <v>6.0000000000000001E-3</v>
      </c>
      <c r="J1149" s="353" t="s">
        <v>17</v>
      </c>
      <c r="K1149" s="188">
        <v>620</v>
      </c>
      <c r="L1149" s="188"/>
      <c r="M1149" s="203">
        <f t="shared" si="17"/>
        <v>0</v>
      </c>
    </row>
    <row r="1150" spans="1:13" ht="15" customHeight="1">
      <c r="A1150" s="353" t="s">
        <v>4992</v>
      </c>
      <c r="B1150" s="354" t="s">
        <v>2660</v>
      </c>
      <c r="C1150" s="355" t="s">
        <v>2650</v>
      </c>
      <c r="D1150" s="360" t="s">
        <v>4426</v>
      </c>
      <c r="E1150" s="327" t="s">
        <v>2652</v>
      </c>
      <c r="F1150" s="329" t="s">
        <v>4603</v>
      </c>
      <c r="G1150" s="330">
        <v>1</v>
      </c>
      <c r="H1150" s="331">
        <v>4</v>
      </c>
      <c r="I1150" s="332">
        <v>1.2E-2</v>
      </c>
      <c r="J1150" s="353" t="s">
        <v>17</v>
      </c>
      <c r="K1150" s="188">
        <v>690</v>
      </c>
      <c r="L1150" s="188"/>
      <c r="M1150" s="203">
        <f t="shared" si="17"/>
        <v>0</v>
      </c>
    </row>
    <row r="1151" spans="1:13" ht="15" customHeight="1">
      <c r="A1151" s="353" t="s">
        <v>4992</v>
      </c>
      <c r="B1151" s="354" t="s">
        <v>2662</v>
      </c>
      <c r="C1151" s="355" t="s">
        <v>2650</v>
      </c>
      <c r="D1151" s="360" t="s">
        <v>903</v>
      </c>
      <c r="E1151" s="327" t="s">
        <v>2652</v>
      </c>
      <c r="F1151" s="329" t="s">
        <v>2661</v>
      </c>
      <c r="G1151" s="330">
        <v>1</v>
      </c>
      <c r="H1151" s="331">
        <v>5</v>
      </c>
      <c r="I1151" s="332">
        <v>8.0000000000000002E-3</v>
      </c>
      <c r="J1151" s="353" t="s">
        <v>17</v>
      </c>
      <c r="K1151" s="188">
        <v>630</v>
      </c>
      <c r="L1151" s="188"/>
      <c r="M1151" s="203">
        <f t="shared" si="17"/>
        <v>0</v>
      </c>
    </row>
    <row r="1152" spans="1:13" ht="15" customHeight="1">
      <c r="A1152" s="353" t="s">
        <v>4992</v>
      </c>
      <c r="B1152" s="354" t="s">
        <v>2711</v>
      </c>
      <c r="C1152" s="355" t="s">
        <v>2650</v>
      </c>
      <c r="D1152" s="360" t="s">
        <v>903</v>
      </c>
      <c r="E1152" s="327" t="s">
        <v>2081</v>
      </c>
      <c r="F1152" s="329" t="s">
        <v>2710</v>
      </c>
      <c r="G1152" s="330">
        <v>1</v>
      </c>
      <c r="H1152" s="331">
        <v>5</v>
      </c>
      <c r="I1152" s="332">
        <v>8.0000000000000002E-3</v>
      </c>
      <c r="J1152" s="353" t="s">
        <v>17</v>
      </c>
      <c r="K1152" s="188">
        <v>630</v>
      </c>
      <c r="L1152" s="188"/>
      <c r="M1152" s="203">
        <f t="shared" si="17"/>
        <v>0</v>
      </c>
    </row>
    <row r="1153" spans="1:13" ht="15" customHeight="1">
      <c r="A1153" s="353" t="s">
        <v>4992</v>
      </c>
      <c r="B1153" s="354" t="s">
        <v>2713</v>
      </c>
      <c r="C1153" s="355" t="s">
        <v>2650</v>
      </c>
      <c r="D1153" s="360" t="s">
        <v>906</v>
      </c>
      <c r="E1153" s="327" t="s">
        <v>2081</v>
      </c>
      <c r="F1153" s="329" t="s">
        <v>2712</v>
      </c>
      <c r="G1153" s="330">
        <v>1</v>
      </c>
      <c r="H1153" s="331">
        <v>5</v>
      </c>
      <c r="I1153" s="332">
        <v>8.0000000000000002E-3</v>
      </c>
      <c r="J1153" s="353" t="s">
        <v>17</v>
      </c>
      <c r="K1153" s="188">
        <v>670</v>
      </c>
      <c r="L1153" s="188"/>
      <c r="M1153" s="203">
        <f t="shared" si="17"/>
        <v>0</v>
      </c>
    </row>
    <row r="1154" spans="1:13" ht="15" customHeight="1">
      <c r="A1154" s="353" t="s">
        <v>4992</v>
      </c>
      <c r="B1154" s="354" t="s">
        <v>2715</v>
      </c>
      <c r="C1154" s="355" t="s">
        <v>2650</v>
      </c>
      <c r="D1154" s="360" t="s">
        <v>909</v>
      </c>
      <c r="E1154" s="327" t="s">
        <v>2081</v>
      </c>
      <c r="F1154" s="329" t="s">
        <v>2714</v>
      </c>
      <c r="G1154" s="330">
        <v>1</v>
      </c>
      <c r="H1154" s="331">
        <v>5</v>
      </c>
      <c r="I1154" s="332">
        <v>8.0000000000000002E-3</v>
      </c>
      <c r="J1154" s="353" t="s">
        <v>17</v>
      </c>
      <c r="K1154" s="188">
        <v>690</v>
      </c>
      <c r="L1154" s="188"/>
      <c r="M1154" s="203">
        <f t="shared" si="17"/>
        <v>0</v>
      </c>
    </row>
    <row r="1155" spans="1:13" ht="15" customHeight="1">
      <c r="A1155" s="353" t="s">
        <v>4992</v>
      </c>
      <c r="B1155" s="354" t="s">
        <v>2717</v>
      </c>
      <c r="C1155" s="355" t="s">
        <v>2650</v>
      </c>
      <c r="D1155" s="360" t="s">
        <v>912</v>
      </c>
      <c r="E1155" s="327" t="s">
        <v>2081</v>
      </c>
      <c r="F1155" s="329" t="s">
        <v>2716</v>
      </c>
      <c r="G1155" s="330">
        <v>1</v>
      </c>
      <c r="H1155" s="331">
        <v>5</v>
      </c>
      <c r="I1155" s="332">
        <v>8.0000000000000002E-3</v>
      </c>
      <c r="J1155" s="353" t="s">
        <v>17</v>
      </c>
      <c r="K1155" s="188">
        <v>740</v>
      </c>
      <c r="L1155" s="188"/>
      <c r="M1155" s="203">
        <f t="shared" si="17"/>
        <v>0</v>
      </c>
    </row>
    <row r="1156" spans="1:13" ht="15" customHeight="1">
      <c r="A1156" s="353" t="s">
        <v>4992</v>
      </c>
      <c r="B1156" s="354" t="s">
        <v>2719</v>
      </c>
      <c r="C1156" s="355" t="s">
        <v>2650</v>
      </c>
      <c r="D1156" s="360" t="s">
        <v>915</v>
      </c>
      <c r="E1156" s="327" t="s">
        <v>2081</v>
      </c>
      <c r="F1156" s="329" t="s">
        <v>2718</v>
      </c>
      <c r="G1156" s="330">
        <v>1</v>
      </c>
      <c r="H1156" s="331">
        <v>5</v>
      </c>
      <c r="I1156" s="332">
        <v>8.0000000000000002E-3</v>
      </c>
      <c r="J1156" s="353" t="s">
        <v>17</v>
      </c>
      <c r="K1156" s="188">
        <v>730</v>
      </c>
      <c r="L1156" s="188"/>
      <c r="M1156" s="203">
        <f t="shared" si="17"/>
        <v>0</v>
      </c>
    </row>
    <row r="1157" spans="1:13" ht="15" customHeight="1">
      <c r="A1157" s="353" t="s">
        <v>4992</v>
      </c>
      <c r="B1157" s="354" t="s">
        <v>2664</v>
      </c>
      <c r="C1157" s="355" t="s">
        <v>2650</v>
      </c>
      <c r="D1157" s="360" t="s">
        <v>918</v>
      </c>
      <c r="E1157" s="327" t="s">
        <v>2652</v>
      </c>
      <c r="F1157" s="329" t="s">
        <v>4604</v>
      </c>
      <c r="G1157" s="330">
        <v>1</v>
      </c>
      <c r="H1157" s="331">
        <v>5</v>
      </c>
      <c r="I1157" s="332">
        <v>1.4999999999999999E-2</v>
      </c>
      <c r="J1157" s="353" t="s">
        <v>17</v>
      </c>
      <c r="K1157" s="188">
        <v>870</v>
      </c>
      <c r="L1157" s="188"/>
      <c r="M1157" s="203">
        <f t="shared" si="17"/>
        <v>0</v>
      </c>
    </row>
    <row r="1158" spans="1:13" ht="15" customHeight="1">
      <c r="A1158" s="353" t="s">
        <v>4992</v>
      </c>
      <c r="B1158" s="354" t="s">
        <v>2666</v>
      </c>
      <c r="C1158" s="355" t="s">
        <v>2650</v>
      </c>
      <c r="D1158" s="360" t="s">
        <v>921</v>
      </c>
      <c r="E1158" s="327" t="s">
        <v>2652</v>
      </c>
      <c r="F1158" s="329" t="s">
        <v>2665</v>
      </c>
      <c r="G1158" s="330">
        <v>1</v>
      </c>
      <c r="H1158" s="331">
        <v>6</v>
      </c>
      <c r="I1158" s="332">
        <v>8.9999999999999993E-3</v>
      </c>
      <c r="J1158" s="353" t="s">
        <v>17</v>
      </c>
      <c r="K1158" s="188">
        <v>690</v>
      </c>
      <c r="L1158" s="188"/>
      <c r="M1158" s="203">
        <f t="shared" si="17"/>
        <v>0</v>
      </c>
    </row>
    <row r="1159" spans="1:13" ht="15" customHeight="1">
      <c r="A1159" s="353" t="s">
        <v>4992</v>
      </c>
      <c r="B1159" s="354" t="s">
        <v>2721</v>
      </c>
      <c r="C1159" s="355" t="s">
        <v>2650</v>
      </c>
      <c r="D1159" s="360" t="s">
        <v>921</v>
      </c>
      <c r="E1159" s="327" t="s">
        <v>2081</v>
      </c>
      <c r="F1159" s="329" t="s">
        <v>2720</v>
      </c>
      <c r="G1159" s="330">
        <v>1</v>
      </c>
      <c r="H1159" s="331">
        <v>6</v>
      </c>
      <c r="I1159" s="332">
        <v>8.9999999999999993E-3</v>
      </c>
      <c r="J1159" s="353" t="s">
        <v>17</v>
      </c>
      <c r="K1159" s="188">
        <v>690</v>
      </c>
      <c r="L1159" s="188"/>
      <c r="M1159" s="203">
        <f t="shared" si="17"/>
        <v>0</v>
      </c>
    </row>
    <row r="1160" spans="1:13" ht="15" customHeight="1">
      <c r="A1160" s="353" t="s">
        <v>4992</v>
      </c>
      <c r="B1160" s="354" t="s">
        <v>2723</v>
      </c>
      <c r="C1160" s="355" t="s">
        <v>2650</v>
      </c>
      <c r="D1160" s="360" t="s">
        <v>924</v>
      </c>
      <c r="E1160" s="327" t="s">
        <v>2081</v>
      </c>
      <c r="F1160" s="329" t="s">
        <v>2722</v>
      </c>
      <c r="G1160" s="330">
        <v>1</v>
      </c>
      <c r="H1160" s="331">
        <v>6</v>
      </c>
      <c r="I1160" s="332">
        <v>8.9999999999999993E-3</v>
      </c>
      <c r="J1160" s="353" t="s">
        <v>17</v>
      </c>
      <c r="K1160" s="188">
        <v>840</v>
      </c>
      <c r="L1160" s="188"/>
      <c r="M1160" s="203">
        <f t="shared" si="17"/>
        <v>0</v>
      </c>
    </row>
    <row r="1161" spans="1:13" ht="15" customHeight="1">
      <c r="A1161" s="353" t="s">
        <v>4992</v>
      </c>
      <c r="B1161" s="354" t="s">
        <v>2725</v>
      </c>
      <c r="C1161" s="355" t="s">
        <v>2650</v>
      </c>
      <c r="D1161" s="360" t="s">
        <v>927</v>
      </c>
      <c r="E1161" s="327" t="s">
        <v>2081</v>
      </c>
      <c r="F1161" s="329" t="s">
        <v>2724</v>
      </c>
      <c r="G1161" s="330">
        <v>1</v>
      </c>
      <c r="H1161" s="331">
        <v>6</v>
      </c>
      <c r="I1161" s="332">
        <v>8.9999999999999993E-3</v>
      </c>
      <c r="J1161" s="353" t="s">
        <v>17</v>
      </c>
      <c r="K1161" s="188">
        <v>810</v>
      </c>
      <c r="L1161" s="188"/>
      <c r="M1161" s="203">
        <f t="shared" si="17"/>
        <v>0</v>
      </c>
    </row>
    <row r="1162" spans="1:13" ht="15" customHeight="1">
      <c r="A1162" s="353" t="s">
        <v>4992</v>
      </c>
      <c r="B1162" s="354" t="s">
        <v>2727</v>
      </c>
      <c r="C1162" s="355" t="s">
        <v>2650</v>
      </c>
      <c r="D1162" s="360" t="s">
        <v>930</v>
      </c>
      <c r="E1162" s="327" t="s">
        <v>2081</v>
      </c>
      <c r="F1162" s="329" t="s">
        <v>2726</v>
      </c>
      <c r="G1162" s="330">
        <v>1</v>
      </c>
      <c r="H1162" s="331">
        <v>6</v>
      </c>
      <c r="I1162" s="332">
        <v>8.9999999999999993E-3</v>
      </c>
      <c r="J1162" s="353" t="s">
        <v>17</v>
      </c>
      <c r="K1162" s="188">
        <v>860</v>
      </c>
      <c r="L1162" s="188"/>
      <c r="M1162" s="203">
        <f t="shared" si="17"/>
        <v>0</v>
      </c>
    </row>
    <row r="1163" spans="1:13" ht="15" customHeight="1">
      <c r="A1163" s="353" t="s">
        <v>4992</v>
      </c>
      <c r="B1163" s="354" t="s">
        <v>2729</v>
      </c>
      <c r="C1163" s="355" t="s">
        <v>2650</v>
      </c>
      <c r="D1163" s="360" t="s">
        <v>933</v>
      </c>
      <c r="E1163" s="327" t="s">
        <v>2081</v>
      </c>
      <c r="F1163" s="329" t="s">
        <v>2728</v>
      </c>
      <c r="G1163" s="330">
        <v>1</v>
      </c>
      <c r="H1163" s="331">
        <v>6</v>
      </c>
      <c r="I1163" s="332">
        <v>8.9999999999999993E-3</v>
      </c>
      <c r="J1163" s="353" t="s">
        <v>17</v>
      </c>
      <c r="K1163" s="188">
        <v>840</v>
      </c>
      <c r="L1163" s="188"/>
      <c r="M1163" s="203">
        <f t="shared" si="17"/>
        <v>0</v>
      </c>
    </row>
    <row r="1164" spans="1:13" ht="15" customHeight="1">
      <c r="A1164" s="353" t="s">
        <v>4992</v>
      </c>
      <c r="B1164" s="354" t="s">
        <v>2668</v>
      </c>
      <c r="C1164" s="355" t="s">
        <v>2650</v>
      </c>
      <c r="D1164" s="360" t="s">
        <v>936</v>
      </c>
      <c r="E1164" s="327" t="s">
        <v>2652</v>
      </c>
      <c r="F1164" s="329" t="s">
        <v>4605</v>
      </c>
      <c r="G1164" s="330">
        <v>1</v>
      </c>
      <c r="H1164" s="331">
        <v>6</v>
      </c>
      <c r="I1164" s="332">
        <v>1.4E-2</v>
      </c>
      <c r="J1164" s="353" t="s">
        <v>17</v>
      </c>
      <c r="K1164" s="188">
        <v>980</v>
      </c>
      <c r="L1164" s="188"/>
      <c r="M1164" s="203">
        <f t="shared" si="17"/>
        <v>0</v>
      </c>
    </row>
    <row r="1165" spans="1:13" ht="15" customHeight="1">
      <c r="A1165" s="353" t="s">
        <v>4992</v>
      </c>
      <c r="B1165" s="354" t="s">
        <v>2670</v>
      </c>
      <c r="C1165" s="355" t="s">
        <v>2650</v>
      </c>
      <c r="D1165" s="360" t="s">
        <v>939</v>
      </c>
      <c r="E1165" s="327" t="s">
        <v>2652</v>
      </c>
      <c r="F1165" s="329" t="s">
        <v>2669</v>
      </c>
      <c r="G1165" s="330">
        <v>1</v>
      </c>
      <c r="H1165" s="331">
        <v>8</v>
      </c>
      <c r="I1165" s="332">
        <v>1.0999999999999999E-2</v>
      </c>
      <c r="J1165" s="353" t="s">
        <v>17</v>
      </c>
      <c r="K1165" s="188">
        <v>850</v>
      </c>
      <c r="L1165" s="188"/>
      <c r="M1165" s="203">
        <f t="shared" si="17"/>
        <v>0</v>
      </c>
    </row>
    <row r="1166" spans="1:13" ht="15" customHeight="1">
      <c r="A1166" s="353" t="s">
        <v>4992</v>
      </c>
      <c r="B1166" s="354" t="s">
        <v>2731</v>
      </c>
      <c r="C1166" s="355" t="s">
        <v>2650</v>
      </c>
      <c r="D1166" s="360" t="s">
        <v>939</v>
      </c>
      <c r="E1166" s="327" t="s">
        <v>2081</v>
      </c>
      <c r="F1166" s="329" t="s">
        <v>2730</v>
      </c>
      <c r="G1166" s="330">
        <v>1</v>
      </c>
      <c r="H1166" s="331">
        <v>8</v>
      </c>
      <c r="I1166" s="332">
        <v>1.0999999999999999E-2</v>
      </c>
      <c r="J1166" s="353" t="s">
        <v>17</v>
      </c>
      <c r="K1166" s="188">
        <v>850</v>
      </c>
      <c r="L1166" s="188"/>
      <c r="M1166" s="203">
        <f t="shared" si="17"/>
        <v>0</v>
      </c>
    </row>
    <row r="1167" spans="1:13" ht="15" customHeight="1">
      <c r="A1167" s="353" t="s">
        <v>4992</v>
      </c>
      <c r="B1167" s="354" t="s">
        <v>2733</v>
      </c>
      <c r="C1167" s="355" t="s">
        <v>2650</v>
      </c>
      <c r="D1167" s="360" t="s">
        <v>942</v>
      </c>
      <c r="E1167" s="327" t="s">
        <v>2081</v>
      </c>
      <c r="F1167" s="329" t="s">
        <v>2732</v>
      </c>
      <c r="G1167" s="330">
        <v>1</v>
      </c>
      <c r="H1167" s="331">
        <v>8</v>
      </c>
      <c r="I1167" s="332">
        <v>1.0999999999999999E-2</v>
      </c>
      <c r="J1167" s="353" t="s">
        <v>17</v>
      </c>
      <c r="K1167" s="188">
        <v>1070</v>
      </c>
      <c r="L1167" s="188"/>
      <c r="M1167" s="203">
        <f t="shared" si="17"/>
        <v>0</v>
      </c>
    </row>
    <row r="1168" spans="1:13" ht="15" customHeight="1">
      <c r="A1168" s="353" t="s">
        <v>4992</v>
      </c>
      <c r="B1168" s="354" t="s">
        <v>2735</v>
      </c>
      <c r="C1168" s="355" t="s">
        <v>2650</v>
      </c>
      <c r="D1168" s="360" t="s">
        <v>945</v>
      </c>
      <c r="E1168" s="327" t="s">
        <v>2081</v>
      </c>
      <c r="F1168" s="329" t="s">
        <v>2734</v>
      </c>
      <c r="G1168" s="330">
        <v>1</v>
      </c>
      <c r="H1168" s="331">
        <v>8</v>
      </c>
      <c r="I1168" s="332">
        <v>1.0999999999999999E-2</v>
      </c>
      <c r="J1168" s="353" t="s">
        <v>17</v>
      </c>
      <c r="K1168" s="188">
        <v>1060</v>
      </c>
      <c r="L1168" s="188"/>
      <c r="M1168" s="203">
        <f t="shared" si="17"/>
        <v>0</v>
      </c>
    </row>
    <row r="1169" spans="1:13" ht="15" customHeight="1">
      <c r="A1169" s="353" t="s">
        <v>4992</v>
      </c>
      <c r="B1169" s="354" t="s">
        <v>2737</v>
      </c>
      <c r="C1169" s="355" t="s">
        <v>2650</v>
      </c>
      <c r="D1169" s="360" t="s">
        <v>948</v>
      </c>
      <c r="E1169" s="327" t="s">
        <v>2081</v>
      </c>
      <c r="F1169" s="329" t="s">
        <v>2736</v>
      </c>
      <c r="G1169" s="330">
        <v>1</v>
      </c>
      <c r="H1169" s="331">
        <v>8</v>
      </c>
      <c r="I1169" s="332">
        <v>1.0999999999999999E-2</v>
      </c>
      <c r="J1169" s="353" t="s">
        <v>17</v>
      </c>
      <c r="K1169" s="188">
        <v>1100</v>
      </c>
      <c r="L1169" s="188"/>
      <c r="M1169" s="203">
        <f t="shared" si="17"/>
        <v>0</v>
      </c>
    </row>
    <row r="1170" spans="1:13" ht="15" customHeight="1">
      <c r="A1170" s="353" t="s">
        <v>4992</v>
      </c>
      <c r="B1170" s="354" t="s">
        <v>2739</v>
      </c>
      <c r="C1170" s="355" t="s">
        <v>2650</v>
      </c>
      <c r="D1170" s="360" t="s">
        <v>951</v>
      </c>
      <c r="E1170" s="327" t="s">
        <v>2081</v>
      </c>
      <c r="F1170" s="329" t="s">
        <v>2738</v>
      </c>
      <c r="G1170" s="330">
        <v>1</v>
      </c>
      <c r="H1170" s="331">
        <v>8</v>
      </c>
      <c r="I1170" s="332">
        <v>1.0999999999999999E-2</v>
      </c>
      <c r="J1170" s="353" t="s">
        <v>17</v>
      </c>
      <c r="K1170" s="188">
        <v>1070</v>
      </c>
      <c r="L1170" s="188"/>
      <c r="M1170" s="203">
        <f t="shared" si="17"/>
        <v>0</v>
      </c>
    </row>
    <row r="1171" spans="1:13" ht="15" customHeight="1">
      <c r="A1171" s="353" t="s">
        <v>4992</v>
      </c>
      <c r="B1171" s="354" t="s">
        <v>2672</v>
      </c>
      <c r="C1171" s="355" t="s">
        <v>2650</v>
      </c>
      <c r="D1171" s="360" t="s">
        <v>954</v>
      </c>
      <c r="E1171" s="327" t="s">
        <v>2652</v>
      </c>
      <c r="F1171" s="329" t="s">
        <v>4606</v>
      </c>
      <c r="G1171" s="330">
        <v>1</v>
      </c>
      <c r="H1171" s="331">
        <v>7</v>
      </c>
      <c r="I1171" s="332">
        <v>1.9E-2</v>
      </c>
      <c r="J1171" s="353" t="s">
        <v>17</v>
      </c>
      <c r="K1171" s="188">
        <v>1350</v>
      </c>
      <c r="L1171" s="188"/>
      <c r="M1171" s="203">
        <f t="shared" si="17"/>
        <v>0</v>
      </c>
    </row>
    <row r="1172" spans="1:13" ht="15" customHeight="1">
      <c r="A1172" s="353" t="s">
        <v>4992</v>
      </c>
      <c r="B1172" s="354" t="s">
        <v>2741</v>
      </c>
      <c r="C1172" s="355" t="s">
        <v>2650</v>
      </c>
      <c r="D1172" s="360" t="s">
        <v>957</v>
      </c>
      <c r="E1172" s="327" t="s">
        <v>2081</v>
      </c>
      <c r="F1172" s="329" t="s">
        <v>2740</v>
      </c>
      <c r="G1172" s="330">
        <v>1</v>
      </c>
      <c r="H1172" s="331">
        <v>4</v>
      </c>
      <c r="I1172" s="332">
        <v>7.0000000000000001E-3</v>
      </c>
      <c r="J1172" s="353" t="s">
        <v>17</v>
      </c>
      <c r="K1172" s="188">
        <v>570</v>
      </c>
      <c r="L1172" s="188"/>
      <c r="M1172" s="203">
        <f t="shared" si="17"/>
        <v>0</v>
      </c>
    </row>
    <row r="1173" spans="1:13" ht="15" customHeight="1">
      <c r="A1173" s="353" t="s">
        <v>4992</v>
      </c>
      <c r="B1173" s="354" t="s">
        <v>2743</v>
      </c>
      <c r="C1173" s="355" t="s">
        <v>2650</v>
      </c>
      <c r="D1173" s="360" t="s">
        <v>960</v>
      </c>
      <c r="E1173" s="327" t="s">
        <v>2081</v>
      </c>
      <c r="F1173" s="329" t="s">
        <v>2742</v>
      </c>
      <c r="G1173" s="330">
        <v>1</v>
      </c>
      <c r="H1173" s="331">
        <v>1</v>
      </c>
      <c r="I1173" s="332">
        <v>2E-3</v>
      </c>
      <c r="J1173" s="353" t="s">
        <v>17</v>
      </c>
      <c r="K1173" s="188">
        <v>170</v>
      </c>
      <c r="L1173" s="188"/>
      <c r="M1173" s="203">
        <f t="shared" si="17"/>
        <v>0</v>
      </c>
    </row>
    <row r="1174" spans="1:13" ht="15" customHeight="1">
      <c r="A1174" s="353" t="s">
        <v>4992</v>
      </c>
      <c r="B1174" s="354" t="s">
        <v>2745</v>
      </c>
      <c r="C1174" s="355" t="s">
        <v>2650</v>
      </c>
      <c r="D1174" s="360" t="s">
        <v>963</v>
      </c>
      <c r="E1174" s="327" t="s">
        <v>2081</v>
      </c>
      <c r="F1174" s="329" t="s">
        <v>2744</v>
      </c>
      <c r="G1174" s="330">
        <v>1</v>
      </c>
      <c r="H1174" s="331">
        <v>2</v>
      </c>
      <c r="I1174" s="332">
        <v>2E-3</v>
      </c>
      <c r="J1174" s="353" t="s">
        <v>17</v>
      </c>
      <c r="K1174" s="188">
        <v>220</v>
      </c>
      <c r="L1174" s="188"/>
      <c r="M1174" s="203">
        <f t="shared" si="17"/>
        <v>0</v>
      </c>
    </row>
    <row r="1175" spans="1:13" ht="15" customHeight="1">
      <c r="A1175" s="353" t="s">
        <v>4992</v>
      </c>
      <c r="B1175" s="354" t="s">
        <v>2674</v>
      </c>
      <c r="C1175" s="355" t="s">
        <v>2650</v>
      </c>
      <c r="D1175" s="360" t="s">
        <v>966</v>
      </c>
      <c r="E1175" s="327" t="s">
        <v>2652</v>
      </c>
      <c r="F1175" s="329" t="s">
        <v>2673</v>
      </c>
      <c r="G1175" s="330">
        <v>1</v>
      </c>
      <c r="H1175" s="331">
        <v>3</v>
      </c>
      <c r="I1175" s="332">
        <v>4.0000000000000001E-3</v>
      </c>
      <c r="J1175" s="353" t="s">
        <v>17</v>
      </c>
      <c r="K1175" s="188">
        <v>360</v>
      </c>
      <c r="L1175" s="188"/>
      <c r="M1175" s="203">
        <f t="shared" si="17"/>
        <v>0</v>
      </c>
    </row>
    <row r="1176" spans="1:13" ht="15" customHeight="1">
      <c r="A1176" s="353" t="s">
        <v>4992</v>
      </c>
      <c r="B1176" s="354" t="s">
        <v>2676</v>
      </c>
      <c r="C1176" s="355" t="s">
        <v>2650</v>
      </c>
      <c r="D1176" s="360" t="s">
        <v>969</v>
      </c>
      <c r="E1176" s="327" t="s">
        <v>2652</v>
      </c>
      <c r="F1176" s="329" t="s">
        <v>4607</v>
      </c>
      <c r="G1176" s="330">
        <v>1</v>
      </c>
      <c r="H1176" s="331">
        <v>3</v>
      </c>
      <c r="I1176" s="332">
        <v>8.0000000000000002E-3</v>
      </c>
      <c r="J1176" s="353" t="s">
        <v>17</v>
      </c>
      <c r="K1176" s="188">
        <v>450</v>
      </c>
      <c r="L1176" s="188"/>
      <c r="M1176" s="203">
        <f t="shared" si="17"/>
        <v>0</v>
      </c>
    </row>
    <row r="1177" spans="1:13" ht="15" customHeight="1">
      <c r="A1177" s="353" t="s">
        <v>4992</v>
      </c>
      <c r="B1177" s="354" t="s">
        <v>2678</v>
      </c>
      <c r="C1177" s="355" t="s">
        <v>2650</v>
      </c>
      <c r="D1177" s="360" t="s">
        <v>972</v>
      </c>
      <c r="E1177" s="327" t="s">
        <v>2652</v>
      </c>
      <c r="F1177" s="329" t="s">
        <v>2677</v>
      </c>
      <c r="G1177" s="330">
        <v>1</v>
      </c>
      <c r="H1177" s="331">
        <v>3</v>
      </c>
      <c r="I1177" s="332">
        <v>5.0000000000000001E-3</v>
      </c>
      <c r="J1177" s="353" t="s">
        <v>17</v>
      </c>
      <c r="K1177" s="188">
        <v>420</v>
      </c>
      <c r="L1177" s="188"/>
      <c r="M1177" s="203">
        <f t="shared" si="17"/>
        <v>0</v>
      </c>
    </row>
    <row r="1178" spans="1:13" ht="15" customHeight="1">
      <c r="A1178" s="353" t="s">
        <v>4992</v>
      </c>
      <c r="B1178" s="354" t="s">
        <v>2680</v>
      </c>
      <c r="C1178" s="355" t="s">
        <v>2650</v>
      </c>
      <c r="D1178" s="360" t="s">
        <v>975</v>
      </c>
      <c r="E1178" s="327" t="s">
        <v>2652</v>
      </c>
      <c r="F1178" s="329" t="s">
        <v>4608</v>
      </c>
      <c r="G1178" s="330">
        <v>1</v>
      </c>
      <c r="H1178" s="331">
        <v>3</v>
      </c>
      <c r="I1178" s="332">
        <v>8.9999999999999993E-3</v>
      </c>
      <c r="J1178" s="353" t="s">
        <v>17</v>
      </c>
      <c r="K1178" s="188">
        <v>530</v>
      </c>
      <c r="L1178" s="188"/>
      <c r="M1178" s="203">
        <f t="shared" si="17"/>
        <v>0</v>
      </c>
    </row>
    <row r="1179" spans="1:13" ht="15" customHeight="1">
      <c r="A1179" s="353" t="s">
        <v>4992</v>
      </c>
      <c r="B1179" s="354" t="s">
        <v>2682</v>
      </c>
      <c r="C1179" s="355" t="s">
        <v>2650</v>
      </c>
      <c r="D1179" s="360" t="s">
        <v>978</v>
      </c>
      <c r="E1179" s="327" t="s">
        <v>2652</v>
      </c>
      <c r="F1179" s="329" t="s">
        <v>2681</v>
      </c>
      <c r="G1179" s="330">
        <v>1</v>
      </c>
      <c r="H1179" s="331">
        <v>4</v>
      </c>
      <c r="I1179" s="332">
        <v>6.0000000000000001E-3</v>
      </c>
      <c r="J1179" s="353" t="s">
        <v>17</v>
      </c>
      <c r="K1179" s="188">
        <v>540</v>
      </c>
      <c r="L1179" s="188"/>
      <c r="M1179" s="203">
        <f t="shared" si="17"/>
        <v>0</v>
      </c>
    </row>
    <row r="1180" spans="1:13" ht="15" customHeight="1">
      <c r="A1180" s="353" t="s">
        <v>4992</v>
      </c>
      <c r="B1180" s="354" t="s">
        <v>2684</v>
      </c>
      <c r="C1180" s="355" t="s">
        <v>2650</v>
      </c>
      <c r="D1180" s="360" t="s">
        <v>981</v>
      </c>
      <c r="E1180" s="327" t="s">
        <v>2652</v>
      </c>
      <c r="F1180" s="329" t="s">
        <v>4609</v>
      </c>
      <c r="G1180" s="330">
        <v>1</v>
      </c>
      <c r="H1180" s="331">
        <v>4</v>
      </c>
      <c r="I1180" s="332">
        <v>1.2E-2</v>
      </c>
      <c r="J1180" s="353" t="s">
        <v>17</v>
      </c>
      <c r="K1180" s="188">
        <v>690</v>
      </c>
      <c r="L1180" s="188"/>
      <c r="M1180" s="203">
        <f t="shared" si="17"/>
        <v>0</v>
      </c>
    </row>
    <row r="1181" spans="1:13" ht="15" customHeight="1">
      <c r="A1181" s="353" t="s">
        <v>4992</v>
      </c>
      <c r="B1181" s="597" t="s">
        <v>2686</v>
      </c>
      <c r="C1181" s="611" t="s">
        <v>2650</v>
      </c>
      <c r="D1181" s="599" t="s">
        <v>984</v>
      </c>
      <c r="E1181" s="600" t="s">
        <v>2652</v>
      </c>
      <c r="F1181" s="601" t="s">
        <v>2685</v>
      </c>
      <c r="G1181" s="602">
        <v>1</v>
      </c>
      <c r="H1181" s="603">
        <v>7</v>
      </c>
      <c r="I1181" s="604">
        <v>1.0999999999999999E-2</v>
      </c>
      <c r="J1181" s="607" t="s">
        <v>7742</v>
      </c>
      <c r="K1181" s="606">
        <v>748</v>
      </c>
      <c r="L1181" s="188"/>
      <c r="M1181" s="203">
        <f t="shared" si="17"/>
        <v>0</v>
      </c>
    </row>
    <row r="1182" spans="1:13" ht="15" customHeight="1">
      <c r="A1182" s="353" t="s">
        <v>4992</v>
      </c>
      <c r="B1182" s="597" t="s">
        <v>2688</v>
      </c>
      <c r="C1182" s="611" t="s">
        <v>2650</v>
      </c>
      <c r="D1182" s="599" t="s">
        <v>987</v>
      </c>
      <c r="E1182" s="600" t="s">
        <v>2652</v>
      </c>
      <c r="F1182" s="601" t="s">
        <v>4610</v>
      </c>
      <c r="G1182" s="602">
        <v>1</v>
      </c>
      <c r="H1182" s="603">
        <v>7</v>
      </c>
      <c r="I1182" s="604">
        <v>2.1999999999999999E-2</v>
      </c>
      <c r="J1182" s="607" t="s">
        <v>7744</v>
      </c>
      <c r="K1182" s="606">
        <v>1097</v>
      </c>
      <c r="L1182" s="188"/>
      <c r="M1182" s="203">
        <f t="shared" si="17"/>
        <v>0</v>
      </c>
    </row>
    <row r="1183" spans="1:13" ht="15" customHeight="1">
      <c r="A1183" s="353" t="s">
        <v>4992</v>
      </c>
      <c r="B1183" s="380" t="s">
        <v>5796</v>
      </c>
      <c r="C1183" s="355" t="s">
        <v>2650</v>
      </c>
      <c r="D1183" s="360" t="s">
        <v>5632</v>
      </c>
      <c r="E1183" s="327" t="s">
        <v>2081</v>
      </c>
      <c r="F1183" s="361" t="s">
        <v>5789</v>
      </c>
      <c r="G1183" s="330">
        <v>1</v>
      </c>
      <c r="H1183" s="331">
        <v>6.28</v>
      </c>
      <c r="I1183" s="332"/>
      <c r="J1183" s="353"/>
      <c r="K1183" s="188">
        <v>780</v>
      </c>
      <c r="L1183" s="188"/>
      <c r="M1183" s="203"/>
    </row>
    <row r="1184" spans="1:13" ht="15" customHeight="1">
      <c r="A1184" s="353" t="s">
        <v>4992</v>
      </c>
      <c r="B1184" s="380" t="s">
        <v>5797</v>
      </c>
      <c r="C1184" s="355" t="s">
        <v>2650</v>
      </c>
      <c r="D1184" s="360" t="s">
        <v>5629</v>
      </c>
      <c r="E1184" s="327" t="s">
        <v>2652</v>
      </c>
      <c r="F1184" s="361" t="s">
        <v>5790</v>
      </c>
      <c r="G1184" s="330">
        <v>1</v>
      </c>
      <c r="H1184" s="331">
        <v>5.14</v>
      </c>
      <c r="I1184" s="332"/>
      <c r="J1184" s="353"/>
      <c r="K1184" s="188">
        <v>750</v>
      </c>
      <c r="L1184" s="188"/>
      <c r="M1184" s="203"/>
    </row>
    <row r="1185" spans="1:13" ht="15" customHeight="1">
      <c r="A1185" s="353" t="s">
        <v>4992</v>
      </c>
      <c r="B1185" s="380" t="s">
        <v>5798</v>
      </c>
      <c r="C1185" s="355" t="s">
        <v>2650</v>
      </c>
      <c r="D1185" s="360" t="s">
        <v>5629</v>
      </c>
      <c r="E1185" s="327" t="s">
        <v>2081</v>
      </c>
      <c r="F1185" s="361" t="s">
        <v>5791</v>
      </c>
      <c r="G1185" s="330">
        <v>1</v>
      </c>
      <c r="H1185" s="331">
        <v>5.14</v>
      </c>
      <c r="I1185" s="332"/>
      <c r="J1185" s="353"/>
      <c r="K1185" s="188">
        <v>750</v>
      </c>
      <c r="L1185" s="188"/>
      <c r="M1185" s="203"/>
    </row>
    <row r="1186" spans="1:13" ht="15" customHeight="1">
      <c r="A1186" s="353" t="s">
        <v>4992</v>
      </c>
      <c r="B1186" s="380" t="s">
        <v>5799</v>
      </c>
      <c r="C1186" s="355" t="s">
        <v>2650</v>
      </c>
      <c r="D1186" s="360" t="s">
        <v>5630</v>
      </c>
      <c r="E1186" s="327" t="s">
        <v>2652</v>
      </c>
      <c r="F1186" s="361" t="s">
        <v>5792</v>
      </c>
      <c r="G1186" s="330">
        <v>1</v>
      </c>
      <c r="H1186" s="331"/>
      <c r="I1186" s="332"/>
      <c r="J1186" s="353"/>
      <c r="K1186" s="188">
        <v>1460</v>
      </c>
      <c r="L1186" s="188"/>
      <c r="M1186" s="203"/>
    </row>
    <row r="1187" spans="1:13" ht="15" customHeight="1">
      <c r="A1187" s="353" t="s">
        <v>4992</v>
      </c>
      <c r="B1187" s="380" t="s">
        <v>5800</v>
      </c>
      <c r="C1187" s="355" t="s">
        <v>2650</v>
      </c>
      <c r="D1187" s="360" t="s">
        <v>5630</v>
      </c>
      <c r="E1187" s="327" t="s">
        <v>2081</v>
      </c>
      <c r="F1187" s="361" t="s">
        <v>5793</v>
      </c>
      <c r="G1187" s="330">
        <v>1</v>
      </c>
      <c r="H1187" s="331"/>
      <c r="I1187" s="332"/>
      <c r="J1187" s="353"/>
      <c r="K1187" s="188">
        <v>1460</v>
      </c>
      <c r="L1187" s="188"/>
      <c r="M1187" s="203"/>
    </row>
    <row r="1188" spans="1:13" ht="15" customHeight="1">
      <c r="A1188" s="353" t="s">
        <v>4992</v>
      </c>
      <c r="B1188" s="380" t="s">
        <v>5801</v>
      </c>
      <c r="C1188" s="355" t="s">
        <v>2650</v>
      </c>
      <c r="D1188" s="360" t="s">
        <v>5631</v>
      </c>
      <c r="E1188" s="327" t="s">
        <v>2652</v>
      </c>
      <c r="F1188" s="361" t="s">
        <v>5794</v>
      </c>
      <c r="G1188" s="330">
        <v>1</v>
      </c>
      <c r="H1188" s="331">
        <v>6.82</v>
      </c>
      <c r="I1188" s="332"/>
      <c r="J1188" s="353"/>
      <c r="K1188" s="188">
        <v>880</v>
      </c>
      <c r="L1188" s="188"/>
      <c r="M1188" s="203"/>
    </row>
    <row r="1189" spans="1:13" ht="15" customHeight="1">
      <c r="A1189" s="353" t="s">
        <v>4992</v>
      </c>
      <c r="B1189" s="380" t="s">
        <v>5802</v>
      </c>
      <c r="C1189" s="355" t="s">
        <v>2650</v>
      </c>
      <c r="D1189" s="360" t="s">
        <v>5631</v>
      </c>
      <c r="E1189" s="327" t="s">
        <v>2081</v>
      </c>
      <c r="F1189" s="361" t="s">
        <v>5795</v>
      </c>
      <c r="G1189" s="330">
        <v>1</v>
      </c>
      <c r="H1189" s="331">
        <v>6.82</v>
      </c>
      <c r="I1189" s="332"/>
      <c r="J1189" s="353"/>
      <c r="K1189" s="188">
        <v>880</v>
      </c>
      <c r="L1189" s="188"/>
      <c r="M1189" s="203"/>
    </row>
    <row r="1190" spans="1:13" ht="15" customHeight="1">
      <c r="A1190" s="608"/>
      <c r="B1190" s="612"/>
      <c r="C1190" s="610" t="s">
        <v>17</v>
      </c>
      <c r="D1190" s="436" t="s">
        <v>17</v>
      </c>
      <c r="E1190" s="437" t="s">
        <v>17</v>
      </c>
      <c r="F1190" s="439"/>
      <c r="G1190" s="438"/>
      <c r="H1190" s="440"/>
      <c r="I1190" s="441"/>
      <c r="J1190" s="439" t="s">
        <v>17</v>
      </c>
      <c r="K1190" s="190"/>
      <c r="L1190" s="190"/>
      <c r="M1190" s="205"/>
    </row>
    <row r="1191" spans="1:13" ht="15" customHeight="1">
      <c r="A1191" s="353" t="s">
        <v>4992</v>
      </c>
      <c r="B1191" s="354" t="s">
        <v>4626</v>
      </c>
      <c r="C1191" s="355" t="s">
        <v>2747</v>
      </c>
      <c r="D1191" s="356" t="s">
        <v>2250</v>
      </c>
      <c r="E1191" s="357" t="s">
        <v>4373</v>
      </c>
      <c r="F1191" s="528" t="s">
        <v>4625</v>
      </c>
      <c r="G1191" s="526">
        <v>1</v>
      </c>
      <c r="H1191" s="358">
        <v>3</v>
      </c>
      <c r="I1191" s="359">
        <v>5.0000000000000001E-3</v>
      </c>
      <c r="J1191" s="356"/>
      <c r="K1191" s="188">
        <v>240</v>
      </c>
      <c r="L1191" s="188"/>
      <c r="M1191" s="203">
        <f t="shared" ref="M1191:M1234" si="18">K1191*L1191</f>
        <v>0</v>
      </c>
    </row>
    <row r="1192" spans="1:13" ht="15" customHeight="1">
      <c r="A1192" s="353" t="s">
        <v>4992</v>
      </c>
      <c r="B1192" s="354" t="s">
        <v>4710</v>
      </c>
      <c r="C1192" s="355" t="s">
        <v>2747</v>
      </c>
      <c r="D1192" s="356" t="s">
        <v>2250</v>
      </c>
      <c r="E1192" s="357" t="s">
        <v>80</v>
      </c>
      <c r="F1192" s="528" t="s">
        <v>4709</v>
      </c>
      <c r="G1192" s="526">
        <v>1</v>
      </c>
      <c r="H1192" s="358">
        <v>3</v>
      </c>
      <c r="I1192" s="359">
        <v>5.0000000000000001E-3</v>
      </c>
      <c r="J1192" s="356"/>
      <c r="K1192" s="188">
        <v>240</v>
      </c>
      <c r="L1192" s="188"/>
      <c r="M1192" s="203">
        <f t="shared" si="18"/>
        <v>0</v>
      </c>
    </row>
    <row r="1193" spans="1:13" ht="15" customHeight="1">
      <c r="A1193" s="353" t="s">
        <v>4992</v>
      </c>
      <c r="B1193" s="354" t="s">
        <v>4634</v>
      </c>
      <c r="C1193" s="355" t="s">
        <v>2747</v>
      </c>
      <c r="D1193" s="356" t="s">
        <v>879</v>
      </c>
      <c r="E1193" s="357" t="s">
        <v>4373</v>
      </c>
      <c r="F1193" s="528" t="s">
        <v>4633</v>
      </c>
      <c r="G1193" s="526">
        <v>1</v>
      </c>
      <c r="H1193" s="358">
        <v>3</v>
      </c>
      <c r="I1193" s="359">
        <v>5.0000000000000001E-3</v>
      </c>
      <c r="J1193" s="356"/>
      <c r="K1193" s="188">
        <v>230</v>
      </c>
      <c r="L1193" s="188"/>
      <c r="M1193" s="203">
        <f t="shared" si="18"/>
        <v>0</v>
      </c>
    </row>
    <row r="1194" spans="1:13" ht="15" customHeight="1">
      <c r="A1194" s="353" t="s">
        <v>4992</v>
      </c>
      <c r="B1194" s="354" t="s">
        <v>4718</v>
      </c>
      <c r="C1194" s="355" t="s">
        <v>2747</v>
      </c>
      <c r="D1194" s="356" t="s">
        <v>879</v>
      </c>
      <c r="E1194" s="357" t="s">
        <v>80</v>
      </c>
      <c r="F1194" s="528" t="s">
        <v>4717</v>
      </c>
      <c r="G1194" s="526">
        <v>1</v>
      </c>
      <c r="H1194" s="358">
        <v>3</v>
      </c>
      <c r="I1194" s="359">
        <v>5.0000000000000001E-3</v>
      </c>
      <c r="J1194" s="356"/>
      <c r="K1194" s="188">
        <v>230</v>
      </c>
      <c r="L1194" s="188"/>
      <c r="M1194" s="203">
        <f t="shared" si="18"/>
        <v>0</v>
      </c>
    </row>
    <row r="1195" spans="1:13" ht="15" customHeight="1">
      <c r="A1195" s="353" t="s">
        <v>4992</v>
      </c>
      <c r="B1195" s="354" t="s">
        <v>4639</v>
      </c>
      <c r="C1195" s="355" t="s">
        <v>2747</v>
      </c>
      <c r="D1195" s="356" t="s">
        <v>885</v>
      </c>
      <c r="E1195" s="357" t="s">
        <v>4373</v>
      </c>
      <c r="F1195" s="528" t="s">
        <v>4638</v>
      </c>
      <c r="G1195" s="526">
        <v>1</v>
      </c>
      <c r="H1195" s="358">
        <v>4</v>
      </c>
      <c r="I1195" s="359">
        <v>6.0000000000000001E-3</v>
      </c>
      <c r="J1195" s="356"/>
      <c r="K1195" s="188">
        <v>300</v>
      </c>
      <c r="L1195" s="188"/>
      <c r="M1195" s="203">
        <f t="shared" si="18"/>
        <v>0</v>
      </c>
    </row>
    <row r="1196" spans="1:13" ht="15" customHeight="1">
      <c r="A1196" s="353" t="s">
        <v>4992</v>
      </c>
      <c r="B1196" s="354" t="s">
        <v>4722</v>
      </c>
      <c r="C1196" s="355" t="s">
        <v>2747</v>
      </c>
      <c r="D1196" s="356" t="s">
        <v>885</v>
      </c>
      <c r="E1196" s="357" t="s">
        <v>80</v>
      </c>
      <c r="F1196" s="528" t="s">
        <v>4721</v>
      </c>
      <c r="G1196" s="526">
        <v>1</v>
      </c>
      <c r="H1196" s="358">
        <v>4</v>
      </c>
      <c r="I1196" s="359">
        <v>6.0000000000000001E-3</v>
      </c>
      <c r="J1196" s="356"/>
      <c r="K1196" s="188">
        <v>300</v>
      </c>
      <c r="L1196" s="188"/>
      <c r="M1196" s="203">
        <f t="shared" si="18"/>
        <v>0</v>
      </c>
    </row>
    <row r="1197" spans="1:13" ht="15" customHeight="1">
      <c r="A1197" s="353" t="s">
        <v>4992</v>
      </c>
      <c r="B1197" s="354" t="s">
        <v>4641</v>
      </c>
      <c r="C1197" s="355" t="s">
        <v>2747</v>
      </c>
      <c r="D1197" s="356" t="s">
        <v>888</v>
      </c>
      <c r="E1197" s="357" t="s">
        <v>4373</v>
      </c>
      <c r="F1197" s="528" t="s">
        <v>4640</v>
      </c>
      <c r="G1197" s="526">
        <v>1</v>
      </c>
      <c r="H1197" s="358">
        <v>4</v>
      </c>
      <c r="I1197" s="359">
        <v>6.0000000000000001E-3</v>
      </c>
      <c r="J1197" s="356"/>
      <c r="K1197" s="188">
        <v>390</v>
      </c>
      <c r="L1197" s="188"/>
      <c r="M1197" s="203">
        <f t="shared" si="18"/>
        <v>0</v>
      </c>
    </row>
    <row r="1198" spans="1:13" ht="15" customHeight="1">
      <c r="A1198" s="353" t="s">
        <v>4992</v>
      </c>
      <c r="B1198" s="354" t="s">
        <v>4724</v>
      </c>
      <c r="C1198" s="355" t="s">
        <v>2747</v>
      </c>
      <c r="D1198" s="356" t="s">
        <v>888</v>
      </c>
      <c r="E1198" s="357" t="s">
        <v>80</v>
      </c>
      <c r="F1198" s="528" t="s">
        <v>4723</v>
      </c>
      <c r="G1198" s="526">
        <v>1</v>
      </c>
      <c r="H1198" s="358">
        <v>4</v>
      </c>
      <c r="I1198" s="359">
        <v>6.0000000000000001E-3</v>
      </c>
      <c r="J1198" s="356"/>
      <c r="K1198" s="188">
        <v>390</v>
      </c>
      <c r="L1198" s="188"/>
      <c r="M1198" s="203">
        <f t="shared" si="18"/>
        <v>0</v>
      </c>
    </row>
    <row r="1199" spans="1:13" ht="15" customHeight="1">
      <c r="A1199" s="353" t="s">
        <v>4992</v>
      </c>
      <c r="B1199" s="354" t="s">
        <v>4647</v>
      </c>
      <c r="C1199" s="355" t="s">
        <v>2747</v>
      </c>
      <c r="D1199" s="356" t="s">
        <v>897</v>
      </c>
      <c r="E1199" s="357" t="s">
        <v>4373</v>
      </c>
      <c r="F1199" s="528" t="s">
        <v>4646</v>
      </c>
      <c r="G1199" s="526">
        <v>1</v>
      </c>
      <c r="H1199" s="358">
        <v>4</v>
      </c>
      <c r="I1199" s="359">
        <v>6.0000000000000001E-3</v>
      </c>
      <c r="J1199" s="356"/>
      <c r="K1199" s="188">
        <v>290</v>
      </c>
      <c r="L1199" s="188"/>
      <c r="M1199" s="203">
        <f t="shared" si="18"/>
        <v>0</v>
      </c>
    </row>
    <row r="1200" spans="1:13" ht="15" customHeight="1">
      <c r="A1200" s="353" t="s">
        <v>4992</v>
      </c>
      <c r="B1200" s="354" t="s">
        <v>4730</v>
      </c>
      <c r="C1200" s="355" t="s">
        <v>2747</v>
      </c>
      <c r="D1200" s="356" t="s">
        <v>897</v>
      </c>
      <c r="E1200" s="357" t="s">
        <v>80</v>
      </c>
      <c r="F1200" s="528" t="s">
        <v>4729</v>
      </c>
      <c r="G1200" s="526">
        <v>1</v>
      </c>
      <c r="H1200" s="358">
        <v>4</v>
      </c>
      <c r="I1200" s="359">
        <v>6.0000000000000001E-3</v>
      </c>
      <c r="J1200" s="356"/>
      <c r="K1200" s="188">
        <v>290</v>
      </c>
      <c r="L1200" s="188"/>
      <c r="M1200" s="203">
        <f t="shared" si="18"/>
        <v>0</v>
      </c>
    </row>
    <row r="1201" spans="1:13" ht="15" customHeight="1">
      <c r="A1201" s="353" t="s">
        <v>4992</v>
      </c>
      <c r="B1201" s="354" t="s">
        <v>4649</v>
      </c>
      <c r="C1201" s="355" t="s">
        <v>2747</v>
      </c>
      <c r="D1201" s="356" t="s">
        <v>4426</v>
      </c>
      <c r="E1201" s="357" t="s">
        <v>4373</v>
      </c>
      <c r="F1201" s="528" t="s">
        <v>4648</v>
      </c>
      <c r="G1201" s="526">
        <v>1</v>
      </c>
      <c r="H1201" s="358">
        <v>4</v>
      </c>
      <c r="I1201" s="359">
        <v>1.2E-2</v>
      </c>
      <c r="J1201" s="356"/>
      <c r="K1201" s="188">
        <v>400</v>
      </c>
      <c r="L1201" s="188"/>
      <c r="M1201" s="203">
        <f t="shared" si="18"/>
        <v>0</v>
      </c>
    </row>
    <row r="1202" spans="1:13" ht="15" customHeight="1">
      <c r="A1202" s="353" t="s">
        <v>4992</v>
      </c>
      <c r="B1202" s="354" t="s">
        <v>4732</v>
      </c>
      <c r="C1202" s="355" t="s">
        <v>2747</v>
      </c>
      <c r="D1202" s="356" t="s">
        <v>4426</v>
      </c>
      <c r="E1202" s="357" t="s">
        <v>80</v>
      </c>
      <c r="F1202" s="528" t="s">
        <v>4731</v>
      </c>
      <c r="G1202" s="526">
        <v>1</v>
      </c>
      <c r="H1202" s="358">
        <v>4</v>
      </c>
      <c r="I1202" s="359">
        <v>1.2E-2</v>
      </c>
      <c r="J1202" s="356"/>
      <c r="K1202" s="188">
        <v>400</v>
      </c>
      <c r="L1202" s="188"/>
      <c r="M1202" s="203">
        <f t="shared" si="18"/>
        <v>0</v>
      </c>
    </row>
    <row r="1203" spans="1:13" ht="15" customHeight="1">
      <c r="A1203" s="353" t="s">
        <v>4992</v>
      </c>
      <c r="B1203" s="354" t="s">
        <v>4651</v>
      </c>
      <c r="C1203" s="355" t="s">
        <v>2747</v>
      </c>
      <c r="D1203" s="356" t="s">
        <v>903</v>
      </c>
      <c r="E1203" s="357" t="s">
        <v>4373</v>
      </c>
      <c r="F1203" s="528" t="s">
        <v>4650</v>
      </c>
      <c r="G1203" s="526">
        <v>1</v>
      </c>
      <c r="H1203" s="358">
        <v>5</v>
      </c>
      <c r="I1203" s="359">
        <v>8.0000000000000002E-3</v>
      </c>
      <c r="J1203" s="356"/>
      <c r="K1203" s="188">
        <v>370</v>
      </c>
      <c r="L1203" s="188"/>
      <c r="M1203" s="203">
        <f t="shared" si="18"/>
        <v>0</v>
      </c>
    </row>
    <row r="1204" spans="1:13" ht="15" customHeight="1">
      <c r="A1204" s="353" t="s">
        <v>4992</v>
      </c>
      <c r="B1204" s="354" t="s">
        <v>4734</v>
      </c>
      <c r="C1204" s="355" t="s">
        <v>2747</v>
      </c>
      <c r="D1204" s="356" t="s">
        <v>903</v>
      </c>
      <c r="E1204" s="357" t="s">
        <v>80</v>
      </c>
      <c r="F1204" s="528" t="s">
        <v>4733</v>
      </c>
      <c r="G1204" s="526">
        <v>1</v>
      </c>
      <c r="H1204" s="358">
        <v>5</v>
      </c>
      <c r="I1204" s="359">
        <v>8.0000000000000002E-3</v>
      </c>
      <c r="J1204" s="356"/>
      <c r="K1204" s="188">
        <v>370</v>
      </c>
      <c r="L1204" s="188"/>
      <c r="M1204" s="203">
        <f t="shared" si="18"/>
        <v>0</v>
      </c>
    </row>
    <row r="1205" spans="1:13" ht="15" customHeight="1">
      <c r="A1205" s="353" t="s">
        <v>4992</v>
      </c>
      <c r="B1205" s="354" t="s">
        <v>4659</v>
      </c>
      <c r="C1205" s="355" t="s">
        <v>2747</v>
      </c>
      <c r="D1205" s="356" t="s">
        <v>915</v>
      </c>
      <c r="E1205" s="357" t="s">
        <v>4373</v>
      </c>
      <c r="F1205" s="528" t="s">
        <v>4658</v>
      </c>
      <c r="G1205" s="526">
        <v>1</v>
      </c>
      <c r="H1205" s="358">
        <v>5</v>
      </c>
      <c r="I1205" s="359">
        <v>8.0000000000000002E-3</v>
      </c>
      <c r="J1205" s="356"/>
      <c r="K1205" s="188">
        <v>340</v>
      </c>
      <c r="L1205" s="188"/>
      <c r="M1205" s="203">
        <f t="shared" si="18"/>
        <v>0</v>
      </c>
    </row>
    <row r="1206" spans="1:13" ht="15" customHeight="1">
      <c r="A1206" s="353" t="s">
        <v>4992</v>
      </c>
      <c r="B1206" s="354" t="s">
        <v>4742</v>
      </c>
      <c r="C1206" s="355" t="s">
        <v>2747</v>
      </c>
      <c r="D1206" s="356" t="s">
        <v>915</v>
      </c>
      <c r="E1206" s="357" t="s">
        <v>80</v>
      </c>
      <c r="F1206" s="528" t="s">
        <v>4741</v>
      </c>
      <c r="G1206" s="526">
        <v>1</v>
      </c>
      <c r="H1206" s="358">
        <v>5</v>
      </c>
      <c r="I1206" s="359">
        <v>8.0000000000000002E-3</v>
      </c>
      <c r="J1206" s="356"/>
      <c r="K1206" s="188">
        <v>340</v>
      </c>
      <c r="L1206" s="188"/>
      <c r="M1206" s="203">
        <f t="shared" si="18"/>
        <v>0</v>
      </c>
    </row>
    <row r="1207" spans="1:13" ht="15" customHeight="1">
      <c r="A1207" s="353" t="s">
        <v>4992</v>
      </c>
      <c r="B1207" s="354" t="s">
        <v>4661</v>
      </c>
      <c r="C1207" s="355" t="s">
        <v>2747</v>
      </c>
      <c r="D1207" s="356" t="s">
        <v>918</v>
      </c>
      <c r="E1207" s="357" t="s">
        <v>4373</v>
      </c>
      <c r="F1207" s="528" t="s">
        <v>4660</v>
      </c>
      <c r="G1207" s="526">
        <v>1</v>
      </c>
      <c r="H1207" s="358">
        <v>5</v>
      </c>
      <c r="I1207" s="359">
        <v>1.4999999999999999E-2</v>
      </c>
      <c r="J1207" s="356"/>
      <c r="K1207" s="188">
        <v>490</v>
      </c>
      <c r="L1207" s="188"/>
      <c r="M1207" s="203">
        <f t="shared" si="18"/>
        <v>0</v>
      </c>
    </row>
    <row r="1208" spans="1:13" ht="15" customHeight="1">
      <c r="A1208" s="353" t="s">
        <v>4992</v>
      </c>
      <c r="B1208" s="354" t="s">
        <v>4744</v>
      </c>
      <c r="C1208" s="355" t="s">
        <v>2747</v>
      </c>
      <c r="D1208" s="356" t="s">
        <v>918</v>
      </c>
      <c r="E1208" s="357" t="s">
        <v>80</v>
      </c>
      <c r="F1208" s="528" t="s">
        <v>4743</v>
      </c>
      <c r="G1208" s="526">
        <v>1</v>
      </c>
      <c r="H1208" s="358">
        <v>5</v>
      </c>
      <c r="I1208" s="359">
        <v>1.4999999999999999E-2</v>
      </c>
      <c r="J1208" s="356"/>
      <c r="K1208" s="188">
        <v>490</v>
      </c>
      <c r="L1208" s="188"/>
      <c r="M1208" s="203">
        <f t="shared" si="18"/>
        <v>0</v>
      </c>
    </row>
    <row r="1209" spans="1:13" ht="15" customHeight="1">
      <c r="A1209" s="353" t="s">
        <v>4992</v>
      </c>
      <c r="B1209" s="354" t="s">
        <v>4663</v>
      </c>
      <c r="C1209" s="355" t="s">
        <v>2747</v>
      </c>
      <c r="D1209" s="356" t="s">
        <v>921</v>
      </c>
      <c r="E1209" s="357" t="s">
        <v>4373</v>
      </c>
      <c r="F1209" s="528" t="s">
        <v>4662</v>
      </c>
      <c r="G1209" s="526">
        <v>1</v>
      </c>
      <c r="H1209" s="358">
        <v>6</v>
      </c>
      <c r="I1209" s="359">
        <v>8.9999999999999993E-3</v>
      </c>
      <c r="J1209" s="356"/>
      <c r="K1209" s="188">
        <v>410</v>
      </c>
      <c r="L1209" s="188"/>
      <c r="M1209" s="203">
        <f t="shared" si="18"/>
        <v>0</v>
      </c>
    </row>
    <row r="1210" spans="1:13" ht="15" customHeight="1">
      <c r="A1210" s="353" t="s">
        <v>4992</v>
      </c>
      <c r="B1210" s="354" t="s">
        <v>4746</v>
      </c>
      <c r="C1210" s="355" t="s">
        <v>2747</v>
      </c>
      <c r="D1210" s="356" t="s">
        <v>921</v>
      </c>
      <c r="E1210" s="357" t="s">
        <v>80</v>
      </c>
      <c r="F1210" s="528" t="s">
        <v>4745</v>
      </c>
      <c r="G1210" s="526">
        <v>1</v>
      </c>
      <c r="H1210" s="358">
        <v>6</v>
      </c>
      <c r="I1210" s="359">
        <v>8.9999999999999993E-3</v>
      </c>
      <c r="J1210" s="356"/>
      <c r="K1210" s="188">
        <v>410</v>
      </c>
      <c r="L1210" s="188"/>
      <c r="M1210" s="203">
        <f t="shared" si="18"/>
        <v>0</v>
      </c>
    </row>
    <row r="1211" spans="1:13" ht="15" customHeight="1">
      <c r="A1211" s="353" t="s">
        <v>4992</v>
      </c>
      <c r="B1211" s="354" t="s">
        <v>4665</v>
      </c>
      <c r="C1211" s="355" t="s">
        <v>2747</v>
      </c>
      <c r="D1211" s="356" t="s">
        <v>924</v>
      </c>
      <c r="E1211" s="357" t="s">
        <v>4373</v>
      </c>
      <c r="F1211" s="528" t="s">
        <v>4664</v>
      </c>
      <c r="G1211" s="526">
        <v>1</v>
      </c>
      <c r="H1211" s="358">
        <v>6</v>
      </c>
      <c r="I1211" s="359">
        <v>8.9999999999999993E-3</v>
      </c>
      <c r="J1211" s="356"/>
      <c r="K1211" s="188">
        <v>390</v>
      </c>
      <c r="L1211" s="188"/>
      <c r="M1211" s="203">
        <f t="shared" si="18"/>
        <v>0</v>
      </c>
    </row>
    <row r="1212" spans="1:13" ht="15" customHeight="1">
      <c r="A1212" s="353" t="s">
        <v>4992</v>
      </c>
      <c r="B1212" s="354" t="s">
        <v>4748</v>
      </c>
      <c r="C1212" s="355" t="s">
        <v>2747</v>
      </c>
      <c r="D1212" s="356" t="s">
        <v>924</v>
      </c>
      <c r="E1212" s="357" t="s">
        <v>80</v>
      </c>
      <c r="F1212" s="528" t="s">
        <v>4747</v>
      </c>
      <c r="G1212" s="526">
        <v>1</v>
      </c>
      <c r="H1212" s="358">
        <v>6</v>
      </c>
      <c r="I1212" s="359">
        <v>8.9999999999999993E-3</v>
      </c>
      <c r="J1212" s="356"/>
      <c r="K1212" s="188">
        <v>390</v>
      </c>
      <c r="L1212" s="188"/>
      <c r="M1212" s="203">
        <f t="shared" si="18"/>
        <v>0</v>
      </c>
    </row>
    <row r="1213" spans="1:13" ht="15" customHeight="1">
      <c r="A1213" s="353" t="s">
        <v>4992</v>
      </c>
      <c r="B1213" s="354" t="s">
        <v>4671</v>
      </c>
      <c r="C1213" s="355" t="s">
        <v>2747</v>
      </c>
      <c r="D1213" s="356" t="s">
        <v>933</v>
      </c>
      <c r="E1213" s="357" t="s">
        <v>4373</v>
      </c>
      <c r="F1213" s="528" t="s">
        <v>4670</v>
      </c>
      <c r="G1213" s="526">
        <v>1</v>
      </c>
      <c r="H1213" s="358">
        <v>6</v>
      </c>
      <c r="I1213" s="359">
        <v>8.9999999999999993E-3</v>
      </c>
      <c r="J1213" s="356"/>
      <c r="K1213" s="188">
        <v>390</v>
      </c>
      <c r="L1213" s="188"/>
      <c r="M1213" s="203">
        <f t="shared" si="18"/>
        <v>0</v>
      </c>
    </row>
    <row r="1214" spans="1:13" ht="15" customHeight="1">
      <c r="A1214" s="353" t="s">
        <v>4992</v>
      </c>
      <c r="B1214" s="354" t="s">
        <v>4754</v>
      </c>
      <c r="C1214" s="355" t="s">
        <v>2747</v>
      </c>
      <c r="D1214" s="356" t="s">
        <v>933</v>
      </c>
      <c r="E1214" s="357" t="s">
        <v>80</v>
      </c>
      <c r="F1214" s="528" t="s">
        <v>4753</v>
      </c>
      <c r="G1214" s="526">
        <v>1</v>
      </c>
      <c r="H1214" s="358">
        <v>6</v>
      </c>
      <c r="I1214" s="359">
        <v>8.9999999999999993E-3</v>
      </c>
      <c r="J1214" s="356"/>
      <c r="K1214" s="188">
        <v>390</v>
      </c>
      <c r="L1214" s="188"/>
      <c r="M1214" s="203">
        <f t="shared" si="18"/>
        <v>0</v>
      </c>
    </row>
    <row r="1215" spans="1:13" ht="15" customHeight="1">
      <c r="A1215" s="353" t="s">
        <v>4992</v>
      </c>
      <c r="B1215" s="354" t="s">
        <v>4673</v>
      </c>
      <c r="C1215" s="355" t="s">
        <v>2747</v>
      </c>
      <c r="D1215" s="356" t="s">
        <v>936</v>
      </c>
      <c r="E1215" s="357" t="s">
        <v>4373</v>
      </c>
      <c r="F1215" s="528" t="s">
        <v>4672</v>
      </c>
      <c r="G1215" s="526">
        <v>1</v>
      </c>
      <c r="H1215" s="358">
        <v>6</v>
      </c>
      <c r="I1215" s="359">
        <v>1.4E-2</v>
      </c>
      <c r="J1215" s="356"/>
      <c r="K1215" s="188">
        <v>520</v>
      </c>
      <c r="L1215" s="188"/>
      <c r="M1215" s="203">
        <f t="shared" si="18"/>
        <v>0</v>
      </c>
    </row>
    <row r="1216" spans="1:13" ht="15" customHeight="1">
      <c r="A1216" s="353" t="s">
        <v>4992</v>
      </c>
      <c r="B1216" s="354" t="s">
        <v>4756</v>
      </c>
      <c r="C1216" s="355" t="s">
        <v>2747</v>
      </c>
      <c r="D1216" s="356" t="s">
        <v>936</v>
      </c>
      <c r="E1216" s="357" t="s">
        <v>80</v>
      </c>
      <c r="F1216" s="528" t="s">
        <v>4755</v>
      </c>
      <c r="G1216" s="526">
        <v>1</v>
      </c>
      <c r="H1216" s="358">
        <v>6</v>
      </c>
      <c r="I1216" s="359">
        <v>1.4E-2</v>
      </c>
      <c r="J1216" s="356"/>
      <c r="K1216" s="188">
        <v>520</v>
      </c>
      <c r="L1216" s="188"/>
      <c r="M1216" s="203">
        <f t="shared" si="18"/>
        <v>0</v>
      </c>
    </row>
    <row r="1217" spans="1:13" ht="15" customHeight="1">
      <c r="A1217" s="353" t="s">
        <v>4992</v>
      </c>
      <c r="B1217" s="354" t="s">
        <v>4675</v>
      </c>
      <c r="C1217" s="355" t="s">
        <v>2747</v>
      </c>
      <c r="D1217" s="356" t="s">
        <v>939</v>
      </c>
      <c r="E1217" s="357" t="s">
        <v>4373</v>
      </c>
      <c r="F1217" s="528" t="s">
        <v>4674</v>
      </c>
      <c r="G1217" s="526">
        <v>1</v>
      </c>
      <c r="H1217" s="358">
        <v>8</v>
      </c>
      <c r="I1217" s="359">
        <v>1.0999999999999999E-2</v>
      </c>
      <c r="J1217" s="356"/>
      <c r="K1217" s="188">
        <v>530</v>
      </c>
      <c r="L1217" s="188"/>
      <c r="M1217" s="203">
        <f t="shared" si="18"/>
        <v>0</v>
      </c>
    </row>
    <row r="1218" spans="1:13" ht="15" customHeight="1">
      <c r="A1218" s="353" t="s">
        <v>4992</v>
      </c>
      <c r="B1218" s="354" t="s">
        <v>4758</v>
      </c>
      <c r="C1218" s="355" t="s">
        <v>2747</v>
      </c>
      <c r="D1218" s="356" t="s">
        <v>939</v>
      </c>
      <c r="E1218" s="357" t="s">
        <v>80</v>
      </c>
      <c r="F1218" s="528" t="s">
        <v>4757</v>
      </c>
      <c r="G1218" s="526">
        <v>1</v>
      </c>
      <c r="H1218" s="358">
        <v>8</v>
      </c>
      <c r="I1218" s="359">
        <v>1.0999999999999999E-2</v>
      </c>
      <c r="J1218" s="356"/>
      <c r="K1218" s="188">
        <v>530</v>
      </c>
      <c r="L1218" s="188"/>
      <c r="M1218" s="203">
        <f t="shared" si="18"/>
        <v>0</v>
      </c>
    </row>
    <row r="1219" spans="1:13" ht="15" customHeight="1">
      <c r="A1219" s="353" t="s">
        <v>4992</v>
      </c>
      <c r="B1219" s="354" t="s">
        <v>4677</v>
      </c>
      <c r="C1219" s="355" t="s">
        <v>2747</v>
      </c>
      <c r="D1219" s="356" t="s">
        <v>942</v>
      </c>
      <c r="E1219" s="357" t="s">
        <v>4373</v>
      </c>
      <c r="F1219" s="528" t="s">
        <v>4676</v>
      </c>
      <c r="G1219" s="526">
        <v>1</v>
      </c>
      <c r="H1219" s="358">
        <v>8</v>
      </c>
      <c r="I1219" s="359">
        <v>1.0999999999999999E-2</v>
      </c>
      <c r="J1219" s="356"/>
      <c r="K1219" s="188">
        <v>490</v>
      </c>
      <c r="L1219" s="188"/>
      <c r="M1219" s="203">
        <f t="shared" si="18"/>
        <v>0</v>
      </c>
    </row>
    <row r="1220" spans="1:13" ht="15" customHeight="1">
      <c r="A1220" s="353" t="s">
        <v>4992</v>
      </c>
      <c r="B1220" s="354" t="s">
        <v>4760</v>
      </c>
      <c r="C1220" s="355" t="s">
        <v>2747</v>
      </c>
      <c r="D1220" s="356" t="s">
        <v>942</v>
      </c>
      <c r="E1220" s="357" t="s">
        <v>80</v>
      </c>
      <c r="F1220" s="528" t="s">
        <v>4759</v>
      </c>
      <c r="G1220" s="526">
        <v>1</v>
      </c>
      <c r="H1220" s="358">
        <v>8</v>
      </c>
      <c r="I1220" s="359">
        <v>1.0999999999999999E-2</v>
      </c>
      <c r="J1220" s="356"/>
      <c r="K1220" s="188">
        <v>490</v>
      </c>
      <c r="L1220" s="188"/>
      <c r="M1220" s="203">
        <f t="shared" si="18"/>
        <v>0</v>
      </c>
    </row>
    <row r="1221" spans="1:13" ht="15" customHeight="1">
      <c r="A1221" s="353" t="s">
        <v>4992</v>
      </c>
      <c r="B1221" s="354" t="s">
        <v>4685</v>
      </c>
      <c r="C1221" s="355" t="s">
        <v>2747</v>
      </c>
      <c r="D1221" s="356" t="s">
        <v>954</v>
      </c>
      <c r="E1221" s="357" t="s">
        <v>4373</v>
      </c>
      <c r="F1221" s="528" t="s">
        <v>4684</v>
      </c>
      <c r="G1221" s="526">
        <v>1</v>
      </c>
      <c r="H1221" s="358">
        <v>7</v>
      </c>
      <c r="I1221" s="359">
        <v>1.9E-2</v>
      </c>
      <c r="J1221" s="356"/>
      <c r="K1221" s="188">
        <v>690</v>
      </c>
      <c r="L1221" s="188"/>
      <c r="M1221" s="203">
        <f t="shared" si="18"/>
        <v>0</v>
      </c>
    </row>
    <row r="1222" spans="1:13" ht="15" customHeight="1">
      <c r="A1222" s="353" t="s">
        <v>4992</v>
      </c>
      <c r="B1222" s="354" t="s">
        <v>4768</v>
      </c>
      <c r="C1222" s="355" t="s">
        <v>2747</v>
      </c>
      <c r="D1222" s="356" t="s">
        <v>954</v>
      </c>
      <c r="E1222" s="357" t="s">
        <v>80</v>
      </c>
      <c r="F1222" s="528" t="s">
        <v>4767</v>
      </c>
      <c r="G1222" s="526">
        <v>1</v>
      </c>
      <c r="H1222" s="358">
        <v>7</v>
      </c>
      <c r="I1222" s="359">
        <v>1.9E-2</v>
      </c>
      <c r="J1222" s="356"/>
      <c r="K1222" s="188">
        <v>690</v>
      </c>
      <c r="L1222" s="188"/>
      <c r="M1222" s="203">
        <f t="shared" si="18"/>
        <v>0</v>
      </c>
    </row>
    <row r="1223" spans="1:13" ht="15" customHeight="1">
      <c r="A1223" s="353" t="s">
        <v>4992</v>
      </c>
      <c r="B1223" s="354" t="s">
        <v>4687</v>
      </c>
      <c r="C1223" s="355" t="s">
        <v>2747</v>
      </c>
      <c r="D1223" s="356" t="s">
        <v>957</v>
      </c>
      <c r="E1223" s="357" t="s">
        <v>4373</v>
      </c>
      <c r="F1223" s="528" t="s">
        <v>4686</v>
      </c>
      <c r="G1223" s="526">
        <v>1</v>
      </c>
      <c r="H1223" s="358">
        <v>4</v>
      </c>
      <c r="I1223" s="359">
        <v>7.0000000000000001E-3</v>
      </c>
      <c r="J1223" s="356"/>
      <c r="K1223" s="188">
        <v>440</v>
      </c>
      <c r="L1223" s="188"/>
      <c r="M1223" s="203">
        <f t="shared" si="18"/>
        <v>0</v>
      </c>
    </row>
    <row r="1224" spans="1:13" ht="15" customHeight="1">
      <c r="A1224" s="353" t="s">
        <v>4992</v>
      </c>
      <c r="B1224" s="354" t="s">
        <v>4770</v>
      </c>
      <c r="C1224" s="355" t="s">
        <v>2747</v>
      </c>
      <c r="D1224" s="356" t="s">
        <v>957</v>
      </c>
      <c r="E1224" s="357" t="s">
        <v>80</v>
      </c>
      <c r="F1224" s="528" t="s">
        <v>4769</v>
      </c>
      <c r="G1224" s="526">
        <v>1</v>
      </c>
      <c r="H1224" s="358">
        <v>4</v>
      </c>
      <c r="I1224" s="359">
        <v>7.0000000000000001E-3</v>
      </c>
      <c r="J1224" s="356"/>
      <c r="K1224" s="188">
        <v>440</v>
      </c>
      <c r="L1224" s="188"/>
      <c r="M1224" s="203">
        <f t="shared" si="18"/>
        <v>0</v>
      </c>
    </row>
    <row r="1225" spans="1:13" ht="15" customHeight="1">
      <c r="A1225" s="353" t="s">
        <v>4992</v>
      </c>
      <c r="B1225" s="354" t="s">
        <v>4689</v>
      </c>
      <c r="C1225" s="355" t="s">
        <v>2747</v>
      </c>
      <c r="D1225" s="356" t="s">
        <v>960</v>
      </c>
      <c r="E1225" s="357" t="s">
        <v>4373</v>
      </c>
      <c r="F1225" s="528" t="s">
        <v>4688</v>
      </c>
      <c r="G1225" s="526">
        <v>1</v>
      </c>
      <c r="H1225" s="358">
        <v>1</v>
      </c>
      <c r="I1225" s="359">
        <v>2E-3</v>
      </c>
      <c r="J1225" s="356"/>
      <c r="K1225" s="188">
        <v>90</v>
      </c>
      <c r="L1225" s="188"/>
      <c r="M1225" s="203">
        <f t="shared" si="18"/>
        <v>0</v>
      </c>
    </row>
    <row r="1226" spans="1:13" ht="15" customHeight="1">
      <c r="A1226" s="353" t="s">
        <v>4992</v>
      </c>
      <c r="B1226" s="354" t="s">
        <v>4772</v>
      </c>
      <c r="C1226" s="355" t="s">
        <v>2747</v>
      </c>
      <c r="D1226" s="356" t="s">
        <v>960</v>
      </c>
      <c r="E1226" s="357" t="s">
        <v>80</v>
      </c>
      <c r="F1226" s="528" t="s">
        <v>4771</v>
      </c>
      <c r="G1226" s="526">
        <v>1</v>
      </c>
      <c r="H1226" s="358">
        <v>1</v>
      </c>
      <c r="I1226" s="359">
        <v>2E-3</v>
      </c>
      <c r="J1226" s="356"/>
      <c r="K1226" s="188">
        <v>90</v>
      </c>
      <c r="L1226" s="188"/>
      <c r="M1226" s="203">
        <f t="shared" si="18"/>
        <v>0</v>
      </c>
    </row>
    <row r="1227" spans="1:13" ht="15" customHeight="1">
      <c r="A1227" s="353" t="s">
        <v>4992</v>
      </c>
      <c r="B1227" s="354" t="s">
        <v>4693</v>
      </c>
      <c r="C1227" s="355" t="s">
        <v>2747</v>
      </c>
      <c r="D1227" s="356" t="s">
        <v>966</v>
      </c>
      <c r="E1227" s="357" t="s">
        <v>4373</v>
      </c>
      <c r="F1227" s="528" t="s">
        <v>4692</v>
      </c>
      <c r="G1227" s="526">
        <v>1</v>
      </c>
      <c r="H1227" s="358">
        <v>3</v>
      </c>
      <c r="I1227" s="359">
        <v>4.0000000000000001E-3</v>
      </c>
      <c r="J1227" s="356"/>
      <c r="K1227" s="188">
        <v>180</v>
      </c>
      <c r="L1227" s="188"/>
      <c r="M1227" s="203">
        <f t="shared" si="18"/>
        <v>0</v>
      </c>
    </row>
    <row r="1228" spans="1:13" ht="15" customHeight="1">
      <c r="A1228" s="353" t="s">
        <v>4992</v>
      </c>
      <c r="B1228" s="354" t="s">
        <v>4776</v>
      </c>
      <c r="C1228" s="355" t="s">
        <v>2747</v>
      </c>
      <c r="D1228" s="356" t="s">
        <v>966</v>
      </c>
      <c r="E1228" s="357" t="s">
        <v>80</v>
      </c>
      <c r="F1228" s="528" t="s">
        <v>4775</v>
      </c>
      <c r="G1228" s="526">
        <v>1</v>
      </c>
      <c r="H1228" s="358">
        <v>3</v>
      </c>
      <c r="I1228" s="359">
        <v>4.0000000000000001E-3</v>
      </c>
      <c r="J1228" s="356"/>
      <c r="K1228" s="188">
        <v>180</v>
      </c>
      <c r="L1228" s="188"/>
      <c r="M1228" s="203">
        <f t="shared" si="18"/>
        <v>0</v>
      </c>
    </row>
    <row r="1229" spans="1:13" ht="15" customHeight="1">
      <c r="A1229" s="353" t="s">
        <v>4992</v>
      </c>
      <c r="B1229" s="354" t="s">
        <v>4697</v>
      </c>
      <c r="C1229" s="355" t="s">
        <v>2747</v>
      </c>
      <c r="D1229" s="356" t="s">
        <v>972</v>
      </c>
      <c r="E1229" s="357" t="s">
        <v>4373</v>
      </c>
      <c r="F1229" s="528" t="s">
        <v>4696</v>
      </c>
      <c r="G1229" s="526">
        <v>1</v>
      </c>
      <c r="H1229" s="358">
        <v>3</v>
      </c>
      <c r="I1229" s="359">
        <v>5.0000000000000001E-3</v>
      </c>
      <c r="J1229" s="356"/>
      <c r="K1229" s="188">
        <v>220</v>
      </c>
      <c r="L1229" s="188"/>
      <c r="M1229" s="203">
        <f t="shared" si="18"/>
        <v>0</v>
      </c>
    </row>
    <row r="1230" spans="1:13" ht="15" customHeight="1">
      <c r="A1230" s="353" t="s">
        <v>4992</v>
      </c>
      <c r="B1230" s="354" t="s">
        <v>4780</v>
      </c>
      <c r="C1230" s="355" t="s">
        <v>2747</v>
      </c>
      <c r="D1230" s="356" t="s">
        <v>972</v>
      </c>
      <c r="E1230" s="357" t="s">
        <v>80</v>
      </c>
      <c r="F1230" s="528" t="s">
        <v>4779</v>
      </c>
      <c r="G1230" s="526">
        <v>1</v>
      </c>
      <c r="H1230" s="358">
        <v>3</v>
      </c>
      <c r="I1230" s="359">
        <v>5.0000000000000001E-3</v>
      </c>
      <c r="J1230" s="356"/>
      <c r="K1230" s="188">
        <v>220</v>
      </c>
      <c r="L1230" s="188"/>
      <c r="M1230" s="203">
        <f t="shared" si="18"/>
        <v>0</v>
      </c>
    </row>
    <row r="1231" spans="1:13" ht="15" customHeight="1">
      <c r="A1231" s="353" t="s">
        <v>4992</v>
      </c>
      <c r="B1231" s="597" t="s">
        <v>4705</v>
      </c>
      <c r="C1231" s="611" t="s">
        <v>2747</v>
      </c>
      <c r="D1231" s="613" t="s">
        <v>984</v>
      </c>
      <c r="E1231" s="614" t="s">
        <v>4373</v>
      </c>
      <c r="F1231" s="615" t="s">
        <v>4704</v>
      </c>
      <c r="G1231" s="616">
        <v>1</v>
      </c>
      <c r="H1231" s="617">
        <v>7</v>
      </c>
      <c r="I1231" s="618">
        <v>1.0999999999999999E-2</v>
      </c>
      <c r="J1231" s="613" t="s">
        <v>7747</v>
      </c>
      <c r="K1231" s="606">
        <v>400</v>
      </c>
      <c r="L1231" s="188"/>
      <c r="M1231" s="203">
        <f t="shared" si="18"/>
        <v>0</v>
      </c>
    </row>
    <row r="1232" spans="1:13" ht="15" customHeight="1">
      <c r="A1232" s="353" t="s">
        <v>4992</v>
      </c>
      <c r="B1232" s="597" t="s">
        <v>4788</v>
      </c>
      <c r="C1232" s="611" t="s">
        <v>2747</v>
      </c>
      <c r="D1232" s="613" t="s">
        <v>984</v>
      </c>
      <c r="E1232" s="614" t="s">
        <v>80</v>
      </c>
      <c r="F1232" s="615" t="s">
        <v>4787</v>
      </c>
      <c r="G1232" s="616">
        <v>1</v>
      </c>
      <c r="H1232" s="617">
        <v>7</v>
      </c>
      <c r="I1232" s="618">
        <v>1.0999999999999999E-2</v>
      </c>
      <c r="J1232" s="613" t="s">
        <v>7747</v>
      </c>
      <c r="K1232" s="606">
        <v>400</v>
      </c>
      <c r="L1232" s="188"/>
      <c r="M1232" s="203">
        <f t="shared" si="18"/>
        <v>0</v>
      </c>
    </row>
    <row r="1233" spans="1:13" ht="15" customHeight="1">
      <c r="A1233" s="353" t="s">
        <v>4992</v>
      </c>
      <c r="B1233" s="597" t="s">
        <v>4707</v>
      </c>
      <c r="C1233" s="611" t="s">
        <v>2747</v>
      </c>
      <c r="D1233" s="613" t="s">
        <v>987</v>
      </c>
      <c r="E1233" s="614" t="s">
        <v>4373</v>
      </c>
      <c r="F1233" s="615" t="s">
        <v>4706</v>
      </c>
      <c r="G1233" s="616">
        <v>1</v>
      </c>
      <c r="H1233" s="617">
        <v>7</v>
      </c>
      <c r="I1233" s="618">
        <v>2.1999999999999999E-2</v>
      </c>
      <c r="J1233" s="613" t="s">
        <v>7748</v>
      </c>
      <c r="K1233" s="606">
        <v>612</v>
      </c>
      <c r="L1233" s="188"/>
      <c r="M1233" s="203">
        <f t="shared" si="18"/>
        <v>0</v>
      </c>
    </row>
    <row r="1234" spans="1:13" ht="15" customHeight="1">
      <c r="A1234" s="353" t="s">
        <v>4992</v>
      </c>
      <c r="B1234" s="597" t="s">
        <v>4790</v>
      </c>
      <c r="C1234" s="611" t="s">
        <v>2747</v>
      </c>
      <c r="D1234" s="613" t="s">
        <v>987</v>
      </c>
      <c r="E1234" s="614" t="s">
        <v>80</v>
      </c>
      <c r="F1234" s="615" t="s">
        <v>4789</v>
      </c>
      <c r="G1234" s="616">
        <v>1</v>
      </c>
      <c r="H1234" s="617">
        <v>7</v>
      </c>
      <c r="I1234" s="618">
        <v>2.1999999999999999E-2</v>
      </c>
      <c r="J1234" s="613" t="s">
        <v>7748</v>
      </c>
      <c r="K1234" s="606">
        <v>612</v>
      </c>
      <c r="L1234" s="188"/>
      <c r="M1234" s="203">
        <f t="shared" si="18"/>
        <v>0</v>
      </c>
    </row>
    <row r="1235" spans="1:13" ht="15" customHeight="1">
      <c r="A1235" s="353" t="s">
        <v>4992</v>
      </c>
      <c r="B1235" s="380" t="s">
        <v>5811</v>
      </c>
      <c r="C1235" s="355" t="s">
        <v>2747</v>
      </c>
      <c r="D1235" s="356" t="s">
        <v>5632</v>
      </c>
      <c r="E1235" s="357" t="s">
        <v>4373</v>
      </c>
      <c r="F1235" s="362" t="s">
        <v>5803</v>
      </c>
      <c r="G1235" s="526">
        <v>1</v>
      </c>
      <c r="H1235" s="358">
        <v>6.28</v>
      </c>
      <c r="I1235" s="359"/>
      <c r="J1235" s="356"/>
      <c r="K1235" s="188">
        <v>430</v>
      </c>
      <c r="L1235" s="363"/>
      <c r="M1235" s="364"/>
    </row>
    <row r="1236" spans="1:13" ht="15" customHeight="1">
      <c r="A1236" s="353" t="s">
        <v>4992</v>
      </c>
      <c r="B1236" s="380" t="s">
        <v>5812</v>
      </c>
      <c r="C1236" s="355" t="s">
        <v>2747</v>
      </c>
      <c r="D1236" s="356" t="s">
        <v>5629</v>
      </c>
      <c r="E1236" s="357" t="s">
        <v>4373</v>
      </c>
      <c r="F1236" s="362" t="s">
        <v>5804</v>
      </c>
      <c r="G1236" s="526">
        <v>1</v>
      </c>
      <c r="H1236" s="358">
        <v>5.14</v>
      </c>
      <c r="I1236" s="359"/>
      <c r="J1236" s="356"/>
      <c r="K1236" s="188">
        <v>440</v>
      </c>
      <c r="L1236" s="363"/>
      <c r="M1236" s="364"/>
    </row>
    <row r="1237" spans="1:13" ht="15" customHeight="1">
      <c r="A1237" s="353" t="s">
        <v>4992</v>
      </c>
      <c r="B1237" s="380" t="s">
        <v>5813</v>
      </c>
      <c r="C1237" s="355" t="s">
        <v>2747</v>
      </c>
      <c r="D1237" s="356" t="s">
        <v>5630</v>
      </c>
      <c r="E1237" s="357" t="s">
        <v>4373</v>
      </c>
      <c r="F1237" s="362" t="s">
        <v>5805</v>
      </c>
      <c r="G1237" s="526">
        <v>1</v>
      </c>
      <c r="H1237" s="358"/>
      <c r="I1237" s="359"/>
      <c r="J1237" s="356"/>
      <c r="K1237" s="188">
        <v>830</v>
      </c>
      <c r="L1237" s="363"/>
      <c r="M1237" s="364"/>
    </row>
    <row r="1238" spans="1:13" ht="15" customHeight="1">
      <c r="A1238" s="353" t="s">
        <v>4992</v>
      </c>
      <c r="B1238" s="380" t="s">
        <v>5814</v>
      </c>
      <c r="C1238" s="355" t="s">
        <v>2747</v>
      </c>
      <c r="D1238" s="356" t="s">
        <v>5631</v>
      </c>
      <c r="E1238" s="357" t="s">
        <v>4373</v>
      </c>
      <c r="F1238" s="362" t="s">
        <v>5806</v>
      </c>
      <c r="G1238" s="526">
        <v>1</v>
      </c>
      <c r="H1238" s="358">
        <v>6.82</v>
      </c>
      <c r="I1238" s="359"/>
      <c r="J1238" s="356"/>
      <c r="K1238" s="188">
        <v>540</v>
      </c>
      <c r="L1238" s="363"/>
      <c r="M1238" s="364"/>
    </row>
    <row r="1239" spans="1:13" ht="15" customHeight="1">
      <c r="A1239" s="353" t="s">
        <v>4992</v>
      </c>
      <c r="B1239" s="380" t="s">
        <v>5815</v>
      </c>
      <c r="C1239" s="355" t="s">
        <v>2747</v>
      </c>
      <c r="D1239" s="356" t="s">
        <v>5632</v>
      </c>
      <c r="E1239" s="357" t="s">
        <v>80</v>
      </c>
      <c r="F1239" s="362" t="s">
        <v>5807</v>
      </c>
      <c r="G1239" s="526">
        <v>1</v>
      </c>
      <c r="H1239" s="358">
        <v>6.28</v>
      </c>
      <c r="I1239" s="359"/>
      <c r="J1239" s="356"/>
      <c r="K1239" s="188">
        <v>430</v>
      </c>
      <c r="L1239" s="363"/>
      <c r="M1239" s="364"/>
    </row>
    <row r="1240" spans="1:13" ht="15" customHeight="1">
      <c r="A1240" s="353" t="s">
        <v>4992</v>
      </c>
      <c r="B1240" s="380" t="s">
        <v>5816</v>
      </c>
      <c r="C1240" s="355" t="s">
        <v>2747</v>
      </c>
      <c r="D1240" s="356" t="s">
        <v>5629</v>
      </c>
      <c r="E1240" s="357" t="s">
        <v>80</v>
      </c>
      <c r="F1240" s="362" t="s">
        <v>5808</v>
      </c>
      <c r="G1240" s="526">
        <v>1</v>
      </c>
      <c r="H1240" s="358">
        <v>5.14</v>
      </c>
      <c r="I1240" s="359"/>
      <c r="J1240" s="356"/>
      <c r="K1240" s="188">
        <v>440</v>
      </c>
      <c r="L1240" s="363"/>
      <c r="M1240" s="364"/>
    </row>
    <row r="1241" spans="1:13" ht="15" customHeight="1">
      <c r="A1241" s="353" t="s">
        <v>4992</v>
      </c>
      <c r="B1241" s="380" t="s">
        <v>5817</v>
      </c>
      <c r="C1241" s="355" t="s">
        <v>2747</v>
      </c>
      <c r="D1241" s="356" t="s">
        <v>5630</v>
      </c>
      <c r="E1241" s="357" t="s">
        <v>80</v>
      </c>
      <c r="F1241" s="362" t="s">
        <v>5809</v>
      </c>
      <c r="G1241" s="526">
        <v>1</v>
      </c>
      <c r="H1241" s="358"/>
      <c r="I1241" s="359"/>
      <c r="J1241" s="356"/>
      <c r="K1241" s="188">
        <v>830</v>
      </c>
      <c r="L1241" s="363"/>
      <c r="M1241" s="364"/>
    </row>
    <row r="1242" spans="1:13" ht="15" customHeight="1">
      <c r="A1242" s="353" t="s">
        <v>4992</v>
      </c>
      <c r="B1242" s="380" t="s">
        <v>5818</v>
      </c>
      <c r="C1242" s="355" t="s">
        <v>2747</v>
      </c>
      <c r="D1242" s="356" t="s">
        <v>5631</v>
      </c>
      <c r="E1242" s="357" t="s">
        <v>80</v>
      </c>
      <c r="F1242" s="362" t="s">
        <v>5810</v>
      </c>
      <c r="G1242" s="526">
        <v>1</v>
      </c>
      <c r="H1242" s="358">
        <v>6.82</v>
      </c>
      <c r="I1242" s="359"/>
      <c r="J1242" s="356"/>
      <c r="K1242" s="188">
        <v>540</v>
      </c>
      <c r="L1242" s="363"/>
      <c r="M1242" s="364"/>
    </row>
    <row r="1243" spans="1:13" ht="15" customHeight="1">
      <c r="A1243" s="465"/>
      <c r="B1243" s="466"/>
      <c r="C1243" s="467"/>
      <c r="D1243" s="468"/>
      <c r="E1243" s="469"/>
      <c r="F1243" s="465"/>
      <c r="G1243" s="470"/>
      <c r="H1243" s="471"/>
      <c r="I1243" s="472"/>
      <c r="J1243" s="465"/>
      <c r="K1243" s="202"/>
      <c r="L1243" s="202"/>
      <c r="M1243" s="217"/>
    </row>
    <row r="1244" spans="1:13" ht="15" customHeight="1">
      <c r="A1244" s="353" t="s">
        <v>4992</v>
      </c>
      <c r="B1244" s="380" t="s">
        <v>5539</v>
      </c>
      <c r="C1244" s="355" t="s">
        <v>5623</v>
      </c>
      <c r="D1244" s="356" t="s">
        <v>2250</v>
      </c>
      <c r="E1244" s="357" t="s">
        <v>5624</v>
      </c>
      <c r="F1244" s="362" t="s">
        <v>5455</v>
      </c>
      <c r="G1244" s="526">
        <v>1</v>
      </c>
      <c r="H1244" s="358">
        <v>3.05</v>
      </c>
      <c r="I1244" s="359"/>
      <c r="J1244" s="356"/>
      <c r="K1244" s="188">
        <v>390</v>
      </c>
      <c r="L1244" s="188"/>
      <c r="M1244" s="203"/>
    </row>
    <row r="1245" spans="1:13" ht="15" customHeight="1">
      <c r="A1245" s="353" t="s">
        <v>4992</v>
      </c>
      <c r="B1245" s="380" t="s">
        <v>5540</v>
      </c>
      <c r="C1245" s="355" t="s">
        <v>5623</v>
      </c>
      <c r="D1245" s="356" t="s">
        <v>870</v>
      </c>
      <c r="E1245" s="357" t="s">
        <v>5624</v>
      </c>
      <c r="F1245" s="362" t="s">
        <v>5456</v>
      </c>
      <c r="G1245" s="526">
        <v>1</v>
      </c>
      <c r="H1245" s="358">
        <v>3.12</v>
      </c>
      <c r="I1245" s="359"/>
      <c r="J1245" s="356"/>
      <c r="K1245" s="188">
        <v>440</v>
      </c>
      <c r="L1245" s="188"/>
      <c r="M1245" s="203"/>
    </row>
    <row r="1246" spans="1:13" ht="15" customHeight="1">
      <c r="A1246" s="353" t="s">
        <v>4992</v>
      </c>
      <c r="B1246" s="380" t="s">
        <v>5541</v>
      </c>
      <c r="C1246" s="355" t="s">
        <v>5623</v>
      </c>
      <c r="D1246" s="356" t="s">
        <v>873</v>
      </c>
      <c r="E1246" s="357" t="s">
        <v>5624</v>
      </c>
      <c r="F1246" s="362" t="s">
        <v>5457</v>
      </c>
      <c r="G1246" s="526">
        <v>1</v>
      </c>
      <c r="H1246" s="358">
        <v>3.12</v>
      </c>
      <c r="I1246" s="359"/>
      <c r="J1246" s="356"/>
      <c r="K1246" s="188">
        <v>460</v>
      </c>
      <c r="L1246" s="188"/>
      <c r="M1246" s="203"/>
    </row>
    <row r="1247" spans="1:13" ht="15" customHeight="1">
      <c r="A1247" s="353" t="s">
        <v>4992</v>
      </c>
      <c r="B1247" s="380" t="s">
        <v>5542</v>
      </c>
      <c r="C1247" s="355" t="s">
        <v>5623</v>
      </c>
      <c r="D1247" s="356" t="s">
        <v>876</v>
      </c>
      <c r="E1247" s="357" t="s">
        <v>5624</v>
      </c>
      <c r="F1247" s="362" t="s">
        <v>5458</v>
      </c>
      <c r="G1247" s="526">
        <v>1</v>
      </c>
      <c r="H1247" s="358">
        <v>3.13</v>
      </c>
      <c r="I1247" s="359"/>
      <c r="J1247" s="356"/>
      <c r="K1247" s="188">
        <v>520</v>
      </c>
      <c r="L1247" s="188"/>
      <c r="M1247" s="203"/>
    </row>
    <row r="1248" spans="1:13" ht="15" customHeight="1">
      <c r="A1248" s="353" t="s">
        <v>4992</v>
      </c>
      <c r="B1248" s="380" t="s">
        <v>5543</v>
      </c>
      <c r="C1248" s="355" t="s">
        <v>5623</v>
      </c>
      <c r="D1248" s="356" t="s">
        <v>879</v>
      </c>
      <c r="E1248" s="357" t="s">
        <v>5624</v>
      </c>
      <c r="F1248" s="362" t="s">
        <v>5459</v>
      </c>
      <c r="G1248" s="526">
        <v>1</v>
      </c>
      <c r="H1248" s="358">
        <v>3.19</v>
      </c>
      <c r="I1248" s="359"/>
      <c r="J1248" s="356"/>
      <c r="K1248" s="188">
        <v>540</v>
      </c>
      <c r="L1248" s="188"/>
      <c r="M1248" s="203"/>
    </row>
    <row r="1249" spans="1:13" ht="15" customHeight="1">
      <c r="A1249" s="353" t="s">
        <v>4992</v>
      </c>
      <c r="B1249" s="380" t="s">
        <v>5544</v>
      </c>
      <c r="C1249" s="355" t="s">
        <v>5623</v>
      </c>
      <c r="D1249" s="356" t="s">
        <v>882</v>
      </c>
      <c r="E1249" s="357" t="s">
        <v>5624</v>
      </c>
      <c r="F1249" s="362" t="s">
        <v>5460</v>
      </c>
      <c r="G1249" s="526">
        <v>1</v>
      </c>
      <c r="H1249" s="358">
        <v>3.05</v>
      </c>
      <c r="I1249" s="359"/>
      <c r="J1249" s="356"/>
      <c r="K1249" s="188">
        <v>500</v>
      </c>
      <c r="L1249" s="188"/>
      <c r="M1249" s="203"/>
    </row>
    <row r="1250" spans="1:13" ht="15" customHeight="1">
      <c r="A1250" s="353" t="s">
        <v>4992</v>
      </c>
      <c r="B1250" s="380" t="s">
        <v>5545</v>
      </c>
      <c r="C1250" s="355" t="s">
        <v>5623</v>
      </c>
      <c r="D1250" s="356" t="s">
        <v>5625</v>
      </c>
      <c r="E1250" s="357" t="s">
        <v>5624</v>
      </c>
      <c r="F1250" s="362" t="s">
        <v>5461</v>
      </c>
      <c r="G1250" s="526">
        <v>1</v>
      </c>
      <c r="H1250" s="358">
        <v>4.01</v>
      </c>
      <c r="I1250" s="359"/>
      <c r="J1250" s="356"/>
      <c r="K1250" s="188">
        <v>500</v>
      </c>
      <c r="L1250" s="188"/>
      <c r="M1250" s="203"/>
    </row>
    <row r="1251" spans="1:13" ht="15" customHeight="1">
      <c r="A1251" s="353" t="s">
        <v>4992</v>
      </c>
      <c r="B1251" s="381" t="s">
        <v>5546</v>
      </c>
      <c r="C1251" s="355" t="s">
        <v>5623</v>
      </c>
      <c r="D1251" s="356" t="s">
        <v>5626</v>
      </c>
      <c r="E1251" s="357" t="s">
        <v>5624</v>
      </c>
      <c r="F1251" s="362" t="s">
        <v>5462</v>
      </c>
      <c r="G1251" s="526">
        <v>1</v>
      </c>
      <c r="H1251" s="358">
        <v>4.1500000000000004</v>
      </c>
      <c r="I1251" s="359"/>
      <c r="J1251" s="356"/>
      <c r="K1251" s="188">
        <v>550</v>
      </c>
      <c r="L1251" s="188"/>
      <c r="M1251" s="203"/>
    </row>
    <row r="1252" spans="1:13" ht="15" customHeight="1">
      <c r="A1252" s="353" t="s">
        <v>4992</v>
      </c>
      <c r="B1252" s="381" t="s">
        <v>5547</v>
      </c>
      <c r="C1252" s="355" t="s">
        <v>5623</v>
      </c>
      <c r="D1252" s="356" t="s">
        <v>5627</v>
      </c>
      <c r="E1252" s="357" t="s">
        <v>5624</v>
      </c>
      <c r="F1252" s="362" t="s">
        <v>5463</v>
      </c>
      <c r="G1252" s="526">
        <v>1</v>
      </c>
      <c r="H1252" s="358">
        <v>4.09</v>
      </c>
      <c r="I1252" s="359"/>
      <c r="J1252" s="356"/>
      <c r="K1252" s="188">
        <v>580</v>
      </c>
      <c r="L1252" s="188"/>
      <c r="M1252" s="203"/>
    </row>
    <row r="1253" spans="1:13" ht="15" customHeight="1">
      <c r="A1253" s="353" t="s">
        <v>4992</v>
      </c>
      <c r="B1253" s="381" t="s">
        <v>5548</v>
      </c>
      <c r="C1253" s="355" t="s">
        <v>5623</v>
      </c>
      <c r="D1253" s="356" t="s">
        <v>894</v>
      </c>
      <c r="E1253" s="357" t="s">
        <v>5624</v>
      </c>
      <c r="F1253" s="362" t="s">
        <v>5464</v>
      </c>
      <c r="G1253" s="526">
        <v>1</v>
      </c>
      <c r="H1253" s="358">
        <v>4.0999999999999996</v>
      </c>
      <c r="I1253" s="359"/>
      <c r="J1253" s="356"/>
      <c r="K1253" s="188">
        <v>630</v>
      </c>
      <c r="L1253" s="188"/>
      <c r="M1253" s="203"/>
    </row>
    <row r="1254" spans="1:13" ht="15" customHeight="1">
      <c r="A1254" s="353" t="s">
        <v>4992</v>
      </c>
      <c r="B1254" s="381" t="s">
        <v>5549</v>
      </c>
      <c r="C1254" s="355" t="s">
        <v>5623</v>
      </c>
      <c r="D1254" s="356" t="s">
        <v>897</v>
      </c>
      <c r="E1254" s="357" t="s">
        <v>5624</v>
      </c>
      <c r="F1254" s="362" t="s">
        <v>5465</v>
      </c>
      <c r="G1254" s="526">
        <v>1</v>
      </c>
      <c r="H1254" s="358">
        <v>4.0999999999999996</v>
      </c>
      <c r="I1254" s="359"/>
      <c r="J1254" s="356"/>
      <c r="K1254" s="188">
        <v>650</v>
      </c>
      <c r="L1254" s="188"/>
      <c r="M1254" s="203"/>
    </row>
    <row r="1255" spans="1:13" ht="15" customHeight="1">
      <c r="A1255" s="353" t="s">
        <v>4992</v>
      </c>
      <c r="B1255" s="381" t="s">
        <v>5550</v>
      </c>
      <c r="C1255" s="355" t="s">
        <v>5623</v>
      </c>
      <c r="D1255" s="356" t="s">
        <v>4426</v>
      </c>
      <c r="E1255" s="357" t="s">
        <v>5624</v>
      </c>
      <c r="F1255" s="362" t="s">
        <v>5466</v>
      </c>
      <c r="G1255" s="526">
        <v>1</v>
      </c>
      <c r="H1255" s="358">
        <v>3.76</v>
      </c>
      <c r="I1255" s="359"/>
      <c r="J1255" s="356"/>
      <c r="K1255" s="188">
        <v>690</v>
      </c>
      <c r="L1255" s="188"/>
      <c r="M1255" s="203"/>
    </row>
    <row r="1256" spans="1:13" ht="15" customHeight="1">
      <c r="A1256" s="353" t="s">
        <v>4992</v>
      </c>
      <c r="B1256" s="381" t="s">
        <v>5551</v>
      </c>
      <c r="C1256" s="355" t="s">
        <v>5623</v>
      </c>
      <c r="D1256" s="356" t="s">
        <v>903</v>
      </c>
      <c r="E1256" s="357" t="s">
        <v>5624</v>
      </c>
      <c r="F1256" s="362" t="s">
        <v>5467</v>
      </c>
      <c r="G1256" s="526">
        <v>1</v>
      </c>
      <c r="H1256" s="358">
        <v>4.99</v>
      </c>
      <c r="I1256" s="359"/>
      <c r="J1256" s="356"/>
      <c r="K1256" s="188">
        <v>620</v>
      </c>
      <c r="L1256" s="188"/>
      <c r="M1256" s="203"/>
    </row>
    <row r="1257" spans="1:13" ht="15" customHeight="1">
      <c r="A1257" s="353" t="s">
        <v>4992</v>
      </c>
      <c r="B1257" s="381" t="s">
        <v>5552</v>
      </c>
      <c r="C1257" s="355" t="s">
        <v>5623</v>
      </c>
      <c r="D1257" s="356" t="s">
        <v>906</v>
      </c>
      <c r="E1257" s="357" t="s">
        <v>5624</v>
      </c>
      <c r="F1257" s="362" t="s">
        <v>5468</v>
      </c>
      <c r="G1257" s="526">
        <v>1</v>
      </c>
      <c r="H1257" s="358">
        <v>5.12</v>
      </c>
      <c r="I1257" s="359"/>
      <c r="J1257" s="356"/>
      <c r="K1257" s="188">
        <v>660</v>
      </c>
      <c r="L1257" s="188"/>
      <c r="M1257" s="203"/>
    </row>
    <row r="1258" spans="1:13" ht="15" customHeight="1">
      <c r="A1258" s="353" t="s">
        <v>4992</v>
      </c>
      <c r="B1258" s="381" t="s">
        <v>5553</v>
      </c>
      <c r="C1258" s="355" t="s">
        <v>5623</v>
      </c>
      <c r="D1258" s="356" t="s">
        <v>909</v>
      </c>
      <c r="E1258" s="357" t="s">
        <v>5624</v>
      </c>
      <c r="F1258" s="362" t="s">
        <v>5469</v>
      </c>
      <c r="G1258" s="526">
        <v>1</v>
      </c>
      <c r="H1258" s="358">
        <v>5.05</v>
      </c>
      <c r="I1258" s="359"/>
      <c r="J1258" s="356"/>
      <c r="K1258" s="188">
        <v>690</v>
      </c>
      <c r="L1258" s="188"/>
      <c r="M1258" s="203"/>
    </row>
    <row r="1259" spans="1:13" ht="15" customHeight="1">
      <c r="A1259" s="353" t="s">
        <v>4992</v>
      </c>
      <c r="B1259" s="381" t="s">
        <v>5554</v>
      </c>
      <c r="C1259" s="355" t="s">
        <v>5623</v>
      </c>
      <c r="D1259" s="356" t="s">
        <v>912</v>
      </c>
      <c r="E1259" s="357" t="s">
        <v>5624</v>
      </c>
      <c r="F1259" s="362" t="s">
        <v>5470</v>
      </c>
      <c r="G1259" s="526">
        <v>1</v>
      </c>
      <c r="H1259" s="358">
        <v>5.01</v>
      </c>
      <c r="I1259" s="359"/>
      <c r="J1259" s="356"/>
      <c r="K1259" s="188">
        <v>740</v>
      </c>
      <c r="L1259" s="188"/>
      <c r="M1259" s="203"/>
    </row>
    <row r="1260" spans="1:13" ht="15" customHeight="1">
      <c r="A1260" s="353" t="s">
        <v>4992</v>
      </c>
      <c r="B1260" s="381" t="s">
        <v>5555</v>
      </c>
      <c r="C1260" s="355" t="s">
        <v>5623</v>
      </c>
      <c r="D1260" s="356" t="s">
        <v>915</v>
      </c>
      <c r="E1260" s="357" t="s">
        <v>5624</v>
      </c>
      <c r="F1260" s="362" t="s">
        <v>5471</v>
      </c>
      <c r="G1260" s="526">
        <v>1</v>
      </c>
      <c r="H1260" s="358">
        <v>5.17</v>
      </c>
      <c r="I1260" s="359"/>
      <c r="J1260" s="356"/>
      <c r="K1260" s="188">
        <v>750</v>
      </c>
      <c r="L1260" s="188"/>
      <c r="M1260" s="203"/>
    </row>
    <row r="1261" spans="1:13" ht="15" customHeight="1">
      <c r="A1261" s="353" t="s">
        <v>4992</v>
      </c>
      <c r="B1261" s="381" t="s">
        <v>5556</v>
      </c>
      <c r="C1261" s="355" t="s">
        <v>5623</v>
      </c>
      <c r="D1261" s="356" t="s">
        <v>918</v>
      </c>
      <c r="E1261" s="357" t="s">
        <v>5624</v>
      </c>
      <c r="F1261" s="362" t="s">
        <v>5472</v>
      </c>
      <c r="G1261" s="526">
        <v>1</v>
      </c>
      <c r="H1261" s="358">
        <v>4.6500000000000004</v>
      </c>
      <c r="I1261" s="359"/>
      <c r="J1261" s="356"/>
      <c r="K1261" s="188">
        <v>860</v>
      </c>
      <c r="L1261" s="188"/>
      <c r="M1261" s="203"/>
    </row>
    <row r="1262" spans="1:13" ht="15" customHeight="1">
      <c r="A1262" s="353" t="s">
        <v>4992</v>
      </c>
      <c r="B1262" s="381" t="s">
        <v>5557</v>
      </c>
      <c r="C1262" s="355" t="s">
        <v>5623</v>
      </c>
      <c r="D1262" s="356" t="s">
        <v>921</v>
      </c>
      <c r="E1262" s="357" t="s">
        <v>5624</v>
      </c>
      <c r="F1262" s="362" t="s">
        <v>5473</v>
      </c>
      <c r="G1262" s="526">
        <v>1</v>
      </c>
      <c r="H1262" s="358">
        <v>5.8</v>
      </c>
      <c r="I1262" s="359"/>
      <c r="J1262" s="356"/>
      <c r="K1262" s="188">
        <v>690</v>
      </c>
      <c r="L1262" s="188"/>
      <c r="M1262" s="203"/>
    </row>
    <row r="1263" spans="1:13" ht="15" customHeight="1">
      <c r="A1263" s="353" t="s">
        <v>4992</v>
      </c>
      <c r="B1263" s="381" t="s">
        <v>5558</v>
      </c>
      <c r="C1263" s="355" t="s">
        <v>5623</v>
      </c>
      <c r="D1263" s="356" t="s">
        <v>5632</v>
      </c>
      <c r="E1263" s="357" t="s">
        <v>5624</v>
      </c>
      <c r="F1263" s="362" t="s">
        <v>5474</v>
      </c>
      <c r="G1263" s="526">
        <v>1</v>
      </c>
      <c r="H1263" s="358">
        <v>6.28</v>
      </c>
      <c r="I1263" s="359"/>
      <c r="J1263" s="356"/>
      <c r="K1263" s="188">
        <v>800</v>
      </c>
      <c r="L1263" s="188"/>
      <c r="M1263" s="203"/>
    </row>
    <row r="1264" spans="1:13" ht="15" customHeight="1">
      <c r="A1264" s="353" t="s">
        <v>4992</v>
      </c>
      <c r="B1264" s="381" t="s">
        <v>5559</v>
      </c>
      <c r="C1264" s="355" t="s">
        <v>5623</v>
      </c>
      <c r="D1264" s="356" t="s">
        <v>5628</v>
      </c>
      <c r="E1264" s="357" t="s">
        <v>5624</v>
      </c>
      <c r="F1264" s="362" t="s">
        <v>5475</v>
      </c>
      <c r="G1264" s="526">
        <v>1</v>
      </c>
      <c r="H1264" s="358">
        <v>6</v>
      </c>
      <c r="I1264" s="359"/>
      <c r="J1264" s="356"/>
      <c r="K1264" s="188">
        <v>800</v>
      </c>
      <c r="L1264" s="188"/>
      <c r="M1264" s="203"/>
    </row>
    <row r="1265" spans="1:13" ht="15" customHeight="1">
      <c r="A1265" s="353" t="s">
        <v>4992</v>
      </c>
      <c r="B1265" s="381" t="s">
        <v>5560</v>
      </c>
      <c r="C1265" s="355" t="s">
        <v>5623</v>
      </c>
      <c r="D1265" s="356" t="s">
        <v>930</v>
      </c>
      <c r="E1265" s="357" t="s">
        <v>5624</v>
      </c>
      <c r="F1265" s="362" t="s">
        <v>5476</v>
      </c>
      <c r="G1265" s="526">
        <v>1</v>
      </c>
      <c r="H1265" s="358">
        <v>6.11</v>
      </c>
      <c r="I1265" s="359"/>
      <c r="J1265" s="356"/>
      <c r="K1265" s="188">
        <v>850</v>
      </c>
      <c r="L1265" s="188"/>
      <c r="M1265" s="203"/>
    </row>
    <row r="1266" spans="1:13" ht="15" customHeight="1">
      <c r="A1266" s="353" t="s">
        <v>4992</v>
      </c>
      <c r="B1266" s="381" t="s">
        <v>5561</v>
      </c>
      <c r="C1266" s="355" t="s">
        <v>5623</v>
      </c>
      <c r="D1266" s="356" t="s">
        <v>933</v>
      </c>
      <c r="E1266" s="357" t="s">
        <v>5624</v>
      </c>
      <c r="F1266" s="362" t="s">
        <v>5477</v>
      </c>
      <c r="G1266" s="526">
        <v>1</v>
      </c>
      <c r="H1266" s="358">
        <v>6.15</v>
      </c>
      <c r="I1266" s="359"/>
      <c r="J1266" s="356"/>
      <c r="K1266" s="188">
        <v>850</v>
      </c>
      <c r="L1266" s="188"/>
      <c r="M1266" s="203"/>
    </row>
    <row r="1267" spans="1:13" ht="15" customHeight="1">
      <c r="A1267" s="353" t="s">
        <v>4992</v>
      </c>
      <c r="B1267" s="381" t="s">
        <v>5562</v>
      </c>
      <c r="C1267" s="355" t="s">
        <v>5623</v>
      </c>
      <c r="D1267" s="356" t="s">
        <v>936</v>
      </c>
      <c r="E1267" s="357" t="s">
        <v>5624</v>
      </c>
      <c r="F1267" s="362" t="s">
        <v>5478</v>
      </c>
      <c r="G1267" s="526">
        <v>1</v>
      </c>
      <c r="H1267" s="358">
        <v>5.8</v>
      </c>
      <c r="I1267" s="359"/>
      <c r="J1267" s="356"/>
      <c r="K1267" s="188">
        <v>970</v>
      </c>
      <c r="L1267" s="188"/>
      <c r="M1267" s="203"/>
    </row>
    <row r="1268" spans="1:13" ht="15" customHeight="1">
      <c r="A1268" s="353" t="s">
        <v>4992</v>
      </c>
      <c r="B1268" s="381" t="s">
        <v>5563</v>
      </c>
      <c r="C1268" s="355" t="s">
        <v>5623</v>
      </c>
      <c r="D1268" s="356" t="s">
        <v>5629</v>
      </c>
      <c r="E1268" s="357" t="s">
        <v>5624</v>
      </c>
      <c r="F1268" s="362" t="s">
        <v>5479</v>
      </c>
      <c r="G1268" s="526">
        <v>1</v>
      </c>
      <c r="H1268" s="358">
        <v>5.14</v>
      </c>
      <c r="I1268" s="359"/>
      <c r="J1268" s="356"/>
      <c r="K1268" s="188">
        <v>670</v>
      </c>
      <c r="L1268" s="188"/>
      <c r="M1268" s="203"/>
    </row>
    <row r="1269" spans="1:13" ht="15" customHeight="1">
      <c r="A1269" s="353" t="s">
        <v>4992</v>
      </c>
      <c r="B1269" s="381" t="s">
        <v>5564</v>
      </c>
      <c r="C1269" s="355" t="s">
        <v>5623</v>
      </c>
      <c r="D1269" s="356" t="s">
        <v>5630</v>
      </c>
      <c r="E1269" s="357" t="s">
        <v>5624</v>
      </c>
      <c r="F1269" s="362" t="s">
        <v>5480</v>
      </c>
      <c r="G1269" s="526">
        <v>1</v>
      </c>
      <c r="H1269" s="358">
        <v>0</v>
      </c>
      <c r="I1269" s="359"/>
      <c r="J1269" s="356"/>
      <c r="K1269" s="188">
        <v>1240</v>
      </c>
      <c r="L1269" s="188"/>
      <c r="M1269" s="203"/>
    </row>
    <row r="1270" spans="1:13" ht="15" customHeight="1">
      <c r="A1270" s="353" t="s">
        <v>4992</v>
      </c>
      <c r="B1270" s="381" t="s">
        <v>5565</v>
      </c>
      <c r="C1270" s="355" t="s">
        <v>5623</v>
      </c>
      <c r="D1270" s="356" t="s">
        <v>939</v>
      </c>
      <c r="E1270" s="357" t="s">
        <v>5624</v>
      </c>
      <c r="F1270" s="362" t="s">
        <v>5481</v>
      </c>
      <c r="G1270" s="526">
        <v>1</v>
      </c>
      <c r="H1270" s="358">
        <v>7.86</v>
      </c>
      <c r="I1270" s="359"/>
      <c r="J1270" s="356"/>
      <c r="K1270" s="188">
        <v>880</v>
      </c>
      <c r="L1270" s="188"/>
      <c r="M1270" s="203"/>
    </row>
    <row r="1271" spans="1:13" ht="15" customHeight="1">
      <c r="A1271" s="353" t="s">
        <v>4992</v>
      </c>
      <c r="B1271" s="381" t="s">
        <v>5566</v>
      </c>
      <c r="C1271" s="355" t="s">
        <v>5623</v>
      </c>
      <c r="D1271" s="356" t="s">
        <v>942</v>
      </c>
      <c r="E1271" s="357" t="s">
        <v>5624</v>
      </c>
      <c r="F1271" s="362" t="s">
        <v>5482</v>
      </c>
      <c r="G1271" s="526">
        <v>1</v>
      </c>
      <c r="H1271" s="358">
        <v>7.91</v>
      </c>
      <c r="I1271" s="359"/>
      <c r="J1271" s="356"/>
      <c r="K1271" s="188">
        <v>1060</v>
      </c>
      <c r="L1271" s="188"/>
      <c r="M1271" s="203"/>
    </row>
    <row r="1272" spans="1:13" ht="15" customHeight="1">
      <c r="A1272" s="353" t="s">
        <v>4992</v>
      </c>
      <c r="B1272" s="381" t="s">
        <v>5567</v>
      </c>
      <c r="C1272" s="355" t="s">
        <v>5623</v>
      </c>
      <c r="D1272" s="356" t="s">
        <v>945</v>
      </c>
      <c r="E1272" s="357" t="s">
        <v>5624</v>
      </c>
      <c r="F1272" s="362" t="s">
        <v>5483</v>
      </c>
      <c r="G1272" s="526">
        <v>1</v>
      </c>
      <c r="H1272" s="358">
        <v>7.98</v>
      </c>
      <c r="I1272" s="359"/>
      <c r="J1272" s="356"/>
      <c r="K1272" s="188">
        <v>1020</v>
      </c>
      <c r="L1272" s="188"/>
      <c r="M1272" s="203"/>
    </row>
    <row r="1273" spans="1:13" ht="15" customHeight="1">
      <c r="A1273" s="353" t="s">
        <v>4992</v>
      </c>
      <c r="B1273" s="381" t="s">
        <v>5568</v>
      </c>
      <c r="C1273" s="355" t="s">
        <v>5623</v>
      </c>
      <c r="D1273" s="356" t="s">
        <v>948</v>
      </c>
      <c r="E1273" s="357" t="s">
        <v>5624</v>
      </c>
      <c r="F1273" s="362" t="s">
        <v>5484</v>
      </c>
      <c r="G1273" s="526">
        <v>1</v>
      </c>
      <c r="H1273" s="358">
        <v>8.0500000000000007</v>
      </c>
      <c r="I1273" s="359"/>
      <c r="J1273" s="356"/>
      <c r="K1273" s="188">
        <v>1080</v>
      </c>
      <c r="L1273" s="188"/>
      <c r="M1273" s="203"/>
    </row>
    <row r="1274" spans="1:13" ht="15" customHeight="1">
      <c r="A1274" s="353" t="s">
        <v>4992</v>
      </c>
      <c r="B1274" s="381" t="s">
        <v>5569</v>
      </c>
      <c r="C1274" s="355" t="s">
        <v>5623</v>
      </c>
      <c r="D1274" s="356" t="s">
        <v>951</v>
      </c>
      <c r="E1274" s="357" t="s">
        <v>5624</v>
      </c>
      <c r="F1274" s="362" t="s">
        <v>5485</v>
      </c>
      <c r="G1274" s="526">
        <v>1</v>
      </c>
      <c r="H1274" s="358">
        <v>8.1199999999999992</v>
      </c>
      <c r="I1274" s="359"/>
      <c r="J1274" s="356"/>
      <c r="K1274" s="188">
        <v>1060</v>
      </c>
      <c r="L1274" s="188"/>
      <c r="M1274" s="203"/>
    </row>
    <row r="1275" spans="1:13" ht="15" customHeight="1">
      <c r="A1275" s="353" t="s">
        <v>4992</v>
      </c>
      <c r="B1275" s="381" t="s">
        <v>5570</v>
      </c>
      <c r="C1275" s="355" t="s">
        <v>5623</v>
      </c>
      <c r="D1275" s="356" t="s">
        <v>954</v>
      </c>
      <c r="E1275" s="357" t="s">
        <v>5624</v>
      </c>
      <c r="F1275" s="362" t="s">
        <v>5486</v>
      </c>
      <c r="G1275" s="526">
        <v>1</v>
      </c>
      <c r="H1275" s="358">
        <v>7.29</v>
      </c>
      <c r="I1275" s="359"/>
      <c r="J1275" s="356"/>
      <c r="K1275" s="188">
        <v>1330</v>
      </c>
      <c r="L1275" s="188"/>
      <c r="M1275" s="203"/>
    </row>
    <row r="1276" spans="1:13" ht="15" customHeight="1">
      <c r="A1276" s="353" t="s">
        <v>4992</v>
      </c>
      <c r="B1276" s="381" t="s">
        <v>5571</v>
      </c>
      <c r="C1276" s="355" t="s">
        <v>5623</v>
      </c>
      <c r="D1276" s="356" t="s">
        <v>957</v>
      </c>
      <c r="E1276" s="357" t="s">
        <v>5624</v>
      </c>
      <c r="F1276" s="362" t="s">
        <v>5487</v>
      </c>
      <c r="G1276" s="526">
        <v>1</v>
      </c>
      <c r="H1276" s="358">
        <v>4.49</v>
      </c>
      <c r="I1276" s="359"/>
      <c r="J1276" s="356"/>
      <c r="K1276" s="188">
        <v>560</v>
      </c>
      <c r="L1276" s="188"/>
      <c r="M1276" s="203"/>
    </row>
    <row r="1277" spans="1:13" ht="15" customHeight="1">
      <c r="A1277" s="353" t="s">
        <v>4992</v>
      </c>
      <c r="B1277" s="381" t="s">
        <v>5572</v>
      </c>
      <c r="C1277" s="355" t="s">
        <v>5623</v>
      </c>
      <c r="D1277" s="356" t="s">
        <v>960</v>
      </c>
      <c r="E1277" s="357" t="s">
        <v>5624</v>
      </c>
      <c r="F1277" s="362" t="s">
        <v>5488</v>
      </c>
      <c r="G1277" s="526">
        <v>1</v>
      </c>
      <c r="H1277" s="358">
        <v>1.08</v>
      </c>
      <c r="I1277" s="359"/>
      <c r="J1277" s="356"/>
      <c r="K1277" s="188">
        <v>170</v>
      </c>
      <c r="L1277" s="188"/>
      <c r="M1277" s="203"/>
    </row>
    <row r="1278" spans="1:13" ht="15" customHeight="1">
      <c r="A1278" s="353" t="s">
        <v>4992</v>
      </c>
      <c r="B1278" s="381" t="s">
        <v>5573</v>
      </c>
      <c r="C1278" s="355" t="s">
        <v>5623</v>
      </c>
      <c r="D1278" s="356" t="s">
        <v>963</v>
      </c>
      <c r="E1278" s="357" t="s">
        <v>5624</v>
      </c>
      <c r="F1278" s="362" t="s">
        <v>5489</v>
      </c>
      <c r="G1278" s="526">
        <v>1</v>
      </c>
      <c r="H1278" s="358">
        <v>1.55</v>
      </c>
      <c r="I1278" s="359"/>
      <c r="J1278" s="356"/>
      <c r="K1278" s="188">
        <v>220</v>
      </c>
      <c r="L1278" s="188"/>
      <c r="M1278" s="203"/>
    </row>
    <row r="1279" spans="1:13" ht="15" customHeight="1">
      <c r="A1279" s="353" t="s">
        <v>4992</v>
      </c>
      <c r="B1279" s="381" t="s">
        <v>5574</v>
      </c>
      <c r="C1279" s="355" t="s">
        <v>5623</v>
      </c>
      <c r="D1279" s="356" t="s">
        <v>966</v>
      </c>
      <c r="E1279" s="357" t="s">
        <v>5624</v>
      </c>
      <c r="F1279" s="362" t="s">
        <v>5490</v>
      </c>
      <c r="G1279" s="526">
        <v>1</v>
      </c>
      <c r="H1279" s="358">
        <v>2.5299999999999998</v>
      </c>
      <c r="I1279" s="359"/>
      <c r="J1279" s="356"/>
      <c r="K1279" s="188">
        <v>360</v>
      </c>
      <c r="L1279" s="188"/>
      <c r="M1279" s="203"/>
    </row>
    <row r="1280" spans="1:13" ht="15" customHeight="1">
      <c r="A1280" s="353" t="s">
        <v>4992</v>
      </c>
      <c r="B1280" s="381" t="s">
        <v>5575</v>
      </c>
      <c r="C1280" s="355" t="s">
        <v>5623</v>
      </c>
      <c r="D1280" s="356" t="s">
        <v>969</v>
      </c>
      <c r="E1280" s="357" t="s">
        <v>5624</v>
      </c>
      <c r="F1280" s="362" t="s">
        <v>5491</v>
      </c>
      <c r="G1280" s="526">
        <v>1</v>
      </c>
      <c r="H1280" s="358">
        <v>2.52</v>
      </c>
      <c r="I1280" s="359"/>
      <c r="J1280" s="356"/>
      <c r="K1280" s="188">
        <v>450</v>
      </c>
      <c r="L1280" s="188"/>
      <c r="M1280" s="203"/>
    </row>
    <row r="1281" spans="1:13" ht="15" customHeight="1">
      <c r="A1281" s="353" t="s">
        <v>4992</v>
      </c>
      <c r="B1281" s="381" t="s">
        <v>5576</v>
      </c>
      <c r="C1281" s="355" t="s">
        <v>5623</v>
      </c>
      <c r="D1281" s="356" t="s">
        <v>972</v>
      </c>
      <c r="E1281" s="357" t="s">
        <v>5624</v>
      </c>
      <c r="F1281" s="362" t="s">
        <v>5492</v>
      </c>
      <c r="G1281" s="526">
        <v>1</v>
      </c>
      <c r="H1281" s="358">
        <v>3.1</v>
      </c>
      <c r="I1281" s="359"/>
      <c r="J1281" s="356"/>
      <c r="K1281" s="188">
        <v>420</v>
      </c>
      <c r="L1281" s="188"/>
      <c r="M1281" s="203"/>
    </row>
    <row r="1282" spans="1:13" ht="15" customHeight="1">
      <c r="A1282" s="353" t="s">
        <v>4992</v>
      </c>
      <c r="B1282" s="381" t="s">
        <v>5577</v>
      </c>
      <c r="C1282" s="355" t="s">
        <v>5623</v>
      </c>
      <c r="D1282" s="356" t="s">
        <v>975</v>
      </c>
      <c r="E1282" s="357" t="s">
        <v>5624</v>
      </c>
      <c r="F1282" s="362" t="s">
        <v>5493</v>
      </c>
      <c r="G1282" s="526">
        <v>1</v>
      </c>
      <c r="H1282" s="358">
        <v>2.97</v>
      </c>
      <c r="I1282" s="359"/>
      <c r="J1282" s="356"/>
      <c r="K1282" s="188">
        <v>530</v>
      </c>
      <c r="L1282" s="188"/>
      <c r="M1282" s="203"/>
    </row>
    <row r="1283" spans="1:13" ht="15" customHeight="1">
      <c r="A1283" s="353" t="s">
        <v>4992</v>
      </c>
      <c r="B1283" s="381" t="s">
        <v>5578</v>
      </c>
      <c r="C1283" s="355" t="s">
        <v>5623</v>
      </c>
      <c r="D1283" s="356" t="s">
        <v>978</v>
      </c>
      <c r="E1283" s="357" t="s">
        <v>5624</v>
      </c>
      <c r="F1283" s="362" t="s">
        <v>5494</v>
      </c>
      <c r="G1283" s="526">
        <v>1</v>
      </c>
      <c r="H1283" s="358">
        <v>4.09</v>
      </c>
      <c r="I1283" s="359"/>
      <c r="J1283" s="356"/>
      <c r="K1283" s="188">
        <v>530</v>
      </c>
      <c r="L1283" s="188"/>
      <c r="M1283" s="203"/>
    </row>
    <row r="1284" spans="1:13" ht="15" customHeight="1">
      <c r="A1284" s="353" t="s">
        <v>4992</v>
      </c>
      <c r="B1284" s="381" t="s">
        <v>5579</v>
      </c>
      <c r="C1284" s="355" t="s">
        <v>5623</v>
      </c>
      <c r="D1284" s="356" t="s">
        <v>981</v>
      </c>
      <c r="E1284" s="357" t="s">
        <v>5624</v>
      </c>
      <c r="F1284" s="362" t="s">
        <v>5495</v>
      </c>
      <c r="G1284" s="526">
        <v>1</v>
      </c>
      <c r="H1284" s="358">
        <v>3.92</v>
      </c>
      <c r="I1284" s="359"/>
      <c r="J1284" s="356"/>
      <c r="K1284" s="188">
        <v>690</v>
      </c>
      <c r="L1284" s="188"/>
      <c r="M1284" s="203"/>
    </row>
    <row r="1285" spans="1:13" ht="15" customHeight="1">
      <c r="A1285" s="353" t="s">
        <v>4992</v>
      </c>
      <c r="B1285" s="381" t="s">
        <v>5580</v>
      </c>
      <c r="C1285" s="355" t="s">
        <v>5623</v>
      </c>
      <c r="D1285" s="356" t="s">
        <v>5631</v>
      </c>
      <c r="E1285" s="357" t="s">
        <v>5624</v>
      </c>
      <c r="F1285" s="362" t="s">
        <v>5496</v>
      </c>
      <c r="G1285" s="526">
        <v>1</v>
      </c>
      <c r="H1285" s="358">
        <v>6.82</v>
      </c>
      <c r="I1285" s="359"/>
      <c r="J1285" s="356"/>
      <c r="K1285" s="188">
        <v>860</v>
      </c>
      <c r="L1285" s="188"/>
      <c r="M1285" s="203"/>
    </row>
    <row r="1286" spans="1:13" ht="15" customHeight="1">
      <c r="A1286" s="353" t="s">
        <v>4992</v>
      </c>
      <c r="B1286" s="381" t="s">
        <v>5581</v>
      </c>
      <c r="C1286" s="355" t="s">
        <v>5623</v>
      </c>
      <c r="D1286" s="356" t="s">
        <v>2250</v>
      </c>
      <c r="E1286" s="357" t="s">
        <v>15</v>
      </c>
      <c r="F1286" s="362" t="s">
        <v>5497</v>
      </c>
      <c r="G1286" s="526">
        <v>1</v>
      </c>
      <c r="H1286" s="358">
        <v>3.05</v>
      </c>
      <c r="I1286" s="359"/>
      <c r="J1286" s="356"/>
      <c r="K1286" s="188">
        <v>390</v>
      </c>
      <c r="L1286" s="188"/>
      <c r="M1286" s="203"/>
    </row>
    <row r="1287" spans="1:13" ht="15" customHeight="1">
      <c r="A1287" s="353" t="s">
        <v>4992</v>
      </c>
      <c r="B1287" s="381" t="s">
        <v>5582</v>
      </c>
      <c r="C1287" s="355" t="s">
        <v>5623</v>
      </c>
      <c r="D1287" s="356" t="s">
        <v>870</v>
      </c>
      <c r="E1287" s="357" t="s">
        <v>15</v>
      </c>
      <c r="F1287" s="362" t="s">
        <v>5498</v>
      </c>
      <c r="G1287" s="526">
        <v>1</v>
      </c>
      <c r="H1287" s="358">
        <v>3.12</v>
      </c>
      <c r="I1287" s="359"/>
      <c r="J1287" s="356"/>
      <c r="K1287" s="188">
        <v>440</v>
      </c>
      <c r="L1287" s="188"/>
      <c r="M1287" s="203"/>
    </row>
    <row r="1288" spans="1:13" ht="15" customHeight="1">
      <c r="A1288" s="353" t="s">
        <v>4992</v>
      </c>
      <c r="B1288" s="381" t="s">
        <v>5583</v>
      </c>
      <c r="C1288" s="355" t="s">
        <v>5623</v>
      </c>
      <c r="D1288" s="356" t="s">
        <v>873</v>
      </c>
      <c r="E1288" s="357" t="s">
        <v>15</v>
      </c>
      <c r="F1288" s="362" t="s">
        <v>5499</v>
      </c>
      <c r="G1288" s="526">
        <v>1</v>
      </c>
      <c r="H1288" s="358">
        <v>3.12</v>
      </c>
      <c r="I1288" s="359"/>
      <c r="J1288" s="356"/>
      <c r="K1288" s="188">
        <v>460</v>
      </c>
      <c r="L1288" s="188"/>
      <c r="M1288" s="203"/>
    </row>
    <row r="1289" spans="1:13" ht="15" customHeight="1">
      <c r="A1289" s="353" t="s">
        <v>4992</v>
      </c>
      <c r="B1289" s="381" t="s">
        <v>5584</v>
      </c>
      <c r="C1289" s="355" t="s">
        <v>5623</v>
      </c>
      <c r="D1289" s="356" t="s">
        <v>876</v>
      </c>
      <c r="E1289" s="357" t="s">
        <v>15</v>
      </c>
      <c r="F1289" s="362" t="s">
        <v>5500</v>
      </c>
      <c r="G1289" s="526">
        <v>1</v>
      </c>
      <c r="H1289" s="358">
        <v>3.13</v>
      </c>
      <c r="I1289" s="359"/>
      <c r="J1289" s="356"/>
      <c r="K1289" s="188">
        <v>520</v>
      </c>
      <c r="L1289" s="188"/>
      <c r="M1289" s="203"/>
    </row>
    <row r="1290" spans="1:13" ht="15" customHeight="1">
      <c r="A1290" s="353" t="s">
        <v>4992</v>
      </c>
      <c r="B1290" s="381" t="s">
        <v>5585</v>
      </c>
      <c r="C1290" s="355" t="s">
        <v>5623</v>
      </c>
      <c r="D1290" s="356" t="s">
        <v>879</v>
      </c>
      <c r="E1290" s="357" t="s">
        <v>15</v>
      </c>
      <c r="F1290" s="362" t="s">
        <v>5501</v>
      </c>
      <c r="G1290" s="526">
        <v>1</v>
      </c>
      <c r="H1290" s="358">
        <v>3.19</v>
      </c>
      <c r="I1290" s="359"/>
      <c r="J1290" s="356"/>
      <c r="K1290" s="188">
        <v>540</v>
      </c>
      <c r="L1290" s="188"/>
      <c r="M1290" s="203"/>
    </row>
    <row r="1291" spans="1:13" ht="15" customHeight="1">
      <c r="A1291" s="353" t="s">
        <v>4992</v>
      </c>
      <c r="B1291" s="381" t="s">
        <v>5586</v>
      </c>
      <c r="C1291" s="355" t="s">
        <v>5623</v>
      </c>
      <c r="D1291" s="356" t="s">
        <v>882</v>
      </c>
      <c r="E1291" s="357" t="s">
        <v>15</v>
      </c>
      <c r="F1291" s="362" t="s">
        <v>5502</v>
      </c>
      <c r="G1291" s="526">
        <v>1</v>
      </c>
      <c r="H1291" s="358">
        <v>3.05</v>
      </c>
      <c r="I1291" s="359"/>
      <c r="J1291" s="356"/>
      <c r="K1291" s="188">
        <v>500</v>
      </c>
      <c r="L1291" s="188"/>
      <c r="M1291" s="203"/>
    </row>
    <row r="1292" spans="1:13" ht="15" customHeight="1">
      <c r="A1292" s="353" t="s">
        <v>4992</v>
      </c>
      <c r="B1292" s="381" t="s">
        <v>5593</v>
      </c>
      <c r="C1292" s="355" t="s">
        <v>5623</v>
      </c>
      <c r="D1292" s="356" t="s">
        <v>5625</v>
      </c>
      <c r="E1292" s="357" t="s">
        <v>15</v>
      </c>
      <c r="F1292" s="362" t="s">
        <v>5503</v>
      </c>
      <c r="G1292" s="526">
        <v>1</v>
      </c>
      <c r="H1292" s="358">
        <v>4.01</v>
      </c>
      <c r="I1292" s="359"/>
      <c r="J1292" s="356"/>
      <c r="K1292" s="188">
        <v>500</v>
      </c>
      <c r="L1292" s="188"/>
      <c r="M1292" s="203"/>
    </row>
    <row r="1293" spans="1:13" ht="15" customHeight="1">
      <c r="A1293" s="353" t="s">
        <v>4992</v>
      </c>
      <c r="B1293" s="381" t="s">
        <v>5587</v>
      </c>
      <c r="C1293" s="355" t="s">
        <v>5623</v>
      </c>
      <c r="D1293" s="356" t="s">
        <v>5626</v>
      </c>
      <c r="E1293" s="357" t="s">
        <v>15</v>
      </c>
      <c r="F1293" s="362" t="s">
        <v>5504</v>
      </c>
      <c r="G1293" s="526">
        <v>1</v>
      </c>
      <c r="H1293" s="358">
        <v>4.1500000000000004</v>
      </c>
      <c r="I1293" s="359"/>
      <c r="J1293" s="356"/>
      <c r="K1293" s="188">
        <v>550</v>
      </c>
      <c r="L1293" s="188"/>
      <c r="M1293" s="203"/>
    </row>
    <row r="1294" spans="1:13" ht="15" customHeight="1">
      <c r="A1294" s="353" t="s">
        <v>4992</v>
      </c>
      <c r="B1294" s="328" t="s">
        <v>5594</v>
      </c>
      <c r="C1294" s="355" t="s">
        <v>5623</v>
      </c>
      <c r="D1294" s="356" t="s">
        <v>5627</v>
      </c>
      <c r="E1294" s="357" t="s">
        <v>15</v>
      </c>
      <c r="F1294" s="362" t="s">
        <v>5505</v>
      </c>
      <c r="G1294" s="526">
        <v>1</v>
      </c>
      <c r="H1294" s="358">
        <v>4.09</v>
      </c>
      <c r="I1294" s="359"/>
      <c r="J1294" s="356"/>
      <c r="K1294" s="188">
        <v>580</v>
      </c>
      <c r="L1294" s="188"/>
      <c r="M1294" s="203"/>
    </row>
    <row r="1295" spans="1:13" ht="15" customHeight="1">
      <c r="A1295" s="353" t="s">
        <v>4992</v>
      </c>
      <c r="B1295" s="381" t="s">
        <v>5588</v>
      </c>
      <c r="C1295" s="355" t="s">
        <v>5623</v>
      </c>
      <c r="D1295" s="356" t="s">
        <v>894</v>
      </c>
      <c r="E1295" s="357" t="s">
        <v>15</v>
      </c>
      <c r="F1295" s="362" t="s">
        <v>5506</v>
      </c>
      <c r="G1295" s="526">
        <v>1</v>
      </c>
      <c r="H1295" s="358">
        <v>4.0999999999999996</v>
      </c>
      <c r="I1295" s="359"/>
      <c r="J1295" s="356"/>
      <c r="K1295" s="188">
        <v>630</v>
      </c>
      <c r="L1295" s="188"/>
      <c r="M1295" s="203"/>
    </row>
    <row r="1296" spans="1:13" ht="15" customHeight="1">
      <c r="A1296" s="353" t="s">
        <v>4992</v>
      </c>
      <c r="B1296" s="328" t="s">
        <v>5589</v>
      </c>
      <c r="C1296" s="355" t="s">
        <v>5623</v>
      </c>
      <c r="D1296" s="356" t="s">
        <v>897</v>
      </c>
      <c r="E1296" s="357" t="s">
        <v>15</v>
      </c>
      <c r="F1296" s="362" t="s">
        <v>5507</v>
      </c>
      <c r="G1296" s="526">
        <v>1</v>
      </c>
      <c r="H1296" s="358">
        <v>4.0999999999999996</v>
      </c>
      <c r="I1296" s="359"/>
      <c r="J1296" s="356"/>
      <c r="K1296" s="188">
        <v>650</v>
      </c>
      <c r="L1296" s="188"/>
      <c r="M1296" s="203"/>
    </row>
    <row r="1297" spans="1:13" ht="15" customHeight="1">
      <c r="A1297" s="353" t="s">
        <v>4992</v>
      </c>
      <c r="B1297" s="381" t="s">
        <v>5590</v>
      </c>
      <c r="C1297" s="355" t="s">
        <v>5623</v>
      </c>
      <c r="D1297" s="356" t="s">
        <v>4426</v>
      </c>
      <c r="E1297" s="357" t="s">
        <v>15</v>
      </c>
      <c r="F1297" s="362" t="s">
        <v>5508</v>
      </c>
      <c r="G1297" s="526">
        <v>1</v>
      </c>
      <c r="H1297" s="358">
        <v>3.76</v>
      </c>
      <c r="I1297" s="359"/>
      <c r="J1297" s="356"/>
      <c r="K1297" s="188">
        <v>690</v>
      </c>
      <c r="L1297" s="188"/>
      <c r="M1297" s="203"/>
    </row>
    <row r="1298" spans="1:13" ht="15" customHeight="1">
      <c r="A1298" s="353" t="s">
        <v>4992</v>
      </c>
      <c r="B1298" s="381" t="s">
        <v>5595</v>
      </c>
      <c r="C1298" s="355" t="s">
        <v>5623</v>
      </c>
      <c r="D1298" s="356" t="s">
        <v>903</v>
      </c>
      <c r="E1298" s="357" t="s">
        <v>15</v>
      </c>
      <c r="F1298" s="362" t="s">
        <v>5509</v>
      </c>
      <c r="G1298" s="526">
        <v>1</v>
      </c>
      <c r="H1298" s="358">
        <v>4.99</v>
      </c>
      <c r="I1298" s="359"/>
      <c r="J1298" s="356"/>
      <c r="K1298" s="188">
        <v>620</v>
      </c>
      <c r="L1298" s="188"/>
      <c r="M1298" s="203"/>
    </row>
    <row r="1299" spans="1:13" ht="15" customHeight="1">
      <c r="A1299" s="353" t="s">
        <v>4992</v>
      </c>
      <c r="B1299" s="328" t="s">
        <v>5596</v>
      </c>
      <c r="C1299" s="355" t="s">
        <v>5623</v>
      </c>
      <c r="D1299" s="356" t="s">
        <v>906</v>
      </c>
      <c r="E1299" s="357" t="s">
        <v>15</v>
      </c>
      <c r="F1299" s="362" t="s">
        <v>5510</v>
      </c>
      <c r="G1299" s="526">
        <v>1</v>
      </c>
      <c r="H1299" s="358">
        <v>5.12</v>
      </c>
      <c r="I1299" s="359"/>
      <c r="J1299" s="356"/>
      <c r="K1299" s="188">
        <v>660</v>
      </c>
      <c r="L1299" s="188"/>
      <c r="M1299" s="203"/>
    </row>
    <row r="1300" spans="1:13" ht="15" customHeight="1">
      <c r="A1300" s="353" t="s">
        <v>4992</v>
      </c>
      <c r="B1300" s="381" t="s">
        <v>5597</v>
      </c>
      <c r="C1300" s="355" t="s">
        <v>5623</v>
      </c>
      <c r="D1300" s="356" t="s">
        <v>909</v>
      </c>
      <c r="E1300" s="357" t="s">
        <v>15</v>
      </c>
      <c r="F1300" s="362" t="s">
        <v>5511</v>
      </c>
      <c r="G1300" s="526">
        <v>1</v>
      </c>
      <c r="H1300" s="358">
        <v>5.05</v>
      </c>
      <c r="I1300" s="359"/>
      <c r="J1300" s="356"/>
      <c r="K1300" s="188">
        <v>690</v>
      </c>
      <c r="L1300" s="188"/>
      <c r="M1300" s="203"/>
    </row>
    <row r="1301" spans="1:13" ht="15" customHeight="1">
      <c r="A1301" s="353" t="s">
        <v>4992</v>
      </c>
      <c r="B1301" s="328" t="s">
        <v>5591</v>
      </c>
      <c r="C1301" s="355" t="s">
        <v>5623</v>
      </c>
      <c r="D1301" s="356" t="s">
        <v>912</v>
      </c>
      <c r="E1301" s="357" t="s">
        <v>15</v>
      </c>
      <c r="F1301" s="362" t="s">
        <v>5512</v>
      </c>
      <c r="G1301" s="526">
        <v>1</v>
      </c>
      <c r="H1301" s="358">
        <v>5.01</v>
      </c>
      <c r="I1301" s="359"/>
      <c r="J1301" s="356"/>
      <c r="K1301" s="188">
        <v>740</v>
      </c>
      <c r="L1301" s="188"/>
      <c r="M1301" s="203"/>
    </row>
    <row r="1302" spans="1:13" ht="15" customHeight="1">
      <c r="A1302" s="353" t="s">
        <v>4992</v>
      </c>
      <c r="B1302" s="381" t="s">
        <v>5592</v>
      </c>
      <c r="C1302" s="355" t="s">
        <v>5623</v>
      </c>
      <c r="D1302" s="356" t="s">
        <v>915</v>
      </c>
      <c r="E1302" s="357" t="s">
        <v>15</v>
      </c>
      <c r="F1302" s="362" t="s">
        <v>5513</v>
      </c>
      <c r="G1302" s="526">
        <v>1</v>
      </c>
      <c r="H1302" s="358">
        <v>5.17</v>
      </c>
      <c r="I1302" s="359"/>
      <c r="J1302" s="356"/>
      <c r="K1302" s="188">
        <v>750</v>
      </c>
      <c r="L1302" s="188"/>
      <c r="M1302" s="203"/>
    </row>
    <row r="1303" spans="1:13" ht="15" customHeight="1">
      <c r="A1303" s="353" t="s">
        <v>4992</v>
      </c>
      <c r="B1303" s="381" t="s">
        <v>5598</v>
      </c>
      <c r="C1303" s="355" t="s">
        <v>5623</v>
      </c>
      <c r="D1303" s="356" t="s">
        <v>918</v>
      </c>
      <c r="E1303" s="357" t="s">
        <v>15</v>
      </c>
      <c r="F1303" s="362" t="s">
        <v>5514</v>
      </c>
      <c r="G1303" s="526">
        <v>1</v>
      </c>
      <c r="H1303" s="358">
        <v>4.6500000000000004</v>
      </c>
      <c r="I1303" s="359"/>
      <c r="J1303" s="356"/>
      <c r="K1303" s="188">
        <v>860</v>
      </c>
      <c r="L1303" s="188"/>
      <c r="M1303" s="203"/>
    </row>
    <row r="1304" spans="1:13" ht="15" customHeight="1">
      <c r="A1304" s="353" t="s">
        <v>4992</v>
      </c>
      <c r="B1304" s="381" t="s">
        <v>5599</v>
      </c>
      <c r="C1304" s="355" t="s">
        <v>5623</v>
      </c>
      <c r="D1304" s="356" t="s">
        <v>921</v>
      </c>
      <c r="E1304" s="357" t="s">
        <v>15</v>
      </c>
      <c r="F1304" s="362" t="s">
        <v>5515</v>
      </c>
      <c r="G1304" s="526">
        <v>1</v>
      </c>
      <c r="H1304" s="358">
        <v>5.8</v>
      </c>
      <c r="I1304" s="359"/>
      <c r="J1304" s="356"/>
      <c r="K1304" s="188">
        <v>690</v>
      </c>
      <c r="L1304" s="188"/>
      <c r="M1304" s="203"/>
    </row>
    <row r="1305" spans="1:13" ht="15" customHeight="1">
      <c r="A1305" s="353" t="s">
        <v>4992</v>
      </c>
      <c r="B1305" s="381" t="s">
        <v>5600</v>
      </c>
      <c r="C1305" s="355" t="s">
        <v>5623</v>
      </c>
      <c r="D1305" s="356" t="s">
        <v>5632</v>
      </c>
      <c r="E1305" s="357" t="s">
        <v>15</v>
      </c>
      <c r="F1305" s="362" t="s">
        <v>5516</v>
      </c>
      <c r="G1305" s="526">
        <v>1</v>
      </c>
      <c r="H1305" s="358">
        <v>6.28</v>
      </c>
      <c r="I1305" s="359"/>
      <c r="J1305" s="356"/>
      <c r="K1305" s="188">
        <v>800</v>
      </c>
      <c r="L1305" s="188"/>
      <c r="M1305" s="203"/>
    </row>
    <row r="1306" spans="1:13" ht="15" customHeight="1">
      <c r="A1306" s="353" t="s">
        <v>4992</v>
      </c>
      <c r="B1306" s="381" t="s">
        <v>5601</v>
      </c>
      <c r="C1306" s="355" t="s">
        <v>5623</v>
      </c>
      <c r="D1306" s="356" t="s">
        <v>5628</v>
      </c>
      <c r="E1306" s="357" t="s">
        <v>15</v>
      </c>
      <c r="F1306" s="362" t="s">
        <v>5517</v>
      </c>
      <c r="G1306" s="526">
        <v>1</v>
      </c>
      <c r="H1306" s="358">
        <v>6</v>
      </c>
      <c r="I1306" s="359"/>
      <c r="J1306" s="356"/>
      <c r="K1306" s="188">
        <v>800</v>
      </c>
      <c r="L1306" s="188"/>
      <c r="M1306" s="203"/>
    </row>
    <row r="1307" spans="1:13" ht="15" customHeight="1">
      <c r="A1307" s="353" t="s">
        <v>4992</v>
      </c>
      <c r="B1307" s="381" t="s">
        <v>5602</v>
      </c>
      <c r="C1307" s="355" t="s">
        <v>5623</v>
      </c>
      <c r="D1307" s="356" t="s">
        <v>930</v>
      </c>
      <c r="E1307" s="357" t="s">
        <v>15</v>
      </c>
      <c r="F1307" s="362" t="s">
        <v>5518</v>
      </c>
      <c r="G1307" s="526">
        <v>1</v>
      </c>
      <c r="H1307" s="358">
        <v>6.11</v>
      </c>
      <c r="I1307" s="359"/>
      <c r="J1307" s="356"/>
      <c r="K1307" s="188">
        <v>850</v>
      </c>
      <c r="L1307" s="188"/>
      <c r="M1307" s="203"/>
    </row>
    <row r="1308" spans="1:13" ht="15" customHeight="1">
      <c r="A1308" s="353" t="s">
        <v>4992</v>
      </c>
      <c r="B1308" s="381" t="s">
        <v>5603</v>
      </c>
      <c r="C1308" s="355" t="s">
        <v>5623</v>
      </c>
      <c r="D1308" s="356" t="s">
        <v>933</v>
      </c>
      <c r="E1308" s="357" t="s">
        <v>15</v>
      </c>
      <c r="F1308" s="362" t="s">
        <v>5519</v>
      </c>
      <c r="G1308" s="526">
        <v>1</v>
      </c>
      <c r="H1308" s="358">
        <v>6.15</v>
      </c>
      <c r="I1308" s="359"/>
      <c r="J1308" s="356"/>
      <c r="K1308" s="188">
        <v>850</v>
      </c>
      <c r="L1308" s="188"/>
      <c r="M1308" s="203"/>
    </row>
    <row r="1309" spans="1:13" ht="15" customHeight="1">
      <c r="A1309" s="353" t="s">
        <v>4992</v>
      </c>
      <c r="B1309" s="381" t="s">
        <v>5604</v>
      </c>
      <c r="C1309" s="355" t="s">
        <v>5623</v>
      </c>
      <c r="D1309" s="356" t="s">
        <v>936</v>
      </c>
      <c r="E1309" s="357" t="s">
        <v>15</v>
      </c>
      <c r="F1309" s="362" t="s">
        <v>5520</v>
      </c>
      <c r="G1309" s="526">
        <v>1</v>
      </c>
      <c r="H1309" s="358">
        <v>5.8</v>
      </c>
      <c r="I1309" s="359"/>
      <c r="J1309" s="356"/>
      <c r="K1309" s="188">
        <v>970</v>
      </c>
      <c r="L1309" s="188"/>
      <c r="M1309" s="203"/>
    </row>
    <row r="1310" spans="1:13" ht="15" customHeight="1">
      <c r="A1310" s="353" t="s">
        <v>4992</v>
      </c>
      <c r="B1310" s="381" t="s">
        <v>5605</v>
      </c>
      <c r="C1310" s="355" t="s">
        <v>5623</v>
      </c>
      <c r="D1310" s="356" t="s">
        <v>5629</v>
      </c>
      <c r="E1310" s="357" t="s">
        <v>15</v>
      </c>
      <c r="F1310" s="362" t="s">
        <v>5521</v>
      </c>
      <c r="G1310" s="526">
        <v>1</v>
      </c>
      <c r="H1310" s="358">
        <v>5.14</v>
      </c>
      <c r="I1310" s="359"/>
      <c r="J1310" s="356"/>
      <c r="K1310" s="188">
        <v>670</v>
      </c>
      <c r="L1310" s="188"/>
      <c r="M1310" s="203"/>
    </row>
    <row r="1311" spans="1:13" ht="15" customHeight="1">
      <c r="A1311" s="353" t="s">
        <v>4992</v>
      </c>
      <c r="B1311" s="381" t="s">
        <v>5606</v>
      </c>
      <c r="C1311" s="355" t="s">
        <v>5623</v>
      </c>
      <c r="D1311" s="356" t="s">
        <v>5630</v>
      </c>
      <c r="E1311" s="357" t="s">
        <v>15</v>
      </c>
      <c r="F1311" s="362" t="s">
        <v>5522</v>
      </c>
      <c r="G1311" s="526">
        <v>1</v>
      </c>
      <c r="H1311" s="358">
        <v>0</v>
      </c>
      <c r="I1311" s="359"/>
      <c r="J1311" s="356"/>
      <c r="K1311" s="188">
        <v>1240</v>
      </c>
      <c r="L1311" s="188"/>
      <c r="M1311" s="203"/>
    </row>
    <row r="1312" spans="1:13" ht="15" customHeight="1">
      <c r="A1312" s="353" t="s">
        <v>4992</v>
      </c>
      <c r="B1312" s="381" t="s">
        <v>5607</v>
      </c>
      <c r="C1312" s="355" t="s">
        <v>5623</v>
      </c>
      <c r="D1312" s="356" t="s">
        <v>939</v>
      </c>
      <c r="E1312" s="357" t="s">
        <v>15</v>
      </c>
      <c r="F1312" s="362" t="s">
        <v>5523</v>
      </c>
      <c r="G1312" s="526">
        <v>1</v>
      </c>
      <c r="H1312" s="358">
        <v>7.86</v>
      </c>
      <c r="I1312" s="359"/>
      <c r="J1312" s="356"/>
      <c r="K1312" s="188">
        <v>880</v>
      </c>
      <c r="L1312" s="188"/>
      <c r="M1312" s="203"/>
    </row>
    <row r="1313" spans="1:13" ht="15" customHeight="1">
      <c r="A1313" s="353" t="s">
        <v>4992</v>
      </c>
      <c r="B1313" s="381" t="s">
        <v>5608</v>
      </c>
      <c r="C1313" s="355" t="s">
        <v>5623</v>
      </c>
      <c r="D1313" s="356" t="s">
        <v>942</v>
      </c>
      <c r="E1313" s="357" t="s">
        <v>15</v>
      </c>
      <c r="F1313" s="362" t="s">
        <v>5524</v>
      </c>
      <c r="G1313" s="526">
        <v>1</v>
      </c>
      <c r="H1313" s="358">
        <v>7.91</v>
      </c>
      <c r="I1313" s="359"/>
      <c r="J1313" s="356"/>
      <c r="K1313" s="188">
        <v>1060</v>
      </c>
      <c r="L1313" s="188"/>
      <c r="M1313" s="203"/>
    </row>
    <row r="1314" spans="1:13" ht="15" customHeight="1">
      <c r="A1314" s="353" t="s">
        <v>4992</v>
      </c>
      <c r="B1314" s="381" t="s">
        <v>5609</v>
      </c>
      <c r="C1314" s="355" t="s">
        <v>5623</v>
      </c>
      <c r="D1314" s="356" t="s">
        <v>945</v>
      </c>
      <c r="E1314" s="357" t="s">
        <v>15</v>
      </c>
      <c r="F1314" s="362" t="s">
        <v>5525</v>
      </c>
      <c r="G1314" s="526">
        <v>1</v>
      </c>
      <c r="H1314" s="358">
        <v>7.98</v>
      </c>
      <c r="I1314" s="359"/>
      <c r="J1314" s="356"/>
      <c r="K1314" s="188">
        <v>1020</v>
      </c>
      <c r="L1314" s="188"/>
      <c r="M1314" s="203"/>
    </row>
    <row r="1315" spans="1:13" ht="15" customHeight="1">
      <c r="A1315" s="353" t="s">
        <v>4992</v>
      </c>
      <c r="B1315" s="381" t="s">
        <v>5610</v>
      </c>
      <c r="C1315" s="355" t="s">
        <v>5623</v>
      </c>
      <c r="D1315" s="356" t="s">
        <v>948</v>
      </c>
      <c r="E1315" s="357" t="s">
        <v>15</v>
      </c>
      <c r="F1315" s="362" t="s">
        <v>5526</v>
      </c>
      <c r="G1315" s="526">
        <v>1</v>
      </c>
      <c r="H1315" s="358">
        <v>8.0500000000000007</v>
      </c>
      <c r="I1315" s="359"/>
      <c r="J1315" s="356"/>
      <c r="K1315" s="188">
        <v>1080</v>
      </c>
      <c r="L1315" s="188"/>
      <c r="M1315" s="203"/>
    </row>
    <row r="1316" spans="1:13" ht="15" customHeight="1">
      <c r="A1316" s="353" t="s">
        <v>4992</v>
      </c>
      <c r="B1316" s="381" t="s">
        <v>5611</v>
      </c>
      <c r="C1316" s="355" t="s">
        <v>5623</v>
      </c>
      <c r="D1316" s="356" t="s">
        <v>951</v>
      </c>
      <c r="E1316" s="357" t="s">
        <v>15</v>
      </c>
      <c r="F1316" s="362" t="s">
        <v>5527</v>
      </c>
      <c r="G1316" s="526">
        <v>1</v>
      </c>
      <c r="H1316" s="358">
        <v>8.1199999999999992</v>
      </c>
      <c r="I1316" s="359"/>
      <c r="J1316" s="356"/>
      <c r="K1316" s="188">
        <v>1060</v>
      </c>
      <c r="L1316" s="188"/>
      <c r="M1316" s="203"/>
    </row>
    <row r="1317" spans="1:13" ht="15" customHeight="1">
      <c r="A1317" s="353" t="s">
        <v>4992</v>
      </c>
      <c r="B1317" s="381" t="s">
        <v>5612</v>
      </c>
      <c r="C1317" s="355" t="s">
        <v>5623</v>
      </c>
      <c r="D1317" s="356" t="s">
        <v>954</v>
      </c>
      <c r="E1317" s="357" t="s">
        <v>15</v>
      </c>
      <c r="F1317" s="362" t="s">
        <v>5528</v>
      </c>
      <c r="G1317" s="526">
        <v>1</v>
      </c>
      <c r="H1317" s="358">
        <v>7.29</v>
      </c>
      <c r="I1317" s="359"/>
      <c r="J1317" s="356"/>
      <c r="K1317" s="188">
        <v>1330</v>
      </c>
      <c r="L1317" s="188"/>
      <c r="M1317" s="203"/>
    </row>
    <row r="1318" spans="1:13" ht="15" customHeight="1">
      <c r="A1318" s="353" t="s">
        <v>4992</v>
      </c>
      <c r="B1318" s="381" t="s">
        <v>5613</v>
      </c>
      <c r="C1318" s="355" t="s">
        <v>5623</v>
      </c>
      <c r="D1318" s="356" t="s">
        <v>957</v>
      </c>
      <c r="E1318" s="357" t="s">
        <v>15</v>
      </c>
      <c r="F1318" s="362" t="s">
        <v>5529</v>
      </c>
      <c r="G1318" s="526">
        <v>1</v>
      </c>
      <c r="H1318" s="358">
        <v>4.49</v>
      </c>
      <c r="I1318" s="359"/>
      <c r="J1318" s="356"/>
      <c r="K1318" s="188">
        <v>560</v>
      </c>
      <c r="L1318" s="188"/>
      <c r="M1318" s="203"/>
    </row>
    <row r="1319" spans="1:13" ht="15" customHeight="1">
      <c r="A1319" s="353" t="s">
        <v>4992</v>
      </c>
      <c r="B1319" s="381" t="s">
        <v>5614</v>
      </c>
      <c r="C1319" s="355" t="s">
        <v>5623</v>
      </c>
      <c r="D1319" s="356" t="s">
        <v>960</v>
      </c>
      <c r="E1319" s="357" t="s">
        <v>15</v>
      </c>
      <c r="F1319" s="362" t="s">
        <v>5530</v>
      </c>
      <c r="G1319" s="526">
        <v>1</v>
      </c>
      <c r="H1319" s="358">
        <v>1.08</v>
      </c>
      <c r="I1319" s="359"/>
      <c r="J1319" s="356"/>
      <c r="K1319" s="188">
        <v>170</v>
      </c>
      <c r="L1319" s="188"/>
      <c r="M1319" s="203"/>
    </row>
    <row r="1320" spans="1:13" ht="15" customHeight="1">
      <c r="A1320" s="353" t="s">
        <v>4992</v>
      </c>
      <c r="B1320" s="381" t="s">
        <v>5615</v>
      </c>
      <c r="C1320" s="355" t="s">
        <v>5623</v>
      </c>
      <c r="D1320" s="356" t="s">
        <v>963</v>
      </c>
      <c r="E1320" s="357" t="s">
        <v>15</v>
      </c>
      <c r="F1320" s="362" t="s">
        <v>5531</v>
      </c>
      <c r="G1320" s="526">
        <v>1</v>
      </c>
      <c r="H1320" s="358">
        <v>1.55</v>
      </c>
      <c r="I1320" s="359"/>
      <c r="J1320" s="356"/>
      <c r="K1320" s="188">
        <v>220</v>
      </c>
      <c r="L1320" s="188"/>
      <c r="M1320" s="203"/>
    </row>
    <row r="1321" spans="1:13" ht="15" customHeight="1">
      <c r="A1321" s="353" t="s">
        <v>4992</v>
      </c>
      <c r="B1321" s="381" t="s">
        <v>5616</v>
      </c>
      <c r="C1321" s="355" t="s">
        <v>5623</v>
      </c>
      <c r="D1321" s="356" t="s">
        <v>966</v>
      </c>
      <c r="E1321" s="357" t="s">
        <v>15</v>
      </c>
      <c r="F1321" s="362" t="s">
        <v>5532</v>
      </c>
      <c r="G1321" s="526">
        <v>1</v>
      </c>
      <c r="H1321" s="358">
        <v>2.5299999999999998</v>
      </c>
      <c r="I1321" s="359"/>
      <c r="J1321" s="356"/>
      <c r="K1321" s="188">
        <v>360</v>
      </c>
      <c r="L1321" s="188"/>
      <c r="M1321" s="203"/>
    </row>
    <row r="1322" spans="1:13" ht="15" customHeight="1">
      <c r="A1322" s="353" t="s">
        <v>4992</v>
      </c>
      <c r="B1322" s="381" t="s">
        <v>5617</v>
      </c>
      <c r="C1322" s="355" t="s">
        <v>5623</v>
      </c>
      <c r="D1322" s="356" t="s">
        <v>969</v>
      </c>
      <c r="E1322" s="357" t="s">
        <v>15</v>
      </c>
      <c r="F1322" s="362" t="s">
        <v>5533</v>
      </c>
      <c r="G1322" s="526">
        <v>1</v>
      </c>
      <c r="H1322" s="358">
        <v>2.52</v>
      </c>
      <c r="I1322" s="359"/>
      <c r="J1322" s="356"/>
      <c r="K1322" s="188">
        <v>450</v>
      </c>
      <c r="L1322" s="188"/>
      <c r="M1322" s="203"/>
    </row>
    <row r="1323" spans="1:13" ht="15" customHeight="1">
      <c r="A1323" s="353" t="s">
        <v>4992</v>
      </c>
      <c r="B1323" s="381" t="s">
        <v>5618</v>
      </c>
      <c r="C1323" s="355" t="s">
        <v>5623</v>
      </c>
      <c r="D1323" s="356" t="s">
        <v>972</v>
      </c>
      <c r="E1323" s="357" t="s">
        <v>15</v>
      </c>
      <c r="F1323" s="362" t="s">
        <v>5534</v>
      </c>
      <c r="G1323" s="526">
        <v>1</v>
      </c>
      <c r="H1323" s="358">
        <v>3.1</v>
      </c>
      <c r="I1323" s="359"/>
      <c r="J1323" s="356"/>
      <c r="K1323" s="188">
        <v>420</v>
      </c>
      <c r="L1323" s="188"/>
      <c r="M1323" s="203"/>
    </row>
    <row r="1324" spans="1:13" ht="15" customHeight="1">
      <c r="A1324" s="353" t="s">
        <v>4992</v>
      </c>
      <c r="B1324" s="381" t="s">
        <v>5619</v>
      </c>
      <c r="C1324" s="355" t="s">
        <v>5623</v>
      </c>
      <c r="D1324" s="356" t="s">
        <v>975</v>
      </c>
      <c r="E1324" s="357" t="s">
        <v>15</v>
      </c>
      <c r="F1324" s="362" t="s">
        <v>5535</v>
      </c>
      <c r="G1324" s="526">
        <v>1</v>
      </c>
      <c r="H1324" s="358">
        <v>2.97</v>
      </c>
      <c r="I1324" s="359"/>
      <c r="J1324" s="356"/>
      <c r="K1324" s="188">
        <v>530</v>
      </c>
      <c r="L1324" s="188"/>
      <c r="M1324" s="203"/>
    </row>
    <row r="1325" spans="1:13" ht="15" customHeight="1">
      <c r="A1325" s="353" t="s">
        <v>4992</v>
      </c>
      <c r="B1325" s="381" t="s">
        <v>5620</v>
      </c>
      <c r="C1325" s="355" t="s">
        <v>5623</v>
      </c>
      <c r="D1325" s="356" t="s">
        <v>978</v>
      </c>
      <c r="E1325" s="357" t="s">
        <v>15</v>
      </c>
      <c r="F1325" s="362" t="s">
        <v>5536</v>
      </c>
      <c r="G1325" s="526">
        <v>1</v>
      </c>
      <c r="H1325" s="358">
        <v>4.09</v>
      </c>
      <c r="I1325" s="359"/>
      <c r="J1325" s="356"/>
      <c r="K1325" s="188">
        <v>530</v>
      </c>
      <c r="L1325" s="188"/>
      <c r="M1325" s="203"/>
    </row>
    <row r="1326" spans="1:13" ht="15" customHeight="1">
      <c r="A1326" s="353" t="s">
        <v>4992</v>
      </c>
      <c r="B1326" s="381" t="s">
        <v>5621</v>
      </c>
      <c r="C1326" s="355" t="s">
        <v>5623</v>
      </c>
      <c r="D1326" s="356" t="s">
        <v>981</v>
      </c>
      <c r="E1326" s="357" t="s">
        <v>15</v>
      </c>
      <c r="F1326" s="362" t="s">
        <v>5537</v>
      </c>
      <c r="G1326" s="526">
        <v>1</v>
      </c>
      <c r="H1326" s="358">
        <v>3.92</v>
      </c>
      <c r="I1326" s="359"/>
      <c r="J1326" s="356"/>
      <c r="K1326" s="188">
        <v>690</v>
      </c>
      <c r="L1326" s="188"/>
      <c r="M1326" s="203"/>
    </row>
    <row r="1327" spans="1:13" ht="15" customHeight="1">
      <c r="A1327" s="353" t="s">
        <v>4992</v>
      </c>
      <c r="B1327" s="381" t="s">
        <v>5622</v>
      </c>
      <c r="C1327" s="355" t="s">
        <v>5623</v>
      </c>
      <c r="D1327" s="356" t="s">
        <v>5631</v>
      </c>
      <c r="E1327" s="357" t="s">
        <v>15</v>
      </c>
      <c r="F1327" s="362" t="s">
        <v>5538</v>
      </c>
      <c r="G1327" s="526">
        <v>1</v>
      </c>
      <c r="H1327" s="358">
        <v>6.82</v>
      </c>
      <c r="I1327" s="359"/>
      <c r="J1327" s="356"/>
      <c r="K1327" s="188">
        <v>860</v>
      </c>
      <c r="L1327" s="188"/>
      <c r="M1327" s="203"/>
    </row>
    <row r="1328" spans="1:13" ht="15" customHeight="1">
      <c r="A1328" s="608"/>
      <c r="B1328" s="435"/>
      <c r="C1328" s="610" t="s">
        <v>17</v>
      </c>
      <c r="D1328" s="436" t="s">
        <v>17</v>
      </c>
      <c r="E1328" s="437" t="s">
        <v>17</v>
      </c>
      <c r="F1328" s="439"/>
      <c r="G1328" s="438"/>
      <c r="H1328" s="440"/>
      <c r="I1328" s="441"/>
      <c r="J1328" s="439" t="s">
        <v>17</v>
      </c>
      <c r="K1328" s="190"/>
      <c r="L1328" s="190"/>
      <c r="M1328" s="205"/>
    </row>
    <row r="1329" spans="1:13" ht="15" customHeight="1">
      <c r="A1329" s="353" t="s">
        <v>4992</v>
      </c>
      <c r="B1329" s="328" t="s">
        <v>7330</v>
      </c>
      <c r="C1329" s="355" t="s">
        <v>7309</v>
      </c>
      <c r="D1329" s="356" t="s">
        <v>7315</v>
      </c>
      <c r="E1329" s="527" t="s">
        <v>602</v>
      </c>
      <c r="F1329" s="528" t="s">
        <v>7374</v>
      </c>
      <c r="G1329" s="526">
        <v>1</v>
      </c>
      <c r="H1329" s="358"/>
      <c r="I1329" s="359"/>
      <c r="J1329" s="356" t="s">
        <v>7324</v>
      </c>
      <c r="K1329" s="188">
        <v>150</v>
      </c>
      <c r="L1329" s="188"/>
      <c r="M1329" s="204">
        <f t="shared" ref="M1329:M1357" si="19">K1329*L1329</f>
        <v>0</v>
      </c>
    </row>
    <row r="1330" spans="1:13" ht="15" customHeight="1">
      <c r="A1330" s="353" t="s">
        <v>4992</v>
      </c>
      <c r="B1330" s="328" t="s">
        <v>7331</v>
      </c>
      <c r="C1330" s="355" t="s">
        <v>7309</v>
      </c>
      <c r="D1330" s="356" t="s">
        <v>7316</v>
      </c>
      <c r="E1330" s="527" t="s">
        <v>602</v>
      </c>
      <c r="F1330" s="528" t="s">
        <v>7375</v>
      </c>
      <c r="G1330" s="526">
        <v>1</v>
      </c>
      <c r="H1330" s="358"/>
      <c r="I1330" s="359"/>
      <c r="J1330" s="356" t="s">
        <v>7325</v>
      </c>
      <c r="K1330" s="188">
        <v>540</v>
      </c>
      <c r="L1330" s="188"/>
      <c r="M1330" s="204">
        <f t="shared" si="19"/>
        <v>0</v>
      </c>
    </row>
    <row r="1331" spans="1:13" ht="15" customHeight="1">
      <c r="A1331" s="353" t="s">
        <v>4992</v>
      </c>
      <c r="B1331" s="328" t="s">
        <v>7332</v>
      </c>
      <c r="C1331" s="355" t="s">
        <v>7309</v>
      </c>
      <c r="D1331" s="327" t="s">
        <v>7376</v>
      </c>
      <c r="E1331" s="527" t="s">
        <v>602</v>
      </c>
      <c r="F1331" s="528" t="s">
        <v>7377</v>
      </c>
      <c r="G1331" s="526">
        <v>1</v>
      </c>
      <c r="H1331" s="331">
        <v>11</v>
      </c>
      <c r="I1331" s="332">
        <v>1.7999999999999999E-2</v>
      </c>
      <c r="J1331" s="327" t="s">
        <v>7378</v>
      </c>
      <c r="K1331" s="189">
        <v>500</v>
      </c>
      <c r="L1331" s="189"/>
      <c r="M1331" s="204">
        <f t="shared" si="19"/>
        <v>0</v>
      </c>
    </row>
    <row r="1332" spans="1:13" ht="15" customHeight="1">
      <c r="A1332" s="353" t="s">
        <v>4992</v>
      </c>
      <c r="B1332" s="328" t="s">
        <v>7348</v>
      </c>
      <c r="C1332" s="355" t="s">
        <v>7309</v>
      </c>
      <c r="D1332" s="356" t="s">
        <v>7341</v>
      </c>
      <c r="E1332" s="527" t="s">
        <v>7313</v>
      </c>
      <c r="F1332" s="528" t="s">
        <v>7379</v>
      </c>
      <c r="G1332" s="526">
        <v>1</v>
      </c>
      <c r="H1332" s="358"/>
      <c r="I1332" s="359"/>
      <c r="J1332" s="356" t="s">
        <v>7344</v>
      </c>
      <c r="K1332" s="188">
        <v>940</v>
      </c>
      <c r="L1332" s="188"/>
      <c r="M1332" s="204">
        <f t="shared" si="19"/>
        <v>0</v>
      </c>
    </row>
    <row r="1333" spans="1:13" ht="15" customHeight="1">
      <c r="A1333" s="353" t="s">
        <v>4992</v>
      </c>
      <c r="B1333" s="328" t="s">
        <v>7349</v>
      </c>
      <c r="C1333" s="355" t="s">
        <v>7309</v>
      </c>
      <c r="D1333" s="356" t="s">
        <v>7317</v>
      </c>
      <c r="E1333" s="527" t="s">
        <v>7313</v>
      </c>
      <c r="F1333" s="528" t="s">
        <v>7380</v>
      </c>
      <c r="G1333" s="526">
        <v>1</v>
      </c>
      <c r="H1333" s="358"/>
      <c r="I1333" s="359"/>
      <c r="J1333" s="356" t="s">
        <v>7326</v>
      </c>
      <c r="K1333" s="188">
        <v>1040</v>
      </c>
      <c r="L1333" s="188"/>
      <c r="M1333" s="204">
        <f t="shared" si="19"/>
        <v>0</v>
      </c>
    </row>
    <row r="1334" spans="1:13" ht="15" customHeight="1">
      <c r="A1334" s="353" t="s">
        <v>4992</v>
      </c>
      <c r="B1334" s="328" t="s">
        <v>7333</v>
      </c>
      <c r="C1334" s="355" t="s">
        <v>7309</v>
      </c>
      <c r="D1334" s="356" t="s">
        <v>7318</v>
      </c>
      <c r="E1334" s="527" t="s">
        <v>7313</v>
      </c>
      <c r="F1334" s="528" t="s">
        <v>7381</v>
      </c>
      <c r="G1334" s="526">
        <v>1</v>
      </c>
      <c r="H1334" s="358"/>
      <c r="I1334" s="359"/>
      <c r="J1334" s="356" t="s">
        <v>7327</v>
      </c>
      <c r="K1334" s="188">
        <v>640</v>
      </c>
      <c r="L1334" s="188"/>
      <c r="M1334" s="204">
        <f t="shared" si="19"/>
        <v>0</v>
      </c>
    </row>
    <row r="1335" spans="1:13" ht="15" customHeight="1">
      <c r="A1335" s="353" t="s">
        <v>4992</v>
      </c>
      <c r="B1335" s="328" t="s">
        <v>7334</v>
      </c>
      <c r="C1335" s="355" t="s">
        <v>7309</v>
      </c>
      <c r="D1335" s="356" t="s">
        <v>2776</v>
      </c>
      <c r="E1335" s="527" t="s">
        <v>7313</v>
      </c>
      <c r="F1335" s="528" t="s">
        <v>7382</v>
      </c>
      <c r="G1335" s="526">
        <v>1</v>
      </c>
      <c r="H1335" s="358"/>
      <c r="I1335" s="359"/>
      <c r="J1335" s="356" t="s">
        <v>7328</v>
      </c>
      <c r="K1335" s="188">
        <v>650</v>
      </c>
      <c r="L1335" s="188"/>
      <c r="M1335" s="204">
        <f t="shared" si="19"/>
        <v>0</v>
      </c>
    </row>
    <row r="1336" spans="1:13" ht="15" customHeight="1">
      <c r="A1336" s="353" t="s">
        <v>4992</v>
      </c>
      <c r="B1336" s="328" t="s">
        <v>7335</v>
      </c>
      <c r="C1336" s="355" t="s">
        <v>7309</v>
      </c>
      <c r="D1336" s="356" t="s">
        <v>7319</v>
      </c>
      <c r="E1336" s="527" t="s">
        <v>7313</v>
      </c>
      <c r="F1336" s="528" t="s">
        <v>7383</v>
      </c>
      <c r="G1336" s="526">
        <v>1</v>
      </c>
      <c r="H1336" s="358"/>
      <c r="I1336" s="359"/>
      <c r="J1336" s="356" t="s">
        <v>7329</v>
      </c>
      <c r="K1336" s="188">
        <v>980</v>
      </c>
      <c r="L1336" s="188"/>
      <c r="M1336" s="204">
        <f t="shared" si="19"/>
        <v>0</v>
      </c>
    </row>
    <row r="1337" spans="1:13" ht="15" customHeight="1">
      <c r="A1337" s="353" t="s">
        <v>4992</v>
      </c>
      <c r="B1337" s="328" t="s">
        <v>7336</v>
      </c>
      <c r="C1337" s="355" t="s">
        <v>7309</v>
      </c>
      <c r="D1337" s="356" t="s">
        <v>7320</v>
      </c>
      <c r="E1337" s="527" t="s">
        <v>7313</v>
      </c>
      <c r="F1337" s="528" t="s">
        <v>7384</v>
      </c>
      <c r="G1337" s="526">
        <v>1</v>
      </c>
      <c r="H1337" s="358"/>
      <c r="I1337" s="359"/>
      <c r="J1337" s="356" t="s">
        <v>7329</v>
      </c>
      <c r="K1337" s="188">
        <v>1000</v>
      </c>
      <c r="L1337" s="188"/>
      <c r="M1337" s="204">
        <f t="shared" si="19"/>
        <v>0</v>
      </c>
    </row>
    <row r="1338" spans="1:13" ht="15" customHeight="1">
      <c r="A1338" s="353" t="s">
        <v>4992</v>
      </c>
      <c r="B1338" s="328" t="s">
        <v>7352</v>
      </c>
      <c r="C1338" s="355" t="s">
        <v>7309</v>
      </c>
      <c r="D1338" s="356" t="s">
        <v>7342</v>
      </c>
      <c r="E1338" s="527" t="s">
        <v>7313</v>
      </c>
      <c r="F1338" s="528" t="s">
        <v>7385</v>
      </c>
      <c r="G1338" s="526">
        <v>1</v>
      </c>
      <c r="H1338" s="358"/>
      <c r="I1338" s="359"/>
      <c r="J1338" s="356" t="s">
        <v>7347</v>
      </c>
      <c r="K1338" s="188">
        <v>2250</v>
      </c>
      <c r="L1338" s="188"/>
      <c r="M1338" s="204">
        <f t="shared" si="19"/>
        <v>0</v>
      </c>
    </row>
    <row r="1339" spans="1:13" ht="15" customHeight="1">
      <c r="A1339" s="353" t="s">
        <v>4992</v>
      </c>
      <c r="B1339" s="328" t="s">
        <v>7366</v>
      </c>
      <c r="C1339" s="355" t="s">
        <v>7309</v>
      </c>
      <c r="D1339" s="356" t="s">
        <v>7358</v>
      </c>
      <c r="E1339" s="527" t="s">
        <v>7313</v>
      </c>
      <c r="F1339" s="528" t="s">
        <v>7386</v>
      </c>
      <c r="G1339" s="526">
        <v>1</v>
      </c>
      <c r="H1339" s="358"/>
      <c r="I1339" s="359"/>
      <c r="J1339" s="356" t="s">
        <v>7364</v>
      </c>
      <c r="K1339" s="188">
        <v>2780</v>
      </c>
      <c r="L1339" s="188"/>
      <c r="M1339" s="204">
        <f t="shared" si="19"/>
        <v>0</v>
      </c>
    </row>
    <row r="1340" spans="1:13" ht="15" customHeight="1">
      <c r="A1340" s="353" t="s">
        <v>4992</v>
      </c>
      <c r="B1340" s="328" t="s">
        <v>7350</v>
      </c>
      <c r="C1340" s="355" t="s">
        <v>7309</v>
      </c>
      <c r="D1340" s="356" t="s">
        <v>2838</v>
      </c>
      <c r="E1340" s="527" t="s">
        <v>7313</v>
      </c>
      <c r="F1340" s="528" t="s">
        <v>7387</v>
      </c>
      <c r="G1340" s="526">
        <v>1</v>
      </c>
      <c r="H1340" s="358"/>
      <c r="I1340" s="359"/>
      <c r="J1340" s="356" t="s">
        <v>7345</v>
      </c>
      <c r="K1340" s="188">
        <v>1090</v>
      </c>
      <c r="L1340" s="188"/>
      <c r="M1340" s="204">
        <f t="shared" si="19"/>
        <v>0</v>
      </c>
    </row>
    <row r="1341" spans="1:13" ht="15" customHeight="1">
      <c r="A1341" s="353" t="s">
        <v>4992</v>
      </c>
      <c r="B1341" s="328" t="s">
        <v>7351</v>
      </c>
      <c r="C1341" s="355" t="s">
        <v>7309</v>
      </c>
      <c r="D1341" s="356" t="s">
        <v>2848</v>
      </c>
      <c r="E1341" s="527" t="s">
        <v>7313</v>
      </c>
      <c r="F1341" s="528" t="s">
        <v>7388</v>
      </c>
      <c r="G1341" s="526">
        <v>1</v>
      </c>
      <c r="H1341" s="358"/>
      <c r="I1341" s="359"/>
      <c r="J1341" s="356" t="s">
        <v>7346</v>
      </c>
      <c r="K1341" s="188">
        <v>1350</v>
      </c>
      <c r="L1341" s="188"/>
      <c r="M1341" s="204">
        <f t="shared" si="19"/>
        <v>0</v>
      </c>
    </row>
    <row r="1342" spans="1:13" ht="15" customHeight="1">
      <c r="A1342" s="353" t="s">
        <v>4992</v>
      </c>
      <c r="B1342" s="328" t="s">
        <v>7367</v>
      </c>
      <c r="C1342" s="355" t="s">
        <v>7309</v>
      </c>
      <c r="D1342" s="356" t="s">
        <v>7389</v>
      </c>
      <c r="E1342" s="527" t="s">
        <v>7313</v>
      </c>
      <c r="F1342" s="528" t="s">
        <v>7390</v>
      </c>
      <c r="G1342" s="526">
        <v>1</v>
      </c>
      <c r="H1342" s="358"/>
      <c r="I1342" s="359"/>
      <c r="J1342" s="356" t="s">
        <v>7347</v>
      </c>
      <c r="K1342" s="188">
        <v>1880</v>
      </c>
      <c r="L1342" s="188"/>
      <c r="M1342" s="204">
        <f t="shared" si="19"/>
        <v>0</v>
      </c>
    </row>
    <row r="1343" spans="1:13" ht="15" customHeight="1">
      <c r="A1343" s="353" t="s">
        <v>4992</v>
      </c>
      <c r="B1343" s="328" t="s">
        <v>7368</v>
      </c>
      <c r="C1343" s="355" t="s">
        <v>7309</v>
      </c>
      <c r="D1343" s="356" t="s">
        <v>7359</v>
      </c>
      <c r="E1343" s="527" t="s">
        <v>7313</v>
      </c>
      <c r="F1343" s="528" t="s">
        <v>7391</v>
      </c>
      <c r="G1343" s="526">
        <v>1</v>
      </c>
      <c r="H1343" s="358"/>
      <c r="I1343" s="359"/>
      <c r="J1343" s="356" t="s">
        <v>7364</v>
      </c>
      <c r="K1343" s="188">
        <v>2400</v>
      </c>
      <c r="L1343" s="188"/>
      <c r="M1343" s="204">
        <f t="shared" si="19"/>
        <v>0</v>
      </c>
    </row>
    <row r="1344" spans="1:13" ht="15" customHeight="1">
      <c r="A1344" s="353" t="s">
        <v>4992</v>
      </c>
      <c r="B1344" s="328" t="s">
        <v>7369</v>
      </c>
      <c r="C1344" s="355" t="s">
        <v>7309</v>
      </c>
      <c r="D1344" s="356" t="s">
        <v>5871</v>
      </c>
      <c r="E1344" s="527" t="s">
        <v>7313</v>
      </c>
      <c r="F1344" s="528" t="s">
        <v>7392</v>
      </c>
      <c r="G1344" s="526">
        <v>1</v>
      </c>
      <c r="H1344" s="358"/>
      <c r="I1344" s="359"/>
      <c r="J1344" s="356" t="s">
        <v>7365</v>
      </c>
      <c r="K1344" s="188">
        <v>2160</v>
      </c>
      <c r="L1344" s="188"/>
      <c r="M1344" s="204">
        <f t="shared" si="19"/>
        <v>0</v>
      </c>
    </row>
    <row r="1345" spans="1:13" ht="15" customHeight="1">
      <c r="A1345" s="353" t="s">
        <v>4992</v>
      </c>
      <c r="B1345" s="328" t="s">
        <v>7353</v>
      </c>
      <c r="C1345" s="355" t="s">
        <v>7309</v>
      </c>
      <c r="D1345" s="356" t="s">
        <v>7341</v>
      </c>
      <c r="E1345" s="527" t="s">
        <v>7314</v>
      </c>
      <c r="F1345" s="528" t="s">
        <v>7393</v>
      </c>
      <c r="G1345" s="526">
        <v>1</v>
      </c>
      <c r="H1345" s="358"/>
      <c r="I1345" s="359"/>
      <c r="J1345" s="356" t="s">
        <v>7344</v>
      </c>
      <c r="K1345" s="188">
        <v>940</v>
      </c>
      <c r="L1345" s="188"/>
      <c r="M1345" s="204">
        <f t="shared" si="19"/>
        <v>0</v>
      </c>
    </row>
    <row r="1346" spans="1:13" ht="15" customHeight="1">
      <c r="A1346" s="353" t="s">
        <v>4992</v>
      </c>
      <c r="B1346" s="328" t="s">
        <v>7354</v>
      </c>
      <c r="C1346" s="355" t="s">
        <v>7309</v>
      </c>
      <c r="D1346" s="356" t="s">
        <v>7317</v>
      </c>
      <c r="E1346" s="527" t="s">
        <v>7314</v>
      </c>
      <c r="F1346" s="528" t="s">
        <v>7394</v>
      </c>
      <c r="G1346" s="526">
        <v>1</v>
      </c>
      <c r="H1346" s="358"/>
      <c r="I1346" s="359"/>
      <c r="J1346" s="356" t="s">
        <v>7326</v>
      </c>
      <c r="K1346" s="188">
        <v>1040</v>
      </c>
      <c r="L1346" s="188"/>
      <c r="M1346" s="204">
        <f t="shared" si="19"/>
        <v>0</v>
      </c>
    </row>
    <row r="1347" spans="1:13" ht="15" customHeight="1">
      <c r="A1347" s="353" t="s">
        <v>4992</v>
      </c>
      <c r="B1347" s="328" t="s">
        <v>7337</v>
      </c>
      <c r="C1347" s="355" t="s">
        <v>7309</v>
      </c>
      <c r="D1347" s="356" t="s">
        <v>7318</v>
      </c>
      <c r="E1347" s="527" t="s">
        <v>7314</v>
      </c>
      <c r="F1347" s="528" t="s">
        <v>7395</v>
      </c>
      <c r="G1347" s="526">
        <v>1</v>
      </c>
      <c r="H1347" s="358"/>
      <c r="I1347" s="359"/>
      <c r="J1347" s="356" t="s">
        <v>7327</v>
      </c>
      <c r="K1347" s="188">
        <v>640</v>
      </c>
      <c r="L1347" s="188"/>
      <c r="M1347" s="204">
        <f t="shared" si="19"/>
        <v>0</v>
      </c>
    </row>
    <row r="1348" spans="1:13" ht="15" customHeight="1">
      <c r="A1348" s="353" t="s">
        <v>4992</v>
      </c>
      <c r="B1348" s="328" t="s">
        <v>7338</v>
      </c>
      <c r="C1348" s="355" t="s">
        <v>7309</v>
      </c>
      <c r="D1348" s="356" t="s">
        <v>2776</v>
      </c>
      <c r="E1348" s="527" t="s">
        <v>7314</v>
      </c>
      <c r="F1348" s="528" t="s">
        <v>7396</v>
      </c>
      <c r="G1348" s="526">
        <v>1</v>
      </c>
      <c r="H1348" s="358"/>
      <c r="I1348" s="359"/>
      <c r="J1348" s="356" t="s">
        <v>7328</v>
      </c>
      <c r="K1348" s="188">
        <v>650</v>
      </c>
      <c r="L1348" s="188"/>
      <c r="M1348" s="204">
        <f t="shared" si="19"/>
        <v>0</v>
      </c>
    </row>
    <row r="1349" spans="1:13" ht="15" customHeight="1">
      <c r="A1349" s="353" t="s">
        <v>4992</v>
      </c>
      <c r="B1349" s="328" t="s">
        <v>7339</v>
      </c>
      <c r="C1349" s="355" t="s">
        <v>7309</v>
      </c>
      <c r="D1349" s="356" t="s">
        <v>7319</v>
      </c>
      <c r="E1349" s="527" t="s">
        <v>7314</v>
      </c>
      <c r="F1349" s="528" t="s">
        <v>7397</v>
      </c>
      <c r="G1349" s="526">
        <v>1</v>
      </c>
      <c r="H1349" s="358"/>
      <c r="I1349" s="359"/>
      <c r="J1349" s="356" t="s">
        <v>7329</v>
      </c>
      <c r="K1349" s="188">
        <v>980</v>
      </c>
      <c r="L1349" s="188"/>
      <c r="M1349" s="204">
        <f t="shared" si="19"/>
        <v>0</v>
      </c>
    </row>
    <row r="1350" spans="1:13" ht="15" customHeight="1">
      <c r="A1350" s="353" t="s">
        <v>4992</v>
      </c>
      <c r="B1350" s="328" t="s">
        <v>7340</v>
      </c>
      <c r="C1350" s="355" t="s">
        <v>7309</v>
      </c>
      <c r="D1350" s="356" t="s">
        <v>7320</v>
      </c>
      <c r="E1350" s="527" t="s">
        <v>7314</v>
      </c>
      <c r="F1350" s="528" t="s">
        <v>7398</v>
      </c>
      <c r="G1350" s="526">
        <v>1</v>
      </c>
      <c r="H1350" s="358"/>
      <c r="I1350" s="359"/>
      <c r="J1350" s="356" t="s">
        <v>7329</v>
      </c>
      <c r="K1350" s="188">
        <v>1000</v>
      </c>
      <c r="L1350" s="188"/>
      <c r="M1350" s="204">
        <f t="shared" si="19"/>
        <v>0</v>
      </c>
    </row>
    <row r="1351" spans="1:13" ht="15" customHeight="1">
      <c r="A1351" s="353" t="s">
        <v>4992</v>
      </c>
      <c r="B1351" s="328" t="s">
        <v>7357</v>
      </c>
      <c r="C1351" s="355" t="s">
        <v>7309</v>
      </c>
      <c r="D1351" s="356" t="s">
        <v>7342</v>
      </c>
      <c r="E1351" s="527" t="s">
        <v>7314</v>
      </c>
      <c r="F1351" s="528" t="s">
        <v>7399</v>
      </c>
      <c r="G1351" s="526">
        <v>1</v>
      </c>
      <c r="H1351" s="358"/>
      <c r="I1351" s="359"/>
      <c r="J1351" s="356" t="s">
        <v>7347</v>
      </c>
      <c r="K1351" s="188">
        <v>2250</v>
      </c>
      <c r="L1351" s="188"/>
      <c r="M1351" s="204">
        <f t="shared" si="19"/>
        <v>0</v>
      </c>
    </row>
    <row r="1352" spans="1:13" ht="15" customHeight="1">
      <c r="A1352" s="353" t="s">
        <v>4992</v>
      </c>
      <c r="B1352" s="328" t="s">
        <v>7370</v>
      </c>
      <c r="C1352" s="355" t="s">
        <v>7309</v>
      </c>
      <c r="D1352" s="356" t="s">
        <v>7358</v>
      </c>
      <c r="E1352" s="527" t="s">
        <v>7314</v>
      </c>
      <c r="F1352" s="528" t="s">
        <v>7400</v>
      </c>
      <c r="G1352" s="526">
        <v>1</v>
      </c>
      <c r="H1352" s="358"/>
      <c r="I1352" s="359"/>
      <c r="J1352" s="356" t="s">
        <v>7364</v>
      </c>
      <c r="K1352" s="188">
        <v>2780</v>
      </c>
      <c r="L1352" s="188"/>
      <c r="M1352" s="204">
        <f t="shared" si="19"/>
        <v>0</v>
      </c>
    </row>
    <row r="1353" spans="1:13" ht="15" customHeight="1">
      <c r="A1353" s="353" t="s">
        <v>4992</v>
      </c>
      <c r="B1353" s="328" t="s">
        <v>7355</v>
      </c>
      <c r="C1353" s="355" t="s">
        <v>7309</v>
      </c>
      <c r="D1353" s="356" t="s">
        <v>2838</v>
      </c>
      <c r="E1353" s="527" t="s">
        <v>7314</v>
      </c>
      <c r="F1353" s="528" t="s">
        <v>7401</v>
      </c>
      <c r="G1353" s="526">
        <v>1</v>
      </c>
      <c r="H1353" s="358"/>
      <c r="I1353" s="359"/>
      <c r="J1353" s="356" t="s">
        <v>7345</v>
      </c>
      <c r="K1353" s="188">
        <v>1090</v>
      </c>
      <c r="L1353" s="188"/>
      <c r="M1353" s="204">
        <f t="shared" si="19"/>
        <v>0</v>
      </c>
    </row>
    <row r="1354" spans="1:13" ht="15" customHeight="1">
      <c r="A1354" s="353" t="s">
        <v>4992</v>
      </c>
      <c r="B1354" s="328" t="s">
        <v>7356</v>
      </c>
      <c r="C1354" s="355" t="s">
        <v>7309</v>
      </c>
      <c r="D1354" s="356" t="s">
        <v>2848</v>
      </c>
      <c r="E1354" s="527" t="s">
        <v>7314</v>
      </c>
      <c r="F1354" s="528" t="s">
        <v>7402</v>
      </c>
      <c r="G1354" s="526">
        <v>1</v>
      </c>
      <c r="H1354" s="358"/>
      <c r="I1354" s="359"/>
      <c r="J1354" s="356" t="s">
        <v>7346</v>
      </c>
      <c r="K1354" s="188">
        <v>1350</v>
      </c>
      <c r="L1354" s="188"/>
      <c r="M1354" s="204">
        <f t="shared" si="19"/>
        <v>0</v>
      </c>
    </row>
    <row r="1355" spans="1:13" ht="15" customHeight="1">
      <c r="A1355" s="353" t="s">
        <v>4992</v>
      </c>
      <c r="B1355" s="328" t="s">
        <v>7371</v>
      </c>
      <c r="C1355" s="355" t="s">
        <v>7309</v>
      </c>
      <c r="D1355" s="356" t="s">
        <v>7389</v>
      </c>
      <c r="E1355" s="527" t="s">
        <v>7314</v>
      </c>
      <c r="F1355" s="528" t="s">
        <v>7403</v>
      </c>
      <c r="G1355" s="526">
        <v>1</v>
      </c>
      <c r="H1355" s="358"/>
      <c r="I1355" s="359"/>
      <c r="J1355" s="356" t="s">
        <v>7347</v>
      </c>
      <c r="K1355" s="188">
        <v>1880</v>
      </c>
      <c r="L1355" s="188"/>
      <c r="M1355" s="204">
        <f t="shared" si="19"/>
        <v>0</v>
      </c>
    </row>
    <row r="1356" spans="1:13" ht="15" customHeight="1">
      <c r="A1356" s="353" t="s">
        <v>4992</v>
      </c>
      <c r="B1356" s="328" t="s">
        <v>7372</v>
      </c>
      <c r="C1356" s="355" t="s">
        <v>7309</v>
      </c>
      <c r="D1356" s="356" t="s">
        <v>7359</v>
      </c>
      <c r="E1356" s="527" t="s">
        <v>7314</v>
      </c>
      <c r="F1356" s="528" t="s">
        <v>7404</v>
      </c>
      <c r="G1356" s="526">
        <v>1</v>
      </c>
      <c r="H1356" s="358"/>
      <c r="I1356" s="359"/>
      <c r="J1356" s="356" t="s">
        <v>7364</v>
      </c>
      <c r="K1356" s="188">
        <v>2400</v>
      </c>
      <c r="L1356" s="188"/>
      <c r="M1356" s="204">
        <f t="shared" si="19"/>
        <v>0</v>
      </c>
    </row>
    <row r="1357" spans="1:13" ht="15" customHeight="1">
      <c r="A1357" s="353" t="s">
        <v>4992</v>
      </c>
      <c r="B1357" s="328" t="s">
        <v>7373</v>
      </c>
      <c r="C1357" s="355" t="s">
        <v>7309</v>
      </c>
      <c r="D1357" s="356" t="s">
        <v>5871</v>
      </c>
      <c r="E1357" s="527" t="s">
        <v>7314</v>
      </c>
      <c r="F1357" s="528" t="s">
        <v>7405</v>
      </c>
      <c r="G1357" s="526">
        <v>1</v>
      </c>
      <c r="H1357" s="358"/>
      <c r="I1357" s="359"/>
      <c r="J1357" s="356" t="s">
        <v>7365</v>
      </c>
      <c r="K1357" s="188">
        <v>2160</v>
      </c>
      <c r="L1357" s="188"/>
      <c r="M1357" s="204">
        <f t="shared" si="19"/>
        <v>0</v>
      </c>
    </row>
    <row r="1358" spans="1:13" ht="15" customHeight="1">
      <c r="A1358" s="608"/>
      <c r="B1358" s="435"/>
      <c r="C1358" s="610" t="s">
        <v>17</v>
      </c>
      <c r="D1358" s="436" t="s">
        <v>17</v>
      </c>
      <c r="E1358" s="437" t="s">
        <v>17</v>
      </c>
      <c r="F1358" s="439"/>
      <c r="G1358" s="438"/>
      <c r="H1358" s="440"/>
      <c r="I1358" s="441"/>
      <c r="J1358" s="439" t="s">
        <v>17</v>
      </c>
      <c r="K1358" s="190"/>
      <c r="L1358" s="190"/>
      <c r="M1358" s="205"/>
    </row>
    <row r="1359" spans="1:13" ht="15" customHeight="1">
      <c r="A1359" s="353" t="s">
        <v>4992</v>
      </c>
      <c r="B1359" s="354" t="s">
        <v>3080</v>
      </c>
      <c r="C1359" s="355" t="s">
        <v>3073</v>
      </c>
      <c r="D1359" s="327" t="s">
        <v>2759</v>
      </c>
      <c r="E1359" s="415" t="s">
        <v>523</v>
      </c>
      <c r="F1359" s="620" t="s">
        <v>3079</v>
      </c>
      <c r="G1359" s="330">
        <v>1</v>
      </c>
      <c r="H1359" s="331">
        <v>11</v>
      </c>
      <c r="I1359" s="332">
        <v>1.7999999999999999E-2</v>
      </c>
      <c r="J1359" s="327" t="s">
        <v>2762</v>
      </c>
      <c r="K1359" s="189">
        <v>520</v>
      </c>
      <c r="L1359" s="189"/>
      <c r="M1359" s="204">
        <f t="shared" ref="M1359:M1378" si="20">K1359*L1359</f>
        <v>0</v>
      </c>
    </row>
    <row r="1360" spans="1:13" ht="15" customHeight="1">
      <c r="A1360" s="353" t="s">
        <v>4992</v>
      </c>
      <c r="B1360" s="354" t="s">
        <v>3082</v>
      </c>
      <c r="C1360" s="355" t="s">
        <v>3073</v>
      </c>
      <c r="D1360" s="327" t="s">
        <v>2764</v>
      </c>
      <c r="E1360" s="415" t="s">
        <v>523</v>
      </c>
      <c r="F1360" s="620" t="s">
        <v>3081</v>
      </c>
      <c r="G1360" s="330">
        <v>1</v>
      </c>
      <c r="H1360" s="331">
        <v>12.8</v>
      </c>
      <c r="I1360" s="332">
        <v>2.4E-2</v>
      </c>
      <c r="J1360" s="327" t="s">
        <v>2766</v>
      </c>
      <c r="K1360" s="189">
        <v>590</v>
      </c>
      <c r="L1360" s="189"/>
      <c r="M1360" s="204">
        <f t="shared" si="20"/>
        <v>0</v>
      </c>
    </row>
    <row r="1361" spans="1:13" ht="15" customHeight="1">
      <c r="A1361" s="353" t="s">
        <v>4992</v>
      </c>
      <c r="B1361" s="354" t="s">
        <v>3084</v>
      </c>
      <c r="C1361" s="355" t="s">
        <v>3073</v>
      </c>
      <c r="D1361" s="327" t="s">
        <v>2772</v>
      </c>
      <c r="E1361" s="415" t="s">
        <v>523</v>
      </c>
      <c r="F1361" s="620" t="s">
        <v>3083</v>
      </c>
      <c r="G1361" s="330">
        <v>1</v>
      </c>
      <c r="H1361" s="331">
        <v>14.2</v>
      </c>
      <c r="I1361" s="332">
        <v>3.2000000000000001E-2</v>
      </c>
      <c r="J1361" s="327" t="s">
        <v>2774</v>
      </c>
      <c r="K1361" s="189">
        <v>660</v>
      </c>
      <c r="L1361" s="189"/>
      <c r="M1361" s="204">
        <f t="shared" si="20"/>
        <v>0</v>
      </c>
    </row>
    <row r="1362" spans="1:13" ht="15" customHeight="1">
      <c r="A1362" s="353" t="s">
        <v>4992</v>
      </c>
      <c r="B1362" s="354" t="s">
        <v>3086</v>
      </c>
      <c r="C1362" s="355" t="s">
        <v>3073</v>
      </c>
      <c r="D1362" s="327" t="s">
        <v>2776</v>
      </c>
      <c r="E1362" s="415" t="s">
        <v>523</v>
      </c>
      <c r="F1362" s="620" t="s">
        <v>3085</v>
      </c>
      <c r="G1362" s="330">
        <v>1</v>
      </c>
      <c r="H1362" s="331">
        <v>16</v>
      </c>
      <c r="I1362" s="332">
        <v>2.5999999999999999E-2</v>
      </c>
      <c r="J1362" s="327" t="s">
        <v>2778</v>
      </c>
      <c r="K1362" s="189">
        <v>770</v>
      </c>
      <c r="L1362" s="189"/>
      <c r="M1362" s="204">
        <f t="shared" si="20"/>
        <v>0</v>
      </c>
    </row>
    <row r="1363" spans="1:13" ht="15" customHeight="1">
      <c r="A1363" s="353" t="s">
        <v>4992</v>
      </c>
      <c r="B1363" s="354" t="s">
        <v>3088</v>
      </c>
      <c r="C1363" s="355" t="s">
        <v>3073</v>
      </c>
      <c r="D1363" s="327" t="s">
        <v>2780</v>
      </c>
      <c r="E1363" s="415" t="s">
        <v>523</v>
      </c>
      <c r="F1363" s="620" t="s">
        <v>3087</v>
      </c>
      <c r="G1363" s="330">
        <v>1</v>
      </c>
      <c r="H1363" s="331">
        <v>21.3</v>
      </c>
      <c r="I1363" s="332">
        <v>3.7999999999999999E-2</v>
      </c>
      <c r="J1363" s="327" t="s">
        <v>2782</v>
      </c>
      <c r="K1363" s="189">
        <v>910</v>
      </c>
      <c r="L1363" s="189"/>
      <c r="M1363" s="204">
        <f t="shared" si="20"/>
        <v>0</v>
      </c>
    </row>
    <row r="1364" spans="1:13" ht="15" customHeight="1">
      <c r="A1364" s="353" t="s">
        <v>4992</v>
      </c>
      <c r="B1364" s="354" t="s">
        <v>3090</v>
      </c>
      <c r="C1364" s="355" t="s">
        <v>3073</v>
      </c>
      <c r="D1364" s="327" t="s">
        <v>2796</v>
      </c>
      <c r="E1364" s="415" t="s">
        <v>523</v>
      </c>
      <c r="F1364" s="620" t="s">
        <v>3089</v>
      </c>
      <c r="G1364" s="330">
        <v>1</v>
      </c>
      <c r="H1364" s="331">
        <v>21</v>
      </c>
      <c r="I1364" s="332">
        <v>3.5999999999999997E-2</v>
      </c>
      <c r="J1364" s="327" t="s">
        <v>2798</v>
      </c>
      <c r="K1364" s="189">
        <v>870</v>
      </c>
      <c r="L1364" s="189"/>
      <c r="M1364" s="204">
        <f t="shared" si="20"/>
        <v>0</v>
      </c>
    </row>
    <row r="1365" spans="1:13" ht="15" customHeight="1">
      <c r="A1365" s="353" t="s">
        <v>4992</v>
      </c>
      <c r="B1365" s="354" t="s">
        <v>3075</v>
      </c>
      <c r="C1365" s="355" t="s">
        <v>3073</v>
      </c>
      <c r="D1365" s="327" t="s">
        <v>2816</v>
      </c>
      <c r="E1365" s="415" t="s">
        <v>15</v>
      </c>
      <c r="F1365" s="620" t="s">
        <v>3074</v>
      </c>
      <c r="G1365" s="330">
        <v>2</v>
      </c>
      <c r="H1365" s="331">
        <v>5.9</v>
      </c>
      <c r="I1365" s="332">
        <v>1.2999999999999999E-2</v>
      </c>
      <c r="J1365" s="327" t="s">
        <v>2766</v>
      </c>
      <c r="K1365" s="189">
        <v>710</v>
      </c>
      <c r="L1365" s="189"/>
      <c r="M1365" s="204">
        <f t="shared" si="20"/>
        <v>0</v>
      </c>
    </row>
    <row r="1366" spans="1:13" ht="15" customHeight="1">
      <c r="A1366" s="353" t="s">
        <v>4992</v>
      </c>
      <c r="B1366" s="354" t="s">
        <v>3077</v>
      </c>
      <c r="C1366" s="355" t="s">
        <v>3073</v>
      </c>
      <c r="D1366" s="327" t="s">
        <v>2825</v>
      </c>
      <c r="E1366" s="415" t="s">
        <v>15</v>
      </c>
      <c r="F1366" s="620" t="s">
        <v>3076</v>
      </c>
      <c r="G1366" s="330">
        <v>2</v>
      </c>
      <c r="H1366" s="331">
        <v>9.6850000000000005</v>
      </c>
      <c r="I1366" s="332">
        <v>1.6500000000000001E-2</v>
      </c>
      <c r="J1366" s="327" t="s">
        <v>2782</v>
      </c>
      <c r="K1366" s="189">
        <v>1130</v>
      </c>
      <c r="L1366" s="189"/>
      <c r="M1366" s="204">
        <f t="shared" si="20"/>
        <v>0</v>
      </c>
    </row>
    <row r="1367" spans="1:13" ht="15" customHeight="1">
      <c r="A1367" s="353" t="s">
        <v>4992</v>
      </c>
      <c r="B1367" s="354" t="s">
        <v>3092</v>
      </c>
      <c r="C1367" s="355" t="s">
        <v>3073</v>
      </c>
      <c r="D1367" s="327" t="s">
        <v>2828</v>
      </c>
      <c r="E1367" s="415" t="s">
        <v>523</v>
      </c>
      <c r="F1367" s="620" t="s">
        <v>3091</v>
      </c>
      <c r="G1367" s="330">
        <v>1</v>
      </c>
      <c r="H1367" s="331">
        <v>19</v>
      </c>
      <c r="I1367" s="332">
        <v>3.7999999999999999E-2</v>
      </c>
      <c r="J1367" s="327" t="s">
        <v>2830</v>
      </c>
      <c r="K1367" s="189">
        <v>940</v>
      </c>
      <c r="L1367" s="189"/>
      <c r="M1367" s="204">
        <f t="shared" si="20"/>
        <v>0</v>
      </c>
    </row>
    <row r="1368" spans="1:13" ht="15" customHeight="1">
      <c r="A1368" s="353" t="s">
        <v>4992</v>
      </c>
      <c r="B1368" s="354" t="s">
        <v>3094</v>
      </c>
      <c r="C1368" s="355" t="s">
        <v>3073</v>
      </c>
      <c r="D1368" s="327" t="s">
        <v>2835</v>
      </c>
      <c r="E1368" s="415" t="s">
        <v>523</v>
      </c>
      <c r="F1368" s="620" t="s">
        <v>3093</v>
      </c>
      <c r="G1368" s="330">
        <v>1</v>
      </c>
      <c r="H1368" s="331">
        <v>18.2</v>
      </c>
      <c r="I1368" s="332">
        <v>3.3000000000000002E-2</v>
      </c>
      <c r="J1368" s="327" t="s">
        <v>669</v>
      </c>
      <c r="K1368" s="189">
        <v>920</v>
      </c>
      <c r="L1368" s="189"/>
      <c r="M1368" s="204">
        <f t="shared" si="20"/>
        <v>0</v>
      </c>
    </row>
    <row r="1369" spans="1:13" ht="15" customHeight="1">
      <c r="A1369" s="353" t="s">
        <v>4992</v>
      </c>
      <c r="B1369" s="354" t="s">
        <v>3096</v>
      </c>
      <c r="C1369" s="355" t="s">
        <v>3073</v>
      </c>
      <c r="D1369" s="327" t="s">
        <v>2838</v>
      </c>
      <c r="E1369" s="415" t="s">
        <v>523</v>
      </c>
      <c r="F1369" s="620" t="s">
        <v>3095</v>
      </c>
      <c r="G1369" s="330">
        <v>1</v>
      </c>
      <c r="H1369" s="331">
        <v>21.5</v>
      </c>
      <c r="I1369" s="332">
        <v>4.1000000000000002E-2</v>
      </c>
      <c r="J1369" s="327" t="s">
        <v>685</v>
      </c>
      <c r="K1369" s="189">
        <v>1060</v>
      </c>
      <c r="L1369" s="189"/>
      <c r="M1369" s="204">
        <f t="shared" si="20"/>
        <v>0</v>
      </c>
    </row>
    <row r="1370" spans="1:13" ht="15" customHeight="1">
      <c r="A1370" s="353" t="s">
        <v>4992</v>
      </c>
      <c r="B1370" s="354" t="s">
        <v>3098</v>
      </c>
      <c r="C1370" s="355" t="s">
        <v>3073</v>
      </c>
      <c r="D1370" s="327" t="s">
        <v>2845</v>
      </c>
      <c r="E1370" s="415" t="s">
        <v>523</v>
      </c>
      <c r="F1370" s="620" t="s">
        <v>3097</v>
      </c>
      <c r="G1370" s="330">
        <v>1</v>
      </c>
      <c r="H1370" s="331">
        <v>24.7</v>
      </c>
      <c r="I1370" s="332">
        <v>3.2000000000000001E-2</v>
      </c>
      <c r="J1370" s="327" t="s">
        <v>657</v>
      </c>
      <c r="K1370" s="189">
        <v>1200</v>
      </c>
      <c r="L1370" s="189"/>
      <c r="M1370" s="204">
        <f t="shared" si="20"/>
        <v>0</v>
      </c>
    </row>
    <row r="1371" spans="1:13" ht="15" customHeight="1">
      <c r="A1371" s="353" t="s">
        <v>4992</v>
      </c>
      <c r="B1371" s="354" t="s">
        <v>3100</v>
      </c>
      <c r="C1371" s="355" t="s">
        <v>3073</v>
      </c>
      <c r="D1371" s="327" t="s">
        <v>2848</v>
      </c>
      <c r="E1371" s="415" t="s">
        <v>523</v>
      </c>
      <c r="F1371" s="620" t="s">
        <v>3099</v>
      </c>
      <c r="G1371" s="330">
        <v>1</v>
      </c>
      <c r="H1371" s="331">
        <v>27.1</v>
      </c>
      <c r="I1371" s="332">
        <v>4.7E-2</v>
      </c>
      <c r="J1371" s="327" t="s">
        <v>661</v>
      </c>
      <c r="K1371" s="189">
        <v>1400</v>
      </c>
      <c r="L1371" s="189"/>
      <c r="M1371" s="204">
        <f t="shared" si="20"/>
        <v>0</v>
      </c>
    </row>
    <row r="1372" spans="1:13" ht="15" customHeight="1">
      <c r="A1372" s="353" t="s">
        <v>4992</v>
      </c>
      <c r="B1372" s="354" t="s">
        <v>3102</v>
      </c>
      <c r="C1372" s="355" t="s">
        <v>3073</v>
      </c>
      <c r="D1372" s="327" t="s">
        <v>2851</v>
      </c>
      <c r="E1372" s="415" t="s">
        <v>523</v>
      </c>
      <c r="F1372" s="620" t="s">
        <v>3101</v>
      </c>
      <c r="G1372" s="330">
        <v>1</v>
      </c>
      <c r="H1372" s="331">
        <v>34.200000000000003</v>
      </c>
      <c r="I1372" s="332">
        <v>6.7000000000000004E-2</v>
      </c>
      <c r="J1372" s="327" t="s">
        <v>665</v>
      </c>
      <c r="K1372" s="189">
        <v>1680</v>
      </c>
      <c r="L1372" s="189"/>
      <c r="M1372" s="204">
        <f t="shared" si="20"/>
        <v>0</v>
      </c>
    </row>
    <row r="1373" spans="1:13" ht="15" customHeight="1">
      <c r="A1373" s="353" t="s">
        <v>4992</v>
      </c>
      <c r="B1373" s="354" t="s">
        <v>3104</v>
      </c>
      <c r="C1373" s="355" t="s">
        <v>3073</v>
      </c>
      <c r="D1373" s="327" t="s">
        <v>2860</v>
      </c>
      <c r="E1373" s="415" t="s">
        <v>523</v>
      </c>
      <c r="F1373" s="620" t="s">
        <v>3103</v>
      </c>
      <c r="G1373" s="330">
        <v>1</v>
      </c>
      <c r="H1373" s="331">
        <v>40.799999999999997</v>
      </c>
      <c r="I1373" s="332">
        <v>7.1999999999999995E-2</v>
      </c>
      <c r="J1373" s="327" t="s">
        <v>665</v>
      </c>
      <c r="K1373" s="189">
        <v>2130</v>
      </c>
      <c r="L1373" s="189"/>
      <c r="M1373" s="204">
        <f t="shared" si="20"/>
        <v>0</v>
      </c>
    </row>
    <row r="1374" spans="1:13" ht="15" customHeight="1">
      <c r="A1374" s="353" t="s">
        <v>4992</v>
      </c>
      <c r="B1374" s="354" t="s">
        <v>3106</v>
      </c>
      <c r="C1374" s="355" t="s">
        <v>3073</v>
      </c>
      <c r="D1374" s="327" t="s">
        <v>2867</v>
      </c>
      <c r="E1374" s="415" t="s">
        <v>523</v>
      </c>
      <c r="F1374" s="620" t="s">
        <v>3105</v>
      </c>
      <c r="G1374" s="330">
        <v>1</v>
      </c>
      <c r="H1374" s="331">
        <v>16.5</v>
      </c>
      <c r="I1374" s="332">
        <v>2.8000000000000001E-2</v>
      </c>
      <c r="J1374" s="327" t="s">
        <v>657</v>
      </c>
      <c r="K1374" s="189">
        <v>740</v>
      </c>
      <c r="L1374" s="189"/>
      <c r="M1374" s="204">
        <f t="shared" si="20"/>
        <v>0</v>
      </c>
    </row>
    <row r="1375" spans="1:13" ht="15" customHeight="1">
      <c r="A1375" s="353" t="s">
        <v>4992</v>
      </c>
      <c r="B1375" s="354" t="s">
        <v>3108</v>
      </c>
      <c r="C1375" s="355" t="s">
        <v>3073</v>
      </c>
      <c r="D1375" s="327" t="s">
        <v>2870</v>
      </c>
      <c r="E1375" s="415" t="s">
        <v>523</v>
      </c>
      <c r="F1375" s="620" t="s">
        <v>3107</v>
      </c>
      <c r="G1375" s="330">
        <v>1</v>
      </c>
      <c r="H1375" s="331">
        <v>18.5</v>
      </c>
      <c r="I1375" s="332">
        <v>3.2000000000000001E-2</v>
      </c>
      <c r="J1375" s="327" t="s">
        <v>661</v>
      </c>
      <c r="K1375" s="189">
        <v>850</v>
      </c>
      <c r="L1375" s="189"/>
      <c r="M1375" s="204">
        <f t="shared" si="20"/>
        <v>0</v>
      </c>
    </row>
    <row r="1376" spans="1:13" ht="15" customHeight="1">
      <c r="A1376" s="353" t="s">
        <v>4992</v>
      </c>
      <c r="B1376" s="354" t="s">
        <v>3110</v>
      </c>
      <c r="C1376" s="355" t="s">
        <v>3073</v>
      </c>
      <c r="D1376" s="327" t="s">
        <v>2873</v>
      </c>
      <c r="E1376" s="415" t="s">
        <v>523</v>
      </c>
      <c r="F1376" s="620" t="s">
        <v>3109</v>
      </c>
      <c r="G1376" s="330">
        <v>1</v>
      </c>
      <c r="H1376" s="331">
        <v>22.5</v>
      </c>
      <c r="I1376" s="332">
        <v>3.7999999999999999E-2</v>
      </c>
      <c r="J1376" s="327" t="s">
        <v>665</v>
      </c>
      <c r="K1376" s="189">
        <v>960</v>
      </c>
      <c r="L1376" s="189"/>
      <c r="M1376" s="204">
        <f t="shared" si="20"/>
        <v>0</v>
      </c>
    </row>
    <row r="1377" spans="1:13" ht="15" customHeight="1">
      <c r="A1377" s="353" t="s">
        <v>4992</v>
      </c>
      <c r="B1377" s="354" t="s">
        <v>3112</v>
      </c>
      <c r="C1377" s="355" t="s">
        <v>3073</v>
      </c>
      <c r="D1377" s="327" t="s">
        <v>2884</v>
      </c>
      <c r="E1377" s="415" t="s">
        <v>523</v>
      </c>
      <c r="F1377" s="620" t="s">
        <v>3111</v>
      </c>
      <c r="G1377" s="330">
        <v>1</v>
      </c>
      <c r="H1377" s="331">
        <v>40</v>
      </c>
      <c r="I1377" s="332">
        <v>6.9000000000000006E-2</v>
      </c>
      <c r="J1377" s="327" t="s">
        <v>2886</v>
      </c>
      <c r="K1377" s="189">
        <v>2740</v>
      </c>
      <c r="L1377" s="189"/>
      <c r="M1377" s="204">
        <f t="shared" si="20"/>
        <v>0</v>
      </c>
    </row>
    <row r="1378" spans="1:13" ht="15" customHeight="1">
      <c r="A1378" s="353" t="s">
        <v>4992</v>
      </c>
      <c r="B1378" s="354" t="s">
        <v>3114</v>
      </c>
      <c r="C1378" s="355" t="s">
        <v>3073</v>
      </c>
      <c r="D1378" s="327" t="s">
        <v>2891</v>
      </c>
      <c r="E1378" s="415" t="s">
        <v>523</v>
      </c>
      <c r="F1378" s="620" t="s">
        <v>4958</v>
      </c>
      <c r="G1378" s="330">
        <v>1</v>
      </c>
      <c r="H1378" s="331">
        <v>29.1</v>
      </c>
      <c r="I1378" s="332">
        <v>5.5E-2</v>
      </c>
      <c r="J1378" s="327" t="s">
        <v>685</v>
      </c>
      <c r="K1378" s="189">
        <v>1640</v>
      </c>
      <c r="L1378" s="189"/>
      <c r="M1378" s="204">
        <f t="shared" si="20"/>
        <v>0</v>
      </c>
    </row>
    <row r="1379" spans="1:13" ht="15" customHeight="1">
      <c r="A1379" s="608"/>
      <c r="B1379" s="609"/>
      <c r="C1379" s="610" t="s">
        <v>17</v>
      </c>
      <c r="D1379" s="436" t="s">
        <v>17</v>
      </c>
      <c r="E1379" s="437" t="s">
        <v>17</v>
      </c>
      <c r="F1379" s="439"/>
      <c r="G1379" s="438"/>
      <c r="H1379" s="440"/>
      <c r="I1379" s="441"/>
      <c r="J1379" s="439" t="s">
        <v>17</v>
      </c>
      <c r="K1379" s="190"/>
      <c r="L1379" s="190"/>
      <c r="M1379" s="205"/>
    </row>
    <row r="1380" spans="1:13" ht="15" customHeight="1">
      <c r="A1380" s="353" t="s">
        <v>4992</v>
      </c>
      <c r="B1380" s="354" t="s">
        <v>5108</v>
      </c>
      <c r="C1380" s="475" t="s">
        <v>3289</v>
      </c>
      <c r="D1380" s="327" t="s">
        <v>2250</v>
      </c>
      <c r="E1380" s="415" t="s">
        <v>32</v>
      </c>
      <c r="F1380" s="620" t="s">
        <v>5149</v>
      </c>
      <c r="G1380" s="330">
        <v>1</v>
      </c>
      <c r="H1380" s="331">
        <v>3.05</v>
      </c>
      <c r="I1380" s="332">
        <v>5.0000000000000001E-3</v>
      </c>
      <c r="J1380" s="327"/>
      <c r="K1380" s="189">
        <v>330</v>
      </c>
      <c r="L1380" s="189"/>
      <c r="M1380" s="204">
        <f t="shared" ref="M1380:M1420" si="21">K1380*L1380</f>
        <v>0</v>
      </c>
    </row>
    <row r="1381" spans="1:13" ht="15" customHeight="1">
      <c r="A1381" s="353" t="s">
        <v>4992</v>
      </c>
      <c r="B1381" s="354" t="s">
        <v>5109</v>
      </c>
      <c r="C1381" s="475" t="s">
        <v>3289</v>
      </c>
      <c r="D1381" s="327" t="s">
        <v>870</v>
      </c>
      <c r="E1381" s="415" t="s">
        <v>32</v>
      </c>
      <c r="F1381" s="620" t="s">
        <v>5150</v>
      </c>
      <c r="G1381" s="330">
        <v>1</v>
      </c>
      <c r="H1381" s="331">
        <v>3.12</v>
      </c>
      <c r="I1381" s="332">
        <v>6.0000000000000001E-3</v>
      </c>
      <c r="J1381" s="327"/>
      <c r="K1381" s="189">
        <v>510</v>
      </c>
      <c r="L1381" s="189"/>
      <c r="M1381" s="204">
        <f t="shared" si="21"/>
        <v>0</v>
      </c>
    </row>
    <row r="1382" spans="1:13" ht="15" customHeight="1">
      <c r="A1382" s="353" t="s">
        <v>4992</v>
      </c>
      <c r="B1382" s="354" t="s">
        <v>5110</v>
      </c>
      <c r="C1382" s="475" t="s">
        <v>3289</v>
      </c>
      <c r="D1382" s="327" t="s">
        <v>873</v>
      </c>
      <c r="E1382" s="415" t="s">
        <v>32</v>
      </c>
      <c r="F1382" s="620" t="s">
        <v>5151</v>
      </c>
      <c r="G1382" s="330">
        <v>1</v>
      </c>
      <c r="H1382" s="331">
        <v>3.12</v>
      </c>
      <c r="I1382" s="332">
        <v>5.0000000000000001E-3</v>
      </c>
      <c r="J1382" s="327"/>
      <c r="K1382" s="189">
        <v>390</v>
      </c>
      <c r="L1382" s="189"/>
      <c r="M1382" s="204">
        <f t="shared" si="21"/>
        <v>0</v>
      </c>
    </row>
    <row r="1383" spans="1:13" ht="15" customHeight="1">
      <c r="A1383" s="353" t="s">
        <v>4992</v>
      </c>
      <c r="B1383" s="354" t="s">
        <v>5111</v>
      </c>
      <c r="C1383" s="475" t="s">
        <v>3289</v>
      </c>
      <c r="D1383" s="327" t="s">
        <v>876</v>
      </c>
      <c r="E1383" s="415" t="s">
        <v>32</v>
      </c>
      <c r="F1383" s="620" t="s">
        <v>5152</v>
      </c>
      <c r="G1383" s="330">
        <v>1</v>
      </c>
      <c r="H1383" s="331">
        <v>3.13</v>
      </c>
      <c r="I1383" s="332">
        <v>5.0000000000000001E-3</v>
      </c>
      <c r="J1383" s="327"/>
      <c r="K1383" s="189">
        <v>450</v>
      </c>
      <c r="L1383" s="189"/>
      <c r="M1383" s="204">
        <f t="shared" si="21"/>
        <v>0</v>
      </c>
    </row>
    <row r="1384" spans="1:13" ht="15" customHeight="1">
      <c r="A1384" s="353" t="s">
        <v>4992</v>
      </c>
      <c r="B1384" s="354" t="s">
        <v>5112</v>
      </c>
      <c r="C1384" s="475" t="s">
        <v>3289</v>
      </c>
      <c r="D1384" s="327" t="s">
        <v>879</v>
      </c>
      <c r="E1384" s="415" t="s">
        <v>32</v>
      </c>
      <c r="F1384" s="620" t="s">
        <v>5153</v>
      </c>
      <c r="G1384" s="330">
        <v>1</v>
      </c>
      <c r="H1384" s="331">
        <v>3.19</v>
      </c>
      <c r="I1384" s="332">
        <v>5.0000000000000001E-3</v>
      </c>
      <c r="J1384" s="327"/>
      <c r="K1384" s="189">
        <v>480</v>
      </c>
      <c r="L1384" s="189"/>
      <c r="M1384" s="204">
        <f t="shared" si="21"/>
        <v>0</v>
      </c>
    </row>
    <row r="1385" spans="1:13" ht="15" customHeight="1">
      <c r="A1385" s="353" t="s">
        <v>4992</v>
      </c>
      <c r="B1385" s="354" t="s">
        <v>5113</v>
      </c>
      <c r="C1385" s="475" t="s">
        <v>3289</v>
      </c>
      <c r="D1385" s="327" t="s">
        <v>882</v>
      </c>
      <c r="E1385" s="415" t="s">
        <v>32</v>
      </c>
      <c r="F1385" s="620" t="s">
        <v>5154</v>
      </c>
      <c r="G1385" s="330">
        <v>1</v>
      </c>
      <c r="H1385" s="331">
        <v>3.05</v>
      </c>
      <c r="I1385" s="332">
        <v>8.9999999999999993E-3</v>
      </c>
      <c r="J1385" s="327"/>
      <c r="K1385" s="189">
        <v>420</v>
      </c>
      <c r="L1385" s="189"/>
      <c r="M1385" s="204">
        <f t="shared" si="21"/>
        <v>0</v>
      </c>
    </row>
    <row r="1386" spans="1:13" ht="15" customHeight="1">
      <c r="A1386" s="353" t="s">
        <v>4992</v>
      </c>
      <c r="B1386" s="354" t="s">
        <v>5114</v>
      </c>
      <c r="C1386" s="475" t="s">
        <v>3289</v>
      </c>
      <c r="D1386" s="327" t="s">
        <v>885</v>
      </c>
      <c r="E1386" s="415" t="s">
        <v>32</v>
      </c>
      <c r="F1386" s="620" t="s">
        <v>5155</v>
      </c>
      <c r="G1386" s="330">
        <v>1</v>
      </c>
      <c r="H1386" s="331">
        <v>4.01</v>
      </c>
      <c r="I1386" s="332">
        <v>6.0000000000000001E-3</v>
      </c>
      <c r="J1386" s="327"/>
      <c r="K1386" s="189">
        <v>410</v>
      </c>
      <c r="L1386" s="189"/>
      <c r="M1386" s="204">
        <f t="shared" si="21"/>
        <v>0</v>
      </c>
    </row>
    <row r="1387" spans="1:13" ht="15" customHeight="1">
      <c r="A1387" s="353" t="s">
        <v>4992</v>
      </c>
      <c r="B1387" s="354" t="s">
        <v>5115</v>
      </c>
      <c r="C1387" s="475" t="s">
        <v>3289</v>
      </c>
      <c r="D1387" s="327" t="s">
        <v>888</v>
      </c>
      <c r="E1387" s="415" t="s">
        <v>32</v>
      </c>
      <c r="F1387" s="620" t="s">
        <v>5156</v>
      </c>
      <c r="G1387" s="330">
        <v>1</v>
      </c>
      <c r="H1387" s="331">
        <v>4.1500000000000004</v>
      </c>
      <c r="I1387" s="332">
        <v>8.0000000000000002E-3</v>
      </c>
      <c r="J1387" s="327"/>
      <c r="K1387" s="189">
        <v>440</v>
      </c>
      <c r="L1387" s="189"/>
      <c r="M1387" s="204">
        <f t="shared" si="21"/>
        <v>0</v>
      </c>
    </row>
    <row r="1388" spans="1:13" ht="15" customHeight="1">
      <c r="A1388" s="353" t="s">
        <v>4992</v>
      </c>
      <c r="B1388" s="354" t="s">
        <v>5116</v>
      </c>
      <c r="C1388" s="475" t="s">
        <v>3289</v>
      </c>
      <c r="D1388" s="327" t="s">
        <v>891</v>
      </c>
      <c r="E1388" s="415" t="s">
        <v>32</v>
      </c>
      <c r="F1388" s="620" t="s">
        <v>5157</v>
      </c>
      <c r="G1388" s="330">
        <v>1</v>
      </c>
      <c r="H1388" s="331">
        <v>4.09</v>
      </c>
      <c r="I1388" s="332">
        <v>6.0000000000000001E-3</v>
      </c>
      <c r="J1388" s="327"/>
      <c r="K1388" s="189">
        <v>460</v>
      </c>
      <c r="L1388" s="189"/>
      <c r="M1388" s="204">
        <f t="shared" si="21"/>
        <v>0</v>
      </c>
    </row>
    <row r="1389" spans="1:13" ht="15" customHeight="1">
      <c r="A1389" s="353" t="s">
        <v>4992</v>
      </c>
      <c r="B1389" s="354" t="s">
        <v>5117</v>
      </c>
      <c r="C1389" s="475" t="s">
        <v>3289</v>
      </c>
      <c r="D1389" s="327" t="s">
        <v>894</v>
      </c>
      <c r="E1389" s="415" t="s">
        <v>32</v>
      </c>
      <c r="F1389" s="620" t="s">
        <v>5158</v>
      </c>
      <c r="G1389" s="330">
        <v>1</v>
      </c>
      <c r="H1389" s="331">
        <v>4.0999999999999996</v>
      </c>
      <c r="I1389" s="332">
        <v>6.0000000000000001E-3</v>
      </c>
      <c r="J1389" s="327"/>
      <c r="K1389" s="189">
        <v>520</v>
      </c>
      <c r="L1389" s="189"/>
      <c r="M1389" s="204">
        <f t="shared" si="21"/>
        <v>0</v>
      </c>
    </row>
    <row r="1390" spans="1:13" ht="15" customHeight="1">
      <c r="A1390" s="353" t="s">
        <v>4992</v>
      </c>
      <c r="B1390" s="354" t="s">
        <v>5118</v>
      </c>
      <c r="C1390" s="475" t="s">
        <v>3289</v>
      </c>
      <c r="D1390" s="327" t="s">
        <v>897</v>
      </c>
      <c r="E1390" s="415" t="s">
        <v>32</v>
      </c>
      <c r="F1390" s="620" t="s">
        <v>5159</v>
      </c>
      <c r="G1390" s="330">
        <v>1</v>
      </c>
      <c r="H1390" s="331">
        <v>4.0999999999999996</v>
      </c>
      <c r="I1390" s="332">
        <v>6.0000000000000001E-3</v>
      </c>
      <c r="J1390" s="327"/>
      <c r="K1390" s="189">
        <v>540</v>
      </c>
      <c r="L1390" s="189"/>
      <c r="M1390" s="204">
        <f t="shared" si="21"/>
        <v>0</v>
      </c>
    </row>
    <row r="1391" spans="1:13" ht="15" customHeight="1">
      <c r="A1391" s="353" t="s">
        <v>4992</v>
      </c>
      <c r="B1391" s="354" t="s">
        <v>5119</v>
      </c>
      <c r="C1391" s="475" t="s">
        <v>3289</v>
      </c>
      <c r="D1391" s="327" t="s">
        <v>4426</v>
      </c>
      <c r="E1391" s="415" t="s">
        <v>32</v>
      </c>
      <c r="F1391" s="620" t="s">
        <v>5160</v>
      </c>
      <c r="G1391" s="330">
        <v>1</v>
      </c>
      <c r="H1391" s="331">
        <v>3.76</v>
      </c>
      <c r="I1391" s="332">
        <v>1.2E-2</v>
      </c>
      <c r="J1391" s="327"/>
      <c r="K1391" s="189">
        <v>530</v>
      </c>
      <c r="L1391" s="189"/>
      <c r="M1391" s="204">
        <f t="shared" si="21"/>
        <v>0</v>
      </c>
    </row>
    <row r="1392" spans="1:13" ht="15" customHeight="1">
      <c r="A1392" s="353" t="s">
        <v>4992</v>
      </c>
      <c r="B1392" s="354" t="s">
        <v>5120</v>
      </c>
      <c r="C1392" s="475" t="s">
        <v>3289</v>
      </c>
      <c r="D1392" s="327" t="s">
        <v>903</v>
      </c>
      <c r="E1392" s="415" t="s">
        <v>32</v>
      </c>
      <c r="F1392" s="620" t="s">
        <v>5161</v>
      </c>
      <c r="G1392" s="330">
        <v>1</v>
      </c>
      <c r="H1392" s="331">
        <v>4.99</v>
      </c>
      <c r="I1392" s="332">
        <v>8.0000000000000002E-3</v>
      </c>
      <c r="J1392" s="327"/>
      <c r="K1392" s="189">
        <v>460</v>
      </c>
      <c r="L1392" s="189"/>
      <c r="M1392" s="204">
        <f t="shared" si="21"/>
        <v>0</v>
      </c>
    </row>
    <row r="1393" spans="1:13" ht="15" customHeight="1">
      <c r="A1393" s="353" t="s">
        <v>4992</v>
      </c>
      <c r="B1393" s="354" t="s">
        <v>5121</v>
      </c>
      <c r="C1393" s="475" t="s">
        <v>3289</v>
      </c>
      <c r="D1393" s="327" t="s">
        <v>906</v>
      </c>
      <c r="E1393" s="415" t="s">
        <v>32</v>
      </c>
      <c r="F1393" s="620" t="s">
        <v>5162</v>
      </c>
      <c r="G1393" s="330">
        <v>1</v>
      </c>
      <c r="H1393" s="331">
        <v>5.12</v>
      </c>
      <c r="I1393" s="332">
        <v>0.01</v>
      </c>
      <c r="J1393" s="327"/>
      <c r="K1393" s="189">
        <v>520</v>
      </c>
      <c r="L1393" s="189"/>
      <c r="M1393" s="204">
        <f t="shared" si="21"/>
        <v>0</v>
      </c>
    </row>
    <row r="1394" spans="1:13" ht="15" customHeight="1">
      <c r="A1394" s="353" t="s">
        <v>4992</v>
      </c>
      <c r="B1394" s="354" t="s">
        <v>5122</v>
      </c>
      <c r="C1394" s="475" t="s">
        <v>3289</v>
      </c>
      <c r="D1394" s="327" t="s">
        <v>909</v>
      </c>
      <c r="E1394" s="415" t="s">
        <v>32</v>
      </c>
      <c r="F1394" s="620" t="s">
        <v>5163</v>
      </c>
      <c r="G1394" s="330">
        <v>1</v>
      </c>
      <c r="H1394" s="331">
        <v>5.05</v>
      </c>
      <c r="I1394" s="332">
        <v>8.0000000000000002E-3</v>
      </c>
      <c r="J1394" s="327"/>
      <c r="K1394" s="189">
        <v>550</v>
      </c>
      <c r="L1394" s="189"/>
      <c r="M1394" s="204">
        <f t="shared" si="21"/>
        <v>0</v>
      </c>
    </row>
    <row r="1395" spans="1:13" ht="15" customHeight="1">
      <c r="A1395" s="353" t="s">
        <v>4992</v>
      </c>
      <c r="B1395" s="354" t="s">
        <v>5123</v>
      </c>
      <c r="C1395" s="475" t="s">
        <v>3289</v>
      </c>
      <c r="D1395" s="327" t="s">
        <v>912</v>
      </c>
      <c r="E1395" s="415" t="s">
        <v>32</v>
      </c>
      <c r="F1395" s="620" t="s">
        <v>5164</v>
      </c>
      <c r="G1395" s="330">
        <v>1</v>
      </c>
      <c r="H1395" s="331">
        <v>5.01</v>
      </c>
      <c r="I1395" s="332">
        <v>8.0000000000000002E-3</v>
      </c>
      <c r="J1395" s="327"/>
      <c r="K1395" s="189">
        <v>600</v>
      </c>
      <c r="L1395" s="189"/>
      <c r="M1395" s="204">
        <f t="shared" si="21"/>
        <v>0</v>
      </c>
    </row>
    <row r="1396" spans="1:13" ht="15" customHeight="1">
      <c r="A1396" s="353" t="s">
        <v>4992</v>
      </c>
      <c r="B1396" s="354" t="s">
        <v>5124</v>
      </c>
      <c r="C1396" s="475" t="s">
        <v>3289</v>
      </c>
      <c r="D1396" s="327" t="s">
        <v>915</v>
      </c>
      <c r="E1396" s="415" t="s">
        <v>32</v>
      </c>
      <c r="F1396" s="620" t="s">
        <v>5165</v>
      </c>
      <c r="G1396" s="330">
        <v>1</v>
      </c>
      <c r="H1396" s="331">
        <v>5.17</v>
      </c>
      <c r="I1396" s="332">
        <v>8.9999999999999993E-3</v>
      </c>
      <c r="J1396" s="327"/>
      <c r="K1396" s="189">
        <v>620</v>
      </c>
      <c r="L1396" s="189"/>
      <c r="M1396" s="204">
        <f t="shared" si="21"/>
        <v>0</v>
      </c>
    </row>
    <row r="1397" spans="1:13" ht="15" customHeight="1">
      <c r="A1397" s="353" t="s">
        <v>4992</v>
      </c>
      <c r="B1397" s="354" t="s">
        <v>5125</v>
      </c>
      <c r="C1397" s="475" t="s">
        <v>3289</v>
      </c>
      <c r="D1397" s="327" t="s">
        <v>918</v>
      </c>
      <c r="E1397" s="415" t="s">
        <v>32</v>
      </c>
      <c r="F1397" s="620" t="s">
        <v>5166</v>
      </c>
      <c r="G1397" s="330">
        <v>1</v>
      </c>
      <c r="H1397" s="331">
        <v>4.6500000000000004</v>
      </c>
      <c r="I1397" s="332">
        <v>1.4999999999999999E-2</v>
      </c>
      <c r="J1397" s="327"/>
      <c r="K1397" s="189">
        <v>630</v>
      </c>
      <c r="L1397" s="189"/>
      <c r="M1397" s="204">
        <f t="shared" si="21"/>
        <v>0</v>
      </c>
    </row>
    <row r="1398" spans="1:13" ht="15" customHeight="1">
      <c r="A1398" s="353" t="s">
        <v>4992</v>
      </c>
      <c r="B1398" s="354" t="s">
        <v>5126</v>
      </c>
      <c r="C1398" s="475" t="s">
        <v>3289</v>
      </c>
      <c r="D1398" s="327" t="s">
        <v>921</v>
      </c>
      <c r="E1398" s="415" t="s">
        <v>32</v>
      </c>
      <c r="F1398" s="620" t="s">
        <v>5167</v>
      </c>
      <c r="G1398" s="330">
        <v>1</v>
      </c>
      <c r="H1398" s="331">
        <v>5.8</v>
      </c>
      <c r="I1398" s="332">
        <v>8.9999999999999993E-3</v>
      </c>
      <c r="J1398" s="327"/>
      <c r="K1398" s="189">
        <v>560</v>
      </c>
      <c r="L1398" s="189"/>
      <c r="M1398" s="204">
        <f t="shared" si="21"/>
        <v>0</v>
      </c>
    </row>
    <row r="1399" spans="1:13" ht="15" customHeight="1">
      <c r="A1399" s="353" t="s">
        <v>4992</v>
      </c>
      <c r="B1399" s="354" t="s">
        <v>5127</v>
      </c>
      <c r="C1399" s="475" t="s">
        <v>3289</v>
      </c>
      <c r="D1399" s="327" t="s">
        <v>924</v>
      </c>
      <c r="E1399" s="415" t="s">
        <v>32</v>
      </c>
      <c r="F1399" s="620" t="s">
        <v>5168</v>
      </c>
      <c r="G1399" s="330">
        <v>1</v>
      </c>
      <c r="H1399" s="331">
        <v>6.04</v>
      </c>
      <c r="I1399" s="332">
        <v>8.9999999999999993E-3</v>
      </c>
      <c r="J1399" s="327"/>
      <c r="K1399" s="189">
        <v>680</v>
      </c>
      <c r="L1399" s="189"/>
      <c r="M1399" s="204">
        <f t="shared" si="21"/>
        <v>0</v>
      </c>
    </row>
    <row r="1400" spans="1:13" ht="15" customHeight="1">
      <c r="A1400" s="353" t="s">
        <v>4992</v>
      </c>
      <c r="B1400" s="354" t="s">
        <v>5128</v>
      </c>
      <c r="C1400" s="475" t="s">
        <v>3289</v>
      </c>
      <c r="D1400" s="327" t="s">
        <v>927</v>
      </c>
      <c r="E1400" s="415" t="s">
        <v>32</v>
      </c>
      <c r="F1400" s="620" t="s">
        <v>5169</v>
      </c>
      <c r="G1400" s="330">
        <v>1</v>
      </c>
      <c r="H1400" s="331">
        <v>6</v>
      </c>
      <c r="I1400" s="332">
        <v>8.9999999999999993E-3</v>
      </c>
      <c r="J1400" s="327"/>
      <c r="K1400" s="189">
        <v>620</v>
      </c>
      <c r="L1400" s="189"/>
      <c r="M1400" s="204">
        <f t="shared" si="21"/>
        <v>0</v>
      </c>
    </row>
    <row r="1401" spans="1:13" ht="15" customHeight="1">
      <c r="A1401" s="353" t="s">
        <v>4992</v>
      </c>
      <c r="B1401" s="354" t="s">
        <v>5129</v>
      </c>
      <c r="C1401" s="475" t="s">
        <v>3289</v>
      </c>
      <c r="D1401" s="327" t="s">
        <v>930</v>
      </c>
      <c r="E1401" s="415" t="s">
        <v>32</v>
      </c>
      <c r="F1401" s="620" t="s">
        <v>5170</v>
      </c>
      <c r="G1401" s="330">
        <v>1</v>
      </c>
      <c r="H1401" s="331">
        <v>6.11</v>
      </c>
      <c r="I1401" s="332">
        <v>8.9999999999999993E-3</v>
      </c>
      <c r="J1401" s="327"/>
      <c r="K1401" s="189">
        <v>680</v>
      </c>
      <c r="L1401" s="189"/>
      <c r="M1401" s="204">
        <f t="shared" si="21"/>
        <v>0</v>
      </c>
    </row>
    <row r="1402" spans="1:13" ht="15" customHeight="1">
      <c r="A1402" s="353" t="s">
        <v>4992</v>
      </c>
      <c r="B1402" s="354" t="s">
        <v>5130</v>
      </c>
      <c r="C1402" s="475" t="s">
        <v>3289</v>
      </c>
      <c r="D1402" s="327" t="s">
        <v>933</v>
      </c>
      <c r="E1402" s="415" t="s">
        <v>32</v>
      </c>
      <c r="F1402" s="620" t="s">
        <v>5171</v>
      </c>
      <c r="G1402" s="330">
        <v>1</v>
      </c>
      <c r="H1402" s="331">
        <v>6.15</v>
      </c>
      <c r="I1402" s="332">
        <v>8.9999999999999993E-3</v>
      </c>
      <c r="J1402" s="327"/>
      <c r="K1402" s="189">
        <v>690</v>
      </c>
      <c r="L1402" s="189"/>
      <c r="M1402" s="204">
        <f t="shared" si="21"/>
        <v>0</v>
      </c>
    </row>
    <row r="1403" spans="1:13" ht="15" customHeight="1">
      <c r="A1403" s="353" t="s">
        <v>4992</v>
      </c>
      <c r="B1403" s="354" t="s">
        <v>5131</v>
      </c>
      <c r="C1403" s="475" t="s">
        <v>3289</v>
      </c>
      <c r="D1403" s="327" t="s">
        <v>936</v>
      </c>
      <c r="E1403" s="415" t="s">
        <v>32</v>
      </c>
      <c r="F1403" s="620" t="s">
        <v>5172</v>
      </c>
      <c r="G1403" s="330">
        <v>1</v>
      </c>
      <c r="H1403" s="331">
        <v>5.8</v>
      </c>
      <c r="I1403" s="332">
        <v>1.4E-2</v>
      </c>
      <c r="J1403" s="327"/>
      <c r="K1403" s="189">
        <v>770</v>
      </c>
      <c r="L1403" s="189"/>
      <c r="M1403" s="204">
        <f t="shared" si="21"/>
        <v>0</v>
      </c>
    </row>
    <row r="1404" spans="1:13" ht="15" customHeight="1">
      <c r="A1404" s="353" t="s">
        <v>4992</v>
      </c>
      <c r="B1404" s="354" t="s">
        <v>5132</v>
      </c>
      <c r="C1404" s="475" t="s">
        <v>3289</v>
      </c>
      <c r="D1404" s="327" t="s">
        <v>939</v>
      </c>
      <c r="E1404" s="415" t="s">
        <v>32</v>
      </c>
      <c r="F1404" s="620" t="s">
        <v>5173</v>
      </c>
      <c r="G1404" s="330">
        <v>2</v>
      </c>
      <c r="H1404" s="331">
        <v>7.86</v>
      </c>
      <c r="I1404" s="332">
        <v>1.0999999999999999E-2</v>
      </c>
      <c r="J1404" s="327"/>
      <c r="K1404" s="189">
        <v>710</v>
      </c>
      <c r="L1404" s="189"/>
      <c r="M1404" s="204">
        <f t="shared" si="21"/>
        <v>0</v>
      </c>
    </row>
    <row r="1405" spans="1:13" ht="15" customHeight="1">
      <c r="A1405" s="353" t="s">
        <v>4992</v>
      </c>
      <c r="B1405" s="354" t="s">
        <v>5133</v>
      </c>
      <c r="C1405" s="475" t="s">
        <v>3289</v>
      </c>
      <c r="D1405" s="327" t="s">
        <v>942</v>
      </c>
      <c r="E1405" s="415" t="s">
        <v>32</v>
      </c>
      <c r="F1405" s="620" t="s">
        <v>5174</v>
      </c>
      <c r="G1405" s="330">
        <v>2</v>
      </c>
      <c r="H1405" s="331">
        <v>7.91</v>
      </c>
      <c r="I1405" s="332">
        <v>1.0999999999999999E-2</v>
      </c>
      <c r="J1405" s="327"/>
      <c r="K1405" s="189">
        <v>820</v>
      </c>
      <c r="L1405" s="189"/>
      <c r="M1405" s="204">
        <f t="shared" si="21"/>
        <v>0</v>
      </c>
    </row>
    <row r="1406" spans="1:13" ht="15" customHeight="1">
      <c r="A1406" s="353" t="s">
        <v>4992</v>
      </c>
      <c r="B1406" s="354" t="s">
        <v>5134</v>
      </c>
      <c r="C1406" s="475" t="s">
        <v>3289</v>
      </c>
      <c r="D1406" s="327" t="s">
        <v>945</v>
      </c>
      <c r="E1406" s="415" t="s">
        <v>32</v>
      </c>
      <c r="F1406" s="620" t="s">
        <v>5175</v>
      </c>
      <c r="G1406" s="330">
        <v>2</v>
      </c>
      <c r="H1406" s="331">
        <v>7.98</v>
      </c>
      <c r="I1406" s="332">
        <v>1.2999999999999999E-2</v>
      </c>
      <c r="J1406" s="327"/>
      <c r="K1406" s="189">
        <v>780</v>
      </c>
      <c r="L1406" s="189"/>
      <c r="M1406" s="204">
        <f t="shared" si="21"/>
        <v>0</v>
      </c>
    </row>
    <row r="1407" spans="1:13" ht="15" customHeight="1">
      <c r="A1407" s="353" t="s">
        <v>4992</v>
      </c>
      <c r="B1407" s="354" t="s">
        <v>5135</v>
      </c>
      <c r="C1407" s="475" t="s">
        <v>3289</v>
      </c>
      <c r="D1407" s="327" t="s">
        <v>948</v>
      </c>
      <c r="E1407" s="415" t="s">
        <v>32</v>
      </c>
      <c r="F1407" s="620" t="s">
        <v>5176</v>
      </c>
      <c r="G1407" s="330">
        <v>2</v>
      </c>
      <c r="H1407" s="331">
        <v>8.0500000000000007</v>
      </c>
      <c r="I1407" s="332">
        <v>1.2999999999999999E-2</v>
      </c>
      <c r="J1407" s="327"/>
      <c r="K1407" s="189">
        <v>830</v>
      </c>
      <c r="L1407" s="189"/>
      <c r="M1407" s="204">
        <f t="shared" si="21"/>
        <v>0</v>
      </c>
    </row>
    <row r="1408" spans="1:13" ht="15" customHeight="1">
      <c r="A1408" s="353" t="s">
        <v>4992</v>
      </c>
      <c r="B1408" s="354" t="s">
        <v>5136</v>
      </c>
      <c r="C1408" s="475" t="s">
        <v>3289</v>
      </c>
      <c r="D1408" s="327" t="s">
        <v>951</v>
      </c>
      <c r="E1408" s="415" t="s">
        <v>32</v>
      </c>
      <c r="F1408" s="620" t="s">
        <v>5177</v>
      </c>
      <c r="G1408" s="330">
        <v>1</v>
      </c>
      <c r="H1408" s="331">
        <v>8.1199999999999992</v>
      </c>
      <c r="I1408" s="332">
        <v>1.2999999999999999E-2</v>
      </c>
      <c r="J1408" s="327"/>
      <c r="K1408" s="189">
        <v>830</v>
      </c>
      <c r="L1408" s="189"/>
      <c r="M1408" s="204">
        <f t="shared" si="21"/>
        <v>0</v>
      </c>
    </row>
    <row r="1409" spans="1:13" ht="15" customHeight="1">
      <c r="A1409" s="353" t="s">
        <v>4992</v>
      </c>
      <c r="B1409" s="354" t="s">
        <v>5137</v>
      </c>
      <c r="C1409" s="475" t="s">
        <v>3289</v>
      </c>
      <c r="D1409" s="327" t="s">
        <v>954</v>
      </c>
      <c r="E1409" s="415" t="s">
        <v>32</v>
      </c>
      <c r="F1409" s="620" t="s">
        <v>5178</v>
      </c>
      <c r="G1409" s="330">
        <v>2</v>
      </c>
      <c r="H1409" s="331">
        <v>7.29</v>
      </c>
      <c r="I1409" s="332">
        <v>1.9E-2</v>
      </c>
      <c r="J1409" s="327"/>
      <c r="K1409" s="189">
        <v>1040</v>
      </c>
      <c r="L1409" s="189"/>
      <c r="M1409" s="204">
        <f t="shared" si="21"/>
        <v>0</v>
      </c>
    </row>
    <row r="1410" spans="1:13" ht="15" customHeight="1">
      <c r="A1410" s="353" t="s">
        <v>4992</v>
      </c>
      <c r="B1410" s="354" t="s">
        <v>5138</v>
      </c>
      <c r="C1410" s="475" t="s">
        <v>3289</v>
      </c>
      <c r="D1410" s="327" t="s">
        <v>957</v>
      </c>
      <c r="E1410" s="415" t="s">
        <v>32</v>
      </c>
      <c r="F1410" s="620" t="s">
        <v>5179</v>
      </c>
      <c r="G1410" s="330">
        <v>1</v>
      </c>
      <c r="H1410" s="331">
        <v>4.49</v>
      </c>
      <c r="I1410" s="332">
        <v>7.0000000000000001E-3</v>
      </c>
      <c r="J1410" s="327"/>
      <c r="K1410" s="189">
        <v>420</v>
      </c>
      <c r="L1410" s="189"/>
      <c r="M1410" s="204">
        <f t="shared" si="21"/>
        <v>0</v>
      </c>
    </row>
    <row r="1411" spans="1:13" ht="15" customHeight="1">
      <c r="A1411" s="353" t="s">
        <v>4992</v>
      </c>
      <c r="B1411" s="354" t="s">
        <v>5139</v>
      </c>
      <c r="C1411" s="475" t="s">
        <v>3289</v>
      </c>
      <c r="D1411" s="327" t="s">
        <v>960</v>
      </c>
      <c r="E1411" s="415" t="s">
        <v>32</v>
      </c>
      <c r="F1411" s="620" t="s">
        <v>5180</v>
      </c>
      <c r="G1411" s="330">
        <v>1</v>
      </c>
      <c r="H1411" s="331">
        <v>1.08</v>
      </c>
      <c r="I1411" s="332">
        <v>2E-3</v>
      </c>
      <c r="J1411" s="327"/>
      <c r="K1411" s="189">
        <v>160</v>
      </c>
      <c r="L1411" s="189"/>
      <c r="M1411" s="204">
        <f t="shared" si="21"/>
        <v>0</v>
      </c>
    </row>
    <row r="1412" spans="1:13" ht="15" customHeight="1">
      <c r="A1412" s="353" t="s">
        <v>4992</v>
      </c>
      <c r="B1412" s="354" t="s">
        <v>5140</v>
      </c>
      <c r="C1412" s="475" t="s">
        <v>3289</v>
      </c>
      <c r="D1412" s="327" t="s">
        <v>963</v>
      </c>
      <c r="E1412" s="415" t="s">
        <v>32</v>
      </c>
      <c r="F1412" s="620" t="s">
        <v>5181</v>
      </c>
      <c r="G1412" s="330">
        <v>1</v>
      </c>
      <c r="H1412" s="331">
        <v>1.55</v>
      </c>
      <c r="I1412" s="332">
        <v>2E-3</v>
      </c>
      <c r="J1412" s="327"/>
      <c r="K1412" s="189">
        <v>190</v>
      </c>
      <c r="L1412" s="189"/>
      <c r="M1412" s="204">
        <f t="shared" si="21"/>
        <v>0</v>
      </c>
    </row>
    <row r="1413" spans="1:13" ht="15" customHeight="1">
      <c r="A1413" s="353" t="s">
        <v>4992</v>
      </c>
      <c r="B1413" s="354" t="s">
        <v>5141</v>
      </c>
      <c r="C1413" s="475" t="s">
        <v>3289</v>
      </c>
      <c r="D1413" s="327" t="s">
        <v>966</v>
      </c>
      <c r="E1413" s="415" t="s">
        <v>32</v>
      </c>
      <c r="F1413" s="620" t="s">
        <v>5182</v>
      </c>
      <c r="G1413" s="330">
        <v>1</v>
      </c>
      <c r="H1413" s="331">
        <v>2.5299999999999998</v>
      </c>
      <c r="I1413" s="332">
        <v>4.0000000000000001E-3</v>
      </c>
      <c r="J1413" s="327"/>
      <c r="K1413" s="189">
        <v>270</v>
      </c>
      <c r="L1413" s="189"/>
      <c r="M1413" s="204">
        <f t="shared" si="21"/>
        <v>0</v>
      </c>
    </row>
    <row r="1414" spans="1:13" ht="15" customHeight="1">
      <c r="A1414" s="353" t="s">
        <v>4992</v>
      </c>
      <c r="B1414" s="354" t="s">
        <v>5142</v>
      </c>
      <c r="C1414" s="475" t="s">
        <v>3289</v>
      </c>
      <c r="D1414" s="327" t="s">
        <v>969</v>
      </c>
      <c r="E1414" s="415" t="s">
        <v>32</v>
      </c>
      <c r="F1414" s="620" t="s">
        <v>5183</v>
      </c>
      <c r="G1414" s="330">
        <v>1</v>
      </c>
      <c r="H1414" s="331">
        <v>2.52</v>
      </c>
      <c r="I1414" s="332">
        <v>8.0000000000000002E-3</v>
      </c>
      <c r="J1414" s="327"/>
      <c r="K1414" s="189">
        <v>370</v>
      </c>
      <c r="L1414" s="189"/>
      <c r="M1414" s="204">
        <f t="shared" si="21"/>
        <v>0</v>
      </c>
    </row>
    <row r="1415" spans="1:13" ht="15" customHeight="1">
      <c r="A1415" s="353" t="s">
        <v>4992</v>
      </c>
      <c r="B1415" s="354" t="s">
        <v>5143</v>
      </c>
      <c r="C1415" s="475" t="s">
        <v>3289</v>
      </c>
      <c r="D1415" s="327" t="s">
        <v>972</v>
      </c>
      <c r="E1415" s="415" t="s">
        <v>32</v>
      </c>
      <c r="F1415" s="620" t="s">
        <v>5184</v>
      </c>
      <c r="G1415" s="330">
        <v>1</v>
      </c>
      <c r="H1415" s="331">
        <v>3.1</v>
      </c>
      <c r="I1415" s="332">
        <v>5.0000000000000001E-3</v>
      </c>
      <c r="J1415" s="327"/>
      <c r="K1415" s="189">
        <v>310</v>
      </c>
      <c r="L1415" s="189"/>
      <c r="M1415" s="204">
        <f t="shared" si="21"/>
        <v>0</v>
      </c>
    </row>
    <row r="1416" spans="1:13" ht="15" customHeight="1">
      <c r="A1416" s="353" t="s">
        <v>4992</v>
      </c>
      <c r="B1416" s="354" t="s">
        <v>5144</v>
      </c>
      <c r="C1416" s="475" t="s">
        <v>3289</v>
      </c>
      <c r="D1416" s="327" t="s">
        <v>975</v>
      </c>
      <c r="E1416" s="415" t="s">
        <v>32</v>
      </c>
      <c r="F1416" s="620" t="s">
        <v>5185</v>
      </c>
      <c r="G1416" s="330">
        <v>1</v>
      </c>
      <c r="H1416" s="331">
        <v>2.97</v>
      </c>
      <c r="I1416" s="332">
        <v>8.9999999999999993E-3</v>
      </c>
      <c r="J1416" s="327"/>
      <c r="K1416" s="189">
        <v>420</v>
      </c>
      <c r="L1416" s="189"/>
      <c r="M1416" s="204">
        <f t="shared" si="21"/>
        <v>0</v>
      </c>
    </row>
    <row r="1417" spans="1:13" ht="15" customHeight="1">
      <c r="A1417" s="353" t="s">
        <v>4992</v>
      </c>
      <c r="B1417" s="354" t="s">
        <v>5145</v>
      </c>
      <c r="C1417" s="475" t="s">
        <v>3289</v>
      </c>
      <c r="D1417" s="327" t="s">
        <v>978</v>
      </c>
      <c r="E1417" s="415" t="s">
        <v>32</v>
      </c>
      <c r="F1417" s="620" t="s">
        <v>5186</v>
      </c>
      <c r="G1417" s="330">
        <v>1</v>
      </c>
      <c r="H1417" s="331">
        <v>4.09</v>
      </c>
      <c r="I1417" s="332">
        <v>6.0000000000000001E-3</v>
      </c>
      <c r="J1417" s="327"/>
      <c r="K1417" s="189">
        <v>380</v>
      </c>
      <c r="L1417" s="189"/>
      <c r="M1417" s="204">
        <f t="shared" si="21"/>
        <v>0</v>
      </c>
    </row>
    <row r="1418" spans="1:13" ht="15" customHeight="1">
      <c r="A1418" s="353" t="s">
        <v>4992</v>
      </c>
      <c r="B1418" s="354" t="s">
        <v>5146</v>
      </c>
      <c r="C1418" s="475" t="s">
        <v>3289</v>
      </c>
      <c r="D1418" s="327" t="s">
        <v>981</v>
      </c>
      <c r="E1418" s="415" t="s">
        <v>32</v>
      </c>
      <c r="F1418" s="620" t="s">
        <v>5187</v>
      </c>
      <c r="G1418" s="330">
        <v>1</v>
      </c>
      <c r="H1418" s="331">
        <v>3.92</v>
      </c>
      <c r="I1418" s="332">
        <v>1.2E-2</v>
      </c>
      <c r="J1418" s="327"/>
      <c r="K1418" s="189">
        <v>520</v>
      </c>
      <c r="L1418" s="189"/>
      <c r="M1418" s="204">
        <f t="shared" si="21"/>
        <v>0</v>
      </c>
    </row>
    <row r="1419" spans="1:13" ht="15" customHeight="1">
      <c r="A1419" s="353" t="s">
        <v>4992</v>
      </c>
      <c r="B1419" s="621" t="s">
        <v>5147</v>
      </c>
      <c r="C1419" s="622" t="s">
        <v>3289</v>
      </c>
      <c r="D1419" s="623" t="s">
        <v>984</v>
      </c>
      <c r="E1419" s="624" t="s">
        <v>32</v>
      </c>
      <c r="F1419" s="625" t="s">
        <v>5188</v>
      </c>
      <c r="G1419" s="626">
        <v>1</v>
      </c>
      <c r="H1419" s="627">
        <v>7.1</v>
      </c>
      <c r="I1419" s="628">
        <v>1.0999999999999999E-2</v>
      </c>
      <c r="J1419" s="623" t="s">
        <v>7749</v>
      </c>
      <c r="K1419" s="629">
        <v>527</v>
      </c>
      <c r="L1419" s="189"/>
      <c r="M1419" s="204">
        <f t="shared" si="21"/>
        <v>0</v>
      </c>
    </row>
    <row r="1420" spans="1:13" ht="15" customHeight="1">
      <c r="A1420" s="353" t="s">
        <v>4992</v>
      </c>
      <c r="B1420" s="621" t="s">
        <v>5148</v>
      </c>
      <c r="C1420" s="622" t="s">
        <v>3289</v>
      </c>
      <c r="D1420" s="623" t="s">
        <v>987</v>
      </c>
      <c r="E1420" s="624" t="s">
        <v>32</v>
      </c>
      <c r="F1420" s="625" t="s">
        <v>5189</v>
      </c>
      <c r="G1420" s="626">
        <v>1</v>
      </c>
      <c r="H1420" s="627">
        <v>6.62</v>
      </c>
      <c r="I1420" s="628">
        <v>2.1999999999999999E-2</v>
      </c>
      <c r="J1420" s="623" t="s">
        <v>7750</v>
      </c>
      <c r="K1420" s="629">
        <v>740</v>
      </c>
      <c r="L1420" s="189"/>
      <c r="M1420" s="204">
        <f t="shared" si="21"/>
        <v>0</v>
      </c>
    </row>
    <row r="1421" spans="1:13" ht="15" customHeight="1">
      <c r="A1421" s="353" t="s">
        <v>4992</v>
      </c>
      <c r="B1421" s="405" t="s">
        <v>5823</v>
      </c>
      <c r="C1421" s="475" t="s">
        <v>3289</v>
      </c>
      <c r="D1421" s="327" t="s">
        <v>5632</v>
      </c>
      <c r="E1421" s="415" t="s">
        <v>32</v>
      </c>
      <c r="F1421" s="362" t="s">
        <v>5819</v>
      </c>
      <c r="G1421" s="330">
        <v>1</v>
      </c>
      <c r="H1421" s="331">
        <v>6.28</v>
      </c>
      <c r="I1421" s="332"/>
      <c r="J1421" s="327"/>
      <c r="K1421" s="188">
        <v>620</v>
      </c>
      <c r="L1421" s="189"/>
      <c r="M1421" s="204"/>
    </row>
    <row r="1422" spans="1:13" ht="15" customHeight="1">
      <c r="A1422" s="353" t="s">
        <v>4992</v>
      </c>
      <c r="B1422" s="405" t="s">
        <v>5824</v>
      </c>
      <c r="C1422" s="475" t="s">
        <v>3289</v>
      </c>
      <c r="D1422" s="327" t="s">
        <v>5629</v>
      </c>
      <c r="E1422" s="415" t="s">
        <v>32</v>
      </c>
      <c r="F1422" s="362" t="s">
        <v>5820</v>
      </c>
      <c r="G1422" s="330">
        <v>1</v>
      </c>
      <c r="H1422" s="331">
        <v>5.14</v>
      </c>
      <c r="I1422" s="332"/>
      <c r="J1422" s="327"/>
      <c r="K1422" s="188">
        <v>490</v>
      </c>
      <c r="L1422" s="189"/>
      <c r="M1422" s="204"/>
    </row>
    <row r="1423" spans="1:13" ht="15" customHeight="1">
      <c r="A1423" s="353" t="s">
        <v>4992</v>
      </c>
      <c r="B1423" s="405" t="s">
        <v>5825</v>
      </c>
      <c r="C1423" s="475" t="s">
        <v>3289</v>
      </c>
      <c r="D1423" s="327" t="s">
        <v>5630</v>
      </c>
      <c r="E1423" s="415" t="s">
        <v>32</v>
      </c>
      <c r="F1423" s="362" t="s">
        <v>5821</v>
      </c>
      <c r="G1423" s="330">
        <v>1</v>
      </c>
      <c r="H1423" s="331"/>
      <c r="I1423" s="332"/>
      <c r="J1423" s="327"/>
      <c r="K1423" s="188">
        <v>920</v>
      </c>
      <c r="L1423" s="189"/>
      <c r="M1423" s="204"/>
    </row>
    <row r="1424" spans="1:13" ht="15" customHeight="1">
      <c r="A1424" s="353" t="s">
        <v>4992</v>
      </c>
      <c r="B1424" s="405" t="s">
        <v>5826</v>
      </c>
      <c r="C1424" s="475" t="s">
        <v>3289</v>
      </c>
      <c r="D1424" s="327" t="s">
        <v>5631</v>
      </c>
      <c r="E1424" s="415" t="s">
        <v>32</v>
      </c>
      <c r="F1424" s="362" t="s">
        <v>5822</v>
      </c>
      <c r="G1424" s="330">
        <v>1</v>
      </c>
      <c r="H1424" s="331">
        <v>6.82</v>
      </c>
      <c r="I1424" s="332"/>
      <c r="J1424" s="327"/>
      <c r="K1424" s="188">
        <v>620</v>
      </c>
      <c r="L1424" s="189"/>
      <c r="M1424" s="204"/>
    </row>
    <row r="1425" spans="1:13" ht="15" customHeight="1">
      <c r="A1425" s="608"/>
      <c r="B1425" s="612"/>
      <c r="C1425" s="610" t="s">
        <v>17</v>
      </c>
      <c r="D1425" s="436" t="s">
        <v>17</v>
      </c>
      <c r="E1425" s="437" t="s">
        <v>17</v>
      </c>
      <c r="F1425" s="439"/>
      <c r="G1425" s="438"/>
      <c r="H1425" s="440"/>
      <c r="I1425" s="441"/>
      <c r="J1425" s="439" t="s">
        <v>17</v>
      </c>
      <c r="K1425" s="190"/>
      <c r="L1425" s="190"/>
      <c r="M1425" s="205"/>
    </row>
    <row r="1426" spans="1:13" ht="15" customHeight="1">
      <c r="A1426" s="353" t="s">
        <v>4992</v>
      </c>
      <c r="B1426" s="354" t="s">
        <v>3119</v>
      </c>
      <c r="C1426" s="355" t="s">
        <v>3116</v>
      </c>
      <c r="D1426" s="365" t="s">
        <v>2250</v>
      </c>
      <c r="E1426" s="327" t="s">
        <v>3117</v>
      </c>
      <c r="F1426" s="329" t="s">
        <v>3118</v>
      </c>
      <c r="G1426" s="330">
        <v>1</v>
      </c>
      <c r="H1426" s="331">
        <v>3</v>
      </c>
      <c r="I1426" s="332">
        <v>5.0000000000000001E-3</v>
      </c>
      <c r="J1426" s="353" t="s">
        <v>17</v>
      </c>
      <c r="K1426" s="188">
        <v>390</v>
      </c>
      <c r="L1426" s="188"/>
      <c r="M1426" s="203">
        <f t="shared" ref="M1426:M1466" si="22">K1426*L1426</f>
        <v>0</v>
      </c>
    </row>
    <row r="1427" spans="1:13" ht="15" customHeight="1">
      <c r="A1427" s="353" t="s">
        <v>4992</v>
      </c>
      <c r="B1427" s="354" t="s">
        <v>3121</v>
      </c>
      <c r="C1427" s="355" t="s">
        <v>3116</v>
      </c>
      <c r="D1427" s="365" t="s">
        <v>870</v>
      </c>
      <c r="E1427" s="327" t="s">
        <v>3117</v>
      </c>
      <c r="F1427" s="329" t="s">
        <v>3120</v>
      </c>
      <c r="G1427" s="330">
        <v>1</v>
      </c>
      <c r="H1427" s="331">
        <v>3</v>
      </c>
      <c r="I1427" s="332">
        <v>5.0000000000000001E-3</v>
      </c>
      <c r="J1427" s="353" t="s">
        <v>17</v>
      </c>
      <c r="K1427" s="188">
        <v>440</v>
      </c>
      <c r="L1427" s="188"/>
      <c r="M1427" s="203">
        <f t="shared" si="22"/>
        <v>0</v>
      </c>
    </row>
    <row r="1428" spans="1:13" ht="15" customHeight="1">
      <c r="A1428" s="353" t="s">
        <v>4992</v>
      </c>
      <c r="B1428" s="354" t="s">
        <v>3123</v>
      </c>
      <c r="C1428" s="355" t="s">
        <v>3116</v>
      </c>
      <c r="D1428" s="365" t="s">
        <v>873</v>
      </c>
      <c r="E1428" s="327" t="s">
        <v>3117</v>
      </c>
      <c r="F1428" s="329" t="s">
        <v>3122</v>
      </c>
      <c r="G1428" s="330">
        <v>1</v>
      </c>
      <c r="H1428" s="331">
        <v>3</v>
      </c>
      <c r="I1428" s="332">
        <v>5.0000000000000001E-3</v>
      </c>
      <c r="J1428" s="353" t="s">
        <v>17</v>
      </c>
      <c r="K1428" s="188">
        <v>460</v>
      </c>
      <c r="L1428" s="188"/>
      <c r="M1428" s="203">
        <f t="shared" si="22"/>
        <v>0</v>
      </c>
    </row>
    <row r="1429" spans="1:13" ht="15" customHeight="1">
      <c r="A1429" s="353" t="s">
        <v>4992</v>
      </c>
      <c r="B1429" s="354" t="s">
        <v>3125</v>
      </c>
      <c r="C1429" s="355" t="s">
        <v>3116</v>
      </c>
      <c r="D1429" s="365" t="s">
        <v>876</v>
      </c>
      <c r="E1429" s="327" t="s">
        <v>3117</v>
      </c>
      <c r="F1429" s="329" t="s">
        <v>3124</v>
      </c>
      <c r="G1429" s="330">
        <v>1</v>
      </c>
      <c r="H1429" s="331">
        <v>3</v>
      </c>
      <c r="I1429" s="332">
        <v>5.0000000000000001E-3</v>
      </c>
      <c r="J1429" s="353" t="s">
        <v>17</v>
      </c>
      <c r="K1429" s="188">
        <v>520</v>
      </c>
      <c r="L1429" s="188"/>
      <c r="M1429" s="203">
        <f t="shared" si="22"/>
        <v>0</v>
      </c>
    </row>
    <row r="1430" spans="1:13" ht="15" customHeight="1">
      <c r="A1430" s="353" t="s">
        <v>4992</v>
      </c>
      <c r="B1430" s="354" t="s">
        <v>3127</v>
      </c>
      <c r="C1430" s="355" t="s">
        <v>3116</v>
      </c>
      <c r="D1430" s="365" t="s">
        <v>879</v>
      </c>
      <c r="E1430" s="327" t="s">
        <v>3117</v>
      </c>
      <c r="F1430" s="329" t="s">
        <v>3126</v>
      </c>
      <c r="G1430" s="330">
        <v>1</v>
      </c>
      <c r="H1430" s="331">
        <v>3</v>
      </c>
      <c r="I1430" s="332">
        <v>5.0000000000000001E-3</v>
      </c>
      <c r="J1430" s="353" t="s">
        <v>17</v>
      </c>
      <c r="K1430" s="188">
        <v>540</v>
      </c>
      <c r="L1430" s="188"/>
      <c r="M1430" s="203">
        <f t="shared" si="22"/>
        <v>0</v>
      </c>
    </row>
    <row r="1431" spans="1:13" ht="15" customHeight="1">
      <c r="A1431" s="353" t="s">
        <v>4992</v>
      </c>
      <c r="B1431" s="354" t="s">
        <v>3129</v>
      </c>
      <c r="C1431" s="355" t="s">
        <v>3116</v>
      </c>
      <c r="D1431" s="365" t="s">
        <v>882</v>
      </c>
      <c r="E1431" s="327" t="s">
        <v>3117</v>
      </c>
      <c r="F1431" s="329" t="s">
        <v>4959</v>
      </c>
      <c r="G1431" s="330">
        <v>1</v>
      </c>
      <c r="H1431" s="331">
        <v>3</v>
      </c>
      <c r="I1431" s="332">
        <v>8.9999999999999993E-3</v>
      </c>
      <c r="J1431" s="353" t="s">
        <v>17</v>
      </c>
      <c r="K1431" s="188">
        <v>500</v>
      </c>
      <c r="L1431" s="188"/>
      <c r="M1431" s="203">
        <f t="shared" si="22"/>
        <v>0</v>
      </c>
    </row>
    <row r="1432" spans="1:13" ht="15" customHeight="1">
      <c r="A1432" s="353" t="s">
        <v>4992</v>
      </c>
      <c r="B1432" s="354" t="s">
        <v>3131</v>
      </c>
      <c r="C1432" s="355" t="s">
        <v>3116</v>
      </c>
      <c r="D1432" s="365" t="s">
        <v>885</v>
      </c>
      <c r="E1432" s="327" t="s">
        <v>3117</v>
      </c>
      <c r="F1432" s="329" t="s">
        <v>3130</v>
      </c>
      <c r="G1432" s="330">
        <v>1</v>
      </c>
      <c r="H1432" s="331">
        <v>4</v>
      </c>
      <c r="I1432" s="332">
        <v>6.0000000000000001E-3</v>
      </c>
      <c r="J1432" s="353" t="s">
        <v>17</v>
      </c>
      <c r="K1432" s="188">
        <v>500</v>
      </c>
      <c r="L1432" s="188"/>
      <c r="M1432" s="203">
        <f t="shared" si="22"/>
        <v>0</v>
      </c>
    </row>
    <row r="1433" spans="1:13" ht="15" customHeight="1">
      <c r="A1433" s="353" t="s">
        <v>4992</v>
      </c>
      <c r="B1433" s="354" t="s">
        <v>3133</v>
      </c>
      <c r="C1433" s="355" t="s">
        <v>3116</v>
      </c>
      <c r="D1433" s="365" t="s">
        <v>888</v>
      </c>
      <c r="E1433" s="327" t="s">
        <v>3117</v>
      </c>
      <c r="F1433" s="329" t="s">
        <v>3132</v>
      </c>
      <c r="G1433" s="330">
        <v>1</v>
      </c>
      <c r="H1433" s="331">
        <v>4</v>
      </c>
      <c r="I1433" s="332">
        <v>6.0000000000000001E-3</v>
      </c>
      <c r="J1433" s="353" t="s">
        <v>17</v>
      </c>
      <c r="K1433" s="188">
        <v>550</v>
      </c>
      <c r="L1433" s="188"/>
      <c r="M1433" s="203">
        <f t="shared" si="22"/>
        <v>0</v>
      </c>
    </row>
    <row r="1434" spans="1:13" ht="15" customHeight="1">
      <c r="A1434" s="353" t="s">
        <v>4992</v>
      </c>
      <c r="B1434" s="354" t="s">
        <v>3135</v>
      </c>
      <c r="C1434" s="355" t="s">
        <v>3116</v>
      </c>
      <c r="D1434" s="365" t="s">
        <v>891</v>
      </c>
      <c r="E1434" s="327" t="s">
        <v>3117</v>
      </c>
      <c r="F1434" s="329" t="s">
        <v>3134</v>
      </c>
      <c r="G1434" s="330">
        <v>1</v>
      </c>
      <c r="H1434" s="331">
        <v>4</v>
      </c>
      <c r="I1434" s="332">
        <v>8.0000000000000002E-3</v>
      </c>
      <c r="J1434" s="353" t="s">
        <v>17</v>
      </c>
      <c r="K1434" s="188">
        <v>580</v>
      </c>
      <c r="L1434" s="188"/>
      <c r="M1434" s="203">
        <f t="shared" si="22"/>
        <v>0</v>
      </c>
    </row>
    <row r="1435" spans="1:13" ht="15" customHeight="1">
      <c r="A1435" s="353" t="s">
        <v>4992</v>
      </c>
      <c r="B1435" s="354" t="s">
        <v>3137</v>
      </c>
      <c r="C1435" s="355" t="s">
        <v>3116</v>
      </c>
      <c r="D1435" s="365" t="s">
        <v>894</v>
      </c>
      <c r="E1435" s="327" t="s">
        <v>3117</v>
      </c>
      <c r="F1435" s="329" t="s">
        <v>3136</v>
      </c>
      <c r="G1435" s="330">
        <v>1</v>
      </c>
      <c r="H1435" s="331">
        <v>3</v>
      </c>
      <c r="I1435" s="332">
        <v>6.0000000000000001E-3</v>
      </c>
      <c r="J1435" s="353" t="s">
        <v>17</v>
      </c>
      <c r="K1435" s="188">
        <v>630</v>
      </c>
      <c r="L1435" s="188"/>
      <c r="M1435" s="203">
        <f t="shared" si="22"/>
        <v>0</v>
      </c>
    </row>
    <row r="1436" spans="1:13" ht="15" customHeight="1">
      <c r="A1436" s="353" t="s">
        <v>4992</v>
      </c>
      <c r="B1436" s="354" t="s">
        <v>3139</v>
      </c>
      <c r="C1436" s="355" t="s">
        <v>3116</v>
      </c>
      <c r="D1436" s="365" t="s">
        <v>897</v>
      </c>
      <c r="E1436" s="327" t="s">
        <v>3117</v>
      </c>
      <c r="F1436" s="329" t="s">
        <v>3138</v>
      </c>
      <c r="G1436" s="330">
        <v>1</v>
      </c>
      <c r="H1436" s="331">
        <v>4</v>
      </c>
      <c r="I1436" s="332">
        <v>6.0000000000000001E-3</v>
      </c>
      <c r="J1436" s="353" t="s">
        <v>17</v>
      </c>
      <c r="K1436" s="188">
        <v>650</v>
      </c>
      <c r="L1436" s="188"/>
      <c r="M1436" s="203">
        <f t="shared" si="22"/>
        <v>0</v>
      </c>
    </row>
    <row r="1437" spans="1:13" ht="15" customHeight="1">
      <c r="A1437" s="353" t="s">
        <v>4992</v>
      </c>
      <c r="B1437" s="354" t="s">
        <v>3141</v>
      </c>
      <c r="C1437" s="355" t="s">
        <v>3116</v>
      </c>
      <c r="D1437" s="365" t="s">
        <v>4426</v>
      </c>
      <c r="E1437" s="327" t="s">
        <v>3117</v>
      </c>
      <c r="F1437" s="329" t="s">
        <v>4960</v>
      </c>
      <c r="G1437" s="330">
        <v>1</v>
      </c>
      <c r="H1437" s="331">
        <v>4</v>
      </c>
      <c r="I1437" s="332">
        <v>1.2E-2</v>
      </c>
      <c r="J1437" s="353" t="s">
        <v>17</v>
      </c>
      <c r="K1437" s="188">
        <v>690</v>
      </c>
      <c r="L1437" s="188"/>
      <c r="M1437" s="203">
        <f t="shared" si="22"/>
        <v>0</v>
      </c>
    </row>
    <row r="1438" spans="1:13" ht="15" customHeight="1">
      <c r="A1438" s="353" t="s">
        <v>4992</v>
      </c>
      <c r="B1438" s="354" t="s">
        <v>3143</v>
      </c>
      <c r="C1438" s="355" t="s">
        <v>3116</v>
      </c>
      <c r="D1438" s="365" t="s">
        <v>903</v>
      </c>
      <c r="E1438" s="327" t="s">
        <v>3117</v>
      </c>
      <c r="F1438" s="329" t="s">
        <v>3142</v>
      </c>
      <c r="G1438" s="330">
        <v>1</v>
      </c>
      <c r="H1438" s="331">
        <v>5</v>
      </c>
      <c r="I1438" s="332">
        <v>8.0000000000000002E-3</v>
      </c>
      <c r="J1438" s="353" t="s">
        <v>17</v>
      </c>
      <c r="K1438" s="188">
        <v>620</v>
      </c>
      <c r="L1438" s="188"/>
      <c r="M1438" s="203">
        <f t="shared" si="22"/>
        <v>0</v>
      </c>
    </row>
    <row r="1439" spans="1:13" ht="15" customHeight="1">
      <c r="A1439" s="353" t="s">
        <v>4992</v>
      </c>
      <c r="B1439" s="354" t="s">
        <v>3145</v>
      </c>
      <c r="C1439" s="355" t="s">
        <v>3116</v>
      </c>
      <c r="D1439" s="365" t="s">
        <v>906</v>
      </c>
      <c r="E1439" s="327" t="s">
        <v>3117</v>
      </c>
      <c r="F1439" s="329" t="s">
        <v>3144</v>
      </c>
      <c r="G1439" s="330">
        <v>1</v>
      </c>
      <c r="H1439" s="331">
        <v>5</v>
      </c>
      <c r="I1439" s="332">
        <v>8.0000000000000002E-3</v>
      </c>
      <c r="J1439" s="353" t="s">
        <v>17</v>
      </c>
      <c r="K1439" s="188">
        <v>660</v>
      </c>
      <c r="L1439" s="188"/>
      <c r="M1439" s="203">
        <f t="shared" si="22"/>
        <v>0</v>
      </c>
    </row>
    <row r="1440" spans="1:13" ht="15" customHeight="1">
      <c r="A1440" s="353" t="s">
        <v>4992</v>
      </c>
      <c r="B1440" s="354" t="s">
        <v>3147</v>
      </c>
      <c r="C1440" s="355" t="s">
        <v>3116</v>
      </c>
      <c r="D1440" s="365" t="s">
        <v>909</v>
      </c>
      <c r="E1440" s="327" t="s">
        <v>3117</v>
      </c>
      <c r="F1440" s="329" t="s">
        <v>3146</v>
      </c>
      <c r="G1440" s="330">
        <v>1</v>
      </c>
      <c r="H1440" s="331">
        <v>5</v>
      </c>
      <c r="I1440" s="332">
        <v>8.0000000000000002E-3</v>
      </c>
      <c r="J1440" s="353" t="s">
        <v>17</v>
      </c>
      <c r="K1440" s="188">
        <v>690</v>
      </c>
      <c r="L1440" s="188"/>
      <c r="M1440" s="203">
        <f t="shared" si="22"/>
        <v>0</v>
      </c>
    </row>
    <row r="1441" spans="1:13" ht="15" customHeight="1">
      <c r="A1441" s="353" t="s">
        <v>4992</v>
      </c>
      <c r="B1441" s="354" t="s">
        <v>3149</v>
      </c>
      <c r="C1441" s="355" t="s">
        <v>3116</v>
      </c>
      <c r="D1441" s="365" t="s">
        <v>912</v>
      </c>
      <c r="E1441" s="327" t="s">
        <v>3117</v>
      </c>
      <c r="F1441" s="329" t="s">
        <v>3148</v>
      </c>
      <c r="G1441" s="330">
        <v>1</v>
      </c>
      <c r="H1441" s="331">
        <v>5</v>
      </c>
      <c r="I1441" s="332">
        <v>8.0000000000000002E-3</v>
      </c>
      <c r="J1441" s="353" t="s">
        <v>17</v>
      </c>
      <c r="K1441" s="188">
        <v>740</v>
      </c>
      <c r="L1441" s="188"/>
      <c r="M1441" s="203">
        <f t="shared" si="22"/>
        <v>0</v>
      </c>
    </row>
    <row r="1442" spans="1:13" ht="15" customHeight="1">
      <c r="A1442" s="353" t="s">
        <v>4992</v>
      </c>
      <c r="B1442" s="354" t="s">
        <v>3151</v>
      </c>
      <c r="C1442" s="355" t="s">
        <v>3116</v>
      </c>
      <c r="D1442" s="365" t="s">
        <v>915</v>
      </c>
      <c r="E1442" s="327" t="s">
        <v>3117</v>
      </c>
      <c r="F1442" s="329" t="s">
        <v>3150</v>
      </c>
      <c r="G1442" s="330">
        <v>1</v>
      </c>
      <c r="H1442" s="331">
        <v>5</v>
      </c>
      <c r="I1442" s="332">
        <v>8.0000000000000002E-3</v>
      </c>
      <c r="J1442" s="353" t="s">
        <v>17</v>
      </c>
      <c r="K1442" s="188">
        <v>750</v>
      </c>
      <c r="L1442" s="188"/>
      <c r="M1442" s="203">
        <f t="shared" si="22"/>
        <v>0</v>
      </c>
    </row>
    <row r="1443" spans="1:13" ht="15" customHeight="1">
      <c r="A1443" s="353" t="s">
        <v>4992</v>
      </c>
      <c r="B1443" s="354" t="s">
        <v>3153</v>
      </c>
      <c r="C1443" s="355" t="s">
        <v>3116</v>
      </c>
      <c r="D1443" s="365" t="s">
        <v>918</v>
      </c>
      <c r="E1443" s="327" t="s">
        <v>3117</v>
      </c>
      <c r="F1443" s="329" t="s">
        <v>4961</v>
      </c>
      <c r="G1443" s="330">
        <v>1</v>
      </c>
      <c r="H1443" s="331">
        <v>5</v>
      </c>
      <c r="I1443" s="332">
        <v>1.4999999999999999E-2</v>
      </c>
      <c r="J1443" s="353" t="s">
        <v>17</v>
      </c>
      <c r="K1443" s="188">
        <v>860</v>
      </c>
      <c r="L1443" s="188"/>
      <c r="M1443" s="203">
        <f t="shared" si="22"/>
        <v>0</v>
      </c>
    </row>
    <row r="1444" spans="1:13" ht="15" customHeight="1">
      <c r="A1444" s="353" t="s">
        <v>4992</v>
      </c>
      <c r="B1444" s="354" t="s">
        <v>3155</v>
      </c>
      <c r="C1444" s="355" t="s">
        <v>3116</v>
      </c>
      <c r="D1444" s="365" t="s">
        <v>921</v>
      </c>
      <c r="E1444" s="327" t="s">
        <v>3117</v>
      </c>
      <c r="F1444" s="329" t="s">
        <v>3154</v>
      </c>
      <c r="G1444" s="330">
        <v>1</v>
      </c>
      <c r="H1444" s="331">
        <v>6</v>
      </c>
      <c r="I1444" s="332">
        <v>8.9999999999999993E-3</v>
      </c>
      <c r="J1444" s="353" t="s">
        <v>17</v>
      </c>
      <c r="K1444" s="188">
        <v>690</v>
      </c>
      <c r="L1444" s="188"/>
      <c r="M1444" s="203">
        <f t="shared" si="22"/>
        <v>0</v>
      </c>
    </row>
    <row r="1445" spans="1:13" ht="15" customHeight="1">
      <c r="A1445" s="353" t="s">
        <v>4992</v>
      </c>
      <c r="B1445" s="354" t="s">
        <v>3157</v>
      </c>
      <c r="C1445" s="355" t="s">
        <v>3116</v>
      </c>
      <c r="D1445" s="365" t="s">
        <v>924</v>
      </c>
      <c r="E1445" s="327" t="s">
        <v>3117</v>
      </c>
      <c r="F1445" s="329" t="s">
        <v>3156</v>
      </c>
      <c r="G1445" s="330">
        <v>1</v>
      </c>
      <c r="H1445" s="331">
        <v>6</v>
      </c>
      <c r="I1445" s="332">
        <v>8.9999999999999993E-3</v>
      </c>
      <c r="J1445" s="353" t="s">
        <v>17</v>
      </c>
      <c r="K1445" s="188">
        <v>850</v>
      </c>
      <c r="L1445" s="188"/>
      <c r="M1445" s="203">
        <f t="shared" si="22"/>
        <v>0</v>
      </c>
    </row>
    <row r="1446" spans="1:13" ht="15" customHeight="1">
      <c r="A1446" s="353" t="s">
        <v>4992</v>
      </c>
      <c r="B1446" s="354" t="s">
        <v>3159</v>
      </c>
      <c r="C1446" s="355" t="s">
        <v>3116</v>
      </c>
      <c r="D1446" s="365" t="s">
        <v>927</v>
      </c>
      <c r="E1446" s="327" t="s">
        <v>3117</v>
      </c>
      <c r="F1446" s="329" t="s">
        <v>3158</v>
      </c>
      <c r="G1446" s="330">
        <v>1</v>
      </c>
      <c r="H1446" s="331">
        <v>6</v>
      </c>
      <c r="I1446" s="332">
        <v>8.9999999999999993E-3</v>
      </c>
      <c r="J1446" s="353" t="s">
        <v>17</v>
      </c>
      <c r="K1446" s="188">
        <v>800</v>
      </c>
      <c r="L1446" s="188"/>
      <c r="M1446" s="203">
        <f t="shared" si="22"/>
        <v>0</v>
      </c>
    </row>
    <row r="1447" spans="1:13" ht="15" customHeight="1">
      <c r="A1447" s="353" t="s">
        <v>4992</v>
      </c>
      <c r="B1447" s="354" t="s">
        <v>3161</v>
      </c>
      <c r="C1447" s="355" t="s">
        <v>3116</v>
      </c>
      <c r="D1447" s="365" t="s">
        <v>930</v>
      </c>
      <c r="E1447" s="327" t="s">
        <v>3117</v>
      </c>
      <c r="F1447" s="329" t="s">
        <v>3160</v>
      </c>
      <c r="G1447" s="330">
        <v>1</v>
      </c>
      <c r="H1447" s="331">
        <v>6</v>
      </c>
      <c r="I1447" s="332">
        <v>8.9999999999999993E-3</v>
      </c>
      <c r="J1447" s="353" t="s">
        <v>17</v>
      </c>
      <c r="K1447" s="188">
        <v>850</v>
      </c>
      <c r="L1447" s="188"/>
      <c r="M1447" s="203">
        <f t="shared" si="22"/>
        <v>0</v>
      </c>
    </row>
    <row r="1448" spans="1:13" ht="15" customHeight="1">
      <c r="A1448" s="353" t="s">
        <v>4992</v>
      </c>
      <c r="B1448" s="354" t="s">
        <v>3163</v>
      </c>
      <c r="C1448" s="355" t="s">
        <v>3116</v>
      </c>
      <c r="D1448" s="365" t="s">
        <v>933</v>
      </c>
      <c r="E1448" s="327" t="s">
        <v>3117</v>
      </c>
      <c r="F1448" s="329" t="s">
        <v>3162</v>
      </c>
      <c r="G1448" s="330">
        <v>1</v>
      </c>
      <c r="H1448" s="331">
        <v>6</v>
      </c>
      <c r="I1448" s="332">
        <v>8.9999999999999993E-3</v>
      </c>
      <c r="J1448" s="353" t="s">
        <v>17</v>
      </c>
      <c r="K1448" s="188">
        <v>850</v>
      </c>
      <c r="L1448" s="188"/>
      <c r="M1448" s="203">
        <f t="shared" si="22"/>
        <v>0</v>
      </c>
    </row>
    <row r="1449" spans="1:13" ht="15" customHeight="1">
      <c r="A1449" s="353" t="s">
        <v>4992</v>
      </c>
      <c r="B1449" s="354" t="s">
        <v>3165</v>
      </c>
      <c r="C1449" s="355" t="s">
        <v>3116</v>
      </c>
      <c r="D1449" s="365" t="s">
        <v>936</v>
      </c>
      <c r="E1449" s="327" t="s">
        <v>3117</v>
      </c>
      <c r="F1449" s="329" t="s">
        <v>4962</v>
      </c>
      <c r="G1449" s="330">
        <v>1</v>
      </c>
      <c r="H1449" s="331">
        <v>6</v>
      </c>
      <c r="I1449" s="332">
        <v>1.4E-2</v>
      </c>
      <c r="J1449" s="353" t="s">
        <v>17</v>
      </c>
      <c r="K1449" s="188">
        <v>970</v>
      </c>
      <c r="L1449" s="188"/>
      <c r="M1449" s="203">
        <f t="shared" si="22"/>
        <v>0</v>
      </c>
    </row>
    <row r="1450" spans="1:13" ht="15" customHeight="1">
      <c r="A1450" s="353" t="s">
        <v>4992</v>
      </c>
      <c r="B1450" s="354" t="s">
        <v>3167</v>
      </c>
      <c r="C1450" s="355" t="s">
        <v>3116</v>
      </c>
      <c r="D1450" s="365" t="s">
        <v>939</v>
      </c>
      <c r="E1450" s="327" t="s">
        <v>3117</v>
      </c>
      <c r="F1450" s="329" t="s">
        <v>3166</v>
      </c>
      <c r="G1450" s="330">
        <v>1</v>
      </c>
      <c r="H1450" s="331">
        <v>8</v>
      </c>
      <c r="I1450" s="332">
        <v>1.0999999999999999E-2</v>
      </c>
      <c r="J1450" s="353" t="s">
        <v>17</v>
      </c>
      <c r="K1450" s="188">
        <v>880</v>
      </c>
      <c r="L1450" s="188"/>
      <c r="M1450" s="203">
        <f t="shared" si="22"/>
        <v>0</v>
      </c>
    </row>
    <row r="1451" spans="1:13" ht="15" customHeight="1">
      <c r="A1451" s="353" t="s">
        <v>4992</v>
      </c>
      <c r="B1451" s="354" t="s">
        <v>3169</v>
      </c>
      <c r="C1451" s="355" t="s">
        <v>3116</v>
      </c>
      <c r="D1451" s="365" t="s">
        <v>942</v>
      </c>
      <c r="E1451" s="327" t="s">
        <v>3117</v>
      </c>
      <c r="F1451" s="329" t="s">
        <v>3168</v>
      </c>
      <c r="G1451" s="330">
        <v>1</v>
      </c>
      <c r="H1451" s="331">
        <v>8</v>
      </c>
      <c r="I1451" s="332">
        <v>1.0999999999999999E-2</v>
      </c>
      <c r="J1451" s="353" t="s">
        <v>17</v>
      </c>
      <c r="K1451" s="188">
        <v>1060</v>
      </c>
      <c r="L1451" s="188"/>
      <c r="M1451" s="203">
        <f t="shared" si="22"/>
        <v>0</v>
      </c>
    </row>
    <row r="1452" spans="1:13" ht="15" customHeight="1">
      <c r="A1452" s="353" t="s">
        <v>4992</v>
      </c>
      <c r="B1452" s="354" t="s">
        <v>3171</v>
      </c>
      <c r="C1452" s="355" t="s">
        <v>3116</v>
      </c>
      <c r="D1452" s="365" t="s">
        <v>945</v>
      </c>
      <c r="E1452" s="327" t="s">
        <v>3117</v>
      </c>
      <c r="F1452" s="329" t="s">
        <v>3170</v>
      </c>
      <c r="G1452" s="330">
        <v>1</v>
      </c>
      <c r="H1452" s="331">
        <v>8</v>
      </c>
      <c r="I1452" s="332">
        <v>1.2999999999999999E-2</v>
      </c>
      <c r="J1452" s="353" t="s">
        <v>17</v>
      </c>
      <c r="K1452" s="188">
        <v>1020</v>
      </c>
      <c r="L1452" s="188"/>
      <c r="M1452" s="203">
        <f t="shared" si="22"/>
        <v>0</v>
      </c>
    </row>
    <row r="1453" spans="1:13" ht="15" customHeight="1">
      <c r="A1453" s="353" t="s">
        <v>4992</v>
      </c>
      <c r="B1453" s="354" t="s">
        <v>3173</v>
      </c>
      <c r="C1453" s="355" t="s">
        <v>3116</v>
      </c>
      <c r="D1453" s="365" t="s">
        <v>948</v>
      </c>
      <c r="E1453" s="327" t="s">
        <v>3117</v>
      </c>
      <c r="F1453" s="329" t="s">
        <v>3172</v>
      </c>
      <c r="G1453" s="330">
        <v>1</v>
      </c>
      <c r="H1453" s="331">
        <v>8</v>
      </c>
      <c r="I1453" s="332">
        <v>1.2999999999999999E-2</v>
      </c>
      <c r="J1453" s="353" t="s">
        <v>17</v>
      </c>
      <c r="K1453" s="188">
        <v>1080</v>
      </c>
      <c r="L1453" s="188"/>
      <c r="M1453" s="203">
        <f t="shared" si="22"/>
        <v>0</v>
      </c>
    </row>
    <row r="1454" spans="1:13" ht="15" customHeight="1">
      <c r="A1454" s="353" t="s">
        <v>4992</v>
      </c>
      <c r="B1454" s="354" t="s">
        <v>3175</v>
      </c>
      <c r="C1454" s="355" t="s">
        <v>3116</v>
      </c>
      <c r="D1454" s="365" t="s">
        <v>951</v>
      </c>
      <c r="E1454" s="327" t="s">
        <v>3117</v>
      </c>
      <c r="F1454" s="329" t="s">
        <v>3174</v>
      </c>
      <c r="G1454" s="330">
        <v>1</v>
      </c>
      <c r="H1454" s="331">
        <v>8</v>
      </c>
      <c r="I1454" s="332">
        <v>1.2999999999999999E-2</v>
      </c>
      <c r="J1454" s="353" t="s">
        <v>17</v>
      </c>
      <c r="K1454" s="188">
        <v>1060</v>
      </c>
      <c r="L1454" s="188"/>
      <c r="M1454" s="203">
        <f t="shared" si="22"/>
        <v>0</v>
      </c>
    </row>
    <row r="1455" spans="1:13" ht="15" customHeight="1">
      <c r="A1455" s="353" t="s">
        <v>4992</v>
      </c>
      <c r="B1455" s="354" t="s">
        <v>3177</v>
      </c>
      <c r="C1455" s="355" t="s">
        <v>3116</v>
      </c>
      <c r="D1455" s="365" t="s">
        <v>954</v>
      </c>
      <c r="E1455" s="327" t="s">
        <v>3117</v>
      </c>
      <c r="F1455" s="329" t="s">
        <v>4963</v>
      </c>
      <c r="G1455" s="330">
        <v>1</v>
      </c>
      <c r="H1455" s="331">
        <v>7</v>
      </c>
      <c r="I1455" s="332">
        <v>1.9E-2</v>
      </c>
      <c r="J1455" s="353" t="s">
        <v>17</v>
      </c>
      <c r="K1455" s="188">
        <v>1330</v>
      </c>
      <c r="L1455" s="188"/>
      <c r="M1455" s="203">
        <f t="shared" si="22"/>
        <v>0</v>
      </c>
    </row>
    <row r="1456" spans="1:13" ht="15" customHeight="1">
      <c r="A1456" s="353" t="s">
        <v>4992</v>
      </c>
      <c r="B1456" s="354" t="s">
        <v>3179</v>
      </c>
      <c r="C1456" s="355" t="s">
        <v>3116</v>
      </c>
      <c r="D1456" s="365" t="s">
        <v>957</v>
      </c>
      <c r="E1456" s="327" t="s">
        <v>3117</v>
      </c>
      <c r="F1456" s="329" t="s">
        <v>3178</v>
      </c>
      <c r="G1456" s="330">
        <v>1</v>
      </c>
      <c r="H1456" s="331">
        <v>4</v>
      </c>
      <c r="I1456" s="332">
        <v>7.0000000000000001E-3</v>
      </c>
      <c r="J1456" s="353" t="s">
        <v>17</v>
      </c>
      <c r="K1456" s="188">
        <v>560</v>
      </c>
      <c r="L1456" s="188"/>
      <c r="M1456" s="203">
        <f t="shared" si="22"/>
        <v>0</v>
      </c>
    </row>
    <row r="1457" spans="1:13" ht="15" customHeight="1">
      <c r="A1457" s="353" t="s">
        <v>4992</v>
      </c>
      <c r="B1457" s="354" t="s">
        <v>3181</v>
      </c>
      <c r="C1457" s="355" t="s">
        <v>3116</v>
      </c>
      <c r="D1457" s="365" t="s">
        <v>960</v>
      </c>
      <c r="E1457" s="327" t="s">
        <v>3117</v>
      </c>
      <c r="F1457" s="329" t="s">
        <v>3180</v>
      </c>
      <c r="G1457" s="330">
        <v>1</v>
      </c>
      <c r="H1457" s="331">
        <v>1</v>
      </c>
      <c r="I1457" s="332">
        <v>2E-3</v>
      </c>
      <c r="J1457" s="353" t="s">
        <v>17</v>
      </c>
      <c r="K1457" s="188">
        <v>170</v>
      </c>
      <c r="L1457" s="188"/>
      <c r="M1457" s="203">
        <f t="shared" si="22"/>
        <v>0</v>
      </c>
    </row>
    <row r="1458" spans="1:13" ht="15" customHeight="1">
      <c r="A1458" s="353" t="s">
        <v>4992</v>
      </c>
      <c r="B1458" s="354" t="s">
        <v>3183</v>
      </c>
      <c r="C1458" s="355" t="s">
        <v>3116</v>
      </c>
      <c r="D1458" s="365" t="s">
        <v>963</v>
      </c>
      <c r="E1458" s="327" t="s">
        <v>3117</v>
      </c>
      <c r="F1458" s="329" t="s">
        <v>3182</v>
      </c>
      <c r="G1458" s="330">
        <v>1</v>
      </c>
      <c r="H1458" s="331">
        <v>2</v>
      </c>
      <c r="I1458" s="332">
        <v>2E-3</v>
      </c>
      <c r="J1458" s="353" t="s">
        <v>17</v>
      </c>
      <c r="K1458" s="188">
        <v>220</v>
      </c>
      <c r="L1458" s="188"/>
      <c r="M1458" s="203">
        <f t="shared" si="22"/>
        <v>0</v>
      </c>
    </row>
    <row r="1459" spans="1:13" ht="15" customHeight="1">
      <c r="A1459" s="353" t="s">
        <v>4992</v>
      </c>
      <c r="B1459" s="354" t="s">
        <v>3185</v>
      </c>
      <c r="C1459" s="355" t="s">
        <v>3116</v>
      </c>
      <c r="D1459" s="365" t="s">
        <v>966</v>
      </c>
      <c r="E1459" s="327" t="s">
        <v>3117</v>
      </c>
      <c r="F1459" s="329" t="s">
        <v>3184</v>
      </c>
      <c r="G1459" s="330">
        <v>1</v>
      </c>
      <c r="H1459" s="331">
        <v>3</v>
      </c>
      <c r="I1459" s="332">
        <v>4.0000000000000001E-3</v>
      </c>
      <c r="J1459" s="353" t="s">
        <v>17</v>
      </c>
      <c r="K1459" s="188">
        <v>360</v>
      </c>
      <c r="L1459" s="188"/>
      <c r="M1459" s="203">
        <f t="shared" si="22"/>
        <v>0</v>
      </c>
    </row>
    <row r="1460" spans="1:13" ht="15" customHeight="1">
      <c r="A1460" s="353" t="s">
        <v>4992</v>
      </c>
      <c r="B1460" s="354" t="s">
        <v>3187</v>
      </c>
      <c r="C1460" s="355" t="s">
        <v>3116</v>
      </c>
      <c r="D1460" s="365" t="s">
        <v>969</v>
      </c>
      <c r="E1460" s="327" t="s">
        <v>3117</v>
      </c>
      <c r="F1460" s="329" t="s">
        <v>4964</v>
      </c>
      <c r="G1460" s="330">
        <v>1</v>
      </c>
      <c r="H1460" s="331">
        <v>3</v>
      </c>
      <c r="I1460" s="332">
        <v>8.0000000000000002E-3</v>
      </c>
      <c r="J1460" s="353" t="s">
        <v>17</v>
      </c>
      <c r="K1460" s="188">
        <v>450</v>
      </c>
      <c r="L1460" s="188"/>
      <c r="M1460" s="203">
        <f t="shared" si="22"/>
        <v>0</v>
      </c>
    </row>
    <row r="1461" spans="1:13" ht="15" customHeight="1">
      <c r="A1461" s="353" t="s">
        <v>4992</v>
      </c>
      <c r="B1461" s="354" t="s">
        <v>3189</v>
      </c>
      <c r="C1461" s="355" t="s">
        <v>3116</v>
      </c>
      <c r="D1461" s="365" t="s">
        <v>972</v>
      </c>
      <c r="E1461" s="327" t="s">
        <v>3117</v>
      </c>
      <c r="F1461" s="329" t="s">
        <v>3188</v>
      </c>
      <c r="G1461" s="330">
        <v>1</v>
      </c>
      <c r="H1461" s="331">
        <v>3</v>
      </c>
      <c r="I1461" s="332">
        <v>5.0000000000000001E-3</v>
      </c>
      <c r="J1461" s="353" t="s">
        <v>17</v>
      </c>
      <c r="K1461" s="188">
        <v>420</v>
      </c>
      <c r="L1461" s="188"/>
      <c r="M1461" s="203">
        <f t="shared" si="22"/>
        <v>0</v>
      </c>
    </row>
    <row r="1462" spans="1:13" ht="15" customHeight="1">
      <c r="A1462" s="353" t="s">
        <v>4992</v>
      </c>
      <c r="B1462" s="354" t="s">
        <v>3191</v>
      </c>
      <c r="C1462" s="355" t="s">
        <v>3116</v>
      </c>
      <c r="D1462" s="365" t="s">
        <v>975</v>
      </c>
      <c r="E1462" s="327" t="s">
        <v>3117</v>
      </c>
      <c r="F1462" s="329" t="s">
        <v>4965</v>
      </c>
      <c r="G1462" s="330">
        <v>1</v>
      </c>
      <c r="H1462" s="331">
        <v>3</v>
      </c>
      <c r="I1462" s="332">
        <v>8.9999999999999993E-3</v>
      </c>
      <c r="J1462" s="353" t="s">
        <v>17</v>
      </c>
      <c r="K1462" s="188">
        <v>530</v>
      </c>
      <c r="L1462" s="188"/>
      <c r="M1462" s="203">
        <f t="shared" si="22"/>
        <v>0</v>
      </c>
    </row>
    <row r="1463" spans="1:13" ht="15" customHeight="1">
      <c r="A1463" s="353" t="s">
        <v>4992</v>
      </c>
      <c r="B1463" s="354" t="s">
        <v>3193</v>
      </c>
      <c r="C1463" s="355" t="s">
        <v>3116</v>
      </c>
      <c r="D1463" s="365" t="s">
        <v>978</v>
      </c>
      <c r="E1463" s="327" t="s">
        <v>3117</v>
      </c>
      <c r="F1463" s="329" t="s">
        <v>3192</v>
      </c>
      <c r="G1463" s="330">
        <v>1</v>
      </c>
      <c r="H1463" s="331">
        <v>4</v>
      </c>
      <c r="I1463" s="332">
        <v>6.0000000000000001E-3</v>
      </c>
      <c r="J1463" s="353" t="s">
        <v>17</v>
      </c>
      <c r="K1463" s="188">
        <v>530</v>
      </c>
      <c r="L1463" s="188"/>
      <c r="M1463" s="203">
        <f t="shared" si="22"/>
        <v>0</v>
      </c>
    </row>
    <row r="1464" spans="1:13" ht="15" customHeight="1">
      <c r="A1464" s="353" t="s">
        <v>4992</v>
      </c>
      <c r="B1464" s="354" t="s">
        <v>3195</v>
      </c>
      <c r="C1464" s="355" t="s">
        <v>3116</v>
      </c>
      <c r="D1464" s="365" t="s">
        <v>981</v>
      </c>
      <c r="E1464" s="327" t="s">
        <v>3117</v>
      </c>
      <c r="F1464" s="329" t="s">
        <v>4966</v>
      </c>
      <c r="G1464" s="330">
        <v>1</v>
      </c>
      <c r="H1464" s="331">
        <v>4</v>
      </c>
      <c r="I1464" s="332">
        <v>1.2E-2</v>
      </c>
      <c r="J1464" s="353" t="s">
        <v>17</v>
      </c>
      <c r="K1464" s="188">
        <v>690</v>
      </c>
      <c r="L1464" s="188"/>
      <c r="M1464" s="203">
        <f t="shared" si="22"/>
        <v>0</v>
      </c>
    </row>
    <row r="1465" spans="1:13" ht="15" customHeight="1">
      <c r="A1465" s="353" t="s">
        <v>4992</v>
      </c>
      <c r="B1465" s="621" t="s">
        <v>3197</v>
      </c>
      <c r="C1465" s="630" t="s">
        <v>3116</v>
      </c>
      <c r="D1465" s="631" t="s">
        <v>984</v>
      </c>
      <c r="E1465" s="623" t="s">
        <v>3117</v>
      </c>
      <c r="F1465" s="494" t="s">
        <v>3196</v>
      </c>
      <c r="G1465" s="626">
        <v>1</v>
      </c>
      <c r="H1465" s="627">
        <v>7</v>
      </c>
      <c r="I1465" s="628">
        <v>1.0999999999999999E-2</v>
      </c>
      <c r="J1465" s="607" t="s">
        <v>7745</v>
      </c>
      <c r="K1465" s="619">
        <v>731</v>
      </c>
      <c r="L1465" s="188"/>
      <c r="M1465" s="203">
        <f t="shared" si="22"/>
        <v>0</v>
      </c>
    </row>
    <row r="1466" spans="1:13" ht="15" customHeight="1">
      <c r="A1466" s="353" t="s">
        <v>4992</v>
      </c>
      <c r="B1466" s="621" t="s">
        <v>3199</v>
      </c>
      <c r="C1466" s="630" t="s">
        <v>3116</v>
      </c>
      <c r="D1466" s="631" t="s">
        <v>987</v>
      </c>
      <c r="E1466" s="623" t="s">
        <v>3117</v>
      </c>
      <c r="F1466" s="494" t="s">
        <v>4967</v>
      </c>
      <c r="G1466" s="626">
        <v>1</v>
      </c>
      <c r="H1466" s="627">
        <v>7</v>
      </c>
      <c r="I1466" s="628">
        <v>2.1999999999999999E-2</v>
      </c>
      <c r="J1466" s="607" t="s">
        <v>7746</v>
      </c>
      <c r="K1466" s="619">
        <v>1037</v>
      </c>
      <c r="L1466" s="188"/>
      <c r="M1466" s="203">
        <f t="shared" si="22"/>
        <v>0</v>
      </c>
    </row>
    <row r="1467" spans="1:13" ht="15" customHeight="1">
      <c r="A1467" s="353" t="s">
        <v>4992</v>
      </c>
      <c r="B1467" s="405" t="s">
        <v>5831</v>
      </c>
      <c r="C1467" s="355" t="s">
        <v>3116</v>
      </c>
      <c r="D1467" s="365" t="s">
        <v>5632</v>
      </c>
      <c r="E1467" s="327" t="s">
        <v>3117</v>
      </c>
      <c r="F1467" s="361" t="s">
        <v>5827</v>
      </c>
      <c r="G1467" s="330">
        <v>1</v>
      </c>
      <c r="H1467" s="331">
        <v>6.28</v>
      </c>
      <c r="I1467" s="332"/>
      <c r="J1467" s="353"/>
      <c r="K1467" s="188">
        <v>800</v>
      </c>
      <c r="L1467" s="188"/>
      <c r="M1467" s="203"/>
    </row>
    <row r="1468" spans="1:13" ht="15" customHeight="1">
      <c r="A1468" s="353" t="s">
        <v>4992</v>
      </c>
      <c r="B1468" s="405" t="s">
        <v>5832</v>
      </c>
      <c r="C1468" s="355" t="s">
        <v>3116</v>
      </c>
      <c r="D1468" s="365" t="s">
        <v>5629</v>
      </c>
      <c r="E1468" s="327" t="s">
        <v>3117</v>
      </c>
      <c r="F1468" s="361" t="s">
        <v>5828</v>
      </c>
      <c r="G1468" s="330">
        <v>1</v>
      </c>
      <c r="H1468" s="331">
        <v>5.14</v>
      </c>
      <c r="I1468" s="332"/>
      <c r="J1468" s="353"/>
      <c r="K1468" s="188">
        <v>670</v>
      </c>
      <c r="L1468" s="188"/>
      <c r="M1468" s="203"/>
    </row>
    <row r="1469" spans="1:13" ht="15" customHeight="1">
      <c r="A1469" s="353" t="s">
        <v>4992</v>
      </c>
      <c r="B1469" s="405" t="s">
        <v>5833</v>
      </c>
      <c r="C1469" s="355" t="s">
        <v>3116</v>
      </c>
      <c r="D1469" s="365" t="s">
        <v>5630</v>
      </c>
      <c r="E1469" s="327" t="s">
        <v>3117</v>
      </c>
      <c r="F1469" s="361" t="s">
        <v>5829</v>
      </c>
      <c r="G1469" s="330">
        <v>1</v>
      </c>
      <c r="H1469" s="331"/>
      <c r="I1469" s="332"/>
      <c r="J1469" s="353"/>
      <c r="K1469" s="188">
        <v>1240</v>
      </c>
      <c r="L1469" s="188"/>
      <c r="M1469" s="203"/>
    </row>
    <row r="1470" spans="1:13" ht="15" customHeight="1">
      <c r="A1470" s="353" t="s">
        <v>4992</v>
      </c>
      <c r="B1470" s="405" t="s">
        <v>5834</v>
      </c>
      <c r="C1470" s="355" t="s">
        <v>3116</v>
      </c>
      <c r="D1470" s="365" t="s">
        <v>5631</v>
      </c>
      <c r="E1470" s="327" t="s">
        <v>3117</v>
      </c>
      <c r="F1470" s="361" t="s">
        <v>5830</v>
      </c>
      <c r="G1470" s="330">
        <v>1</v>
      </c>
      <c r="H1470" s="331">
        <v>6.82</v>
      </c>
      <c r="I1470" s="332"/>
      <c r="J1470" s="353"/>
      <c r="K1470" s="188">
        <v>860</v>
      </c>
      <c r="L1470" s="188"/>
      <c r="M1470" s="203"/>
    </row>
    <row r="1471" spans="1:13" ht="15" customHeight="1">
      <c r="A1471" s="608"/>
      <c r="B1471" s="612"/>
      <c r="C1471" s="610" t="s">
        <v>17</v>
      </c>
      <c r="D1471" s="436" t="s">
        <v>17</v>
      </c>
      <c r="E1471" s="437" t="s">
        <v>17</v>
      </c>
      <c r="F1471" s="439"/>
      <c r="G1471" s="438"/>
      <c r="H1471" s="440"/>
      <c r="I1471" s="441"/>
      <c r="J1471" s="439" t="s">
        <v>17</v>
      </c>
      <c r="K1471" s="190"/>
      <c r="L1471" s="190"/>
      <c r="M1471" s="205"/>
    </row>
    <row r="1472" spans="1:13" ht="15" customHeight="1">
      <c r="A1472" s="353" t="s">
        <v>4992</v>
      </c>
      <c r="B1472" s="354" t="s">
        <v>3203</v>
      </c>
      <c r="C1472" s="355" t="s">
        <v>3201</v>
      </c>
      <c r="D1472" s="365" t="s">
        <v>2250</v>
      </c>
      <c r="E1472" s="327" t="s">
        <v>328</v>
      </c>
      <c r="F1472" s="329" t="s">
        <v>4173</v>
      </c>
      <c r="G1472" s="330">
        <v>1</v>
      </c>
      <c r="H1472" s="331">
        <v>3</v>
      </c>
      <c r="I1472" s="332">
        <v>5.0000000000000001E-3</v>
      </c>
      <c r="J1472" s="353" t="s">
        <v>17</v>
      </c>
      <c r="K1472" s="188">
        <v>390</v>
      </c>
      <c r="L1472" s="188"/>
      <c r="M1472" s="203">
        <f t="shared" ref="M1472:M1512" si="23">K1472*L1472</f>
        <v>0</v>
      </c>
    </row>
    <row r="1473" spans="1:13" ht="15" customHeight="1">
      <c r="A1473" s="353" t="s">
        <v>4992</v>
      </c>
      <c r="B1473" s="354" t="s">
        <v>3205</v>
      </c>
      <c r="C1473" s="355" t="s">
        <v>3201</v>
      </c>
      <c r="D1473" s="365" t="s">
        <v>870</v>
      </c>
      <c r="E1473" s="327" t="s">
        <v>328</v>
      </c>
      <c r="F1473" s="329" t="s">
        <v>3204</v>
      </c>
      <c r="G1473" s="330">
        <v>1</v>
      </c>
      <c r="H1473" s="331">
        <v>3</v>
      </c>
      <c r="I1473" s="332">
        <v>8.0000000000000002E-3</v>
      </c>
      <c r="J1473" s="353" t="s">
        <v>17</v>
      </c>
      <c r="K1473" s="188">
        <v>430</v>
      </c>
      <c r="L1473" s="188"/>
      <c r="M1473" s="203">
        <f t="shared" si="23"/>
        <v>0</v>
      </c>
    </row>
    <row r="1474" spans="1:13" ht="15" customHeight="1">
      <c r="A1474" s="353" t="s">
        <v>4992</v>
      </c>
      <c r="B1474" s="354" t="s">
        <v>3207</v>
      </c>
      <c r="C1474" s="355" t="s">
        <v>3201</v>
      </c>
      <c r="D1474" s="365" t="s">
        <v>873</v>
      </c>
      <c r="E1474" s="327" t="s">
        <v>328</v>
      </c>
      <c r="F1474" s="329" t="s">
        <v>3206</v>
      </c>
      <c r="G1474" s="330">
        <v>1</v>
      </c>
      <c r="H1474" s="331">
        <v>3</v>
      </c>
      <c r="I1474" s="332">
        <v>5.0000000000000001E-3</v>
      </c>
      <c r="J1474" s="353" t="s">
        <v>17</v>
      </c>
      <c r="K1474" s="188">
        <v>450</v>
      </c>
      <c r="L1474" s="188"/>
      <c r="M1474" s="203">
        <f t="shared" si="23"/>
        <v>0</v>
      </c>
    </row>
    <row r="1475" spans="1:13" ht="15" customHeight="1">
      <c r="A1475" s="353" t="s">
        <v>4992</v>
      </c>
      <c r="B1475" s="354" t="s">
        <v>3209</v>
      </c>
      <c r="C1475" s="355" t="s">
        <v>3201</v>
      </c>
      <c r="D1475" s="365" t="s">
        <v>876</v>
      </c>
      <c r="E1475" s="327" t="s">
        <v>328</v>
      </c>
      <c r="F1475" s="329" t="s">
        <v>3208</v>
      </c>
      <c r="G1475" s="330">
        <v>1</v>
      </c>
      <c r="H1475" s="331">
        <v>3</v>
      </c>
      <c r="I1475" s="332">
        <v>5.0000000000000001E-3</v>
      </c>
      <c r="J1475" s="353" t="s">
        <v>17</v>
      </c>
      <c r="K1475" s="188">
        <v>500</v>
      </c>
      <c r="L1475" s="188"/>
      <c r="M1475" s="203">
        <f t="shared" si="23"/>
        <v>0</v>
      </c>
    </row>
    <row r="1476" spans="1:13" ht="15" customHeight="1">
      <c r="A1476" s="353" t="s">
        <v>4992</v>
      </c>
      <c r="B1476" s="354" t="s">
        <v>3211</v>
      </c>
      <c r="C1476" s="355" t="s">
        <v>3201</v>
      </c>
      <c r="D1476" s="365" t="s">
        <v>879</v>
      </c>
      <c r="E1476" s="327" t="s">
        <v>328</v>
      </c>
      <c r="F1476" s="329" t="s">
        <v>3210</v>
      </c>
      <c r="G1476" s="330">
        <v>1</v>
      </c>
      <c r="H1476" s="331">
        <v>3</v>
      </c>
      <c r="I1476" s="332">
        <v>5.0000000000000001E-3</v>
      </c>
      <c r="J1476" s="353" t="s">
        <v>17</v>
      </c>
      <c r="K1476" s="188">
        <v>510</v>
      </c>
      <c r="L1476" s="188"/>
      <c r="M1476" s="203">
        <f t="shared" si="23"/>
        <v>0</v>
      </c>
    </row>
    <row r="1477" spans="1:13" ht="15" customHeight="1">
      <c r="A1477" s="353" t="s">
        <v>4992</v>
      </c>
      <c r="B1477" s="354" t="s">
        <v>3213</v>
      </c>
      <c r="C1477" s="355" t="s">
        <v>3201</v>
      </c>
      <c r="D1477" s="365" t="s">
        <v>882</v>
      </c>
      <c r="E1477" s="327" t="s">
        <v>328</v>
      </c>
      <c r="F1477" s="329" t="s">
        <v>4968</v>
      </c>
      <c r="G1477" s="330">
        <v>1</v>
      </c>
      <c r="H1477" s="331">
        <v>3</v>
      </c>
      <c r="I1477" s="332">
        <v>8.9999999999999993E-3</v>
      </c>
      <c r="J1477" s="353" t="s">
        <v>17</v>
      </c>
      <c r="K1477" s="188">
        <v>500</v>
      </c>
      <c r="L1477" s="188"/>
      <c r="M1477" s="203">
        <f t="shared" si="23"/>
        <v>0</v>
      </c>
    </row>
    <row r="1478" spans="1:13" ht="15" customHeight="1">
      <c r="A1478" s="353" t="s">
        <v>4992</v>
      </c>
      <c r="B1478" s="354" t="s">
        <v>3216</v>
      </c>
      <c r="C1478" s="355" t="s">
        <v>3201</v>
      </c>
      <c r="D1478" s="365" t="s">
        <v>3214</v>
      </c>
      <c r="E1478" s="327" t="s">
        <v>328</v>
      </c>
      <c r="F1478" s="329" t="s">
        <v>3215</v>
      </c>
      <c r="G1478" s="330">
        <v>1</v>
      </c>
      <c r="H1478" s="331">
        <v>4</v>
      </c>
      <c r="I1478" s="332">
        <v>6.0000000000000001E-3</v>
      </c>
      <c r="J1478" s="353" t="s">
        <v>17</v>
      </c>
      <c r="K1478" s="188">
        <v>510</v>
      </c>
      <c r="L1478" s="188"/>
      <c r="M1478" s="203">
        <f t="shared" si="23"/>
        <v>0</v>
      </c>
    </row>
    <row r="1479" spans="1:13" ht="15" customHeight="1">
      <c r="A1479" s="353" t="s">
        <v>4992</v>
      </c>
      <c r="B1479" s="354" t="s">
        <v>3218</v>
      </c>
      <c r="C1479" s="355" t="s">
        <v>3201</v>
      </c>
      <c r="D1479" s="365" t="s">
        <v>888</v>
      </c>
      <c r="E1479" s="327" t="s">
        <v>328</v>
      </c>
      <c r="F1479" s="329" t="s">
        <v>3217</v>
      </c>
      <c r="G1479" s="330">
        <v>1</v>
      </c>
      <c r="H1479" s="331">
        <v>4</v>
      </c>
      <c r="I1479" s="332">
        <v>6.0000000000000001E-3</v>
      </c>
      <c r="J1479" s="353" t="s">
        <v>17</v>
      </c>
      <c r="K1479" s="188">
        <v>550</v>
      </c>
      <c r="L1479" s="188"/>
      <c r="M1479" s="203">
        <f t="shared" si="23"/>
        <v>0</v>
      </c>
    </row>
    <row r="1480" spans="1:13" ht="15" customHeight="1">
      <c r="A1480" s="353" t="s">
        <v>4992</v>
      </c>
      <c r="B1480" s="354" t="s">
        <v>3220</v>
      </c>
      <c r="C1480" s="355" t="s">
        <v>3201</v>
      </c>
      <c r="D1480" s="365" t="s">
        <v>891</v>
      </c>
      <c r="E1480" s="327" t="s">
        <v>328</v>
      </c>
      <c r="F1480" s="329" t="s">
        <v>3219</v>
      </c>
      <c r="G1480" s="330">
        <v>1</v>
      </c>
      <c r="H1480" s="331">
        <v>4</v>
      </c>
      <c r="I1480" s="332">
        <v>6.0000000000000001E-3</v>
      </c>
      <c r="J1480" s="353" t="s">
        <v>17</v>
      </c>
      <c r="K1480" s="188">
        <v>580</v>
      </c>
      <c r="L1480" s="188"/>
      <c r="M1480" s="203">
        <f t="shared" si="23"/>
        <v>0</v>
      </c>
    </row>
    <row r="1481" spans="1:13" ht="15" customHeight="1">
      <c r="A1481" s="353" t="s">
        <v>4992</v>
      </c>
      <c r="B1481" s="354" t="s">
        <v>3222</v>
      </c>
      <c r="C1481" s="355" t="s">
        <v>3201</v>
      </c>
      <c r="D1481" s="365" t="s">
        <v>894</v>
      </c>
      <c r="E1481" s="327" t="s">
        <v>328</v>
      </c>
      <c r="F1481" s="329" t="s">
        <v>3221</v>
      </c>
      <c r="G1481" s="330">
        <v>1</v>
      </c>
      <c r="H1481" s="331">
        <v>3</v>
      </c>
      <c r="I1481" s="332">
        <v>6.0000000000000001E-3</v>
      </c>
      <c r="J1481" s="353" t="s">
        <v>17</v>
      </c>
      <c r="K1481" s="188">
        <v>620</v>
      </c>
      <c r="L1481" s="188"/>
      <c r="M1481" s="203">
        <f t="shared" si="23"/>
        <v>0</v>
      </c>
    </row>
    <row r="1482" spans="1:13" ht="15" customHeight="1">
      <c r="A1482" s="353" t="s">
        <v>4992</v>
      </c>
      <c r="B1482" s="354" t="s">
        <v>3224</v>
      </c>
      <c r="C1482" s="355" t="s">
        <v>3201</v>
      </c>
      <c r="D1482" s="365" t="s">
        <v>897</v>
      </c>
      <c r="E1482" s="327" t="s">
        <v>328</v>
      </c>
      <c r="F1482" s="329" t="s">
        <v>3223</v>
      </c>
      <c r="G1482" s="330">
        <v>1</v>
      </c>
      <c r="H1482" s="331">
        <v>4</v>
      </c>
      <c r="I1482" s="332">
        <v>6.0000000000000001E-3</v>
      </c>
      <c r="J1482" s="353" t="s">
        <v>17</v>
      </c>
      <c r="K1482" s="188">
        <v>620</v>
      </c>
      <c r="L1482" s="188"/>
      <c r="M1482" s="203">
        <f t="shared" si="23"/>
        <v>0</v>
      </c>
    </row>
    <row r="1483" spans="1:13" ht="15" customHeight="1">
      <c r="A1483" s="353" t="s">
        <v>4992</v>
      </c>
      <c r="B1483" s="354" t="s">
        <v>3226</v>
      </c>
      <c r="C1483" s="355" t="s">
        <v>3201</v>
      </c>
      <c r="D1483" s="365" t="s">
        <v>4970</v>
      </c>
      <c r="E1483" s="327" t="s">
        <v>328</v>
      </c>
      <c r="F1483" s="329" t="s">
        <v>4969</v>
      </c>
      <c r="G1483" s="330">
        <v>1</v>
      </c>
      <c r="H1483" s="331">
        <v>4</v>
      </c>
      <c r="I1483" s="332">
        <v>1.2E-2</v>
      </c>
      <c r="J1483" s="353" t="s">
        <v>17</v>
      </c>
      <c r="K1483" s="188">
        <v>690</v>
      </c>
      <c r="L1483" s="188"/>
      <c r="M1483" s="203">
        <f t="shared" si="23"/>
        <v>0</v>
      </c>
    </row>
    <row r="1484" spans="1:13" ht="15" customHeight="1">
      <c r="A1484" s="353" t="s">
        <v>4992</v>
      </c>
      <c r="B1484" s="354" t="s">
        <v>3228</v>
      </c>
      <c r="C1484" s="355" t="s">
        <v>3201</v>
      </c>
      <c r="D1484" s="365" t="s">
        <v>903</v>
      </c>
      <c r="E1484" s="327" t="s">
        <v>328</v>
      </c>
      <c r="F1484" s="329" t="s">
        <v>3227</v>
      </c>
      <c r="G1484" s="330">
        <v>1</v>
      </c>
      <c r="H1484" s="331">
        <v>5</v>
      </c>
      <c r="I1484" s="332">
        <v>8.0000000000000002E-3</v>
      </c>
      <c r="J1484" s="353" t="s">
        <v>17</v>
      </c>
      <c r="K1484" s="188">
        <v>630</v>
      </c>
      <c r="L1484" s="188"/>
      <c r="M1484" s="203">
        <f t="shared" si="23"/>
        <v>0</v>
      </c>
    </row>
    <row r="1485" spans="1:13" ht="15" customHeight="1">
      <c r="A1485" s="353" t="s">
        <v>4992</v>
      </c>
      <c r="B1485" s="354" t="s">
        <v>3231</v>
      </c>
      <c r="C1485" s="355" t="s">
        <v>3201</v>
      </c>
      <c r="D1485" s="365" t="s">
        <v>906</v>
      </c>
      <c r="E1485" s="327" t="s">
        <v>328</v>
      </c>
      <c r="F1485" s="329" t="s">
        <v>4991</v>
      </c>
      <c r="G1485" s="330">
        <v>1</v>
      </c>
      <c r="H1485" s="331">
        <v>5</v>
      </c>
      <c r="I1485" s="332">
        <v>8.0000000000000002E-3</v>
      </c>
      <c r="J1485" s="353" t="s">
        <v>17</v>
      </c>
      <c r="K1485" s="188">
        <v>670</v>
      </c>
      <c r="L1485" s="188"/>
      <c r="M1485" s="203">
        <f t="shared" si="23"/>
        <v>0</v>
      </c>
    </row>
    <row r="1486" spans="1:13" ht="15" customHeight="1">
      <c r="A1486" s="353" t="s">
        <v>4992</v>
      </c>
      <c r="B1486" s="354" t="s">
        <v>3233</v>
      </c>
      <c r="C1486" s="355" t="s">
        <v>3201</v>
      </c>
      <c r="D1486" s="365" t="s">
        <v>909</v>
      </c>
      <c r="E1486" s="327" t="s">
        <v>328</v>
      </c>
      <c r="F1486" s="329" t="s">
        <v>3232</v>
      </c>
      <c r="G1486" s="330">
        <v>1</v>
      </c>
      <c r="H1486" s="331">
        <v>5</v>
      </c>
      <c r="I1486" s="332">
        <v>8.0000000000000002E-3</v>
      </c>
      <c r="J1486" s="353" t="s">
        <v>17</v>
      </c>
      <c r="K1486" s="188">
        <v>690</v>
      </c>
      <c r="L1486" s="188"/>
      <c r="M1486" s="203">
        <f t="shared" si="23"/>
        <v>0</v>
      </c>
    </row>
    <row r="1487" spans="1:13" ht="15" customHeight="1">
      <c r="A1487" s="353" t="s">
        <v>4992</v>
      </c>
      <c r="B1487" s="354" t="s">
        <v>3235</v>
      </c>
      <c r="C1487" s="355" t="s">
        <v>3201</v>
      </c>
      <c r="D1487" s="365" t="s">
        <v>912</v>
      </c>
      <c r="E1487" s="327" t="s">
        <v>328</v>
      </c>
      <c r="F1487" s="329" t="s">
        <v>3234</v>
      </c>
      <c r="G1487" s="330">
        <v>1</v>
      </c>
      <c r="H1487" s="331">
        <v>5</v>
      </c>
      <c r="I1487" s="332">
        <v>8.0000000000000002E-3</v>
      </c>
      <c r="J1487" s="353" t="s">
        <v>17</v>
      </c>
      <c r="K1487" s="188">
        <v>740</v>
      </c>
      <c r="L1487" s="188"/>
      <c r="M1487" s="203">
        <f t="shared" si="23"/>
        <v>0</v>
      </c>
    </row>
    <row r="1488" spans="1:13" ht="15" customHeight="1">
      <c r="A1488" s="353" t="s">
        <v>4992</v>
      </c>
      <c r="B1488" s="354" t="s">
        <v>3237</v>
      </c>
      <c r="C1488" s="355" t="s">
        <v>3201</v>
      </c>
      <c r="D1488" s="365" t="s">
        <v>915</v>
      </c>
      <c r="E1488" s="327" t="s">
        <v>328</v>
      </c>
      <c r="F1488" s="329" t="s">
        <v>3236</v>
      </c>
      <c r="G1488" s="330">
        <v>1</v>
      </c>
      <c r="H1488" s="331">
        <v>5</v>
      </c>
      <c r="I1488" s="332">
        <v>8.0000000000000002E-3</v>
      </c>
      <c r="J1488" s="353" t="s">
        <v>17</v>
      </c>
      <c r="K1488" s="188">
        <v>730</v>
      </c>
      <c r="L1488" s="188"/>
      <c r="M1488" s="203">
        <f t="shared" si="23"/>
        <v>0</v>
      </c>
    </row>
    <row r="1489" spans="1:13" ht="15" customHeight="1">
      <c r="A1489" s="353" t="s">
        <v>4992</v>
      </c>
      <c r="B1489" s="354" t="s">
        <v>3239</v>
      </c>
      <c r="C1489" s="355" t="s">
        <v>3201</v>
      </c>
      <c r="D1489" s="365" t="s">
        <v>918</v>
      </c>
      <c r="E1489" s="327" t="s">
        <v>328</v>
      </c>
      <c r="F1489" s="329" t="s">
        <v>4971</v>
      </c>
      <c r="G1489" s="330">
        <v>1</v>
      </c>
      <c r="H1489" s="331">
        <v>5</v>
      </c>
      <c r="I1489" s="332">
        <v>1.4999999999999999E-2</v>
      </c>
      <c r="J1489" s="353" t="s">
        <v>17</v>
      </c>
      <c r="K1489" s="188">
        <v>870</v>
      </c>
      <c r="L1489" s="188"/>
      <c r="M1489" s="203">
        <f t="shared" si="23"/>
        <v>0</v>
      </c>
    </row>
    <row r="1490" spans="1:13" ht="15" customHeight="1">
      <c r="A1490" s="353" t="s">
        <v>4992</v>
      </c>
      <c r="B1490" s="354" t="s">
        <v>3242</v>
      </c>
      <c r="C1490" s="355" t="s">
        <v>3201</v>
      </c>
      <c r="D1490" s="365" t="s">
        <v>4117</v>
      </c>
      <c r="E1490" s="327" t="s">
        <v>328</v>
      </c>
      <c r="F1490" s="329" t="s">
        <v>4174</v>
      </c>
      <c r="G1490" s="330">
        <v>1</v>
      </c>
      <c r="H1490" s="331">
        <v>6</v>
      </c>
      <c r="I1490" s="332">
        <v>8.9999999999999993E-3</v>
      </c>
      <c r="J1490" s="353" t="s">
        <v>17</v>
      </c>
      <c r="K1490" s="188">
        <v>690</v>
      </c>
      <c r="L1490" s="188"/>
      <c r="M1490" s="203">
        <f t="shared" si="23"/>
        <v>0</v>
      </c>
    </row>
    <row r="1491" spans="1:13" ht="15" customHeight="1">
      <c r="A1491" s="353" t="s">
        <v>4992</v>
      </c>
      <c r="B1491" s="354" t="s">
        <v>3244</v>
      </c>
      <c r="C1491" s="355" t="s">
        <v>3201</v>
      </c>
      <c r="D1491" s="365" t="s">
        <v>924</v>
      </c>
      <c r="E1491" s="327" t="s">
        <v>328</v>
      </c>
      <c r="F1491" s="329" t="s">
        <v>3243</v>
      </c>
      <c r="G1491" s="330">
        <v>1</v>
      </c>
      <c r="H1491" s="331">
        <v>6</v>
      </c>
      <c r="I1491" s="332">
        <v>8.9999999999999993E-3</v>
      </c>
      <c r="J1491" s="353" t="s">
        <v>17</v>
      </c>
      <c r="K1491" s="188">
        <v>840</v>
      </c>
      <c r="L1491" s="188"/>
      <c r="M1491" s="203">
        <f t="shared" si="23"/>
        <v>0</v>
      </c>
    </row>
    <row r="1492" spans="1:13" ht="15" customHeight="1">
      <c r="A1492" s="353" t="s">
        <v>4992</v>
      </c>
      <c r="B1492" s="354" t="s">
        <v>3246</v>
      </c>
      <c r="C1492" s="355" t="s">
        <v>3201</v>
      </c>
      <c r="D1492" s="365" t="s">
        <v>927</v>
      </c>
      <c r="E1492" s="327" t="s">
        <v>328</v>
      </c>
      <c r="F1492" s="329" t="s">
        <v>3245</v>
      </c>
      <c r="G1492" s="330">
        <v>1</v>
      </c>
      <c r="H1492" s="331">
        <v>6</v>
      </c>
      <c r="I1492" s="332">
        <v>8.9999999999999993E-3</v>
      </c>
      <c r="J1492" s="353" t="s">
        <v>17</v>
      </c>
      <c r="K1492" s="188">
        <v>810</v>
      </c>
      <c r="L1492" s="188"/>
      <c r="M1492" s="203">
        <f t="shared" si="23"/>
        <v>0</v>
      </c>
    </row>
    <row r="1493" spans="1:13" ht="15" customHeight="1">
      <c r="A1493" s="353" t="s">
        <v>4992</v>
      </c>
      <c r="B1493" s="354" t="s">
        <v>3248</v>
      </c>
      <c r="C1493" s="355" t="s">
        <v>3201</v>
      </c>
      <c r="D1493" s="365" t="s">
        <v>930</v>
      </c>
      <c r="E1493" s="327" t="s">
        <v>328</v>
      </c>
      <c r="F1493" s="329" t="s">
        <v>3247</v>
      </c>
      <c r="G1493" s="330">
        <v>1</v>
      </c>
      <c r="H1493" s="331">
        <v>6</v>
      </c>
      <c r="I1493" s="332">
        <v>8.9999999999999993E-3</v>
      </c>
      <c r="J1493" s="353" t="s">
        <v>17</v>
      </c>
      <c r="K1493" s="188">
        <v>860</v>
      </c>
      <c r="L1493" s="188"/>
      <c r="M1493" s="203">
        <f t="shared" si="23"/>
        <v>0</v>
      </c>
    </row>
    <row r="1494" spans="1:13" ht="15" customHeight="1">
      <c r="A1494" s="353" t="s">
        <v>4992</v>
      </c>
      <c r="B1494" s="354" t="s">
        <v>3250</v>
      </c>
      <c r="C1494" s="355" t="s">
        <v>3201</v>
      </c>
      <c r="D1494" s="365" t="s">
        <v>933</v>
      </c>
      <c r="E1494" s="327" t="s">
        <v>328</v>
      </c>
      <c r="F1494" s="329" t="s">
        <v>3249</v>
      </c>
      <c r="G1494" s="330">
        <v>1</v>
      </c>
      <c r="H1494" s="331">
        <v>6</v>
      </c>
      <c r="I1494" s="332">
        <v>8.9999999999999993E-3</v>
      </c>
      <c r="J1494" s="353" t="s">
        <v>17</v>
      </c>
      <c r="K1494" s="188">
        <v>840</v>
      </c>
      <c r="L1494" s="188"/>
      <c r="M1494" s="203">
        <f t="shared" si="23"/>
        <v>0</v>
      </c>
    </row>
    <row r="1495" spans="1:13" ht="15" customHeight="1">
      <c r="A1495" s="353" t="s">
        <v>4992</v>
      </c>
      <c r="B1495" s="354" t="s">
        <v>3252</v>
      </c>
      <c r="C1495" s="355" t="s">
        <v>3201</v>
      </c>
      <c r="D1495" s="365" t="s">
        <v>936</v>
      </c>
      <c r="E1495" s="327" t="s">
        <v>328</v>
      </c>
      <c r="F1495" s="329" t="s">
        <v>4972</v>
      </c>
      <c r="G1495" s="330">
        <v>1</v>
      </c>
      <c r="H1495" s="331">
        <v>6</v>
      </c>
      <c r="I1495" s="332">
        <v>1.4E-2</v>
      </c>
      <c r="J1495" s="353" t="s">
        <v>17</v>
      </c>
      <c r="K1495" s="188">
        <v>980</v>
      </c>
      <c r="L1495" s="188"/>
      <c r="M1495" s="203">
        <f t="shared" si="23"/>
        <v>0</v>
      </c>
    </row>
    <row r="1496" spans="1:13" ht="15" customHeight="1">
      <c r="A1496" s="353" t="s">
        <v>4992</v>
      </c>
      <c r="B1496" s="354" t="s">
        <v>3255</v>
      </c>
      <c r="C1496" s="355" t="s">
        <v>3201</v>
      </c>
      <c r="D1496" s="365" t="s">
        <v>939</v>
      </c>
      <c r="E1496" s="327" t="s">
        <v>328</v>
      </c>
      <c r="F1496" s="329" t="s">
        <v>4175</v>
      </c>
      <c r="G1496" s="330">
        <v>1</v>
      </c>
      <c r="H1496" s="331">
        <v>8</v>
      </c>
      <c r="I1496" s="332">
        <v>1.0999999999999999E-2</v>
      </c>
      <c r="J1496" s="353" t="s">
        <v>17</v>
      </c>
      <c r="K1496" s="188">
        <v>850</v>
      </c>
      <c r="L1496" s="188"/>
      <c r="M1496" s="203">
        <f t="shared" si="23"/>
        <v>0</v>
      </c>
    </row>
    <row r="1497" spans="1:13" ht="15" customHeight="1">
      <c r="A1497" s="353" t="s">
        <v>4992</v>
      </c>
      <c r="B1497" s="354" t="s">
        <v>3257</v>
      </c>
      <c r="C1497" s="355" t="s">
        <v>3201</v>
      </c>
      <c r="D1497" s="365" t="s">
        <v>942</v>
      </c>
      <c r="E1497" s="327" t="s">
        <v>328</v>
      </c>
      <c r="F1497" s="329" t="s">
        <v>3256</v>
      </c>
      <c r="G1497" s="330">
        <v>1</v>
      </c>
      <c r="H1497" s="331">
        <v>8</v>
      </c>
      <c r="I1497" s="332">
        <v>1.0999999999999999E-2</v>
      </c>
      <c r="J1497" s="353" t="s">
        <v>17</v>
      </c>
      <c r="K1497" s="188">
        <v>1070</v>
      </c>
      <c r="L1497" s="188"/>
      <c r="M1497" s="203">
        <f t="shared" si="23"/>
        <v>0</v>
      </c>
    </row>
    <row r="1498" spans="1:13" ht="15" customHeight="1">
      <c r="A1498" s="353" t="s">
        <v>4992</v>
      </c>
      <c r="B1498" s="354" t="s">
        <v>3259</v>
      </c>
      <c r="C1498" s="355" t="s">
        <v>3201</v>
      </c>
      <c r="D1498" s="365" t="s">
        <v>945</v>
      </c>
      <c r="E1498" s="327" t="s">
        <v>328</v>
      </c>
      <c r="F1498" s="329" t="s">
        <v>3258</v>
      </c>
      <c r="G1498" s="330">
        <v>1</v>
      </c>
      <c r="H1498" s="331">
        <v>8</v>
      </c>
      <c r="I1498" s="332">
        <v>1.2999999999999999E-2</v>
      </c>
      <c r="J1498" s="353" t="s">
        <v>17</v>
      </c>
      <c r="K1498" s="188">
        <v>1060</v>
      </c>
      <c r="L1498" s="188"/>
      <c r="M1498" s="203">
        <f t="shared" si="23"/>
        <v>0</v>
      </c>
    </row>
    <row r="1499" spans="1:13" ht="15" customHeight="1">
      <c r="A1499" s="353" t="s">
        <v>4992</v>
      </c>
      <c r="B1499" s="354" t="s">
        <v>3261</v>
      </c>
      <c r="C1499" s="355" t="s">
        <v>3201</v>
      </c>
      <c r="D1499" s="365" t="s">
        <v>948</v>
      </c>
      <c r="E1499" s="327" t="s">
        <v>328</v>
      </c>
      <c r="F1499" s="329" t="s">
        <v>3260</v>
      </c>
      <c r="G1499" s="330">
        <v>1</v>
      </c>
      <c r="H1499" s="331">
        <v>8</v>
      </c>
      <c r="I1499" s="332">
        <v>1.2999999999999999E-2</v>
      </c>
      <c r="J1499" s="353" t="s">
        <v>17</v>
      </c>
      <c r="K1499" s="188">
        <v>1100</v>
      </c>
      <c r="L1499" s="188"/>
      <c r="M1499" s="203">
        <f t="shared" si="23"/>
        <v>0</v>
      </c>
    </row>
    <row r="1500" spans="1:13" ht="15" customHeight="1">
      <c r="A1500" s="353" t="s">
        <v>4992</v>
      </c>
      <c r="B1500" s="354" t="s">
        <v>3263</v>
      </c>
      <c r="C1500" s="355" t="s">
        <v>3201</v>
      </c>
      <c r="D1500" s="365" t="s">
        <v>951</v>
      </c>
      <c r="E1500" s="327" t="s">
        <v>328</v>
      </c>
      <c r="F1500" s="329" t="s">
        <v>3262</v>
      </c>
      <c r="G1500" s="330">
        <v>1</v>
      </c>
      <c r="H1500" s="331">
        <v>8</v>
      </c>
      <c r="I1500" s="332">
        <v>1.2999999999999999E-2</v>
      </c>
      <c r="J1500" s="353" t="s">
        <v>17</v>
      </c>
      <c r="K1500" s="188">
        <v>1070</v>
      </c>
      <c r="L1500" s="188"/>
      <c r="M1500" s="203">
        <f t="shared" si="23"/>
        <v>0</v>
      </c>
    </row>
    <row r="1501" spans="1:13" ht="15" customHeight="1">
      <c r="A1501" s="353" t="s">
        <v>4992</v>
      </c>
      <c r="B1501" s="354" t="s">
        <v>3265</v>
      </c>
      <c r="C1501" s="355" t="s">
        <v>3201</v>
      </c>
      <c r="D1501" s="365" t="s">
        <v>954</v>
      </c>
      <c r="E1501" s="327" t="s">
        <v>328</v>
      </c>
      <c r="F1501" s="329" t="s">
        <v>4973</v>
      </c>
      <c r="G1501" s="330">
        <v>1</v>
      </c>
      <c r="H1501" s="331">
        <v>7</v>
      </c>
      <c r="I1501" s="332">
        <v>1.9E-2</v>
      </c>
      <c r="J1501" s="353" t="s">
        <v>17</v>
      </c>
      <c r="K1501" s="188">
        <v>1350</v>
      </c>
      <c r="L1501" s="188"/>
      <c r="M1501" s="203">
        <f t="shared" si="23"/>
        <v>0</v>
      </c>
    </row>
    <row r="1502" spans="1:13" ht="15" customHeight="1">
      <c r="A1502" s="353" t="s">
        <v>4992</v>
      </c>
      <c r="B1502" s="354" t="s">
        <v>3267</v>
      </c>
      <c r="C1502" s="355" t="s">
        <v>3201</v>
      </c>
      <c r="D1502" s="365" t="s">
        <v>957</v>
      </c>
      <c r="E1502" s="327" t="s">
        <v>328</v>
      </c>
      <c r="F1502" s="329" t="s">
        <v>3266</v>
      </c>
      <c r="G1502" s="330">
        <v>1</v>
      </c>
      <c r="H1502" s="331">
        <v>4</v>
      </c>
      <c r="I1502" s="332">
        <v>7.0000000000000001E-3</v>
      </c>
      <c r="J1502" s="353" t="s">
        <v>17</v>
      </c>
      <c r="K1502" s="188">
        <v>570</v>
      </c>
      <c r="L1502" s="188"/>
      <c r="M1502" s="203">
        <f t="shared" si="23"/>
        <v>0</v>
      </c>
    </row>
    <row r="1503" spans="1:13" ht="15" customHeight="1">
      <c r="A1503" s="353" t="s">
        <v>4992</v>
      </c>
      <c r="B1503" s="354" t="s">
        <v>3269</v>
      </c>
      <c r="C1503" s="355" t="s">
        <v>3201</v>
      </c>
      <c r="D1503" s="365" t="s">
        <v>960</v>
      </c>
      <c r="E1503" s="327" t="s">
        <v>328</v>
      </c>
      <c r="F1503" s="329" t="s">
        <v>3268</v>
      </c>
      <c r="G1503" s="330">
        <v>1</v>
      </c>
      <c r="H1503" s="331">
        <v>1</v>
      </c>
      <c r="I1503" s="332">
        <v>2E-3</v>
      </c>
      <c r="J1503" s="353" t="s">
        <v>17</v>
      </c>
      <c r="K1503" s="188">
        <v>170</v>
      </c>
      <c r="L1503" s="188"/>
      <c r="M1503" s="203">
        <f t="shared" si="23"/>
        <v>0</v>
      </c>
    </row>
    <row r="1504" spans="1:13" ht="15" customHeight="1">
      <c r="A1504" s="353" t="s">
        <v>4992</v>
      </c>
      <c r="B1504" s="354" t="s">
        <v>3271</v>
      </c>
      <c r="C1504" s="355" t="s">
        <v>3201</v>
      </c>
      <c r="D1504" s="365" t="s">
        <v>963</v>
      </c>
      <c r="E1504" s="327" t="s">
        <v>328</v>
      </c>
      <c r="F1504" s="329" t="s">
        <v>3270</v>
      </c>
      <c r="G1504" s="330">
        <v>1</v>
      </c>
      <c r="H1504" s="331">
        <v>2</v>
      </c>
      <c r="I1504" s="332">
        <v>2E-3</v>
      </c>
      <c r="J1504" s="353" t="s">
        <v>17</v>
      </c>
      <c r="K1504" s="188">
        <v>220</v>
      </c>
      <c r="L1504" s="188"/>
      <c r="M1504" s="203">
        <f t="shared" si="23"/>
        <v>0</v>
      </c>
    </row>
    <row r="1505" spans="1:13" ht="15" customHeight="1">
      <c r="A1505" s="353" t="s">
        <v>4992</v>
      </c>
      <c r="B1505" s="354" t="s">
        <v>3273</v>
      </c>
      <c r="C1505" s="355" t="s">
        <v>3201</v>
      </c>
      <c r="D1505" s="365" t="s">
        <v>966</v>
      </c>
      <c r="E1505" s="327" t="s">
        <v>328</v>
      </c>
      <c r="F1505" s="329" t="s">
        <v>3272</v>
      </c>
      <c r="G1505" s="330">
        <v>1</v>
      </c>
      <c r="H1505" s="331">
        <v>3</v>
      </c>
      <c r="I1505" s="332">
        <v>4.0000000000000001E-3</v>
      </c>
      <c r="J1505" s="353" t="s">
        <v>17</v>
      </c>
      <c r="K1505" s="188">
        <v>360</v>
      </c>
      <c r="L1505" s="188"/>
      <c r="M1505" s="203">
        <f t="shared" si="23"/>
        <v>0</v>
      </c>
    </row>
    <row r="1506" spans="1:13" ht="15" customHeight="1">
      <c r="A1506" s="353" t="s">
        <v>4992</v>
      </c>
      <c r="B1506" s="354" t="s">
        <v>3275</v>
      </c>
      <c r="C1506" s="355" t="s">
        <v>3201</v>
      </c>
      <c r="D1506" s="365" t="s">
        <v>969</v>
      </c>
      <c r="E1506" s="327" t="s">
        <v>328</v>
      </c>
      <c r="F1506" s="329" t="s">
        <v>4974</v>
      </c>
      <c r="G1506" s="330">
        <v>1</v>
      </c>
      <c r="H1506" s="331">
        <v>3</v>
      </c>
      <c r="I1506" s="332">
        <v>8.0000000000000002E-3</v>
      </c>
      <c r="J1506" s="353" t="s">
        <v>17</v>
      </c>
      <c r="K1506" s="188">
        <v>450</v>
      </c>
      <c r="L1506" s="188"/>
      <c r="M1506" s="203">
        <f t="shared" si="23"/>
        <v>0</v>
      </c>
    </row>
    <row r="1507" spans="1:13" ht="15" customHeight="1">
      <c r="A1507" s="353" t="s">
        <v>4992</v>
      </c>
      <c r="B1507" s="354" t="s">
        <v>3277</v>
      </c>
      <c r="C1507" s="355" t="s">
        <v>3201</v>
      </c>
      <c r="D1507" s="365" t="s">
        <v>972</v>
      </c>
      <c r="E1507" s="327" t="s">
        <v>328</v>
      </c>
      <c r="F1507" s="329" t="s">
        <v>3276</v>
      </c>
      <c r="G1507" s="330">
        <v>1</v>
      </c>
      <c r="H1507" s="331">
        <v>3</v>
      </c>
      <c r="I1507" s="332">
        <v>5.0000000000000001E-3</v>
      </c>
      <c r="J1507" s="353" t="s">
        <v>17</v>
      </c>
      <c r="K1507" s="188">
        <v>420</v>
      </c>
      <c r="L1507" s="188"/>
      <c r="M1507" s="203">
        <f t="shared" si="23"/>
        <v>0</v>
      </c>
    </row>
    <row r="1508" spans="1:13" ht="15" customHeight="1">
      <c r="A1508" s="353" t="s">
        <v>4992</v>
      </c>
      <c r="B1508" s="354" t="s">
        <v>3279</v>
      </c>
      <c r="C1508" s="355" t="s">
        <v>3201</v>
      </c>
      <c r="D1508" s="365" t="s">
        <v>975</v>
      </c>
      <c r="E1508" s="327" t="s">
        <v>328</v>
      </c>
      <c r="F1508" s="329" t="s">
        <v>4975</v>
      </c>
      <c r="G1508" s="330">
        <v>1</v>
      </c>
      <c r="H1508" s="331">
        <v>3</v>
      </c>
      <c r="I1508" s="332">
        <v>8.9999999999999993E-3</v>
      </c>
      <c r="J1508" s="353" t="s">
        <v>17</v>
      </c>
      <c r="K1508" s="188">
        <v>530</v>
      </c>
      <c r="L1508" s="188"/>
      <c r="M1508" s="203">
        <f t="shared" si="23"/>
        <v>0</v>
      </c>
    </row>
    <row r="1509" spans="1:13" ht="15" customHeight="1">
      <c r="A1509" s="353" t="s">
        <v>4992</v>
      </c>
      <c r="B1509" s="354" t="s">
        <v>3281</v>
      </c>
      <c r="C1509" s="355" t="s">
        <v>3201</v>
      </c>
      <c r="D1509" s="365" t="s">
        <v>978</v>
      </c>
      <c r="E1509" s="327" t="s">
        <v>328</v>
      </c>
      <c r="F1509" s="329" t="s">
        <v>3280</v>
      </c>
      <c r="G1509" s="330">
        <v>1</v>
      </c>
      <c r="H1509" s="331">
        <v>4</v>
      </c>
      <c r="I1509" s="332">
        <v>6.0000000000000001E-3</v>
      </c>
      <c r="J1509" s="353" t="s">
        <v>17</v>
      </c>
      <c r="K1509" s="188">
        <v>540</v>
      </c>
      <c r="L1509" s="188"/>
      <c r="M1509" s="203">
        <f t="shared" si="23"/>
        <v>0</v>
      </c>
    </row>
    <row r="1510" spans="1:13" ht="15" customHeight="1">
      <c r="A1510" s="353" t="s">
        <v>4992</v>
      </c>
      <c r="B1510" s="354" t="s">
        <v>3283</v>
      </c>
      <c r="C1510" s="355" t="s">
        <v>3201</v>
      </c>
      <c r="D1510" s="365" t="s">
        <v>981</v>
      </c>
      <c r="E1510" s="327" t="s">
        <v>328</v>
      </c>
      <c r="F1510" s="329" t="s">
        <v>4976</v>
      </c>
      <c r="G1510" s="330">
        <v>1</v>
      </c>
      <c r="H1510" s="331">
        <v>4</v>
      </c>
      <c r="I1510" s="332">
        <v>1.2E-2</v>
      </c>
      <c r="J1510" s="353" t="s">
        <v>17</v>
      </c>
      <c r="K1510" s="188">
        <v>690</v>
      </c>
      <c r="L1510" s="188"/>
      <c r="M1510" s="203">
        <f t="shared" si="23"/>
        <v>0</v>
      </c>
    </row>
    <row r="1511" spans="1:13" ht="15" customHeight="1">
      <c r="A1511" s="353" t="s">
        <v>4992</v>
      </c>
      <c r="B1511" s="621" t="s">
        <v>3285</v>
      </c>
      <c r="C1511" s="630" t="s">
        <v>3201</v>
      </c>
      <c r="D1511" s="631" t="s">
        <v>984</v>
      </c>
      <c r="E1511" s="623" t="s">
        <v>328</v>
      </c>
      <c r="F1511" s="494" t="s">
        <v>3284</v>
      </c>
      <c r="G1511" s="330">
        <v>1</v>
      </c>
      <c r="H1511" s="331">
        <v>7</v>
      </c>
      <c r="I1511" s="332">
        <v>1.0999999999999999E-2</v>
      </c>
      <c r="J1511" s="607" t="s">
        <v>7742</v>
      </c>
      <c r="K1511" s="619">
        <v>748</v>
      </c>
      <c r="L1511" s="188"/>
      <c r="M1511" s="203">
        <f t="shared" si="23"/>
        <v>0</v>
      </c>
    </row>
    <row r="1512" spans="1:13" ht="15" customHeight="1">
      <c r="A1512" s="353" t="s">
        <v>4992</v>
      </c>
      <c r="B1512" s="621" t="s">
        <v>3287</v>
      </c>
      <c r="C1512" s="630" t="s">
        <v>3201</v>
      </c>
      <c r="D1512" s="631" t="s">
        <v>987</v>
      </c>
      <c r="E1512" s="623" t="s">
        <v>328</v>
      </c>
      <c r="F1512" s="494" t="s">
        <v>4977</v>
      </c>
      <c r="G1512" s="330">
        <v>1</v>
      </c>
      <c r="H1512" s="331">
        <v>7</v>
      </c>
      <c r="I1512" s="332">
        <v>2.1999999999999999E-2</v>
      </c>
      <c r="J1512" s="607" t="s">
        <v>7744</v>
      </c>
      <c r="K1512" s="619">
        <v>1097</v>
      </c>
      <c r="L1512" s="188"/>
      <c r="M1512" s="203">
        <f t="shared" si="23"/>
        <v>0</v>
      </c>
    </row>
    <row r="1513" spans="1:13" ht="15" customHeight="1">
      <c r="A1513" s="353" t="s">
        <v>4992</v>
      </c>
      <c r="B1513" s="406" t="s">
        <v>5839</v>
      </c>
      <c r="C1513" s="355" t="s">
        <v>3201</v>
      </c>
      <c r="D1513" s="365" t="s">
        <v>5632</v>
      </c>
      <c r="E1513" s="327" t="s">
        <v>328</v>
      </c>
      <c r="F1513" s="366" t="s">
        <v>5835</v>
      </c>
      <c r="G1513" s="330">
        <v>1</v>
      </c>
      <c r="H1513" s="331">
        <v>6.28</v>
      </c>
      <c r="I1513" s="332"/>
      <c r="J1513" s="353"/>
      <c r="K1513" s="188">
        <v>780</v>
      </c>
      <c r="L1513" s="188"/>
      <c r="M1513" s="203"/>
    </row>
    <row r="1514" spans="1:13" ht="15" customHeight="1">
      <c r="A1514" s="353" t="s">
        <v>4992</v>
      </c>
      <c r="B1514" s="406" t="s">
        <v>5840</v>
      </c>
      <c r="C1514" s="355" t="s">
        <v>3201</v>
      </c>
      <c r="D1514" s="365" t="s">
        <v>5629</v>
      </c>
      <c r="E1514" s="327" t="s">
        <v>328</v>
      </c>
      <c r="F1514" s="366" t="s">
        <v>5836</v>
      </c>
      <c r="G1514" s="330">
        <v>1</v>
      </c>
      <c r="H1514" s="331">
        <v>5.14</v>
      </c>
      <c r="I1514" s="332"/>
      <c r="J1514" s="353"/>
      <c r="K1514" s="188">
        <v>750</v>
      </c>
      <c r="L1514" s="188"/>
      <c r="M1514" s="203"/>
    </row>
    <row r="1515" spans="1:13" ht="15" customHeight="1">
      <c r="A1515" s="353" t="s">
        <v>4992</v>
      </c>
      <c r="B1515" s="406" t="s">
        <v>5841</v>
      </c>
      <c r="C1515" s="355" t="s">
        <v>3201</v>
      </c>
      <c r="D1515" s="365" t="s">
        <v>5630</v>
      </c>
      <c r="E1515" s="327" t="s">
        <v>328</v>
      </c>
      <c r="F1515" s="366" t="s">
        <v>5837</v>
      </c>
      <c r="G1515" s="330">
        <v>1</v>
      </c>
      <c r="H1515" s="331"/>
      <c r="I1515" s="332"/>
      <c r="J1515" s="353"/>
      <c r="K1515" s="188">
        <v>1460</v>
      </c>
      <c r="L1515" s="188"/>
      <c r="M1515" s="203"/>
    </row>
    <row r="1516" spans="1:13" ht="15" customHeight="1">
      <c r="A1516" s="353" t="s">
        <v>4992</v>
      </c>
      <c r="B1516" s="406" t="s">
        <v>5842</v>
      </c>
      <c r="C1516" s="355" t="s">
        <v>3201</v>
      </c>
      <c r="D1516" s="365" t="s">
        <v>5631</v>
      </c>
      <c r="E1516" s="327" t="s">
        <v>328</v>
      </c>
      <c r="F1516" s="366" t="s">
        <v>5838</v>
      </c>
      <c r="G1516" s="330">
        <v>1</v>
      </c>
      <c r="H1516" s="331">
        <v>6.82</v>
      </c>
      <c r="I1516" s="332"/>
      <c r="J1516" s="353"/>
      <c r="K1516" s="188">
        <v>880</v>
      </c>
      <c r="L1516" s="188"/>
      <c r="M1516" s="203"/>
    </row>
    <row r="1517" spans="1:13" ht="15" customHeight="1">
      <c r="A1517" s="191"/>
      <c r="B1517" s="192"/>
      <c r="C1517" s="193"/>
      <c r="D1517" s="436"/>
      <c r="E1517" s="437"/>
      <c r="F1517" s="194"/>
      <c r="G1517" s="438"/>
      <c r="H1517" s="440"/>
      <c r="I1517" s="441"/>
      <c r="J1517" s="439"/>
      <c r="K1517" s="190"/>
      <c r="L1517" s="190"/>
      <c r="M1517" s="205"/>
    </row>
    <row r="1518" spans="1:13" ht="15" customHeight="1">
      <c r="A1518" s="327" t="s">
        <v>4993</v>
      </c>
      <c r="B1518" s="414" t="s">
        <v>19</v>
      </c>
      <c r="C1518" s="459" t="s">
        <v>13</v>
      </c>
      <c r="D1518" s="353" t="s">
        <v>14</v>
      </c>
      <c r="E1518" s="459" t="s">
        <v>15</v>
      </c>
      <c r="F1518" s="327" t="s">
        <v>16</v>
      </c>
      <c r="G1518" s="330">
        <v>1</v>
      </c>
      <c r="H1518" s="331">
        <v>6</v>
      </c>
      <c r="I1518" s="332">
        <v>8.9999999999999993E-3</v>
      </c>
      <c r="J1518" s="327" t="s">
        <v>17</v>
      </c>
      <c r="K1518" s="189">
        <v>260</v>
      </c>
      <c r="L1518" s="189"/>
      <c r="M1518" s="204">
        <f t="shared" ref="M1518:M1535" si="24">K1518*L1518</f>
        <v>0</v>
      </c>
    </row>
    <row r="1519" spans="1:13" ht="15" customHeight="1">
      <c r="A1519" s="327" t="s">
        <v>4993</v>
      </c>
      <c r="B1519" s="414" t="s">
        <v>5191</v>
      </c>
      <c r="C1519" s="459" t="s">
        <v>13</v>
      </c>
      <c r="D1519" s="353" t="s">
        <v>14</v>
      </c>
      <c r="E1519" s="459" t="s">
        <v>55</v>
      </c>
      <c r="F1519" s="327" t="s">
        <v>5190</v>
      </c>
      <c r="G1519" s="330">
        <v>1</v>
      </c>
      <c r="H1519" s="331">
        <v>6</v>
      </c>
      <c r="I1519" s="332">
        <v>8.9999999999999993E-3</v>
      </c>
      <c r="J1519" s="327" t="s">
        <v>17</v>
      </c>
      <c r="K1519" s="189">
        <v>260</v>
      </c>
      <c r="L1519" s="189"/>
      <c r="M1519" s="204">
        <f t="shared" si="24"/>
        <v>0</v>
      </c>
    </row>
    <row r="1520" spans="1:13" ht="15" customHeight="1">
      <c r="A1520" s="327" t="s">
        <v>4993</v>
      </c>
      <c r="B1520" s="414" t="s">
        <v>4979</v>
      </c>
      <c r="C1520" s="459" t="s">
        <v>13</v>
      </c>
      <c r="D1520" s="353" t="s">
        <v>54</v>
      </c>
      <c r="E1520" s="459" t="s">
        <v>15</v>
      </c>
      <c r="F1520" s="356" t="s">
        <v>4978</v>
      </c>
      <c r="G1520" s="330">
        <v>1</v>
      </c>
      <c r="H1520" s="331">
        <v>9</v>
      </c>
      <c r="I1520" s="332">
        <v>1.2999999999999999E-2</v>
      </c>
      <c r="J1520" s="327" t="s">
        <v>17</v>
      </c>
      <c r="K1520" s="189">
        <v>400</v>
      </c>
      <c r="L1520" s="189"/>
      <c r="M1520" s="204">
        <f t="shared" si="24"/>
        <v>0</v>
      </c>
    </row>
    <row r="1521" spans="1:13" ht="15" customHeight="1">
      <c r="A1521" s="327" t="s">
        <v>4993</v>
      </c>
      <c r="B1521" s="414" t="s">
        <v>57</v>
      </c>
      <c r="C1521" s="459" t="s">
        <v>13</v>
      </c>
      <c r="D1521" s="353" t="s">
        <v>54</v>
      </c>
      <c r="E1521" s="459" t="s">
        <v>55</v>
      </c>
      <c r="F1521" s="356" t="s">
        <v>56</v>
      </c>
      <c r="G1521" s="330">
        <v>1</v>
      </c>
      <c r="H1521" s="331">
        <v>9</v>
      </c>
      <c r="I1521" s="332">
        <v>1.2999999999999999E-2</v>
      </c>
      <c r="J1521" s="327" t="s">
        <v>17</v>
      </c>
      <c r="K1521" s="189">
        <v>400</v>
      </c>
      <c r="L1521" s="189"/>
      <c r="M1521" s="204">
        <f t="shared" si="24"/>
        <v>0</v>
      </c>
    </row>
    <row r="1522" spans="1:13" ht="14.25" customHeight="1">
      <c r="A1522" s="327" t="s">
        <v>4993</v>
      </c>
      <c r="B1522" s="414" t="s">
        <v>36</v>
      </c>
      <c r="C1522" s="459" t="s">
        <v>13</v>
      </c>
      <c r="D1522" s="353" t="s">
        <v>31</v>
      </c>
      <c r="E1522" s="459" t="s">
        <v>32</v>
      </c>
      <c r="F1522" s="356" t="s">
        <v>33</v>
      </c>
      <c r="G1522" s="330">
        <v>5</v>
      </c>
      <c r="H1522" s="331">
        <v>22</v>
      </c>
      <c r="I1522" s="332">
        <v>4.2200000000000001E-2</v>
      </c>
      <c r="J1522" s="327" t="s">
        <v>34</v>
      </c>
      <c r="K1522" s="189">
        <v>7190</v>
      </c>
      <c r="L1522" s="189"/>
      <c r="M1522" s="204">
        <f t="shared" si="24"/>
        <v>0</v>
      </c>
    </row>
    <row r="1523" spans="1:13" ht="14.25" customHeight="1">
      <c r="A1523" s="327" t="s">
        <v>4993</v>
      </c>
      <c r="B1523" s="414" t="s">
        <v>82</v>
      </c>
      <c r="C1523" s="459" t="s">
        <v>13</v>
      </c>
      <c r="D1523" s="353" t="s">
        <v>31</v>
      </c>
      <c r="E1523" s="459" t="s">
        <v>80</v>
      </c>
      <c r="F1523" s="356" t="s">
        <v>81</v>
      </c>
      <c r="G1523" s="330">
        <v>5</v>
      </c>
      <c r="H1523" s="331">
        <v>22</v>
      </c>
      <c r="I1523" s="332">
        <v>4.2200000000000001E-2</v>
      </c>
      <c r="J1523" s="327" t="s">
        <v>34</v>
      </c>
      <c r="K1523" s="189">
        <v>7190</v>
      </c>
      <c r="L1523" s="189"/>
      <c r="M1523" s="204">
        <f t="shared" si="24"/>
        <v>0</v>
      </c>
    </row>
    <row r="1524" spans="1:13" ht="14.25" customHeight="1">
      <c r="A1524" s="327" t="s">
        <v>4993</v>
      </c>
      <c r="B1524" s="414" t="s">
        <v>41</v>
      </c>
      <c r="C1524" s="459" t="s">
        <v>13</v>
      </c>
      <c r="D1524" s="353" t="s">
        <v>38</v>
      </c>
      <c r="E1524" s="459" t="s">
        <v>32</v>
      </c>
      <c r="F1524" s="356" t="s">
        <v>39</v>
      </c>
      <c r="G1524" s="330">
        <v>2</v>
      </c>
      <c r="H1524" s="331">
        <v>19</v>
      </c>
      <c r="I1524" s="332">
        <v>3.4000000000000002E-2</v>
      </c>
      <c r="J1524" s="327" t="s">
        <v>40</v>
      </c>
      <c r="K1524" s="189">
        <v>2150</v>
      </c>
      <c r="L1524" s="189"/>
      <c r="M1524" s="204">
        <f t="shared" si="24"/>
        <v>0</v>
      </c>
    </row>
    <row r="1525" spans="1:13" ht="15" customHeight="1">
      <c r="A1525" s="327" t="s">
        <v>4993</v>
      </c>
      <c r="B1525" s="414" t="s">
        <v>85</v>
      </c>
      <c r="C1525" s="459" t="s">
        <v>13</v>
      </c>
      <c r="D1525" s="353" t="s">
        <v>38</v>
      </c>
      <c r="E1525" s="459" t="s">
        <v>80</v>
      </c>
      <c r="F1525" s="356" t="s">
        <v>84</v>
      </c>
      <c r="G1525" s="330">
        <v>2</v>
      </c>
      <c r="H1525" s="331">
        <v>19</v>
      </c>
      <c r="I1525" s="332">
        <v>3.4000000000000002E-2</v>
      </c>
      <c r="J1525" s="327" t="s">
        <v>40</v>
      </c>
      <c r="K1525" s="189">
        <v>2150</v>
      </c>
      <c r="L1525" s="189"/>
      <c r="M1525" s="204">
        <f t="shared" si="24"/>
        <v>0</v>
      </c>
    </row>
    <row r="1526" spans="1:13" ht="15" customHeight="1">
      <c r="A1526" s="327" t="s">
        <v>4993</v>
      </c>
      <c r="B1526" s="414" t="s">
        <v>45</v>
      </c>
      <c r="C1526" s="459" t="s">
        <v>13</v>
      </c>
      <c r="D1526" s="353" t="s">
        <v>42</v>
      </c>
      <c r="E1526" s="459" t="s">
        <v>32</v>
      </c>
      <c r="F1526" s="356" t="s">
        <v>43</v>
      </c>
      <c r="G1526" s="330">
        <v>2</v>
      </c>
      <c r="H1526" s="331">
        <v>23</v>
      </c>
      <c r="I1526" s="332">
        <v>4.4499999999999998E-2</v>
      </c>
      <c r="J1526" s="327" t="s">
        <v>44</v>
      </c>
      <c r="K1526" s="189">
        <v>2860</v>
      </c>
      <c r="L1526" s="189"/>
      <c r="M1526" s="204">
        <f t="shared" si="24"/>
        <v>0</v>
      </c>
    </row>
    <row r="1527" spans="1:13" ht="15" customHeight="1">
      <c r="A1527" s="327" t="s">
        <v>4993</v>
      </c>
      <c r="B1527" s="414" t="s">
        <v>87</v>
      </c>
      <c r="C1527" s="459" t="s">
        <v>13</v>
      </c>
      <c r="D1527" s="353" t="s">
        <v>42</v>
      </c>
      <c r="E1527" s="459" t="s">
        <v>80</v>
      </c>
      <c r="F1527" s="356" t="s">
        <v>86</v>
      </c>
      <c r="G1527" s="330">
        <v>2</v>
      </c>
      <c r="H1527" s="331">
        <v>23</v>
      </c>
      <c r="I1527" s="332">
        <v>4.4499999999999998E-2</v>
      </c>
      <c r="J1527" s="327" t="s">
        <v>44</v>
      </c>
      <c r="K1527" s="189">
        <v>2860</v>
      </c>
      <c r="L1527" s="189"/>
      <c r="M1527" s="204">
        <f t="shared" si="24"/>
        <v>0</v>
      </c>
    </row>
    <row r="1528" spans="1:13" ht="15" customHeight="1">
      <c r="A1528" s="327" t="s">
        <v>4993</v>
      </c>
      <c r="B1528" s="414" t="s">
        <v>49</v>
      </c>
      <c r="C1528" s="459" t="s">
        <v>13</v>
      </c>
      <c r="D1528" s="353" t="s">
        <v>46</v>
      </c>
      <c r="E1528" s="459" t="s">
        <v>32</v>
      </c>
      <c r="F1528" s="356" t="s">
        <v>47</v>
      </c>
      <c r="G1528" s="330">
        <v>2</v>
      </c>
      <c r="H1528" s="331">
        <v>27.5</v>
      </c>
      <c r="I1528" s="332">
        <v>5.1499999999999997E-2</v>
      </c>
      <c r="J1528" s="327" t="s">
        <v>48</v>
      </c>
      <c r="K1528" s="189">
        <v>3340</v>
      </c>
      <c r="L1528" s="189"/>
      <c r="M1528" s="204">
        <f t="shared" si="24"/>
        <v>0</v>
      </c>
    </row>
    <row r="1529" spans="1:13" ht="15" customHeight="1">
      <c r="A1529" s="327" t="s">
        <v>4993</v>
      </c>
      <c r="B1529" s="414" t="s">
        <v>89</v>
      </c>
      <c r="C1529" s="459" t="s">
        <v>13</v>
      </c>
      <c r="D1529" s="353" t="s">
        <v>46</v>
      </c>
      <c r="E1529" s="459" t="s">
        <v>80</v>
      </c>
      <c r="F1529" s="356" t="s">
        <v>88</v>
      </c>
      <c r="G1529" s="330">
        <v>2</v>
      </c>
      <c r="H1529" s="331">
        <v>27.5</v>
      </c>
      <c r="I1529" s="332">
        <v>5.1499999999999997E-2</v>
      </c>
      <c r="J1529" s="327" t="s">
        <v>48</v>
      </c>
      <c r="K1529" s="189">
        <v>3340</v>
      </c>
      <c r="L1529" s="189"/>
      <c r="M1529" s="204">
        <f t="shared" si="24"/>
        <v>0</v>
      </c>
    </row>
    <row r="1530" spans="1:13" ht="15" customHeight="1">
      <c r="A1530" s="327" t="s">
        <v>4993</v>
      </c>
      <c r="B1530" s="414" t="s">
        <v>52</v>
      </c>
      <c r="C1530" s="459" t="s">
        <v>13</v>
      </c>
      <c r="D1530" s="353" t="s">
        <v>50</v>
      </c>
      <c r="E1530" s="459" t="s">
        <v>32</v>
      </c>
      <c r="F1530" s="356" t="s">
        <v>51</v>
      </c>
      <c r="G1530" s="330">
        <v>3</v>
      </c>
      <c r="H1530" s="331">
        <v>25.333333333333332</v>
      </c>
      <c r="I1530" s="332">
        <v>4.9666666666666665E-2</v>
      </c>
      <c r="J1530" s="327" t="s">
        <v>48</v>
      </c>
      <c r="K1530" s="189">
        <v>4420</v>
      </c>
      <c r="L1530" s="189"/>
      <c r="M1530" s="204">
        <f t="shared" si="24"/>
        <v>0</v>
      </c>
    </row>
    <row r="1531" spans="1:13" ht="15" customHeight="1">
      <c r="A1531" s="327" t="s">
        <v>4993</v>
      </c>
      <c r="B1531" s="414" t="s">
        <v>91</v>
      </c>
      <c r="C1531" s="459" t="s">
        <v>13</v>
      </c>
      <c r="D1531" s="353" t="s">
        <v>50</v>
      </c>
      <c r="E1531" s="459" t="s">
        <v>80</v>
      </c>
      <c r="F1531" s="356" t="s">
        <v>90</v>
      </c>
      <c r="G1531" s="330">
        <v>3</v>
      </c>
      <c r="H1531" s="331">
        <v>25.333333333333332</v>
      </c>
      <c r="I1531" s="332">
        <v>4.9666666666666665E-2</v>
      </c>
      <c r="J1531" s="327" t="s">
        <v>48</v>
      </c>
      <c r="K1531" s="189">
        <v>4420</v>
      </c>
      <c r="L1531" s="189"/>
      <c r="M1531" s="204">
        <f t="shared" si="24"/>
        <v>0</v>
      </c>
    </row>
    <row r="1532" spans="1:13" ht="15" customHeight="1">
      <c r="A1532" s="327" t="s">
        <v>4993</v>
      </c>
      <c r="B1532" s="414" t="s">
        <v>25</v>
      </c>
      <c r="C1532" s="459" t="s">
        <v>13</v>
      </c>
      <c r="D1532" s="353" t="s">
        <v>21</v>
      </c>
      <c r="E1532" s="459" t="s">
        <v>15</v>
      </c>
      <c r="F1532" s="356" t="s">
        <v>22</v>
      </c>
      <c r="G1532" s="330">
        <v>2</v>
      </c>
      <c r="H1532" s="331">
        <v>7.5</v>
      </c>
      <c r="I1532" s="332">
        <v>1.4E-2</v>
      </c>
      <c r="J1532" s="327" t="s">
        <v>23</v>
      </c>
      <c r="K1532" s="189">
        <v>870</v>
      </c>
      <c r="L1532" s="189"/>
      <c r="M1532" s="204">
        <f t="shared" si="24"/>
        <v>0</v>
      </c>
    </row>
    <row r="1533" spans="1:13" ht="15" customHeight="1">
      <c r="A1533" s="327" t="s">
        <v>4993</v>
      </c>
      <c r="B1533" s="414" t="s">
        <v>60</v>
      </c>
      <c r="C1533" s="459" t="s">
        <v>13</v>
      </c>
      <c r="D1533" s="353" t="s">
        <v>21</v>
      </c>
      <c r="E1533" s="459" t="s">
        <v>55</v>
      </c>
      <c r="F1533" s="356" t="s">
        <v>59</v>
      </c>
      <c r="G1533" s="330">
        <v>2</v>
      </c>
      <c r="H1533" s="331">
        <v>7.5</v>
      </c>
      <c r="I1533" s="332">
        <v>1.4E-2</v>
      </c>
      <c r="J1533" s="327" t="s">
        <v>23</v>
      </c>
      <c r="K1533" s="189">
        <v>870</v>
      </c>
      <c r="L1533" s="189"/>
      <c r="M1533" s="204">
        <f t="shared" si="24"/>
        <v>0</v>
      </c>
    </row>
    <row r="1534" spans="1:13" ht="15" customHeight="1">
      <c r="A1534" s="327" t="s">
        <v>4993</v>
      </c>
      <c r="B1534" s="414" t="s">
        <v>29</v>
      </c>
      <c r="C1534" s="459" t="s">
        <v>13</v>
      </c>
      <c r="D1534" s="353" t="s">
        <v>26</v>
      </c>
      <c r="E1534" s="459" t="s">
        <v>15</v>
      </c>
      <c r="F1534" s="356" t="s">
        <v>27</v>
      </c>
      <c r="G1534" s="330">
        <v>2</v>
      </c>
      <c r="H1534" s="331">
        <v>11</v>
      </c>
      <c r="I1534" s="332">
        <v>2.3E-2</v>
      </c>
      <c r="J1534" s="327" t="s">
        <v>28</v>
      </c>
      <c r="K1534" s="189">
        <v>1220</v>
      </c>
      <c r="L1534" s="189"/>
      <c r="M1534" s="204">
        <f t="shared" si="24"/>
        <v>0</v>
      </c>
    </row>
    <row r="1535" spans="1:13" ht="15" customHeight="1">
      <c r="A1535" s="327" t="s">
        <v>4993</v>
      </c>
      <c r="B1535" s="414" t="s">
        <v>4981</v>
      </c>
      <c r="C1535" s="528" t="s">
        <v>13</v>
      </c>
      <c r="D1535" s="632" t="s">
        <v>26</v>
      </c>
      <c r="E1535" s="528" t="s">
        <v>55</v>
      </c>
      <c r="F1535" s="356" t="s">
        <v>4980</v>
      </c>
      <c r="G1535" s="526">
        <v>2</v>
      </c>
      <c r="H1535" s="358">
        <v>11</v>
      </c>
      <c r="I1535" s="359">
        <v>2.3E-2</v>
      </c>
      <c r="J1535" s="356" t="s">
        <v>28</v>
      </c>
      <c r="K1535" s="189">
        <v>1220</v>
      </c>
      <c r="L1535" s="189"/>
      <c r="M1535" s="204">
        <f t="shared" si="24"/>
        <v>0</v>
      </c>
    </row>
    <row r="1536" spans="1:13" ht="15" customHeight="1">
      <c r="A1536" s="492"/>
      <c r="B1536" s="192"/>
      <c r="C1536" s="193"/>
      <c r="D1536" s="436"/>
      <c r="E1536" s="437"/>
      <c r="F1536" s="194"/>
      <c r="G1536" s="438"/>
      <c r="H1536" s="440"/>
      <c r="I1536" s="441"/>
      <c r="J1536" s="439"/>
      <c r="K1536" s="190"/>
      <c r="L1536" s="190"/>
      <c r="M1536" s="205"/>
    </row>
    <row r="1537" spans="1:13" ht="15" customHeight="1">
      <c r="A1537" s="327" t="s">
        <v>4993</v>
      </c>
      <c r="B1537" s="414" t="s">
        <v>98</v>
      </c>
      <c r="C1537" s="329" t="s">
        <v>93</v>
      </c>
      <c r="D1537" s="353" t="s">
        <v>94</v>
      </c>
      <c r="E1537" s="459" t="s">
        <v>15</v>
      </c>
      <c r="F1537" s="475" t="s">
        <v>95</v>
      </c>
      <c r="G1537" s="330">
        <v>3</v>
      </c>
      <c r="H1537" s="331">
        <v>10.666666666666666</v>
      </c>
      <c r="I1537" s="332">
        <v>1.2999999999999999E-2</v>
      </c>
      <c r="J1537" s="327" t="s">
        <v>96</v>
      </c>
      <c r="K1537" s="189">
        <v>1950</v>
      </c>
      <c r="L1537" s="189"/>
      <c r="M1537" s="204">
        <f t="shared" ref="M1537:M1554" si="25">K1537*L1537</f>
        <v>0</v>
      </c>
    </row>
    <row r="1538" spans="1:13" ht="15" customHeight="1">
      <c r="A1538" s="327" t="s">
        <v>4993</v>
      </c>
      <c r="B1538" s="414" t="s">
        <v>102</v>
      </c>
      <c r="C1538" s="329" t="s">
        <v>93</v>
      </c>
      <c r="D1538" s="353" t="s">
        <v>99</v>
      </c>
      <c r="E1538" s="459" t="s">
        <v>15</v>
      </c>
      <c r="F1538" s="475" t="s">
        <v>100</v>
      </c>
      <c r="G1538" s="330">
        <v>3</v>
      </c>
      <c r="H1538" s="331">
        <v>15.333333333333334</v>
      </c>
      <c r="I1538" s="332">
        <v>1.6666666666666666E-2</v>
      </c>
      <c r="J1538" s="327" t="s">
        <v>101</v>
      </c>
      <c r="K1538" s="189">
        <v>3240</v>
      </c>
      <c r="L1538" s="189"/>
      <c r="M1538" s="204">
        <f t="shared" si="25"/>
        <v>0</v>
      </c>
    </row>
    <row r="1539" spans="1:13" ht="15" customHeight="1">
      <c r="A1539" s="327" t="s">
        <v>4993</v>
      </c>
      <c r="B1539" s="414" t="s">
        <v>106</v>
      </c>
      <c r="C1539" s="329" t="s">
        <v>93</v>
      </c>
      <c r="D1539" s="353" t="s">
        <v>103</v>
      </c>
      <c r="E1539" s="459" t="s">
        <v>15</v>
      </c>
      <c r="F1539" s="475" t="s">
        <v>104</v>
      </c>
      <c r="G1539" s="330">
        <v>3</v>
      </c>
      <c r="H1539" s="331">
        <v>11.333333333333334</v>
      </c>
      <c r="I1539" s="332">
        <v>1.1000000000000001E-2</v>
      </c>
      <c r="J1539" s="327" t="s">
        <v>105</v>
      </c>
      <c r="K1539" s="189">
        <v>2600</v>
      </c>
      <c r="L1539" s="189"/>
      <c r="M1539" s="204">
        <f t="shared" si="25"/>
        <v>0</v>
      </c>
    </row>
    <row r="1540" spans="1:13" ht="15" customHeight="1">
      <c r="A1540" s="327" t="s">
        <v>4993</v>
      </c>
      <c r="B1540" s="414" t="s">
        <v>112</v>
      </c>
      <c r="C1540" s="329" t="s">
        <v>93</v>
      </c>
      <c r="D1540" s="353" t="s">
        <v>108</v>
      </c>
      <c r="E1540" s="459" t="s">
        <v>15</v>
      </c>
      <c r="F1540" s="475" t="s">
        <v>109</v>
      </c>
      <c r="G1540" s="330">
        <v>6</v>
      </c>
      <c r="H1540" s="331">
        <v>18.308333333333334</v>
      </c>
      <c r="I1540" s="332">
        <v>1.3333333333333334E-2</v>
      </c>
      <c r="J1540" s="327" t="s">
        <v>110</v>
      </c>
      <c r="K1540" s="189">
        <v>6560</v>
      </c>
      <c r="L1540" s="189"/>
      <c r="M1540" s="204">
        <f t="shared" si="25"/>
        <v>0</v>
      </c>
    </row>
    <row r="1541" spans="1:13" ht="15" customHeight="1">
      <c r="A1541" s="327" t="s">
        <v>4993</v>
      </c>
      <c r="B1541" s="414" t="s">
        <v>118</v>
      </c>
      <c r="C1541" s="329" t="s">
        <v>93</v>
      </c>
      <c r="D1541" s="353" t="s">
        <v>114</v>
      </c>
      <c r="E1541" s="459" t="s">
        <v>15</v>
      </c>
      <c r="F1541" s="475" t="s">
        <v>115</v>
      </c>
      <c r="G1541" s="330">
        <v>1</v>
      </c>
      <c r="H1541" s="331">
        <v>7.46</v>
      </c>
      <c r="I1541" s="332">
        <v>1.2E-2</v>
      </c>
      <c r="J1541" s="327" t="s">
        <v>116</v>
      </c>
      <c r="K1541" s="189">
        <v>450</v>
      </c>
      <c r="L1541" s="189"/>
      <c r="M1541" s="204">
        <f t="shared" si="25"/>
        <v>0</v>
      </c>
    </row>
    <row r="1542" spans="1:13" ht="15" customHeight="1">
      <c r="A1542" s="327" t="s">
        <v>4993</v>
      </c>
      <c r="B1542" s="414" t="s">
        <v>122</v>
      </c>
      <c r="C1542" s="329" t="s">
        <v>93</v>
      </c>
      <c r="D1542" s="353" t="s">
        <v>119</v>
      </c>
      <c r="E1542" s="459" t="s">
        <v>15</v>
      </c>
      <c r="F1542" s="475" t="s">
        <v>120</v>
      </c>
      <c r="G1542" s="330">
        <v>1</v>
      </c>
      <c r="H1542" s="331">
        <v>12</v>
      </c>
      <c r="I1542" s="332">
        <v>1.4999999999999999E-2</v>
      </c>
      <c r="J1542" s="327" t="s">
        <v>121</v>
      </c>
      <c r="K1542" s="189">
        <v>620</v>
      </c>
      <c r="L1542" s="189"/>
      <c r="M1542" s="204">
        <f t="shared" si="25"/>
        <v>0</v>
      </c>
    </row>
    <row r="1543" spans="1:13" ht="15" customHeight="1">
      <c r="A1543" s="327" t="s">
        <v>4993</v>
      </c>
      <c r="B1543" s="414" t="s">
        <v>126</v>
      </c>
      <c r="C1543" s="329" t="s">
        <v>93</v>
      </c>
      <c r="D1543" s="353" t="s">
        <v>123</v>
      </c>
      <c r="E1543" s="459" t="s">
        <v>15</v>
      </c>
      <c r="F1543" s="475" t="s">
        <v>124</v>
      </c>
      <c r="G1543" s="330">
        <v>1</v>
      </c>
      <c r="H1543" s="331">
        <v>6</v>
      </c>
      <c r="I1543" s="332">
        <v>8.0000000000000002E-3</v>
      </c>
      <c r="J1543" s="327" t="s">
        <v>125</v>
      </c>
      <c r="K1543" s="189">
        <v>300</v>
      </c>
      <c r="L1543" s="189"/>
      <c r="M1543" s="204">
        <f t="shared" si="25"/>
        <v>0</v>
      </c>
    </row>
    <row r="1544" spans="1:13" ht="15" customHeight="1">
      <c r="A1544" s="327" t="s">
        <v>4993</v>
      </c>
      <c r="B1544" s="414" t="s">
        <v>132</v>
      </c>
      <c r="C1544" s="329" t="s">
        <v>93</v>
      </c>
      <c r="D1544" s="353" t="s">
        <v>128</v>
      </c>
      <c r="E1544" s="459" t="s">
        <v>15</v>
      </c>
      <c r="F1544" s="475" t="s">
        <v>129</v>
      </c>
      <c r="G1544" s="330">
        <v>2</v>
      </c>
      <c r="H1544" s="331">
        <v>2.5</v>
      </c>
      <c r="I1544" s="332">
        <v>3.5000000000000001E-3</v>
      </c>
      <c r="J1544" s="327" t="s">
        <v>130</v>
      </c>
      <c r="K1544" s="189">
        <v>450</v>
      </c>
      <c r="L1544" s="189"/>
      <c r="M1544" s="204">
        <f t="shared" si="25"/>
        <v>0</v>
      </c>
    </row>
    <row r="1545" spans="1:13" ht="15" customHeight="1">
      <c r="A1545" s="327" t="s">
        <v>4993</v>
      </c>
      <c r="B1545" s="414" t="s">
        <v>136</v>
      </c>
      <c r="C1545" s="329" t="s">
        <v>93</v>
      </c>
      <c r="D1545" s="353" t="s">
        <v>133</v>
      </c>
      <c r="E1545" s="459" t="s">
        <v>15</v>
      </c>
      <c r="F1545" s="475" t="s">
        <v>134</v>
      </c>
      <c r="G1545" s="330">
        <v>2</v>
      </c>
      <c r="H1545" s="331">
        <v>4</v>
      </c>
      <c r="I1545" s="332">
        <v>5.0000000000000001E-3</v>
      </c>
      <c r="J1545" s="327" t="s">
        <v>135</v>
      </c>
      <c r="K1545" s="189">
        <v>580</v>
      </c>
      <c r="L1545" s="189"/>
      <c r="M1545" s="204">
        <f t="shared" si="25"/>
        <v>0</v>
      </c>
    </row>
    <row r="1546" spans="1:13" ht="15" customHeight="1">
      <c r="A1546" s="327" t="s">
        <v>4993</v>
      </c>
      <c r="B1546" s="414" t="s">
        <v>140</v>
      </c>
      <c r="C1546" s="329" t="s">
        <v>93</v>
      </c>
      <c r="D1546" s="353" t="s">
        <v>137</v>
      </c>
      <c r="E1546" s="459" t="s">
        <v>15</v>
      </c>
      <c r="F1546" s="475" t="s">
        <v>138</v>
      </c>
      <c r="G1546" s="330">
        <v>2</v>
      </c>
      <c r="H1546" s="331">
        <v>3.5</v>
      </c>
      <c r="I1546" s="332">
        <v>6.0000000000000001E-3</v>
      </c>
      <c r="J1546" s="327" t="s">
        <v>139</v>
      </c>
      <c r="K1546" s="189">
        <v>580</v>
      </c>
      <c r="L1546" s="189"/>
      <c r="M1546" s="204">
        <f t="shared" si="25"/>
        <v>0</v>
      </c>
    </row>
    <row r="1547" spans="1:13" ht="15" customHeight="1">
      <c r="A1547" s="327" t="s">
        <v>4993</v>
      </c>
      <c r="B1547" s="414" t="s">
        <v>145</v>
      </c>
      <c r="C1547" s="329" t="s">
        <v>93</v>
      </c>
      <c r="D1547" s="353" t="s">
        <v>142</v>
      </c>
      <c r="E1547" s="459" t="s">
        <v>15</v>
      </c>
      <c r="F1547" s="475" t="s">
        <v>143</v>
      </c>
      <c r="G1547" s="330">
        <v>3</v>
      </c>
      <c r="H1547" s="331">
        <v>19.333333333333332</v>
      </c>
      <c r="I1547" s="332">
        <v>2.3666666666666666E-2</v>
      </c>
      <c r="J1547" s="327" t="s">
        <v>144</v>
      </c>
      <c r="K1547" s="189">
        <v>3660</v>
      </c>
      <c r="L1547" s="189"/>
      <c r="M1547" s="204">
        <f t="shared" si="25"/>
        <v>0</v>
      </c>
    </row>
    <row r="1548" spans="1:13" ht="15" customHeight="1">
      <c r="A1548" s="327" t="s">
        <v>4993</v>
      </c>
      <c r="B1548" s="414" t="s">
        <v>149</v>
      </c>
      <c r="C1548" s="329" t="s">
        <v>93</v>
      </c>
      <c r="D1548" s="353" t="s">
        <v>146</v>
      </c>
      <c r="E1548" s="459" t="s">
        <v>15</v>
      </c>
      <c r="F1548" s="475" t="s">
        <v>147</v>
      </c>
      <c r="G1548" s="330">
        <v>4</v>
      </c>
      <c r="H1548" s="331">
        <v>16.375</v>
      </c>
      <c r="I1548" s="332">
        <v>1.55E-2</v>
      </c>
      <c r="J1548" s="327" t="s">
        <v>148</v>
      </c>
      <c r="K1548" s="189">
        <v>4170</v>
      </c>
      <c r="L1548" s="189"/>
      <c r="M1548" s="204">
        <f t="shared" si="25"/>
        <v>0</v>
      </c>
    </row>
    <row r="1549" spans="1:13" ht="15" customHeight="1">
      <c r="A1549" s="327" t="s">
        <v>4993</v>
      </c>
      <c r="B1549" s="414" t="s">
        <v>153</v>
      </c>
      <c r="C1549" s="329" t="s">
        <v>93</v>
      </c>
      <c r="D1549" s="353" t="s">
        <v>150</v>
      </c>
      <c r="E1549" s="459" t="s">
        <v>15</v>
      </c>
      <c r="F1549" s="475" t="s">
        <v>151</v>
      </c>
      <c r="G1549" s="330">
        <v>2</v>
      </c>
      <c r="H1549" s="331">
        <v>5.75</v>
      </c>
      <c r="I1549" s="332">
        <v>1.0999999999999999E-2</v>
      </c>
      <c r="J1549" s="327" t="s">
        <v>152</v>
      </c>
      <c r="K1549" s="189">
        <v>1260</v>
      </c>
      <c r="L1549" s="189"/>
      <c r="M1549" s="204">
        <f t="shared" si="25"/>
        <v>0</v>
      </c>
    </row>
    <row r="1550" spans="1:13" ht="15" customHeight="1">
      <c r="A1550" s="327" t="s">
        <v>4993</v>
      </c>
      <c r="B1550" s="414" t="s">
        <v>158</v>
      </c>
      <c r="C1550" s="329" t="s">
        <v>93</v>
      </c>
      <c r="D1550" s="353" t="s">
        <v>155</v>
      </c>
      <c r="E1550" s="459" t="s">
        <v>15</v>
      </c>
      <c r="F1550" s="475" t="s">
        <v>4984</v>
      </c>
      <c r="G1550" s="330">
        <v>2</v>
      </c>
      <c r="H1550" s="331">
        <v>10.1</v>
      </c>
      <c r="I1550" s="332">
        <v>1.55E-2</v>
      </c>
      <c r="J1550" s="327" t="s">
        <v>157</v>
      </c>
      <c r="K1550" s="189">
        <v>1340</v>
      </c>
      <c r="L1550" s="189"/>
      <c r="M1550" s="204">
        <f t="shared" si="25"/>
        <v>0</v>
      </c>
    </row>
    <row r="1551" spans="1:13" ht="15" customHeight="1">
      <c r="A1551" s="327" t="s">
        <v>4993</v>
      </c>
      <c r="B1551" s="414" t="s">
        <v>163</v>
      </c>
      <c r="C1551" s="329" t="s">
        <v>93</v>
      </c>
      <c r="D1551" s="353" t="s">
        <v>160</v>
      </c>
      <c r="E1551" s="459" t="s">
        <v>15</v>
      </c>
      <c r="F1551" s="475" t="s">
        <v>161</v>
      </c>
      <c r="G1551" s="330">
        <v>3</v>
      </c>
      <c r="H1551" s="331">
        <v>12.733333333333334</v>
      </c>
      <c r="I1551" s="332">
        <v>1.7333333333333333E-2</v>
      </c>
      <c r="J1551" s="327" t="s">
        <v>162</v>
      </c>
      <c r="K1551" s="189">
        <v>2440</v>
      </c>
      <c r="L1551" s="189"/>
      <c r="M1551" s="204">
        <f t="shared" si="25"/>
        <v>0</v>
      </c>
    </row>
    <row r="1552" spans="1:13" ht="15" customHeight="1">
      <c r="A1552" s="327" t="s">
        <v>4993</v>
      </c>
      <c r="B1552" s="414" t="s">
        <v>167</v>
      </c>
      <c r="C1552" s="329" t="s">
        <v>93</v>
      </c>
      <c r="D1552" s="353" t="s">
        <v>164</v>
      </c>
      <c r="E1552" s="459" t="s">
        <v>15</v>
      </c>
      <c r="F1552" s="475" t="s">
        <v>165</v>
      </c>
      <c r="G1552" s="330">
        <v>3</v>
      </c>
      <c r="H1552" s="331">
        <v>12</v>
      </c>
      <c r="I1552" s="332">
        <v>1.2999999999999999E-2</v>
      </c>
      <c r="J1552" s="327" t="s">
        <v>166</v>
      </c>
      <c r="K1552" s="189">
        <v>2500</v>
      </c>
      <c r="L1552" s="189"/>
      <c r="M1552" s="204">
        <f t="shared" si="25"/>
        <v>0</v>
      </c>
    </row>
    <row r="1553" spans="1:13" ht="15" customHeight="1">
      <c r="A1553" s="327" t="s">
        <v>4993</v>
      </c>
      <c r="B1553" s="414" t="s">
        <v>171</v>
      </c>
      <c r="C1553" s="329" t="s">
        <v>93</v>
      </c>
      <c r="D1553" s="353" t="s">
        <v>168</v>
      </c>
      <c r="E1553" s="459" t="s">
        <v>15</v>
      </c>
      <c r="F1553" s="475" t="s">
        <v>169</v>
      </c>
      <c r="G1553" s="330">
        <v>4</v>
      </c>
      <c r="H1553" s="331">
        <v>22.662500000000001</v>
      </c>
      <c r="I1553" s="332">
        <v>2.5000000000000001E-2</v>
      </c>
      <c r="J1553" s="327" t="s">
        <v>170</v>
      </c>
      <c r="K1553" s="189">
        <v>5400</v>
      </c>
      <c r="L1553" s="189"/>
      <c r="M1553" s="204">
        <f t="shared" si="25"/>
        <v>0</v>
      </c>
    </row>
    <row r="1554" spans="1:13" ht="15" customHeight="1">
      <c r="A1554" s="327" t="s">
        <v>4993</v>
      </c>
      <c r="B1554" s="414" t="s">
        <v>175</v>
      </c>
      <c r="C1554" s="329" t="s">
        <v>93</v>
      </c>
      <c r="D1554" s="353" t="s">
        <v>172</v>
      </c>
      <c r="E1554" s="459" t="s">
        <v>15</v>
      </c>
      <c r="F1554" s="475" t="s">
        <v>173</v>
      </c>
      <c r="G1554" s="330">
        <v>4</v>
      </c>
      <c r="H1554" s="331">
        <v>23.5</v>
      </c>
      <c r="I1554" s="332">
        <v>0.12025</v>
      </c>
      <c r="J1554" s="327" t="s">
        <v>174</v>
      </c>
      <c r="K1554" s="189">
        <v>5510</v>
      </c>
      <c r="L1554" s="189"/>
      <c r="M1554" s="204">
        <f t="shared" si="25"/>
        <v>0</v>
      </c>
    </row>
    <row r="1555" spans="1:13" ht="15" customHeight="1">
      <c r="A1555" s="492"/>
      <c r="B1555" s="192"/>
      <c r="C1555" s="193"/>
      <c r="D1555" s="436"/>
      <c r="E1555" s="437"/>
      <c r="F1555" s="194"/>
      <c r="G1555" s="438"/>
      <c r="H1555" s="440"/>
      <c r="I1555" s="441"/>
      <c r="J1555" s="439"/>
      <c r="K1555" s="190"/>
      <c r="L1555" s="190"/>
      <c r="M1555" s="205"/>
    </row>
    <row r="1556" spans="1:13" ht="15" customHeight="1">
      <c r="A1556" s="327" t="s">
        <v>4993</v>
      </c>
      <c r="B1556" s="414" t="s">
        <v>181</v>
      </c>
      <c r="C1556" s="329" t="s">
        <v>177</v>
      </c>
      <c r="D1556" s="353" t="s">
        <v>178</v>
      </c>
      <c r="E1556" s="459" t="s">
        <v>15</v>
      </c>
      <c r="F1556" s="475" t="s">
        <v>179</v>
      </c>
      <c r="G1556" s="330">
        <v>2</v>
      </c>
      <c r="H1556" s="331">
        <v>13.5</v>
      </c>
      <c r="I1556" s="332">
        <v>2.5000000000000001E-2</v>
      </c>
      <c r="J1556" s="327" t="s">
        <v>180</v>
      </c>
      <c r="K1556" s="188">
        <v>1270</v>
      </c>
      <c r="L1556" s="188"/>
      <c r="M1556" s="203">
        <f t="shared" ref="M1556:M1594" si="26">K1556*L1556</f>
        <v>0</v>
      </c>
    </row>
    <row r="1557" spans="1:13" ht="15" customHeight="1">
      <c r="A1557" s="327" t="s">
        <v>4993</v>
      </c>
      <c r="B1557" s="414" t="s">
        <v>236</v>
      </c>
      <c r="C1557" s="329" t="s">
        <v>177</v>
      </c>
      <c r="D1557" s="353" t="s">
        <v>178</v>
      </c>
      <c r="E1557" s="633" t="s">
        <v>234</v>
      </c>
      <c r="F1557" s="475" t="s">
        <v>235</v>
      </c>
      <c r="G1557" s="330">
        <v>2</v>
      </c>
      <c r="H1557" s="331">
        <v>13.5</v>
      </c>
      <c r="I1557" s="332">
        <v>2.5000000000000001E-2</v>
      </c>
      <c r="J1557" s="327" t="s">
        <v>180</v>
      </c>
      <c r="K1557" s="188">
        <v>1270</v>
      </c>
      <c r="L1557" s="188"/>
      <c r="M1557" s="203">
        <f t="shared" si="26"/>
        <v>0</v>
      </c>
    </row>
    <row r="1558" spans="1:13" ht="15" customHeight="1">
      <c r="A1558" s="327" t="s">
        <v>4993</v>
      </c>
      <c r="B1558" s="414" t="s">
        <v>264</v>
      </c>
      <c r="C1558" s="329" t="s">
        <v>177</v>
      </c>
      <c r="D1558" s="353" t="s">
        <v>178</v>
      </c>
      <c r="E1558" s="633" t="s">
        <v>262</v>
      </c>
      <c r="F1558" s="475" t="s">
        <v>263</v>
      </c>
      <c r="G1558" s="330">
        <v>2</v>
      </c>
      <c r="H1558" s="331">
        <v>13.5</v>
      </c>
      <c r="I1558" s="332">
        <v>2.5000000000000001E-2</v>
      </c>
      <c r="J1558" s="327" t="s">
        <v>180</v>
      </c>
      <c r="K1558" s="188">
        <v>1270</v>
      </c>
      <c r="L1558" s="188"/>
      <c r="M1558" s="203">
        <f t="shared" si="26"/>
        <v>0</v>
      </c>
    </row>
    <row r="1559" spans="1:13" ht="15" customHeight="1">
      <c r="A1559" s="327" t="s">
        <v>4993</v>
      </c>
      <c r="B1559" s="414" t="s">
        <v>293</v>
      </c>
      <c r="C1559" s="329" t="s">
        <v>177</v>
      </c>
      <c r="D1559" s="353" t="s">
        <v>178</v>
      </c>
      <c r="E1559" s="415" t="s">
        <v>291</v>
      </c>
      <c r="F1559" s="475" t="s">
        <v>292</v>
      </c>
      <c r="G1559" s="330">
        <v>2</v>
      </c>
      <c r="H1559" s="331">
        <v>13.5</v>
      </c>
      <c r="I1559" s="332">
        <v>2.5000000000000001E-2</v>
      </c>
      <c r="J1559" s="327" t="s">
        <v>180</v>
      </c>
      <c r="K1559" s="188">
        <v>1270</v>
      </c>
      <c r="L1559" s="188"/>
      <c r="M1559" s="203">
        <f t="shared" si="26"/>
        <v>0</v>
      </c>
    </row>
    <row r="1560" spans="1:13" ht="15" customHeight="1">
      <c r="A1560" s="327" t="s">
        <v>4993</v>
      </c>
      <c r="B1560" s="414" t="s">
        <v>186</v>
      </c>
      <c r="C1560" s="329" t="s">
        <v>177</v>
      </c>
      <c r="D1560" s="353" t="s">
        <v>183</v>
      </c>
      <c r="E1560" s="415" t="s">
        <v>32</v>
      </c>
      <c r="F1560" s="475" t="s">
        <v>184</v>
      </c>
      <c r="G1560" s="330">
        <v>4</v>
      </c>
      <c r="H1560" s="331">
        <v>23.5</v>
      </c>
      <c r="I1560" s="332">
        <v>4.4249999999999998E-2</v>
      </c>
      <c r="J1560" s="327" t="s">
        <v>185</v>
      </c>
      <c r="K1560" s="189">
        <v>5680</v>
      </c>
      <c r="L1560" s="189"/>
      <c r="M1560" s="204">
        <f t="shared" si="26"/>
        <v>0</v>
      </c>
    </row>
    <row r="1561" spans="1:13" ht="15" customHeight="1">
      <c r="A1561" s="327" t="s">
        <v>4993</v>
      </c>
      <c r="B1561" s="414" t="s">
        <v>223</v>
      </c>
      <c r="C1561" s="329" t="s">
        <v>177</v>
      </c>
      <c r="D1561" s="353" t="s">
        <v>183</v>
      </c>
      <c r="E1561" s="415" t="s">
        <v>80</v>
      </c>
      <c r="F1561" s="475" t="s">
        <v>222</v>
      </c>
      <c r="G1561" s="330">
        <v>4</v>
      </c>
      <c r="H1561" s="331">
        <v>23.5</v>
      </c>
      <c r="I1561" s="332">
        <v>4.4249999999999998E-2</v>
      </c>
      <c r="J1561" s="327" t="s">
        <v>185</v>
      </c>
      <c r="K1561" s="189">
        <v>5680</v>
      </c>
      <c r="L1561" s="189"/>
      <c r="M1561" s="204">
        <f t="shared" si="26"/>
        <v>0</v>
      </c>
    </row>
    <row r="1562" spans="1:13" ht="15" customHeight="1">
      <c r="A1562" s="327" t="s">
        <v>4993</v>
      </c>
      <c r="B1562" s="414" t="s">
        <v>251</v>
      </c>
      <c r="C1562" s="329" t="s">
        <v>177</v>
      </c>
      <c r="D1562" s="353" t="s">
        <v>183</v>
      </c>
      <c r="E1562" s="415" t="s">
        <v>62</v>
      </c>
      <c r="F1562" s="475" t="s">
        <v>250</v>
      </c>
      <c r="G1562" s="330">
        <v>4</v>
      </c>
      <c r="H1562" s="331">
        <v>23.5</v>
      </c>
      <c r="I1562" s="332">
        <v>4.4249999999999998E-2</v>
      </c>
      <c r="J1562" s="327" t="s">
        <v>185</v>
      </c>
      <c r="K1562" s="189">
        <v>5680</v>
      </c>
      <c r="L1562" s="189"/>
      <c r="M1562" s="204">
        <f t="shared" si="26"/>
        <v>0</v>
      </c>
    </row>
    <row r="1563" spans="1:13" ht="15" customHeight="1">
      <c r="A1563" s="327" t="s">
        <v>4993</v>
      </c>
      <c r="B1563" s="414" t="s">
        <v>207</v>
      </c>
      <c r="C1563" s="329" t="s">
        <v>177</v>
      </c>
      <c r="D1563" s="353" t="s">
        <v>204</v>
      </c>
      <c r="E1563" s="415" t="s">
        <v>205</v>
      </c>
      <c r="F1563" s="475" t="s">
        <v>206</v>
      </c>
      <c r="G1563" s="330">
        <v>4</v>
      </c>
      <c r="H1563" s="331">
        <v>26.5</v>
      </c>
      <c r="I1563" s="332">
        <v>4.0250000000000001E-2</v>
      </c>
      <c r="J1563" s="327" t="s">
        <v>185</v>
      </c>
      <c r="K1563" s="188">
        <v>4520</v>
      </c>
      <c r="L1563" s="188"/>
      <c r="M1563" s="203">
        <f t="shared" si="26"/>
        <v>0</v>
      </c>
    </row>
    <row r="1564" spans="1:13" ht="15" customHeight="1">
      <c r="A1564" s="327" t="s">
        <v>4993</v>
      </c>
      <c r="B1564" s="414" t="s">
        <v>239</v>
      </c>
      <c r="C1564" s="329" t="s">
        <v>177</v>
      </c>
      <c r="D1564" s="353" t="s">
        <v>204</v>
      </c>
      <c r="E1564" s="633" t="s">
        <v>234</v>
      </c>
      <c r="F1564" s="475" t="s">
        <v>238</v>
      </c>
      <c r="G1564" s="330">
        <v>4</v>
      </c>
      <c r="H1564" s="331">
        <v>26.5</v>
      </c>
      <c r="I1564" s="332">
        <v>4.0250000000000001E-2</v>
      </c>
      <c r="J1564" s="327" t="s">
        <v>185</v>
      </c>
      <c r="K1564" s="188">
        <v>4520</v>
      </c>
      <c r="L1564" s="188"/>
      <c r="M1564" s="203">
        <f t="shared" si="26"/>
        <v>0</v>
      </c>
    </row>
    <row r="1565" spans="1:13" ht="15" customHeight="1">
      <c r="A1565" s="327" t="s">
        <v>4993</v>
      </c>
      <c r="B1565" s="414" t="s">
        <v>267</v>
      </c>
      <c r="C1565" s="329" t="s">
        <v>177</v>
      </c>
      <c r="D1565" s="353" t="s">
        <v>204</v>
      </c>
      <c r="E1565" s="633" t="s">
        <v>262</v>
      </c>
      <c r="F1565" s="475" t="s">
        <v>266</v>
      </c>
      <c r="G1565" s="330">
        <v>4</v>
      </c>
      <c r="H1565" s="331">
        <v>26.5</v>
      </c>
      <c r="I1565" s="332">
        <v>4.0250000000000001E-2</v>
      </c>
      <c r="J1565" s="327" t="s">
        <v>185</v>
      </c>
      <c r="K1565" s="188">
        <v>4520</v>
      </c>
      <c r="L1565" s="188"/>
      <c r="M1565" s="203">
        <f t="shared" si="26"/>
        <v>0</v>
      </c>
    </row>
    <row r="1566" spans="1:13" ht="15" customHeight="1">
      <c r="A1566" s="327" t="s">
        <v>4993</v>
      </c>
      <c r="B1566" s="414" t="s">
        <v>280</v>
      </c>
      <c r="C1566" s="329" t="s">
        <v>177</v>
      </c>
      <c r="D1566" s="353" t="s">
        <v>204</v>
      </c>
      <c r="E1566" s="415" t="s">
        <v>278</v>
      </c>
      <c r="F1566" s="475" t="s">
        <v>279</v>
      </c>
      <c r="G1566" s="330">
        <v>4</v>
      </c>
      <c r="H1566" s="331">
        <v>26.5</v>
      </c>
      <c r="I1566" s="332">
        <v>4.0250000000000001E-2</v>
      </c>
      <c r="J1566" s="327" t="s">
        <v>185</v>
      </c>
      <c r="K1566" s="188">
        <v>4520</v>
      </c>
      <c r="L1566" s="188"/>
      <c r="M1566" s="203">
        <f t="shared" si="26"/>
        <v>0</v>
      </c>
    </row>
    <row r="1567" spans="1:13" ht="15" customHeight="1">
      <c r="A1567" s="327" t="s">
        <v>4993</v>
      </c>
      <c r="B1567" s="414" t="s">
        <v>191</v>
      </c>
      <c r="C1567" s="329" t="s">
        <v>177</v>
      </c>
      <c r="D1567" s="353" t="s">
        <v>188</v>
      </c>
      <c r="E1567" s="415" t="s">
        <v>32</v>
      </c>
      <c r="F1567" s="475" t="s">
        <v>189</v>
      </c>
      <c r="G1567" s="330">
        <v>2</v>
      </c>
      <c r="H1567" s="331">
        <v>23.5</v>
      </c>
      <c r="I1567" s="332">
        <v>4.2000000000000003E-2</v>
      </c>
      <c r="J1567" s="327" t="s">
        <v>190</v>
      </c>
      <c r="K1567" s="189">
        <v>2440</v>
      </c>
      <c r="L1567" s="189"/>
      <c r="M1567" s="204">
        <f t="shared" si="26"/>
        <v>0</v>
      </c>
    </row>
    <row r="1568" spans="1:13" ht="15" customHeight="1">
      <c r="A1568" s="327" t="s">
        <v>4993</v>
      </c>
      <c r="B1568" s="414" t="s">
        <v>226</v>
      </c>
      <c r="C1568" s="329" t="s">
        <v>177</v>
      </c>
      <c r="D1568" s="353" t="s">
        <v>188</v>
      </c>
      <c r="E1568" s="415" t="s">
        <v>80</v>
      </c>
      <c r="F1568" s="475" t="s">
        <v>225</v>
      </c>
      <c r="G1568" s="330">
        <v>2</v>
      </c>
      <c r="H1568" s="331">
        <v>23.5</v>
      </c>
      <c r="I1568" s="332">
        <v>4.2000000000000003E-2</v>
      </c>
      <c r="J1568" s="327" t="s">
        <v>190</v>
      </c>
      <c r="K1568" s="189">
        <v>2440</v>
      </c>
      <c r="L1568" s="189"/>
      <c r="M1568" s="204">
        <f t="shared" si="26"/>
        <v>0</v>
      </c>
    </row>
    <row r="1569" spans="1:13" ht="15" customHeight="1">
      <c r="A1569" s="327" t="s">
        <v>4993</v>
      </c>
      <c r="B1569" s="414" t="s">
        <v>254</v>
      </c>
      <c r="C1569" s="329" t="s">
        <v>177</v>
      </c>
      <c r="D1569" s="353" t="s">
        <v>188</v>
      </c>
      <c r="E1569" s="415" t="s">
        <v>62</v>
      </c>
      <c r="F1569" s="475" t="s">
        <v>253</v>
      </c>
      <c r="G1569" s="330">
        <v>2</v>
      </c>
      <c r="H1569" s="331">
        <v>23.5</v>
      </c>
      <c r="I1569" s="332">
        <v>4.2000000000000003E-2</v>
      </c>
      <c r="J1569" s="327" t="s">
        <v>190</v>
      </c>
      <c r="K1569" s="189">
        <v>2440</v>
      </c>
      <c r="L1569" s="189"/>
      <c r="M1569" s="204">
        <f t="shared" si="26"/>
        <v>0</v>
      </c>
    </row>
    <row r="1570" spans="1:13" ht="15" customHeight="1">
      <c r="A1570" s="327" t="s">
        <v>4993</v>
      </c>
      <c r="B1570" s="414" t="s">
        <v>194</v>
      </c>
      <c r="C1570" s="329" t="s">
        <v>177</v>
      </c>
      <c r="D1570" s="353" t="s">
        <v>192</v>
      </c>
      <c r="E1570" s="415" t="s">
        <v>32</v>
      </c>
      <c r="F1570" s="475" t="s">
        <v>193</v>
      </c>
      <c r="G1570" s="330">
        <v>2</v>
      </c>
      <c r="H1570" s="331">
        <v>21</v>
      </c>
      <c r="I1570" s="332">
        <v>3.7999999999999999E-2</v>
      </c>
      <c r="J1570" s="327" t="s">
        <v>190</v>
      </c>
      <c r="K1570" s="189">
        <v>2300</v>
      </c>
      <c r="L1570" s="189"/>
      <c r="M1570" s="204">
        <f t="shared" si="26"/>
        <v>0</v>
      </c>
    </row>
    <row r="1571" spans="1:13" ht="15" customHeight="1">
      <c r="A1571" s="327" t="s">
        <v>4993</v>
      </c>
      <c r="B1571" s="414" t="s">
        <v>228</v>
      </c>
      <c r="C1571" s="329" t="s">
        <v>177</v>
      </c>
      <c r="D1571" s="353" t="s">
        <v>192</v>
      </c>
      <c r="E1571" s="415" t="s">
        <v>80</v>
      </c>
      <c r="F1571" s="475" t="s">
        <v>227</v>
      </c>
      <c r="G1571" s="330">
        <v>2</v>
      </c>
      <c r="H1571" s="331">
        <v>21</v>
      </c>
      <c r="I1571" s="332">
        <v>3.7999999999999999E-2</v>
      </c>
      <c r="J1571" s="327" t="s">
        <v>190</v>
      </c>
      <c r="K1571" s="189">
        <v>2300</v>
      </c>
      <c r="L1571" s="189"/>
      <c r="M1571" s="204">
        <f t="shared" si="26"/>
        <v>0</v>
      </c>
    </row>
    <row r="1572" spans="1:13" ht="15" customHeight="1">
      <c r="A1572" s="327" t="s">
        <v>4993</v>
      </c>
      <c r="B1572" s="414" t="s">
        <v>256</v>
      </c>
      <c r="C1572" s="329" t="s">
        <v>177</v>
      </c>
      <c r="D1572" s="353" t="s">
        <v>192</v>
      </c>
      <c r="E1572" s="415" t="s">
        <v>62</v>
      </c>
      <c r="F1572" s="475" t="s">
        <v>255</v>
      </c>
      <c r="G1572" s="330">
        <v>2</v>
      </c>
      <c r="H1572" s="331">
        <v>21</v>
      </c>
      <c r="I1572" s="332">
        <v>3.7999999999999999E-2</v>
      </c>
      <c r="J1572" s="327" t="s">
        <v>190</v>
      </c>
      <c r="K1572" s="189">
        <v>2300</v>
      </c>
      <c r="L1572" s="189"/>
      <c r="M1572" s="204">
        <f t="shared" si="26"/>
        <v>0</v>
      </c>
    </row>
    <row r="1573" spans="1:13" ht="15" customHeight="1">
      <c r="A1573" s="327" t="s">
        <v>4993</v>
      </c>
      <c r="B1573" s="414" t="s">
        <v>198</v>
      </c>
      <c r="C1573" s="329" t="s">
        <v>177</v>
      </c>
      <c r="D1573" s="353" t="s">
        <v>195</v>
      </c>
      <c r="E1573" s="415" t="s">
        <v>32</v>
      </c>
      <c r="F1573" s="475" t="s">
        <v>196</v>
      </c>
      <c r="G1573" s="330">
        <v>2</v>
      </c>
      <c r="H1573" s="331">
        <v>19</v>
      </c>
      <c r="I1573" s="332">
        <v>2.7E-2</v>
      </c>
      <c r="J1573" s="327" t="s">
        <v>197</v>
      </c>
      <c r="K1573" s="189">
        <v>1890</v>
      </c>
      <c r="L1573" s="189"/>
      <c r="M1573" s="204">
        <f t="shared" si="26"/>
        <v>0</v>
      </c>
    </row>
    <row r="1574" spans="1:13" ht="15" customHeight="1">
      <c r="A1574" s="327" t="s">
        <v>4993</v>
      </c>
      <c r="B1574" s="414" t="s">
        <v>230</v>
      </c>
      <c r="C1574" s="329" t="s">
        <v>177</v>
      </c>
      <c r="D1574" s="353" t="s">
        <v>195</v>
      </c>
      <c r="E1574" s="415" t="s">
        <v>80</v>
      </c>
      <c r="F1574" s="475" t="s">
        <v>229</v>
      </c>
      <c r="G1574" s="330">
        <v>2</v>
      </c>
      <c r="H1574" s="331">
        <v>19</v>
      </c>
      <c r="I1574" s="332">
        <v>2.7E-2</v>
      </c>
      <c r="J1574" s="327" t="s">
        <v>197</v>
      </c>
      <c r="K1574" s="189">
        <v>1890</v>
      </c>
      <c r="L1574" s="189"/>
      <c r="M1574" s="204">
        <f t="shared" si="26"/>
        <v>0</v>
      </c>
    </row>
    <row r="1575" spans="1:13" ht="15" customHeight="1">
      <c r="A1575" s="327" t="s">
        <v>4993</v>
      </c>
      <c r="B1575" s="414" t="s">
        <v>258</v>
      </c>
      <c r="C1575" s="329" t="s">
        <v>177</v>
      </c>
      <c r="D1575" s="353" t="s">
        <v>195</v>
      </c>
      <c r="E1575" s="415" t="s">
        <v>62</v>
      </c>
      <c r="F1575" s="475" t="s">
        <v>257</v>
      </c>
      <c r="G1575" s="330">
        <v>2</v>
      </c>
      <c r="H1575" s="331">
        <v>19</v>
      </c>
      <c r="I1575" s="332">
        <v>2.7E-2</v>
      </c>
      <c r="J1575" s="327" t="s">
        <v>197</v>
      </c>
      <c r="K1575" s="189">
        <v>1890</v>
      </c>
      <c r="L1575" s="189"/>
      <c r="M1575" s="204">
        <f t="shared" si="26"/>
        <v>0</v>
      </c>
    </row>
    <row r="1576" spans="1:13" ht="15" customHeight="1">
      <c r="A1576" s="327" t="s">
        <v>4993</v>
      </c>
      <c r="B1576" s="414" t="s">
        <v>202</v>
      </c>
      <c r="C1576" s="329" t="s">
        <v>177</v>
      </c>
      <c r="D1576" s="353" t="s">
        <v>199</v>
      </c>
      <c r="E1576" s="415" t="s">
        <v>32</v>
      </c>
      <c r="F1576" s="475" t="s">
        <v>200</v>
      </c>
      <c r="G1576" s="330">
        <v>3</v>
      </c>
      <c r="H1576" s="331">
        <v>21</v>
      </c>
      <c r="I1576" s="332">
        <v>3.6333333333333336E-2</v>
      </c>
      <c r="J1576" s="327" t="s">
        <v>201</v>
      </c>
      <c r="K1576" s="189">
        <v>3000</v>
      </c>
      <c r="L1576" s="189"/>
      <c r="M1576" s="204">
        <f t="shared" si="26"/>
        <v>0</v>
      </c>
    </row>
    <row r="1577" spans="1:13" ht="15" customHeight="1">
      <c r="A1577" s="327" t="s">
        <v>4993</v>
      </c>
      <c r="B1577" s="414" t="s">
        <v>232</v>
      </c>
      <c r="C1577" s="329" t="s">
        <v>177</v>
      </c>
      <c r="D1577" s="353" t="s">
        <v>199</v>
      </c>
      <c r="E1577" s="415" t="s">
        <v>80</v>
      </c>
      <c r="F1577" s="475" t="s">
        <v>231</v>
      </c>
      <c r="G1577" s="330">
        <v>3</v>
      </c>
      <c r="H1577" s="331">
        <v>21</v>
      </c>
      <c r="I1577" s="332">
        <v>3.6333333333333336E-2</v>
      </c>
      <c r="J1577" s="327" t="s">
        <v>201</v>
      </c>
      <c r="K1577" s="189">
        <v>3000</v>
      </c>
      <c r="L1577" s="189"/>
      <c r="M1577" s="204">
        <f t="shared" si="26"/>
        <v>0</v>
      </c>
    </row>
    <row r="1578" spans="1:13" ht="15" customHeight="1">
      <c r="A1578" s="327" t="s">
        <v>4993</v>
      </c>
      <c r="B1578" s="414" t="s">
        <v>260</v>
      </c>
      <c r="C1578" s="329" t="s">
        <v>177</v>
      </c>
      <c r="D1578" s="353" t="s">
        <v>199</v>
      </c>
      <c r="E1578" s="415" t="s">
        <v>62</v>
      </c>
      <c r="F1578" s="475" t="s">
        <v>259</v>
      </c>
      <c r="G1578" s="330">
        <v>3</v>
      </c>
      <c r="H1578" s="331">
        <v>21</v>
      </c>
      <c r="I1578" s="332">
        <v>3.6333333333333336E-2</v>
      </c>
      <c r="J1578" s="327" t="s">
        <v>201</v>
      </c>
      <c r="K1578" s="189">
        <v>3000</v>
      </c>
      <c r="L1578" s="189"/>
      <c r="M1578" s="204">
        <f t="shared" si="26"/>
        <v>0</v>
      </c>
    </row>
    <row r="1579" spans="1:13" ht="15" customHeight="1">
      <c r="A1579" s="327" t="s">
        <v>4993</v>
      </c>
      <c r="B1579" s="414" t="s">
        <v>211</v>
      </c>
      <c r="C1579" s="329" t="s">
        <v>177</v>
      </c>
      <c r="D1579" s="353" t="s">
        <v>209</v>
      </c>
      <c r="E1579" s="415" t="s">
        <v>205</v>
      </c>
      <c r="F1579" s="475" t="s">
        <v>210</v>
      </c>
      <c r="G1579" s="330">
        <v>2</v>
      </c>
      <c r="H1579" s="331">
        <v>24</v>
      </c>
      <c r="I1579" s="332">
        <v>4.2000000000000003E-2</v>
      </c>
      <c r="J1579" s="327" t="s">
        <v>190</v>
      </c>
      <c r="K1579" s="188">
        <v>2020</v>
      </c>
      <c r="L1579" s="188"/>
      <c r="M1579" s="203">
        <f t="shared" si="26"/>
        <v>0</v>
      </c>
    </row>
    <row r="1580" spans="1:13" ht="15" customHeight="1">
      <c r="A1580" s="327" t="s">
        <v>4993</v>
      </c>
      <c r="B1580" s="414" t="s">
        <v>242</v>
      </c>
      <c r="C1580" s="329" t="s">
        <v>177</v>
      </c>
      <c r="D1580" s="353" t="s">
        <v>209</v>
      </c>
      <c r="E1580" s="633" t="s">
        <v>234</v>
      </c>
      <c r="F1580" s="475" t="s">
        <v>241</v>
      </c>
      <c r="G1580" s="330">
        <v>2</v>
      </c>
      <c r="H1580" s="331">
        <v>24</v>
      </c>
      <c r="I1580" s="332">
        <v>4.2000000000000003E-2</v>
      </c>
      <c r="J1580" s="327" t="s">
        <v>190</v>
      </c>
      <c r="K1580" s="188">
        <v>2020</v>
      </c>
      <c r="L1580" s="188"/>
      <c r="M1580" s="203">
        <f t="shared" si="26"/>
        <v>0</v>
      </c>
    </row>
    <row r="1581" spans="1:13" ht="15" customHeight="1">
      <c r="A1581" s="327" t="s">
        <v>4993</v>
      </c>
      <c r="B1581" s="414" t="s">
        <v>270</v>
      </c>
      <c r="C1581" s="329" t="s">
        <v>177</v>
      </c>
      <c r="D1581" s="353" t="s">
        <v>209</v>
      </c>
      <c r="E1581" s="633" t="s">
        <v>262</v>
      </c>
      <c r="F1581" s="475" t="s">
        <v>269</v>
      </c>
      <c r="G1581" s="330">
        <v>2</v>
      </c>
      <c r="H1581" s="331">
        <v>24</v>
      </c>
      <c r="I1581" s="332">
        <v>4.2000000000000003E-2</v>
      </c>
      <c r="J1581" s="327" t="s">
        <v>190</v>
      </c>
      <c r="K1581" s="188">
        <v>2020</v>
      </c>
      <c r="L1581" s="188"/>
      <c r="M1581" s="203">
        <f t="shared" si="26"/>
        <v>0</v>
      </c>
    </row>
    <row r="1582" spans="1:13" ht="15" customHeight="1">
      <c r="A1582" s="327" t="s">
        <v>4993</v>
      </c>
      <c r="B1582" s="414" t="s">
        <v>283</v>
      </c>
      <c r="C1582" s="329" t="s">
        <v>177</v>
      </c>
      <c r="D1582" s="353" t="s">
        <v>209</v>
      </c>
      <c r="E1582" s="415" t="s">
        <v>278</v>
      </c>
      <c r="F1582" s="475" t="s">
        <v>282</v>
      </c>
      <c r="G1582" s="330">
        <v>2</v>
      </c>
      <c r="H1582" s="331">
        <v>24</v>
      </c>
      <c r="I1582" s="332">
        <v>4.2000000000000003E-2</v>
      </c>
      <c r="J1582" s="327" t="s">
        <v>190</v>
      </c>
      <c r="K1582" s="188">
        <v>2020</v>
      </c>
      <c r="L1582" s="188"/>
      <c r="M1582" s="203">
        <f t="shared" si="26"/>
        <v>0</v>
      </c>
    </row>
    <row r="1583" spans="1:13" ht="15" customHeight="1">
      <c r="A1583" s="327" t="s">
        <v>4993</v>
      </c>
      <c r="B1583" s="414" t="s">
        <v>214</v>
      </c>
      <c r="C1583" s="329" t="s">
        <v>177</v>
      </c>
      <c r="D1583" s="353" t="s">
        <v>212</v>
      </c>
      <c r="E1583" s="415" t="s">
        <v>205</v>
      </c>
      <c r="F1583" s="475" t="s">
        <v>213</v>
      </c>
      <c r="G1583" s="330">
        <v>2</v>
      </c>
      <c r="H1583" s="331">
        <v>21.5</v>
      </c>
      <c r="I1583" s="332">
        <v>3.7999999999999999E-2</v>
      </c>
      <c r="J1583" s="327" t="s">
        <v>190</v>
      </c>
      <c r="K1583" s="188">
        <v>1890</v>
      </c>
      <c r="L1583" s="188"/>
      <c r="M1583" s="203">
        <f t="shared" si="26"/>
        <v>0</v>
      </c>
    </row>
    <row r="1584" spans="1:13" ht="15" customHeight="1">
      <c r="A1584" s="327" t="s">
        <v>4993</v>
      </c>
      <c r="B1584" s="414" t="s">
        <v>244</v>
      </c>
      <c r="C1584" s="329" t="s">
        <v>177</v>
      </c>
      <c r="D1584" s="353" t="s">
        <v>212</v>
      </c>
      <c r="E1584" s="633" t="s">
        <v>234</v>
      </c>
      <c r="F1584" s="475" t="s">
        <v>243</v>
      </c>
      <c r="G1584" s="330">
        <v>2</v>
      </c>
      <c r="H1584" s="331">
        <v>21.5</v>
      </c>
      <c r="I1584" s="332">
        <v>3.7999999999999999E-2</v>
      </c>
      <c r="J1584" s="327" t="s">
        <v>190</v>
      </c>
      <c r="K1584" s="188">
        <v>1890</v>
      </c>
      <c r="L1584" s="188"/>
      <c r="M1584" s="203">
        <f t="shared" si="26"/>
        <v>0</v>
      </c>
    </row>
    <row r="1585" spans="1:13" ht="15" customHeight="1">
      <c r="A1585" s="327" t="s">
        <v>4993</v>
      </c>
      <c r="B1585" s="414" t="s">
        <v>272</v>
      </c>
      <c r="C1585" s="329" t="s">
        <v>177</v>
      </c>
      <c r="D1585" s="353" t="s">
        <v>212</v>
      </c>
      <c r="E1585" s="633" t="s">
        <v>262</v>
      </c>
      <c r="F1585" s="475" t="s">
        <v>271</v>
      </c>
      <c r="G1585" s="330">
        <v>2</v>
      </c>
      <c r="H1585" s="331">
        <v>21.5</v>
      </c>
      <c r="I1585" s="332">
        <v>3.7999999999999999E-2</v>
      </c>
      <c r="J1585" s="327" t="s">
        <v>190</v>
      </c>
      <c r="K1585" s="188">
        <v>1890</v>
      </c>
      <c r="L1585" s="188"/>
      <c r="M1585" s="203">
        <f t="shared" si="26"/>
        <v>0</v>
      </c>
    </row>
    <row r="1586" spans="1:13" ht="15" customHeight="1">
      <c r="A1586" s="327" t="s">
        <v>4993</v>
      </c>
      <c r="B1586" s="414" t="s">
        <v>285</v>
      </c>
      <c r="C1586" s="329" t="s">
        <v>177</v>
      </c>
      <c r="D1586" s="353" t="s">
        <v>212</v>
      </c>
      <c r="E1586" s="415" t="s">
        <v>278</v>
      </c>
      <c r="F1586" s="475" t="s">
        <v>284</v>
      </c>
      <c r="G1586" s="330">
        <v>2</v>
      </c>
      <c r="H1586" s="331">
        <v>21.5</v>
      </c>
      <c r="I1586" s="332">
        <v>3.7999999999999999E-2</v>
      </c>
      <c r="J1586" s="327" t="s">
        <v>190</v>
      </c>
      <c r="K1586" s="188">
        <v>1890</v>
      </c>
      <c r="L1586" s="188"/>
      <c r="M1586" s="203">
        <f t="shared" si="26"/>
        <v>0</v>
      </c>
    </row>
    <row r="1587" spans="1:13" ht="15" customHeight="1">
      <c r="A1587" s="327" t="s">
        <v>4993</v>
      </c>
      <c r="B1587" s="414" t="s">
        <v>217</v>
      </c>
      <c r="C1587" s="329" t="s">
        <v>177</v>
      </c>
      <c r="D1587" s="353" t="s">
        <v>215</v>
      </c>
      <c r="E1587" s="415" t="s">
        <v>205</v>
      </c>
      <c r="F1587" s="475" t="s">
        <v>216</v>
      </c>
      <c r="G1587" s="330">
        <v>2</v>
      </c>
      <c r="H1587" s="331">
        <v>19</v>
      </c>
      <c r="I1587" s="332">
        <v>2.7E-2</v>
      </c>
      <c r="J1587" s="327" t="s">
        <v>197</v>
      </c>
      <c r="K1587" s="188">
        <v>1660</v>
      </c>
      <c r="L1587" s="188"/>
      <c r="M1587" s="203">
        <f t="shared" si="26"/>
        <v>0</v>
      </c>
    </row>
    <row r="1588" spans="1:13" ht="15" customHeight="1">
      <c r="A1588" s="327" t="s">
        <v>4993</v>
      </c>
      <c r="B1588" s="414" t="s">
        <v>246</v>
      </c>
      <c r="C1588" s="329" t="s">
        <v>177</v>
      </c>
      <c r="D1588" s="353" t="s">
        <v>215</v>
      </c>
      <c r="E1588" s="633" t="s">
        <v>234</v>
      </c>
      <c r="F1588" s="475" t="s">
        <v>245</v>
      </c>
      <c r="G1588" s="330">
        <v>2</v>
      </c>
      <c r="H1588" s="331">
        <v>19</v>
      </c>
      <c r="I1588" s="332">
        <v>2.7E-2</v>
      </c>
      <c r="J1588" s="327" t="s">
        <v>197</v>
      </c>
      <c r="K1588" s="188">
        <v>1660</v>
      </c>
      <c r="L1588" s="188"/>
      <c r="M1588" s="203">
        <f t="shared" si="26"/>
        <v>0</v>
      </c>
    </row>
    <row r="1589" spans="1:13" ht="15" customHeight="1">
      <c r="A1589" s="327" t="s">
        <v>4993</v>
      </c>
      <c r="B1589" s="414" t="s">
        <v>274</v>
      </c>
      <c r="C1589" s="329" t="s">
        <v>177</v>
      </c>
      <c r="D1589" s="353" t="s">
        <v>215</v>
      </c>
      <c r="E1589" s="633" t="s">
        <v>262</v>
      </c>
      <c r="F1589" s="475" t="s">
        <v>273</v>
      </c>
      <c r="G1589" s="330">
        <v>2</v>
      </c>
      <c r="H1589" s="331">
        <v>19</v>
      </c>
      <c r="I1589" s="332">
        <v>2.7E-2</v>
      </c>
      <c r="J1589" s="327" t="s">
        <v>197</v>
      </c>
      <c r="K1589" s="188">
        <v>1660</v>
      </c>
      <c r="L1589" s="188"/>
      <c r="M1589" s="203">
        <f t="shared" si="26"/>
        <v>0</v>
      </c>
    </row>
    <row r="1590" spans="1:13" ht="15" customHeight="1">
      <c r="A1590" s="327" t="s">
        <v>4993</v>
      </c>
      <c r="B1590" s="414" t="s">
        <v>287</v>
      </c>
      <c r="C1590" s="329" t="s">
        <v>177</v>
      </c>
      <c r="D1590" s="353" t="s">
        <v>215</v>
      </c>
      <c r="E1590" s="415" t="s">
        <v>278</v>
      </c>
      <c r="F1590" s="475" t="s">
        <v>286</v>
      </c>
      <c r="G1590" s="330">
        <v>2</v>
      </c>
      <c r="H1590" s="331">
        <v>19</v>
      </c>
      <c r="I1590" s="332">
        <v>2.7E-2</v>
      </c>
      <c r="J1590" s="327" t="s">
        <v>197</v>
      </c>
      <c r="K1590" s="188">
        <v>1660</v>
      </c>
      <c r="L1590" s="188"/>
      <c r="M1590" s="203">
        <f t="shared" si="26"/>
        <v>0</v>
      </c>
    </row>
    <row r="1591" spans="1:13" ht="15" customHeight="1">
      <c r="A1591" s="327" t="s">
        <v>4993</v>
      </c>
      <c r="B1591" s="414" t="s">
        <v>220</v>
      </c>
      <c r="C1591" s="329" t="s">
        <v>177</v>
      </c>
      <c r="D1591" s="353" t="s">
        <v>218</v>
      </c>
      <c r="E1591" s="415" t="s">
        <v>205</v>
      </c>
      <c r="F1591" s="475" t="s">
        <v>219</v>
      </c>
      <c r="G1591" s="330">
        <v>3</v>
      </c>
      <c r="H1591" s="331">
        <v>22</v>
      </c>
      <c r="I1591" s="332">
        <v>3.6333333333333336E-2</v>
      </c>
      <c r="J1591" s="327" t="s">
        <v>201</v>
      </c>
      <c r="K1591" s="188">
        <v>2730</v>
      </c>
      <c r="L1591" s="188"/>
      <c r="M1591" s="203">
        <f t="shared" si="26"/>
        <v>0</v>
      </c>
    </row>
    <row r="1592" spans="1:13" ht="15" customHeight="1">
      <c r="A1592" s="327" t="s">
        <v>4993</v>
      </c>
      <c r="B1592" s="414" t="s">
        <v>248</v>
      </c>
      <c r="C1592" s="329" t="s">
        <v>177</v>
      </c>
      <c r="D1592" s="353" t="s">
        <v>218</v>
      </c>
      <c r="E1592" s="633" t="s">
        <v>234</v>
      </c>
      <c r="F1592" s="475" t="s">
        <v>247</v>
      </c>
      <c r="G1592" s="330">
        <v>3</v>
      </c>
      <c r="H1592" s="331">
        <v>22</v>
      </c>
      <c r="I1592" s="332">
        <v>3.6333333333333336E-2</v>
      </c>
      <c r="J1592" s="327" t="s">
        <v>201</v>
      </c>
      <c r="K1592" s="188">
        <v>2730</v>
      </c>
      <c r="L1592" s="188"/>
      <c r="M1592" s="203">
        <f t="shared" si="26"/>
        <v>0</v>
      </c>
    </row>
    <row r="1593" spans="1:13" ht="15" customHeight="1">
      <c r="A1593" s="327" t="s">
        <v>4993</v>
      </c>
      <c r="B1593" s="414" t="s">
        <v>276</v>
      </c>
      <c r="C1593" s="329" t="s">
        <v>177</v>
      </c>
      <c r="D1593" s="353" t="s">
        <v>218</v>
      </c>
      <c r="E1593" s="633" t="s">
        <v>262</v>
      </c>
      <c r="F1593" s="475" t="s">
        <v>275</v>
      </c>
      <c r="G1593" s="330">
        <v>3</v>
      </c>
      <c r="H1593" s="331">
        <v>22</v>
      </c>
      <c r="I1593" s="332">
        <v>3.6333333333333336E-2</v>
      </c>
      <c r="J1593" s="327" t="s">
        <v>201</v>
      </c>
      <c r="K1593" s="188">
        <v>2730</v>
      </c>
      <c r="L1593" s="188"/>
      <c r="M1593" s="203">
        <f t="shared" si="26"/>
        <v>0</v>
      </c>
    </row>
    <row r="1594" spans="1:13" ht="15" customHeight="1">
      <c r="A1594" s="327" t="s">
        <v>4993</v>
      </c>
      <c r="B1594" s="414" t="s">
        <v>289</v>
      </c>
      <c r="C1594" s="329" t="s">
        <v>177</v>
      </c>
      <c r="D1594" s="353" t="s">
        <v>218</v>
      </c>
      <c r="E1594" s="415" t="s">
        <v>278</v>
      </c>
      <c r="F1594" s="475" t="s">
        <v>288</v>
      </c>
      <c r="G1594" s="330">
        <v>3</v>
      </c>
      <c r="H1594" s="331">
        <v>22</v>
      </c>
      <c r="I1594" s="332">
        <v>3.6333333333333336E-2</v>
      </c>
      <c r="J1594" s="327" t="s">
        <v>201</v>
      </c>
      <c r="K1594" s="188">
        <v>2730</v>
      </c>
      <c r="L1594" s="188"/>
      <c r="M1594" s="203">
        <f t="shared" si="26"/>
        <v>0</v>
      </c>
    </row>
    <row r="1595" spans="1:13" ht="15" customHeight="1">
      <c r="A1595" s="492"/>
      <c r="B1595" s="192"/>
      <c r="C1595" s="193"/>
      <c r="D1595" s="436"/>
      <c r="E1595" s="437"/>
      <c r="F1595" s="194"/>
      <c r="G1595" s="438"/>
      <c r="H1595" s="440"/>
      <c r="I1595" s="441"/>
      <c r="J1595" s="439"/>
      <c r="K1595" s="190"/>
      <c r="L1595" s="190"/>
      <c r="M1595" s="205"/>
    </row>
    <row r="1596" spans="1:13" ht="15" customHeight="1">
      <c r="A1596" s="327" t="s">
        <v>4993</v>
      </c>
      <c r="B1596" s="414" t="s">
        <v>299</v>
      </c>
      <c r="C1596" s="327" t="s">
        <v>295</v>
      </c>
      <c r="D1596" s="327" t="s">
        <v>17</v>
      </c>
      <c r="E1596" s="415" t="s">
        <v>205</v>
      </c>
      <c r="F1596" s="327" t="s">
        <v>296</v>
      </c>
      <c r="G1596" s="330">
        <v>8</v>
      </c>
      <c r="H1596" s="331">
        <v>22.781624999999998</v>
      </c>
      <c r="I1596" s="332">
        <v>3.8625E-2</v>
      </c>
      <c r="J1596" s="327" t="s">
        <v>297</v>
      </c>
      <c r="K1596" s="188">
        <v>7700</v>
      </c>
      <c r="L1596" s="188"/>
      <c r="M1596" s="203">
        <f>K1596*L1596</f>
        <v>0</v>
      </c>
    </row>
    <row r="1597" spans="1:13" ht="15" customHeight="1">
      <c r="A1597" s="327" t="s">
        <v>4993</v>
      </c>
      <c r="B1597" s="414" t="s">
        <v>302</v>
      </c>
      <c r="C1597" s="327" t="s">
        <v>295</v>
      </c>
      <c r="D1597" s="327" t="s">
        <v>17</v>
      </c>
      <c r="E1597" s="415" t="s">
        <v>278</v>
      </c>
      <c r="F1597" s="327" t="s">
        <v>301</v>
      </c>
      <c r="G1597" s="330">
        <v>8</v>
      </c>
      <c r="H1597" s="331">
        <v>22.781624999999998</v>
      </c>
      <c r="I1597" s="332">
        <v>3.8625E-2</v>
      </c>
      <c r="J1597" s="327" t="s">
        <v>297</v>
      </c>
      <c r="K1597" s="188">
        <v>7700</v>
      </c>
      <c r="L1597" s="188"/>
      <c r="M1597" s="203">
        <f>K1597*L1597</f>
        <v>0</v>
      </c>
    </row>
    <row r="1598" spans="1:13" ht="15" customHeight="1">
      <c r="A1598" s="327" t="s">
        <v>4993</v>
      </c>
      <c r="B1598" s="414" t="s">
        <v>307</v>
      </c>
      <c r="C1598" s="327" t="s">
        <v>304</v>
      </c>
      <c r="D1598" s="327" t="s">
        <v>17</v>
      </c>
      <c r="E1598" s="415" t="s">
        <v>205</v>
      </c>
      <c r="F1598" s="327" t="s">
        <v>305</v>
      </c>
      <c r="G1598" s="330">
        <v>7</v>
      </c>
      <c r="H1598" s="331">
        <v>27.90285714285714</v>
      </c>
      <c r="I1598" s="332">
        <v>4.4857142857142859E-2</v>
      </c>
      <c r="J1598" s="327" t="s">
        <v>306</v>
      </c>
      <c r="K1598" s="188">
        <v>9560</v>
      </c>
      <c r="L1598" s="188"/>
      <c r="M1598" s="203">
        <f>K1598*L1598</f>
        <v>0</v>
      </c>
    </row>
    <row r="1599" spans="1:13" ht="15" customHeight="1">
      <c r="A1599" s="327" t="s">
        <v>4993</v>
      </c>
      <c r="B1599" s="414" t="s">
        <v>310</v>
      </c>
      <c r="C1599" s="327" t="s">
        <v>304</v>
      </c>
      <c r="D1599" s="327" t="s">
        <v>17</v>
      </c>
      <c r="E1599" s="415" t="s">
        <v>278</v>
      </c>
      <c r="F1599" s="327" t="s">
        <v>309</v>
      </c>
      <c r="G1599" s="330">
        <v>7</v>
      </c>
      <c r="H1599" s="331">
        <v>27.90285714285714</v>
      </c>
      <c r="I1599" s="332">
        <v>4.4857142857142859E-2</v>
      </c>
      <c r="J1599" s="327" t="s">
        <v>306</v>
      </c>
      <c r="K1599" s="188">
        <v>9560</v>
      </c>
      <c r="L1599" s="188"/>
      <c r="M1599" s="203">
        <f>K1599*L1599</f>
        <v>0</v>
      </c>
    </row>
    <row r="1600" spans="1:13" ht="15" customHeight="1">
      <c r="A1600" s="492"/>
      <c r="B1600" s="192"/>
      <c r="C1600" s="193"/>
      <c r="D1600" s="436"/>
      <c r="E1600" s="437"/>
      <c r="F1600" s="194"/>
      <c r="G1600" s="438"/>
      <c r="H1600" s="440"/>
      <c r="I1600" s="441"/>
      <c r="J1600" s="439"/>
      <c r="K1600" s="190"/>
      <c r="L1600" s="190"/>
      <c r="M1600" s="205"/>
    </row>
    <row r="1601" spans="1:13" ht="15" customHeight="1">
      <c r="A1601" s="327" t="s">
        <v>4993</v>
      </c>
      <c r="B1601" s="416" t="s">
        <v>5905</v>
      </c>
      <c r="C1601" s="327" t="s">
        <v>5902</v>
      </c>
      <c r="D1601" s="327"/>
      <c r="E1601" s="415" t="s">
        <v>205</v>
      </c>
      <c r="F1601" s="327" t="s">
        <v>5903</v>
      </c>
      <c r="G1601" s="330">
        <v>2</v>
      </c>
      <c r="H1601" s="331"/>
      <c r="I1601" s="332"/>
      <c r="J1601" s="327" t="s">
        <v>5907</v>
      </c>
      <c r="K1601" s="188">
        <v>2840</v>
      </c>
      <c r="L1601" s="188"/>
      <c r="M1601" s="203"/>
    </row>
    <row r="1602" spans="1:13" ht="15" customHeight="1">
      <c r="A1602" s="327" t="s">
        <v>4993</v>
      </c>
      <c r="B1602" s="414" t="s">
        <v>5906</v>
      </c>
      <c r="C1602" s="327" t="s">
        <v>5902</v>
      </c>
      <c r="D1602" s="327"/>
      <c r="E1602" s="415" t="s">
        <v>278</v>
      </c>
      <c r="F1602" s="327" t="s">
        <v>5904</v>
      </c>
      <c r="G1602" s="330">
        <v>2</v>
      </c>
      <c r="H1602" s="331"/>
      <c r="I1602" s="332"/>
      <c r="J1602" s="327" t="s">
        <v>5907</v>
      </c>
      <c r="K1602" s="188">
        <v>2840</v>
      </c>
      <c r="L1602" s="188"/>
      <c r="M1602" s="203"/>
    </row>
    <row r="1603" spans="1:13" ht="15" customHeight="1">
      <c r="A1603" s="492"/>
      <c r="B1603" s="192"/>
      <c r="C1603" s="193"/>
      <c r="D1603" s="436"/>
      <c r="E1603" s="437"/>
      <c r="F1603" s="194"/>
      <c r="G1603" s="438"/>
      <c r="H1603" s="440"/>
      <c r="I1603" s="441"/>
      <c r="J1603" s="439"/>
      <c r="K1603" s="190"/>
      <c r="L1603" s="190"/>
      <c r="M1603" s="205"/>
    </row>
    <row r="1604" spans="1:13" ht="15" customHeight="1">
      <c r="A1604" s="327" t="s">
        <v>4993</v>
      </c>
      <c r="B1604" s="416" t="s">
        <v>6883</v>
      </c>
      <c r="C1604" s="327" t="s">
        <v>6884</v>
      </c>
      <c r="D1604" s="327"/>
      <c r="E1604" s="415" t="s">
        <v>15</v>
      </c>
      <c r="F1604" s="327" t="s">
        <v>6885</v>
      </c>
      <c r="G1604" s="330">
        <v>2</v>
      </c>
      <c r="H1604" s="331"/>
      <c r="I1604" s="332"/>
      <c r="J1604" s="327" t="s">
        <v>6882</v>
      </c>
      <c r="K1604" s="188">
        <v>1920</v>
      </c>
      <c r="L1604" s="188"/>
      <c r="M1604" s="203"/>
    </row>
    <row r="1605" spans="1:13" ht="15" customHeight="1">
      <c r="A1605" s="492"/>
      <c r="B1605" s="192"/>
      <c r="C1605" s="193"/>
      <c r="D1605" s="436"/>
      <c r="E1605" s="437"/>
      <c r="F1605" s="194"/>
      <c r="G1605" s="438"/>
      <c r="H1605" s="440"/>
      <c r="I1605" s="441"/>
      <c r="J1605" s="439"/>
      <c r="K1605" s="190"/>
      <c r="L1605" s="190"/>
      <c r="M1605" s="205"/>
    </row>
    <row r="1606" spans="1:13" ht="15" customHeight="1">
      <c r="A1606" s="327" t="s">
        <v>4993</v>
      </c>
      <c r="B1606" s="416" t="s">
        <v>5929</v>
      </c>
      <c r="C1606" s="327" t="s">
        <v>5908</v>
      </c>
      <c r="D1606" s="327" t="s">
        <v>5909</v>
      </c>
      <c r="E1606" s="415" t="s">
        <v>205</v>
      </c>
      <c r="F1606" s="327" t="s">
        <v>5914</v>
      </c>
      <c r="G1606" s="330">
        <v>5</v>
      </c>
      <c r="H1606" s="331"/>
      <c r="I1606" s="332"/>
      <c r="J1606" s="327" t="s">
        <v>5924</v>
      </c>
      <c r="K1606" s="188">
        <v>6110</v>
      </c>
      <c r="L1606" s="188"/>
      <c r="M1606" s="203"/>
    </row>
    <row r="1607" spans="1:13" ht="15" customHeight="1">
      <c r="A1607" s="327" t="s">
        <v>4993</v>
      </c>
      <c r="B1607" s="416" t="s">
        <v>5930</v>
      </c>
      <c r="C1607" s="327" t="s">
        <v>5908</v>
      </c>
      <c r="D1607" s="327" t="s">
        <v>5910</v>
      </c>
      <c r="E1607" s="415" t="s">
        <v>205</v>
      </c>
      <c r="F1607" s="327" t="s">
        <v>5915</v>
      </c>
      <c r="G1607" s="330">
        <v>2</v>
      </c>
      <c r="H1607" s="331"/>
      <c r="I1607" s="332"/>
      <c r="J1607" s="327" t="s">
        <v>5925</v>
      </c>
      <c r="K1607" s="188">
        <v>1880</v>
      </c>
      <c r="L1607" s="188"/>
      <c r="M1607" s="203"/>
    </row>
    <row r="1608" spans="1:13" ht="15" customHeight="1">
      <c r="A1608" s="327" t="s">
        <v>4993</v>
      </c>
      <c r="B1608" s="416" t="s">
        <v>5931</v>
      </c>
      <c r="C1608" s="327" t="s">
        <v>5908</v>
      </c>
      <c r="D1608" s="327" t="s">
        <v>5911</v>
      </c>
      <c r="E1608" s="415" t="s">
        <v>205</v>
      </c>
      <c r="F1608" s="327" t="s">
        <v>5916</v>
      </c>
      <c r="G1608" s="330">
        <v>3</v>
      </c>
      <c r="H1608" s="331"/>
      <c r="I1608" s="332"/>
      <c r="J1608" s="327" t="s">
        <v>5926</v>
      </c>
      <c r="K1608" s="188">
        <v>4060</v>
      </c>
      <c r="L1608" s="188"/>
      <c r="M1608" s="203"/>
    </row>
    <row r="1609" spans="1:13" ht="15" customHeight="1">
      <c r="A1609" s="327" t="s">
        <v>4993</v>
      </c>
      <c r="B1609" s="416" t="s">
        <v>5932</v>
      </c>
      <c r="C1609" s="327" t="s">
        <v>5908</v>
      </c>
      <c r="D1609" s="327" t="s">
        <v>5912</v>
      </c>
      <c r="E1609" s="415" t="s">
        <v>205</v>
      </c>
      <c r="F1609" s="327" t="s">
        <v>5917</v>
      </c>
      <c r="G1609" s="330">
        <v>4</v>
      </c>
      <c r="H1609" s="331"/>
      <c r="I1609" s="332"/>
      <c r="J1609" s="327" t="s">
        <v>5927</v>
      </c>
      <c r="K1609" s="188">
        <v>5210</v>
      </c>
      <c r="L1609" s="188"/>
      <c r="M1609" s="203"/>
    </row>
    <row r="1610" spans="1:13" ht="15" customHeight="1">
      <c r="A1610" s="327" t="s">
        <v>4993</v>
      </c>
      <c r="B1610" s="416" t="s">
        <v>5933</v>
      </c>
      <c r="C1610" s="327" t="s">
        <v>5908</v>
      </c>
      <c r="D1610" s="327" t="s">
        <v>5913</v>
      </c>
      <c r="E1610" s="415" t="s">
        <v>205</v>
      </c>
      <c r="F1610" s="327" t="s">
        <v>5918</v>
      </c>
      <c r="G1610" s="330">
        <v>3</v>
      </c>
      <c r="H1610" s="331"/>
      <c r="I1610" s="332"/>
      <c r="J1610" s="327" t="s">
        <v>5928</v>
      </c>
      <c r="K1610" s="188">
        <v>3100</v>
      </c>
      <c r="L1610" s="188"/>
      <c r="M1610" s="203"/>
    </row>
    <row r="1611" spans="1:13" ht="15" customHeight="1">
      <c r="A1611" s="327" t="s">
        <v>4993</v>
      </c>
      <c r="B1611" s="416" t="s">
        <v>5934</v>
      </c>
      <c r="C1611" s="327" t="s">
        <v>5908</v>
      </c>
      <c r="D1611" s="327" t="s">
        <v>5909</v>
      </c>
      <c r="E1611" s="415" t="s">
        <v>278</v>
      </c>
      <c r="F1611" s="327" t="s">
        <v>5919</v>
      </c>
      <c r="G1611" s="330">
        <v>5</v>
      </c>
      <c r="H1611" s="331"/>
      <c r="I1611" s="332"/>
      <c r="J1611" s="327" t="s">
        <v>5924</v>
      </c>
      <c r="K1611" s="188">
        <v>6110</v>
      </c>
      <c r="L1611" s="188"/>
      <c r="M1611" s="203"/>
    </row>
    <row r="1612" spans="1:13" ht="15" customHeight="1">
      <c r="A1612" s="327" t="s">
        <v>4993</v>
      </c>
      <c r="B1612" s="416" t="s">
        <v>5935</v>
      </c>
      <c r="C1612" s="327" t="s">
        <v>5908</v>
      </c>
      <c r="D1612" s="327" t="s">
        <v>5910</v>
      </c>
      <c r="E1612" s="415" t="s">
        <v>278</v>
      </c>
      <c r="F1612" s="327" t="s">
        <v>5920</v>
      </c>
      <c r="G1612" s="330">
        <v>2</v>
      </c>
      <c r="H1612" s="331"/>
      <c r="I1612" s="332"/>
      <c r="J1612" s="327" t="s">
        <v>5925</v>
      </c>
      <c r="K1612" s="188">
        <v>1880</v>
      </c>
      <c r="L1612" s="188"/>
      <c r="M1612" s="203"/>
    </row>
    <row r="1613" spans="1:13" ht="15" customHeight="1">
      <c r="A1613" s="327" t="s">
        <v>4993</v>
      </c>
      <c r="B1613" s="416" t="s">
        <v>5936</v>
      </c>
      <c r="C1613" s="327" t="s">
        <v>5908</v>
      </c>
      <c r="D1613" s="327" t="s">
        <v>5911</v>
      </c>
      <c r="E1613" s="415" t="s">
        <v>278</v>
      </c>
      <c r="F1613" s="327" t="s">
        <v>5921</v>
      </c>
      <c r="G1613" s="330">
        <v>3</v>
      </c>
      <c r="H1613" s="331"/>
      <c r="I1613" s="332"/>
      <c r="J1613" s="327" t="s">
        <v>5926</v>
      </c>
      <c r="K1613" s="188">
        <v>4060</v>
      </c>
      <c r="L1613" s="188"/>
      <c r="M1613" s="203"/>
    </row>
    <row r="1614" spans="1:13" ht="15" customHeight="1">
      <c r="A1614" s="327" t="s">
        <v>4993</v>
      </c>
      <c r="B1614" s="416" t="s">
        <v>5937</v>
      </c>
      <c r="C1614" s="327" t="s">
        <v>5908</v>
      </c>
      <c r="D1614" s="327" t="s">
        <v>5912</v>
      </c>
      <c r="E1614" s="415" t="s">
        <v>278</v>
      </c>
      <c r="F1614" s="327" t="s">
        <v>5922</v>
      </c>
      <c r="G1614" s="330">
        <v>4</v>
      </c>
      <c r="H1614" s="331"/>
      <c r="I1614" s="332"/>
      <c r="J1614" s="327" t="s">
        <v>5927</v>
      </c>
      <c r="K1614" s="188">
        <v>5210</v>
      </c>
      <c r="L1614" s="188"/>
      <c r="M1614" s="203"/>
    </row>
    <row r="1615" spans="1:13" ht="15" customHeight="1">
      <c r="A1615" s="327" t="s">
        <v>4993</v>
      </c>
      <c r="B1615" s="416" t="s">
        <v>5938</v>
      </c>
      <c r="C1615" s="327" t="s">
        <v>5908</v>
      </c>
      <c r="D1615" s="327" t="s">
        <v>5913</v>
      </c>
      <c r="E1615" s="415" t="s">
        <v>278</v>
      </c>
      <c r="F1615" s="327" t="s">
        <v>5923</v>
      </c>
      <c r="G1615" s="330">
        <v>3</v>
      </c>
      <c r="H1615" s="331"/>
      <c r="I1615" s="332"/>
      <c r="J1615" s="327" t="s">
        <v>5928</v>
      </c>
      <c r="K1615" s="188">
        <v>3100</v>
      </c>
      <c r="L1615" s="188"/>
      <c r="M1615" s="203"/>
    </row>
    <row r="1616" spans="1:13" ht="15" customHeight="1">
      <c r="A1616" s="435"/>
      <c r="B1616" s="435"/>
      <c r="C1616" s="610" t="s">
        <v>17</v>
      </c>
      <c r="D1616" s="436" t="s">
        <v>17</v>
      </c>
      <c r="E1616" s="437" t="s">
        <v>17</v>
      </c>
      <c r="F1616" s="439"/>
      <c r="G1616" s="438"/>
      <c r="H1616" s="440"/>
      <c r="I1616" s="441"/>
      <c r="J1616" s="439" t="s">
        <v>17</v>
      </c>
      <c r="K1616" s="190"/>
      <c r="L1616" s="190"/>
      <c r="M1616" s="205"/>
    </row>
    <row r="1617" spans="1:13" ht="15" customHeight="1">
      <c r="A1617" s="327" t="s">
        <v>4995</v>
      </c>
      <c r="B1617" s="354" t="s">
        <v>3347</v>
      </c>
      <c r="C1617" s="634" t="s">
        <v>3342</v>
      </c>
      <c r="D1617" s="327" t="s">
        <v>3343</v>
      </c>
      <c r="E1617" s="327" t="s">
        <v>15</v>
      </c>
      <c r="F1617" s="329" t="s">
        <v>3344</v>
      </c>
      <c r="G1617" s="330">
        <v>1</v>
      </c>
      <c r="H1617" s="331">
        <v>11</v>
      </c>
      <c r="I1617" s="332">
        <v>1.7000000000000001E-2</v>
      </c>
      <c r="J1617" s="327" t="s">
        <v>3345</v>
      </c>
      <c r="K1617" s="188">
        <v>820</v>
      </c>
      <c r="L1617" s="188"/>
      <c r="M1617" s="203">
        <f t="shared" ref="M1617:M1632" si="27">K1617*L1617</f>
        <v>0</v>
      </c>
    </row>
    <row r="1618" spans="1:13" ht="15" customHeight="1">
      <c r="A1618" s="327" t="s">
        <v>4995</v>
      </c>
      <c r="B1618" s="354" t="s">
        <v>3397</v>
      </c>
      <c r="C1618" s="634" t="s">
        <v>3342</v>
      </c>
      <c r="D1618" s="327" t="s">
        <v>3343</v>
      </c>
      <c r="E1618" s="327" t="s">
        <v>3395</v>
      </c>
      <c r="F1618" s="329" t="s">
        <v>3396</v>
      </c>
      <c r="G1618" s="330">
        <v>1</v>
      </c>
      <c r="H1618" s="331">
        <v>11</v>
      </c>
      <c r="I1618" s="332">
        <v>1.7000000000000001E-2</v>
      </c>
      <c r="J1618" s="327" t="s">
        <v>3345</v>
      </c>
      <c r="K1618" s="188">
        <v>820</v>
      </c>
      <c r="L1618" s="188"/>
      <c r="M1618" s="203">
        <f t="shared" si="27"/>
        <v>0</v>
      </c>
    </row>
    <row r="1619" spans="1:13" ht="15" customHeight="1">
      <c r="A1619" s="327" t="s">
        <v>4995</v>
      </c>
      <c r="B1619" s="354" t="s">
        <v>3353</v>
      </c>
      <c r="C1619" s="634" t="s">
        <v>3342</v>
      </c>
      <c r="D1619" s="327" t="s">
        <v>3349</v>
      </c>
      <c r="E1619" s="327" t="s">
        <v>15</v>
      </c>
      <c r="F1619" s="329" t="s">
        <v>3350</v>
      </c>
      <c r="G1619" s="330">
        <v>1</v>
      </c>
      <c r="H1619" s="331">
        <v>16</v>
      </c>
      <c r="I1619" s="332">
        <v>2.1000000000000001E-2</v>
      </c>
      <c r="J1619" s="327" t="s">
        <v>3351</v>
      </c>
      <c r="K1619" s="188">
        <v>740</v>
      </c>
      <c r="L1619" s="188"/>
      <c r="M1619" s="203">
        <f t="shared" si="27"/>
        <v>0</v>
      </c>
    </row>
    <row r="1620" spans="1:13" ht="15" customHeight="1">
      <c r="A1620" s="327" t="s">
        <v>4995</v>
      </c>
      <c r="B1620" s="354" t="s">
        <v>3400</v>
      </c>
      <c r="C1620" s="634" t="s">
        <v>3342</v>
      </c>
      <c r="D1620" s="327" t="s">
        <v>3349</v>
      </c>
      <c r="E1620" s="327" t="s">
        <v>3395</v>
      </c>
      <c r="F1620" s="329" t="s">
        <v>3399</v>
      </c>
      <c r="G1620" s="330">
        <v>1</v>
      </c>
      <c r="H1620" s="331">
        <v>16</v>
      </c>
      <c r="I1620" s="332">
        <v>2.1000000000000001E-2</v>
      </c>
      <c r="J1620" s="327" t="s">
        <v>3351</v>
      </c>
      <c r="K1620" s="188">
        <v>740</v>
      </c>
      <c r="L1620" s="188"/>
      <c r="M1620" s="203">
        <f t="shared" si="27"/>
        <v>0</v>
      </c>
    </row>
    <row r="1621" spans="1:13" ht="15" customHeight="1">
      <c r="A1621" s="327" t="s">
        <v>4995</v>
      </c>
      <c r="B1621" s="354" t="s">
        <v>3363</v>
      </c>
      <c r="C1621" s="634" t="s">
        <v>3342</v>
      </c>
      <c r="D1621" s="327" t="s">
        <v>3360</v>
      </c>
      <c r="E1621" s="327" t="s">
        <v>205</v>
      </c>
      <c r="F1621" s="329" t="s">
        <v>3361</v>
      </c>
      <c r="G1621" s="330">
        <v>1</v>
      </c>
      <c r="H1621" s="331">
        <v>20.100000000000001</v>
      </c>
      <c r="I1621" s="332">
        <v>3.5999999999999997E-2</v>
      </c>
      <c r="J1621" s="327" t="s">
        <v>3362</v>
      </c>
      <c r="K1621" s="188">
        <v>1030</v>
      </c>
      <c r="L1621" s="188"/>
      <c r="M1621" s="203">
        <f t="shared" si="27"/>
        <v>0</v>
      </c>
    </row>
    <row r="1622" spans="1:13" ht="15" customHeight="1">
      <c r="A1622" s="327" t="s">
        <v>4995</v>
      </c>
      <c r="B1622" s="354" t="s">
        <v>3383</v>
      </c>
      <c r="C1622" s="634" t="s">
        <v>3342</v>
      </c>
      <c r="D1622" s="327" t="s">
        <v>3360</v>
      </c>
      <c r="E1622" s="327" t="s">
        <v>278</v>
      </c>
      <c r="F1622" s="329" t="s">
        <v>3382</v>
      </c>
      <c r="G1622" s="330">
        <v>1</v>
      </c>
      <c r="H1622" s="331">
        <v>20.100000000000001</v>
      </c>
      <c r="I1622" s="332">
        <v>3.5999999999999997E-2</v>
      </c>
      <c r="J1622" s="327" t="s">
        <v>3362</v>
      </c>
      <c r="K1622" s="188">
        <v>1030</v>
      </c>
      <c r="L1622" s="188"/>
      <c r="M1622" s="203">
        <f t="shared" si="27"/>
        <v>0</v>
      </c>
    </row>
    <row r="1623" spans="1:13" ht="15" customHeight="1">
      <c r="A1623" s="327" t="s">
        <v>4995</v>
      </c>
      <c r="B1623" s="354" t="s">
        <v>3367</v>
      </c>
      <c r="C1623" s="634" t="s">
        <v>3342</v>
      </c>
      <c r="D1623" s="327" t="s">
        <v>3364</v>
      </c>
      <c r="E1623" s="327" t="s">
        <v>205</v>
      </c>
      <c r="F1623" s="329" t="s">
        <v>3365</v>
      </c>
      <c r="G1623" s="330">
        <v>1</v>
      </c>
      <c r="H1623" s="331">
        <v>20.100000000000001</v>
      </c>
      <c r="I1623" s="332">
        <v>3.6999999999999998E-2</v>
      </c>
      <c r="J1623" s="327" t="s">
        <v>3366</v>
      </c>
      <c r="K1623" s="188">
        <v>1030</v>
      </c>
      <c r="L1623" s="188"/>
      <c r="M1623" s="203">
        <f t="shared" si="27"/>
        <v>0</v>
      </c>
    </row>
    <row r="1624" spans="1:13" ht="15" customHeight="1">
      <c r="A1624" s="327" t="s">
        <v>4995</v>
      </c>
      <c r="B1624" s="354" t="s">
        <v>3385</v>
      </c>
      <c r="C1624" s="634" t="s">
        <v>3342</v>
      </c>
      <c r="D1624" s="327" t="s">
        <v>3364</v>
      </c>
      <c r="E1624" s="327" t="s">
        <v>278</v>
      </c>
      <c r="F1624" s="329" t="s">
        <v>3384</v>
      </c>
      <c r="G1624" s="330">
        <v>1</v>
      </c>
      <c r="H1624" s="331">
        <v>20.100000000000001</v>
      </c>
      <c r="I1624" s="332">
        <v>3.6999999999999998E-2</v>
      </c>
      <c r="J1624" s="327" t="s">
        <v>3366</v>
      </c>
      <c r="K1624" s="188">
        <v>1030</v>
      </c>
      <c r="L1624" s="188"/>
      <c r="M1624" s="203">
        <f t="shared" si="27"/>
        <v>0</v>
      </c>
    </row>
    <row r="1625" spans="1:13" ht="15" customHeight="1">
      <c r="A1625" s="327" t="s">
        <v>4995</v>
      </c>
      <c r="B1625" s="354" t="s">
        <v>3372</v>
      </c>
      <c r="C1625" s="634" t="s">
        <v>3342</v>
      </c>
      <c r="D1625" s="327" t="s">
        <v>3369</v>
      </c>
      <c r="E1625" s="327" t="s">
        <v>205</v>
      </c>
      <c r="F1625" s="329" t="s">
        <v>3370</v>
      </c>
      <c r="G1625" s="330">
        <v>1</v>
      </c>
      <c r="H1625" s="331">
        <v>33</v>
      </c>
      <c r="I1625" s="332">
        <v>5.6000000000000001E-2</v>
      </c>
      <c r="J1625" s="327" t="s">
        <v>3371</v>
      </c>
      <c r="K1625" s="188">
        <v>1640</v>
      </c>
      <c r="L1625" s="188"/>
      <c r="M1625" s="203">
        <f t="shared" si="27"/>
        <v>0</v>
      </c>
    </row>
    <row r="1626" spans="1:13" ht="15" customHeight="1">
      <c r="A1626" s="327" t="s">
        <v>4995</v>
      </c>
      <c r="B1626" s="354" t="s">
        <v>3388</v>
      </c>
      <c r="C1626" s="634" t="s">
        <v>3342</v>
      </c>
      <c r="D1626" s="327" t="s">
        <v>3369</v>
      </c>
      <c r="E1626" s="327" t="s">
        <v>278</v>
      </c>
      <c r="F1626" s="329" t="s">
        <v>3387</v>
      </c>
      <c r="G1626" s="330">
        <v>1</v>
      </c>
      <c r="H1626" s="331">
        <v>33</v>
      </c>
      <c r="I1626" s="332">
        <v>5.6000000000000001E-2</v>
      </c>
      <c r="J1626" s="327" t="s">
        <v>3371</v>
      </c>
      <c r="K1626" s="188">
        <v>1640</v>
      </c>
      <c r="L1626" s="188"/>
      <c r="M1626" s="203">
        <f t="shared" si="27"/>
        <v>0</v>
      </c>
    </row>
    <row r="1627" spans="1:13" ht="15" customHeight="1">
      <c r="A1627" s="327" t="s">
        <v>4995</v>
      </c>
      <c r="B1627" s="354" t="s">
        <v>3376</v>
      </c>
      <c r="C1627" s="634" t="s">
        <v>3342</v>
      </c>
      <c r="D1627" s="327" t="s">
        <v>3374</v>
      </c>
      <c r="E1627" s="327" t="s">
        <v>205</v>
      </c>
      <c r="F1627" s="329" t="s">
        <v>3375</v>
      </c>
      <c r="G1627" s="330">
        <v>1</v>
      </c>
      <c r="H1627" s="331">
        <v>38</v>
      </c>
      <c r="I1627" s="332">
        <v>6.8000000000000005E-2</v>
      </c>
      <c r="J1627" s="327" t="s">
        <v>3371</v>
      </c>
      <c r="K1627" s="188">
        <v>1780</v>
      </c>
      <c r="L1627" s="188"/>
      <c r="M1627" s="203">
        <f t="shared" si="27"/>
        <v>0</v>
      </c>
    </row>
    <row r="1628" spans="1:13" ht="15" customHeight="1">
      <c r="A1628" s="327" t="s">
        <v>4995</v>
      </c>
      <c r="B1628" s="354" t="s">
        <v>3391</v>
      </c>
      <c r="C1628" s="634" t="s">
        <v>3342</v>
      </c>
      <c r="D1628" s="327" t="s">
        <v>3374</v>
      </c>
      <c r="E1628" s="327" t="s">
        <v>278</v>
      </c>
      <c r="F1628" s="329" t="s">
        <v>3390</v>
      </c>
      <c r="G1628" s="330">
        <v>1</v>
      </c>
      <c r="H1628" s="331">
        <v>38</v>
      </c>
      <c r="I1628" s="332">
        <v>6.8000000000000005E-2</v>
      </c>
      <c r="J1628" s="327" t="s">
        <v>3371</v>
      </c>
      <c r="K1628" s="188">
        <v>1780</v>
      </c>
      <c r="L1628" s="188"/>
      <c r="M1628" s="203">
        <f t="shared" si="27"/>
        <v>0</v>
      </c>
    </row>
    <row r="1629" spans="1:13" ht="15" customHeight="1">
      <c r="A1629" s="327" t="s">
        <v>4995</v>
      </c>
      <c r="B1629" s="354" t="s">
        <v>3380</v>
      </c>
      <c r="C1629" s="634" t="s">
        <v>3342</v>
      </c>
      <c r="D1629" s="327" t="s">
        <v>3377</v>
      </c>
      <c r="E1629" s="327" t="s">
        <v>205</v>
      </c>
      <c r="F1629" s="329" t="s">
        <v>3378</v>
      </c>
      <c r="G1629" s="330">
        <v>1</v>
      </c>
      <c r="H1629" s="331">
        <v>50</v>
      </c>
      <c r="I1629" s="332">
        <v>8.7999999999999995E-2</v>
      </c>
      <c r="J1629" s="327" t="s">
        <v>3379</v>
      </c>
      <c r="K1629" s="188">
        <v>2430</v>
      </c>
      <c r="L1629" s="188"/>
      <c r="M1629" s="203">
        <f t="shared" si="27"/>
        <v>0</v>
      </c>
    </row>
    <row r="1630" spans="1:13" ht="15" customHeight="1">
      <c r="A1630" s="327" t="s">
        <v>4995</v>
      </c>
      <c r="B1630" s="354" t="s">
        <v>3393</v>
      </c>
      <c r="C1630" s="634" t="s">
        <v>3342</v>
      </c>
      <c r="D1630" s="327" t="s">
        <v>3377</v>
      </c>
      <c r="E1630" s="327" t="s">
        <v>278</v>
      </c>
      <c r="F1630" s="329" t="s">
        <v>3392</v>
      </c>
      <c r="G1630" s="330">
        <v>1</v>
      </c>
      <c r="H1630" s="331">
        <v>50</v>
      </c>
      <c r="I1630" s="332">
        <v>8.7999999999999995E-2</v>
      </c>
      <c r="J1630" s="327" t="s">
        <v>3379</v>
      </c>
      <c r="K1630" s="188">
        <v>2430</v>
      </c>
      <c r="L1630" s="188"/>
      <c r="M1630" s="203">
        <f t="shared" si="27"/>
        <v>0</v>
      </c>
    </row>
    <row r="1631" spans="1:13" ht="15" customHeight="1">
      <c r="A1631" s="327" t="s">
        <v>4995</v>
      </c>
      <c r="B1631" s="354" t="s">
        <v>3358</v>
      </c>
      <c r="C1631" s="634" t="s">
        <v>3342</v>
      </c>
      <c r="D1631" s="327" t="s">
        <v>3355</v>
      </c>
      <c r="E1631" s="327" t="s">
        <v>15</v>
      </c>
      <c r="F1631" s="329" t="s">
        <v>3356</v>
      </c>
      <c r="G1631" s="330">
        <v>1</v>
      </c>
      <c r="H1631" s="331">
        <v>26.5</v>
      </c>
      <c r="I1631" s="332">
        <v>0.05</v>
      </c>
      <c r="J1631" s="327" t="s">
        <v>3357</v>
      </c>
      <c r="K1631" s="188">
        <v>1070</v>
      </c>
      <c r="L1631" s="188"/>
      <c r="M1631" s="203">
        <f t="shared" si="27"/>
        <v>0</v>
      </c>
    </row>
    <row r="1632" spans="1:13" ht="15" customHeight="1">
      <c r="A1632" s="327" t="s">
        <v>4995</v>
      </c>
      <c r="B1632" s="354" t="s">
        <v>3403</v>
      </c>
      <c r="C1632" s="634" t="s">
        <v>3342</v>
      </c>
      <c r="D1632" s="327" t="s">
        <v>3355</v>
      </c>
      <c r="E1632" s="327" t="s">
        <v>3395</v>
      </c>
      <c r="F1632" s="329" t="s">
        <v>3402</v>
      </c>
      <c r="G1632" s="330">
        <v>1</v>
      </c>
      <c r="H1632" s="331">
        <v>26.5</v>
      </c>
      <c r="I1632" s="332">
        <v>0.05</v>
      </c>
      <c r="J1632" s="327" t="s">
        <v>3357</v>
      </c>
      <c r="K1632" s="188">
        <v>1070</v>
      </c>
      <c r="L1632" s="188"/>
      <c r="M1632" s="203">
        <f t="shared" si="27"/>
        <v>0</v>
      </c>
    </row>
    <row r="1633" spans="1:13" ht="15" customHeight="1">
      <c r="A1633" s="492"/>
      <c r="B1633" s="612"/>
      <c r="C1633" s="436" t="s">
        <v>17</v>
      </c>
      <c r="D1633" s="436"/>
      <c r="E1633" s="437" t="s">
        <v>17</v>
      </c>
      <c r="F1633" s="439"/>
      <c r="G1633" s="438"/>
      <c r="H1633" s="440"/>
      <c r="I1633" s="441"/>
      <c r="J1633" s="439" t="s">
        <v>17</v>
      </c>
      <c r="K1633" s="190"/>
      <c r="L1633" s="190"/>
      <c r="M1633" s="205"/>
    </row>
    <row r="1634" spans="1:13" ht="15" customHeight="1">
      <c r="A1634" s="327" t="s">
        <v>4995</v>
      </c>
      <c r="B1634" s="354" t="s">
        <v>4001</v>
      </c>
      <c r="C1634" s="353" t="s">
        <v>3998</v>
      </c>
      <c r="D1634" s="353"/>
      <c r="E1634" s="327" t="s">
        <v>205</v>
      </c>
      <c r="F1634" s="327" t="s">
        <v>3999</v>
      </c>
      <c r="G1634" s="330">
        <v>4</v>
      </c>
      <c r="H1634" s="331">
        <v>39.5</v>
      </c>
      <c r="I1634" s="332">
        <v>6.6250000000000003E-2</v>
      </c>
      <c r="J1634" s="327" t="s">
        <v>4000</v>
      </c>
      <c r="K1634" s="188">
        <v>8450</v>
      </c>
      <c r="L1634" s="188"/>
      <c r="M1634" s="203">
        <f>K1634*L1634</f>
        <v>0</v>
      </c>
    </row>
    <row r="1635" spans="1:13" ht="15" customHeight="1">
      <c r="A1635" s="327" t="s">
        <v>4995</v>
      </c>
      <c r="B1635" s="354" t="s">
        <v>4004</v>
      </c>
      <c r="C1635" s="353" t="s">
        <v>3998</v>
      </c>
      <c r="D1635" s="353"/>
      <c r="E1635" s="327" t="s">
        <v>278</v>
      </c>
      <c r="F1635" s="327" t="s">
        <v>4003</v>
      </c>
      <c r="G1635" s="330">
        <v>4</v>
      </c>
      <c r="H1635" s="331">
        <v>39.5</v>
      </c>
      <c r="I1635" s="332">
        <v>6.6250000000000003E-2</v>
      </c>
      <c r="J1635" s="327" t="s">
        <v>4000</v>
      </c>
      <c r="K1635" s="188">
        <v>8450</v>
      </c>
      <c r="L1635" s="188"/>
      <c r="M1635" s="203">
        <f>K1635*L1635</f>
        <v>0</v>
      </c>
    </row>
    <row r="1636" spans="1:13" ht="15" customHeight="1">
      <c r="A1636" s="191"/>
      <c r="B1636" s="192"/>
      <c r="C1636" s="193" t="s">
        <v>17</v>
      </c>
      <c r="D1636" s="436" t="s">
        <v>17</v>
      </c>
      <c r="E1636" s="437" t="s">
        <v>17</v>
      </c>
      <c r="F1636" s="194"/>
      <c r="G1636" s="438"/>
      <c r="H1636" s="440"/>
      <c r="I1636" s="441"/>
      <c r="J1636" s="439" t="s">
        <v>17</v>
      </c>
      <c r="K1636" s="190"/>
      <c r="L1636" s="190"/>
      <c r="M1636" s="205"/>
    </row>
    <row r="1637" spans="1:13" ht="15" customHeight="1">
      <c r="A1637" s="327" t="s">
        <v>4994</v>
      </c>
      <c r="B1637" s="414" t="s">
        <v>6698</v>
      </c>
      <c r="C1637" s="459" t="s">
        <v>3406</v>
      </c>
      <c r="D1637" s="353" t="s">
        <v>6699</v>
      </c>
      <c r="E1637" s="459" t="s">
        <v>205</v>
      </c>
      <c r="F1637" s="460" t="s">
        <v>6700</v>
      </c>
      <c r="G1637" s="330">
        <v>2</v>
      </c>
      <c r="H1637" s="331"/>
      <c r="I1637" s="332"/>
      <c r="J1637" s="327" t="s">
        <v>6701</v>
      </c>
      <c r="K1637" s="188">
        <v>900</v>
      </c>
      <c r="L1637" s="188"/>
      <c r="M1637" s="203"/>
    </row>
    <row r="1638" spans="1:13" ht="15" customHeight="1">
      <c r="A1638" s="327" t="s">
        <v>4994</v>
      </c>
      <c r="B1638" s="414" t="s">
        <v>6702</v>
      </c>
      <c r="C1638" s="459" t="s">
        <v>3406</v>
      </c>
      <c r="D1638" s="353" t="s">
        <v>6699</v>
      </c>
      <c r="E1638" s="459" t="s">
        <v>278</v>
      </c>
      <c r="F1638" s="460" t="s">
        <v>6703</v>
      </c>
      <c r="G1638" s="330">
        <v>2</v>
      </c>
      <c r="H1638" s="331"/>
      <c r="I1638" s="332"/>
      <c r="J1638" s="327" t="s">
        <v>6701</v>
      </c>
      <c r="K1638" s="188">
        <v>900</v>
      </c>
      <c r="L1638" s="188"/>
      <c r="M1638" s="203"/>
    </row>
    <row r="1639" spans="1:13" ht="15" customHeight="1">
      <c r="A1639" s="327" t="s">
        <v>4994</v>
      </c>
      <c r="B1639" s="414" t="s">
        <v>6704</v>
      </c>
      <c r="C1639" s="459" t="s">
        <v>3406</v>
      </c>
      <c r="D1639" s="353" t="s">
        <v>6705</v>
      </c>
      <c r="E1639" s="459" t="s">
        <v>205</v>
      </c>
      <c r="F1639" s="460" t="s">
        <v>6706</v>
      </c>
      <c r="G1639" s="330">
        <v>2</v>
      </c>
      <c r="H1639" s="331"/>
      <c r="I1639" s="332"/>
      <c r="J1639" s="327" t="s">
        <v>6707</v>
      </c>
      <c r="K1639" s="188">
        <v>1330</v>
      </c>
      <c r="L1639" s="188"/>
      <c r="M1639" s="203"/>
    </row>
    <row r="1640" spans="1:13" ht="15" customHeight="1">
      <c r="A1640" s="327" t="s">
        <v>4994</v>
      </c>
      <c r="B1640" s="414" t="s">
        <v>6708</v>
      </c>
      <c r="C1640" s="459" t="s">
        <v>3406</v>
      </c>
      <c r="D1640" s="353" t="s">
        <v>6705</v>
      </c>
      <c r="E1640" s="459" t="s">
        <v>278</v>
      </c>
      <c r="F1640" s="460" t="s">
        <v>6709</v>
      </c>
      <c r="G1640" s="330">
        <v>2</v>
      </c>
      <c r="H1640" s="331"/>
      <c r="I1640" s="332"/>
      <c r="J1640" s="327" t="s">
        <v>6707</v>
      </c>
      <c r="K1640" s="188">
        <v>1330</v>
      </c>
      <c r="L1640" s="188"/>
      <c r="M1640" s="203"/>
    </row>
    <row r="1641" spans="1:13" ht="15" customHeight="1">
      <c r="A1641" s="327" t="s">
        <v>4994</v>
      </c>
      <c r="B1641" s="414" t="s">
        <v>6710</v>
      </c>
      <c r="C1641" s="459" t="s">
        <v>3406</v>
      </c>
      <c r="D1641" s="353" t="s">
        <v>6711</v>
      </c>
      <c r="E1641" s="459" t="s">
        <v>205</v>
      </c>
      <c r="F1641" s="460" t="s">
        <v>6712</v>
      </c>
      <c r="G1641" s="330">
        <v>3</v>
      </c>
      <c r="H1641" s="331"/>
      <c r="I1641" s="332"/>
      <c r="J1641" s="327" t="s">
        <v>6713</v>
      </c>
      <c r="K1641" s="188">
        <v>2590</v>
      </c>
      <c r="L1641" s="188"/>
      <c r="M1641" s="203"/>
    </row>
    <row r="1642" spans="1:13" ht="15" customHeight="1">
      <c r="A1642" s="327" t="s">
        <v>4994</v>
      </c>
      <c r="B1642" s="414" t="s">
        <v>6714</v>
      </c>
      <c r="C1642" s="459" t="s">
        <v>3406</v>
      </c>
      <c r="D1642" s="353" t="s">
        <v>6711</v>
      </c>
      <c r="E1642" s="459" t="s">
        <v>278</v>
      </c>
      <c r="F1642" s="460" t="s">
        <v>6715</v>
      </c>
      <c r="G1642" s="330">
        <v>3</v>
      </c>
      <c r="H1642" s="331"/>
      <c r="I1642" s="332"/>
      <c r="J1642" s="327" t="s">
        <v>6713</v>
      </c>
      <c r="K1642" s="188">
        <v>2590</v>
      </c>
      <c r="L1642" s="188"/>
      <c r="M1642" s="203"/>
    </row>
    <row r="1643" spans="1:13" ht="15" customHeight="1">
      <c r="A1643" s="327" t="s">
        <v>4994</v>
      </c>
      <c r="B1643" s="414" t="s">
        <v>6716</v>
      </c>
      <c r="C1643" s="459" t="s">
        <v>3406</v>
      </c>
      <c r="D1643" s="353" t="s">
        <v>6717</v>
      </c>
      <c r="E1643" s="459" t="s">
        <v>205</v>
      </c>
      <c r="F1643" s="460" t="s">
        <v>6718</v>
      </c>
      <c r="G1643" s="330">
        <v>3</v>
      </c>
      <c r="H1643" s="331"/>
      <c r="I1643" s="332"/>
      <c r="J1643" s="327" t="s">
        <v>6713</v>
      </c>
      <c r="K1643" s="188">
        <v>3170</v>
      </c>
      <c r="L1643" s="188"/>
      <c r="M1643" s="203"/>
    </row>
    <row r="1644" spans="1:13" ht="15" customHeight="1">
      <c r="A1644" s="327" t="s">
        <v>4994</v>
      </c>
      <c r="B1644" s="414" t="s">
        <v>6719</v>
      </c>
      <c r="C1644" s="459" t="s">
        <v>3406</v>
      </c>
      <c r="D1644" s="353" t="s">
        <v>6717</v>
      </c>
      <c r="E1644" s="459" t="s">
        <v>278</v>
      </c>
      <c r="F1644" s="460" t="s">
        <v>6720</v>
      </c>
      <c r="G1644" s="330">
        <v>3</v>
      </c>
      <c r="H1644" s="331"/>
      <c r="I1644" s="332"/>
      <c r="J1644" s="327" t="s">
        <v>6713</v>
      </c>
      <c r="K1644" s="188">
        <v>3170</v>
      </c>
      <c r="L1644" s="188"/>
      <c r="M1644" s="203"/>
    </row>
    <row r="1645" spans="1:13" ht="15" customHeight="1">
      <c r="A1645" s="327" t="s">
        <v>4994</v>
      </c>
      <c r="B1645" s="414" t="s">
        <v>6721</v>
      </c>
      <c r="C1645" s="459" t="s">
        <v>3406</v>
      </c>
      <c r="D1645" s="353" t="s">
        <v>6722</v>
      </c>
      <c r="E1645" s="459" t="s">
        <v>205</v>
      </c>
      <c r="F1645" s="460" t="s">
        <v>6723</v>
      </c>
      <c r="G1645" s="330">
        <v>3</v>
      </c>
      <c r="H1645" s="331"/>
      <c r="I1645" s="332"/>
      <c r="J1645" s="327" t="s">
        <v>6724</v>
      </c>
      <c r="K1645" s="188">
        <v>4110</v>
      </c>
      <c r="L1645" s="188"/>
      <c r="M1645" s="203"/>
    </row>
    <row r="1646" spans="1:13" ht="15" customHeight="1">
      <c r="A1646" s="327" t="s">
        <v>4994</v>
      </c>
      <c r="B1646" s="414" t="s">
        <v>6725</v>
      </c>
      <c r="C1646" s="459" t="s">
        <v>3406</v>
      </c>
      <c r="D1646" s="353" t="s">
        <v>6722</v>
      </c>
      <c r="E1646" s="459" t="s">
        <v>278</v>
      </c>
      <c r="F1646" s="460" t="s">
        <v>6726</v>
      </c>
      <c r="G1646" s="330">
        <v>3</v>
      </c>
      <c r="H1646" s="331"/>
      <c r="I1646" s="332"/>
      <c r="J1646" s="327" t="s">
        <v>6724</v>
      </c>
      <c r="K1646" s="188">
        <v>4110</v>
      </c>
      <c r="L1646" s="188"/>
      <c r="M1646" s="203"/>
    </row>
    <row r="1647" spans="1:13" ht="15" customHeight="1">
      <c r="A1647" s="327" t="s">
        <v>4994</v>
      </c>
      <c r="B1647" s="414" t="s">
        <v>3410</v>
      </c>
      <c r="C1647" s="459" t="s">
        <v>3406</v>
      </c>
      <c r="D1647" s="353" t="s">
        <v>3407</v>
      </c>
      <c r="E1647" s="459" t="s">
        <v>205</v>
      </c>
      <c r="F1647" s="327" t="s">
        <v>3408</v>
      </c>
      <c r="G1647" s="330">
        <v>2</v>
      </c>
      <c r="H1647" s="331">
        <v>15.4</v>
      </c>
      <c r="I1647" s="332">
        <v>0.03</v>
      </c>
      <c r="J1647" s="327" t="s">
        <v>3409</v>
      </c>
      <c r="K1647" s="188">
        <v>1750</v>
      </c>
      <c r="L1647" s="188"/>
      <c r="M1647" s="203">
        <f t="shared" ref="M1647:M1672" si="28">K1647*L1647</f>
        <v>0</v>
      </c>
    </row>
    <row r="1648" spans="1:13" ht="15" customHeight="1">
      <c r="A1648" s="327" t="s">
        <v>4994</v>
      </c>
      <c r="B1648" s="414" t="s">
        <v>3464</v>
      </c>
      <c r="C1648" s="459" t="s">
        <v>3406</v>
      </c>
      <c r="D1648" s="353" t="s">
        <v>3407</v>
      </c>
      <c r="E1648" s="459" t="s">
        <v>278</v>
      </c>
      <c r="F1648" s="356" t="s">
        <v>3463</v>
      </c>
      <c r="G1648" s="330">
        <v>2</v>
      </c>
      <c r="H1648" s="331">
        <v>15.4</v>
      </c>
      <c r="I1648" s="332">
        <v>0.03</v>
      </c>
      <c r="J1648" s="327" t="s">
        <v>3409</v>
      </c>
      <c r="K1648" s="188">
        <v>1750</v>
      </c>
      <c r="L1648" s="188"/>
      <c r="M1648" s="203">
        <f t="shared" si="28"/>
        <v>0</v>
      </c>
    </row>
    <row r="1649" spans="1:13" ht="15" customHeight="1">
      <c r="A1649" s="327" t="s">
        <v>4994</v>
      </c>
      <c r="B1649" s="414" t="s">
        <v>3413</v>
      </c>
      <c r="C1649" s="634" t="s">
        <v>3406</v>
      </c>
      <c r="D1649" s="327" t="s">
        <v>3411</v>
      </c>
      <c r="E1649" s="327" t="s">
        <v>205</v>
      </c>
      <c r="F1649" s="329" t="s">
        <v>3412</v>
      </c>
      <c r="G1649" s="330">
        <v>2</v>
      </c>
      <c r="H1649" s="331">
        <v>14.9</v>
      </c>
      <c r="I1649" s="332">
        <v>3.15E-2</v>
      </c>
      <c r="J1649" s="327" t="s">
        <v>3409</v>
      </c>
      <c r="K1649" s="188">
        <v>1570</v>
      </c>
      <c r="L1649" s="188"/>
      <c r="M1649" s="203">
        <f t="shared" si="28"/>
        <v>0</v>
      </c>
    </row>
    <row r="1650" spans="1:13" ht="15" customHeight="1">
      <c r="A1650" s="327" t="s">
        <v>4994</v>
      </c>
      <c r="B1650" s="414" t="s">
        <v>3466</v>
      </c>
      <c r="C1650" s="634" t="s">
        <v>3406</v>
      </c>
      <c r="D1650" s="327" t="s">
        <v>3411</v>
      </c>
      <c r="E1650" s="327" t="s">
        <v>278</v>
      </c>
      <c r="F1650" s="329" t="s">
        <v>3465</v>
      </c>
      <c r="G1650" s="330">
        <v>2</v>
      </c>
      <c r="H1650" s="331">
        <v>14.9</v>
      </c>
      <c r="I1650" s="332">
        <v>3.15E-2</v>
      </c>
      <c r="J1650" s="327" t="s">
        <v>3409</v>
      </c>
      <c r="K1650" s="188">
        <v>1570</v>
      </c>
      <c r="L1650" s="188"/>
      <c r="M1650" s="203">
        <f t="shared" si="28"/>
        <v>0</v>
      </c>
    </row>
    <row r="1651" spans="1:13" ht="15" customHeight="1">
      <c r="A1651" s="327" t="s">
        <v>4994</v>
      </c>
      <c r="B1651" s="414" t="s">
        <v>3416</v>
      </c>
      <c r="C1651" s="634" t="s">
        <v>3406</v>
      </c>
      <c r="D1651" s="327" t="s">
        <v>3414</v>
      </c>
      <c r="E1651" s="327" t="s">
        <v>205</v>
      </c>
      <c r="F1651" s="329" t="s">
        <v>3415</v>
      </c>
      <c r="G1651" s="330">
        <v>2</v>
      </c>
      <c r="H1651" s="331">
        <v>16.850000000000001</v>
      </c>
      <c r="I1651" s="332">
        <v>3.5000000000000003E-2</v>
      </c>
      <c r="J1651" s="327" t="s">
        <v>3409</v>
      </c>
      <c r="K1651" s="188">
        <v>1900</v>
      </c>
      <c r="L1651" s="188"/>
      <c r="M1651" s="203">
        <f t="shared" si="28"/>
        <v>0</v>
      </c>
    </row>
    <row r="1652" spans="1:13" ht="15" customHeight="1">
      <c r="A1652" s="327" t="s">
        <v>4994</v>
      </c>
      <c r="B1652" s="414" t="s">
        <v>3468</v>
      </c>
      <c r="C1652" s="634" t="s">
        <v>3406</v>
      </c>
      <c r="D1652" s="327" t="s">
        <v>3414</v>
      </c>
      <c r="E1652" s="327" t="s">
        <v>278</v>
      </c>
      <c r="F1652" s="329" t="s">
        <v>3467</v>
      </c>
      <c r="G1652" s="330">
        <v>2</v>
      </c>
      <c r="H1652" s="331">
        <v>16.850000000000001</v>
      </c>
      <c r="I1652" s="332">
        <v>3.5000000000000003E-2</v>
      </c>
      <c r="J1652" s="327" t="s">
        <v>3409</v>
      </c>
      <c r="K1652" s="188">
        <v>1900</v>
      </c>
      <c r="L1652" s="188"/>
      <c r="M1652" s="203">
        <f t="shared" si="28"/>
        <v>0</v>
      </c>
    </row>
    <row r="1653" spans="1:13" ht="15" customHeight="1">
      <c r="A1653" s="327" t="s">
        <v>4994</v>
      </c>
      <c r="B1653" s="416" t="s">
        <v>6379</v>
      </c>
      <c r="C1653" s="634" t="s">
        <v>3406</v>
      </c>
      <c r="D1653" s="327" t="s">
        <v>3417</v>
      </c>
      <c r="E1653" s="327" t="s">
        <v>205</v>
      </c>
      <c r="F1653" s="329" t="s">
        <v>3418</v>
      </c>
      <c r="G1653" s="330">
        <v>2</v>
      </c>
      <c r="H1653" s="635">
        <v>0</v>
      </c>
      <c r="I1653" s="332">
        <v>2.9000000000000001E-2</v>
      </c>
      <c r="J1653" s="327" t="s">
        <v>3419</v>
      </c>
      <c r="K1653" s="188">
        <v>2170</v>
      </c>
      <c r="L1653" s="188"/>
      <c r="M1653" s="203">
        <f t="shared" si="28"/>
        <v>0</v>
      </c>
    </row>
    <row r="1654" spans="1:13" ht="15" customHeight="1">
      <c r="A1654" s="327" t="s">
        <v>4994</v>
      </c>
      <c r="B1654" s="416" t="s">
        <v>6380</v>
      </c>
      <c r="C1654" s="634" t="s">
        <v>3406</v>
      </c>
      <c r="D1654" s="327" t="s">
        <v>3417</v>
      </c>
      <c r="E1654" s="327" t="s">
        <v>278</v>
      </c>
      <c r="F1654" s="329" t="s">
        <v>3469</v>
      </c>
      <c r="G1654" s="330">
        <v>2</v>
      </c>
      <c r="H1654" s="635">
        <v>0</v>
      </c>
      <c r="I1654" s="332">
        <v>2.9000000000000001E-2</v>
      </c>
      <c r="J1654" s="327" t="s">
        <v>3419</v>
      </c>
      <c r="K1654" s="188">
        <v>2170</v>
      </c>
      <c r="L1654" s="188"/>
      <c r="M1654" s="203">
        <f t="shared" si="28"/>
        <v>0</v>
      </c>
    </row>
    <row r="1655" spans="1:13" ht="15" customHeight="1">
      <c r="A1655" s="327" t="s">
        <v>4994</v>
      </c>
      <c r="B1655" s="414" t="s">
        <v>3429</v>
      </c>
      <c r="C1655" s="634" t="s">
        <v>3406</v>
      </c>
      <c r="D1655" s="327" t="s">
        <v>3426</v>
      </c>
      <c r="E1655" s="327" t="s">
        <v>205</v>
      </c>
      <c r="F1655" s="329" t="s">
        <v>3427</v>
      </c>
      <c r="G1655" s="330">
        <v>7</v>
      </c>
      <c r="H1655" s="635">
        <v>18.471428571428572</v>
      </c>
      <c r="I1655" s="332">
        <v>2.7857142857142858E-2</v>
      </c>
      <c r="J1655" s="327" t="s">
        <v>3428</v>
      </c>
      <c r="K1655" s="188">
        <v>5880</v>
      </c>
      <c r="L1655" s="188"/>
      <c r="M1655" s="203">
        <f t="shared" si="28"/>
        <v>0</v>
      </c>
    </row>
    <row r="1656" spans="1:13" ht="15" customHeight="1">
      <c r="A1656" s="327" t="s">
        <v>4994</v>
      </c>
      <c r="B1656" s="414" t="s">
        <v>3475</v>
      </c>
      <c r="C1656" s="634" t="s">
        <v>3406</v>
      </c>
      <c r="D1656" s="327" t="s">
        <v>3426</v>
      </c>
      <c r="E1656" s="327" t="s">
        <v>278</v>
      </c>
      <c r="F1656" s="329" t="s">
        <v>4176</v>
      </c>
      <c r="G1656" s="330">
        <v>7</v>
      </c>
      <c r="H1656" s="635">
        <v>18.471428571428572</v>
      </c>
      <c r="I1656" s="332">
        <v>2.7857142857142858E-2</v>
      </c>
      <c r="J1656" s="327" t="s">
        <v>3428</v>
      </c>
      <c r="K1656" s="188">
        <v>5880</v>
      </c>
      <c r="L1656" s="188"/>
      <c r="M1656" s="203">
        <f t="shared" si="28"/>
        <v>0</v>
      </c>
    </row>
    <row r="1657" spans="1:13" ht="15" customHeight="1">
      <c r="A1657" s="327" t="s">
        <v>4994</v>
      </c>
      <c r="B1657" s="414" t="s">
        <v>3445</v>
      </c>
      <c r="C1657" s="634" t="s">
        <v>3406</v>
      </c>
      <c r="D1657" s="327" t="s">
        <v>3434</v>
      </c>
      <c r="E1657" s="327" t="s">
        <v>205</v>
      </c>
      <c r="F1657" s="329" t="s">
        <v>4985</v>
      </c>
      <c r="G1657" s="330">
        <v>3</v>
      </c>
      <c r="H1657" s="635">
        <v>0</v>
      </c>
      <c r="I1657" s="332">
        <v>3.6666666666666667E-2</v>
      </c>
      <c r="J1657" s="327" t="s">
        <v>3444</v>
      </c>
      <c r="K1657" s="188">
        <v>1850</v>
      </c>
      <c r="L1657" s="188"/>
      <c r="M1657" s="203">
        <f t="shared" si="28"/>
        <v>0</v>
      </c>
    </row>
    <row r="1658" spans="1:13" ht="15" customHeight="1">
      <c r="A1658" s="327" t="s">
        <v>4994</v>
      </c>
      <c r="B1658" s="414" t="s">
        <v>3483</v>
      </c>
      <c r="C1658" s="634" t="s">
        <v>3406</v>
      </c>
      <c r="D1658" s="327" t="s">
        <v>3434</v>
      </c>
      <c r="E1658" s="327" t="s">
        <v>278</v>
      </c>
      <c r="F1658" s="329" t="s">
        <v>4986</v>
      </c>
      <c r="G1658" s="330">
        <v>3</v>
      </c>
      <c r="H1658" s="635">
        <v>0</v>
      </c>
      <c r="I1658" s="332">
        <v>3.6666666666666667E-2</v>
      </c>
      <c r="J1658" s="327" t="s">
        <v>3444</v>
      </c>
      <c r="K1658" s="188">
        <v>1850</v>
      </c>
      <c r="L1658" s="188"/>
      <c r="M1658" s="203">
        <f t="shared" si="28"/>
        <v>0</v>
      </c>
    </row>
    <row r="1659" spans="1:13" ht="15" customHeight="1">
      <c r="A1659" s="327" t="s">
        <v>4994</v>
      </c>
      <c r="B1659" s="414" t="s">
        <v>3441</v>
      </c>
      <c r="C1659" s="634" t="s">
        <v>3406</v>
      </c>
      <c r="D1659" s="327" t="s">
        <v>3438</v>
      </c>
      <c r="E1659" s="327" t="s">
        <v>205</v>
      </c>
      <c r="F1659" s="329" t="s">
        <v>3439</v>
      </c>
      <c r="G1659" s="330">
        <v>3</v>
      </c>
      <c r="H1659" s="635">
        <v>0</v>
      </c>
      <c r="I1659" s="332">
        <v>3.3000000000000002E-2</v>
      </c>
      <c r="J1659" s="327" t="s">
        <v>3440</v>
      </c>
      <c r="K1659" s="188">
        <v>1940</v>
      </c>
      <c r="L1659" s="188"/>
      <c r="M1659" s="203">
        <f t="shared" si="28"/>
        <v>0</v>
      </c>
    </row>
    <row r="1660" spans="1:13" ht="15" customHeight="1">
      <c r="A1660" s="327" t="s">
        <v>4994</v>
      </c>
      <c r="B1660" s="414" t="s">
        <v>3481</v>
      </c>
      <c r="C1660" s="634" t="s">
        <v>3406</v>
      </c>
      <c r="D1660" s="327" t="s">
        <v>3438</v>
      </c>
      <c r="E1660" s="327" t="s">
        <v>278</v>
      </c>
      <c r="F1660" s="329" t="s">
        <v>3480</v>
      </c>
      <c r="G1660" s="330">
        <v>3</v>
      </c>
      <c r="H1660" s="635">
        <v>0</v>
      </c>
      <c r="I1660" s="332">
        <v>3.3000000000000002E-2</v>
      </c>
      <c r="J1660" s="327" t="s">
        <v>3440</v>
      </c>
      <c r="K1660" s="188">
        <v>1940</v>
      </c>
      <c r="L1660" s="188"/>
      <c r="M1660" s="203">
        <f t="shared" si="28"/>
        <v>0</v>
      </c>
    </row>
    <row r="1661" spans="1:13" ht="15" customHeight="1">
      <c r="A1661" s="327" t="s">
        <v>4994</v>
      </c>
      <c r="B1661" s="414" t="s">
        <v>3437</v>
      </c>
      <c r="C1661" s="634" t="s">
        <v>3406</v>
      </c>
      <c r="D1661" s="327" t="s">
        <v>3442</v>
      </c>
      <c r="E1661" s="327" t="s">
        <v>205</v>
      </c>
      <c r="F1661" s="329" t="s">
        <v>4987</v>
      </c>
      <c r="G1661" s="330">
        <v>3</v>
      </c>
      <c r="H1661" s="635">
        <v>0</v>
      </c>
      <c r="I1661" s="332">
        <v>3.2000000000000001E-2</v>
      </c>
      <c r="J1661" s="327" t="s">
        <v>3436</v>
      </c>
      <c r="K1661" s="188">
        <v>2380</v>
      </c>
      <c r="L1661" s="188"/>
      <c r="M1661" s="203">
        <f t="shared" si="28"/>
        <v>0</v>
      </c>
    </row>
    <row r="1662" spans="1:13" ht="15" customHeight="1">
      <c r="A1662" s="327" t="s">
        <v>4994</v>
      </c>
      <c r="B1662" s="414" t="s">
        <v>3479</v>
      </c>
      <c r="C1662" s="634" t="s">
        <v>3406</v>
      </c>
      <c r="D1662" s="327" t="s">
        <v>3442</v>
      </c>
      <c r="E1662" s="327" t="s">
        <v>278</v>
      </c>
      <c r="F1662" s="329" t="s">
        <v>4988</v>
      </c>
      <c r="G1662" s="330">
        <v>3</v>
      </c>
      <c r="H1662" s="635">
        <v>0</v>
      </c>
      <c r="I1662" s="332">
        <v>3.2000000000000001E-2</v>
      </c>
      <c r="J1662" s="327" t="s">
        <v>3436</v>
      </c>
      <c r="K1662" s="188">
        <v>2380</v>
      </c>
      <c r="L1662" s="188"/>
      <c r="M1662" s="203">
        <f t="shared" si="28"/>
        <v>0</v>
      </c>
    </row>
    <row r="1663" spans="1:13" ht="15" customHeight="1">
      <c r="A1663" s="327" t="s">
        <v>4994</v>
      </c>
      <c r="B1663" s="414" t="s">
        <v>5445</v>
      </c>
      <c r="C1663" s="634" t="s">
        <v>3406</v>
      </c>
      <c r="D1663" s="327" t="s">
        <v>4106</v>
      </c>
      <c r="E1663" s="327" t="s">
        <v>205</v>
      </c>
      <c r="F1663" s="329" t="s">
        <v>4108</v>
      </c>
      <c r="G1663" s="330">
        <v>3</v>
      </c>
      <c r="H1663" s="635">
        <v>24.6666666666667</v>
      </c>
      <c r="I1663" s="332">
        <v>4.26666666666667E-2</v>
      </c>
      <c r="J1663" s="327" t="s">
        <v>3424</v>
      </c>
      <c r="K1663" s="188">
        <v>2980</v>
      </c>
      <c r="L1663" s="188"/>
      <c r="M1663" s="203">
        <f t="shared" si="28"/>
        <v>0</v>
      </c>
    </row>
    <row r="1664" spans="1:13" ht="15" customHeight="1">
      <c r="A1664" s="327" t="s">
        <v>4994</v>
      </c>
      <c r="B1664" s="414" t="s">
        <v>5446</v>
      </c>
      <c r="C1664" s="634" t="s">
        <v>3406</v>
      </c>
      <c r="D1664" s="327" t="s">
        <v>4106</v>
      </c>
      <c r="E1664" s="327" t="s">
        <v>278</v>
      </c>
      <c r="F1664" s="329" t="s">
        <v>4109</v>
      </c>
      <c r="G1664" s="330">
        <v>3</v>
      </c>
      <c r="H1664" s="635">
        <v>24.666666666666668</v>
      </c>
      <c r="I1664" s="332">
        <v>4.2666666666666665E-2</v>
      </c>
      <c r="J1664" s="327" t="s">
        <v>3424</v>
      </c>
      <c r="K1664" s="188">
        <v>2980</v>
      </c>
      <c r="L1664" s="188"/>
      <c r="M1664" s="203">
        <f t="shared" si="28"/>
        <v>0</v>
      </c>
    </row>
    <row r="1665" spans="1:13" ht="15" customHeight="1">
      <c r="A1665" s="327" t="s">
        <v>4994</v>
      </c>
      <c r="B1665" s="414" t="s">
        <v>5447</v>
      </c>
      <c r="C1665" s="634" t="s">
        <v>3406</v>
      </c>
      <c r="D1665" s="327" t="s">
        <v>4107</v>
      </c>
      <c r="E1665" s="327" t="s">
        <v>205</v>
      </c>
      <c r="F1665" s="329" t="s">
        <v>4110</v>
      </c>
      <c r="G1665" s="330">
        <v>7</v>
      </c>
      <c r="H1665" s="635">
        <v>18.471428571428572</v>
      </c>
      <c r="I1665" s="332">
        <v>2.78571428571429E-2</v>
      </c>
      <c r="J1665" s="327" t="s">
        <v>3432</v>
      </c>
      <c r="K1665" s="188">
        <v>3130</v>
      </c>
      <c r="L1665" s="188"/>
      <c r="M1665" s="203">
        <f t="shared" si="28"/>
        <v>0</v>
      </c>
    </row>
    <row r="1666" spans="1:13" ht="15" customHeight="1">
      <c r="A1666" s="327" t="s">
        <v>4994</v>
      </c>
      <c r="B1666" s="414" t="s">
        <v>5448</v>
      </c>
      <c r="C1666" s="634" t="s">
        <v>3406</v>
      </c>
      <c r="D1666" s="327" t="s">
        <v>4107</v>
      </c>
      <c r="E1666" s="327" t="s">
        <v>278</v>
      </c>
      <c r="F1666" s="329" t="s">
        <v>4989</v>
      </c>
      <c r="G1666" s="330">
        <v>7</v>
      </c>
      <c r="H1666" s="635">
        <v>18.471428571428572</v>
      </c>
      <c r="I1666" s="332">
        <v>2.7857142857142858E-2</v>
      </c>
      <c r="J1666" s="327" t="s">
        <v>3432</v>
      </c>
      <c r="K1666" s="188">
        <v>3130</v>
      </c>
      <c r="L1666" s="188"/>
      <c r="M1666" s="203">
        <f t="shared" si="28"/>
        <v>0</v>
      </c>
    </row>
    <row r="1667" spans="1:13" ht="15" customHeight="1">
      <c r="A1667" s="327" t="s">
        <v>4994</v>
      </c>
      <c r="B1667" s="414" t="s">
        <v>3450</v>
      </c>
      <c r="C1667" s="634" t="s">
        <v>3406</v>
      </c>
      <c r="D1667" s="356" t="s">
        <v>3447</v>
      </c>
      <c r="E1667" s="356" t="s">
        <v>205</v>
      </c>
      <c r="F1667" s="634" t="s">
        <v>3448</v>
      </c>
      <c r="G1667" s="526">
        <v>3</v>
      </c>
      <c r="H1667" s="358">
        <v>10.200000000000001</v>
      </c>
      <c r="I1667" s="359">
        <v>1.9E-2</v>
      </c>
      <c r="J1667" s="356" t="s">
        <v>3449</v>
      </c>
      <c r="K1667" s="188">
        <v>2020</v>
      </c>
      <c r="L1667" s="188"/>
      <c r="M1667" s="203">
        <f t="shared" si="28"/>
        <v>0</v>
      </c>
    </row>
    <row r="1668" spans="1:13" ht="15" customHeight="1">
      <c r="A1668" s="327" t="s">
        <v>4994</v>
      </c>
      <c r="B1668" s="414" t="s">
        <v>3486</v>
      </c>
      <c r="C1668" s="634" t="s">
        <v>3406</v>
      </c>
      <c r="D1668" s="327" t="s">
        <v>3447</v>
      </c>
      <c r="E1668" s="327" t="s">
        <v>278</v>
      </c>
      <c r="F1668" s="329" t="s">
        <v>3485</v>
      </c>
      <c r="G1668" s="330">
        <v>3</v>
      </c>
      <c r="H1668" s="331">
        <v>10.200000000000001</v>
      </c>
      <c r="I1668" s="332">
        <v>1.9E-2</v>
      </c>
      <c r="J1668" s="327" t="s">
        <v>3449</v>
      </c>
      <c r="K1668" s="188">
        <v>2020</v>
      </c>
      <c r="L1668" s="188"/>
      <c r="M1668" s="203">
        <f t="shared" si="28"/>
        <v>0</v>
      </c>
    </row>
    <row r="1669" spans="1:13" ht="15" customHeight="1">
      <c r="A1669" s="327" t="s">
        <v>4994</v>
      </c>
      <c r="B1669" s="414" t="s">
        <v>3455</v>
      </c>
      <c r="C1669" s="634" t="s">
        <v>3406</v>
      </c>
      <c r="D1669" s="327" t="s">
        <v>3452</v>
      </c>
      <c r="E1669" s="327" t="s">
        <v>205</v>
      </c>
      <c r="F1669" s="329" t="s">
        <v>3453</v>
      </c>
      <c r="G1669" s="330">
        <v>2</v>
      </c>
      <c r="H1669" s="331">
        <v>4.9249999999999998</v>
      </c>
      <c r="I1669" s="332">
        <v>1.0999999999999999E-2</v>
      </c>
      <c r="J1669" s="327" t="s">
        <v>3454</v>
      </c>
      <c r="K1669" s="188">
        <v>510</v>
      </c>
      <c r="L1669" s="188"/>
      <c r="M1669" s="203">
        <f t="shared" si="28"/>
        <v>0</v>
      </c>
    </row>
    <row r="1670" spans="1:13" ht="15" customHeight="1">
      <c r="A1670" s="327" t="s">
        <v>4994</v>
      </c>
      <c r="B1670" s="414" t="s">
        <v>3489</v>
      </c>
      <c r="C1670" s="634" t="s">
        <v>3406</v>
      </c>
      <c r="D1670" s="327" t="s">
        <v>3452</v>
      </c>
      <c r="E1670" s="327" t="s">
        <v>278</v>
      </c>
      <c r="F1670" s="329" t="s">
        <v>3488</v>
      </c>
      <c r="G1670" s="330">
        <v>2</v>
      </c>
      <c r="H1670" s="331">
        <v>4.9249999999999998</v>
      </c>
      <c r="I1670" s="332">
        <v>1.0999999999999999E-2</v>
      </c>
      <c r="J1670" s="327" t="s">
        <v>3454</v>
      </c>
      <c r="K1670" s="188">
        <v>510</v>
      </c>
      <c r="L1670" s="188"/>
      <c r="M1670" s="203">
        <f t="shared" si="28"/>
        <v>0</v>
      </c>
    </row>
    <row r="1671" spans="1:13" ht="15" customHeight="1">
      <c r="A1671" s="327" t="s">
        <v>4994</v>
      </c>
      <c r="B1671" s="414" t="s">
        <v>3461</v>
      </c>
      <c r="C1671" s="634" t="s">
        <v>3406</v>
      </c>
      <c r="D1671" s="327" t="s">
        <v>3457</v>
      </c>
      <c r="E1671" s="327" t="s">
        <v>205</v>
      </c>
      <c r="F1671" s="329" t="s">
        <v>3458</v>
      </c>
      <c r="G1671" s="330">
        <v>4</v>
      </c>
      <c r="H1671" s="331">
        <v>23.675000000000001</v>
      </c>
      <c r="I1671" s="332">
        <v>4.1250000000000002E-2</v>
      </c>
      <c r="J1671" s="327" t="s">
        <v>3459</v>
      </c>
      <c r="K1671" s="188">
        <v>4910</v>
      </c>
      <c r="L1671" s="188"/>
      <c r="M1671" s="203">
        <f t="shared" si="28"/>
        <v>0</v>
      </c>
    </row>
    <row r="1672" spans="1:13" ht="15" customHeight="1">
      <c r="A1672" s="327" t="s">
        <v>4994</v>
      </c>
      <c r="B1672" s="414" t="s">
        <v>3492</v>
      </c>
      <c r="C1672" s="634" t="s">
        <v>3406</v>
      </c>
      <c r="D1672" s="327" t="s">
        <v>3457</v>
      </c>
      <c r="E1672" s="327" t="s">
        <v>278</v>
      </c>
      <c r="F1672" s="329" t="s">
        <v>3491</v>
      </c>
      <c r="G1672" s="330">
        <v>4</v>
      </c>
      <c r="H1672" s="331">
        <v>23.675000000000001</v>
      </c>
      <c r="I1672" s="332">
        <v>4.1250000000000002E-2</v>
      </c>
      <c r="J1672" s="327" t="s">
        <v>3459</v>
      </c>
      <c r="K1672" s="188">
        <v>4910</v>
      </c>
      <c r="L1672" s="188"/>
      <c r="M1672" s="203">
        <f t="shared" si="28"/>
        <v>0</v>
      </c>
    </row>
    <row r="1673" spans="1:13" ht="15" customHeight="1">
      <c r="A1673" s="492"/>
      <c r="B1673" s="192"/>
      <c r="C1673" s="193" t="s">
        <v>17</v>
      </c>
      <c r="D1673" s="436" t="s">
        <v>17</v>
      </c>
      <c r="E1673" s="437" t="s">
        <v>17</v>
      </c>
      <c r="F1673" s="194"/>
      <c r="G1673" s="438"/>
      <c r="H1673" s="440"/>
      <c r="I1673" s="441"/>
      <c r="J1673" s="439" t="s">
        <v>17</v>
      </c>
      <c r="K1673" s="190"/>
      <c r="L1673" s="190"/>
      <c r="M1673" s="205"/>
    </row>
    <row r="1674" spans="1:13" ht="15" customHeight="1">
      <c r="A1674" s="327" t="s">
        <v>4994</v>
      </c>
      <c r="B1674" s="414" t="s">
        <v>3497</v>
      </c>
      <c r="C1674" s="329" t="s">
        <v>3494</v>
      </c>
      <c r="D1674" s="353" t="s">
        <v>17</v>
      </c>
      <c r="E1674" s="327" t="s">
        <v>3495</v>
      </c>
      <c r="F1674" s="636" t="s">
        <v>3496</v>
      </c>
      <c r="G1674" s="330">
        <v>10</v>
      </c>
      <c r="H1674" s="331">
        <v>29.5</v>
      </c>
      <c r="I1674" s="332">
        <v>4.7599999999999996E-2</v>
      </c>
      <c r="J1674" s="327" t="s">
        <v>17</v>
      </c>
      <c r="K1674" s="188">
        <v>21520</v>
      </c>
      <c r="L1674" s="188"/>
      <c r="M1674" s="203">
        <f>K1674*L1674</f>
        <v>0</v>
      </c>
    </row>
    <row r="1675" spans="1:13" ht="15" customHeight="1">
      <c r="A1675" s="327" t="s">
        <v>4994</v>
      </c>
      <c r="B1675" s="414" t="s">
        <v>3500</v>
      </c>
      <c r="C1675" s="329" t="s">
        <v>3494</v>
      </c>
      <c r="D1675" s="353" t="s">
        <v>17</v>
      </c>
      <c r="E1675" s="327" t="s">
        <v>278</v>
      </c>
      <c r="F1675" s="636" t="s">
        <v>3499</v>
      </c>
      <c r="G1675" s="330">
        <v>10</v>
      </c>
      <c r="H1675" s="331">
        <v>29.5</v>
      </c>
      <c r="I1675" s="332">
        <v>4.7599999999999996E-2</v>
      </c>
      <c r="J1675" s="327" t="s">
        <v>17</v>
      </c>
      <c r="K1675" s="188">
        <v>18530</v>
      </c>
      <c r="L1675" s="188"/>
      <c r="M1675" s="203">
        <f>K1675*L1675</f>
        <v>0</v>
      </c>
    </row>
    <row r="1676" spans="1:13" ht="15" customHeight="1">
      <c r="A1676" s="327" t="s">
        <v>4994</v>
      </c>
      <c r="B1676" s="414" t="s">
        <v>3504</v>
      </c>
      <c r="C1676" s="329" t="s">
        <v>3502</v>
      </c>
      <c r="D1676" s="353" t="s">
        <v>17</v>
      </c>
      <c r="E1676" s="327" t="s">
        <v>3495</v>
      </c>
      <c r="F1676" s="636" t="s">
        <v>3503</v>
      </c>
      <c r="G1676" s="330">
        <v>12</v>
      </c>
      <c r="H1676" s="331">
        <v>29.291666666666668</v>
      </c>
      <c r="I1676" s="332">
        <v>4.6999999999999993E-2</v>
      </c>
      <c r="J1676" s="327" t="s">
        <v>17</v>
      </c>
      <c r="K1676" s="188">
        <v>22430</v>
      </c>
      <c r="L1676" s="188"/>
      <c r="M1676" s="203">
        <f>K1676*L1676</f>
        <v>0</v>
      </c>
    </row>
    <row r="1677" spans="1:13" ht="15" customHeight="1">
      <c r="A1677" s="327" t="s">
        <v>4994</v>
      </c>
      <c r="B1677" s="414" t="s">
        <v>3507</v>
      </c>
      <c r="C1677" s="329" t="s">
        <v>3502</v>
      </c>
      <c r="D1677" s="353" t="s">
        <v>17</v>
      </c>
      <c r="E1677" s="327" t="s">
        <v>278</v>
      </c>
      <c r="F1677" s="636" t="s">
        <v>3506</v>
      </c>
      <c r="G1677" s="330">
        <v>12</v>
      </c>
      <c r="H1677" s="331">
        <v>29.291666666666668</v>
      </c>
      <c r="I1677" s="332">
        <v>4.6999999999999993E-2</v>
      </c>
      <c r="J1677" s="327" t="s">
        <v>17</v>
      </c>
      <c r="K1677" s="188">
        <v>20480</v>
      </c>
      <c r="L1677" s="188"/>
      <c r="M1677" s="203">
        <f>K1677*L1677</f>
        <v>0</v>
      </c>
    </row>
    <row r="1678" spans="1:13" ht="15" customHeight="1">
      <c r="A1678" s="492"/>
      <c r="B1678" s="192"/>
      <c r="C1678" s="193" t="s">
        <v>17</v>
      </c>
      <c r="D1678" s="436" t="s">
        <v>17</v>
      </c>
      <c r="E1678" s="437" t="s">
        <v>17</v>
      </c>
      <c r="F1678" s="194"/>
      <c r="G1678" s="438"/>
      <c r="H1678" s="440"/>
      <c r="I1678" s="441"/>
      <c r="J1678" s="439" t="s">
        <v>17</v>
      </c>
      <c r="K1678" s="190"/>
      <c r="L1678" s="190"/>
      <c r="M1678" s="205"/>
    </row>
    <row r="1679" spans="1:13" ht="15" customHeight="1">
      <c r="A1679" s="327" t="s">
        <v>4994</v>
      </c>
      <c r="B1679" s="414" t="s">
        <v>3514</v>
      </c>
      <c r="C1679" s="634" t="s">
        <v>3509</v>
      </c>
      <c r="D1679" s="327" t="s">
        <v>3510</v>
      </c>
      <c r="E1679" s="327" t="s">
        <v>15</v>
      </c>
      <c r="F1679" s="327" t="s">
        <v>3511</v>
      </c>
      <c r="G1679" s="330">
        <v>2</v>
      </c>
      <c r="H1679" s="331">
        <v>3.5</v>
      </c>
      <c r="I1679" s="332">
        <v>7.4999999999999997E-3</v>
      </c>
      <c r="J1679" s="327" t="s">
        <v>3512</v>
      </c>
      <c r="K1679" s="189">
        <v>530</v>
      </c>
      <c r="L1679" s="189"/>
      <c r="M1679" s="204">
        <f t="shared" ref="M1679:M1742" si="29">K1679*L1679</f>
        <v>0</v>
      </c>
    </row>
    <row r="1680" spans="1:13" ht="15" customHeight="1">
      <c r="A1680" s="327" t="s">
        <v>4994</v>
      </c>
      <c r="B1680" s="414" t="s">
        <v>3637</v>
      </c>
      <c r="C1680" s="634" t="s">
        <v>3509</v>
      </c>
      <c r="D1680" s="327" t="s">
        <v>3510</v>
      </c>
      <c r="E1680" s="327" t="s">
        <v>523</v>
      </c>
      <c r="F1680" s="327" t="s">
        <v>3636</v>
      </c>
      <c r="G1680" s="330">
        <v>2</v>
      </c>
      <c r="H1680" s="331">
        <v>3.5</v>
      </c>
      <c r="I1680" s="332">
        <v>7.4999999999999997E-3</v>
      </c>
      <c r="J1680" s="327" t="s">
        <v>3512</v>
      </c>
      <c r="K1680" s="189">
        <v>530</v>
      </c>
      <c r="L1680" s="189"/>
      <c r="M1680" s="204">
        <f t="shared" si="29"/>
        <v>0</v>
      </c>
    </row>
    <row r="1681" spans="1:13" ht="15" customHeight="1">
      <c r="A1681" s="327" t="s">
        <v>4994</v>
      </c>
      <c r="B1681" s="414" t="s">
        <v>3710</v>
      </c>
      <c r="C1681" s="634" t="s">
        <v>3509</v>
      </c>
      <c r="D1681" s="327" t="s">
        <v>3510</v>
      </c>
      <c r="E1681" s="327" t="s">
        <v>55</v>
      </c>
      <c r="F1681" s="327" t="s">
        <v>3709</v>
      </c>
      <c r="G1681" s="330">
        <v>2</v>
      </c>
      <c r="H1681" s="331">
        <v>3.5</v>
      </c>
      <c r="I1681" s="332">
        <v>7.4999999999999997E-3</v>
      </c>
      <c r="J1681" s="327" t="s">
        <v>3512</v>
      </c>
      <c r="K1681" s="189">
        <v>530</v>
      </c>
      <c r="L1681" s="189"/>
      <c r="M1681" s="204">
        <f t="shared" si="29"/>
        <v>0</v>
      </c>
    </row>
    <row r="1682" spans="1:13" ht="15" customHeight="1">
      <c r="A1682" s="327" t="s">
        <v>4994</v>
      </c>
      <c r="B1682" s="414" t="s">
        <v>3519</v>
      </c>
      <c r="C1682" s="634" t="s">
        <v>3509</v>
      </c>
      <c r="D1682" s="327" t="s">
        <v>3516</v>
      </c>
      <c r="E1682" s="327" t="s">
        <v>15</v>
      </c>
      <c r="F1682" s="327" t="s">
        <v>3517</v>
      </c>
      <c r="G1682" s="330">
        <v>1</v>
      </c>
      <c r="H1682" s="331">
        <v>5</v>
      </c>
      <c r="I1682" s="332">
        <v>8.0000000000000002E-3</v>
      </c>
      <c r="J1682" s="327" t="s">
        <v>3518</v>
      </c>
      <c r="K1682" s="189">
        <v>250</v>
      </c>
      <c r="L1682" s="189"/>
      <c r="M1682" s="204">
        <f t="shared" si="29"/>
        <v>0</v>
      </c>
    </row>
    <row r="1683" spans="1:13" ht="15" customHeight="1">
      <c r="A1683" s="327" t="s">
        <v>4994</v>
      </c>
      <c r="B1683" s="414" t="s">
        <v>3640</v>
      </c>
      <c r="C1683" s="634" t="s">
        <v>3509</v>
      </c>
      <c r="D1683" s="327" t="s">
        <v>3516</v>
      </c>
      <c r="E1683" s="327" t="s">
        <v>523</v>
      </c>
      <c r="F1683" s="327" t="s">
        <v>3639</v>
      </c>
      <c r="G1683" s="330">
        <v>1</v>
      </c>
      <c r="H1683" s="331">
        <v>5</v>
      </c>
      <c r="I1683" s="332">
        <v>8.0000000000000002E-3</v>
      </c>
      <c r="J1683" s="327" t="s">
        <v>3518</v>
      </c>
      <c r="K1683" s="189">
        <v>250</v>
      </c>
      <c r="L1683" s="189"/>
      <c r="M1683" s="204">
        <f t="shared" si="29"/>
        <v>0</v>
      </c>
    </row>
    <row r="1684" spans="1:13" ht="15" customHeight="1">
      <c r="A1684" s="327" t="s">
        <v>4994</v>
      </c>
      <c r="B1684" s="414" t="s">
        <v>3713</v>
      </c>
      <c r="C1684" s="634" t="s">
        <v>3509</v>
      </c>
      <c r="D1684" s="327" t="s">
        <v>3516</v>
      </c>
      <c r="E1684" s="327" t="s">
        <v>55</v>
      </c>
      <c r="F1684" s="327" t="s">
        <v>3712</v>
      </c>
      <c r="G1684" s="330">
        <v>1</v>
      </c>
      <c r="H1684" s="331">
        <v>5</v>
      </c>
      <c r="I1684" s="332">
        <v>8.0000000000000002E-3</v>
      </c>
      <c r="J1684" s="327" t="s">
        <v>3518</v>
      </c>
      <c r="K1684" s="189">
        <v>250</v>
      </c>
      <c r="L1684" s="189"/>
      <c r="M1684" s="204">
        <f t="shared" si="29"/>
        <v>0</v>
      </c>
    </row>
    <row r="1685" spans="1:13" ht="15" customHeight="1">
      <c r="A1685" s="327" t="s">
        <v>4994</v>
      </c>
      <c r="B1685" s="414" t="s">
        <v>3523</v>
      </c>
      <c r="C1685" s="634" t="s">
        <v>3509</v>
      </c>
      <c r="D1685" s="327" t="s">
        <v>3520</v>
      </c>
      <c r="E1685" s="327" t="s">
        <v>15</v>
      </c>
      <c r="F1685" s="327" t="s">
        <v>3521</v>
      </c>
      <c r="G1685" s="330">
        <v>1</v>
      </c>
      <c r="H1685" s="331">
        <v>11</v>
      </c>
      <c r="I1685" s="332">
        <v>1.7000000000000001E-2</v>
      </c>
      <c r="J1685" s="327" t="s">
        <v>3522</v>
      </c>
      <c r="K1685" s="189">
        <v>470</v>
      </c>
      <c r="L1685" s="189"/>
      <c r="M1685" s="204">
        <f t="shared" si="29"/>
        <v>0</v>
      </c>
    </row>
    <row r="1686" spans="1:13" ht="15" customHeight="1">
      <c r="A1686" s="327" t="s">
        <v>4994</v>
      </c>
      <c r="B1686" s="414" t="s">
        <v>3642</v>
      </c>
      <c r="C1686" s="634" t="s">
        <v>3509</v>
      </c>
      <c r="D1686" s="327" t="s">
        <v>3520</v>
      </c>
      <c r="E1686" s="327" t="s">
        <v>523</v>
      </c>
      <c r="F1686" s="327" t="s">
        <v>3641</v>
      </c>
      <c r="G1686" s="330">
        <v>1</v>
      </c>
      <c r="H1686" s="331">
        <v>11</v>
      </c>
      <c r="I1686" s="332">
        <v>1.7000000000000001E-2</v>
      </c>
      <c r="J1686" s="327" t="s">
        <v>3522</v>
      </c>
      <c r="K1686" s="189">
        <v>470</v>
      </c>
      <c r="L1686" s="189"/>
      <c r="M1686" s="204">
        <f t="shared" si="29"/>
        <v>0</v>
      </c>
    </row>
    <row r="1687" spans="1:13" ht="15" customHeight="1">
      <c r="A1687" s="327" t="s">
        <v>4994</v>
      </c>
      <c r="B1687" s="414" t="s">
        <v>3715</v>
      </c>
      <c r="C1687" s="634" t="s">
        <v>3509</v>
      </c>
      <c r="D1687" s="327" t="s">
        <v>3520</v>
      </c>
      <c r="E1687" s="327" t="s">
        <v>55</v>
      </c>
      <c r="F1687" s="327" t="s">
        <v>3714</v>
      </c>
      <c r="G1687" s="330">
        <v>1</v>
      </c>
      <c r="H1687" s="331">
        <v>11</v>
      </c>
      <c r="I1687" s="332">
        <v>1.7000000000000001E-2</v>
      </c>
      <c r="J1687" s="327" t="s">
        <v>3522</v>
      </c>
      <c r="K1687" s="189">
        <v>470</v>
      </c>
      <c r="L1687" s="189"/>
      <c r="M1687" s="204">
        <f t="shared" si="29"/>
        <v>0</v>
      </c>
    </row>
    <row r="1688" spans="1:13" ht="15" customHeight="1">
      <c r="A1688" s="327" t="s">
        <v>4994</v>
      </c>
      <c r="B1688" s="414" t="s">
        <v>3527</v>
      </c>
      <c r="C1688" s="634" t="s">
        <v>3509</v>
      </c>
      <c r="D1688" s="327" t="s">
        <v>3524</v>
      </c>
      <c r="E1688" s="327" t="s">
        <v>15</v>
      </c>
      <c r="F1688" s="327" t="s">
        <v>3525</v>
      </c>
      <c r="G1688" s="330">
        <v>1</v>
      </c>
      <c r="H1688" s="331">
        <v>19</v>
      </c>
      <c r="I1688" s="332">
        <v>3.1E-2</v>
      </c>
      <c r="J1688" s="327" t="s">
        <v>3526</v>
      </c>
      <c r="K1688" s="189">
        <v>790</v>
      </c>
      <c r="L1688" s="189"/>
      <c r="M1688" s="204">
        <f t="shared" si="29"/>
        <v>0</v>
      </c>
    </row>
    <row r="1689" spans="1:13" ht="15" customHeight="1">
      <c r="A1689" s="327" t="s">
        <v>4994</v>
      </c>
      <c r="B1689" s="414" t="s">
        <v>3644</v>
      </c>
      <c r="C1689" s="634" t="s">
        <v>3509</v>
      </c>
      <c r="D1689" s="327" t="s">
        <v>3524</v>
      </c>
      <c r="E1689" s="327" t="s">
        <v>523</v>
      </c>
      <c r="F1689" s="327" t="s">
        <v>3643</v>
      </c>
      <c r="G1689" s="330">
        <v>1</v>
      </c>
      <c r="H1689" s="331">
        <v>19</v>
      </c>
      <c r="I1689" s="332">
        <v>3.1E-2</v>
      </c>
      <c r="J1689" s="327" t="s">
        <v>3526</v>
      </c>
      <c r="K1689" s="189">
        <v>790</v>
      </c>
      <c r="L1689" s="189"/>
      <c r="M1689" s="204">
        <f t="shared" si="29"/>
        <v>0</v>
      </c>
    </row>
    <row r="1690" spans="1:13" ht="15" customHeight="1">
      <c r="A1690" s="327" t="s">
        <v>4994</v>
      </c>
      <c r="B1690" s="414" t="s">
        <v>3717</v>
      </c>
      <c r="C1690" s="634" t="s">
        <v>3509</v>
      </c>
      <c r="D1690" s="327" t="s">
        <v>3524</v>
      </c>
      <c r="E1690" s="327" t="s">
        <v>55</v>
      </c>
      <c r="F1690" s="327" t="s">
        <v>3716</v>
      </c>
      <c r="G1690" s="330">
        <v>1</v>
      </c>
      <c r="H1690" s="331">
        <v>19</v>
      </c>
      <c r="I1690" s="332">
        <v>3.1E-2</v>
      </c>
      <c r="J1690" s="327" t="s">
        <v>3526</v>
      </c>
      <c r="K1690" s="189">
        <v>790</v>
      </c>
      <c r="L1690" s="189"/>
      <c r="M1690" s="204">
        <f t="shared" si="29"/>
        <v>0</v>
      </c>
    </row>
    <row r="1691" spans="1:13" ht="15" customHeight="1">
      <c r="A1691" s="327" t="s">
        <v>4994</v>
      </c>
      <c r="B1691" s="414" t="s">
        <v>3530</v>
      </c>
      <c r="C1691" s="634" t="s">
        <v>3509</v>
      </c>
      <c r="D1691" s="327" t="s">
        <v>3528</v>
      </c>
      <c r="E1691" s="327" t="s">
        <v>15</v>
      </c>
      <c r="F1691" s="327" t="s">
        <v>3529</v>
      </c>
      <c r="G1691" s="330">
        <v>2</v>
      </c>
      <c r="H1691" s="331">
        <v>7.5</v>
      </c>
      <c r="I1691" s="332">
        <v>1.9E-2</v>
      </c>
      <c r="J1691" s="327" t="s">
        <v>537</v>
      </c>
      <c r="K1691" s="189">
        <v>950</v>
      </c>
      <c r="L1691" s="189"/>
      <c r="M1691" s="204">
        <f t="shared" si="29"/>
        <v>0</v>
      </c>
    </row>
    <row r="1692" spans="1:13" ht="15" customHeight="1">
      <c r="A1692" s="327" t="s">
        <v>4994</v>
      </c>
      <c r="B1692" s="414" t="s">
        <v>3646</v>
      </c>
      <c r="C1692" s="634" t="s">
        <v>3509</v>
      </c>
      <c r="D1692" s="327" t="s">
        <v>3528</v>
      </c>
      <c r="E1692" s="327" t="s">
        <v>523</v>
      </c>
      <c r="F1692" s="327" t="s">
        <v>3645</v>
      </c>
      <c r="G1692" s="330">
        <v>2</v>
      </c>
      <c r="H1692" s="331">
        <v>7.5</v>
      </c>
      <c r="I1692" s="332">
        <v>1.9E-2</v>
      </c>
      <c r="J1692" s="327" t="s">
        <v>537</v>
      </c>
      <c r="K1692" s="189">
        <v>950</v>
      </c>
      <c r="L1692" s="189"/>
      <c r="M1692" s="204">
        <f t="shared" si="29"/>
        <v>0</v>
      </c>
    </row>
    <row r="1693" spans="1:13" ht="15" customHeight="1">
      <c r="A1693" s="327" t="s">
        <v>4994</v>
      </c>
      <c r="B1693" s="414" t="s">
        <v>3719</v>
      </c>
      <c r="C1693" s="634" t="s">
        <v>3509</v>
      </c>
      <c r="D1693" s="327" t="s">
        <v>3528</v>
      </c>
      <c r="E1693" s="327" t="s">
        <v>55</v>
      </c>
      <c r="F1693" s="327" t="s">
        <v>3718</v>
      </c>
      <c r="G1693" s="330">
        <v>2</v>
      </c>
      <c r="H1693" s="331">
        <v>7.5</v>
      </c>
      <c r="I1693" s="332">
        <v>1.9E-2</v>
      </c>
      <c r="J1693" s="327" t="s">
        <v>537</v>
      </c>
      <c r="K1693" s="189">
        <v>950</v>
      </c>
      <c r="L1693" s="189"/>
      <c r="M1693" s="204">
        <f t="shared" si="29"/>
        <v>0</v>
      </c>
    </row>
    <row r="1694" spans="1:13" ht="15" customHeight="1">
      <c r="A1694" s="327" t="s">
        <v>4994</v>
      </c>
      <c r="B1694" s="414" t="s">
        <v>3539</v>
      </c>
      <c r="C1694" s="634" t="s">
        <v>3509</v>
      </c>
      <c r="D1694" s="327" t="s">
        <v>4118</v>
      </c>
      <c r="E1694" s="327" t="s">
        <v>32</v>
      </c>
      <c r="F1694" s="327" t="s">
        <v>4177</v>
      </c>
      <c r="G1694" s="330">
        <v>2</v>
      </c>
      <c r="H1694" s="331">
        <v>15</v>
      </c>
      <c r="I1694" s="332">
        <v>1.35E-2</v>
      </c>
      <c r="J1694" s="327" t="s">
        <v>3538</v>
      </c>
      <c r="K1694" s="189">
        <v>1440</v>
      </c>
      <c r="L1694" s="189"/>
      <c r="M1694" s="204">
        <f t="shared" si="29"/>
        <v>0</v>
      </c>
    </row>
    <row r="1695" spans="1:13" ht="15" customHeight="1">
      <c r="A1695" s="327" t="s">
        <v>4994</v>
      </c>
      <c r="B1695" s="414" t="s">
        <v>3740</v>
      </c>
      <c r="C1695" s="634" t="s">
        <v>3509</v>
      </c>
      <c r="D1695" s="327" t="s">
        <v>4118</v>
      </c>
      <c r="E1695" s="327" t="s">
        <v>80</v>
      </c>
      <c r="F1695" s="327" t="s">
        <v>4179</v>
      </c>
      <c r="G1695" s="330">
        <v>2</v>
      </c>
      <c r="H1695" s="331">
        <v>15</v>
      </c>
      <c r="I1695" s="332">
        <v>1.35E-2</v>
      </c>
      <c r="J1695" s="327" t="s">
        <v>3538</v>
      </c>
      <c r="K1695" s="189">
        <v>1440</v>
      </c>
      <c r="L1695" s="189"/>
      <c r="M1695" s="204">
        <f t="shared" si="29"/>
        <v>0</v>
      </c>
    </row>
    <row r="1696" spans="1:13" ht="15" customHeight="1">
      <c r="A1696" s="327" t="s">
        <v>4994</v>
      </c>
      <c r="B1696" s="414" t="s">
        <v>3799</v>
      </c>
      <c r="C1696" s="634" t="s">
        <v>3509</v>
      </c>
      <c r="D1696" s="327" t="s">
        <v>4118</v>
      </c>
      <c r="E1696" s="327" t="s">
        <v>3797</v>
      </c>
      <c r="F1696" s="327" t="s">
        <v>4180</v>
      </c>
      <c r="G1696" s="330">
        <v>2</v>
      </c>
      <c r="H1696" s="331">
        <v>15</v>
      </c>
      <c r="I1696" s="332">
        <v>1.35E-2</v>
      </c>
      <c r="J1696" s="327" t="s">
        <v>3538</v>
      </c>
      <c r="K1696" s="189">
        <v>1630</v>
      </c>
      <c r="L1696" s="189"/>
      <c r="M1696" s="204">
        <f t="shared" si="29"/>
        <v>0</v>
      </c>
    </row>
    <row r="1697" spans="1:13" ht="15" customHeight="1">
      <c r="A1697" s="327" t="s">
        <v>4994</v>
      </c>
      <c r="B1697" s="414" t="s">
        <v>3543</v>
      </c>
      <c r="C1697" s="634" t="s">
        <v>3509</v>
      </c>
      <c r="D1697" s="327" t="s">
        <v>3540</v>
      </c>
      <c r="E1697" s="327" t="s">
        <v>32</v>
      </c>
      <c r="F1697" s="327" t="s">
        <v>3541</v>
      </c>
      <c r="G1697" s="330">
        <v>1</v>
      </c>
      <c r="H1697" s="331">
        <v>28</v>
      </c>
      <c r="I1697" s="332">
        <v>4.8000000000000001E-2</v>
      </c>
      <c r="J1697" s="327" t="s">
        <v>3542</v>
      </c>
      <c r="K1697" s="189">
        <v>1380</v>
      </c>
      <c r="L1697" s="189"/>
      <c r="M1697" s="204">
        <f t="shared" si="29"/>
        <v>0</v>
      </c>
    </row>
    <row r="1698" spans="1:13" ht="15" customHeight="1">
      <c r="A1698" s="327" t="s">
        <v>4994</v>
      </c>
      <c r="B1698" s="414" t="s">
        <v>3742</v>
      </c>
      <c r="C1698" s="634" t="s">
        <v>3509</v>
      </c>
      <c r="D1698" s="327" t="s">
        <v>3540</v>
      </c>
      <c r="E1698" s="327" t="s">
        <v>80</v>
      </c>
      <c r="F1698" s="327" t="s">
        <v>3741</v>
      </c>
      <c r="G1698" s="330">
        <v>1</v>
      </c>
      <c r="H1698" s="331">
        <v>28</v>
      </c>
      <c r="I1698" s="332">
        <v>4.8000000000000001E-2</v>
      </c>
      <c r="J1698" s="327" t="s">
        <v>3542</v>
      </c>
      <c r="K1698" s="189">
        <v>1380</v>
      </c>
      <c r="L1698" s="189"/>
      <c r="M1698" s="204">
        <f t="shared" si="29"/>
        <v>0</v>
      </c>
    </row>
    <row r="1699" spans="1:13" ht="15" customHeight="1">
      <c r="A1699" s="327" t="s">
        <v>4994</v>
      </c>
      <c r="B1699" s="414" t="s">
        <v>3801</v>
      </c>
      <c r="C1699" s="634" t="s">
        <v>3509</v>
      </c>
      <c r="D1699" s="327" t="s">
        <v>3540</v>
      </c>
      <c r="E1699" s="327" t="s">
        <v>3797</v>
      </c>
      <c r="F1699" s="327" t="s">
        <v>3800</v>
      </c>
      <c r="G1699" s="330">
        <v>1</v>
      </c>
      <c r="H1699" s="331">
        <v>28</v>
      </c>
      <c r="I1699" s="332">
        <v>4.8000000000000001E-2</v>
      </c>
      <c r="J1699" s="327" t="s">
        <v>3542</v>
      </c>
      <c r="K1699" s="189">
        <v>1530</v>
      </c>
      <c r="L1699" s="189"/>
      <c r="M1699" s="204">
        <f t="shared" si="29"/>
        <v>0</v>
      </c>
    </row>
    <row r="1700" spans="1:13" ht="15" customHeight="1">
      <c r="A1700" s="327" t="s">
        <v>4994</v>
      </c>
      <c r="B1700" s="414" t="s">
        <v>3548</v>
      </c>
      <c r="C1700" s="634" t="s">
        <v>3509</v>
      </c>
      <c r="D1700" s="327" t="s">
        <v>3545</v>
      </c>
      <c r="E1700" s="327" t="s">
        <v>32</v>
      </c>
      <c r="F1700" s="636" t="s">
        <v>3546</v>
      </c>
      <c r="G1700" s="330">
        <v>3</v>
      </c>
      <c r="H1700" s="331">
        <v>19.666666666666668</v>
      </c>
      <c r="I1700" s="332">
        <v>3.6333333333333336E-2</v>
      </c>
      <c r="J1700" s="327" t="s">
        <v>3547</v>
      </c>
      <c r="K1700" s="189">
        <v>4330</v>
      </c>
      <c r="L1700" s="189"/>
      <c r="M1700" s="204">
        <f t="shared" si="29"/>
        <v>0</v>
      </c>
    </row>
    <row r="1701" spans="1:13" ht="15" customHeight="1">
      <c r="A1701" s="327" t="s">
        <v>4994</v>
      </c>
      <c r="B1701" s="414" t="s">
        <v>3745</v>
      </c>
      <c r="C1701" s="634" t="s">
        <v>3509</v>
      </c>
      <c r="D1701" s="327" t="s">
        <v>3545</v>
      </c>
      <c r="E1701" s="327" t="s">
        <v>80</v>
      </c>
      <c r="F1701" s="636" t="s">
        <v>3744</v>
      </c>
      <c r="G1701" s="330">
        <v>3</v>
      </c>
      <c r="H1701" s="331">
        <v>19.666666666666668</v>
      </c>
      <c r="I1701" s="332">
        <v>3.6333333333333336E-2</v>
      </c>
      <c r="J1701" s="327" t="s">
        <v>3547</v>
      </c>
      <c r="K1701" s="189">
        <v>4330</v>
      </c>
      <c r="L1701" s="189"/>
      <c r="M1701" s="204">
        <f t="shared" si="29"/>
        <v>0</v>
      </c>
    </row>
    <row r="1702" spans="1:13" ht="15" customHeight="1">
      <c r="A1702" s="327" t="s">
        <v>4994</v>
      </c>
      <c r="B1702" s="414" t="s">
        <v>3804</v>
      </c>
      <c r="C1702" s="634" t="s">
        <v>3509</v>
      </c>
      <c r="D1702" s="327" t="s">
        <v>3545</v>
      </c>
      <c r="E1702" s="327" t="s">
        <v>3797</v>
      </c>
      <c r="F1702" s="636" t="s">
        <v>3803</v>
      </c>
      <c r="G1702" s="330">
        <v>3</v>
      </c>
      <c r="H1702" s="331">
        <v>19.666666666666668</v>
      </c>
      <c r="I1702" s="332">
        <v>3.6333333333333336E-2</v>
      </c>
      <c r="J1702" s="327" t="s">
        <v>3547</v>
      </c>
      <c r="K1702" s="189">
        <v>4620</v>
      </c>
      <c r="L1702" s="189"/>
      <c r="M1702" s="204">
        <f t="shared" si="29"/>
        <v>0</v>
      </c>
    </row>
    <row r="1703" spans="1:13" ht="15" customHeight="1">
      <c r="A1703" s="327" t="s">
        <v>4994</v>
      </c>
      <c r="B1703" s="414" t="s">
        <v>3552</v>
      </c>
      <c r="C1703" s="634" t="s">
        <v>3509</v>
      </c>
      <c r="D1703" s="327" t="s">
        <v>3549</v>
      </c>
      <c r="E1703" s="327" t="s">
        <v>32</v>
      </c>
      <c r="F1703" s="636" t="s">
        <v>3550</v>
      </c>
      <c r="G1703" s="330">
        <v>3</v>
      </c>
      <c r="H1703" s="331">
        <v>16.666666666666668</v>
      </c>
      <c r="I1703" s="332">
        <v>3.4333333333333334E-2</v>
      </c>
      <c r="J1703" s="327" t="s">
        <v>3551</v>
      </c>
      <c r="K1703" s="189">
        <v>3710</v>
      </c>
      <c r="L1703" s="189"/>
      <c r="M1703" s="204">
        <f t="shared" si="29"/>
        <v>0</v>
      </c>
    </row>
    <row r="1704" spans="1:13" ht="15" customHeight="1">
      <c r="A1704" s="327" t="s">
        <v>4994</v>
      </c>
      <c r="B1704" s="414" t="s">
        <v>3747</v>
      </c>
      <c r="C1704" s="634" t="s">
        <v>3509</v>
      </c>
      <c r="D1704" s="327" t="s">
        <v>3549</v>
      </c>
      <c r="E1704" s="327" t="s">
        <v>80</v>
      </c>
      <c r="F1704" s="636" t="s">
        <v>3746</v>
      </c>
      <c r="G1704" s="330">
        <v>3</v>
      </c>
      <c r="H1704" s="331">
        <v>16.666666666666668</v>
      </c>
      <c r="I1704" s="332">
        <v>3.4333333333333334E-2</v>
      </c>
      <c r="J1704" s="327" t="s">
        <v>3551</v>
      </c>
      <c r="K1704" s="189">
        <v>3710</v>
      </c>
      <c r="L1704" s="189"/>
      <c r="M1704" s="204">
        <f t="shared" si="29"/>
        <v>0</v>
      </c>
    </row>
    <row r="1705" spans="1:13" ht="15" customHeight="1">
      <c r="A1705" s="327" t="s">
        <v>4994</v>
      </c>
      <c r="B1705" s="414" t="s">
        <v>3806</v>
      </c>
      <c r="C1705" s="634" t="s">
        <v>3509</v>
      </c>
      <c r="D1705" s="327" t="s">
        <v>3549</v>
      </c>
      <c r="E1705" s="327" t="s">
        <v>3797</v>
      </c>
      <c r="F1705" s="636" t="s">
        <v>3805</v>
      </c>
      <c r="G1705" s="330">
        <v>3</v>
      </c>
      <c r="H1705" s="331">
        <v>16.666666666666668</v>
      </c>
      <c r="I1705" s="332">
        <v>3.4333333333333334E-2</v>
      </c>
      <c r="J1705" s="327" t="s">
        <v>3551</v>
      </c>
      <c r="K1705" s="189">
        <v>3910</v>
      </c>
      <c r="L1705" s="189"/>
      <c r="M1705" s="204">
        <f t="shared" si="29"/>
        <v>0</v>
      </c>
    </row>
    <row r="1706" spans="1:13" ht="15" customHeight="1">
      <c r="A1706" s="327" t="s">
        <v>4994</v>
      </c>
      <c r="B1706" s="414" t="s">
        <v>3556</v>
      </c>
      <c r="C1706" s="634" t="s">
        <v>3509</v>
      </c>
      <c r="D1706" s="327" t="s">
        <v>3553</v>
      </c>
      <c r="E1706" s="327" t="s">
        <v>32</v>
      </c>
      <c r="F1706" s="636" t="s">
        <v>3554</v>
      </c>
      <c r="G1706" s="330">
        <v>3</v>
      </c>
      <c r="H1706" s="331">
        <v>13.333333333333334</v>
      </c>
      <c r="I1706" s="332">
        <v>3.0333333333333334E-2</v>
      </c>
      <c r="J1706" s="327" t="s">
        <v>3555</v>
      </c>
      <c r="K1706" s="189">
        <v>3170</v>
      </c>
      <c r="L1706" s="189"/>
      <c r="M1706" s="204">
        <f t="shared" si="29"/>
        <v>0</v>
      </c>
    </row>
    <row r="1707" spans="1:13" ht="15" customHeight="1">
      <c r="A1707" s="327" t="s">
        <v>4994</v>
      </c>
      <c r="B1707" s="414" t="s">
        <v>3749</v>
      </c>
      <c r="C1707" s="634" t="s">
        <v>3509</v>
      </c>
      <c r="D1707" s="327" t="s">
        <v>3553</v>
      </c>
      <c r="E1707" s="327" t="s">
        <v>80</v>
      </c>
      <c r="F1707" s="636" t="s">
        <v>3748</v>
      </c>
      <c r="G1707" s="330">
        <v>3</v>
      </c>
      <c r="H1707" s="331">
        <v>13.333333333333334</v>
      </c>
      <c r="I1707" s="332">
        <v>3.0333333333333334E-2</v>
      </c>
      <c r="J1707" s="327" t="s">
        <v>3555</v>
      </c>
      <c r="K1707" s="189">
        <v>3170</v>
      </c>
      <c r="L1707" s="189"/>
      <c r="M1707" s="204">
        <f t="shared" si="29"/>
        <v>0</v>
      </c>
    </row>
    <row r="1708" spans="1:13" ht="15" customHeight="1">
      <c r="A1708" s="327" t="s">
        <v>4994</v>
      </c>
      <c r="B1708" s="414" t="s">
        <v>3808</v>
      </c>
      <c r="C1708" s="634" t="s">
        <v>3509</v>
      </c>
      <c r="D1708" s="327" t="s">
        <v>3553</v>
      </c>
      <c r="E1708" s="327" t="s">
        <v>3797</v>
      </c>
      <c r="F1708" s="636" t="s">
        <v>3807</v>
      </c>
      <c r="G1708" s="330">
        <v>3</v>
      </c>
      <c r="H1708" s="331">
        <v>13.333333333333334</v>
      </c>
      <c r="I1708" s="332">
        <v>3.0333333333333334E-2</v>
      </c>
      <c r="J1708" s="327" t="s">
        <v>3555</v>
      </c>
      <c r="K1708" s="189">
        <v>3410</v>
      </c>
      <c r="L1708" s="189"/>
      <c r="M1708" s="204">
        <f t="shared" si="29"/>
        <v>0</v>
      </c>
    </row>
    <row r="1709" spans="1:13" ht="15" customHeight="1">
      <c r="A1709" s="327" t="s">
        <v>4994</v>
      </c>
      <c r="B1709" s="414" t="s">
        <v>3561</v>
      </c>
      <c r="C1709" s="634" t="s">
        <v>3509</v>
      </c>
      <c r="D1709" s="327" t="s">
        <v>3558</v>
      </c>
      <c r="E1709" s="327" t="s">
        <v>32</v>
      </c>
      <c r="F1709" s="636" t="s">
        <v>3559</v>
      </c>
      <c r="G1709" s="330">
        <v>6</v>
      </c>
      <c r="H1709" s="331">
        <v>15</v>
      </c>
      <c r="I1709" s="332">
        <v>2.3333333333333334E-2</v>
      </c>
      <c r="J1709" s="327" t="s">
        <v>3560</v>
      </c>
      <c r="K1709" s="189">
        <v>5400</v>
      </c>
      <c r="L1709" s="189"/>
      <c r="M1709" s="204">
        <f t="shared" si="29"/>
        <v>0</v>
      </c>
    </row>
    <row r="1710" spans="1:13" ht="15" customHeight="1">
      <c r="A1710" s="327" t="s">
        <v>4994</v>
      </c>
      <c r="B1710" s="414" t="s">
        <v>3752</v>
      </c>
      <c r="C1710" s="634" t="s">
        <v>3509</v>
      </c>
      <c r="D1710" s="327" t="s">
        <v>3558</v>
      </c>
      <c r="E1710" s="327" t="s">
        <v>80</v>
      </c>
      <c r="F1710" s="636" t="s">
        <v>3751</v>
      </c>
      <c r="G1710" s="330">
        <v>6</v>
      </c>
      <c r="H1710" s="331">
        <v>15</v>
      </c>
      <c r="I1710" s="332">
        <v>2.3333333333333334E-2</v>
      </c>
      <c r="J1710" s="327" t="s">
        <v>3560</v>
      </c>
      <c r="K1710" s="189">
        <v>5400</v>
      </c>
      <c r="L1710" s="189"/>
      <c r="M1710" s="204">
        <f t="shared" si="29"/>
        <v>0</v>
      </c>
    </row>
    <row r="1711" spans="1:13" ht="15" customHeight="1">
      <c r="A1711" s="327" t="s">
        <v>4994</v>
      </c>
      <c r="B1711" s="414" t="s">
        <v>3811</v>
      </c>
      <c r="C1711" s="634" t="s">
        <v>3509</v>
      </c>
      <c r="D1711" s="327" t="s">
        <v>3558</v>
      </c>
      <c r="E1711" s="327" t="s">
        <v>3797</v>
      </c>
      <c r="F1711" s="636" t="s">
        <v>3810</v>
      </c>
      <c r="G1711" s="330">
        <v>6</v>
      </c>
      <c r="H1711" s="331">
        <v>15</v>
      </c>
      <c r="I1711" s="332">
        <v>2.3333333333333334E-2</v>
      </c>
      <c r="J1711" s="327" t="s">
        <v>3560</v>
      </c>
      <c r="K1711" s="189">
        <v>5850</v>
      </c>
      <c r="L1711" s="189"/>
      <c r="M1711" s="204">
        <f t="shared" si="29"/>
        <v>0</v>
      </c>
    </row>
    <row r="1712" spans="1:13" ht="15" customHeight="1">
      <c r="A1712" s="327" t="s">
        <v>4994</v>
      </c>
      <c r="B1712" s="414" t="s">
        <v>3565</v>
      </c>
      <c r="C1712" s="634" t="s">
        <v>3509</v>
      </c>
      <c r="D1712" s="327" t="s">
        <v>3562</v>
      </c>
      <c r="E1712" s="327" t="s">
        <v>32</v>
      </c>
      <c r="F1712" s="636" t="s">
        <v>3563</v>
      </c>
      <c r="G1712" s="330">
        <v>6</v>
      </c>
      <c r="H1712" s="331">
        <v>16.5</v>
      </c>
      <c r="I1712" s="332">
        <v>2.5333333333333333E-2</v>
      </c>
      <c r="J1712" s="327" t="s">
        <v>3564</v>
      </c>
      <c r="K1712" s="189">
        <v>5940</v>
      </c>
      <c r="L1712" s="189"/>
      <c r="M1712" s="204">
        <f t="shared" si="29"/>
        <v>0</v>
      </c>
    </row>
    <row r="1713" spans="1:13" ht="15" customHeight="1">
      <c r="A1713" s="327" t="s">
        <v>4994</v>
      </c>
      <c r="B1713" s="414" t="s">
        <v>3754</v>
      </c>
      <c r="C1713" s="634" t="s">
        <v>3509</v>
      </c>
      <c r="D1713" s="327" t="s">
        <v>3562</v>
      </c>
      <c r="E1713" s="327" t="s">
        <v>80</v>
      </c>
      <c r="F1713" s="636" t="s">
        <v>3753</v>
      </c>
      <c r="G1713" s="330">
        <v>6</v>
      </c>
      <c r="H1713" s="331">
        <v>16.5</v>
      </c>
      <c r="I1713" s="332">
        <v>2.5333333333333333E-2</v>
      </c>
      <c r="J1713" s="327" t="s">
        <v>3564</v>
      </c>
      <c r="K1713" s="189">
        <v>5940</v>
      </c>
      <c r="L1713" s="189"/>
      <c r="M1713" s="204">
        <f t="shared" si="29"/>
        <v>0</v>
      </c>
    </row>
    <row r="1714" spans="1:13" ht="15" customHeight="1">
      <c r="A1714" s="327" t="s">
        <v>4994</v>
      </c>
      <c r="B1714" s="414" t="s">
        <v>3813</v>
      </c>
      <c r="C1714" s="634" t="s">
        <v>3509</v>
      </c>
      <c r="D1714" s="327" t="s">
        <v>3562</v>
      </c>
      <c r="E1714" s="327" t="s">
        <v>3797</v>
      </c>
      <c r="F1714" s="636" t="s">
        <v>3812</v>
      </c>
      <c r="G1714" s="330">
        <v>6</v>
      </c>
      <c r="H1714" s="331">
        <v>16.5</v>
      </c>
      <c r="I1714" s="332">
        <v>2.5333333333333333E-2</v>
      </c>
      <c r="J1714" s="327" t="s">
        <v>3564</v>
      </c>
      <c r="K1714" s="189">
        <v>6460</v>
      </c>
      <c r="L1714" s="189"/>
      <c r="M1714" s="204">
        <f t="shared" si="29"/>
        <v>0</v>
      </c>
    </row>
    <row r="1715" spans="1:13" ht="15" customHeight="1">
      <c r="A1715" s="327" t="s">
        <v>4994</v>
      </c>
      <c r="B1715" s="414" t="s">
        <v>3568</v>
      </c>
      <c r="C1715" s="634" t="s">
        <v>3509</v>
      </c>
      <c r="D1715" s="327" t="s">
        <v>3566</v>
      </c>
      <c r="E1715" s="327" t="s">
        <v>32</v>
      </c>
      <c r="F1715" s="636" t="s">
        <v>3567</v>
      </c>
      <c r="G1715" s="330">
        <v>6</v>
      </c>
      <c r="H1715" s="331">
        <v>22.5</v>
      </c>
      <c r="I1715" s="332">
        <v>3.6666666666666667E-2</v>
      </c>
      <c r="J1715" s="327" t="s">
        <v>3560</v>
      </c>
      <c r="K1715" s="189">
        <v>8020</v>
      </c>
      <c r="L1715" s="189"/>
      <c r="M1715" s="204">
        <f t="shared" si="29"/>
        <v>0</v>
      </c>
    </row>
    <row r="1716" spans="1:13" ht="15" customHeight="1">
      <c r="A1716" s="327" t="s">
        <v>4994</v>
      </c>
      <c r="B1716" s="414" t="s">
        <v>3756</v>
      </c>
      <c r="C1716" s="634" t="s">
        <v>3509</v>
      </c>
      <c r="D1716" s="327" t="s">
        <v>3566</v>
      </c>
      <c r="E1716" s="327" t="s">
        <v>80</v>
      </c>
      <c r="F1716" s="636" t="s">
        <v>3755</v>
      </c>
      <c r="G1716" s="330">
        <v>6</v>
      </c>
      <c r="H1716" s="331">
        <v>22.5</v>
      </c>
      <c r="I1716" s="332">
        <v>3.6666666666666667E-2</v>
      </c>
      <c r="J1716" s="327" t="s">
        <v>3560</v>
      </c>
      <c r="K1716" s="189">
        <v>8020</v>
      </c>
      <c r="L1716" s="189"/>
      <c r="M1716" s="204">
        <f t="shared" si="29"/>
        <v>0</v>
      </c>
    </row>
    <row r="1717" spans="1:13" ht="15" customHeight="1">
      <c r="A1717" s="327" t="s">
        <v>4994</v>
      </c>
      <c r="B1717" s="414" t="s">
        <v>3815</v>
      </c>
      <c r="C1717" s="634" t="s">
        <v>3509</v>
      </c>
      <c r="D1717" s="327" t="s">
        <v>3566</v>
      </c>
      <c r="E1717" s="327" t="s">
        <v>3797</v>
      </c>
      <c r="F1717" s="636" t="s">
        <v>3814</v>
      </c>
      <c r="G1717" s="330">
        <v>6</v>
      </c>
      <c r="H1717" s="331">
        <v>22.5</v>
      </c>
      <c r="I1717" s="332">
        <v>3.6666666666666667E-2</v>
      </c>
      <c r="J1717" s="327" t="s">
        <v>3560</v>
      </c>
      <c r="K1717" s="189">
        <v>8480</v>
      </c>
      <c r="L1717" s="189"/>
      <c r="M1717" s="204">
        <f t="shared" si="29"/>
        <v>0</v>
      </c>
    </row>
    <row r="1718" spans="1:13" ht="15" customHeight="1">
      <c r="A1718" s="327" t="s">
        <v>4994</v>
      </c>
      <c r="B1718" s="414" t="s">
        <v>3571</v>
      </c>
      <c r="C1718" s="634" t="s">
        <v>3509</v>
      </c>
      <c r="D1718" s="327" t="s">
        <v>3569</v>
      </c>
      <c r="E1718" s="327" t="s">
        <v>32</v>
      </c>
      <c r="F1718" s="636" t="s">
        <v>3570</v>
      </c>
      <c r="G1718" s="330">
        <v>2</v>
      </c>
      <c r="H1718" s="331">
        <v>72.5</v>
      </c>
      <c r="I1718" s="332">
        <v>0</v>
      </c>
      <c r="J1718" s="327" t="s">
        <v>3564</v>
      </c>
      <c r="K1718" s="189">
        <v>8570</v>
      </c>
      <c r="L1718" s="189"/>
      <c r="M1718" s="204">
        <f t="shared" si="29"/>
        <v>0</v>
      </c>
    </row>
    <row r="1719" spans="1:13" ht="15" customHeight="1">
      <c r="A1719" s="327" t="s">
        <v>4994</v>
      </c>
      <c r="B1719" s="414" t="s">
        <v>3758</v>
      </c>
      <c r="C1719" s="634" t="s">
        <v>3509</v>
      </c>
      <c r="D1719" s="327" t="s">
        <v>3569</v>
      </c>
      <c r="E1719" s="327" t="s">
        <v>80</v>
      </c>
      <c r="F1719" s="636" t="s">
        <v>3757</v>
      </c>
      <c r="G1719" s="330">
        <v>2</v>
      </c>
      <c r="H1719" s="331">
        <v>72.5</v>
      </c>
      <c r="I1719" s="332">
        <v>0</v>
      </c>
      <c r="J1719" s="327" t="s">
        <v>3564</v>
      </c>
      <c r="K1719" s="189">
        <v>8570</v>
      </c>
      <c r="L1719" s="189"/>
      <c r="M1719" s="204">
        <f t="shared" si="29"/>
        <v>0</v>
      </c>
    </row>
    <row r="1720" spans="1:13" ht="15" customHeight="1">
      <c r="A1720" s="327" t="s">
        <v>4994</v>
      </c>
      <c r="B1720" s="414" t="s">
        <v>3817</v>
      </c>
      <c r="C1720" s="634" t="s">
        <v>3509</v>
      </c>
      <c r="D1720" s="327" t="s">
        <v>3569</v>
      </c>
      <c r="E1720" s="327" t="s">
        <v>3797</v>
      </c>
      <c r="F1720" s="636" t="s">
        <v>4181</v>
      </c>
      <c r="G1720" s="330">
        <v>2</v>
      </c>
      <c r="H1720" s="331">
        <v>72.5</v>
      </c>
      <c r="I1720" s="332">
        <v>0</v>
      </c>
      <c r="J1720" s="327" t="s">
        <v>3564</v>
      </c>
      <c r="K1720" s="189">
        <v>9100</v>
      </c>
      <c r="L1720" s="189"/>
      <c r="M1720" s="204">
        <f t="shared" si="29"/>
        <v>0</v>
      </c>
    </row>
    <row r="1721" spans="1:13" ht="15" customHeight="1">
      <c r="A1721" s="327" t="s">
        <v>4994</v>
      </c>
      <c r="B1721" s="414" t="s">
        <v>3575</v>
      </c>
      <c r="C1721" s="634" t="s">
        <v>3509</v>
      </c>
      <c r="D1721" s="327" t="s">
        <v>3572</v>
      </c>
      <c r="E1721" s="327" t="s">
        <v>32</v>
      </c>
      <c r="F1721" s="636" t="s">
        <v>3573</v>
      </c>
      <c r="G1721" s="330">
        <v>2</v>
      </c>
      <c r="H1721" s="331">
        <v>61</v>
      </c>
      <c r="I1721" s="332">
        <v>0</v>
      </c>
      <c r="J1721" s="327" t="s">
        <v>3574</v>
      </c>
      <c r="K1721" s="189">
        <v>6990</v>
      </c>
      <c r="L1721" s="189"/>
      <c r="M1721" s="204">
        <f t="shared" si="29"/>
        <v>0</v>
      </c>
    </row>
    <row r="1722" spans="1:13" ht="15" customHeight="1">
      <c r="A1722" s="327" t="s">
        <v>4994</v>
      </c>
      <c r="B1722" s="414" t="s">
        <v>3760</v>
      </c>
      <c r="C1722" s="634" t="s">
        <v>3509</v>
      </c>
      <c r="D1722" s="327" t="s">
        <v>3572</v>
      </c>
      <c r="E1722" s="327" t="s">
        <v>80</v>
      </c>
      <c r="F1722" s="636" t="s">
        <v>3759</v>
      </c>
      <c r="G1722" s="330">
        <v>2</v>
      </c>
      <c r="H1722" s="331">
        <v>61</v>
      </c>
      <c r="I1722" s="332">
        <v>0</v>
      </c>
      <c r="J1722" s="327" t="s">
        <v>3574</v>
      </c>
      <c r="K1722" s="189">
        <v>6990</v>
      </c>
      <c r="L1722" s="189"/>
      <c r="M1722" s="204">
        <f t="shared" si="29"/>
        <v>0</v>
      </c>
    </row>
    <row r="1723" spans="1:13" ht="15" customHeight="1">
      <c r="A1723" s="327" t="s">
        <v>4994</v>
      </c>
      <c r="B1723" s="414" t="s">
        <v>3819</v>
      </c>
      <c r="C1723" s="634" t="s">
        <v>3509</v>
      </c>
      <c r="D1723" s="327" t="s">
        <v>3572</v>
      </c>
      <c r="E1723" s="327" t="s">
        <v>3797</v>
      </c>
      <c r="F1723" s="636" t="s">
        <v>3818</v>
      </c>
      <c r="G1723" s="330">
        <v>2</v>
      </c>
      <c r="H1723" s="331">
        <v>61</v>
      </c>
      <c r="I1723" s="332">
        <v>0</v>
      </c>
      <c r="J1723" s="327" t="s">
        <v>3574</v>
      </c>
      <c r="K1723" s="189">
        <v>7350</v>
      </c>
      <c r="L1723" s="189"/>
      <c r="M1723" s="204">
        <f t="shared" si="29"/>
        <v>0</v>
      </c>
    </row>
    <row r="1724" spans="1:13" ht="15" customHeight="1">
      <c r="A1724" s="327" t="s">
        <v>4994</v>
      </c>
      <c r="B1724" s="414" t="s">
        <v>3579</v>
      </c>
      <c r="C1724" s="634" t="s">
        <v>3509</v>
      </c>
      <c r="D1724" s="327" t="s">
        <v>3576</v>
      </c>
      <c r="E1724" s="327" t="s">
        <v>32</v>
      </c>
      <c r="F1724" s="636" t="s">
        <v>3577</v>
      </c>
      <c r="G1724" s="330">
        <v>2</v>
      </c>
      <c r="H1724" s="331">
        <v>65.5</v>
      </c>
      <c r="I1724" s="332">
        <v>0</v>
      </c>
      <c r="J1724" s="327" t="s">
        <v>3578</v>
      </c>
      <c r="K1724" s="189">
        <v>7590</v>
      </c>
      <c r="L1724" s="189"/>
      <c r="M1724" s="204">
        <f t="shared" si="29"/>
        <v>0</v>
      </c>
    </row>
    <row r="1725" spans="1:13" ht="15" customHeight="1">
      <c r="A1725" s="327" t="s">
        <v>4994</v>
      </c>
      <c r="B1725" s="414" t="s">
        <v>3762</v>
      </c>
      <c r="C1725" s="634" t="s">
        <v>3509</v>
      </c>
      <c r="D1725" s="327" t="s">
        <v>3576</v>
      </c>
      <c r="E1725" s="327" t="s">
        <v>80</v>
      </c>
      <c r="F1725" s="636" t="s">
        <v>3761</v>
      </c>
      <c r="G1725" s="330">
        <v>2</v>
      </c>
      <c r="H1725" s="331">
        <v>65.5</v>
      </c>
      <c r="I1725" s="332">
        <v>0</v>
      </c>
      <c r="J1725" s="327" t="s">
        <v>3578</v>
      </c>
      <c r="K1725" s="189">
        <v>7590</v>
      </c>
      <c r="L1725" s="189"/>
      <c r="M1725" s="204">
        <f t="shared" si="29"/>
        <v>0</v>
      </c>
    </row>
    <row r="1726" spans="1:13" ht="15" customHeight="1">
      <c r="A1726" s="327" t="s">
        <v>4994</v>
      </c>
      <c r="B1726" s="414" t="s">
        <v>3821</v>
      </c>
      <c r="C1726" s="634" t="s">
        <v>3509</v>
      </c>
      <c r="D1726" s="327" t="s">
        <v>3576</v>
      </c>
      <c r="E1726" s="327" t="s">
        <v>3797</v>
      </c>
      <c r="F1726" s="636" t="s">
        <v>3820</v>
      </c>
      <c r="G1726" s="330">
        <v>2</v>
      </c>
      <c r="H1726" s="331">
        <v>65.5</v>
      </c>
      <c r="I1726" s="332">
        <v>0</v>
      </c>
      <c r="J1726" s="327" t="s">
        <v>3578</v>
      </c>
      <c r="K1726" s="189">
        <v>8000</v>
      </c>
      <c r="L1726" s="189"/>
      <c r="M1726" s="204">
        <f t="shared" si="29"/>
        <v>0</v>
      </c>
    </row>
    <row r="1727" spans="1:13" ht="15" customHeight="1">
      <c r="A1727" s="327" t="s">
        <v>4994</v>
      </c>
      <c r="B1727" s="414" t="s">
        <v>3584</v>
      </c>
      <c r="C1727" s="634" t="s">
        <v>3509</v>
      </c>
      <c r="D1727" s="327" t="s">
        <v>3581</v>
      </c>
      <c r="E1727" s="327" t="s">
        <v>32</v>
      </c>
      <c r="F1727" s="327" t="s">
        <v>3582</v>
      </c>
      <c r="G1727" s="330">
        <v>4</v>
      </c>
      <c r="H1727" s="331">
        <v>15.75</v>
      </c>
      <c r="I1727" s="332">
        <v>0</v>
      </c>
      <c r="J1727" s="327" t="s">
        <v>3583</v>
      </c>
      <c r="K1727" s="189">
        <v>4110</v>
      </c>
      <c r="L1727" s="189"/>
      <c r="M1727" s="204">
        <f t="shared" si="29"/>
        <v>0</v>
      </c>
    </row>
    <row r="1728" spans="1:13" ht="15" customHeight="1">
      <c r="A1728" s="327" t="s">
        <v>4994</v>
      </c>
      <c r="B1728" s="414" t="s">
        <v>3765</v>
      </c>
      <c r="C1728" s="634" t="s">
        <v>3509</v>
      </c>
      <c r="D1728" s="327" t="s">
        <v>3581</v>
      </c>
      <c r="E1728" s="327" t="s">
        <v>80</v>
      </c>
      <c r="F1728" s="327" t="s">
        <v>3764</v>
      </c>
      <c r="G1728" s="330">
        <v>4</v>
      </c>
      <c r="H1728" s="331">
        <v>15.75</v>
      </c>
      <c r="I1728" s="332">
        <v>0</v>
      </c>
      <c r="J1728" s="327" t="s">
        <v>3583</v>
      </c>
      <c r="K1728" s="189">
        <v>4110</v>
      </c>
      <c r="L1728" s="189"/>
      <c r="M1728" s="204">
        <f t="shared" si="29"/>
        <v>0</v>
      </c>
    </row>
    <row r="1729" spans="1:13" ht="15" customHeight="1">
      <c r="A1729" s="327" t="s">
        <v>4994</v>
      </c>
      <c r="B1729" s="414" t="s">
        <v>3824</v>
      </c>
      <c r="C1729" s="634" t="s">
        <v>3509</v>
      </c>
      <c r="D1729" s="327" t="s">
        <v>3581</v>
      </c>
      <c r="E1729" s="327" t="s">
        <v>3797</v>
      </c>
      <c r="F1729" s="327" t="s">
        <v>3823</v>
      </c>
      <c r="G1729" s="330">
        <v>4</v>
      </c>
      <c r="H1729" s="331">
        <v>15.75</v>
      </c>
      <c r="I1729" s="332">
        <v>0</v>
      </c>
      <c r="J1729" s="327" t="s">
        <v>3583</v>
      </c>
      <c r="K1729" s="189">
        <v>4460</v>
      </c>
      <c r="L1729" s="189"/>
      <c r="M1729" s="204">
        <f t="shared" si="29"/>
        <v>0</v>
      </c>
    </row>
    <row r="1730" spans="1:13" ht="15" customHeight="1">
      <c r="A1730" s="327" t="s">
        <v>4994</v>
      </c>
      <c r="B1730" s="414" t="s">
        <v>3589</v>
      </c>
      <c r="C1730" s="634" t="s">
        <v>3509</v>
      </c>
      <c r="D1730" s="327" t="s">
        <v>3586</v>
      </c>
      <c r="E1730" s="327" t="s">
        <v>32</v>
      </c>
      <c r="F1730" s="327" t="s">
        <v>3587</v>
      </c>
      <c r="G1730" s="330">
        <v>2</v>
      </c>
      <c r="H1730" s="331">
        <v>6</v>
      </c>
      <c r="I1730" s="332">
        <v>0</v>
      </c>
      <c r="J1730" s="327" t="s">
        <v>3588</v>
      </c>
      <c r="K1730" s="189">
        <v>1050</v>
      </c>
      <c r="L1730" s="189"/>
      <c r="M1730" s="204">
        <f t="shared" si="29"/>
        <v>0</v>
      </c>
    </row>
    <row r="1731" spans="1:13" ht="15" customHeight="1">
      <c r="A1731" s="327" t="s">
        <v>4994</v>
      </c>
      <c r="B1731" s="414" t="s">
        <v>3768</v>
      </c>
      <c r="C1731" s="634" t="s">
        <v>3509</v>
      </c>
      <c r="D1731" s="327" t="s">
        <v>3586</v>
      </c>
      <c r="E1731" s="327" t="s">
        <v>80</v>
      </c>
      <c r="F1731" s="327" t="s">
        <v>3767</v>
      </c>
      <c r="G1731" s="330">
        <v>2</v>
      </c>
      <c r="H1731" s="331">
        <v>6</v>
      </c>
      <c r="I1731" s="332">
        <v>0</v>
      </c>
      <c r="J1731" s="327" t="s">
        <v>3588</v>
      </c>
      <c r="K1731" s="189">
        <v>1050</v>
      </c>
      <c r="L1731" s="189"/>
      <c r="M1731" s="204">
        <f t="shared" si="29"/>
        <v>0</v>
      </c>
    </row>
    <row r="1732" spans="1:13" ht="15" customHeight="1">
      <c r="A1732" s="327" t="s">
        <v>4994</v>
      </c>
      <c r="B1732" s="414" t="s">
        <v>3827</v>
      </c>
      <c r="C1732" s="634" t="s">
        <v>3509</v>
      </c>
      <c r="D1732" s="327" t="s">
        <v>3586</v>
      </c>
      <c r="E1732" s="327" t="s">
        <v>3797</v>
      </c>
      <c r="F1732" s="327" t="s">
        <v>3826</v>
      </c>
      <c r="G1732" s="330">
        <v>2</v>
      </c>
      <c r="H1732" s="331">
        <v>6</v>
      </c>
      <c r="I1732" s="332">
        <v>0</v>
      </c>
      <c r="J1732" s="327" t="s">
        <v>3588</v>
      </c>
      <c r="K1732" s="189">
        <v>1120</v>
      </c>
      <c r="L1732" s="189"/>
      <c r="M1732" s="204">
        <f t="shared" si="29"/>
        <v>0</v>
      </c>
    </row>
    <row r="1733" spans="1:13" ht="15" customHeight="1">
      <c r="A1733" s="327" t="s">
        <v>4994</v>
      </c>
      <c r="B1733" s="414" t="s">
        <v>3593</v>
      </c>
      <c r="C1733" s="634" t="s">
        <v>3509</v>
      </c>
      <c r="D1733" s="327" t="s">
        <v>3590</v>
      </c>
      <c r="E1733" s="327" t="s">
        <v>32</v>
      </c>
      <c r="F1733" s="327" t="s">
        <v>3591</v>
      </c>
      <c r="G1733" s="330">
        <v>2</v>
      </c>
      <c r="H1733" s="331">
        <v>7</v>
      </c>
      <c r="I1733" s="332">
        <v>0</v>
      </c>
      <c r="J1733" s="327" t="s">
        <v>3592</v>
      </c>
      <c r="K1733" s="189">
        <v>1260</v>
      </c>
      <c r="L1733" s="189"/>
      <c r="M1733" s="204">
        <f t="shared" si="29"/>
        <v>0</v>
      </c>
    </row>
    <row r="1734" spans="1:13" ht="15" customHeight="1">
      <c r="A1734" s="327" t="s">
        <v>4994</v>
      </c>
      <c r="B1734" s="414" t="s">
        <v>3770</v>
      </c>
      <c r="C1734" s="634" t="s">
        <v>3509</v>
      </c>
      <c r="D1734" s="327" t="s">
        <v>3590</v>
      </c>
      <c r="E1734" s="327" t="s">
        <v>80</v>
      </c>
      <c r="F1734" s="327" t="s">
        <v>3769</v>
      </c>
      <c r="G1734" s="330">
        <v>2</v>
      </c>
      <c r="H1734" s="331">
        <v>7</v>
      </c>
      <c r="I1734" s="332">
        <v>0</v>
      </c>
      <c r="J1734" s="327" t="s">
        <v>3592</v>
      </c>
      <c r="K1734" s="189">
        <v>1260</v>
      </c>
      <c r="L1734" s="189"/>
      <c r="M1734" s="204">
        <f t="shared" si="29"/>
        <v>0</v>
      </c>
    </row>
    <row r="1735" spans="1:13" ht="15" customHeight="1">
      <c r="A1735" s="327" t="s">
        <v>4994</v>
      </c>
      <c r="B1735" s="414" t="s">
        <v>3829</v>
      </c>
      <c r="C1735" s="634" t="s">
        <v>3509</v>
      </c>
      <c r="D1735" s="327" t="s">
        <v>3590</v>
      </c>
      <c r="E1735" s="327" t="s">
        <v>3797</v>
      </c>
      <c r="F1735" s="327" t="s">
        <v>3828</v>
      </c>
      <c r="G1735" s="330">
        <v>2</v>
      </c>
      <c r="H1735" s="331">
        <v>7</v>
      </c>
      <c r="I1735" s="332">
        <v>0</v>
      </c>
      <c r="J1735" s="327" t="s">
        <v>3592</v>
      </c>
      <c r="K1735" s="189">
        <v>1330</v>
      </c>
      <c r="L1735" s="189"/>
      <c r="M1735" s="204">
        <f t="shared" si="29"/>
        <v>0</v>
      </c>
    </row>
    <row r="1736" spans="1:13" ht="15" customHeight="1">
      <c r="A1736" s="327" t="s">
        <v>4994</v>
      </c>
      <c r="B1736" s="414" t="s">
        <v>3597</v>
      </c>
      <c r="C1736" s="634" t="s">
        <v>3509</v>
      </c>
      <c r="D1736" s="327" t="s">
        <v>3594</v>
      </c>
      <c r="E1736" s="327" t="s">
        <v>32</v>
      </c>
      <c r="F1736" s="327" t="s">
        <v>3595</v>
      </c>
      <c r="G1736" s="330">
        <v>2</v>
      </c>
      <c r="H1736" s="331">
        <v>9.5</v>
      </c>
      <c r="I1736" s="332">
        <v>0</v>
      </c>
      <c r="J1736" s="327" t="s">
        <v>3596</v>
      </c>
      <c r="K1736" s="189">
        <v>1520</v>
      </c>
      <c r="L1736" s="189"/>
      <c r="M1736" s="204">
        <f t="shared" si="29"/>
        <v>0</v>
      </c>
    </row>
    <row r="1737" spans="1:13" ht="15" customHeight="1">
      <c r="A1737" s="327" t="s">
        <v>4994</v>
      </c>
      <c r="B1737" s="414" t="s">
        <v>3772</v>
      </c>
      <c r="C1737" s="634" t="s">
        <v>3509</v>
      </c>
      <c r="D1737" s="327" t="s">
        <v>3594</v>
      </c>
      <c r="E1737" s="327" t="s">
        <v>80</v>
      </c>
      <c r="F1737" s="327" t="s">
        <v>3771</v>
      </c>
      <c r="G1737" s="330">
        <v>2</v>
      </c>
      <c r="H1737" s="331">
        <v>9.5</v>
      </c>
      <c r="I1737" s="332">
        <v>0</v>
      </c>
      <c r="J1737" s="327" t="s">
        <v>3596</v>
      </c>
      <c r="K1737" s="189">
        <v>1520</v>
      </c>
      <c r="L1737" s="189"/>
      <c r="M1737" s="204">
        <f t="shared" si="29"/>
        <v>0</v>
      </c>
    </row>
    <row r="1738" spans="1:13" ht="15" customHeight="1">
      <c r="A1738" s="327" t="s">
        <v>4994</v>
      </c>
      <c r="B1738" s="414" t="s">
        <v>3831</v>
      </c>
      <c r="C1738" s="634" t="s">
        <v>3509</v>
      </c>
      <c r="D1738" s="327" t="s">
        <v>3594</v>
      </c>
      <c r="E1738" s="327" t="s">
        <v>3797</v>
      </c>
      <c r="F1738" s="327" t="s">
        <v>3830</v>
      </c>
      <c r="G1738" s="330">
        <v>2</v>
      </c>
      <c r="H1738" s="331">
        <v>9.5</v>
      </c>
      <c r="I1738" s="332">
        <v>0</v>
      </c>
      <c r="J1738" s="327" t="s">
        <v>3596</v>
      </c>
      <c r="K1738" s="189">
        <v>1610</v>
      </c>
      <c r="L1738" s="189"/>
      <c r="M1738" s="204">
        <f t="shared" si="29"/>
        <v>0</v>
      </c>
    </row>
    <row r="1739" spans="1:13" ht="19.5" customHeight="1">
      <c r="A1739" s="327" t="s">
        <v>4994</v>
      </c>
      <c r="B1739" s="414" t="s">
        <v>3601</v>
      </c>
      <c r="C1739" s="634" t="s">
        <v>3509</v>
      </c>
      <c r="D1739" s="327" t="s">
        <v>3599</v>
      </c>
      <c r="E1739" s="327" t="s">
        <v>32</v>
      </c>
      <c r="F1739" s="636" t="s">
        <v>3600</v>
      </c>
      <c r="G1739" s="330">
        <v>3</v>
      </c>
      <c r="H1739" s="331">
        <v>17.333333333333332</v>
      </c>
      <c r="I1739" s="332">
        <v>0</v>
      </c>
      <c r="J1739" s="327" t="s">
        <v>480</v>
      </c>
      <c r="K1739" s="189">
        <v>3110</v>
      </c>
      <c r="L1739" s="189"/>
      <c r="M1739" s="204">
        <f t="shared" si="29"/>
        <v>0</v>
      </c>
    </row>
    <row r="1740" spans="1:13" ht="15" customHeight="1">
      <c r="A1740" s="327" t="s">
        <v>4994</v>
      </c>
      <c r="B1740" s="414" t="s">
        <v>3775</v>
      </c>
      <c r="C1740" s="634" t="s">
        <v>3509</v>
      </c>
      <c r="D1740" s="327" t="s">
        <v>3599</v>
      </c>
      <c r="E1740" s="327" t="s">
        <v>80</v>
      </c>
      <c r="F1740" s="636" t="s">
        <v>3774</v>
      </c>
      <c r="G1740" s="330">
        <v>3</v>
      </c>
      <c r="H1740" s="331">
        <v>17.333333333333332</v>
      </c>
      <c r="I1740" s="332">
        <v>0</v>
      </c>
      <c r="J1740" s="327" t="s">
        <v>480</v>
      </c>
      <c r="K1740" s="189">
        <v>3110</v>
      </c>
      <c r="L1740" s="189"/>
      <c r="M1740" s="204">
        <f t="shared" si="29"/>
        <v>0</v>
      </c>
    </row>
    <row r="1741" spans="1:13" ht="15" customHeight="1">
      <c r="A1741" s="327" t="s">
        <v>4994</v>
      </c>
      <c r="B1741" s="414" t="s">
        <v>3834</v>
      </c>
      <c r="C1741" s="634" t="s">
        <v>3509</v>
      </c>
      <c r="D1741" s="327" t="s">
        <v>3599</v>
      </c>
      <c r="E1741" s="327" t="s">
        <v>3797</v>
      </c>
      <c r="F1741" s="636" t="s">
        <v>3833</v>
      </c>
      <c r="G1741" s="330">
        <v>3</v>
      </c>
      <c r="H1741" s="331">
        <v>17.333333333333332</v>
      </c>
      <c r="I1741" s="332">
        <v>0</v>
      </c>
      <c r="J1741" s="327" t="s">
        <v>480</v>
      </c>
      <c r="K1741" s="189">
        <v>3300</v>
      </c>
      <c r="L1741" s="189"/>
      <c r="M1741" s="204">
        <f t="shared" si="29"/>
        <v>0</v>
      </c>
    </row>
    <row r="1742" spans="1:13" ht="15" customHeight="1">
      <c r="A1742" s="327" t="s">
        <v>4994</v>
      </c>
      <c r="B1742" s="414" t="s">
        <v>3605</v>
      </c>
      <c r="C1742" s="634" t="s">
        <v>3509</v>
      </c>
      <c r="D1742" s="327" t="s">
        <v>3602</v>
      </c>
      <c r="E1742" s="327" t="s">
        <v>32</v>
      </c>
      <c r="F1742" s="636" t="s">
        <v>3603</v>
      </c>
      <c r="G1742" s="330">
        <v>4</v>
      </c>
      <c r="H1742" s="331">
        <v>20</v>
      </c>
      <c r="I1742" s="332">
        <v>0</v>
      </c>
      <c r="J1742" s="327" t="s">
        <v>3604</v>
      </c>
      <c r="K1742" s="189">
        <v>4800</v>
      </c>
      <c r="L1742" s="189"/>
      <c r="M1742" s="204">
        <f t="shared" si="29"/>
        <v>0</v>
      </c>
    </row>
    <row r="1743" spans="1:13" ht="15" customHeight="1">
      <c r="A1743" s="327" t="s">
        <v>4994</v>
      </c>
      <c r="B1743" s="414" t="s">
        <v>3777</v>
      </c>
      <c r="C1743" s="634" t="s">
        <v>3509</v>
      </c>
      <c r="D1743" s="327" t="s">
        <v>3602</v>
      </c>
      <c r="E1743" s="327" t="s">
        <v>80</v>
      </c>
      <c r="F1743" s="636" t="s">
        <v>3776</v>
      </c>
      <c r="G1743" s="330">
        <v>4</v>
      </c>
      <c r="H1743" s="331">
        <v>20</v>
      </c>
      <c r="I1743" s="332">
        <v>0</v>
      </c>
      <c r="J1743" s="327" t="s">
        <v>3604</v>
      </c>
      <c r="K1743" s="189">
        <v>4800</v>
      </c>
      <c r="L1743" s="189"/>
      <c r="M1743" s="204">
        <f t="shared" ref="M1743:M1774" si="30">K1743*L1743</f>
        <v>0</v>
      </c>
    </row>
    <row r="1744" spans="1:13" ht="15" customHeight="1">
      <c r="A1744" s="327" t="s">
        <v>4994</v>
      </c>
      <c r="B1744" s="414" t="s">
        <v>3836</v>
      </c>
      <c r="C1744" s="634" t="s">
        <v>3509</v>
      </c>
      <c r="D1744" s="327" t="s">
        <v>3602</v>
      </c>
      <c r="E1744" s="327" t="s">
        <v>3797</v>
      </c>
      <c r="F1744" s="636" t="s">
        <v>3835</v>
      </c>
      <c r="G1744" s="330">
        <v>4</v>
      </c>
      <c r="H1744" s="331">
        <v>20</v>
      </c>
      <c r="I1744" s="332">
        <v>0</v>
      </c>
      <c r="J1744" s="327" t="s">
        <v>3604</v>
      </c>
      <c r="K1744" s="189">
        <v>5170</v>
      </c>
      <c r="L1744" s="189"/>
      <c r="M1744" s="204">
        <f t="shared" si="30"/>
        <v>0</v>
      </c>
    </row>
    <row r="1745" spans="1:13" ht="15" customHeight="1">
      <c r="A1745" s="327" t="s">
        <v>4994</v>
      </c>
      <c r="B1745" s="414" t="s">
        <v>3609</v>
      </c>
      <c r="C1745" s="634" t="s">
        <v>3509</v>
      </c>
      <c r="D1745" s="327" t="s">
        <v>3606</v>
      </c>
      <c r="E1745" s="327" t="s">
        <v>32</v>
      </c>
      <c r="F1745" s="327" t="s">
        <v>3607</v>
      </c>
      <c r="G1745" s="330">
        <v>4</v>
      </c>
      <c r="H1745" s="331">
        <v>23.5</v>
      </c>
      <c r="I1745" s="332">
        <v>0</v>
      </c>
      <c r="J1745" s="327" t="s">
        <v>3608</v>
      </c>
      <c r="K1745" s="189">
        <v>5380</v>
      </c>
      <c r="L1745" s="189"/>
      <c r="M1745" s="204">
        <f t="shared" si="30"/>
        <v>0</v>
      </c>
    </row>
    <row r="1746" spans="1:13" ht="15" customHeight="1">
      <c r="A1746" s="327" t="s">
        <v>4994</v>
      </c>
      <c r="B1746" s="414" t="s">
        <v>3779</v>
      </c>
      <c r="C1746" s="634" t="s">
        <v>3509</v>
      </c>
      <c r="D1746" s="327" t="s">
        <v>3606</v>
      </c>
      <c r="E1746" s="327" t="s">
        <v>80</v>
      </c>
      <c r="F1746" s="327" t="s">
        <v>3778</v>
      </c>
      <c r="G1746" s="330">
        <v>4</v>
      </c>
      <c r="H1746" s="331">
        <v>23.5</v>
      </c>
      <c r="I1746" s="332">
        <v>0</v>
      </c>
      <c r="J1746" s="327" t="s">
        <v>3608</v>
      </c>
      <c r="K1746" s="189">
        <v>5380</v>
      </c>
      <c r="L1746" s="189"/>
      <c r="M1746" s="204">
        <f t="shared" si="30"/>
        <v>0</v>
      </c>
    </row>
    <row r="1747" spans="1:13" ht="15" customHeight="1">
      <c r="A1747" s="327" t="s">
        <v>4994</v>
      </c>
      <c r="B1747" s="414" t="s">
        <v>3838</v>
      </c>
      <c r="C1747" s="634" t="s">
        <v>3509</v>
      </c>
      <c r="D1747" s="327" t="s">
        <v>3606</v>
      </c>
      <c r="E1747" s="327" t="s">
        <v>3797</v>
      </c>
      <c r="F1747" s="327" t="s">
        <v>3837</v>
      </c>
      <c r="G1747" s="330">
        <v>4</v>
      </c>
      <c r="H1747" s="331">
        <v>23.5</v>
      </c>
      <c r="I1747" s="332">
        <v>0</v>
      </c>
      <c r="J1747" s="327" t="s">
        <v>3608</v>
      </c>
      <c r="K1747" s="189">
        <v>5600</v>
      </c>
      <c r="L1747" s="189"/>
      <c r="M1747" s="204">
        <f t="shared" si="30"/>
        <v>0</v>
      </c>
    </row>
    <row r="1748" spans="1:13" ht="15" customHeight="1">
      <c r="A1748" s="327" t="s">
        <v>4994</v>
      </c>
      <c r="B1748" s="414" t="s">
        <v>3534</v>
      </c>
      <c r="C1748" s="634" t="s">
        <v>3509</v>
      </c>
      <c r="D1748" s="327" t="s">
        <v>3532</v>
      </c>
      <c r="E1748" s="327" t="s">
        <v>15</v>
      </c>
      <c r="F1748" s="327" t="s">
        <v>3533</v>
      </c>
      <c r="G1748" s="330">
        <v>2</v>
      </c>
      <c r="H1748" s="331">
        <v>16.5</v>
      </c>
      <c r="I1748" s="332">
        <v>0</v>
      </c>
      <c r="J1748" s="327" t="s">
        <v>566</v>
      </c>
      <c r="K1748" s="189">
        <v>1870</v>
      </c>
      <c r="L1748" s="189"/>
      <c r="M1748" s="204">
        <f t="shared" si="30"/>
        <v>0</v>
      </c>
    </row>
    <row r="1749" spans="1:13" ht="15" customHeight="1">
      <c r="A1749" s="327" t="s">
        <v>4994</v>
      </c>
      <c r="B1749" s="414" t="s">
        <v>3649</v>
      </c>
      <c r="C1749" s="634" t="s">
        <v>3509</v>
      </c>
      <c r="D1749" s="327" t="s">
        <v>3532</v>
      </c>
      <c r="E1749" s="327" t="s">
        <v>523</v>
      </c>
      <c r="F1749" s="327" t="s">
        <v>3648</v>
      </c>
      <c r="G1749" s="330">
        <v>2</v>
      </c>
      <c r="H1749" s="331">
        <v>16.5</v>
      </c>
      <c r="I1749" s="332">
        <v>0</v>
      </c>
      <c r="J1749" s="327" t="s">
        <v>566</v>
      </c>
      <c r="K1749" s="189">
        <v>1870</v>
      </c>
      <c r="L1749" s="189"/>
      <c r="M1749" s="204">
        <f t="shared" si="30"/>
        <v>0</v>
      </c>
    </row>
    <row r="1750" spans="1:13" ht="15" customHeight="1">
      <c r="A1750" s="327" t="s">
        <v>4994</v>
      </c>
      <c r="B1750" s="414" t="s">
        <v>3722</v>
      </c>
      <c r="C1750" s="634" t="s">
        <v>3509</v>
      </c>
      <c r="D1750" s="327" t="s">
        <v>3532</v>
      </c>
      <c r="E1750" s="327" t="s">
        <v>55</v>
      </c>
      <c r="F1750" s="327" t="s">
        <v>3721</v>
      </c>
      <c r="G1750" s="330">
        <v>2</v>
      </c>
      <c r="H1750" s="331">
        <v>16.5</v>
      </c>
      <c r="I1750" s="332">
        <v>0</v>
      </c>
      <c r="J1750" s="327" t="s">
        <v>566</v>
      </c>
      <c r="K1750" s="189">
        <v>1870</v>
      </c>
      <c r="L1750" s="189"/>
      <c r="M1750" s="204">
        <f t="shared" si="30"/>
        <v>0</v>
      </c>
    </row>
    <row r="1751" spans="1:13" ht="15" customHeight="1">
      <c r="A1751" s="327" t="s">
        <v>4994</v>
      </c>
      <c r="B1751" s="414" t="s">
        <v>3612</v>
      </c>
      <c r="C1751" s="634" t="s">
        <v>3509</v>
      </c>
      <c r="D1751" s="327" t="s">
        <v>3610</v>
      </c>
      <c r="E1751" s="327" t="s">
        <v>32</v>
      </c>
      <c r="F1751" s="636" t="s">
        <v>3611</v>
      </c>
      <c r="G1751" s="330">
        <v>3</v>
      </c>
      <c r="H1751" s="331">
        <v>24.666666666666668</v>
      </c>
      <c r="I1751" s="332">
        <v>0</v>
      </c>
      <c r="J1751" s="327" t="s">
        <v>480</v>
      </c>
      <c r="K1751" s="189">
        <v>3820</v>
      </c>
      <c r="L1751" s="189"/>
      <c r="M1751" s="204">
        <f t="shared" si="30"/>
        <v>0</v>
      </c>
    </row>
    <row r="1752" spans="1:13" ht="15" customHeight="1">
      <c r="A1752" s="327" t="s">
        <v>4994</v>
      </c>
      <c r="B1752" s="414" t="s">
        <v>3781</v>
      </c>
      <c r="C1752" s="634" t="s">
        <v>3509</v>
      </c>
      <c r="D1752" s="327" t="s">
        <v>3610</v>
      </c>
      <c r="E1752" s="327" t="s">
        <v>80</v>
      </c>
      <c r="F1752" s="636" t="s">
        <v>3780</v>
      </c>
      <c r="G1752" s="330">
        <v>3</v>
      </c>
      <c r="H1752" s="331">
        <v>24.666666666666668</v>
      </c>
      <c r="I1752" s="332">
        <v>0</v>
      </c>
      <c r="J1752" s="327" t="s">
        <v>480</v>
      </c>
      <c r="K1752" s="189">
        <v>3820</v>
      </c>
      <c r="L1752" s="189"/>
      <c r="M1752" s="204">
        <f t="shared" si="30"/>
        <v>0</v>
      </c>
    </row>
    <row r="1753" spans="1:13" ht="15" customHeight="1">
      <c r="A1753" s="327" t="s">
        <v>4994</v>
      </c>
      <c r="B1753" s="414" t="s">
        <v>3840</v>
      </c>
      <c r="C1753" s="634" t="s">
        <v>3509</v>
      </c>
      <c r="D1753" s="327" t="s">
        <v>3610</v>
      </c>
      <c r="E1753" s="327" t="s">
        <v>3797</v>
      </c>
      <c r="F1753" s="636" t="s">
        <v>3839</v>
      </c>
      <c r="G1753" s="330">
        <v>3</v>
      </c>
      <c r="H1753" s="331">
        <v>24.666666666666668</v>
      </c>
      <c r="I1753" s="332">
        <v>0</v>
      </c>
      <c r="J1753" s="327" t="s">
        <v>480</v>
      </c>
      <c r="K1753" s="189">
        <v>4000</v>
      </c>
      <c r="L1753" s="189"/>
      <c r="M1753" s="204">
        <f t="shared" si="30"/>
        <v>0</v>
      </c>
    </row>
    <row r="1754" spans="1:13" ht="15" customHeight="1">
      <c r="A1754" s="327" t="s">
        <v>4994</v>
      </c>
      <c r="B1754" s="414" t="s">
        <v>3615</v>
      </c>
      <c r="C1754" s="634" t="s">
        <v>3509</v>
      </c>
      <c r="D1754" s="327" t="s">
        <v>3613</v>
      </c>
      <c r="E1754" s="327" t="s">
        <v>32</v>
      </c>
      <c r="F1754" s="636" t="s">
        <v>3614</v>
      </c>
      <c r="G1754" s="330">
        <v>4</v>
      </c>
      <c r="H1754" s="331">
        <v>31</v>
      </c>
      <c r="I1754" s="332">
        <v>0</v>
      </c>
      <c r="J1754" s="327" t="s">
        <v>484</v>
      </c>
      <c r="K1754" s="189">
        <v>6210</v>
      </c>
      <c r="L1754" s="189"/>
      <c r="M1754" s="204">
        <f t="shared" si="30"/>
        <v>0</v>
      </c>
    </row>
    <row r="1755" spans="1:13" ht="15" customHeight="1">
      <c r="A1755" s="327" t="s">
        <v>4994</v>
      </c>
      <c r="B1755" s="414" t="s">
        <v>3783</v>
      </c>
      <c r="C1755" s="634" t="s">
        <v>3509</v>
      </c>
      <c r="D1755" s="327" t="s">
        <v>3613</v>
      </c>
      <c r="E1755" s="327" t="s">
        <v>80</v>
      </c>
      <c r="F1755" s="636" t="s">
        <v>3782</v>
      </c>
      <c r="G1755" s="330">
        <v>4</v>
      </c>
      <c r="H1755" s="331">
        <v>31</v>
      </c>
      <c r="I1755" s="332">
        <v>0</v>
      </c>
      <c r="J1755" s="327" t="s">
        <v>484</v>
      </c>
      <c r="K1755" s="189">
        <v>6210</v>
      </c>
      <c r="L1755" s="189"/>
      <c r="M1755" s="204">
        <f t="shared" si="30"/>
        <v>0</v>
      </c>
    </row>
    <row r="1756" spans="1:13" ht="15" customHeight="1">
      <c r="A1756" s="327" t="s">
        <v>4994</v>
      </c>
      <c r="B1756" s="414" t="s">
        <v>3842</v>
      </c>
      <c r="C1756" s="634" t="s">
        <v>3509</v>
      </c>
      <c r="D1756" s="327" t="s">
        <v>3613</v>
      </c>
      <c r="E1756" s="327" t="s">
        <v>3797</v>
      </c>
      <c r="F1756" s="636" t="s">
        <v>3841</v>
      </c>
      <c r="G1756" s="330">
        <v>4</v>
      </c>
      <c r="H1756" s="331">
        <v>31</v>
      </c>
      <c r="I1756" s="332">
        <v>0</v>
      </c>
      <c r="J1756" s="327" t="s">
        <v>484</v>
      </c>
      <c r="K1756" s="189">
        <v>6590</v>
      </c>
      <c r="L1756" s="189"/>
      <c r="M1756" s="204">
        <f t="shared" si="30"/>
        <v>0</v>
      </c>
    </row>
    <row r="1757" spans="1:13" ht="15" customHeight="1">
      <c r="A1757" s="327" t="s">
        <v>4994</v>
      </c>
      <c r="B1757" s="414" t="s">
        <v>3618</v>
      </c>
      <c r="C1757" s="634" t="s">
        <v>3509</v>
      </c>
      <c r="D1757" s="327" t="s">
        <v>3616</v>
      </c>
      <c r="E1757" s="327" t="s">
        <v>32</v>
      </c>
      <c r="F1757" s="636" t="s">
        <v>3617</v>
      </c>
      <c r="G1757" s="330">
        <v>4</v>
      </c>
      <c r="H1757" s="331">
        <v>18.75</v>
      </c>
      <c r="I1757" s="332">
        <v>0</v>
      </c>
      <c r="J1757" s="327" t="s">
        <v>480</v>
      </c>
      <c r="K1757" s="189">
        <v>3990</v>
      </c>
      <c r="L1757" s="189"/>
      <c r="M1757" s="204">
        <f t="shared" si="30"/>
        <v>0</v>
      </c>
    </row>
    <row r="1758" spans="1:13" ht="15" customHeight="1">
      <c r="A1758" s="327" t="s">
        <v>4994</v>
      </c>
      <c r="B1758" s="414" t="s">
        <v>3785</v>
      </c>
      <c r="C1758" s="634" t="s">
        <v>3509</v>
      </c>
      <c r="D1758" s="327" t="s">
        <v>3616</v>
      </c>
      <c r="E1758" s="327" t="s">
        <v>80</v>
      </c>
      <c r="F1758" s="636" t="s">
        <v>3784</v>
      </c>
      <c r="G1758" s="330">
        <v>4</v>
      </c>
      <c r="H1758" s="331">
        <v>18.75</v>
      </c>
      <c r="I1758" s="332">
        <v>0</v>
      </c>
      <c r="J1758" s="327" t="s">
        <v>480</v>
      </c>
      <c r="K1758" s="189">
        <v>3990</v>
      </c>
      <c r="L1758" s="189"/>
      <c r="M1758" s="204">
        <f t="shared" si="30"/>
        <v>0</v>
      </c>
    </row>
    <row r="1759" spans="1:13" ht="15" customHeight="1">
      <c r="A1759" s="327" t="s">
        <v>4994</v>
      </c>
      <c r="B1759" s="414" t="s">
        <v>3844</v>
      </c>
      <c r="C1759" s="634" t="s">
        <v>3509</v>
      </c>
      <c r="D1759" s="327" t="s">
        <v>3616</v>
      </c>
      <c r="E1759" s="327" t="s">
        <v>3797</v>
      </c>
      <c r="F1759" s="636" t="s">
        <v>3843</v>
      </c>
      <c r="G1759" s="330">
        <v>4</v>
      </c>
      <c r="H1759" s="331">
        <v>18.75</v>
      </c>
      <c r="I1759" s="332">
        <v>0</v>
      </c>
      <c r="J1759" s="327" t="s">
        <v>480</v>
      </c>
      <c r="K1759" s="189">
        <v>4190</v>
      </c>
      <c r="L1759" s="189"/>
      <c r="M1759" s="204">
        <f t="shared" si="30"/>
        <v>0</v>
      </c>
    </row>
    <row r="1760" spans="1:13" ht="15" customHeight="1">
      <c r="A1760" s="327" t="s">
        <v>4994</v>
      </c>
      <c r="B1760" s="414" t="s">
        <v>3621</v>
      </c>
      <c r="C1760" s="634" t="s">
        <v>3509</v>
      </c>
      <c r="D1760" s="327" t="s">
        <v>3619</v>
      </c>
      <c r="E1760" s="327" t="s">
        <v>32</v>
      </c>
      <c r="F1760" s="636" t="s">
        <v>3620</v>
      </c>
      <c r="G1760" s="330">
        <v>5</v>
      </c>
      <c r="H1760" s="331">
        <v>25</v>
      </c>
      <c r="I1760" s="332">
        <v>0</v>
      </c>
      <c r="J1760" s="327" t="s">
        <v>484</v>
      </c>
      <c r="K1760" s="189">
        <v>6900</v>
      </c>
      <c r="L1760" s="189"/>
      <c r="M1760" s="204">
        <f t="shared" si="30"/>
        <v>0</v>
      </c>
    </row>
    <row r="1761" spans="1:13" ht="15" customHeight="1">
      <c r="A1761" s="327" t="s">
        <v>4994</v>
      </c>
      <c r="B1761" s="414" t="s">
        <v>3787</v>
      </c>
      <c r="C1761" s="634" t="s">
        <v>3509</v>
      </c>
      <c r="D1761" s="327" t="s">
        <v>3619</v>
      </c>
      <c r="E1761" s="327" t="s">
        <v>80</v>
      </c>
      <c r="F1761" s="636" t="s">
        <v>3786</v>
      </c>
      <c r="G1761" s="330">
        <v>5</v>
      </c>
      <c r="H1761" s="331">
        <v>25</v>
      </c>
      <c r="I1761" s="332">
        <v>0</v>
      </c>
      <c r="J1761" s="327" t="s">
        <v>484</v>
      </c>
      <c r="K1761" s="189">
        <v>6900</v>
      </c>
      <c r="L1761" s="189"/>
      <c r="M1761" s="204">
        <f t="shared" si="30"/>
        <v>0</v>
      </c>
    </row>
    <row r="1762" spans="1:13" ht="15" customHeight="1">
      <c r="A1762" s="327" t="s">
        <v>4994</v>
      </c>
      <c r="B1762" s="414" t="s">
        <v>3846</v>
      </c>
      <c r="C1762" s="634" t="s">
        <v>3509</v>
      </c>
      <c r="D1762" s="327" t="s">
        <v>3619</v>
      </c>
      <c r="E1762" s="327" t="s">
        <v>3797</v>
      </c>
      <c r="F1762" s="636" t="s">
        <v>3845</v>
      </c>
      <c r="G1762" s="330">
        <v>5</v>
      </c>
      <c r="H1762" s="331">
        <v>25</v>
      </c>
      <c r="I1762" s="332">
        <v>0</v>
      </c>
      <c r="J1762" s="327" t="s">
        <v>484</v>
      </c>
      <c r="K1762" s="189">
        <v>7270</v>
      </c>
      <c r="L1762" s="189"/>
      <c r="M1762" s="204">
        <f t="shared" si="30"/>
        <v>0</v>
      </c>
    </row>
    <row r="1763" spans="1:13" ht="15" customHeight="1">
      <c r="A1763" s="327" t="s">
        <v>4994</v>
      </c>
      <c r="B1763" s="414" t="s">
        <v>3624</v>
      </c>
      <c r="C1763" s="634" t="s">
        <v>3509</v>
      </c>
      <c r="D1763" s="327" t="s">
        <v>3622</v>
      </c>
      <c r="E1763" s="327" t="s">
        <v>32</v>
      </c>
      <c r="F1763" s="636" t="s">
        <v>3623</v>
      </c>
      <c r="G1763" s="330">
        <v>4</v>
      </c>
      <c r="H1763" s="331">
        <v>25.5</v>
      </c>
      <c r="I1763" s="332">
        <v>0</v>
      </c>
      <c r="J1763" s="327" t="s">
        <v>484</v>
      </c>
      <c r="K1763" s="189">
        <v>5490</v>
      </c>
      <c r="L1763" s="189"/>
      <c r="M1763" s="204">
        <f t="shared" si="30"/>
        <v>0</v>
      </c>
    </row>
    <row r="1764" spans="1:13" ht="15" customHeight="1">
      <c r="A1764" s="327" t="s">
        <v>4994</v>
      </c>
      <c r="B1764" s="414" t="s">
        <v>3789</v>
      </c>
      <c r="C1764" s="634" t="s">
        <v>3509</v>
      </c>
      <c r="D1764" s="327" t="s">
        <v>3622</v>
      </c>
      <c r="E1764" s="327" t="s">
        <v>80</v>
      </c>
      <c r="F1764" s="636" t="s">
        <v>3788</v>
      </c>
      <c r="G1764" s="330">
        <v>4</v>
      </c>
      <c r="H1764" s="331">
        <v>25.5</v>
      </c>
      <c r="I1764" s="332">
        <v>0</v>
      </c>
      <c r="J1764" s="327" t="s">
        <v>484</v>
      </c>
      <c r="K1764" s="189">
        <v>5490</v>
      </c>
      <c r="L1764" s="189"/>
      <c r="M1764" s="204">
        <f t="shared" si="30"/>
        <v>0</v>
      </c>
    </row>
    <row r="1765" spans="1:13" ht="15" customHeight="1">
      <c r="A1765" s="327" t="s">
        <v>4994</v>
      </c>
      <c r="B1765" s="414" t="s">
        <v>3848</v>
      </c>
      <c r="C1765" s="634" t="s">
        <v>3509</v>
      </c>
      <c r="D1765" s="327" t="s">
        <v>3622</v>
      </c>
      <c r="E1765" s="327" t="s">
        <v>3797</v>
      </c>
      <c r="F1765" s="636" t="s">
        <v>3847</v>
      </c>
      <c r="G1765" s="330">
        <v>4</v>
      </c>
      <c r="H1765" s="331">
        <v>25.5</v>
      </c>
      <c r="I1765" s="332">
        <v>0</v>
      </c>
      <c r="J1765" s="327" t="s">
        <v>484</v>
      </c>
      <c r="K1765" s="189">
        <v>5840</v>
      </c>
      <c r="L1765" s="189"/>
      <c r="M1765" s="204">
        <f t="shared" si="30"/>
        <v>0</v>
      </c>
    </row>
    <row r="1766" spans="1:13" ht="15" customHeight="1">
      <c r="A1766" s="327" t="s">
        <v>4994</v>
      </c>
      <c r="B1766" s="414" t="s">
        <v>3627</v>
      </c>
      <c r="C1766" s="634" t="s">
        <v>3509</v>
      </c>
      <c r="D1766" s="327" t="s">
        <v>3625</v>
      </c>
      <c r="E1766" s="327" t="s">
        <v>32</v>
      </c>
      <c r="F1766" s="636" t="s">
        <v>3626</v>
      </c>
      <c r="G1766" s="330">
        <v>4</v>
      </c>
      <c r="H1766" s="331">
        <v>14.75</v>
      </c>
      <c r="I1766" s="332">
        <v>0</v>
      </c>
      <c r="J1766" s="327" t="s">
        <v>480</v>
      </c>
      <c r="K1766" s="189">
        <v>3820</v>
      </c>
      <c r="L1766" s="189"/>
      <c r="M1766" s="204">
        <f t="shared" si="30"/>
        <v>0</v>
      </c>
    </row>
    <row r="1767" spans="1:13" ht="15" customHeight="1">
      <c r="A1767" s="327" t="s">
        <v>4994</v>
      </c>
      <c r="B1767" s="414" t="s">
        <v>3791</v>
      </c>
      <c r="C1767" s="634" t="s">
        <v>3509</v>
      </c>
      <c r="D1767" s="327" t="s">
        <v>3625</v>
      </c>
      <c r="E1767" s="327" t="s">
        <v>80</v>
      </c>
      <c r="F1767" s="636" t="s">
        <v>3790</v>
      </c>
      <c r="G1767" s="330">
        <v>4</v>
      </c>
      <c r="H1767" s="331">
        <v>14.75</v>
      </c>
      <c r="I1767" s="332">
        <v>0</v>
      </c>
      <c r="J1767" s="327" t="s">
        <v>480</v>
      </c>
      <c r="K1767" s="189">
        <v>3820</v>
      </c>
      <c r="L1767" s="189"/>
      <c r="M1767" s="204">
        <f t="shared" si="30"/>
        <v>0</v>
      </c>
    </row>
    <row r="1768" spans="1:13" ht="15" customHeight="1">
      <c r="A1768" s="327" t="s">
        <v>4994</v>
      </c>
      <c r="B1768" s="414" t="s">
        <v>3850</v>
      </c>
      <c r="C1768" s="634" t="s">
        <v>3509</v>
      </c>
      <c r="D1768" s="327" t="s">
        <v>3625</v>
      </c>
      <c r="E1768" s="327" t="s">
        <v>3797</v>
      </c>
      <c r="F1768" s="636" t="s">
        <v>3849</v>
      </c>
      <c r="G1768" s="330">
        <v>4</v>
      </c>
      <c r="H1768" s="331">
        <v>14.75</v>
      </c>
      <c r="I1768" s="332">
        <v>0</v>
      </c>
      <c r="J1768" s="327" t="s">
        <v>480</v>
      </c>
      <c r="K1768" s="189">
        <v>4000</v>
      </c>
      <c r="L1768" s="189"/>
      <c r="M1768" s="204">
        <f t="shared" si="30"/>
        <v>0</v>
      </c>
    </row>
    <row r="1769" spans="1:13" ht="15" customHeight="1">
      <c r="A1769" s="327" t="s">
        <v>4994</v>
      </c>
      <c r="B1769" s="414" t="s">
        <v>3630</v>
      </c>
      <c r="C1769" s="634" t="s">
        <v>3509</v>
      </c>
      <c r="D1769" s="327" t="s">
        <v>3628</v>
      </c>
      <c r="E1769" s="327" t="s">
        <v>32</v>
      </c>
      <c r="F1769" s="636" t="s">
        <v>3629</v>
      </c>
      <c r="G1769" s="635"/>
      <c r="H1769" s="331"/>
      <c r="I1769" s="332"/>
      <c r="J1769" s="327" t="s">
        <v>484</v>
      </c>
      <c r="K1769" s="189">
        <v>5880</v>
      </c>
      <c r="L1769" s="189"/>
      <c r="M1769" s="204">
        <f t="shared" si="30"/>
        <v>0</v>
      </c>
    </row>
    <row r="1770" spans="1:13" ht="15" customHeight="1">
      <c r="A1770" s="327" t="s">
        <v>4994</v>
      </c>
      <c r="B1770" s="414" t="s">
        <v>3793</v>
      </c>
      <c r="C1770" s="634" t="s">
        <v>3509</v>
      </c>
      <c r="D1770" s="327" t="s">
        <v>3628</v>
      </c>
      <c r="E1770" s="327" t="s">
        <v>80</v>
      </c>
      <c r="F1770" s="636" t="s">
        <v>3792</v>
      </c>
      <c r="G1770" s="635"/>
      <c r="H1770" s="331"/>
      <c r="I1770" s="332"/>
      <c r="J1770" s="327" t="s">
        <v>484</v>
      </c>
      <c r="K1770" s="189">
        <v>5880</v>
      </c>
      <c r="L1770" s="189"/>
      <c r="M1770" s="204">
        <f t="shared" si="30"/>
        <v>0</v>
      </c>
    </row>
    <row r="1771" spans="1:13" ht="15" customHeight="1">
      <c r="A1771" s="327" t="s">
        <v>4994</v>
      </c>
      <c r="B1771" s="414" t="s">
        <v>3852</v>
      </c>
      <c r="C1771" s="634" t="s">
        <v>3509</v>
      </c>
      <c r="D1771" s="327" t="s">
        <v>3628</v>
      </c>
      <c r="E1771" s="327" t="s">
        <v>3797</v>
      </c>
      <c r="F1771" s="636" t="s">
        <v>3851</v>
      </c>
      <c r="G1771" s="635"/>
      <c r="H1771" s="331"/>
      <c r="I1771" s="332"/>
      <c r="J1771" s="327" t="s">
        <v>484</v>
      </c>
      <c r="K1771" s="189">
        <v>6230</v>
      </c>
      <c r="L1771" s="189"/>
      <c r="M1771" s="204">
        <f t="shared" si="30"/>
        <v>0</v>
      </c>
    </row>
    <row r="1772" spans="1:13" ht="15" customHeight="1">
      <c r="A1772" s="327" t="s">
        <v>4994</v>
      </c>
      <c r="B1772" s="414" t="s">
        <v>3634</v>
      </c>
      <c r="C1772" s="634" t="s">
        <v>3509</v>
      </c>
      <c r="D1772" s="327" t="s">
        <v>3631</v>
      </c>
      <c r="E1772" s="327" t="s">
        <v>32</v>
      </c>
      <c r="F1772" s="636" t="s">
        <v>3632</v>
      </c>
      <c r="G1772" s="635"/>
      <c r="H1772" s="331"/>
      <c r="I1772" s="332"/>
      <c r="J1772" s="327" t="s">
        <v>3633</v>
      </c>
      <c r="K1772" s="189">
        <v>6370</v>
      </c>
      <c r="L1772" s="189"/>
      <c r="M1772" s="204">
        <f t="shared" si="30"/>
        <v>0</v>
      </c>
    </row>
    <row r="1773" spans="1:13" ht="15" customHeight="1">
      <c r="A1773" s="327" t="s">
        <v>4994</v>
      </c>
      <c r="B1773" s="414" t="s">
        <v>3795</v>
      </c>
      <c r="C1773" s="634" t="s">
        <v>3509</v>
      </c>
      <c r="D1773" s="327" t="s">
        <v>3631</v>
      </c>
      <c r="E1773" s="327" t="s">
        <v>80</v>
      </c>
      <c r="F1773" s="636" t="s">
        <v>3794</v>
      </c>
      <c r="G1773" s="635"/>
      <c r="H1773" s="331"/>
      <c r="I1773" s="332"/>
      <c r="J1773" s="327" t="s">
        <v>3633</v>
      </c>
      <c r="K1773" s="189">
        <v>6370</v>
      </c>
      <c r="L1773" s="189"/>
      <c r="M1773" s="204">
        <f t="shared" si="30"/>
        <v>0</v>
      </c>
    </row>
    <row r="1774" spans="1:13" ht="15" customHeight="1">
      <c r="A1774" s="327" t="s">
        <v>4994</v>
      </c>
      <c r="B1774" s="414" t="s">
        <v>3854</v>
      </c>
      <c r="C1774" s="634" t="s">
        <v>3509</v>
      </c>
      <c r="D1774" s="327" t="s">
        <v>3631</v>
      </c>
      <c r="E1774" s="327" t="s">
        <v>3797</v>
      </c>
      <c r="F1774" s="636" t="s">
        <v>3853</v>
      </c>
      <c r="G1774" s="635"/>
      <c r="H1774" s="331"/>
      <c r="I1774" s="332"/>
      <c r="J1774" s="327" t="s">
        <v>3633</v>
      </c>
      <c r="K1774" s="189">
        <v>6730</v>
      </c>
      <c r="L1774" s="189"/>
      <c r="M1774" s="204">
        <f t="shared" si="30"/>
        <v>0</v>
      </c>
    </row>
    <row r="1775" spans="1:13" ht="15" customHeight="1">
      <c r="A1775" s="435"/>
      <c r="B1775" s="435"/>
      <c r="C1775" s="610" t="s">
        <v>17</v>
      </c>
      <c r="D1775" s="436" t="s">
        <v>17</v>
      </c>
      <c r="E1775" s="437" t="s">
        <v>17</v>
      </c>
      <c r="F1775" s="439"/>
      <c r="G1775" s="438"/>
      <c r="H1775" s="440"/>
      <c r="I1775" s="441"/>
      <c r="J1775" s="439" t="s">
        <v>17</v>
      </c>
      <c r="K1775" s="190"/>
      <c r="L1775" s="190"/>
      <c r="M1775" s="205"/>
    </row>
    <row r="1776" spans="1:13" ht="15" customHeight="1">
      <c r="A1776" s="327" t="s">
        <v>4996</v>
      </c>
      <c r="B1776" s="637" t="s">
        <v>338</v>
      </c>
      <c r="C1776" s="329" t="s">
        <v>336</v>
      </c>
      <c r="D1776" s="353" t="s">
        <v>17</v>
      </c>
      <c r="E1776" s="327" t="s">
        <v>314</v>
      </c>
      <c r="F1776" s="636" t="s">
        <v>337</v>
      </c>
      <c r="G1776" s="330">
        <v>8</v>
      </c>
      <c r="H1776" s="331">
        <v>23.125</v>
      </c>
      <c r="I1776" s="332">
        <v>4.2750000000000003E-2</v>
      </c>
      <c r="J1776" s="327" t="s">
        <v>316</v>
      </c>
      <c r="K1776" s="189">
        <v>11360</v>
      </c>
      <c r="L1776" s="189"/>
      <c r="M1776" s="204">
        <f>K1776*L1776</f>
        <v>0</v>
      </c>
    </row>
    <row r="1777" spans="1:13" ht="15" customHeight="1">
      <c r="A1777" s="327" t="s">
        <v>4996</v>
      </c>
      <c r="B1777" s="637" t="s">
        <v>341</v>
      </c>
      <c r="C1777" s="329" t="s">
        <v>336</v>
      </c>
      <c r="D1777" s="353" t="s">
        <v>17</v>
      </c>
      <c r="E1777" s="327" t="s">
        <v>320</v>
      </c>
      <c r="F1777" s="636" t="s">
        <v>340</v>
      </c>
      <c r="G1777" s="330">
        <v>8</v>
      </c>
      <c r="H1777" s="331">
        <v>23.125</v>
      </c>
      <c r="I1777" s="332">
        <v>4.2750000000000003E-2</v>
      </c>
      <c r="J1777" s="327" t="s">
        <v>316</v>
      </c>
      <c r="K1777" s="189">
        <v>11360</v>
      </c>
      <c r="L1777" s="189"/>
      <c r="M1777" s="204">
        <f>K1777*L1777</f>
        <v>0</v>
      </c>
    </row>
    <row r="1778" spans="1:13" ht="15" customHeight="1">
      <c r="A1778" s="327" t="s">
        <v>4996</v>
      </c>
      <c r="B1778" s="637" t="s">
        <v>344</v>
      </c>
      <c r="C1778" s="329" t="s">
        <v>336</v>
      </c>
      <c r="D1778" s="353" t="s">
        <v>17</v>
      </c>
      <c r="E1778" s="327" t="s">
        <v>324</v>
      </c>
      <c r="F1778" s="636" t="s">
        <v>343</v>
      </c>
      <c r="G1778" s="330">
        <v>8</v>
      </c>
      <c r="H1778" s="331">
        <v>23.125</v>
      </c>
      <c r="I1778" s="332">
        <v>4.2750000000000003E-2</v>
      </c>
      <c r="J1778" s="327" t="s">
        <v>316</v>
      </c>
      <c r="K1778" s="189">
        <v>11360</v>
      </c>
      <c r="L1778" s="189"/>
      <c r="M1778" s="204">
        <f>K1778*L1778</f>
        <v>0</v>
      </c>
    </row>
    <row r="1779" spans="1:13" ht="15" customHeight="1">
      <c r="A1779" s="327" t="s">
        <v>4996</v>
      </c>
      <c r="B1779" s="637" t="s">
        <v>347</v>
      </c>
      <c r="C1779" s="329" t="s">
        <v>336</v>
      </c>
      <c r="D1779" s="353" t="s">
        <v>17</v>
      </c>
      <c r="E1779" s="327" t="s">
        <v>328</v>
      </c>
      <c r="F1779" s="636" t="s">
        <v>346</v>
      </c>
      <c r="G1779" s="330">
        <v>8</v>
      </c>
      <c r="H1779" s="331">
        <v>23.125</v>
      </c>
      <c r="I1779" s="332">
        <v>4.2750000000000003E-2</v>
      </c>
      <c r="J1779" s="327" t="s">
        <v>316</v>
      </c>
      <c r="K1779" s="189">
        <v>11360</v>
      </c>
      <c r="L1779" s="189"/>
      <c r="M1779" s="204">
        <f>K1779*L1779</f>
        <v>0</v>
      </c>
    </row>
    <row r="1780" spans="1:13" ht="15" customHeight="1">
      <c r="A1780" s="327" t="s">
        <v>4996</v>
      </c>
      <c r="B1780" s="637" t="s">
        <v>350</v>
      </c>
      <c r="C1780" s="329" t="s">
        <v>336</v>
      </c>
      <c r="D1780" s="353" t="s">
        <v>17</v>
      </c>
      <c r="E1780" s="327" t="s">
        <v>332</v>
      </c>
      <c r="F1780" s="636" t="s">
        <v>349</v>
      </c>
      <c r="G1780" s="330">
        <v>8</v>
      </c>
      <c r="H1780" s="331">
        <v>23.125</v>
      </c>
      <c r="I1780" s="332">
        <v>4.2750000000000003E-2</v>
      </c>
      <c r="J1780" s="327" t="s">
        <v>316</v>
      </c>
      <c r="K1780" s="189">
        <v>11360</v>
      </c>
      <c r="L1780" s="189"/>
      <c r="M1780" s="204">
        <f>K1780*L1780</f>
        <v>0</v>
      </c>
    </row>
    <row r="1781" spans="1:13" ht="15" customHeight="1">
      <c r="A1781" s="492"/>
      <c r="B1781" s="435"/>
      <c r="C1781" s="610" t="s">
        <v>17</v>
      </c>
      <c r="D1781" s="436" t="s">
        <v>17</v>
      </c>
      <c r="E1781" s="437" t="s">
        <v>17</v>
      </c>
      <c r="F1781" s="439"/>
      <c r="G1781" s="438"/>
      <c r="H1781" s="440"/>
      <c r="I1781" s="441"/>
      <c r="J1781" s="439" t="s">
        <v>17</v>
      </c>
      <c r="K1781" s="190"/>
      <c r="L1781" s="190"/>
      <c r="M1781" s="205"/>
    </row>
    <row r="1782" spans="1:13" ht="15" customHeight="1">
      <c r="A1782" s="327" t="s">
        <v>4996</v>
      </c>
      <c r="B1782" s="637" t="s">
        <v>356</v>
      </c>
      <c r="C1782" s="634" t="s">
        <v>352</v>
      </c>
      <c r="D1782" s="327" t="s">
        <v>353</v>
      </c>
      <c r="E1782" s="327" t="s">
        <v>205</v>
      </c>
      <c r="F1782" s="329" t="s">
        <v>354</v>
      </c>
      <c r="G1782" s="330">
        <v>3</v>
      </c>
      <c r="H1782" s="331">
        <v>10.666666666666666</v>
      </c>
      <c r="I1782" s="332">
        <v>3.0666666666666665E-2</v>
      </c>
      <c r="J1782" s="327" t="s">
        <v>355</v>
      </c>
      <c r="K1782" s="189">
        <v>1730</v>
      </c>
      <c r="L1782" s="189"/>
      <c r="M1782" s="204">
        <f t="shared" ref="M1782:M1800" si="31">K1782*L1782</f>
        <v>0</v>
      </c>
    </row>
    <row r="1783" spans="1:13" ht="15" customHeight="1">
      <c r="A1783" s="327" t="s">
        <v>4996</v>
      </c>
      <c r="B1783" s="637" t="s">
        <v>360</v>
      </c>
      <c r="C1783" s="634" t="s">
        <v>352</v>
      </c>
      <c r="D1783" s="327" t="s">
        <v>357</v>
      </c>
      <c r="E1783" s="327" t="s">
        <v>205</v>
      </c>
      <c r="F1783" s="329" t="s">
        <v>358</v>
      </c>
      <c r="G1783" s="330">
        <v>3</v>
      </c>
      <c r="H1783" s="331">
        <v>15.333333333333334</v>
      </c>
      <c r="I1783" s="332">
        <v>4.2333333333333334E-2</v>
      </c>
      <c r="J1783" s="327" t="s">
        <v>359</v>
      </c>
      <c r="K1783" s="189">
        <v>2410</v>
      </c>
      <c r="L1783" s="189"/>
      <c r="M1783" s="204">
        <f t="shared" si="31"/>
        <v>0</v>
      </c>
    </row>
    <row r="1784" spans="1:13" ht="15" customHeight="1">
      <c r="A1784" s="327" t="s">
        <v>4996</v>
      </c>
      <c r="B1784" s="637" t="s">
        <v>364</v>
      </c>
      <c r="C1784" s="634" t="s">
        <v>352</v>
      </c>
      <c r="D1784" s="327" t="s">
        <v>361</v>
      </c>
      <c r="E1784" s="327" t="s">
        <v>205</v>
      </c>
      <c r="F1784" s="329" t="s">
        <v>362</v>
      </c>
      <c r="G1784" s="330">
        <v>3</v>
      </c>
      <c r="H1784" s="331">
        <v>19.333333333333332</v>
      </c>
      <c r="I1784" s="332">
        <v>4.8333333333333332E-2</v>
      </c>
      <c r="J1784" s="327" t="s">
        <v>363</v>
      </c>
      <c r="K1784" s="189">
        <v>3060</v>
      </c>
      <c r="L1784" s="189"/>
      <c r="M1784" s="204">
        <f t="shared" si="31"/>
        <v>0</v>
      </c>
    </row>
    <row r="1785" spans="1:13" ht="15" customHeight="1">
      <c r="A1785" s="327" t="s">
        <v>4996</v>
      </c>
      <c r="B1785" s="637" t="s">
        <v>370</v>
      </c>
      <c r="C1785" s="634" t="s">
        <v>352</v>
      </c>
      <c r="D1785" s="327" t="s">
        <v>366</v>
      </c>
      <c r="E1785" s="327" t="s">
        <v>205</v>
      </c>
      <c r="F1785" s="329" t="s">
        <v>367</v>
      </c>
      <c r="G1785" s="330">
        <v>3</v>
      </c>
      <c r="H1785" s="331">
        <v>22.666666666666668</v>
      </c>
      <c r="I1785" s="332">
        <v>7.1333333333333332E-2</v>
      </c>
      <c r="J1785" s="327" t="s">
        <v>368</v>
      </c>
      <c r="K1785" s="189">
        <v>4940</v>
      </c>
      <c r="L1785" s="189"/>
      <c r="M1785" s="204">
        <f t="shared" si="31"/>
        <v>0</v>
      </c>
    </row>
    <row r="1786" spans="1:13" ht="15" customHeight="1">
      <c r="A1786" s="327" t="s">
        <v>4996</v>
      </c>
      <c r="B1786" s="637" t="s">
        <v>376</v>
      </c>
      <c r="C1786" s="634" t="s">
        <v>352</v>
      </c>
      <c r="D1786" s="327" t="s">
        <v>372</v>
      </c>
      <c r="E1786" s="327" t="s">
        <v>205</v>
      </c>
      <c r="F1786" s="638" t="s">
        <v>373</v>
      </c>
      <c r="G1786" s="330">
        <v>3</v>
      </c>
      <c r="H1786" s="331">
        <v>15.333333333333334</v>
      </c>
      <c r="I1786" s="332">
        <v>2.8666666666666663E-2</v>
      </c>
      <c r="J1786" s="327" t="s">
        <v>374</v>
      </c>
      <c r="K1786" s="189">
        <v>2520</v>
      </c>
      <c r="L1786" s="189"/>
      <c r="M1786" s="204">
        <f t="shared" si="31"/>
        <v>0</v>
      </c>
    </row>
    <row r="1787" spans="1:13" ht="15" customHeight="1">
      <c r="A1787" s="327" t="s">
        <v>4996</v>
      </c>
      <c r="B1787" s="637" t="s">
        <v>380</v>
      </c>
      <c r="C1787" s="634" t="s">
        <v>352</v>
      </c>
      <c r="D1787" s="327" t="s">
        <v>377</v>
      </c>
      <c r="E1787" s="327" t="s">
        <v>205</v>
      </c>
      <c r="F1787" s="329" t="s">
        <v>378</v>
      </c>
      <c r="G1787" s="330">
        <v>2</v>
      </c>
      <c r="H1787" s="331">
        <v>36.5</v>
      </c>
      <c r="I1787" s="332">
        <v>6.5000000000000002E-2</v>
      </c>
      <c r="J1787" s="327" t="s">
        <v>379</v>
      </c>
      <c r="K1787" s="189">
        <v>3840</v>
      </c>
      <c r="L1787" s="189"/>
      <c r="M1787" s="204">
        <f t="shared" si="31"/>
        <v>0</v>
      </c>
    </row>
    <row r="1788" spans="1:13" ht="15" customHeight="1">
      <c r="A1788" s="327" t="s">
        <v>4996</v>
      </c>
      <c r="B1788" s="637" t="s">
        <v>384</v>
      </c>
      <c r="C1788" s="634" t="s">
        <v>352</v>
      </c>
      <c r="D1788" s="327" t="s">
        <v>381</v>
      </c>
      <c r="E1788" s="327" t="s">
        <v>205</v>
      </c>
      <c r="F1788" s="329" t="s">
        <v>382</v>
      </c>
      <c r="G1788" s="330">
        <v>4</v>
      </c>
      <c r="H1788" s="331">
        <v>45.75</v>
      </c>
      <c r="I1788" s="332">
        <v>7.6249999999999998E-2</v>
      </c>
      <c r="J1788" s="327" t="s">
        <v>383</v>
      </c>
      <c r="K1788" s="189">
        <v>7940</v>
      </c>
      <c r="L1788" s="189"/>
      <c r="M1788" s="204">
        <f t="shared" si="31"/>
        <v>0</v>
      </c>
    </row>
    <row r="1789" spans="1:13" ht="15" customHeight="1">
      <c r="A1789" s="327" t="s">
        <v>4996</v>
      </c>
      <c r="B1789" s="637" t="s">
        <v>389</v>
      </c>
      <c r="C1789" s="634" t="s">
        <v>352</v>
      </c>
      <c r="D1789" s="327" t="s">
        <v>386</v>
      </c>
      <c r="E1789" s="327" t="s">
        <v>205</v>
      </c>
      <c r="F1789" s="329" t="s">
        <v>387</v>
      </c>
      <c r="G1789" s="330">
        <v>2</v>
      </c>
      <c r="H1789" s="331">
        <v>15.5</v>
      </c>
      <c r="I1789" s="332">
        <v>3.7499999999999999E-2</v>
      </c>
      <c r="J1789" s="327" t="s">
        <v>388</v>
      </c>
      <c r="K1789" s="189">
        <v>2160</v>
      </c>
      <c r="L1789" s="189"/>
      <c r="M1789" s="204">
        <f t="shared" si="31"/>
        <v>0</v>
      </c>
    </row>
    <row r="1790" spans="1:13" ht="15" customHeight="1">
      <c r="A1790" s="327" t="s">
        <v>4996</v>
      </c>
      <c r="B1790" s="637" t="s">
        <v>395</v>
      </c>
      <c r="C1790" s="634" t="s">
        <v>352</v>
      </c>
      <c r="D1790" s="327" t="s">
        <v>391</v>
      </c>
      <c r="E1790" s="327" t="s">
        <v>205</v>
      </c>
      <c r="F1790" s="329" t="s">
        <v>392</v>
      </c>
      <c r="G1790" s="330">
        <v>3</v>
      </c>
      <c r="H1790" s="331">
        <v>11.666666666666666</v>
      </c>
      <c r="I1790" s="332">
        <v>3.3999999999999996E-2</v>
      </c>
      <c r="J1790" s="327" t="s">
        <v>393</v>
      </c>
      <c r="K1790" s="189">
        <v>3090</v>
      </c>
      <c r="L1790" s="189"/>
      <c r="M1790" s="204">
        <f t="shared" si="31"/>
        <v>0</v>
      </c>
    </row>
    <row r="1791" spans="1:13" ht="15" customHeight="1">
      <c r="A1791" s="327" t="s">
        <v>4996</v>
      </c>
      <c r="B1791" s="637" t="s">
        <v>399</v>
      </c>
      <c r="C1791" s="634" t="s">
        <v>352</v>
      </c>
      <c r="D1791" s="327" t="s">
        <v>396</v>
      </c>
      <c r="E1791" s="327" t="s">
        <v>205</v>
      </c>
      <c r="F1791" s="329" t="s">
        <v>397</v>
      </c>
      <c r="G1791" s="330">
        <v>3</v>
      </c>
      <c r="H1791" s="331">
        <v>13.333333333333334</v>
      </c>
      <c r="I1791" s="332">
        <v>4.1666666666666664E-2</v>
      </c>
      <c r="J1791" s="327" t="s">
        <v>398</v>
      </c>
      <c r="K1791" s="189">
        <v>3220</v>
      </c>
      <c r="L1791" s="189"/>
      <c r="M1791" s="204">
        <f t="shared" si="31"/>
        <v>0</v>
      </c>
    </row>
    <row r="1792" spans="1:13" ht="15" customHeight="1">
      <c r="A1792" s="327" t="s">
        <v>4996</v>
      </c>
      <c r="B1792" s="637" t="s">
        <v>403</v>
      </c>
      <c r="C1792" s="634" t="s">
        <v>352</v>
      </c>
      <c r="D1792" s="327" t="s">
        <v>400</v>
      </c>
      <c r="E1792" s="327" t="s">
        <v>205</v>
      </c>
      <c r="F1792" s="329" t="s">
        <v>401</v>
      </c>
      <c r="G1792" s="330">
        <v>3</v>
      </c>
      <c r="H1792" s="331">
        <v>8.3333333333333339</v>
      </c>
      <c r="I1792" s="332">
        <v>5.8666666666666666E-2</v>
      </c>
      <c r="J1792" s="327" t="s">
        <v>402</v>
      </c>
      <c r="K1792" s="189">
        <v>1830</v>
      </c>
      <c r="L1792" s="189"/>
      <c r="M1792" s="204">
        <f t="shared" si="31"/>
        <v>0</v>
      </c>
    </row>
    <row r="1793" spans="1:13" ht="15" customHeight="1">
      <c r="A1793" s="327" t="s">
        <v>4996</v>
      </c>
      <c r="B1793" s="637" t="s">
        <v>408</v>
      </c>
      <c r="C1793" s="634" t="s">
        <v>352</v>
      </c>
      <c r="D1793" s="327" t="s">
        <v>405</v>
      </c>
      <c r="E1793" s="327" t="s">
        <v>205</v>
      </c>
      <c r="F1793" s="638" t="s">
        <v>406</v>
      </c>
      <c r="G1793" s="330">
        <v>3</v>
      </c>
      <c r="H1793" s="331">
        <v>8.3333333333333339</v>
      </c>
      <c r="I1793" s="332">
        <v>2.5333333333333333E-2</v>
      </c>
      <c r="J1793" s="327" t="s">
        <v>407</v>
      </c>
      <c r="K1793" s="189">
        <v>2150</v>
      </c>
      <c r="L1793" s="189"/>
      <c r="M1793" s="204">
        <f t="shared" si="31"/>
        <v>0</v>
      </c>
    </row>
    <row r="1794" spans="1:13" ht="15" customHeight="1">
      <c r="A1794" s="327" t="s">
        <v>4996</v>
      </c>
      <c r="B1794" s="637" t="s">
        <v>412</v>
      </c>
      <c r="C1794" s="634" t="s">
        <v>352</v>
      </c>
      <c r="D1794" s="327" t="s">
        <v>410</v>
      </c>
      <c r="E1794" s="327" t="s">
        <v>205</v>
      </c>
      <c r="F1794" s="329" t="s">
        <v>411</v>
      </c>
      <c r="G1794" s="330">
        <v>4</v>
      </c>
      <c r="H1794" s="331">
        <v>25.75</v>
      </c>
      <c r="I1794" s="332">
        <v>9.7750000000000004E-2</v>
      </c>
      <c r="J1794" s="327" t="s">
        <v>170</v>
      </c>
      <c r="K1794" s="189">
        <v>5380</v>
      </c>
      <c r="L1794" s="189"/>
      <c r="M1794" s="204">
        <f t="shared" si="31"/>
        <v>0</v>
      </c>
    </row>
    <row r="1795" spans="1:13" ht="15" customHeight="1">
      <c r="A1795" s="327" t="s">
        <v>4996</v>
      </c>
      <c r="B1795" s="637" t="s">
        <v>415</v>
      </c>
      <c r="C1795" s="634" t="s">
        <v>352</v>
      </c>
      <c r="D1795" s="327" t="s">
        <v>413</v>
      </c>
      <c r="E1795" s="327" t="s">
        <v>205</v>
      </c>
      <c r="F1795" s="638" t="s">
        <v>414</v>
      </c>
      <c r="G1795" s="330">
        <v>4</v>
      </c>
      <c r="H1795" s="331">
        <v>23.75</v>
      </c>
      <c r="I1795" s="332">
        <v>6.7250000000000004E-2</v>
      </c>
      <c r="J1795" s="327" t="s">
        <v>174</v>
      </c>
      <c r="K1795" s="189">
        <v>5510</v>
      </c>
      <c r="L1795" s="189"/>
      <c r="M1795" s="204">
        <f t="shared" si="31"/>
        <v>0</v>
      </c>
    </row>
    <row r="1796" spans="1:13" ht="15" customHeight="1">
      <c r="A1796" s="327" t="s">
        <v>4996</v>
      </c>
      <c r="B1796" s="637" t="s">
        <v>419</v>
      </c>
      <c r="C1796" s="634" t="s">
        <v>352</v>
      </c>
      <c r="D1796" s="327" t="s">
        <v>416</v>
      </c>
      <c r="E1796" s="327" t="s">
        <v>205</v>
      </c>
      <c r="F1796" s="329" t="s">
        <v>417</v>
      </c>
      <c r="G1796" s="330">
        <v>4</v>
      </c>
      <c r="H1796" s="331">
        <v>17.25</v>
      </c>
      <c r="I1796" s="332">
        <v>6.0499999999999998E-2</v>
      </c>
      <c r="J1796" s="327" t="s">
        <v>418</v>
      </c>
      <c r="K1796" s="189">
        <v>4260</v>
      </c>
      <c r="L1796" s="189"/>
      <c r="M1796" s="204">
        <f t="shared" si="31"/>
        <v>0</v>
      </c>
    </row>
    <row r="1797" spans="1:13" ht="15" customHeight="1">
      <c r="A1797" s="327" t="s">
        <v>4996</v>
      </c>
      <c r="B1797" s="637" t="s">
        <v>422</v>
      </c>
      <c r="C1797" s="634" t="s">
        <v>352</v>
      </c>
      <c r="D1797" s="327" t="s">
        <v>420</v>
      </c>
      <c r="E1797" s="327" t="s">
        <v>205</v>
      </c>
      <c r="F1797" s="329" t="s">
        <v>421</v>
      </c>
      <c r="G1797" s="330">
        <v>3</v>
      </c>
      <c r="H1797" s="331">
        <v>21.333333333333332</v>
      </c>
      <c r="I1797" s="332">
        <v>7.4999999999999997E-2</v>
      </c>
      <c r="J1797" s="327" t="s">
        <v>144</v>
      </c>
      <c r="K1797" s="189">
        <v>3590</v>
      </c>
      <c r="L1797" s="189"/>
      <c r="M1797" s="204">
        <f t="shared" si="31"/>
        <v>0</v>
      </c>
    </row>
    <row r="1798" spans="1:13" ht="15" customHeight="1">
      <c r="A1798" s="327" t="s">
        <v>4996</v>
      </c>
      <c r="B1798" s="637" t="s">
        <v>426</v>
      </c>
      <c r="C1798" s="634" t="s">
        <v>352</v>
      </c>
      <c r="D1798" s="327" t="s">
        <v>424</v>
      </c>
      <c r="E1798" s="327" t="s">
        <v>205</v>
      </c>
      <c r="F1798" s="329" t="s">
        <v>4115</v>
      </c>
      <c r="G1798" s="330">
        <v>4</v>
      </c>
      <c r="H1798" s="331">
        <v>13.5</v>
      </c>
      <c r="I1798" s="332">
        <v>3.7749999999999999E-2</v>
      </c>
      <c r="J1798" s="327" t="s">
        <v>148</v>
      </c>
      <c r="K1798" s="189">
        <v>5330</v>
      </c>
      <c r="L1798" s="189"/>
      <c r="M1798" s="204">
        <f t="shared" si="31"/>
        <v>0</v>
      </c>
    </row>
    <row r="1799" spans="1:13" ht="15" customHeight="1">
      <c r="A1799" s="327" t="s">
        <v>4996</v>
      </c>
      <c r="B1799" s="637" t="s">
        <v>430</v>
      </c>
      <c r="C1799" s="634" t="s">
        <v>352</v>
      </c>
      <c r="D1799" s="327" t="s">
        <v>427</v>
      </c>
      <c r="E1799" s="327" t="s">
        <v>205</v>
      </c>
      <c r="F1799" s="329" t="s">
        <v>428</v>
      </c>
      <c r="G1799" s="330">
        <v>2</v>
      </c>
      <c r="H1799" s="331">
        <v>14</v>
      </c>
      <c r="I1799" s="332">
        <v>3.3000000000000002E-2</v>
      </c>
      <c r="J1799" s="327" t="s">
        <v>429</v>
      </c>
      <c r="K1799" s="189">
        <v>1740</v>
      </c>
      <c r="L1799" s="189"/>
      <c r="M1799" s="204">
        <f t="shared" si="31"/>
        <v>0</v>
      </c>
    </row>
    <row r="1800" spans="1:13" ht="15" customHeight="1">
      <c r="A1800" s="327" t="s">
        <v>4996</v>
      </c>
      <c r="B1800" s="637" t="s">
        <v>433</v>
      </c>
      <c r="C1800" s="634" t="s">
        <v>352</v>
      </c>
      <c r="D1800" s="327" t="s">
        <v>431</v>
      </c>
      <c r="E1800" s="327" t="s">
        <v>205</v>
      </c>
      <c r="F1800" s="329" t="s">
        <v>432</v>
      </c>
      <c r="G1800" s="330">
        <v>4</v>
      </c>
      <c r="H1800" s="331">
        <v>13.75</v>
      </c>
      <c r="I1800" s="332">
        <v>4.9500000000000002E-2</v>
      </c>
      <c r="J1800" s="327" t="s">
        <v>148</v>
      </c>
      <c r="K1800" s="189">
        <v>3650</v>
      </c>
      <c r="L1800" s="189"/>
      <c r="M1800" s="204">
        <f t="shared" si="31"/>
        <v>0</v>
      </c>
    </row>
    <row r="1801" spans="1:13" ht="15" customHeight="1">
      <c r="A1801" s="492"/>
      <c r="B1801" s="435"/>
      <c r="C1801" s="610" t="s">
        <v>17</v>
      </c>
      <c r="D1801" s="436" t="s">
        <v>17</v>
      </c>
      <c r="E1801" s="437" t="s">
        <v>17</v>
      </c>
      <c r="F1801" s="439"/>
      <c r="G1801" s="438"/>
      <c r="H1801" s="440"/>
      <c r="I1801" s="441"/>
      <c r="J1801" s="439" t="s">
        <v>17</v>
      </c>
      <c r="K1801" s="190"/>
      <c r="L1801" s="190"/>
      <c r="M1801" s="205"/>
    </row>
    <row r="1802" spans="1:13" ht="15" customHeight="1">
      <c r="A1802" s="327" t="s">
        <v>4996</v>
      </c>
      <c r="B1802" s="637" t="s">
        <v>440</v>
      </c>
      <c r="C1802" s="634" t="s">
        <v>435</v>
      </c>
      <c r="D1802" s="327" t="s">
        <v>436</v>
      </c>
      <c r="E1802" s="327" t="s">
        <v>437</v>
      </c>
      <c r="F1802" s="329" t="s">
        <v>438</v>
      </c>
      <c r="G1802" s="330">
        <v>3</v>
      </c>
      <c r="H1802" s="639">
        <v>0</v>
      </c>
      <c r="I1802" s="332">
        <v>0.02</v>
      </c>
      <c r="J1802" s="327" t="s">
        <v>439</v>
      </c>
      <c r="K1802" s="189">
        <v>1860</v>
      </c>
      <c r="L1802" s="189"/>
      <c r="M1802" s="204">
        <f t="shared" ref="M1802:M1851" si="32">K1802*L1802</f>
        <v>0</v>
      </c>
    </row>
    <row r="1803" spans="1:13" ht="15" customHeight="1">
      <c r="A1803" s="327" t="s">
        <v>4996</v>
      </c>
      <c r="B1803" s="637" t="s">
        <v>492</v>
      </c>
      <c r="C1803" s="634" t="s">
        <v>435</v>
      </c>
      <c r="D1803" s="327" t="s">
        <v>436</v>
      </c>
      <c r="E1803" s="327" t="s">
        <v>314</v>
      </c>
      <c r="F1803" s="329" t="s">
        <v>491</v>
      </c>
      <c r="G1803" s="330">
        <v>3</v>
      </c>
      <c r="H1803" s="639">
        <v>0</v>
      </c>
      <c r="I1803" s="332">
        <v>0.02</v>
      </c>
      <c r="J1803" s="327" t="s">
        <v>439</v>
      </c>
      <c r="K1803" s="189">
        <v>1860</v>
      </c>
      <c r="L1803" s="189"/>
      <c r="M1803" s="204">
        <f t="shared" si="32"/>
        <v>0</v>
      </c>
    </row>
    <row r="1804" spans="1:13" ht="15" customHeight="1">
      <c r="A1804" s="327" t="s">
        <v>4996</v>
      </c>
      <c r="B1804" s="637" t="s">
        <v>570</v>
      </c>
      <c r="C1804" s="634" t="s">
        <v>435</v>
      </c>
      <c r="D1804" s="327" t="s">
        <v>436</v>
      </c>
      <c r="E1804" s="327" t="s">
        <v>332</v>
      </c>
      <c r="F1804" s="329" t="s">
        <v>569</v>
      </c>
      <c r="G1804" s="330">
        <v>3</v>
      </c>
      <c r="H1804" s="640">
        <v>0</v>
      </c>
      <c r="I1804" s="332">
        <v>0.02</v>
      </c>
      <c r="J1804" s="327" t="s">
        <v>439</v>
      </c>
      <c r="K1804" s="189">
        <v>1860</v>
      </c>
      <c r="L1804" s="189"/>
      <c r="M1804" s="204">
        <f t="shared" si="32"/>
        <v>0</v>
      </c>
    </row>
    <row r="1805" spans="1:13" ht="15" customHeight="1">
      <c r="A1805" s="327" t="s">
        <v>4996</v>
      </c>
      <c r="B1805" s="637" t="s">
        <v>444</v>
      </c>
      <c r="C1805" s="634" t="s">
        <v>435</v>
      </c>
      <c r="D1805" s="327" t="s">
        <v>441</v>
      </c>
      <c r="E1805" s="327" t="s">
        <v>437</v>
      </c>
      <c r="F1805" s="329" t="s">
        <v>442</v>
      </c>
      <c r="G1805" s="330">
        <v>4</v>
      </c>
      <c r="H1805" s="639">
        <v>0</v>
      </c>
      <c r="I1805" s="332">
        <v>2.4750000000000001E-2</v>
      </c>
      <c r="J1805" s="327" t="s">
        <v>443</v>
      </c>
      <c r="K1805" s="189">
        <v>2900</v>
      </c>
      <c r="L1805" s="189"/>
      <c r="M1805" s="204">
        <f t="shared" si="32"/>
        <v>0</v>
      </c>
    </row>
    <row r="1806" spans="1:13" ht="15" customHeight="1">
      <c r="A1806" s="327" t="s">
        <v>4996</v>
      </c>
      <c r="B1806" s="637" t="s">
        <v>494</v>
      </c>
      <c r="C1806" s="634" t="s">
        <v>435</v>
      </c>
      <c r="D1806" s="327" t="s">
        <v>441</v>
      </c>
      <c r="E1806" s="327" t="s">
        <v>314</v>
      </c>
      <c r="F1806" s="329" t="s">
        <v>493</v>
      </c>
      <c r="G1806" s="330">
        <v>4</v>
      </c>
      <c r="H1806" s="639">
        <v>0</v>
      </c>
      <c r="I1806" s="332">
        <v>2.4750000000000001E-2</v>
      </c>
      <c r="J1806" s="327" t="s">
        <v>443</v>
      </c>
      <c r="K1806" s="189">
        <v>2900</v>
      </c>
      <c r="L1806" s="189"/>
      <c r="M1806" s="204">
        <f t="shared" si="32"/>
        <v>0</v>
      </c>
    </row>
    <row r="1807" spans="1:13" ht="15" customHeight="1">
      <c r="A1807" s="327" t="s">
        <v>4996</v>
      </c>
      <c r="B1807" s="637" t="s">
        <v>572</v>
      </c>
      <c r="C1807" s="634" t="s">
        <v>435</v>
      </c>
      <c r="D1807" s="327" t="s">
        <v>441</v>
      </c>
      <c r="E1807" s="327" t="s">
        <v>332</v>
      </c>
      <c r="F1807" s="329" t="s">
        <v>571</v>
      </c>
      <c r="G1807" s="330">
        <v>4</v>
      </c>
      <c r="H1807" s="640">
        <v>0</v>
      </c>
      <c r="I1807" s="332">
        <v>2.4750000000000001E-2</v>
      </c>
      <c r="J1807" s="327" t="s">
        <v>443</v>
      </c>
      <c r="K1807" s="189">
        <v>2900</v>
      </c>
      <c r="L1807" s="189"/>
      <c r="M1807" s="204">
        <f t="shared" si="32"/>
        <v>0</v>
      </c>
    </row>
    <row r="1808" spans="1:13" ht="15" customHeight="1">
      <c r="A1808" s="327" t="s">
        <v>4996</v>
      </c>
      <c r="B1808" s="637" t="s">
        <v>526</v>
      </c>
      <c r="C1808" s="634" t="s">
        <v>435</v>
      </c>
      <c r="D1808" s="636" t="s">
        <v>522</v>
      </c>
      <c r="E1808" s="327" t="s">
        <v>523</v>
      </c>
      <c r="F1808" s="329" t="s">
        <v>524</v>
      </c>
      <c r="G1808" s="330">
        <v>1</v>
      </c>
      <c r="H1808" s="331">
        <v>5.2</v>
      </c>
      <c r="I1808" s="332">
        <v>8.0000000000000002E-3</v>
      </c>
      <c r="J1808" s="327" t="s">
        <v>525</v>
      </c>
      <c r="K1808" s="189">
        <v>250</v>
      </c>
      <c r="L1808" s="189"/>
      <c r="M1808" s="204">
        <f t="shared" si="32"/>
        <v>0</v>
      </c>
    </row>
    <row r="1809" spans="1:13" ht="15" customHeight="1">
      <c r="A1809" s="327" t="s">
        <v>4996</v>
      </c>
      <c r="B1809" s="637" t="s">
        <v>530</v>
      </c>
      <c r="C1809" s="634" t="s">
        <v>435</v>
      </c>
      <c r="D1809" s="636" t="s">
        <v>527</v>
      </c>
      <c r="E1809" s="327" t="s">
        <v>523</v>
      </c>
      <c r="F1809" s="329" t="s">
        <v>528</v>
      </c>
      <c r="G1809" s="330">
        <v>1</v>
      </c>
      <c r="H1809" s="331">
        <v>10.6</v>
      </c>
      <c r="I1809" s="332">
        <v>1.7000000000000001E-2</v>
      </c>
      <c r="J1809" s="327" t="s">
        <v>529</v>
      </c>
      <c r="K1809" s="189">
        <v>470</v>
      </c>
      <c r="L1809" s="189"/>
      <c r="M1809" s="204">
        <f t="shared" si="32"/>
        <v>0</v>
      </c>
    </row>
    <row r="1810" spans="1:13" ht="15" customHeight="1">
      <c r="A1810" s="327" t="s">
        <v>4996</v>
      </c>
      <c r="B1810" s="637" t="s">
        <v>534</v>
      </c>
      <c r="C1810" s="634" t="s">
        <v>435</v>
      </c>
      <c r="D1810" s="636" t="s">
        <v>531</v>
      </c>
      <c r="E1810" s="327" t="s">
        <v>523</v>
      </c>
      <c r="F1810" s="329" t="s">
        <v>532</v>
      </c>
      <c r="G1810" s="330">
        <v>1</v>
      </c>
      <c r="H1810" s="331">
        <v>18</v>
      </c>
      <c r="I1810" s="332">
        <v>3.1E-2</v>
      </c>
      <c r="J1810" s="327" t="s">
        <v>533</v>
      </c>
      <c r="K1810" s="189">
        <v>790</v>
      </c>
      <c r="L1810" s="189"/>
      <c r="M1810" s="204">
        <f t="shared" si="32"/>
        <v>0</v>
      </c>
    </row>
    <row r="1811" spans="1:13" ht="15" customHeight="1">
      <c r="A1811" s="327" t="s">
        <v>4996</v>
      </c>
      <c r="B1811" s="637" t="s">
        <v>538</v>
      </c>
      <c r="C1811" s="634" t="s">
        <v>435</v>
      </c>
      <c r="D1811" s="327" t="s">
        <v>535</v>
      </c>
      <c r="E1811" s="327" t="s">
        <v>523</v>
      </c>
      <c r="F1811" s="329" t="s">
        <v>536</v>
      </c>
      <c r="G1811" s="330">
        <v>2</v>
      </c>
      <c r="H1811" s="640">
        <v>0</v>
      </c>
      <c r="I1811" s="332">
        <v>1.6E-2</v>
      </c>
      <c r="J1811" s="327" t="s">
        <v>537</v>
      </c>
      <c r="K1811" s="189">
        <v>1010</v>
      </c>
      <c r="L1811" s="189"/>
      <c r="M1811" s="204">
        <f t="shared" si="32"/>
        <v>0</v>
      </c>
    </row>
    <row r="1812" spans="1:13" ht="15" customHeight="1">
      <c r="A1812" s="327" t="s">
        <v>4996</v>
      </c>
      <c r="B1812" s="637" t="s">
        <v>449</v>
      </c>
      <c r="C1812" s="634" t="s">
        <v>435</v>
      </c>
      <c r="D1812" s="327" t="s">
        <v>446</v>
      </c>
      <c r="E1812" s="327" t="s">
        <v>437</v>
      </c>
      <c r="F1812" s="329" t="s">
        <v>447</v>
      </c>
      <c r="G1812" s="330">
        <v>3</v>
      </c>
      <c r="H1812" s="331">
        <v>12.333333333333334</v>
      </c>
      <c r="I1812" s="332">
        <v>2.4333333333333332E-2</v>
      </c>
      <c r="J1812" s="327" t="s">
        <v>448</v>
      </c>
      <c r="K1812" s="189">
        <v>3210</v>
      </c>
      <c r="L1812" s="189"/>
      <c r="M1812" s="204">
        <f t="shared" si="32"/>
        <v>0</v>
      </c>
    </row>
    <row r="1813" spans="1:13" ht="15" customHeight="1">
      <c r="A1813" s="327" t="s">
        <v>4996</v>
      </c>
      <c r="B1813" s="637" t="s">
        <v>497</v>
      </c>
      <c r="C1813" s="634" t="s">
        <v>435</v>
      </c>
      <c r="D1813" s="327" t="s">
        <v>446</v>
      </c>
      <c r="E1813" s="327" t="s">
        <v>314</v>
      </c>
      <c r="F1813" s="329" t="s">
        <v>496</v>
      </c>
      <c r="G1813" s="330">
        <v>3</v>
      </c>
      <c r="H1813" s="331">
        <v>12.333333333333334</v>
      </c>
      <c r="I1813" s="332">
        <v>2.4333333333333332E-2</v>
      </c>
      <c r="J1813" s="327" t="s">
        <v>448</v>
      </c>
      <c r="K1813" s="189">
        <v>3210</v>
      </c>
      <c r="L1813" s="189"/>
      <c r="M1813" s="204">
        <f t="shared" si="32"/>
        <v>0</v>
      </c>
    </row>
    <row r="1814" spans="1:13" ht="15" customHeight="1">
      <c r="A1814" s="327" t="s">
        <v>4996</v>
      </c>
      <c r="B1814" s="637" t="s">
        <v>575</v>
      </c>
      <c r="C1814" s="634" t="s">
        <v>435</v>
      </c>
      <c r="D1814" s="327" t="s">
        <v>446</v>
      </c>
      <c r="E1814" s="327" t="s">
        <v>332</v>
      </c>
      <c r="F1814" s="638" t="s">
        <v>574</v>
      </c>
      <c r="G1814" s="330">
        <v>3</v>
      </c>
      <c r="H1814" s="331">
        <v>12.333333333333334</v>
      </c>
      <c r="I1814" s="332">
        <v>2.4333333333333332E-2</v>
      </c>
      <c r="J1814" s="327" t="s">
        <v>448</v>
      </c>
      <c r="K1814" s="189">
        <v>3210</v>
      </c>
      <c r="L1814" s="189"/>
      <c r="M1814" s="204">
        <f t="shared" si="32"/>
        <v>0</v>
      </c>
    </row>
    <row r="1815" spans="1:13" ht="15" customHeight="1">
      <c r="A1815" s="327" t="s">
        <v>4996</v>
      </c>
      <c r="B1815" s="637" t="s">
        <v>453</v>
      </c>
      <c r="C1815" s="634" t="s">
        <v>435</v>
      </c>
      <c r="D1815" s="327" t="s">
        <v>450</v>
      </c>
      <c r="E1815" s="327" t="s">
        <v>437</v>
      </c>
      <c r="F1815" s="329" t="s">
        <v>451</v>
      </c>
      <c r="G1815" s="330">
        <v>3</v>
      </c>
      <c r="H1815" s="331">
        <v>18</v>
      </c>
      <c r="I1815" s="332">
        <v>3.4333333333333334E-2</v>
      </c>
      <c r="J1815" s="327" t="s">
        <v>452</v>
      </c>
      <c r="K1815" s="189">
        <v>4560</v>
      </c>
      <c r="L1815" s="189"/>
      <c r="M1815" s="204">
        <f t="shared" si="32"/>
        <v>0</v>
      </c>
    </row>
    <row r="1816" spans="1:13" ht="15" customHeight="1">
      <c r="A1816" s="327" t="s">
        <v>4996</v>
      </c>
      <c r="B1816" s="637" t="s">
        <v>499</v>
      </c>
      <c r="C1816" s="634" t="s">
        <v>435</v>
      </c>
      <c r="D1816" s="327" t="s">
        <v>450</v>
      </c>
      <c r="E1816" s="327" t="s">
        <v>314</v>
      </c>
      <c r="F1816" s="329" t="s">
        <v>498</v>
      </c>
      <c r="G1816" s="330">
        <v>3</v>
      </c>
      <c r="H1816" s="331">
        <v>18</v>
      </c>
      <c r="I1816" s="332">
        <v>3.4333333333333334E-2</v>
      </c>
      <c r="J1816" s="327" t="s">
        <v>452</v>
      </c>
      <c r="K1816" s="189">
        <v>4560</v>
      </c>
      <c r="L1816" s="189"/>
      <c r="M1816" s="204">
        <f t="shared" si="32"/>
        <v>0</v>
      </c>
    </row>
    <row r="1817" spans="1:13" ht="15" customHeight="1">
      <c r="A1817" s="327" t="s">
        <v>4996</v>
      </c>
      <c r="B1817" s="637" t="s">
        <v>577</v>
      </c>
      <c r="C1817" s="634" t="s">
        <v>435</v>
      </c>
      <c r="D1817" s="327" t="s">
        <v>450</v>
      </c>
      <c r="E1817" s="327" t="s">
        <v>332</v>
      </c>
      <c r="F1817" s="638" t="s">
        <v>576</v>
      </c>
      <c r="G1817" s="330">
        <v>3</v>
      </c>
      <c r="H1817" s="331">
        <v>18</v>
      </c>
      <c r="I1817" s="332">
        <v>3.4333333333333334E-2</v>
      </c>
      <c r="J1817" s="327" t="s">
        <v>452</v>
      </c>
      <c r="K1817" s="189">
        <v>4560</v>
      </c>
      <c r="L1817" s="189"/>
      <c r="M1817" s="204">
        <f t="shared" si="32"/>
        <v>0</v>
      </c>
    </row>
    <row r="1818" spans="1:13" ht="15" customHeight="1">
      <c r="A1818" s="327" t="s">
        <v>4996</v>
      </c>
      <c r="B1818" s="637" t="s">
        <v>458</v>
      </c>
      <c r="C1818" s="634" t="s">
        <v>435</v>
      </c>
      <c r="D1818" s="327" t="s">
        <v>455</v>
      </c>
      <c r="E1818" s="327" t="s">
        <v>437</v>
      </c>
      <c r="F1818" s="638" t="s">
        <v>456</v>
      </c>
      <c r="G1818" s="330">
        <v>4</v>
      </c>
      <c r="H1818" s="331">
        <v>13.1455</v>
      </c>
      <c r="I1818" s="332">
        <v>2.5250000000000002E-2</v>
      </c>
      <c r="J1818" s="327" t="s">
        <v>457</v>
      </c>
      <c r="K1818" s="189">
        <v>3300</v>
      </c>
      <c r="L1818" s="189"/>
      <c r="M1818" s="204">
        <f t="shared" si="32"/>
        <v>0</v>
      </c>
    </row>
    <row r="1819" spans="1:13" ht="15" customHeight="1">
      <c r="A1819" s="327" t="s">
        <v>4996</v>
      </c>
      <c r="B1819" s="637" t="s">
        <v>502</v>
      </c>
      <c r="C1819" s="634" t="s">
        <v>435</v>
      </c>
      <c r="D1819" s="327" t="s">
        <v>455</v>
      </c>
      <c r="E1819" s="327" t="s">
        <v>314</v>
      </c>
      <c r="F1819" s="638" t="s">
        <v>501</v>
      </c>
      <c r="G1819" s="330">
        <v>4</v>
      </c>
      <c r="H1819" s="331">
        <v>13.1455</v>
      </c>
      <c r="I1819" s="332">
        <v>2.5250000000000002E-2</v>
      </c>
      <c r="J1819" s="327" t="s">
        <v>457</v>
      </c>
      <c r="K1819" s="189">
        <v>3300</v>
      </c>
      <c r="L1819" s="189"/>
      <c r="M1819" s="204">
        <f t="shared" si="32"/>
        <v>0</v>
      </c>
    </row>
    <row r="1820" spans="1:13" ht="15" customHeight="1">
      <c r="A1820" s="327" t="s">
        <v>4996</v>
      </c>
      <c r="B1820" s="637" t="s">
        <v>580</v>
      </c>
      <c r="C1820" s="634" t="s">
        <v>435</v>
      </c>
      <c r="D1820" s="327" t="s">
        <v>455</v>
      </c>
      <c r="E1820" s="327" t="s">
        <v>332</v>
      </c>
      <c r="F1820" s="638" t="s">
        <v>4182</v>
      </c>
      <c r="G1820" s="330">
        <v>4</v>
      </c>
      <c r="H1820" s="331">
        <v>13.1455</v>
      </c>
      <c r="I1820" s="332">
        <v>2.5250000000000002E-2</v>
      </c>
      <c r="J1820" s="327" t="s">
        <v>457</v>
      </c>
      <c r="K1820" s="189">
        <v>3300</v>
      </c>
      <c r="L1820" s="189"/>
      <c r="M1820" s="204">
        <f t="shared" si="32"/>
        <v>0</v>
      </c>
    </row>
    <row r="1821" spans="1:13" ht="15" customHeight="1">
      <c r="A1821" s="327" t="s">
        <v>4996</v>
      </c>
      <c r="B1821" s="637" t="s">
        <v>461</v>
      </c>
      <c r="C1821" s="634" t="s">
        <v>435</v>
      </c>
      <c r="D1821" s="327" t="s">
        <v>459</v>
      </c>
      <c r="E1821" s="327" t="s">
        <v>437</v>
      </c>
      <c r="F1821" s="329" t="s">
        <v>460</v>
      </c>
      <c r="G1821" s="330">
        <v>4</v>
      </c>
      <c r="H1821" s="331">
        <v>18.756</v>
      </c>
      <c r="I1821" s="332">
        <v>3.925E-2</v>
      </c>
      <c r="J1821" s="327" t="s">
        <v>379</v>
      </c>
      <c r="K1821" s="189">
        <v>4280</v>
      </c>
      <c r="L1821" s="189"/>
      <c r="M1821" s="204">
        <f t="shared" si="32"/>
        <v>0</v>
      </c>
    </row>
    <row r="1822" spans="1:13" ht="15" customHeight="1">
      <c r="A1822" s="327" t="s">
        <v>4996</v>
      </c>
      <c r="B1822" s="637" t="s">
        <v>504</v>
      </c>
      <c r="C1822" s="634" t="s">
        <v>435</v>
      </c>
      <c r="D1822" s="327" t="s">
        <v>459</v>
      </c>
      <c r="E1822" s="327" t="s">
        <v>314</v>
      </c>
      <c r="F1822" s="329" t="s">
        <v>503</v>
      </c>
      <c r="G1822" s="330">
        <v>4</v>
      </c>
      <c r="H1822" s="331">
        <v>18.756</v>
      </c>
      <c r="I1822" s="332">
        <v>3.925E-2</v>
      </c>
      <c r="J1822" s="327" t="s">
        <v>379</v>
      </c>
      <c r="K1822" s="189">
        <v>4280</v>
      </c>
      <c r="L1822" s="189"/>
      <c r="M1822" s="204">
        <f t="shared" si="32"/>
        <v>0</v>
      </c>
    </row>
    <row r="1823" spans="1:13" ht="15" customHeight="1">
      <c r="A1823" s="327" t="s">
        <v>4996</v>
      </c>
      <c r="B1823" s="637" t="s">
        <v>582</v>
      </c>
      <c r="C1823" s="634" t="s">
        <v>435</v>
      </c>
      <c r="D1823" s="327" t="s">
        <v>459</v>
      </c>
      <c r="E1823" s="327" t="s">
        <v>332</v>
      </c>
      <c r="F1823" s="638" t="s">
        <v>581</v>
      </c>
      <c r="G1823" s="330">
        <v>4</v>
      </c>
      <c r="H1823" s="331">
        <v>18.756</v>
      </c>
      <c r="I1823" s="332">
        <v>3.925E-2</v>
      </c>
      <c r="J1823" s="327" t="s">
        <v>379</v>
      </c>
      <c r="K1823" s="189">
        <v>4280</v>
      </c>
      <c r="L1823" s="189"/>
      <c r="M1823" s="204">
        <f t="shared" si="32"/>
        <v>0</v>
      </c>
    </row>
    <row r="1824" spans="1:13" ht="15" customHeight="1">
      <c r="A1824" s="327" t="s">
        <v>4996</v>
      </c>
      <c r="B1824" s="637" t="s">
        <v>464</v>
      </c>
      <c r="C1824" s="634" t="s">
        <v>435</v>
      </c>
      <c r="D1824" s="327" t="s">
        <v>462</v>
      </c>
      <c r="E1824" s="327" t="s">
        <v>437</v>
      </c>
      <c r="F1824" s="329" t="s">
        <v>463</v>
      </c>
      <c r="G1824" s="330">
        <v>5</v>
      </c>
      <c r="H1824" s="331">
        <v>31.4</v>
      </c>
      <c r="I1824" s="332">
        <v>5.7399999999999993E-2</v>
      </c>
      <c r="J1824" s="327" t="s">
        <v>383</v>
      </c>
      <c r="K1824" s="189">
        <v>9220</v>
      </c>
      <c r="L1824" s="189"/>
      <c r="M1824" s="204">
        <f t="shared" si="32"/>
        <v>0</v>
      </c>
    </row>
    <row r="1825" spans="1:13" ht="15" customHeight="1">
      <c r="A1825" s="327" t="s">
        <v>4996</v>
      </c>
      <c r="B1825" s="637" t="s">
        <v>506</v>
      </c>
      <c r="C1825" s="634" t="s">
        <v>435</v>
      </c>
      <c r="D1825" s="327" t="s">
        <v>462</v>
      </c>
      <c r="E1825" s="327" t="s">
        <v>314</v>
      </c>
      <c r="F1825" s="329" t="s">
        <v>505</v>
      </c>
      <c r="G1825" s="330">
        <v>5</v>
      </c>
      <c r="H1825" s="331">
        <v>31.4</v>
      </c>
      <c r="I1825" s="332">
        <v>5.7399999999999993E-2</v>
      </c>
      <c r="J1825" s="327" t="s">
        <v>383</v>
      </c>
      <c r="K1825" s="189">
        <v>9220</v>
      </c>
      <c r="L1825" s="189"/>
      <c r="M1825" s="204">
        <f t="shared" si="32"/>
        <v>0</v>
      </c>
    </row>
    <row r="1826" spans="1:13" ht="15" customHeight="1">
      <c r="A1826" s="327" t="s">
        <v>4996</v>
      </c>
      <c r="B1826" s="637" t="s">
        <v>584</v>
      </c>
      <c r="C1826" s="634" t="s">
        <v>435</v>
      </c>
      <c r="D1826" s="327" t="s">
        <v>462</v>
      </c>
      <c r="E1826" s="327" t="s">
        <v>332</v>
      </c>
      <c r="F1826" s="638" t="s">
        <v>583</v>
      </c>
      <c r="G1826" s="330">
        <v>5</v>
      </c>
      <c r="H1826" s="331">
        <v>31.4</v>
      </c>
      <c r="I1826" s="332">
        <v>5.7399999999999993E-2</v>
      </c>
      <c r="J1826" s="327" t="s">
        <v>383</v>
      </c>
      <c r="K1826" s="189">
        <v>9220</v>
      </c>
      <c r="L1826" s="189"/>
      <c r="M1826" s="204">
        <f t="shared" si="32"/>
        <v>0</v>
      </c>
    </row>
    <row r="1827" spans="1:13" ht="15" customHeight="1">
      <c r="A1827" s="327" t="s">
        <v>4996</v>
      </c>
      <c r="B1827" s="637" t="s">
        <v>467</v>
      </c>
      <c r="C1827" s="634" t="s">
        <v>435</v>
      </c>
      <c r="D1827" s="327" t="s">
        <v>465</v>
      </c>
      <c r="E1827" s="327" t="s">
        <v>437</v>
      </c>
      <c r="F1827" s="329" t="s">
        <v>466</v>
      </c>
      <c r="G1827" s="330">
        <v>4</v>
      </c>
      <c r="H1827" s="331">
        <v>18.75</v>
      </c>
      <c r="I1827" s="332">
        <v>3.3250000000000002E-2</v>
      </c>
      <c r="J1827" s="327" t="s">
        <v>383</v>
      </c>
      <c r="K1827" s="189">
        <v>4110</v>
      </c>
      <c r="L1827" s="189"/>
      <c r="M1827" s="204">
        <f t="shared" si="32"/>
        <v>0</v>
      </c>
    </row>
    <row r="1828" spans="1:13" ht="15" customHeight="1">
      <c r="A1828" s="327" t="s">
        <v>4996</v>
      </c>
      <c r="B1828" s="637" t="s">
        <v>508</v>
      </c>
      <c r="C1828" s="634" t="s">
        <v>435</v>
      </c>
      <c r="D1828" s="327" t="s">
        <v>465</v>
      </c>
      <c r="E1828" s="327" t="s">
        <v>314</v>
      </c>
      <c r="F1828" s="329" t="s">
        <v>507</v>
      </c>
      <c r="G1828" s="330">
        <v>4</v>
      </c>
      <c r="H1828" s="331">
        <v>18.75</v>
      </c>
      <c r="I1828" s="332">
        <v>3.3250000000000002E-2</v>
      </c>
      <c r="J1828" s="327" t="s">
        <v>383</v>
      </c>
      <c r="K1828" s="189">
        <v>4110</v>
      </c>
      <c r="L1828" s="189"/>
      <c r="M1828" s="204">
        <f t="shared" si="32"/>
        <v>0</v>
      </c>
    </row>
    <row r="1829" spans="1:13" ht="15" customHeight="1">
      <c r="A1829" s="327" t="s">
        <v>4996</v>
      </c>
      <c r="B1829" s="637" t="s">
        <v>586</v>
      </c>
      <c r="C1829" s="634" t="s">
        <v>435</v>
      </c>
      <c r="D1829" s="327" t="s">
        <v>465</v>
      </c>
      <c r="E1829" s="327" t="s">
        <v>332</v>
      </c>
      <c r="F1829" s="638" t="s">
        <v>585</v>
      </c>
      <c r="G1829" s="330">
        <v>4</v>
      </c>
      <c r="H1829" s="331">
        <v>18.75</v>
      </c>
      <c r="I1829" s="332">
        <v>3.3250000000000002E-2</v>
      </c>
      <c r="J1829" s="327" t="s">
        <v>383</v>
      </c>
      <c r="K1829" s="189">
        <v>4110</v>
      </c>
      <c r="L1829" s="189"/>
      <c r="M1829" s="204">
        <f t="shared" si="32"/>
        <v>0</v>
      </c>
    </row>
    <row r="1830" spans="1:13" ht="15" customHeight="1">
      <c r="A1830" s="327" t="s">
        <v>4996</v>
      </c>
      <c r="B1830" s="637" t="s">
        <v>542</v>
      </c>
      <c r="C1830" s="634" t="s">
        <v>435</v>
      </c>
      <c r="D1830" s="327" t="s">
        <v>539</v>
      </c>
      <c r="E1830" s="327" t="s">
        <v>523</v>
      </c>
      <c r="F1830" s="329" t="s">
        <v>540</v>
      </c>
      <c r="G1830" s="330">
        <v>2</v>
      </c>
      <c r="H1830" s="331">
        <v>8.5</v>
      </c>
      <c r="I1830" s="332">
        <v>1.55E-2</v>
      </c>
      <c r="J1830" s="327" t="s">
        <v>541</v>
      </c>
      <c r="K1830" s="189">
        <v>780</v>
      </c>
      <c r="L1830" s="189"/>
      <c r="M1830" s="204">
        <f t="shared" si="32"/>
        <v>0</v>
      </c>
    </row>
    <row r="1831" spans="1:13" ht="15" customHeight="1">
      <c r="A1831" s="327" t="s">
        <v>4996</v>
      </c>
      <c r="B1831" s="637" t="s">
        <v>546</v>
      </c>
      <c r="C1831" s="634" t="s">
        <v>435</v>
      </c>
      <c r="D1831" s="327" t="s">
        <v>543</v>
      </c>
      <c r="E1831" s="327" t="s">
        <v>523</v>
      </c>
      <c r="F1831" s="329" t="s">
        <v>544</v>
      </c>
      <c r="G1831" s="330">
        <v>2</v>
      </c>
      <c r="H1831" s="331">
        <v>9.5500000000000007</v>
      </c>
      <c r="I1831" s="332">
        <v>1.7999999999999999E-2</v>
      </c>
      <c r="J1831" s="327" t="s">
        <v>545</v>
      </c>
      <c r="K1831" s="189">
        <v>1130</v>
      </c>
      <c r="L1831" s="189"/>
      <c r="M1831" s="204">
        <f t="shared" si="32"/>
        <v>0</v>
      </c>
    </row>
    <row r="1832" spans="1:13" ht="15" customHeight="1">
      <c r="A1832" s="327" t="s">
        <v>4996</v>
      </c>
      <c r="B1832" s="637" t="s">
        <v>550</v>
      </c>
      <c r="C1832" s="634" t="s">
        <v>435</v>
      </c>
      <c r="D1832" s="327" t="s">
        <v>547</v>
      </c>
      <c r="E1832" s="327" t="s">
        <v>523</v>
      </c>
      <c r="F1832" s="329" t="s">
        <v>548</v>
      </c>
      <c r="G1832" s="330">
        <v>1</v>
      </c>
      <c r="H1832" s="640">
        <v>0</v>
      </c>
      <c r="I1832" s="332">
        <v>5.0000000000000001E-3</v>
      </c>
      <c r="J1832" s="327" t="s">
        <v>549</v>
      </c>
      <c r="K1832" s="189">
        <v>140</v>
      </c>
      <c r="L1832" s="189"/>
      <c r="M1832" s="204">
        <f t="shared" si="32"/>
        <v>0</v>
      </c>
    </row>
    <row r="1833" spans="1:13" ht="15" customHeight="1">
      <c r="A1833" s="327" t="s">
        <v>4996</v>
      </c>
      <c r="B1833" s="637" t="s">
        <v>554</v>
      </c>
      <c r="C1833" s="634" t="s">
        <v>435</v>
      </c>
      <c r="D1833" s="327" t="s">
        <v>551</v>
      </c>
      <c r="E1833" s="327" t="s">
        <v>523</v>
      </c>
      <c r="F1833" s="638" t="s">
        <v>552</v>
      </c>
      <c r="G1833" s="330">
        <v>1</v>
      </c>
      <c r="H1833" s="331">
        <v>2.6</v>
      </c>
      <c r="I1833" s="332">
        <v>8.0000000000000002E-3</v>
      </c>
      <c r="J1833" s="327" t="s">
        <v>553</v>
      </c>
      <c r="K1833" s="189">
        <v>230</v>
      </c>
      <c r="L1833" s="189"/>
      <c r="M1833" s="204">
        <f t="shared" si="32"/>
        <v>0</v>
      </c>
    </row>
    <row r="1834" spans="1:13" ht="15" customHeight="1">
      <c r="A1834" s="327" t="s">
        <v>4996</v>
      </c>
      <c r="B1834" s="637" t="s">
        <v>559</v>
      </c>
      <c r="C1834" s="634" t="s">
        <v>435</v>
      </c>
      <c r="D1834" s="327" t="s">
        <v>556</v>
      </c>
      <c r="E1834" s="327" t="s">
        <v>523</v>
      </c>
      <c r="F1834" s="329" t="s">
        <v>557</v>
      </c>
      <c r="G1834" s="330">
        <v>2</v>
      </c>
      <c r="H1834" s="331">
        <v>8.5</v>
      </c>
      <c r="I1834" s="332">
        <v>2.5499999999999998E-2</v>
      </c>
      <c r="J1834" s="327" t="s">
        <v>558</v>
      </c>
      <c r="K1834" s="189">
        <v>910</v>
      </c>
      <c r="L1834" s="189"/>
      <c r="M1834" s="204">
        <f t="shared" si="32"/>
        <v>0</v>
      </c>
    </row>
    <row r="1835" spans="1:13" ht="15" customHeight="1">
      <c r="A1835" s="327" t="s">
        <v>4996</v>
      </c>
      <c r="B1835" s="637" t="s">
        <v>562</v>
      </c>
      <c r="C1835" s="634" t="s">
        <v>435</v>
      </c>
      <c r="D1835" s="327" t="s">
        <v>560</v>
      </c>
      <c r="E1835" s="327" t="s">
        <v>523</v>
      </c>
      <c r="F1835" s="329" t="s">
        <v>561</v>
      </c>
      <c r="G1835" s="330">
        <v>3</v>
      </c>
      <c r="H1835" s="331">
        <v>8.6666666666666661</v>
      </c>
      <c r="I1835" s="332">
        <v>1.7999999999999999E-2</v>
      </c>
      <c r="J1835" s="327" t="s">
        <v>402</v>
      </c>
      <c r="K1835" s="189">
        <v>1660</v>
      </c>
      <c r="L1835" s="189"/>
      <c r="M1835" s="204">
        <f t="shared" si="32"/>
        <v>0</v>
      </c>
    </row>
    <row r="1836" spans="1:13" ht="15" customHeight="1">
      <c r="A1836" s="327" t="s">
        <v>4996</v>
      </c>
      <c r="B1836" s="637" t="s">
        <v>472</v>
      </c>
      <c r="C1836" s="634" t="s">
        <v>435</v>
      </c>
      <c r="D1836" s="327" t="s">
        <v>469</v>
      </c>
      <c r="E1836" s="327" t="s">
        <v>437</v>
      </c>
      <c r="F1836" s="329" t="s">
        <v>470</v>
      </c>
      <c r="G1836" s="330">
        <v>3</v>
      </c>
      <c r="H1836" s="331">
        <v>6.333333333333333</v>
      </c>
      <c r="I1836" s="332">
        <v>1.4333333333333332E-2</v>
      </c>
      <c r="J1836" s="327" t="s">
        <v>471</v>
      </c>
      <c r="K1836" s="189">
        <v>1830</v>
      </c>
      <c r="L1836" s="189"/>
      <c r="M1836" s="204">
        <f t="shared" si="32"/>
        <v>0</v>
      </c>
    </row>
    <row r="1837" spans="1:13" ht="15" customHeight="1">
      <c r="A1837" s="327" t="s">
        <v>4996</v>
      </c>
      <c r="B1837" s="637" t="s">
        <v>511</v>
      </c>
      <c r="C1837" s="634" t="s">
        <v>435</v>
      </c>
      <c r="D1837" s="327" t="s">
        <v>469</v>
      </c>
      <c r="E1837" s="327" t="s">
        <v>314</v>
      </c>
      <c r="F1837" s="329" t="s">
        <v>510</v>
      </c>
      <c r="G1837" s="330">
        <v>3</v>
      </c>
      <c r="H1837" s="331">
        <v>6.333333333333333</v>
      </c>
      <c r="I1837" s="332">
        <v>1.4333333333333332E-2</v>
      </c>
      <c r="J1837" s="327" t="s">
        <v>471</v>
      </c>
      <c r="K1837" s="189">
        <v>1830</v>
      </c>
      <c r="L1837" s="189"/>
      <c r="M1837" s="204">
        <f t="shared" si="32"/>
        <v>0</v>
      </c>
    </row>
    <row r="1838" spans="1:13" ht="15" customHeight="1">
      <c r="A1838" s="327" t="s">
        <v>4996</v>
      </c>
      <c r="B1838" s="637" t="s">
        <v>589</v>
      </c>
      <c r="C1838" s="634" t="s">
        <v>435</v>
      </c>
      <c r="D1838" s="327" t="s">
        <v>469</v>
      </c>
      <c r="E1838" s="327" t="s">
        <v>332</v>
      </c>
      <c r="F1838" s="638" t="s">
        <v>588</v>
      </c>
      <c r="G1838" s="330">
        <v>3</v>
      </c>
      <c r="H1838" s="331">
        <v>6.333333333333333</v>
      </c>
      <c r="I1838" s="332">
        <v>1.4333333333333332E-2</v>
      </c>
      <c r="J1838" s="327" t="s">
        <v>471</v>
      </c>
      <c r="K1838" s="189">
        <v>1830</v>
      </c>
      <c r="L1838" s="189"/>
      <c r="M1838" s="204">
        <f t="shared" si="32"/>
        <v>0</v>
      </c>
    </row>
    <row r="1839" spans="1:13" ht="15" customHeight="1">
      <c r="A1839" s="327" t="s">
        <v>4996</v>
      </c>
      <c r="B1839" s="637" t="s">
        <v>477</v>
      </c>
      <c r="C1839" s="634" t="s">
        <v>435</v>
      </c>
      <c r="D1839" s="327" t="s">
        <v>474</v>
      </c>
      <c r="E1839" s="327" t="s">
        <v>437</v>
      </c>
      <c r="F1839" s="329" t="s">
        <v>475</v>
      </c>
      <c r="G1839" s="330">
        <v>3</v>
      </c>
      <c r="H1839" s="331">
        <v>12.666666666666666</v>
      </c>
      <c r="I1839" s="332">
        <v>2.6333333333333334E-2</v>
      </c>
      <c r="J1839" s="327" t="s">
        <v>476</v>
      </c>
      <c r="K1839" s="189">
        <v>2930</v>
      </c>
      <c r="L1839" s="189"/>
      <c r="M1839" s="204">
        <f t="shared" si="32"/>
        <v>0</v>
      </c>
    </row>
    <row r="1840" spans="1:13" ht="15" customHeight="1">
      <c r="A1840" s="327" t="s">
        <v>4996</v>
      </c>
      <c r="B1840" s="637" t="s">
        <v>514</v>
      </c>
      <c r="C1840" s="634" t="s">
        <v>435</v>
      </c>
      <c r="D1840" s="327" t="s">
        <v>474</v>
      </c>
      <c r="E1840" s="327" t="s">
        <v>314</v>
      </c>
      <c r="F1840" s="329" t="s">
        <v>513</v>
      </c>
      <c r="G1840" s="330">
        <v>3</v>
      </c>
      <c r="H1840" s="331">
        <v>12.666666666666666</v>
      </c>
      <c r="I1840" s="332">
        <v>2.6333333333333334E-2</v>
      </c>
      <c r="J1840" s="327" t="s">
        <v>476</v>
      </c>
      <c r="K1840" s="189">
        <v>2930</v>
      </c>
      <c r="L1840" s="189"/>
      <c r="M1840" s="204">
        <f t="shared" si="32"/>
        <v>0</v>
      </c>
    </row>
    <row r="1841" spans="1:13" ht="15" customHeight="1">
      <c r="A1841" s="327" t="s">
        <v>4996</v>
      </c>
      <c r="B1841" s="637" t="s">
        <v>592</v>
      </c>
      <c r="C1841" s="634" t="s">
        <v>435</v>
      </c>
      <c r="D1841" s="327" t="s">
        <v>474</v>
      </c>
      <c r="E1841" s="327" t="s">
        <v>332</v>
      </c>
      <c r="F1841" s="638" t="s">
        <v>591</v>
      </c>
      <c r="G1841" s="330">
        <v>3</v>
      </c>
      <c r="H1841" s="331">
        <v>12.666666666666666</v>
      </c>
      <c r="I1841" s="332">
        <v>2.6333333333333334E-2</v>
      </c>
      <c r="J1841" s="327" t="s">
        <v>476</v>
      </c>
      <c r="K1841" s="189">
        <v>2930</v>
      </c>
      <c r="L1841" s="189"/>
      <c r="M1841" s="204">
        <f t="shared" si="32"/>
        <v>0</v>
      </c>
    </row>
    <row r="1842" spans="1:13" ht="15" customHeight="1">
      <c r="A1842" s="327" t="s">
        <v>4996</v>
      </c>
      <c r="B1842" s="637" t="s">
        <v>481</v>
      </c>
      <c r="C1842" s="634" t="s">
        <v>435</v>
      </c>
      <c r="D1842" s="327" t="s">
        <v>478</v>
      </c>
      <c r="E1842" s="327" t="s">
        <v>437</v>
      </c>
      <c r="F1842" s="329" t="s">
        <v>479</v>
      </c>
      <c r="G1842" s="330">
        <v>3</v>
      </c>
      <c r="H1842" s="331">
        <v>16.633333333333333</v>
      </c>
      <c r="I1842" s="332">
        <v>3.5999999999999997E-2</v>
      </c>
      <c r="J1842" s="327" t="s">
        <v>480</v>
      </c>
      <c r="K1842" s="189">
        <v>3420</v>
      </c>
      <c r="L1842" s="189"/>
      <c r="M1842" s="204">
        <f t="shared" si="32"/>
        <v>0</v>
      </c>
    </row>
    <row r="1843" spans="1:13" ht="15" customHeight="1">
      <c r="A1843" s="327" t="s">
        <v>4996</v>
      </c>
      <c r="B1843" s="637" t="s">
        <v>516</v>
      </c>
      <c r="C1843" s="634" t="s">
        <v>435</v>
      </c>
      <c r="D1843" s="327" t="s">
        <v>478</v>
      </c>
      <c r="E1843" s="327" t="s">
        <v>314</v>
      </c>
      <c r="F1843" s="329" t="s">
        <v>515</v>
      </c>
      <c r="G1843" s="330">
        <v>3</v>
      </c>
      <c r="H1843" s="331">
        <v>16.633333333333333</v>
      </c>
      <c r="I1843" s="332">
        <v>3.5999999999999997E-2</v>
      </c>
      <c r="J1843" s="327" t="s">
        <v>480</v>
      </c>
      <c r="K1843" s="189">
        <v>3420</v>
      </c>
      <c r="L1843" s="189"/>
      <c r="M1843" s="204">
        <f t="shared" si="32"/>
        <v>0</v>
      </c>
    </row>
    <row r="1844" spans="1:13" ht="15" customHeight="1">
      <c r="A1844" s="327" t="s">
        <v>4996</v>
      </c>
      <c r="B1844" s="637" t="s">
        <v>594</v>
      </c>
      <c r="C1844" s="634" t="s">
        <v>435</v>
      </c>
      <c r="D1844" s="327" t="s">
        <v>478</v>
      </c>
      <c r="E1844" s="327" t="s">
        <v>332</v>
      </c>
      <c r="F1844" s="638" t="s">
        <v>593</v>
      </c>
      <c r="G1844" s="330">
        <v>3</v>
      </c>
      <c r="H1844" s="331">
        <v>16.633333333333333</v>
      </c>
      <c r="I1844" s="332">
        <v>3.5999999999999997E-2</v>
      </c>
      <c r="J1844" s="327" t="s">
        <v>480</v>
      </c>
      <c r="K1844" s="189">
        <v>3420</v>
      </c>
      <c r="L1844" s="189"/>
      <c r="M1844" s="204">
        <f t="shared" si="32"/>
        <v>0</v>
      </c>
    </row>
    <row r="1845" spans="1:13" ht="15" customHeight="1">
      <c r="A1845" s="327" t="s">
        <v>4996</v>
      </c>
      <c r="B1845" s="637" t="s">
        <v>485</v>
      </c>
      <c r="C1845" s="634" t="s">
        <v>435</v>
      </c>
      <c r="D1845" s="327" t="s">
        <v>482</v>
      </c>
      <c r="E1845" s="327" t="s">
        <v>437</v>
      </c>
      <c r="F1845" s="329" t="s">
        <v>483</v>
      </c>
      <c r="G1845" s="330">
        <v>3</v>
      </c>
      <c r="H1845" s="331">
        <v>18.580000000000002</v>
      </c>
      <c r="I1845" s="332">
        <v>4.0666666666666663E-2</v>
      </c>
      <c r="J1845" s="327" t="s">
        <v>484</v>
      </c>
      <c r="K1845" s="189">
        <v>5400</v>
      </c>
      <c r="L1845" s="189"/>
      <c r="M1845" s="204">
        <f t="shared" si="32"/>
        <v>0</v>
      </c>
    </row>
    <row r="1846" spans="1:13" ht="15" customHeight="1">
      <c r="A1846" s="327" t="s">
        <v>4996</v>
      </c>
      <c r="B1846" s="637" t="s">
        <v>518</v>
      </c>
      <c r="C1846" s="634" t="s">
        <v>435</v>
      </c>
      <c r="D1846" s="327" t="s">
        <v>482</v>
      </c>
      <c r="E1846" s="327" t="s">
        <v>314</v>
      </c>
      <c r="F1846" s="329" t="s">
        <v>517</v>
      </c>
      <c r="G1846" s="330">
        <v>3</v>
      </c>
      <c r="H1846" s="331">
        <v>18.580000000000002</v>
      </c>
      <c r="I1846" s="332">
        <v>4.0666666666666663E-2</v>
      </c>
      <c r="J1846" s="327" t="s">
        <v>484</v>
      </c>
      <c r="K1846" s="189">
        <v>5400</v>
      </c>
      <c r="L1846" s="189"/>
      <c r="M1846" s="204">
        <f t="shared" si="32"/>
        <v>0</v>
      </c>
    </row>
    <row r="1847" spans="1:13" ht="15" customHeight="1">
      <c r="A1847" s="327" t="s">
        <v>4996</v>
      </c>
      <c r="B1847" s="637" t="s">
        <v>596</v>
      </c>
      <c r="C1847" s="634" t="s">
        <v>435</v>
      </c>
      <c r="D1847" s="327" t="s">
        <v>482</v>
      </c>
      <c r="E1847" s="327" t="s">
        <v>332</v>
      </c>
      <c r="F1847" s="638" t="s">
        <v>595</v>
      </c>
      <c r="G1847" s="330">
        <v>3</v>
      </c>
      <c r="H1847" s="331">
        <v>18.580000000000002</v>
      </c>
      <c r="I1847" s="332">
        <v>4.0666666666666663E-2</v>
      </c>
      <c r="J1847" s="327" t="s">
        <v>484</v>
      </c>
      <c r="K1847" s="189">
        <v>5400</v>
      </c>
      <c r="L1847" s="189"/>
      <c r="M1847" s="204">
        <f t="shared" si="32"/>
        <v>0</v>
      </c>
    </row>
    <row r="1848" spans="1:13" ht="15" customHeight="1">
      <c r="A1848" s="327" t="s">
        <v>4996</v>
      </c>
      <c r="B1848" s="637" t="s">
        <v>567</v>
      </c>
      <c r="C1848" s="634" t="s">
        <v>435</v>
      </c>
      <c r="D1848" s="327" t="s">
        <v>564</v>
      </c>
      <c r="E1848" s="327" t="s">
        <v>523</v>
      </c>
      <c r="F1848" s="329" t="s">
        <v>565</v>
      </c>
      <c r="G1848" s="330">
        <v>2</v>
      </c>
      <c r="H1848" s="640">
        <v>0</v>
      </c>
      <c r="I1848" s="332">
        <v>5.1499999999999997E-2</v>
      </c>
      <c r="J1848" s="327" t="s">
        <v>566</v>
      </c>
      <c r="K1848" s="189">
        <v>1660</v>
      </c>
      <c r="L1848" s="189"/>
      <c r="M1848" s="204">
        <f t="shared" si="32"/>
        <v>0</v>
      </c>
    </row>
    <row r="1849" spans="1:13" ht="15" customHeight="1">
      <c r="A1849" s="327" t="s">
        <v>4996</v>
      </c>
      <c r="B1849" s="637" t="s">
        <v>489</v>
      </c>
      <c r="C1849" s="634" t="s">
        <v>435</v>
      </c>
      <c r="D1849" s="327" t="s">
        <v>486</v>
      </c>
      <c r="E1849" s="327" t="s">
        <v>437</v>
      </c>
      <c r="F1849" s="329" t="s">
        <v>487</v>
      </c>
      <c r="G1849" s="330">
        <v>4</v>
      </c>
      <c r="H1849" s="331">
        <v>21.875</v>
      </c>
      <c r="I1849" s="332">
        <v>4.2250000000000003E-2</v>
      </c>
      <c r="J1849" s="327" t="s">
        <v>488</v>
      </c>
      <c r="K1849" s="189">
        <v>5450</v>
      </c>
      <c r="L1849" s="189"/>
      <c r="M1849" s="204">
        <f t="shared" si="32"/>
        <v>0</v>
      </c>
    </row>
    <row r="1850" spans="1:13" ht="15" customHeight="1">
      <c r="A1850" s="327" t="s">
        <v>4996</v>
      </c>
      <c r="B1850" s="637" t="s">
        <v>520</v>
      </c>
      <c r="C1850" s="634" t="s">
        <v>435</v>
      </c>
      <c r="D1850" s="327" t="s">
        <v>486</v>
      </c>
      <c r="E1850" s="327" t="s">
        <v>314</v>
      </c>
      <c r="F1850" s="329" t="s">
        <v>519</v>
      </c>
      <c r="G1850" s="330">
        <v>4</v>
      </c>
      <c r="H1850" s="331">
        <v>21.875</v>
      </c>
      <c r="I1850" s="332">
        <v>4.2250000000000003E-2</v>
      </c>
      <c r="J1850" s="327" t="s">
        <v>488</v>
      </c>
      <c r="K1850" s="189">
        <v>5450</v>
      </c>
      <c r="L1850" s="189"/>
      <c r="M1850" s="204">
        <f t="shared" si="32"/>
        <v>0</v>
      </c>
    </row>
    <row r="1851" spans="1:13" ht="15" customHeight="1">
      <c r="A1851" s="327" t="s">
        <v>4996</v>
      </c>
      <c r="B1851" s="637" t="s">
        <v>598</v>
      </c>
      <c r="C1851" s="634" t="s">
        <v>435</v>
      </c>
      <c r="D1851" s="327" t="s">
        <v>486</v>
      </c>
      <c r="E1851" s="327" t="s">
        <v>332</v>
      </c>
      <c r="F1851" s="329" t="s">
        <v>597</v>
      </c>
      <c r="G1851" s="330">
        <v>4</v>
      </c>
      <c r="H1851" s="331">
        <v>21.875</v>
      </c>
      <c r="I1851" s="332">
        <v>4.2250000000000003E-2</v>
      </c>
      <c r="J1851" s="327" t="s">
        <v>488</v>
      </c>
      <c r="K1851" s="189">
        <v>5450</v>
      </c>
      <c r="L1851" s="189"/>
      <c r="M1851" s="204">
        <f t="shared" si="32"/>
        <v>0</v>
      </c>
    </row>
    <row r="1852" spans="1:13" ht="15" customHeight="1">
      <c r="A1852" s="435"/>
      <c r="B1852" s="435"/>
      <c r="C1852" s="610" t="s">
        <v>17</v>
      </c>
      <c r="D1852" s="436" t="s">
        <v>17</v>
      </c>
      <c r="E1852" s="437" t="s">
        <v>17</v>
      </c>
      <c r="F1852" s="439"/>
      <c r="G1852" s="438"/>
      <c r="H1852" s="440"/>
      <c r="I1852" s="441"/>
      <c r="J1852" s="439" t="s">
        <v>17</v>
      </c>
      <c r="K1852" s="190"/>
      <c r="L1852" s="190"/>
      <c r="M1852" s="205"/>
    </row>
    <row r="1853" spans="1:13" ht="15" customHeight="1">
      <c r="A1853" s="327" t="s">
        <v>605</v>
      </c>
      <c r="B1853" s="354" t="s">
        <v>606</v>
      </c>
      <c r="C1853" s="327" t="s">
        <v>4266</v>
      </c>
      <c r="D1853" s="327" t="s">
        <v>601</v>
      </c>
      <c r="E1853" s="327" t="s">
        <v>602</v>
      </c>
      <c r="F1853" s="329" t="s">
        <v>603</v>
      </c>
      <c r="G1853" s="330">
        <v>1</v>
      </c>
      <c r="H1853" s="331">
        <v>8</v>
      </c>
      <c r="I1853" s="332">
        <v>1.9E-2</v>
      </c>
      <c r="J1853" s="327" t="s">
        <v>604</v>
      </c>
      <c r="K1853" s="189">
        <v>440</v>
      </c>
      <c r="L1853" s="189"/>
      <c r="M1853" s="204">
        <f t="shared" ref="M1853:M1916" si="33">K1853*L1853</f>
        <v>0</v>
      </c>
    </row>
    <row r="1854" spans="1:13" ht="15" customHeight="1">
      <c r="A1854" s="327" t="s">
        <v>605</v>
      </c>
      <c r="B1854" s="354" t="s">
        <v>769</v>
      </c>
      <c r="C1854" s="327" t="s">
        <v>4266</v>
      </c>
      <c r="D1854" s="327" t="s">
        <v>601</v>
      </c>
      <c r="E1854" s="327" t="s">
        <v>15</v>
      </c>
      <c r="F1854" s="329" t="s">
        <v>768</v>
      </c>
      <c r="G1854" s="330">
        <v>1</v>
      </c>
      <c r="H1854" s="331">
        <v>8</v>
      </c>
      <c r="I1854" s="332">
        <v>1.9E-2</v>
      </c>
      <c r="J1854" s="327" t="s">
        <v>604</v>
      </c>
      <c r="K1854" s="189">
        <v>440</v>
      </c>
      <c r="L1854" s="189"/>
      <c r="M1854" s="204">
        <f t="shared" si="33"/>
        <v>0</v>
      </c>
    </row>
    <row r="1855" spans="1:13" ht="15" customHeight="1">
      <c r="A1855" s="327" t="s">
        <v>605</v>
      </c>
      <c r="B1855" s="354" t="s">
        <v>610</v>
      </c>
      <c r="C1855" s="327" t="s">
        <v>4266</v>
      </c>
      <c r="D1855" s="327" t="s">
        <v>607</v>
      </c>
      <c r="E1855" s="327" t="s">
        <v>602</v>
      </c>
      <c r="F1855" s="329" t="s">
        <v>608</v>
      </c>
      <c r="G1855" s="330">
        <v>1</v>
      </c>
      <c r="H1855" s="331">
        <v>10</v>
      </c>
      <c r="I1855" s="332">
        <v>0.02</v>
      </c>
      <c r="J1855" s="327" t="s">
        <v>609</v>
      </c>
      <c r="K1855" s="189">
        <v>500</v>
      </c>
      <c r="L1855" s="189"/>
      <c r="M1855" s="204">
        <f t="shared" si="33"/>
        <v>0</v>
      </c>
    </row>
    <row r="1856" spans="1:13" ht="15" customHeight="1">
      <c r="A1856" s="327" t="s">
        <v>605</v>
      </c>
      <c r="B1856" s="354" t="s">
        <v>771</v>
      </c>
      <c r="C1856" s="327" t="s">
        <v>4266</v>
      </c>
      <c r="D1856" s="327" t="s">
        <v>607</v>
      </c>
      <c r="E1856" s="327" t="s">
        <v>15</v>
      </c>
      <c r="F1856" s="329" t="s">
        <v>770</v>
      </c>
      <c r="G1856" s="330">
        <v>1</v>
      </c>
      <c r="H1856" s="331">
        <v>10</v>
      </c>
      <c r="I1856" s="332">
        <v>0.02</v>
      </c>
      <c r="J1856" s="327" t="s">
        <v>609</v>
      </c>
      <c r="K1856" s="189">
        <v>500</v>
      </c>
      <c r="L1856" s="189"/>
      <c r="M1856" s="204">
        <f t="shared" si="33"/>
        <v>0</v>
      </c>
    </row>
    <row r="1857" spans="1:13" ht="15" customHeight="1">
      <c r="A1857" s="327" t="s">
        <v>605</v>
      </c>
      <c r="B1857" s="354" t="s">
        <v>614</v>
      </c>
      <c r="C1857" s="327" t="s">
        <v>4266</v>
      </c>
      <c r="D1857" s="327" t="s">
        <v>611</v>
      </c>
      <c r="E1857" s="327" t="s">
        <v>602</v>
      </c>
      <c r="F1857" s="329" t="s">
        <v>612</v>
      </c>
      <c r="G1857" s="330">
        <v>1</v>
      </c>
      <c r="H1857" s="331">
        <v>10</v>
      </c>
      <c r="I1857" s="332">
        <v>0.02</v>
      </c>
      <c r="J1857" s="327" t="s">
        <v>613</v>
      </c>
      <c r="K1857" s="189">
        <v>540</v>
      </c>
      <c r="L1857" s="189"/>
      <c r="M1857" s="204">
        <f t="shared" si="33"/>
        <v>0</v>
      </c>
    </row>
    <row r="1858" spans="1:13" ht="15" customHeight="1">
      <c r="A1858" s="327" t="s">
        <v>605</v>
      </c>
      <c r="B1858" s="354" t="s">
        <v>773</v>
      </c>
      <c r="C1858" s="327" t="s">
        <v>4266</v>
      </c>
      <c r="D1858" s="327" t="s">
        <v>611</v>
      </c>
      <c r="E1858" s="327" t="s">
        <v>15</v>
      </c>
      <c r="F1858" s="329" t="s">
        <v>772</v>
      </c>
      <c r="G1858" s="330">
        <v>1</v>
      </c>
      <c r="H1858" s="331">
        <v>10</v>
      </c>
      <c r="I1858" s="332">
        <v>0.02</v>
      </c>
      <c r="J1858" s="327" t="s">
        <v>613</v>
      </c>
      <c r="K1858" s="189">
        <v>540</v>
      </c>
      <c r="L1858" s="189"/>
      <c r="M1858" s="204">
        <f t="shared" si="33"/>
        <v>0</v>
      </c>
    </row>
    <row r="1859" spans="1:13" ht="15" customHeight="1">
      <c r="A1859" s="327" t="s">
        <v>605</v>
      </c>
      <c r="B1859" s="354" t="s">
        <v>618</v>
      </c>
      <c r="C1859" s="327" t="s">
        <v>4266</v>
      </c>
      <c r="D1859" s="327" t="s">
        <v>615</v>
      </c>
      <c r="E1859" s="327" t="s">
        <v>602</v>
      </c>
      <c r="F1859" s="329" t="s">
        <v>616</v>
      </c>
      <c r="G1859" s="330">
        <v>1</v>
      </c>
      <c r="H1859" s="331">
        <v>12</v>
      </c>
      <c r="I1859" s="332">
        <v>0.02</v>
      </c>
      <c r="J1859" s="327" t="s">
        <v>617</v>
      </c>
      <c r="K1859" s="189">
        <v>620</v>
      </c>
      <c r="L1859" s="189"/>
      <c r="M1859" s="204">
        <f t="shared" si="33"/>
        <v>0</v>
      </c>
    </row>
    <row r="1860" spans="1:13" ht="15" customHeight="1">
      <c r="A1860" s="327" t="s">
        <v>605</v>
      </c>
      <c r="B1860" s="354" t="s">
        <v>775</v>
      </c>
      <c r="C1860" s="327" t="s">
        <v>4266</v>
      </c>
      <c r="D1860" s="327" t="s">
        <v>615</v>
      </c>
      <c r="E1860" s="327" t="s">
        <v>15</v>
      </c>
      <c r="F1860" s="329" t="s">
        <v>774</v>
      </c>
      <c r="G1860" s="330">
        <v>1</v>
      </c>
      <c r="H1860" s="331">
        <v>12</v>
      </c>
      <c r="I1860" s="332">
        <v>0.02</v>
      </c>
      <c r="J1860" s="327" t="s">
        <v>617</v>
      </c>
      <c r="K1860" s="189">
        <v>620</v>
      </c>
      <c r="L1860" s="189"/>
      <c r="M1860" s="204">
        <f t="shared" si="33"/>
        <v>0</v>
      </c>
    </row>
    <row r="1861" spans="1:13" ht="15" customHeight="1">
      <c r="A1861" s="327" t="s">
        <v>605</v>
      </c>
      <c r="B1861" s="354" t="s">
        <v>622</v>
      </c>
      <c r="C1861" s="327" t="s">
        <v>4266</v>
      </c>
      <c r="D1861" s="327" t="s">
        <v>619</v>
      </c>
      <c r="E1861" s="327" t="s">
        <v>602</v>
      </c>
      <c r="F1861" s="329" t="s">
        <v>620</v>
      </c>
      <c r="G1861" s="330">
        <v>1</v>
      </c>
      <c r="H1861" s="331">
        <v>14</v>
      </c>
      <c r="I1861" s="332">
        <v>2.8000000000000001E-2</v>
      </c>
      <c r="J1861" s="327" t="s">
        <v>621</v>
      </c>
      <c r="K1861" s="189">
        <v>690</v>
      </c>
      <c r="L1861" s="189"/>
      <c r="M1861" s="204">
        <f t="shared" si="33"/>
        <v>0</v>
      </c>
    </row>
    <row r="1862" spans="1:13" ht="15" customHeight="1">
      <c r="A1862" s="327" t="s">
        <v>605</v>
      </c>
      <c r="B1862" s="354" t="s">
        <v>777</v>
      </c>
      <c r="C1862" s="327" t="s">
        <v>4266</v>
      </c>
      <c r="D1862" s="327" t="s">
        <v>619</v>
      </c>
      <c r="E1862" s="327" t="s">
        <v>15</v>
      </c>
      <c r="F1862" s="329" t="s">
        <v>776</v>
      </c>
      <c r="G1862" s="330">
        <v>1</v>
      </c>
      <c r="H1862" s="331">
        <v>14</v>
      </c>
      <c r="I1862" s="332">
        <v>2.8000000000000001E-2</v>
      </c>
      <c r="J1862" s="327" t="s">
        <v>621</v>
      </c>
      <c r="K1862" s="189">
        <v>690</v>
      </c>
      <c r="L1862" s="189"/>
      <c r="M1862" s="204">
        <f t="shared" si="33"/>
        <v>0</v>
      </c>
    </row>
    <row r="1863" spans="1:13" ht="15" customHeight="1">
      <c r="A1863" s="327" t="s">
        <v>605</v>
      </c>
      <c r="B1863" s="354" t="s">
        <v>626</v>
      </c>
      <c r="C1863" s="327" t="s">
        <v>4266</v>
      </c>
      <c r="D1863" s="327" t="s">
        <v>623</v>
      </c>
      <c r="E1863" s="327" t="s">
        <v>602</v>
      </c>
      <c r="F1863" s="329" t="s">
        <v>4402</v>
      </c>
      <c r="G1863" s="330">
        <v>1</v>
      </c>
      <c r="H1863" s="331">
        <v>6.58</v>
      </c>
      <c r="I1863" s="332">
        <v>1.0999999999999999E-2</v>
      </c>
      <c r="J1863" s="327" t="s">
        <v>625</v>
      </c>
      <c r="K1863" s="189">
        <v>290</v>
      </c>
      <c r="L1863" s="189"/>
      <c r="M1863" s="204">
        <f t="shared" si="33"/>
        <v>0</v>
      </c>
    </row>
    <row r="1864" spans="1:13" ht="15" customHeight="1">
      <c r="A1864" s="327" t="s">
        <v>605</v>
      </c>
      <c r="B1864" s="354" t="s">
        <v>779</v>
      </c>
      <c r="C1864" s="327" t="s">
        <v>4266</v>
      </c>
      <c r="D1864" s="327" t="s">
        <v>623</v>
      </c>
      <c r="E1864" s="327" t="s">
        <v>15</v>
      </c>
      <c r="F1864" s="329" t="s">
        <v>4403</v>
      </c>
      <c r="G1864" s="330">
        <v>1</v>
      </c>
      <c r="H1864" s="331">
        <v>6.58</v>
      </c>
      <c r="I1864" s="332">
        <v>1.0999999999999999E-2</v>
      </c>
      <c r="J1864" s="327" t="s">
        <v>625</v>
      </c>
      <c r="K1864" s="189">
        <v>290</v>
      </c>
      <c r="L1864" s="189"/>
      <c r="M1864" s="204">
        <f t="shared" si="33"/>
        <v>0</v>
      </c>
    </row>
    <row r="1865" spans="1:13" ht="15" customHeight="1">
      <c r="A1865" s="327" t="s">
        <v>605</v>
      </c>
      <c r="B1865" s="354" t="s">
        <v>630</v>
      </c>
      <c r="C1865" s="327" t="s">
        <v>4266</v>
      </c>
      <c r="D1865" s="327" t="s">
        <v>627</v>
      </c>
      <c r="E1865" s="327" t="s">
        <v>602</v>
      </c>
      <c r="F1865" s="329" t="s">
        <v>628</v>
      </c>
      <c r="G1865" s="330">
        <v>1</v>
      </c>
      <c r="H1865" s="331">
        <v>6</v>
      </c>
      <c r="I1865" s="332">
        <v>1.2999999999999999E-2</v>
      </c>
      <c r="J1865" s="327" t="s">
        <v>629</v>
      </c>
      <c r="K1865" s="189">
        <v>370</v>
      </c>
      <c r="L1865" s="189"/>
      <c r="M1865" s="204">
        <f t="shared" si="33"/>
        <v>0</v>
      </c>
    </row>
    <row r="1866" spans="1:13" ht="15" customHeight="1">
      <c r="A1866" s="327" t="s">
        <v>605</v>
      </c>
      <c r="B1866" s="354" t="s">
        <v>781</v>
      </c>
      <c r="C1866" s="327" t="s">
        <v>4266</v>
      </c>
      <c r="D1866" s="327" t="s">
        <v>627</v>
      </c>
      <c r="E1866" s="327" t="s">
        <v>15</v>
      </c>
      <c r="F1866" s="329" t="s">
        <v>780</v>
      </c>
      <c r="G1866" s="330">
        <v>1</v>
      </c>
      <c r="H1866" s="331">
        <v>6</v>
      </c>
      <c r="I1866" s="332">
        <v>1.2999999999999999E-2</v>
      </c>
      <c r="J1866" s="327" t="s">
        <v>629</v>
      </c>
      <c r="K1866" s="189">
        <v>370</v>
      </c>
      <c r="L1866" s="189"/>
      <c r="M1866" s="204">
        <f t="shared" si="33"/>
        <v>0</v>
      </c>
    </row>
    <row r="1867" spans="1:13" ht="15" customHeight="1">
      <c r="A1867" s="327" t="s">
        <v>605</v>
      </c>
      <c r="B1867" s="354" t="s">
        <v>634</v>
      </c>
      <c r="C1867" s="327" t="s">
        <v>4266</v>
      </c>
      <c r="D1867" s="327" t="s">
        <v>631</v>
      </c>
      <c r="E1867" s="327" t="s">
        <v>602</v>
      </c>
      <c r="F1867" s="329" t="s">
        <v>632</v>
      </c>
      <c r="G1867" s="330">
        <v>1</v>
      </c>
      <c r="H1867" s="331">
        <v>7</v>
      </c>
      <c r="I1867" s="332">
        <v>1.2E-2</v>
      </c>
      <c r="J1867" s="327" t="s">
        <v>633</v>
      </c>
      <c r="K1867" s="189">
        <v>450</v>
      </c>
      <c r="L1867" s="189"/>
      <c r="M1867" s="204">
        <f t="shared" si="33"/>
        <v>0</v>
      </c>
    </row>
    <row r="1868" spans="1:13" ht="15" customHeight="1">
      <c r="A1868" s="327" t="s">
        <v>605</v>
      </c>
      <c r="B1868" s="354" t="s">
        <v>783</v>
      </c>
      <c r="C1868" s="327" t="s">
        <v>4266</v>
      </c>
      <c r="D1868" s="327" t="s">
        <v>631</v>
      </c>
      <c r="E1868" s="327" t="s">
        <v>15</v>
      </c>
      <c r="F1868" s="329" t="s">
        <v>782</v>
      </c>
      <c r="G1868" s="330">
        <v>1</v>
      </c>
      <c r="H1868" s="331">
        <v>7</v>
      </c>
      <c r="I1868" s="332">
        <v>1.2E-2</v>
      </c>
      <c r="J1868" s="327" t="s">
        <v>633</v>
      </c>
      <c r="K1868" s="189">
        <v>450</v>
      </c>
      <c r="L1868" s="189"/>
      <c r="M1868" s="204">
        <f t="shared" si="33"/>
        <v>0</v>
      </c>
    </row>
    <row r="1869" spans="1:13" ht="15" customHeight="1">
      <c r="A1869" s="327" t="s">
        <v>605</v>
      </c>
      <c r="B1869" s="354" t="s">
        <v>638</v>
      </c>
      <c r="C1869" s="327" t="s">
        <v>4266</v>
      </c>
      <c r="D1869" s="327" t="s">
        <v>635</v>
      </c>
      <c r="E1869" s="327" t="s">
        <v>602</v>
      </c>
      <c r="F1869" s="329" t="s">
        <v>636</v>
      </c>
      <c r="G1869" s="330">
        <v>1</v>
      </c>
      <c r="H1869" s="331">
        <v>9</v>
      </c>
      <c r="I1869" s="332">
        <v>1.7999999999999999E-2</v>
      </c>
      <c r="J1869" s="327" t="s">
        <v>637</v>
      </c>
      <c r="K1869" s="189">
        <v>510</v>
      </c>
      <c r="L1869" s="189"/>
      <c r="M1869" s="204">
        <f t="shared" si="33"/>
        <v>0</v>
      </c>
    </row>
    <row r="1870" spans="1:13" ht="15" customHeight="1">
      <c r="A1870" s="327" t="s">
        <v>605</v>
      </c>
      <c r="B1870" s="354" t="s">
        <v>785</v>
      </c>
      <c r="C1870" s="327" t="s">
        <v>4266</v>
      </c>
      <c r="D1870" s="327" t="s">
        <v>635</v>
      </c>
      <c r="E1870" s="327" t="s">
        <v>15</v>
      </c>
      <c r="F1870" s="329" t="s">
        <v>784</v>
      </c>
      <c r="G1870" s="330">
        <v>1</v>
      </c>
      <c r="H1870" s="331">
        <v>9</v>
      </c>
      <c r="I1870" s="332">
        <v>1.7999999999999999E-2</v>
      </c>
      <c r="J1870" s="327" t="s">
        <v>637</v>
      </c>
      <c r="K1870" s="189">
        <v>510</v>
      </c>
      <c r="L1870" s="189"/>
      <c r="M1870" s="204">
        <f t="shared" si="33"/>
        <v>0</v>
      </c>
    </row>
    <row r="1871" spans="1:13" ht="15" customHeight="1">
      <c r="A1871" s="327" t="s">
        <v>605</v>
      </c>
      <c r="B1871" s="621" t="s">
        <v>642</v>
      </c>
      <c r="C1871" s="327" t="s">
        <v>4266</v>
      </c>
      <c r="D1871" s="327" t="s">
        <v>639</v>
      </c>
      <c r="E1871" s="327" t="s">
        <v>602</v>
      </c>
      <c r="F1871" s="494" t="s">
        <v>640</v>
      </c>
      <c r="G1871" s="330">
        <v>1</v>
      </c>
      <c r="H1871" s="331">
        <v>16</v>
      </c>
      <c r="I1871" s="332">
        <v>0.03</v>
      </c>
      <c r="J1871" s="327" t="s">
        <v>641</v>
      </c>
      <c r="K1871" s="189">
        <v>720</v>
      </c>
      <c r="L1871" s="189"/>
      <c r="M1871" s="204">
        <f t="shared" si="33"/>
        <v>0</v>
      </c>
    </row>
    <row r="1872" spans="1:13" ht="15" customHeight="1">
      <c r="A1872" s="327" t="s">
        <v>605</v>
      </c>
      <c r="B1872" s="621" t="s">
        <v>787</v>
      </c>
      <c r="C1872" s="327" t="s">
        <v>4266</v>
      </c>
      <c r="D1872" s="327" t="s">
        <v>639</v>
      </c>
      <c r="E1872" s="327" t="s">
        <v>15</v>
      </c>
      <c r="F1872" s="494" t="s">
        <v>786</v>
      </c>
      <c r="G1872" s="330">
        <v>1</v>
      </c>
      <c r="H1872" s="331">
        <v>16</v>
      </c>
      <c r="I1872" s="332">
        <v>0.03</v>
      </c>
      <c r="J1872" s="327" t="s">
        <v>641</v>
      </c>
      <c r="K1872" s="189">
        <v>720</v>
      </c>
      <c r="L1872" s="189"/>
      <c r="M1872" s="204">
        <f t="shared" si="33"/>
        <v>0</v>
      </c>
    </row>
    <row r="1873" spans="1:13" ht="15" customHeight="1">
      <c r="A1873" s="327" t="s">
        <v>605</v>
      </c>
      <c r="B1873" s="354" t="s">
        <v>646</v>
      </c>
      <c r="C1873" s="327" t="s">
        <v>4266</v>
      </c>
      <c r="D1873" s="327" t="s">
        <v>643</v>
      </c>
      <c r="E1873" s="327" t="s">
        <v>602</v>
      </c>
      <c r="F1873" s="329" t="s">
        <v>4397</v>
      </c>
      <c r="G1873" s="330">
        <v>1</v>
      </c>
      <c r="H1873" s="331">
        <v>7</v>
      </c>
      <c r="I1873" s="332">
        <v>1.2E-2</v>
      </c>
      <c r="J1873" s="327" t="s">
        <v>645</v>
      </c>
      <c r="K1873" s="189">
        <v>340</v>
      </c>
      <c r="L1873" s="189"/>
      <c r="M1873" s="204">
        <f t="shared" si="33"/>
        <v>0</v>
      </c>
    </row>
    <row r="1874" spans="1:13" ht="15" customHeight="1">
      <c r="A1874" s="327" t="s">
        <v>605</v>
      </c>
      <c r="B1874" s="354" t="s">
        <v>789</v>
      </c>
      <c r="C1874" s="327" t="s">
        <v>4266</v>
      </c>
      <c r="D1874" s="327" t="s">
        <v>643</v>
      </c>
      <c r="E1874" s="327" t="s">
        <v>15</v>
      </c>
      <c r="F1874" s="329" t="s">
        <v>4398</v>
      </c>
      <c r="G1874" s="330">
        <v>1</v>
      </c>
      <c r="H1874" s="331">
        <v>7</v>
      </c>
      <c r="I1874" s="332">
        <v>1.2E-2</v>
      </c>
      <c r="J1874" s="327" t="s">
        <v>645</v>
      </c>
      <c r="K1874" s="189">
        <v>340</v>
      </c>
      <c r="L1874" s="189"/>
      <c r="M1874" s="204">
        <f t="shared" si="33"/>
        <v>0</v>
      </c>
    </row>
    <row r="1875" spans="1:13" ht="15" customHeight="1">
      <c r="A1875" s="327" t="s">
        <v>605</v>
      </c>
      <c r="B1875" s="354" t="s">
        <v>650</v>
      </c>
      <c r="C1875" s="327" t="s">
        <v>4266</v>
      </c>
      <c r="D1875" s="327" t="s">
        <v>4264</v>
      </c>
      <c r="E1875" s="327" t="s">
        <v>602</v>
      </c>
      <c r="F1875" s="329" t="s">
        <v>4374</v>
      </c>
      <c r="G1875" s="330">
        <v>1</v>
      </c>
      <c r="H1875" s="331">
        <v>5</v>
      </c>
      <c r="I1875" s="332">
        <v>8.9999999999999993E-3</v>
      </c>
      <c r="J1875" s="327" t="s">
        <v>649</v>
      </c>
      <c r="K1875" s="189">
        <v>320</v>
      </c>
      <c r="L1875" s="189"/>
      <c r="M1875" s="204">
        <f t="shared" si="33"/>
        <v>0</v>
      </c>
    </row>
    <row r="1876" spans="1:13" ht="15" customHeight="1">
      <c r="A1876" s="327" t="s">
        <v>605</v>
      </c>
      <c r="B1876" s="354" t="s">
        <v>791</v>
      </c>
      <c r="C1876" s="327" t="s">
        <v>4266</v>
      </c>
      <c r="D1876" s="327" t="s">
        <v>4264</v>
      </c>
      <c r="E1876" s="327" t="s">
        <v>15</v>
      </c>
      <c r="F1876" s="329" t="s">
        <v>4375</v>
      </c>
      <c r="G1876" s="330">
        <v>1</v>
      </c>
      <c r="H1876" s="331">
        <v>5</v>
      </c>
      <c r="I1876" s="332">
        <v>8.9999999999999993E-3</v>
      </c>
      <c r="J1876" s="327" t="s">
        <v>649</v>
      </c>
      <c r="K1876" s="189">
        <v>320</v>
      </c>
      <c r="L1876" s="189"/>
      <c r="M1876" s="204">
        <f t="shared" si="33"/>
        <v>0</v>
      </c>
    </row>
    <row r="1877" spans="1:13" ht="15" customHeight="1">
      <c r="A1877" s="327" t="s">
        <v>605</v>
      </c>
      <c r="B1877" s="354" t="s">
        <v>654</v>
      </c>
      <c r="C1877" s="327" t="s">
        <v>4266</v>
      </c>
      <c r="D1877" s="327" t="s">
        <v>651</v>
      </c>
      <c r="E1877" s="327" t="s">
        <v>602</v>
      </c>
      <c r="F1877" s="329" t="s">
        <v>652</v>
      </c>
      <c r="G1877" s="330">
        <v>1</v>
      </c>
      <c r="H1877" s="331">
        <v>20</v>
      </c>
      <c r="I1877" s="332">
        <v>3.9E-2</v>
      </c>
      <c r="J1877" s="327" t="s">
        <v>653</v>
      </c>
      <c r="K1877" s="189">
        <v>810</v>
      </c>
      <c r="L1877" s="189"/>
      <c r="M1877" s="204">
        <f t="shared" si="33"/>
        <v>0</v>
      </c>
    </row>
    <row r="1878" spans="1:13" ht="15" customHeight="1">
      <c r="A1878" s="327" t="s">
        <v>605</v>
      </c>
      <c r="B1878" s="354" t="s">
        <v>793</v>
      </c>
      <c r="C1878" s="327" t="s">
        <v>4266</v>
      </c>
      <c r="D1878" s="327" t="s">
        <v>651</v>
      </c>
      <c r="E1878" s="327" t="s">
        <v>15</v>
      </c>
      <c r="F1878" s="329" t="s">
        <v>792</v>
      </c>
      <c r="G1878" s="330">
        <v>1</v>
      </c>
      <c r="H1878" s="331">
        <v>20</v>
      </c>
      <c r="I1878" s="332">
        <v>3.9E-2</v>
      </c>
      <c r="J1878" s="327" t="s">
        <v>653</v>
      </c>
      <c r="K1878" s="189">
        <v>810</v>
      </c>
      <c r="L1878" s="189"/>
      <c r="M1878" s="204">
        <f t="shared" si="33"/>
        <v>0</v>
      </c>
    </row>
    <row r="1879" spans="1:13" ht="15" customHeight="1">
      <c r="A1879" s="327" t="s">
        <v>605</v>
      </c>
      <c r="B1879" s="354" t="s">
        <v>658</v>
      </c>
      <c r="C1879" s="327" t="s">
        <v>4266</v>
      </c>
      <c r="D1879" s="327" t="s">
        <v>4281</v>
      </c>
      <c r="E1879" s="327" t="s">
        <v>602</v>
      </c>
      <c r="F1879" s="329" t="s">
        <v>4376</v>
      </c>
      <c r="G1879" s="330">
        <v>1</v>
      </c>
      <c r="H1879" s="331">
        <v>12</v>
      </c>
      <c r="I1879" s="332">
        <v>2.4E-2</v>
      </c>
      <c r="J1879" s="327" t="s">
        <v>657</v>
      </c>
      <c r="K1879" s="189">
        <v>640</v>
      </c>
      <c r="L1879" s="189"/>
      <c r="M1879" s="204">
        <f t="shared" si="33"/>
        <v>0</v>
      </c>
    </row>
    <row r="1880" spans="1:13" ht="15" customHeight="1">
      <c r="A1880" s="327" t="s">
        <v>605</v>
      </c>
      <c r="B1880" s="354" t="s">
        <v>795</v>
      </c>
      <c r="C1880" s="327" t="s">
        <v>4266</v>
      </c>
      <c r="D1880" s="327" t="s">
        <v>4281</v>
      </c>
      <c r="E1880" s="327" t="s">
        <v>15</v>
      </c>
      <c r="F1880" s="329" t="s">
        <v>4377</v>
      </c>
      <c r="G1880" s="330">
        <v>1</v>
      </c>
      <c r="H1880" s="331">
        <v>12</v>
      </c>
      <c r="I1880" s="332">
        <v>2.4E-2</v>
      </c>
      <c r="J1880" s="327" t="s">
        <v>657</v>
      </c>
      <c r="K1880" s="189">
        <v>640</v>
      </c>
      <c r="L1880" s="189"/>
      <c r="M1880" s="204">
        <f t="shared" si="33"/>
        <v>0</v>
      </c>
    </row>
    <row r="1881" spans="1:13" ht="15" customHeight="1">
      <c r="A1881" s="327" t="s">
        <v>605</v>
      </c>
      <c r="B1881" s="354" t="s">
        <v>662</v>
      </c>
      <c r="C1881" s="327" t="s">
        <v>4266</v>
      </c>
      <c r="D1881" s="327" t="s">
        <v>4289</v>
      </c>
      <c r="E1881" s="327" t="s">
        <v>602</v>
      </c>
      <c r="F1881" s="329" t="s">
        <v>4378</v>
      </c>
      <c r="G1881" s="330">
        <v>1</v>
      </c>
      <c r="H1881" s="331">
        <v>12</v>
      </c>
      <c r="I1881" s="332">
        <v>2.4E-2</v>
      </c>
      <c r="J1881" s="327" t="s">
        <v>661</v>
      </c>
      <c r="K1881" s="189">
        <v>720</v>
      </c>
      <c r="L1881" s="189"/>
      <c r="M1881" s="204">
        <f t="shared" si="33"/>
        <v>0</v>
      </c>
    </row>
    <row r="1882" spans="1:13" ht="15" customHeight="1">
      <c r="A1882" s="327" t="s">
        <v>605</v>
      </c>
      <c r="B1882" s="354" t="s">
        <v>797</v>
      </c>
      <c r="C1882" s="327" t="s">
        <v>4266</v>
      </c>
      <c r="D1882" s="327" t="s">
        <v>4289</v>
      </c>
      <c r="E1882" s="327" t="s">
        <v>15</v>
      </c>
      <c r="F1882" s="329" t="s">
        <v>4379</v>
      </c>
      <c r="G1882" s="330">
        <v>1</v>
      </c>
      <c r="H1882" s="331">
        <v>12</v>
      </c>
      <c r="I1882" s="332">
        <v>2.4E-2</v>
      </c>
      <c r="J1882" s="327" t="s">
        <v>661</v>
      </c>
      <c r="K1882" s="189">
        <v>720</v>
      </c>
      <c r="L1882" s="189"/>
      <c r="M1882" s="204">
        <f t="shared" si="33"/>
        <v>0</v>
      </c>
    </row>
    <row r="1883" spans="1:13" ht="15" customHeight="1">
      <c r="A1883" s="327" t="s">
        <v>605</v>
      </c>
      <c r="B1883" s="354" t="s">
        <v>666</v>
      </c>
      <c r="C1883" s="327" t="s">
        <v>4266</v>
      </c>
      <c r="D1883" s="327" t="s">
        <v>4295</v>
      </c>
      <c r="E1883" s="327" t="s">
        <v>602</v>
      </c>
      <c r="F1883" s="329" t="s">
        <v>4380</v>
      </c>
      <c r="G1883" s="330">
        <v>1</v>
      </c>
      <c r="H1883" s="331">
        <v>14</v>
      </c>
      <c r="I1883" s="332">
        <v>2.8000000000000001E-2</v>
      </c>
      <c r="J1883" s="327" t="s">
        <v>665</v>
      </c>
      <c r="K1883" s="189">
        <v>770</v>
      </c>
      <c r="L1883" s="189"/>
      <c r="M1883" s="204">
        <f t="shared" si="33"/>
        <v>0</v>
      </c>
    </row>
    <row r="1884" spans="1:13" ht="15" customHeight="1">
      <c r="A1884" s="327" t="s">
        <v>605</v>
      </c>
      <c r="B1884" s="354" t="s">
        <v>799</v>
      </c>
      <c r="C1884" s="327" t="s">
        <v>4266</v>
      </c>
      <c r="D1884" s="327" t="s">
        <v>4295</v>
      </c>
      <c r="E1884" s="327" t="s">
        <v>15</v>
      </c>
      <c r="F1884" s="329" t="s">
        <v>4381</v>
      </c>
      <c r="G1884" s="330">
        <v>1</v>
      </c>
      <c r="H1884" s="331">
        <v>14</v>
      </c>
      <c r="I1884" s="332">
        <v>2.8000000000000001E-2</v>
      </c>
      <c r="J1884" s="327" t="s">
        <v>665</v>
      </c>
      <c r="K1884" s="189">
        <v>770</v>
      </c>
      <c r="L1884" s="189"/>
      <c r="M1884" s="204">
        <f t="shared" si="33"/>
        <v>0</v>
      </c>
    </row>
    <row r="1885" spans="1:13" ht="15" customHeight="1">
      <c r="A1885" s="327" t="s">
        <v>605</v>
      </c>
      <c r="B1885" s="354" t="s">
        <v>670</v>
      </c>
      <c r="C1885" s="327" t="s">
        <v>4266</v>
      </c>
      <c r="D1885" s="327" t="s">
        <v>667</v>
      </c>
      <c r="E1885" s="327" t="s">
        <v>602</v>
      </c>
      <c r="F1885" s="329" t="s">
        <v>668</v>
      </c>
      <c r="G1885" s="330">
        <v>1</v>
      </c>
      <c r="H1885" s="331">
        <v>12</v>
      </c>
      <c r="I1885" s="332">
        <v>2.7E-2</v>
      </c>
      <c r="J1885" s="327" t="s">
        <v>669</v>
      </c>
      <c r="K1885" s="189">
        <v>640</v>
      </c>
      <c r="L1885" s="189"/>
      <c r="M1885" s="204">
        <f t="shared" si="33"/>
        <v>0</v>
      </c>
    </row>
    <row r="1886" spans="1:13" ht="15" customHeight="1">
      <c r="A1886" s="327" t="s">
        <v>605</v>
      </c>
      <c r="B1886" s="354" t="s">
        <v>801</v>
      </c>
      <c r="C1886" s="327" t="s">
        <v>4266</v>
      </c>
      <c r="D1886" s="327" t="s">
        <v>667</v>
      </c>
      <c r="E1886" s="327" t="s">
        <v>15</v>
      </c>
      <c r="F1886" s="634" t="s">
        <v>800</v>
      </c>
      <c r="G1886" s="330">
        <v>1</v>
      </c>
      <c r="H1886" s="331">
        <v>12</v>
      </c>
      <c r="I1886" s="332">
        <v>2.7E-2</v>
      </c>
      <c r="J1886" s="327" t="s">
        <v>669</v>
      </c>
      <c r="K1886" s="189">
        <v>640</v>
      </c>
      <c r="L1886" s="189"/>
      <c r="M1886" s="204">
        <f t="shared" si="33"/>
        <v>0</v>
      </c>
    </row>
    <row r="1887" spans="1:13" ht="15" customHeight="1">
      <c r="A1887" s="327" t="s">
        <v>605</v>
      </c>
      <c r="B1887" s="354" t="s">
        <v>673</v>
      </c>
      <c r="C1887" s="327" t="s">
        <v>4266</v>
      </c>
      <c r="D1887" s="327" t="s">
        <v>671</v>
      </c>
      <c r="E1887" s="327" t="s">
        <v>602</v>
      </c>
      <c r="F1887" s="329" t="s">
        <v>672</v>
      </c>
      <c r="G1887" s="330">
        <v>1</v>
      </c>
      <c r="H1887" s="331">
        <v>14</v>
      </c>
      <c r="I1887" s="332">
        <v>2.7E-2</v>
      </c>
      <c r="J1887" s="327" t="s">
        <v>669</v>
      </c>
      <c r="K1887" s="189">
        <v>780</v>
      </c>
      <c r="L1887" s="189"/>
      <c r="M1887" s="204">
        <f t="shared" si="33"/>
        <v>0</v>
      </c>
    </row>
    <row r="1888" spans="1:13" ht="15" customHeight="1">
      <c r="A1888" s="327" t="s">
        <v>605</v>
      </c>
      <c r="B1888" s="354" t="s">
        <v>803</v>
      </c>
      <c r="C1888" s="327" t="s">
        <v>4266</v>
      </c>
      <c r="D1888" s="327" t="s">
        <v>671</v>
      </c>
      <c r="E1888" s="327" t="s">
        <v>15</v>
      </c>
      <c r="F1888" s="329" t="s">
        <v>802</v>
      </c>
      <c r="G1888" s="330">
        <v>1</v>
      </c>
      <c r="H1888" s="331">
        <v>14</v>
      </c>
      <c r="I1888" s="332">
        <v>2.7E-2</v>
      </c>
      <c r="J1888" s="327" t="s">
        <v>669</v>
      </c>
      <c r="K1888" s="189">
        <v>780</v>
      </c>
      <c r="L1888" s="189"/>
      <c r="M1888" s="204">
        <f t="shared" si="33"/>
        <v>0</v>
      </c>
    </row>
    <row r="1889" spans="1:13" ht="15" customHeight="1">
      <c r="A1889" s="327" t="s">
        <v>605</v>
      </c>
      <c r="B1889" s="354" t="s">
        <v>676</v>
      </c>
      <c r="C1889" s="327" t="s">
        <v>4266</v>
      </c>
      <c r="D1889" s="327" t="s">
        <v>674</v>
      </c>
      <c r="E1889" s="327" t="s">
        <v>602</v>
      </c>
      <c r="F1889" s="329" t="s">
        <v>675</v>
      </c>
      <c r="G1889" s="330">
        <v>1</v>
      </c>
      <c r="H1889" s="331">
        <v>17</v>
      </c>
      <c r="I1889" s="332">
        <v>0.04</v>
      </c>
      <c r="J1889" s="327" t="s">
        <v>669</v>
      </c>
      <c r="K1889" s="189">
        <v>1040</v>
      </c>
      <c r="L1889" s="189"/>
      <c r="M1889" s="204">
        <f t="shared" si="33"/>
        <v>0</v>
      </c>
    </row>
    <row r="1890" spans="1:13" ht="15" customHeight="1">
      <c r="A1890" s="327" t="s">
        <v>605</v>
      </c>
      <c r="B1890" s="354" t="s">
        <v>805</v>
      </c>
      <c r="C1890" s="327" t="s">
        <v>4266</v>
      </c>
      <c r="D1890" s="327" t="s">
        <v>674</v>
      </c>
      <c r="E1890" s="327" t="s">
        <v>15</v>
      </c>
      <c r="F1890" s="329" t="s">
        <v>804</v>
      </c>
      <c r="G1890" s="330">
        <v>1</v>
      </c>
      <c r="H1890" s="331">
        <v>17</v>
      </c>
      <c r="I1890" s="332">
        <v>0.04</v>
      </c>
      <c r="J1890" s="327" t="s">
        <v>669</v>
      </c>
      <c r="K1890" s="189">
        <v>1040</v>
      </c>
      <c r="L1890" s="189"/>
      <c r="M1890" s="204">
        <f t="shared" si="33"/>
        <v>0</v>
      </c>
    </row>
    <row r="1891" spans="1:13" ht="15" customHeight="1">
      <c r="A1891" s="327" t="s">
        <v>605</v>
      </c>
      <c r="B1891" s="354" t="s">
        <v>679</v>
      </c>
      <c r="C1891" s="327" t="s">
        <v>4266</v>
      </c>
      <c r="D1891" s="327" t="s">
        <v>677</v>
      </c>
      <c r="E1891" s="327" t="s">
        <v>602</v>
      </c>
      <c r="F1891" s="329" t="s">
        <v>678</v>
      </c>
      <c r="G1891" s="330">
        <v>1</v>
      </c>
      <c r="H1891" s="331">
        <v>18</v>
      </c>
      <c r="I1891" s="332">
        <v>3.1E-2</v>
      </c>
      <c r="J1891" s="327" t="s">
        <v>669</v>
      </c>
      <c r="K1891" s="189">
        <v>1100</v>
      </c>
      <c r="L1891" s="189"/>
      <c r="M1891" s="204">
        <f t="shared" si="33"/>
        <v>0</v>
      </c>
    </row>
    <row r="1892" spans="1:13" ht="15" customHeight="1">
      <c r="A1892" s="327" t="s">
        <v>605</v>
      </c>
      <c r="B1892" s="354" t="s">
        <v>807</v>
      </c>
      <c r="C1892" s="327" t="s">
        <v>4266</v>
      </c>
      <c r="D1892" s="327" t="s">
        <v>677</v>
      </c>
      <c r="E1892" s="327" t="s">
        <v>15</v>
      </c>
      <c r="F1892" s="329" t="s">
        <v>806</v>
      </c>
      <c r="G1892" s="330">
        <v>1</v>
      </c>
      <c r="H1892" s="331">
        <v>18</v>
      </c>
      <c r="I1892" s="332">
        <v>3.1E-2</v>
      </c>
      <c r="J1892" s="327" t="s">
        <v>669</v>
      </c>
      <c r="K1892" s="189">
        <v>1100</v>
      </c>
      <c r="L1892" s="189"/>
      <c r="M1892" s="204">
        <f t="shared" si="33"/>
        <v>0</v>
      </c>
    </row>
    <row r="1893" spans="1:13" ht="15" customHeight="1">
      <c r="A1893" s="327" t="s">
        <v>605</v>
      </c>
      <c r="B1893" s="354" t="s">
        <v>682</v>
      </c>
      <c r="C1893" s="327" t="s">
        <v>4266</v>
      </c>
      <c r="D1893" s="327" t="s">
        <v>680</v>
      </c>
      <c r="E1893" s="327" t="s">
        <v>602</v>
      </c>
      <c r="F1893" s="329" t="s">
        <v>681</v>
      </c>
      <c r="G1893" s="330">
        <v>1</v>
      </c>
      <c r="H1893" s="331">
        <v>18</v>
      </c>
      <c r="I1893" s="332">
        <v>3.1E-2</v>
      </c>
      <c r="J1893" s="327" t="s">
        <v>669</v>
      </c>
      <c r="K1893" s="189">
        <v>1310</v>
      </c>
      <c r="L1893" s="189"/>
      <c r="M1893" s="204">
        <f t="shared" si="33"/>
        <v>0</v>
      </c>
    </row>
    <row r="1894" spans="1:13" ht="15" customHeight="1">
      <c r="A1894" s="327" t="s">
        <v>605</v>
      </c>
      <c r="B1894" s="354" t="s">
        <v>809</v>
      </c>
      <c r="C1894" s="327" t="s">
        <v>4266</v>
      </c>
      <c r="D1894" s="327" t="s">
        <v>680</v>
      </c>
      <c r="E1894" s="327" t="s">
        <v>15</v>
      </c>
      <c r="F1894" s="329" t="s">
        <v>808</v>
      </c>
      <c r="G1894" s="330">
        <v>1</v>
      </c>
      <c r="H1894" s="331">
        <v>18</v>
      </c>
      <c r="I1894" s="332">
        <v>3.1E-2</v>
      </c>
      <c r="J1894" s="327" t="s">
        <v>669</v>
      </c>
      <c r="K1894" s="189">
        <v>1310</v>
      </c>
      <c r="L1894" s="189"/>
      <c r="M1894" s="204">
        <f t="shared" si="33"/>
        <v>0</v>
      </c>
    </row>
    <row r="1895" spans="1:13" ht="15" customHeight="1">
      <c r="A1895" s="327" t="s">
        <v>605</v>
      </c>
      <c r="B1895" s="354" t="s">
        <v>686</v>
      </c>
      <c r="C1895" s="327" t="s">
        <v>4266</v>
      </c>
      <c r="D1895" s="327" t="s">
        <v>683</v>
      </c>
      <c r="E1895" s="327" t="s">
        <v>602</v>
      </c>
      <c r="F1895" s="329" t="s">
        <v>684</v>
      </c>
      <c r="G1895" s="330">
        <v>1</v>
      </c>
      <c r="H1895" s="331">
        <v>13</v>
      </c>
      <c r="I1895" s="332">
        <v>2.7E-2</v>
      </c>
      <c r="J1895" s="327" t="s">
        <v>685</v>
      </c>
      <c r="K1895" s="189">
        <v>690</v>
      </c>
      <c r="L1895" s="189"/>
      <c r="M1895" s="204">
        <f t="shared" si="33"/>
        <v>0</v>
      </c>
    </row>
    <row r="1896" spans="1:13" ht="15" customHeight="1">
      <c r="A1896" s="327" t="s">
        <v>605</v>
      </c>
      <c r="B1896" s="354" t="s">
        <v>811</v>
      </c>
      <c r="C1896" s="327" t="s">
        <v>4266</v>
      </c>
      <c r="D1896" s="327" t="s">
        <v>683</v>
      </c>
      <c r="E1896" s="327" t="s">
        <v>15</v>
      </c>
      <c r="F1896" s="329" t="s">
        <v>810</v>
      </c>
      <c r="G1896" s="330">
        <v>1</v>
      </c>
      <c r="H1896" s="331">
        <v>13</v>
      </c>
      <c r="I1896" s="332">
        <v>2.7E-2</v>
      </c>
      <c r="J1896" s="327" t="s">
        <v>685</v>
      </c>
      <c r="K1896" s="189">
        <v>690</v>
      </c>
      <c r="L1896" s="189"/>
      <c r="M1896" s="204">
        <f t="shared" si="33"/>
        <v>0</v>
      </c>
    </row>
    <row r="1897" spans="1:13" ht="15" customHeight="1">
      <c r="A1897" s="327" t="s">
        <v>605</v>
      </c>
      <c r="B1897" s="354" t="s">
        <v>689</v>
      </c>
      <c r="C1897" s="327" t="s">
        <v>4266</v>
      </c>
      <c r="D1897" s="327" t="s">
        <v>687</v>
      </c>
      <c r="E1897" s="327" t="s">
        <v>602</v>
      </c>
      <c r="F1897" s="329" t="s">
        <v>688</v>
      </c>
      <c r="G1897" s="330">
        <v>1</v>
      </c>
      <c r="H1897" s="331">
        <v>15</v>
      </c>
      <c r="I1897" s="332">
        <v>2.7E-2</v>
      </c>
      <c r="J1897" s="327" t="s">
        <v>685</v>
      </c>
      <c r="K1897" s="189">
        <v>900</v>
      </c>
      <c r="L1897" s="189"/>
      <c r="M1897" s="204">
        <f t="shared" si="33"/>
        <v>0</v>
      </c>
    </row>
    <row r="1898" spans="1:13" ht="15" customHeight="1">
      <c r="A1898" s="327" t="s">
        <v>605</v>
      </c>
      <c r="B1898" s="354" t="s">
        <v>813</v>
      </c>
      <c r="C1898" s="327" t="s">
        <v>4266</v>
      </c>
      <c r="D1898" s="327" t="s">
        <v>687</v>
      </c>
      <c r="E1898" s="327" t="s">
        <v>15</v>
      </c>
      <c r="F1898" s="329" t="s">
        <v>812</v>
      </c>
      <c r="G1898" s="330">
        <v>1</v>
      </c>
      <c r="H1898" s="331">
        <v>15</v>
      </c>
      <c r="I1898" s="332">
        <v>2.7E-2</v>
      </c>
      <c r="J1898" s="327" t="s">
        <v>685</v>
      </c>
      <c r="K1898" s="189">
        <v>900</v>
      </c>
      <c r="L1898" s="189"/>
      <c r="M1898" s="204">
        <f t="shared" si="33"/>
        <v>0</v>
      </c>
    </row>
    <row r="1899" spans="1:13" ht="15" customHeight="1">
      <c r="A1899" s="327" t="s">
        <v>605</v>
      </c>
      <c r="B1899" s="354" t="s">
        <v>692</v>
      </c>
      <c r="C1899" s="327" t="s">
        <v>4266</v>
      </c>
      <c r="D1899" s="327" t="s">
        <v>690</v>
      </c>
      <c r="E1899" s="327" t="s">
        <v>602</v>
      </c>
      <c r="F1899" s="329" t="s">
        <v>691</v>
      </c>
      <c r="G1899" s="330">
        <v>1</v>
      </c>
      <c r="H1899" s="331">
        <v>19</v>
      </c>
      <c r="I1899" s="332">
        <v>0.04</v>
      </c>
      <c r="J1899" s="327" t="s">
        <v>685</v>
      </c>
      <c r="K1899" s="189">
        <v>1110</v>
      </c>
      <c r="L1899" s="189"/>
      <c r="M1899" s="204">
        <f t="shared" si="33"/>
        <v>0</v>
      </c>
    </row>
    <row r="1900" spans="1:13" ht="15" customHeight="1">
      <c r="A1900" s="327" t="s">
        <v>605</v>
      </c>
      <c r="B1900" s="354" t="s">
        <v>815</v>
      </c>
      <c r="C1900" s="327" t="s">
        <v>4266</v>
      </c>
      <c r="D1900" s="327" t="s">
        <v>690</v>
      </c>
      <c r="E1900" s="327" t="s">
        <v>15</v>
      </c>
      <c r="F1900" s="329" t="s">
        <v>814</v>
      </c>
      <c r="G1900" s="330">
        <v>1</v>
      </c>
      <c r="H1900" s="331">
        <v>19</v>
      </c>
      <c r="I1900" s="332">
        <v>0.04</v>
      </c>
      <c r="J1900" s="327" t="s">
        <v>685</v>
      </c>
      <c r="K1900" s="189">
        <v>1110</v>
      </c>
      <c r="L1900" s="189"/>
      <c r="M1900" s="204">
        <f t="shared" si="33"/>
        <v>0</v>
      </c>
    </row>
    <row r="1901" spans="1:13" ht="15" customHeight="1">
      <c r="A1901" s="327" t="s">
        <v>605</v>
      </c>
      <c r="B1901" s="354" t="s">
        <v>695</v>
      </c>
      <c r="C1901" s="327" t="s">
        <v>4266</v>
      </c>
      <c r="D1901" s="327" t="s">
        <v>693</v>
      </c>
      <c r="E1901" s="327" t="s">
        <v>602</v>
      </c>
      <c r="F1901" s="329" t="s">
        <v>694</v>
      </c>
      <c r="G1901" s="330">
        <v>1</v>
      </c>
      <c r="H1901" s="331">
        <v>20</v>
      </c>
      <c r="I1901" s="332">
        <v>3.5999999999999997E-2</v>
      </c>
      <c r="J1901" s="327" t="s">
        <v>685</v>
      </c>
      <c r="K1901" s="189">
        <v>1140</v>
      </c>
      <c r="L1901" s="189"/>
      <c r="M1901" s="204">
        <f t="shared" si="33"/>
        <v>0</v>
      </c>
    </row>
    <row r="1902" spans="1:13" ht="15" customHeight="1">
      <c r="A1902" s="327" t="s">
        <v>605</v>
      </c>
      <c r="B1902" s="354" t="s">
        <v>817</v>
      </c>
      <c r="C1902" s="327" t="s">
        <v>4266</v>
      </c>
      <c r="D1902" s="327" t="s">
        <v>693</v>
      </c>
      <c r="E1902" s="327" t="s">
        <v>15</v>
      </c>
      <c r="F1902" s="329" t="s">
        <v>816</v>
      </c>
      <c r="G1902" s="330">
        <v>1</v>
      </c>
      <c r="H1902" s="331">
        <v>20</v>
      </c>
      <c r="I1902" s="332">
        <v>3.5999999999999997E-2</v>
      </c>
      <c r="J1902" s="327" t="s">
        <v>685</v>
      </c>
      <c r="K1902" s="189">
        <v>1140</v>
      </c>
      <c r="L1902" s="189"/>
      <c r="M1902" s="204">
        <f t="shared" si="33"/>
        <v>0</v>
      </c>
    </row>
    <row r="1903" spans="1:13" ht="15" customHeight="1">
      <c r="A1903" s="327" t="s">
        <v>605</v>
      </c>
      <c r="B1903" s="354" t="s">
        <v>698</v>
      </c>
      <c r="C1903" s="327" t="s">
        <v>4266</v>
      </c>
      <c r="D1903" s="327" t="s">
        <v>696</v>
      </c>
      <c r="E1903" s="327" t="s">
        <v>602</v>
      </c>
      <c r="F1903" s="329" t="s">
        <v>697</v>
      </c>
      <c r="G1903" s="330">
        <v>1</v>
      </c>
      <c r="H1903" s="331">
        <v>21</v>
      </c>
      <c r="I1903" s="332">
        <v>3.5999999999999997E-2</v>
      </c>
      <c r="J1903" s="327" t="s">
        <v>685</v>
      </c>
      <c r="K1903" s="189">
        <v>1350</v>
      </c>
      <c r="L1903" s="189"/>
      <c r="M1903" s="204">
        <f t="shared" si="33"/>
        <v>0</v>
      </c>
    </row>
    <row r="1904" spans="1:13" ht="15" customHeight="1">
      <c r="A1904" s="327" t="s">
        <v>605</v>
      </c>
      <c r="B1904" s="354" t="s">
        <v>819</v>
      </c>
      <c r="C1904" s="327" t="s">
        <v>4266</v>
      </c>
      <c r="D1904" s="327" t="s">
        <v>696</v>
      </c>
      <c r="E1904" s="327" t="s">
        <v>15</v>
      </c>
      <c r="F1904" s="329" t="s">
        <v>818</v>
      </c>
      <c r="G1904" s="330">
        <v>1</v>
      </c>
      <c r="H1904" s="331">
        <v>21</v>
      </c>
      <c r="I1904" s="332">
        <v>3.5999999999999997E-2</v>
      </c>
      <c r="J1904" s="327" t="s">
        <v>685</v>
      </c>
      <c r="K1904" s="189">
        <v>1350</v>
      </c>
      <c r="L1904" s="189"/>
      <c r="M1904" s="204">
        <f t="shared" si="33"/>
        <v>0</v>
      </c>
    </row>
    <row r="1905" spans="1:13" ht="15" customHeight="1">
      <c r="A1905" s="327" t="s">
        <v>605</v>
      </c>
      <c r="B1905" s="354" t="s">
        <v>701</v>
      </c>
      <c r="C1905" s="327" t="s">
        <v>4266</v>
      </c>
      <c r="D1905" s="327" t="s">
        <v>699</v>
      </c>
      <c r="E1905" s="327" t="s">
        <v>602</v>
      </c>
      <c r="F1905" s="329" t="s">
        <v>700</v>
      </c>
      <c r="G1905" s="330">
        <v>1</v>
      </c>
      <c r="H1905" s="331">
        <v>14</v>
      </c>
      <c r="I1905" s="332">
        <v>2.9000000000000001E-2</v>
      </c>
      <c r="J1905" s="327" t="s">
        <v>657</v>
      </c>
      <c r="K1905" s="189">
        <v>750</v>
      </c>
      <c r="L1905" s="189"/>
      <c r="M1905" s="204">
        <f t="shared" si="33"/>
        <v>0</v>
      </c>
    </row>
    <row r="1906" spans="1:13" ht="15" customHeight="1">
      <c r="A1906" s="327" t="s">
        <v>605</v>
      </c>
      <c r="B1906" s="354" t="s">
        <v>821</v>
      </c>
      <c r="C1906" s="327" t="s">
        <v>4266</v>
      </c>
      <c r="D1906" s="327" t="s">
        <v>699</v>
      </c>
      <c r="E1906" s="327" t="s">
        <v>15</v>
      </c>
      <c r="F1906" s="329" t="s">
        <v>820</v>
      </c>
      <c r="G1906" s="330">
        <v>1</v>
      </c>
      <c r="H1906" s="331">
        <v>14</v>
      </c>
      <c r="I1906" s="332">
        <v>2.9000000000000001E-2</v>
      </c>
      <c r="J1906" s="327" t="s">
        <v>657</v>
      </c>
      <c r="K1906" s="189">
        <v>750</v>
      </c>
      <c r="L1906" s="189"/>
      <c r="M1906" s="204">
        <f t="shared" si="33"/>
        <v>0</v>
      </c>
    </row>
    <row r="1907" spans="1:13" ht="15" customHeight="1">
      <c r="A1907" s="327" t="s">
        <v>605</v>
      </c>
      <c r="B1907" s="354" t="s">
        <v>704</v>
      </c>
      <c r="C1907" s="327" t="s">
        <v>4266</v>
      </c>
      <c r="D1907" s="327" t="s">
        <v>702</v>
      </c>
      <c r="E1907" s="327" t="s">
        <v>602</v>
      </c>
      <c r="F1907" s="329" t="s">
        <v>703</v>
      </c>
      <c r="G1907" s="330">
        <v>1</v>
      </c>
      <c r="H1907" s="331">
        <v>18</v>
      </c>
      <c r="I1907" s="332">
        <v>3.5000000000000003E-2</v>
      </c>
      <c r="J1907" s="327" t="s">
        <v>657</v>
      </c>
      <c r="K1907" s="189">
        <v>910</v>
      </c>
      <c r="L1907" s="189"/>
      <c r="M1907" s="204">
        <f t="shared" si="33"/>
        <v>0</v>
      </c>
    </row>
    <row r="1908" spans="1:13" ht="15" customHeight="1">
      <c r="A1908" s="327" t="s">
        <v>605</v>
      </c>
      <c r="B1908" s="354" t="s">
        <v>823</v>
      </c>
      <c r="C1908" s="327" t="s">
        <v>4266</v>
      </c>
      <c r="D1908" s="327" t="s">
        <v>702</v>
      </c>
      <c r="E1908" s="327" t="s">
        <v>15</v>
      </c>
      <c r="F1908" s="329" t="s">
        <v>822</v>
      </c>
      <c r="G1908" s="330">
        <v>1</v>
      </c>
      <c r="H1908" s="331">
        <v>18</v>
      </c>
      <c r="I1908" s="332">
        <v>3.5000000000000003E-2</v>
      </c>
      <c r="J1908" s="327" t="s">
        <v>657</v>
      </c>
      <c r="K1908" s="189">
        <v>910</v>
      </c>
      <c r="L1908" s="189"/>
      <c r="M1908" s="204">
        <f t="shared" si="33"/>
        <v>0</v>
      </c>
    </row>
    <row r="1909" spans="1:13" ht="15" customHeight="1">
      <c r="A1909" s="327" t="s">
        <v>605</v>
      </c>
      <c r="B1909" s="354" t="s">
        <v>707</v>
      </c>
      <c r="C1909" s="327" t="s">
        <v>4266</v>
      </c>
      <c r="D1909" s="327" t="s">
        <v>705</v>
      </c>
      <c r="E1909" s="327" t="s">
        <v>602</v>
      </c>
      <c r="F1909" s="329" t="s">
        <v>706</v>
      </c>
      <c r="G1909" s="330">
        <v>1</v>
      </c>
      <c r="H1909" s="331">
        <v>21</v>
      </c>
      <c r="I1909" s="332">
        <v>4.4999999999999998E-2</v>
      </c>
      <c r="J1909" s="327" t="s">
        <v>657</v>
      </c>
      <c r="K1909" s="189">
        <v>1190</v>
      </c>
      <c r="L1909" s="189"/>
      <c r="M1909" s="204">
        <f t="shared" si="33"/>
        <v>0</v>
      </c>
    </row>
    <row r="1910" spans="1:13" ht="15" customHeight="1">
      <c r="A1910" s="327" t="s">
        <v>605</v>
      </c>
      <c r="B1910" s="354" t="s">
        <v>825</v>
      </c>
      <c r="C1910" s="327" t="s">
        <v>4266</v>
      </c>
      <c r="D1910" s="327" t="s">
        <v>705</v>
      </c>
      <c r="E1910" s="327" t="s">
        <v>15</v>
      </c>
      <c r="F1910" s="329" t="s">
        <v>824</v>
      </c>
      <c r="G1910" s="330">
        <v>1</v>
      </c>
      <c r="H1910" s="331">
        <v>21</v>
      </c>
      <c r="I1910" s="332">
        <v>4.4999999999999998E-2</v>
      </c>
      <c r="J1910" s="327" t="s">
        <v>657</v>
      </c>
      <c r="K1910" s="189">
        <v>1190</v>
      </c>
      <c r="L1910" s="189"/>
      <c r="M1910" s="204">
        <f t="shared" si="33"/>
        <v>0</v>
      </c>
    </row>
    <row r="1911" spans="1:13" ht="15" customHeight="1">
      <c r="A1911" s="327" t="s">
        <v>605</v>
      </c>
      <c r="B1911" s="354" t="s">
        <v>710</v>
      </c>
      <c r="C1911" s="327" t="s">
        <v>4266</v>
      </c>
      <c r="D1911" s="327" t="s">
        <v>708</v>
      </c>
      <c r="E1911" s="327" t="s">
        <v>602</v>
      </c>
      <c r="F1911" s="329" t="s">
        <v>709</v>
      </c>
      <c r="G1911" s="330">
        <v>1</v>
      </c>
      <c r="H1911" s="331">
        <v>21</v>
      </c>
      <c r="I1911" s="332">
        <v>0.04</v>
      </c>
      <c r="J1911" s="327" t="s">
        <v>657</v>
      </c>
      <c r="K1911" s="189">
        <v>1290</v>
      </c>
      <c r="L1911" s="189"/>
      <c r="M1911" s="204">
        <f t="shared" si="33"/>
        <v>0</v>
      </c>
    </row>
    <row r="1912" spans="1:13" ht="15" customHeight="1">
      <c r="A1912" s="327" t="s">
        <v>605</v>
      </c>
      <c r="B1912" s="354" t="s">
        <v>827</v>
      </c>
      <c r="C1912" s="327" t="s">
        <v>4266</v>
      </c>
      <c r="D1912" s="327" t="s">
        <v>708</v>
      </c>
      <c r="E1912" s="327" t="s">
        <v>15</v>
      </c>
      <c r="F1912" s="329" t="s">
        <v>826</v>
      </c>
      <c r="G1912" s="330">
        <v>1</v>
      </c>
      <c r="H1912" s="331">
        <v>21</v>
      </c>
      <c r="I1912" s="332">
        <v>0.04</v>
      </c>
      <c r="J1912" s="327" t="s">
        <v>657</v>
      </c>
      <c r="K1912" s="189">
        <v>1290</v>
      </c>
      <c r="L1912" s="189"/>
      <c r="M1912" s="204">
        <f t="shared" si="33"/>
        <v>0</v>
      </c>
    </row>
    <row r="1913" spans="1:13" ht="15" customHeight="1">
      <c r="A1913" s="327" t="s">
        <v>605</v>
      </c>
      <c r="B1913" s="354" t="s">
        <v>713</v>
      </c>
      <c r="C1913" s="327" t="s">
        <v>4266</v>
      </c>
      <c r="D1913" s="327" t="s">
        <v>711</v>
      </c>
      <c r="E1913" s="327" t="s">
        <v>602</v>
      </c>
      <c r="F1913" s="329" t="s">
        <v>712</v>
      </c>
      <c r="G1913" s="330">
        <v>1</v>
      </c>
      <c r="H1913" s="331">
        <v>23</v>
      </c>
      <c r="I1913" s="332">
        <v>4.8000000000000001E-2</v>
      </c>
      <c r="J1913" s="327" t="s">
        <v>657</v>
      </c>
      <c r="K1913" s="189">
        <v>1440</v>
      </c>
      <c r="L1913" s="189"/>
      <c r="M1913" s="204">
        <f t="shared" si="33"/>
        <v>0</v>
      </c>
    </row>
    <row r="1914" spans="1:13" ht="15" customHeight="1">
      <c r="A1914" s="327" t="s">
        <v>605</v>
      </c>
      <c r="B1914" s="354" t="s">
        <v>829</v>
      </c>
      <c r="C1914" s="327" t="s">
        <v>4266</v>
      </c>
      <c r="D1914" s="327" t="s">
        <v>711</v>
      </c>
      <c r="E1914" s="327" t="s">
        <v>15</v>
      </c>
      <c r="F1914" s="329" t="s">
        <v>828</v>
      </c>
      <c r="G1914" s="330">
        <v>1</v>
      </c>
      <c r="H1914" s="331">
        <v>23</v>
      </c>
      <c r="I1914" s="332">
        <v>4.8000000000000001E-2</v>
      </c>
      <c r="J1914" s="327" t="s">
        <v>657</v>
      </c>
      <c r="K1914" s="189">
        <v>1440</v>
      </c>
      <c r="L1914" s="189"/>
      <c r="M1914" s="204">
        <f t="shared" si="33"/>
        <v>0</v>
      </c>
    </row>
    <row r="1915" spans="1:13" ht="15" customHeight="1">
      <c r="A1915" s="327" t="s">
        <v>605</v>
      </c>
      <c r="B1915" s="354" t="s">
        <v>716</v>
      </c>
      <c r="C1915" s="327" t="s">
        <v>4266</v>
      </c>
      <c r="D1915" s="327" t="s">
        <v>714</v>
      </c>
      <c r="E1915" s="327" t="s">
        <v>602</v>
      </c>
      <c r="F1915" s="329" t="s">
        <v>715</v>
      </c>
      <c r="G1915" s="330">
        <v>1</v>
      </c>
      <c r="H1915" s="331">
        <v>16</v>
      </c>
      <c r="I1915" s="332">
        <v>3.3000000000000002E-2</v>
      </c>
      <c r="J1915" s="327" t="s">
        <v>661</v>
      </c>
      <c r="K1915" s="189">
        <v>860</v>
      </c>
      <c r="L1915" s="189"/>
      <c r="M1915" s="204">
        <f t="shared" si="33"/>
        <v>0</v>
      </c>
    </row>
    <row r="1916" spans="1:13" ht="15" customHeight="1">
      <c r="A1916" s="327" t="s">
        <v>605</v>
      </c>
      <c r="B1916" s="354" t="s">
        <v>831</v>
      </c>
      <c r="C1916" s="327" t="s">
        <v>4266</v>
      </c>
      <c r="D1916" s="327" t="s">
        <v>714</v>
      </c>
      <c r="E1916" s="327" t="s">
        <v>15</v>
      </c>
      <c r="F1916" s="329" t="s">
        <v>830</v>
      </c>
      <c r="G1916" s="330">
        <v>1</v>
      </c>
      <c r="H1916" s="331">
        <v>16</v>
      </c>
      <c r="I1916" s="332">
        <v>3.3000000000000002E-2</v>
      </c>
      <c r="J1916" s="327" t="s">
        <v>661</v>
      </c>
      <c r="K1916" s="189">
        <v>860</v>
      </c>
      <c r="L1916" s="189"/>
      <c r="M1916" s="204">
        <f t="shared" si="33"/>
        <v>0</v>
      </c>
    </row>
    <row r="1917" spans="1:13" ht="15" customHeight="1">
      <c r="A1917" s="327" t="s">
        <v>605</v>
      </c>
      <c r="B1917" s="354" t="s">
        <v>719</v>
      </c>
      <c r="C1917" s="327" t="s">
        <v>4266</v>
      </c>
      <c r="D1917" s="327" t="s">
        <v>717</v>
      </c>
      <c r="E1917" s="327" t="s">
        <v>602</v>
      </c>
      <c r="F1917" s="329" t="s">
        <v>718</v>
      </c>
      <c r="G1917" s="330">
        <v>1</v>
      </c>
      <c r="H1917" s="331">
        <v>21</v>
      </c>
      <c r="I1917" s="332">
        <v>4.2000000000000003E-2</v>
      </c>
      <c r="J1917" s="327" t="s">
        <v>661</v>
      </c>
      <c r="K1917" s="189">
        <v>1280</v>
      </c>
      <c r="L1917" s="189"/>
      <c r="M1917" s="204">
        <f t="shared" ref="M1917:M1946" si="34">K1917*L1917</f>
        <v>0</v>
      </c>
    </row>
    <row r="1918" spans="1:13" ht="15" customHeight="1">
      <c r="A1918" s="327" t="s">
        <v>605</v>
      </c>
      <c r="B1918" s="354" t="s">
        <v>833</v>
      </c>
      <c r="C1918" s="327" t="s">
        <v>4266</v>
      </c>
      <c r="D1918" s="327" t="s">
        <v>717</v>
      </c>
      <c r="E1918" s="327" t="s">
        <v>15</v>
      </c>
      <c r="F1918" s="329" t="s">
        <v>832</v>
      </c>
      <c r="G1918" s="330">
        <v>1</v>
      </c>
      <c r="H1918" s="331">
        <v>21</v>
      </c>
      <c r="I1918" s="332">
        <v>4.2000000000000003E-2</v>
      </c>
      <c r="J1918" s="327" t="s">
        <v>661</v>
      </c>
      <c r="K1918" s="189">
        <v>1280</v>
      </c>
      <c r="L1918" s="189"/>
      <c r="M1918" s="204">
        <f t="shared" si="34"/>
        <v>0</v>
      </c>
    </row>
    <row r="1919" spans="1:13" ht="15" customHeight="1">
      <c r="A1919" s="327" t="s">
        <v>605</v>
      </c>
      <c r="B1919" s="354" t="s">
        <v>722</v>
      </c>
      <c r="C1919" s="327" t="s">
        <v>4266</v>
      </c>
      <c r="D1919" s="327" t="s">
        <v>720</v>
      </c>
      <c r="E1919" s="327" t="s">
        <v>602</v>
      </c>
      <c r="F1919" s="329" t="s">
        <v>721</v>
      </c>
      <c r="G1919" s="330">
        <v>1</v>
      </c>
      <c r="H1919" s="331">
        <v>22</v>
      </c>
      <c r="I1919" s="332">
        <v>4.8000000000000001E-2</v>
      </c>
      <c r="J1919" s="327" t="s">
        <v>661</v>
      </c>
      <c r="K1919" s="189">
        <v>1260</v>
      </c>
      <c r="L1919" s="189"/>
      <c r="M1919" s="204">
        <f t="shared" si="34"/>
        <v>0</v>
      </c>
    </row>
    <row r="1920" spans="1:13" ht="15" customHeight="1">
      <c r="A1920" s="327" t="s">
        <v>605</v>
      </c>
      <c r="B1920" s="354" t="s">
        <v>835</v>
      </c>
      <c r="C1920" s="327" t="s">
        <v>4266</v>
      </c>
      <c r="D1920" s="327" t="s">
        <v>720</v>
      </c>
      <c r="E1920" s="327" t="s">
        <v>15</v>
      </c>
      <c r="F1920" s="329" t="s">
        <v>834</v>
      </c>
      <c r="G1920" s="330">
        <v>1</v>
      </c>
      <c r="H1920" s="331">
        <v>22</v>
      </c>
      <c r="I1920" s="332">
        <v>4.8000000000000001E-2</v>
      </c>
      <c r="J1920" s="327" t="s">
        <v>661</v>
      </c>
      <c r="K1920" s="189">
        <v>1260</v>
      </c>
      <c r="L1920" s="189"/>
      <c r="M1920" s="204">
        <f t="shared" si="34"/>
        <v>0</v>
      </c>
    </row>
    <row r="1921" spans="1:13" ht="15" customHeight="1">
      <c r="A1921" s="327" t="s">
        <v>605</v>
      </c>
      <c r="B1921" s="354" t="s">
        <v>725</v>
      </c>
      <c r="C1921" s="327" t="s">
        <v>4266</v>
      </c>
      <c r="D1921" s="327" t="s">
        <v>723</v>
      </c>
      <c r="E1921" s="327" t="s">
        <v>602</v>
      </c>
      <c r="F1921" s="329" t="s">
        <v>724</v>
      </c>
      <c r="G1921" s="330">
        <v>1</v>
      </c>
      <c r="H1921" s="331">
        <v>23</v>
      </c>
      <c r="I1921" s="332">
        <v>4.2000000000000003E-2</v>
      </c>
      <c r="J1921" s="327" t="s">
        <v>661</v>
      </c>
      <c r="K1921" s="189">
        <v>1370</v>
      </c>
      <c r="L1921" s="189"/>
      <c r="M1921" s="204">
        <f t="shared" si="34"/>
        <v>0</v>
      </c>
    </row>
    <row r="1922" spans="1:13" ht="15" customHeight="1">
      <c r="A1922" s="327" t="s">
        <v>605</v>
      </c>
      <c r="B1922" s="354" t="s">
        <v>837</v>
      </c>
      <c r="C1922" s="327" t="s">
        <v>4266</v>
      </c>
      <c r="D1922" s="327" t="s">
        <v>723</v>
      </c>
      <c r="E1922" s="327" t="s">
        <v>15</v>
      </c>
      <c r="F1922" s="329" t="s">
        <v>836</v>
      </c>
      <c r="G1922" s="330">
        <v>1</v>
      </c>
      <c r="H1922" s="331">
        <v>23</v>
      </c>
      <c r="I1922" s="332">
        <v>4.2000000000000003E-2</v>
      </c>
      <c r="J1922" s="327" t="s">
        <v>661</v>
      </c>
      <c r="K1922" s="189">
        <v>1370</v>
      </c>
      <c r="L1922" s="189"/>
      <c r="M1922" s="204">
        <f t="shared" si="34"/>
        <v>0</v>
      </c>
    </row>
    <row r="1923" spans="1:13" ht="15" customHeight="1">
      <c r="A1923" s="327" t="s">
        <v>605</v>
      </c>
      <c r="B1923" s="354" t="s">
        <v>728</v>
      </c>
      <c r="C1923" s="327" t="s">
        <v>4266</v>
      </c>
      <c r="D1923" s="327" t="s">
        <v>726</v>
      </c>
      <c r="E1923" s="327" t="s">
        <v>602</v>
      </c>
      <c r="F1923" s="329" t="s">
        <v>727</v>
      </c>
      <c r="G1923" s="330">
        <v>1</v>
      </c>
      <c r="H1923" s="331">
        <v>24</v>
      </c>
      <c r="I1923" s="332">
        <v>4.2000000000000003E-2</v>
      </c>
      <c r="J1923" s="327" t="s">
        <v>661</v>
      </c>
      <c r="K1923" s="189">
        <v>1520</v>
      </c>
      <c r="L1923" s="189"/>
      <c r="M1923" s="204">
        <f t="shared" si="34"/>
        <v>0</v>
      </c>
    </row>
    <row r="1924" spans="1:13" ht="15" customHeight="1">
      <c r="A1924" s="327" t="s">
        <v>605</v>
      </c>
      <c r="B1924" s="354" t="s">
        <v>839</v>
      </c>
      <c r="C1924" s="327" t="s">
        <v>4266</v>
      </c>
      <c r="D1924" s="327" t="s">
        <v>726</v>
      </c>
      <c r="E1924" s="327" t="s">
        <v>15</v>
      </c>
      <c r="F1924" s="329" t="s">
        <v>838</v>
      </c>
      <c r="G1924" s="330">
        <v>1</v>
      </c>
      <c r="H1924" s="331">
        <v>24</v>
      </c>
      <c r="I1924" s="332">
        <v>4.2000000000000003E-2</v>
      </c>
      <c r="J1924" s="327" t="s">
        <v>661</v>
      </c>
      <c r="K1924" s="189">
        <v>1520</v>
      </c>
      <c r="L1924" s="189"/>
      <c r="M1924" s="204">
        <f t="shared" si="34"/>
        <v>0</v>
      </c>
    </row>
    <row r="1925" spans="1:13" ht="15" customHeight="1">
      <c r="A1925" s="327" t="s">
        <v>605</v>
      </c>
      <c r="B1925" s="354" t="s">
        <v>731</v>
      </c>
      <c r="C1925" s="327" t="s">
        <v>4266</v>
      </c>
      <c r="D1925" s="327" t="s">
        <v>729</v>
      </c>
      <c r="E1925" s="327" t="s">
        <v>602</v>
      </c>
      <c r="F1925" s="329" t="s">
        <v>730</v>
      </c>
      <c r="G1925" s="330">
        <v>1</v>
      </c>
      <c r="H1925" s="331">
        <v>19</v>
      </c>
      <c r="I1925" s="332">
        <v>3.9E-2</v>
      </c>
      <c r="J1925" s="327" t="s">
        <v>665</v>
      </c>
      <c r="K1925" s="189">
        <v>970</v>
      </c>
      <c r="L1925" s="189"/>
      <c r="M1925" s="204">
        <f t="shared" si="34"/>
        <v>0</v>
      </c>
    </row>
    <row r="1926" spans="1:13" ht="15" customHeight="1">
      <c r="A1926" s="327" t="s">
        <v>605</v>
      </c>
      <c r="B1926" s="354" t="s">
        <v>841</v>
      </c>
      <c r="C1926" s="327" t="s">
        <v>4266</v>
      </c>
      <c r="D1926" s="327" t="s">
        <v>729</v>
      </c>
      <c r="E1926" s="327" t="s">
        <v>15</v>
      </c>
      <c r="F1926" s="329" t="s">
        <v>840</v>
      </c>
      <c r="G1926" s="330">
        <v>1</v>
      </c>
      <c r="H1926" s="331">
        <v>19</v>
      </c>
      <c r="I1926" s="332">
        <v>3.9E-2</v>
      </c>
      <c r="J1926" s="327" t="s">
        <v>665</v>
      </c>
      <c r="K1926" s="189">
        <v>970</v>
      </c>
      <c r="L1926" s="189"/>
      <c r="M1926" s="204">
        <f t="shared" si="34"/>
        <v>0</v>
      </c>
    </row>
    <row r="1927" spans="1:13" ht="15" customHeight="1">
      <c r="A1927" s="327" t="s">
        <v>605</v>
      </c>
      <c r="B1927" s="354" t="s">
        <v>734</v>
      </c>
      <c r="C1927" s="327" t="s">
        <v>4266</v>
      </c>
      <c r="D1927" s="327" t="s">
        <v>732</v>
      </c>
      <c r="E1927" s="327" t="s">
        <v>602</v>
      </c>
      <c r="F1927" s="329" t="s">
        <v>733</v>
      </c>
      <c r="G1927" s="330">
        <v>1</v>
      </c>
      <c r="H1927" s="331">
        <v>25</v>
      </c>
      <c r="I1927" s="332">
        <v>4.7E-2</v>
      </c>
      <c r="J1927" s="327" t="s">
        <v>665</v>
      </c>
      <c r="K1927" s="189">
        <v>1430</v>
      </c>
      <c r="L1927" s="189"/>
      <c r="M1927" s="204">
        <f t="shared" si="34"/>
        <v>0</v>
      </c>
    </row>
    <row r="1928" spans="1:13" ht="15" customHeight="1">
      <c r="A1928" s="327" t="s">
        <v>605</v>
      </c>
      <c r="B1928" s="354" t="s">
        <v>843</v>
      </c>
      <c r="C1928" s="327" t="s">
        <v>4266</v>
      </c>
      <c r="D1928" s="327" t="s">
        <v>732</v>
      </c>
      <c r="E1928" s="327" t="s">
        <v>15</v>
      </c>
      <c r="F1928" s="329" t="s">
        <v>842</v>
      </c>
      <c r="G1928" s="330">
        <v>1</v>
      </c>
      <c r="H1928" s="331">
        <v>25</v>
      </c>
      <c r="I1928" s="332">
        <v>4.7E-2</v>
      </c>
      <c r="J1928" s="327" t="s">
        <v>665</v>
      </c>
      <c r="K1928" s="189">
        <v>1430</v>
      </c>
      <c r="L1928" s="189"/>
      <c r="M1928" s="204">
        <f t="shared" si="34"/>
        <v>0</v>
      </c>
    </row>
    <row r="1929" spans="1:13" ht="15" customHeight="1">
      <c r="A1929" s="327" t="s">
        <v>605</v>
      </c>
      <c r="B1929" s="354" t="s">
        <v>737</v>
      </c>
      <c r="C1929" s="327" t="s">
        <v>4266</v>
      </c>
      <c r="D1929" s="327" t="s">
        <v>735</v>
      </c>
      <c r="E1929" s="327" t="s">
        <v>602</v>
      </c>
      <c r="F1929" s="329" t="s">
        <v>736</v>
      </c>
      <c r="G1929" s="330">
        <v>1</v>
      </c>
      <c r="H1929" s="331">
        <v>28</v>
      </c>
      <c r="I1929" s="332">
        <v>5.0999999999999997E-2</v>
      </c>
      <c r="J1929" s="327" t="s">
        <v>665</v>
      </c>
      <c r="K1929" s="189">
        <v>1460</v>
      </c>
      <c r="L1929" s="189"/>
      <c r="M1929" s="204">
        <f t="shared" si="34"/>
        <v>0</v>
      </c>
    </row>
    <row r="1930" spans="1:13" ht="15" customHeight="1">
      <c r="A1930" s="327" t="s">
        <v>605</v>
      </c>
      <c r="B1930" s="354" t="s">
        <v>845</v>
      </c>
      <c r="C1930" s="327" t="s">
        <v>4266</v>
      </c>
      <c r="D1930" s="327" t="s">
        <v>735</v>
      </c>
      <c r="E1930" s="327" t="s">
        <v>15</v>
      </c>
      <c r="F1930" s="329" t="s">
        <v>844</v>
      </c>
      <c r="G1930" s="330">
        <v>1</v>
      </c>
      <c r="H1930" s="331">
        <v>28</v>
      </c>
      <c r="I1930" s="332">
        <v>5.0999999999999997E-2</v>
      </c>
      <c r="J1930" s="327" t="s">
        <v>665</v>
      </c>
      <c r="K1930" s="189">
        <v>1460</v>
      </c>
      <c r="L1930" s="189"/>
      <c r="M1930" s="204">
        <f t="shared" si="34"/>
        <v>0</v>
      </c>
    </row>
    <row r="1931" spans="1:13" ht="15" customHeight="1">
      <c r="A1931" s="327" t="s">
        <v>605</v>
      </c>
      <c r="B1931" s="354" t="s">
        <v>740</v>
      </c>
      <c r="C1931" s="327" t="s">
        <v>4266</v>
      </c>
      <c r="D1931" s="327" t="s">
        <v>738</v>
      </c>
      <c r="E1931" s="327" t="s">
        <v>602</v>
      </c>
      <c r="F1931" s="329" t="s">
        <v>739</v>
      </c>
      <c r="G1931" s="330">
        <v>1</v>
      </c>
      <c r="H1931" s="331">
        <v>28</v>
      </c>
      <c r="I1931" s="332">
        <v>5.8999999999999997E-2</v>
      </c>
      <c r="J1931" s="327" t="s">
        <v>665</v>
      </c>
      <c r="K1931" s="189">
        <v>1580</v>
      </c>
      <c r="L1931" s="189"/>
      <c r="M1931" s="204">
        <f t="shared" si="34"/>
        <v>0</v>
      </c>
    </row>
    <row r="1932" spans="1:13" ht="15" customHeight="1">
      <c r="A1932" s="327" t="s">
        <v>605</v>
      </c>
      <c r="B1932" s="354" t="s">
        <v>847</v>
      </c>
      <c r="C1932" s="327" t="s">
        <v>4266</v>
      </c>
      <c r="D1932" s="327" t="s">
        <v>738</v>
      </c>
      <c r="E1932" s="327" t="s">
        <v>15</v>
      </c>
      <c r="F1932" s="329" t="s">
        <v>846</v>
      </c>
      <c r="G1932" s="330">
        <v>1</v>
      </c>
      <c r="H1932" s="331">
        <v>28</v>
      </c>
      <c r="I1932" s="332">
        <v>5.8999999999999997E-2</v>
      </c>
      <c r="J1932" s="327" t="s">
        <v>665</v>
      </c>
      <c r="K1932" s="189">
        <v>1580</v>
      </c>
      <c r="L1932" s="189"/>
      <c r="M1932" s="204">
        <f t="shared" si="34"/>
        <v>0</v>
      </c>
    </row>
    <row r="1933" spans="1:13" ht="15" customHeight="1">
      <c r="A1933" s="327" t="s">
        <v>605</v>
      </c>
      <c r="B1933" s="354" t="s">
        <v>743</v>
      </c>
      <c r="C1933" s="327" t="s">
        <v>4266</v>
      </c>
      <c r="D1933" s="327" t="s">
        <v>741</v>
      </c>
      <c r="E1933" s="327" t="s">
        <v>602</v>
      </c>
      <c r="F1933" s="329" t="s">
        <v>742</v>
      </c>
      <c r="G1933" s="330">
        <v>1</v>
      </c>
      <c r="H1933" s="331">
        <v>30</v>
      </c>
      <c r="I1933" s="332">
        <v>5.8999999999999997E-2</v>
      </c>
      <c r="J1933" s="327" t="s">
        <v>665</v>
      </c>
      <c r="K1933" s="189">
        <v>1750</v>
      </c>
      <c r="L1933" s="189"/>
      <c r="M1933" s="204">
        <f t="shared" si="34"/>
        <v>0</v>
      </c>
    </row>
    <row r="1934" spans="1:13" ht="15" customHeight="1">
      <c r="A1934" s="327" t="s">
        <v>605</v>
      </c>
      <c r="B1934" s="354" t="s">
        <v>849</v>
      </c>
      <c r="C1934" s="327" t="s">
        <v>4266</v>
      </c>
      <c r="D1934" s="327" t="s">
        <v>741</v>
      </c>
      <c r="E1934" s="327" t="s">
        <v>15</v>
      </c>
      <c r="F1934" s="329" t="s">
        <v>848</v>
      </c>
      <c r="G1934" s="330">
        <v>1</v>
      </c>
      <c r="H1934" s="331">
        <v>30</v>
      </c>
      <c r="I1934" s="332">
        <v>5.8999999999999997E-2</v>
      </c>
      <c r="J1934" s="327" t="s">
        <v>665</v>
      </c>
      <c r="K1934" s="189">
        <v>1750</v>
      </c>
      <c r="L1934" s="189"/>
      <c r="M1934" s="204">
        <f t="shared" si="34"/>
        <v>0</v>
      </c>
    </row>
    <row r="1935" spans="1:13" ht="15" customHeight="1">
      <c r="A1935" s="327" t="s">
        <v>605</v>
      </c>
      <c r="B1935" s="354" t="s">
        <v>747</v>
      </c>
      <c r="C1935" s="327" t="s">
        <v>4266</v>
      </c>
      <c r="D1935" s="327" t="s">
        <v>744</v>
      </c>
      <c r="E1935" s="327" t="s">
        <v>602</v>
      </c>
      <c r="F1935" s="329" t="s">
        <v>4400</v>
      </c>
      <c r="G1935" s="330">
        <v>1</v>
      </c>
      <c r="H1935" s="331">
        <v>9</v>
      </c>
      <c r="I1935" s="332">
        <v>2.3E-2</v>
      </c>
      <c r="J1935" s="327" t="s">
        <v>746</v>
      </c>
      <c r="K1935" s="189">
        <v>1720</v>
      </c>
      <c r="L1935" s="189"/>
      <c r="M1935" s="204">
        <f t="shared" si="34"/>
        <v>0</v>
      </c>
    </row>
    <row r="1936" spans="1:13" ht="15" customHeight="1">
      <c r="A1936" s="327" t="s">
        <v>605</v>
      </c>
      <c r="B1936" s="354" t="s">
        <v>851</v>
      </c>
      <c r="C1936" s="327" t="s">
        <v>4266</v>
      </c>
      <c r="D1936" s="327" t="s">
        <v>744</v>
      </c>
      <c r="E1936" s="327" t="s">
        <v>15</v>
      </c>
      <c r="F1936" s="329" t="s">
        <v>4401</v>
      </c>
      <c r="G1936" s="330">
        <v>1</v>
      </c>
      <c r="H1936" s="331">
        <v>9</v>
      </c>
      <c r="I1936" s="332">
        <v>2.3E-2</v>
      </c>
      <c r="J1936" s="327" t="s">
        <v>746</v>
      </c>
      <c r="K1936" s="189">
        <v>1720</v>
      </c>
      <c r="L1936" s="189"/>
      <c r="M1936" s="204">
        <f t="shared" si="34"/>
        <v>0</v>
      </c>
    </row>
    <row r="1937" spans="1:13" ht="15" customHeight="1">
      <c r="A1937" s="327" t="s">
        <v>605</v>
      </c>
      <c r="B1937" s="354" t="s">
        <v>750</v>
      </c>
      <c r="C1937" s="327" t="s">
        <v>4266</v>
      </c>
      <c r="D1937" s="327" t="s">
        <v>748</v>
      </c>
      <c r="E1937" s="327" t="s">
        <v>602</v>
      </c>
      <c r="F1937" s="329" t="s">
        <v>4382</v>
      </c>
      <c r="G1937" s="330">
        <v>1</v>
      </c>
      <c r="H1937" s="331">
        <v>20</v>
      </c>
      <c r="I1937" s="332">
        <v>3.1E-2</v>
      </c>
      <c r="J1937" s="327" t="s">
        <v>661</v>
      </c>
      <c r="K1937" s="189">
        <v>950</v>
      </c>
      <c r="L1937" s="189"/>
      <c r="M1937" s="204">
        <f t="shared" si="34"/>
        <v>0</v>
      </c>
    </row>
    <row r="1938" spans="1:13" ht="15" customHeight="1">
      <c r="A1938" s="327" t="s">
        <v>605</v>
      </c>
      <c r="B1938" s="354" t="s">
        <v>853</v>
      </c>
      <c r="C1938" s="327" t="s">
        <v>4266</v>
      </c>
      <c r="D1938" s="327" t="s">
        <v>748</v>
      </c>
      <c r="E1938" s="327" t="s">
        <v>15</v>
      </c>
      <c r="F1938" s="329" t="s">
        <v>4383</v>
      </c>
      <c r="G1938" s="330">
        <v>1</v>
      </c>
      <c r="H1938" s="331">
        <v>20</v>
      </c>
      <c r="I1938" s="332">
        <v>3.1E-2</v>
      </c>
      <c r="J1938" s="327" t="s">
        <v>661</v>
      </c>
      <c r="K1938" s="189">
        <v>950</v>
      </c>
      <c r="L1938" s="189"/>
      <c r="M1938" s="204">
        <f t="shared" si="34"/>
        <v>0</v>
      </c>
    </row>
    <row r="1939" spans="1:13" ht="15" customHeight="1">
      <c r="A1939" s="327" t="s">
        <v>605</v>
      </c>
      <c r="B1939" s="354" t="s">
        <v>754</v>
      </c>
      <c r="C1939" s="327" t="s">
        <v>4266</v>
      </c>
      <c r="D1939" s="327" t="s">
        <v>751</v>
      </c>
      <c r="E1939" s="327" t="s">
        <v>602</v>
      </c>
      <c r="F1939" s="329" t="s">
        <v>4407</v>
      </c>
      <c r="G1939" s="330">
        <v>1</v>
      </c>
      <c r="H1939" s="331">
        <v>12</v>
      </c>
      <c r="I1939" s="332">
        <v>2.7E-2</v>
      </c>
      <c r="J1939" s="327" t="s">
        <v>753</v>
      </c>
      <c r="K1939" s="189">
        <v>560</v>
      </c>
      <c r="L1939" s="189"/>
      <c r="M1939" s="204">
        <f t="shared" si="34"/>
        <v>0</v>
      </c>
    </row>
    <row r="1940" spans="1:13" ht="15" customHeight="1">
      <c r="A1940" s="327" t="s">
        <v>605</v>
      </c>
      <c r="B1940" s="354" t="s">
        <v>855</v>
      </c>
      <c r="C1940" s="327" t="s">
        <v>4266</v>
      </c>
      <c r="D1940" s="327" t="s">
        <v>751</v>
      </c>
      <c r="E1940" s="327" t="s">
        <v>15</v>
      </c>
      <c r="F1940" s="329" t="s">
        <v>4990</v>
      </c>
      <c r="G1940" s="330">
        <v>1</v>
      </c>
      <c r="H1940" s="331">
        <v>12</v>
      </c>
      <c r="I1940" s="332">
        <v>2.7E-2</v>
      </c>
      <c r="J1940" s="327" t="s">
        <v>753</v>
      </c>
      <c r="K1940" s="189">
        <v>560</v>
      </c>
      <c r="L1940" s="189"/>
      <c r="M1940" s="204">
        <f t="shared" si="34"/>
        <v>0</v>
      </c>
    </row>
    <row r="1941" spans="1:13" ht="15" customHeight="1">
      <c r="A1941" s="327" t="s">
        <v>605</v>
      </c>
      <c r="B1941" s="354" t="s">
        <v>758</v>
      </c>
      <c r="C1941" s="327" t="s">
        <v>4266</v>
      </c>
      <c r="D1941" s="327" t="s">
        <v>755</v>
      </c>
      <c r="E1941" s="327" t="s">
        <v>602</v>
      </c>
      <c r="F1941" s="329" t="s">
        <v>756</v>
      </c>
      <c r="G1941" s="330">
        <v>1</v>
      </c>
      <c r="H1941" s="331">
        <v>14</v>
      </c>
      <c r="I1941" s="332">
        <v>3.1E-2</v>
      </c>
      <c r="J1941" s="327" t="s">
        <v>757</v>
      </c>
      <c r="K1941" s="189">
        <v>650</v>
      </c>
      <c r="L1941" s="189"/>
      <c r="M1941" s="204">
        <f t="shared" si="34"/>
        <v>0</v>
      </c>
    </row>
    <row r="1942" spans="1:13" ht="15" customHeight="1">
      <c r="A1942" s="327" t="s">
        <v>605</v>
      </c>
      <c r="B1942" s="354" t="s">
        <v>857</v>
      </c>
      <c r="C1942" s="327" t="s">
        <v>4266</v>
      </c>
      <c r="D1942" s="327" t="s">
        <v>755</v>
      </c>
      <c r="E1942" s="327" t="s">
        <v>15</v>
      </c>
      <c r="F1942" s="329" t="s">
        <v>856</v>
      </c>
      <c r="G1942" s="330">
        <v>1</v>
      </c>
      <c r="H1942" s="331">
        <v>14</v>
      </c>
      <c r="I1942" s="332">
        <v>3.1E-2</v>
      </c>
      <c r="J1942" s="327" t="s">
        <v>757</v>
      </c>
      <c r="K1942" s="189">
        <v>650</v>
      </c>
      <c r="L1942" s="189"/>
      <c r="M1942" s="204">
        <f t="shared" si="34"/>
        <v>0</v>
      </c>
    </row>
    <row r="1943" spans="1:13" ht="15" customHeight="1">
      <c r="A1943" s="327" t="s">
        <v>605</v>
      </c>
      <c r="B1943" s="354" t="s">
        <v>762</v>
      </c>
      <c r="C1943" s="327" t="s">
        <v>4266</v>
      </c>
      <c r="D1943" s="327" t="s">
        <v>759</v>
      </c>
      <c r="E1943" s="327" t="s">
        <v>602</v>
      </c>
      <c r="F1943" s="329" t="s">
        <v>760</v>
      </c>
      <c r="G1943" s="330">
        <v>1</v>
      </c>
      <c r="H1943" s="331">
        <v>29</v>
      </c>
      <c r="I1943" s="332">
        <v>5.6000000000000001E-2</v>
      </c>
      <c r="J1943" s="327" t="s">
        <v>761</v>
      </c>
      <c r="K1943" s="189">
        <v>1140</v>
      </c>
      <c r="L1943" s="189"/>
      <c r="M1943" s="204">
        <f t="shared" si="34"/>
        <v>0</v>
      </c>
    </row>
    <row r="1944" spans="1:13" ht="15" customHeight="1">
      <c r="A1944" s="327" t="s">
        <v>605</v>
      </c>
      <c r="B1944" s="354" t="s">
        <v>859</v>
      </c>
      <c r="C1944" s="327" t="s">
        <v>4266</v>
      </c>
      <c r="D1944" s="327" t="s">
        <v>759</v>
      </c>
      <c r="E1944" s="327" t="s">
        <v>15</v>
      </c>
      <c r="F1944" s="329" t="s">
        <v>858</v>
      </c>
      <c r="G1944" s="330">
        <v>1</v>
      </c>
      <c r="H1944" s="331">
        <v>29</v>
      </c>
      <c r="I1944" s="332">
        <v>5.6000000000000001E-2</v>
      </c>
      <c r="J1944" s="327" t="s">
        <v>761</v>
      </c>
      <c r="K1944" s="189">
        <v>1140</v>
      </c>
      <c r="L1944" s="189"/>
      <c r="M1944" s="204">
        <f t="shared" si="34"/>
        <v>0</v>
      </c>
    </row>
    <row r="1945" spans="1:13" ht="15" customHeight="1">
      <c r="A1945" s="327" t="s">
        <v>605</v>
      </c>
      <c r="B1945" s="354" t="s">
        <v>766</v>
      </c>
      <c r="C1945" s="327" t="s">
        <v>4266</v>
      </c>
      <c r="D1945" s="327" t="s">
        <v>763</v>
      </c>
      <c r="E1945" s="327" t="s">
        <v>602</v>
      </c>
      <c r="F1945" s="329" t="s">
        <v>764</v>
      </c>
      <c r="G1945" s="330">
        <v>1</v>
      </c>
      <c r="H1945" s="331">
        <v>21</v>
      </c>
      <c r="I1945" s="332">
        <v>4.3999999999999997E-2</v>
      </c>
      <c r="J1945" s="327" t="s">
        <v>765</v>
      </c>
      <c r="K1945" s="189">
        <v>1300</v>
      </c>
      <c r="L1945" s="189"/>
      <c r="M1945" s="204">
        <f t="shared" si="34"/>
        <v>0</v>
      </c>
    </row>
    <row r="1946" spans="1:13" ht="15" customHeight="1">
      <c r="A1946" s="327" t="s">
        <v>605</v>
      </c>
      <c r="B1946" s="354" t="s">
        <v>861</v>
      </c>
      <c r="C1946" s="327" t="s">
        <v>4266</v>
      </c>
      <c r="D1946" s="327" t="s">
        <v>763</v>
      </c>
      <c r="E1946" s="327" t="s">
        <v>15</v>
      </c>
      <c r="F1946" s="329" t="s">
        <v>860</v>
      </c>
      <c r="G1946" s="330">
        <v>1</v>
      </c>
      <c r="H1946" s="331">
        <v>21</v>
      </c>
      <c r="I1946" s="332">
        <v>4.3999999999999997E-2</v>
      </c>
      <c r="J1946" s="327" t="s">
        <v>765</v>
      </c>
      <c r="K1946" s="189">
        <v>1300</v>
      </c>
      <c r="L1946" s="189"/>
      <c r="M1946" s="204">
        <f t="shared" si="34"/>
        <v>0</v>
      </c>
    </row>
    <row r="1947" spans="1:13" ht="15" customHeight="1">
      <c r="A1947" s="327" t="s">
        <v>605</v>
      </c>
      <c r="B1947" s="354" t="s">
        <v>5857</v>
      </c>
      <c r="C1947" s="327" t="s">
        <v>4266</v>
      </c>
      <c r="D1947" s="327" t="s">
        <v>5871</v>
      </c>
      <c r="E1947" s="327" t="s">
        <v>602</v>
      </c>
      <c r="F1947" s="361" t="s">
        <v>5843</v>
      </c>
      <c r="G1947" s="330">
        <v>1</v>
      </c>
      <c r="H1947" s="331">
        <v>45</v>
      </c>
      <c r="I1947" s="332"/>
      <c r="J1947" s="327" t="s">
        <v>5878</v>
      </c>
      <c r="K1947" s="188">
        <v>1920</v>
      </c>
      <c r="L1947" s="189"/>
      <c r="M1947" s="204"/>
    </row>
    <row r="1948" spans="1:13" ht="15" customHeight="1">
      <c r="A1948" s="327" t="s">
        <v>605</v>
      </c>
      <c r="B1948" s="354" t="s">
        <v>5858</v>
      </c>
      <c r="C1948" s="327" t="s">
        <v>4266</v>
      </c>
      <c r="D1948" s="327" t="s">
        <v>5871</v>
      </c>
      <c r="E1948" s="327" t="s">
        <v>15</v>
      </c>
      <c r="F1948" s="361" t="s">
        <v>5844</v>
      </c>
      <c r="G1948" s="330">
        <v>1</v>
      </c>
      <c r="H1948" s="331">
        <v>45</v>
      </c>
      <c r="I1948" s="332"/>
      <c r="J1948" s="327" t="s">
        <v>5878</v>
      </c>
      <c r="K1948" s="188">
        <v>1920</v>
      </c>
      <c r="L1948" s="189"/>
      <c r="M1948" s="204"/>
    </row>
    <row r="1949" spans="1:13" ht="15" customHeight="1">
      <c r="A1949" s="327" t="s">
        <v>605</v>
      </c>
      <c r="B1949" s="354" t="s">
        <v>5859</v>
      </c>
      <c r="C1949" s="327" t="s">
        <v>4266</v>
      </c>
      <c r="D1949" s="327" t="s">
        <v>5872</v>
      </c>
      <c r="E1949" s="327" t="s">
        <v>602</v>
      </c>
      <c r="F1949" s="361" t="s">
        <v>5845</v>
      </c>
      <c r="G1949" s="330">
        <v>1</v>
      </c>
      <c r="H1949" s="331">
        <v>41</v>
      </c>
      <c r="I1949" s="332"/>
      <c r="J1949" s="327" t="s">
        <v>5878</v>
      </c>
      <c r="K1949" s="188">
        <v>2120</v>
      </c>
      <c r="L1949" s="189"/>
      <c r="M1949" s="204"/>
    </row>
    <row r="1950" spans="1:13" ht="15" customHeight="1">
      <c r="A1950" s="327" t="s">
        <v>605</v>
      </c>
      <c r="B1950" s="354" t="s">
        <v>5860</v>
      </c>
      <c r="C1950" s="327" t="s">
        <v>4266</v>
      </c>
      <c r="D1950" s="327" t="s">
        <v>5872</v>
      </c>
      <c r="E1950" s="327" t="s">
        <v>15</v>
      </c>
      <c r="F1950" s="361" t="s">
        <v>5846</v>
      </c>
      <c r="G1950" s="330">
        <v>1</v>
      </c>
      <c r="H1950" s="331">
        <v>41</v>
      </c>
      <c r="I1950" s="332"/>
      <c r="J1950" s="327" t="s">
        <v>5878</v>
      </c>
      <c r="K1950" s="188">
        <v>2120</v>
      </c>
      <c r="L1950" s="189"/>
      <c r="M1950" s="204"/>
    </row>
    <row r="1951" spans="1:13" ht="15" customHeight="1">
      <c r="A1951" s="327" t="s">
        <v>605</v>
      </c>
      <c r="B1951" s="354" t="s">
        <v>5861</v>
      </c>
      <c r="C1951" s="327" t="s">
        <v>4266</v>
      </c>
      <c r="D1951" s="327" t="s">
        <v>5873</v>
      </c>
      <c r="E1951" s="327" t="s">
        <v>602</v>
      </c>
      <c r="F1951" s="361" t="s">
        <v>5847</v>
      </c>
      <c r="G1951" s="330">
        <v>1</v>
      </c>
      <c r="H1951" s="331">
        <v>50</v>
      </c>
      <c r="I1951" s="332"/>
      <c r="J1951" s="327" t="s">
        <v>5878</v>
      </c>
      <c r="K1951" s="188">
        <v>2420</v>
      </c>
      <c r="L1951" s="189"/>
      <c r="M1951" s="204"/>
    </row>
    <row r="1952" spans="1:13" ht="15" customHeight="1">
      <c r="A1952" s="327" t="s">
        <v>605</v>
      </c>
      <c r="B1952" s="354" t="s">
        <v>5862</v>
      </c>
      <c r="C1952" s="327" t="s">
        <v>4266</v>
      </c>
      <c r="D1952" s="327" t="s">
        <v>5873</v>
      </c>
      <c r="E1952" s="327" t="s">
        <v>15</v>
      </c>
      <c r="F1952" s="361" t="s">
        <v>5848</v>
      </c>
      <c r="G1952" s="330">
        <v>1</v>
      </c>
      <c r="H1952" s="331">
        <v>50</v>
      </c>
      <c r="I1952" s="332"/>
      <c r="J1952" s="327" t="s">
        <v>5878</v>
      </c>
      <c r="K1952" s="188">
        <v>2420</v>
      </c>
      <c r="L1952" s="189"/>
      <c r="M1952" s="204"/>
    </row>
    <row r="1953" spans="1:13" ht="15" customHeight="1">
      <c r="A1953" s="327" t="s">
        <v>605</v>
      </c>
      <c r="B1953" s="354" t="s">
        <v>5863</v>
      </c>
      <c r="C1953" s="327" t="s">
        <v>4266</v>
      </c>
      <c r="D1953" s="327" t="s">
        <v>5874</v>
      </c>
      <c r="E1953" s="327" t="s">
        <v>602</v>
      </c>
      <c r="F1953" s="361" t="s">
        <v>5849</v>
      </c>
      <c r="G1953" s="330">
        <v>1</v>
      </c>
      <c r="H1953" s="331">
        <v>50</v>
      </c>
      <c r="I1953" s="332"/>
      <c r="J1953" s="327" t="s">
        <v>5879</v>
      </c>
      <c r="K1953" s="188">
        <v>2190</v>
      </c>
      <c r="L1953" s="189"/>
      <c r="M1953" s="204"/>
    </row>
    <row r="1954" spans="1:13" ht="15" customHeight="1">
      <c r="A1954" s="327" t="s">
        <v>605</v>
      </c>
      <c r="B1954" s="354" t="s">
        <v>5864</v>
      </c>
      <c r="C1954" s="327" t="s">
        <v>4266</v>
      </c>
      <c r="D1954" s="327" t="s">
        <v>5874</v>
      </c>
      <c r="E1954" s="327" t="s">
        <v>15</v>
      </c>
      <c r="F1954" s="361" t="s">
        <v>5850</v>
      </c>
      <c r="G1954" s="330">
        <v>1</v>
      </c>
      <c r="H1954" s="331">
        <v>50</v>
      </c>
      <c r="I1954" s="332"/>
      <c r="J1954" s="327" t="s">
        <v>5879</v>
      </c>
      <c r="K1954" s="188">
        <v>2190</v>
      </c>
      <c r="L1954" s="189"/>
      <c r="M1954" s="204"/>
    </row>
    <row r="1955" spans="1:13" ht="15" customHeight="1">
      <c r="A1955" s="327" t="s">
        <v>605</v>
      </c>
      <c r="B1955" s="354" t="s">
        <v>5865</v>
      </c>
      <c r="C1955" s="327" t="s">
        <v>4266</v>
      </c>
      <c r="D1955" s="327" t="s">
        <v>5875</v>
      </c>
      <c r="E1955" s="327" t="s">
        <v>602</v>
      </c>
      <c r="F1955" s="361" t="s">
        <v>5851</v>
      </c>
      <c r="G1955" s="330">
        <v>1</v>
      </c>
      <c r="H1955" s="331">
        <v>54</v>
      </c>
      <c r="I1955" s="332"/>
      <c r="J1955" s="327" t="s">
        <v>5879</v>
      </c>
      <c r="K1955" s="188">
        <v>2460</v>
      </c>
      <c r="L1955" s="189"/>
      <c r="M1955" s="204"/>
    </row>
    <row r="1956" spans="1:13" ht="15" customHeight="1">
      <c r="A1956" s="327" t="s">
        <v>605</v>
      </c>
      <c r="B1956" s="354" t="s">
        <v>5866</v>
      </c>
      <c r="C1956" s="327" t="s">
        <v>4266</v>
      </c>
      <c r="D1956" s="327" t="s">
        <v>5875</v>
      </c>
      <c r="E1956" s="327" t="s">
        <v>15</v>
      </c>
      <c r="F1956" s="361" t="s">
        <v>5852</v>
      </c>
      <c r="G1956" s="330">
        <v>1</v>
      </c>
      <c r="H1956" s="331">
        <v>54</v>
      </c>
      <c r="I1956" s="332"/>
      <c r="J1956" s="327" t="s">
        <v>5879</v>
      </c>
      <c r="K1956" s="188">
        <v>2460</v>
      </c>
      <c r="L1956" s="189"/>
      <c r="M1956" s="204"/>
    </row>
    <row r="1957" spans="1:13" ht="15" customHeight="1">
      <c r="A1957" s="327" t="s">
        <v>605</v>
      </c>
      <c r="B1957" s="354" t="s">
        <v>5867</v>
      </c>
      <c r="C1957" s="327" t="s">
        <v>4266</v>
      </c>
      <c r="D1957" s="327" t="s">
        <v>5876</v>
      </c>
      <c r="E1957" s="327" t="s">
        <v>602</v>
      </c>
      <c r="F1957" s="361" t="s">
        <v>5853</v>
      </c>
      <c r="G1957" s="330">
        <v>1</v>
      </c>
      <c r="H1957" s="331">
        <v>57</v>
      </c>
      <c r="I1957" s="332"/>
      <c r="J1957" s="327" t="s">
        <v>5879</v>
      </c>
      <c r="K1957" s="188">
        <v>2750</v>
      </c>
      <c r="L1957" s="189"/>
      <c r="M1957" s="204"/>
    </row>
    <row r="1958" spans="1:13" ht="15" customHeight="1">
      <c r="A1958" s="327" t="s">
        <v>605</v>
      </c>
      <c r="B1958" s="354" t="s">
        <v>5868</v>
      </c>
      <c r="C1958" s="327" t="s">
        <v>4266</v>
      </c>
      <c r="D1958" s="327" t="s">
        <v>5876</v>
      </c>
      <c r="E1958" s="327" t="s">
        <v>15</v>
      </c>
      <c r="F1958" s="361" t="s">
        <v>5854</v>
      </c>
      <c r="G1958" s="330">
        <v>1</v>
      </c>
      <c r="H1958" s="331">
        <v>57</v>
      </c>
      <c r="I1958" s="332"/>
      <c r="J1958" s="327" t="s">
        <v>5879</v>
      </c>
      <c r="K1958" s="188">
        <v>2750</v>
      </c>
      <c r="L1958" s="189"/>
      <c r="M1958" s="204"/>
    </row>
    <row r="1959" spans="1:13" ht="15" customHeight="1">
      <c r="A1959" s="327" t="s">
        <v>605</v>
      </c>
      <c r="B1959" s="354" t="s">
        <v>5869</v>
      </c>
      <c r="C1959" s="327" t="s">
        <v>4266</v>
      </c>
      <c r="D1959" s="327" t="s">
        <v>5877</v>
      </c>
      <c r="E1959" s="327" t="s">
        <v>602</v>
      </c>
      <c r="F1959" s="361" t="s">
        <v>5855</v>
      </c>
      <c r="G1959" s="330">
        <v>1</v>
      </c>
      <c r="H1959" s="331">
        <v>21</v>
      </c>
      <c r="I1959" s="332"/>
      <c r="J1959" s="327" t="s">
        <v>661</v>
      </c>
      <c r="K1959" s="188">
        <v>1050</v>
      </c>
      <c r="L1959" s="189"/>
      <c r="M1959" s="204"/>
    </row>
    <row r="1960" spans="1:13" ht="15" customHeight="1">
      <c r="A1960" s="327" t="s">
        <v>605</v>
      </c>
      <c r="B1960" s="354" t="s">
        <v>5870</v>
      </c>
      <c r="C1960" s="327" t="s">
        <v>4266</v>
      </c>
      <c r="D1960" s="327" t="s">
        <v>5877</v>
      </c>
      <c r="E1960" s="327" t="s">
        <v>15</v>
      </c>
      <c r="F1960" s="361" t="s">
        <v>5856</v>
      </c>
      <c r="G1960" s="330">
        <v>1</v>
      </c>
      <c r="H1960" s="331">
        <v>21</v>
      </c>
      <c r="I1960" s="332"/>
      <c r="J1960" s="327" t="s">
        <v>661</v>
      </c>
      <c r="K1960" s="188">
        <v>1050</v>
      </c>
      <c r="L1960" s="189"/>
      <c r="M1960" s="204"/>
    </row>
    <row r="1961" spans="1:13" ht="15" customHeight="1">
      <c r="A1961" s="435"/>
      <c r="B1961" s="435"/>
      <c r="C1961" s="436" t="s">
        <v>17</v>
      </c>
      <c r="D1961" s="437" t="s">
        <v>17</v>
      </c>
      <c r="E1961" s="438"/>
      <c r="F1961" s="439" t="s">
        <v>3858</v>
      </c>
      <c r="G1961" s="440"/>
      <c r="H1961" s="441"/>
      <c r="I1961" s="439" t="s">
        <v>17</v>
      </c>
      <c r="J1961" s="442"/>
      <c r="K1961" s="190"/>
      <c r="L1961" s="190"/>
      <c r="M1961" s="205"/>
    </row>
    <row r="1962" spans="1:13" ht="15" customHeight="1">
      <c r="A1962" s="327" t="s">
        <v>3858</v>
      </c>
      <c r="B1962" s="354"/>
      <c r="C1962" s="327"/>
      <c r="D1962" s="327"/>
      <c r="E1962" s="327"/>
      <c r="F1962" s="514" t="s">
        <v>7153</v>
      </c>
      <c r="G1962" s="330"/>
      <c r="H1962" s="331"/>
      <c r="I1962" s="332"/>
      <c r="J1962" s="327"/>
      <c r="K1962" s="189"/>
      <c r="L1962" s="189"/>
      <c r="M1962" s="204"/>
    </row>
    <row r="1963" spans="1:13" ht="15" customHeight="1">
      <c r="A1963" s="327" t="s">
        <v>3858</v>
      </c>
      <c r="B1963" s="354" t="s">
        <v>6984</v>
      </c>
      <c r="C1963" s="327"/>
      <c r="D1963" s="327"/>
      <c r="E1963" s="327"/>
      <c r="F1963" s="506" t="s">
        <v>7154</v>
      </c>
      <c r="G1963" s="330"/>
      <c r="H1963" s="331"/>
      <c r="I1963" s="332"/>
      <c r="J1963" s="327"/>
      <c r="K1963" s="189">
        <v>1390</v>
      </c>
      <c r="L1963" s="189"/>
      <c r="M1963" s="204"/>
    </row>
    <row r="1964" spans="1:13" ht="15" customHeight="1">
      <c r="A1964" s="327" t="s">
        <v>3858</v>
      </c>
      <c r="B1964" s="354" t="s">
        <v>7155</v>
      </c>
      <c r="C1964" s="327"/>
      <c r="D1964" s="327"/>
      <c r="E1964" s="327"/>
      <c r="F1964" s="506" t="s">
        <v>7156</v>
      </c>
      <c r="G1964" s="330"/>
      <c r="H1964" s="331"/>
      <c r="I1964" s="332"/>
      <c r="J1964" s="327"/>
      <c r="K1964" s="189">
        <v>1390</v>
      </c>
      <c r="L1964" s="189"/>
      <c r="M1964" s="204"/>
    </row>
    <row r="1965" spans="1:13" ht="15" customHeight="1">
      <c r="A1965" s="327" t="s">
        <v>3858</v>
      </c>
      <c r="B1965" s="354" t="s">
        <v>6987</v>
      </c>
      <c r="C1965" s="327"/>
      <c r="D1965" s="327"/>
      <c r="E1965" s="327"/>
      <c r="F1965" s="506" t="s">
        <v>7157</v>
      </c>
      <c r="G1965" s="330"/>
      <c r="H1965" s="331"/>
      <c r="I1965" s="332"/>
      <c r="J1965" s="327"/>
      <c r="K1965" s="189">
        <v>1390</v>
      </c>
      <c r="L1965" s="189"/>
      <c r="M1965" s="204"/>
    </row>
    <row r="1966" spans="1:13" ht="15" customHeight="1">
      <c r="A1966" s="327" t="s">
        <v>3858</v>
      </c>
      <c r="B1966" s="354" t="s">
        <v>6989</v>
      </c>
      <c r="C1966" s="327"/>
      <c r="D1966" s="327"/>
      <c r="E1966" s="327"/>
      <c r="F1966" s="506" t="s">
        <v>7158</v>
      </c>
      <c r="G1966" s="330"/>
      <c r="H1966" s="331"/>
      <c r="I1966" s="332"/>
      <c r="J1966" s="327"/>
      <c r="K1966" s="189">
        <v>1390</v>
      </c>
      <c r="L1966" s="189"/>
      <c r="M1966" s="204"/>
    </row>
    <row r="1967" spans="1:13" ht="15" customHeight="1">
      <c r="A1967" s="327" t="s">
        <v>3858</v>
      </c>
      <c r="B1967" s="354" t="s">
        <v>6990</v>
      </c>
      <c r="C1967" s="327"/>
      <c r="D1967" s="327"/>
      <c r="E1967" s="327"/>
      <c r="F1967" s="506" t="s">
        <v>7159</v>
      </c>
      <c r="G1967" s="330"/>
      <c r="H1967" s="331"/>
      <c r="I1967" s="332"/>
      <c r="J1967" s="327"/>
      <c r="K1967" s="189">
        <v>1390</v>
      </c>
      <c r="L1967" s="189"/>
      <c r="M1967" s="204"/>
    </row>
    <row r="1968" spans="1:13" ht="15" customHeight="1">
      <c r="A1968" s="327" t="s">
        <v>3858</v>
      </c>
      <c r="B1968" s="354" t="s">
        <v>6992</v>
      </c>
      <c r="C1968" s="327"/>
      <c r="D1968" s="327"/>
      <c r="E1968" s="327"/>
      <c r="F1968" s="506" t="s">
        <v>7160</v>
      </c>
      <c r="G1968" s="330"/>
      <c r="H1968" s="331"/>
      <c r="I1968" s="332"/>
      <c r="J1968" s="327"/>
      <c r="K1968" s="189">
        <v>1390</v>
      </c>
      <c r="L1968" s="189"/>
      <c r="M1968" s="204"/>
    </row>
    <row r="1969" spans="1:13" ht="15" customHeight="1">
      <c r="A1969" s="327" t="s">
        <v>3858</v>
      </c>
      <c r="B1969" s="354"/>
      <c r="C1969" s="327"/>
      <c r="D1969" s="327"/>
      <c r="E1969" s="327"/>
      <c r="F1969" s="514" t="s">
        <v>7161</v>
      </c>
      <c r="G1969" s="330"/>
      <c r="H1969" s="331"/>
      <c r="I1969" s="332"/>
      <c r="J1969" s="327"/>
      <c r="K1969" s="189"/>
      <c r="L1969" s="189"/>
      <c r="M1969" s="204"/>
    </row>
    <row r="1970" spans="1:13" ht="15" customHeight="1">
      <c r="A1970" s="327" t="s">
        <v>3858</v>
      </c>
      <c r="B1970" s="354" t="s">
        <v>6996</v>
      </c>
      <c r="C1970" s="327"/>
      <c r="D1970" s="327"/>
      <c r="E1970" s="327"/>
      <c r="F1970" s="506" t="s">
        <v>7162</v>
      </c>
      <c r="G1970" s="330"/>
      <c r="H1970" s="331"/>
      <c r="I1970" s="332"/>
      <c r="J1970" s="327"/>
      <c r="K1970" s="189">
        <v>1750</v>
      </c>
      <c r="L1970" s="189"/>
      <c r="M1970" s="204"/>
    </row>
    <row r="1971" spans="1:13" ht="15" customHeight="1">
      <c r="A1971" s="327" t="s">
        <v>3858</v>
      </c>
      <c r="B1971" s="354" t="s">
        <v>7163</v>
      </c>
      <c r="C1971" s="327"/>
      <c r="D1971" s="327"/>
      <c r="E1971" s="327"/>
      <c r="F1971" s="506" t="s">
        <v>7164</v>
      </c>
      <c r="G1971" s="330"/>
      <c r="H1971" s="331"/>
      <c r="I1971" s="332"/>
      <c r="J1971" s="327"/>
      <c r="K1971" s="189">
        <v>1750</v>
      </c>
      <c r="L1971" s="189"/>
      <c r="M1971" s="204"/>
    </row>
    <row r="1972" spans="1:13" ht="15" customHeight="1">
      <c r="A1972" s="327" t="s">
        <v>3858</v>
      </c>
      <c r="B1972" s="354" t="s">
        <v>6998</v>
      </c>
      <c r="C1972" s="327"/>
      <c r="D1972" s="327"/>
      <c r="E1972" s="327"/>
      <c r="F1972" s="506" t="s">
        <v>7165</v>
      </c>
      <c r="G1972" s="330"/>
      <c r="H1972" s="331"/>
      <c r="I1972" s="332"/>
      <c r="J1972" s="327"/>
      <c r="K1972" s="189">
        <v>1750</v>
      </c>
      <c r="L1972" s="189"/>
      <c r="M1972" s="204"/>
    </row>
    <row r="1973" spans="1:13" ht="15" customHeight="1">
      <c r="A1973" s="327" t="s">
        <v>3858</v>
      </c>
      <c r="B1973" s="354" t="s">
        <v>6999</v>
      </c>
      <c r="C1973" s="327"/>
      <c r="D1973" s="327"/>
      <c r="E1973" s="327"/>
      <c r="F1973" s="506" t="s">
        <v>7166</v>
      </c>
      <c r="G1973" s="330"/>
      <c r="H1973" s="331"/>
      <c r="I1973" s="332"/>
      <c r="J1973" s="327"/>
      <c r="K1973" s="189">
        <v>1750</v>
      </c>
      <c r="L1973" s="189"/>
      <c r="M1973" s="204"/>
    </row>
    <row r="1974" spans="1:13" ht="15" customHeight="1">
      <c r="A1974" s="327" t="s">
        <v>3858</v>
      </c>
      <c r="B1974" s="354" t="s">
        <v>7000</v>
      </c>
      <c r="C1974" s="327"/>
      <c r="D1974" s="327"/>
      <c r="E1974" s="327"/>
      <c r="F1974" s="506" t="s">
        <v>7167</v>
      </c>
      <c r="G1974" s="330"/>
      <c r="H1974" s="331"/>
      <c r="I1974" s="332"/>
      <c r="J1974" s="327"/>
      <c r="K1974" s="189">
        <v>1750</v>
      </c>
      <c r="L1974" s="189"/>
      <c r="M1974" s="204"/>
    </row>
    <row r="1975" spans="1:13" ht="15" customHeight="1">
      <c r="A1975" s="327" t="s">
        <v>3858</v>
      </c>
      <c r="B1975" s="354" t="s">
        <v>7001</v>
      </c>
      <c r="C1975" s="327"/>
      <c r="D1975" s="327"/>
      <c r="E1975" s="327"/>
      <c r="F1975" s="506" t="s">
        <v>7168</v>
      </c>
      <c r="G1975" s="330"/>
      <c r="H1975" s="331"/>
      <c r="I1975" s="332"/>
      <c r="J1975" s="327"/>
      <c r="K1975" s="189">
        <v>1750</v>
      </c>
      <c r="L1975" s="189"/>
      <c r="M1975" s="204"/>
    </row>
    <row r="1976" spans="1:13" ht="15" customHeight="1">
      <c r="A1976" s="327" t="s">
        <v>3858</v>
      </c>
      <c r="B1976" s="354"/>
      <c r="C1976" s="327"/>
      <c r="D1976" s="327"/>
      <c r="E1976" s="327"/>
      <c r="F1976" s="515" t="s">
        <v>7169</v>
      </c>
      <c r="G1976" s="330"/>
      <c r="H1976" s="331"/>
      <c r="I1976" s="332"/>
      <c r="J1976" s="327"/>
      <c r="K1976" s="189"/>
      <c r="L1976" s="189"/>
      <c r="M1976" s="204"/>
    </row>
    <row r="1977" spans="1:13" ht="15" customHeight="1">
      <c r="A1977" s="327" t="s">
        <v>3858</v>
      </c>
      <c r="B1977" s="354"/>
      <c r="C1977" s="327"/>
      <c r="D1977" s="327"/>
      <c r="E1977" s="327"/>
      <c r="F1977" s="515" t="s">
        <v>2749</v>
      </c>
      <c r="G1977" s="330"/>
      <c r="H1977" s="331"/>
      <c r="I1977" s="332"/>
      <c r="J1977" s="327"/>
      <c r="K1977" s="189"/>
      <c r="L1977" s="189"/>
      <c r="M1977" s="204"/>
    </row>
    <row r="1978" spans="1:13" ht="15" customHeight="1">
      <c r="A1978" s="327" t="s">
        <v>3858</v>
      </c>
      <c r="B1978" s="354" t="s">
        <v>7102</v>
      </c>
      <c r="C1978" s="327"/>
      <c r="D1978" s="327"/>
      <c r="E1978" s="327"/>
      <c r="F1978" s="494" t="s">
        <v>3944</v>
      </c>
      <c r="G1978" s="330"/>
      <c r="H1978" s="331"/>
      <c r="I1978" s="332"/>
      <c r="J1978" s="327"/>
      <c r="K1978" s="189">
        <v>130</v>
      </c>
      <c r="L1978" s="189"/>
      <c r="M1978" s="204"/>
    </row>
    <row r="1979" spans="1:13" ht="15" customHeight="1">
      <c r="A1979" s="327" t="s">
        <v>3858</v>
      </c>
      <c r="B1979" s="354" t="s">
        <v>7103</v>
      </c>
      <c r="C1979" s="327"/>
      <c r="D1979" s="327"/>
      <c r="E1979" s="327"/>
      <c r="F1979" s="494" t="s">
        <v>3880</v>
      </c>
      <c r="G1979" s="330"/>
      <c r="H1979" s="331"/>
      <c r="I1979" s="332"/>
      <c r="J1979" s="327"/>
      <c r="K1979" s="189">
        <v>240</v>
      </c>
      <c r="L1979" s="189"/>
      <c r="M1979" s="204"/>
    </row>
    <row r="1980" spans="1:13" ht="15" customHeight="1">
      <c r="A1980" s="327" t="s">
        <v>3858</v>
      </c>
      <c r="B1980" s="354" t="s">
        <v>7104</v>
      </c>
      <c r="C1980" s="327"/>
      <c r="D1980" s="327"/>
      <c r="E1980" s="327"/>
      <c r="F1980" s="494" t="s">
        <v>3884</v>
      </c>
      <c r="G1980" s="330"/>
      <c r="H1980" s="331"/>
      <c r="I1980" s="332"/>
      <c r="J1980" s="327"/>
      <c r="K1980" s="189">
        <v>300</v>
      </c>
      <c r="L1980" s="189"/>
      <c r="M1980" s="204"/>
    </row>
    <row r="1981" spans="1:13" ht="15" customHeight="1">
      <c r="A1981" s="327" t="s">
        <v>3858</v>
      </c>
      <c r="B1981" s="354" t="s">
        <v>7105</v>
      </c>
      <c r="C1981" s="327"/>
      <c r="D1981" s="327"/>
      <c r="E1981" s="327"/>
      <c r="F1981" s="494" t="s">
        <v>3888</v>
      </c>
      <c r="G1981" s="330"/>
      <c r="H1981" s="331"/>
      <c r="I1981" s="332"/>
      <c r="J1981" s="327"/>
      <c r="K1981" s="189">
        <v>370</v>
      </c>
      <c r="L1981" s="189"/>
      <c r="M1981" s="204"/>
    </row>
    <row r="1982" spans="1:13" ht="15" customHeight="1">
      <c r="A1982" s="327" t="s">
        <v>3858</v>
      </c>
      <c r="B1982" s="354" t="s">
        <v>7106</v>
      </c>
      <c r="C1982" s="327"/>
      <c r="D1982" s="327"/>
      <c r="E1982" s="327"/>
      <c r="F1982" s="494" t="s">
        <v>3892</v>
      </c>
      <c r="G1982" s="330"/>
      <c r="H1982" s="331"/>
      <c r="I1982" s="332"/>
      <c r="J1982" s="327"/>
      <c r="K1982" s="189">
        <v>440</v>
      </c>
      <c r="L1982" s="189"/>
      <c r="M1982" s="204"/>
    </row>
    <row r="1983" spans="1:13" ht="15" customHeight="1">
      <c r="A1983" s="327" t="s">
        <v>3858</v>
      </c>
      <c r="B1983" s="354" t="s">
        <v>7107</v>
      </c>
      <c r="C1983" s="327"/>
      <c r="D1983" s="327"/>
      <c r="E1983" s="327"/>
      <c r="F1983" s="494" t="s">
        <v>3896</v>
      </c>
      <c r="G1983" s="330"/>
      <c r="H1983" s="331"/>
      <c r="I1983" s="332"/>
      <c r="J1983" s="327"/>
      <c r="K1983" s="189">
        <v>580</v>
      </c>
      <c r="L1983" s="189"/>
      <c r="M1983" s="204"/>
    </row>
    <row r="1984" spans="1:13" ht="15" customHeight="1">
      <c r="A1984" s="327" t="s">
        <v>3858</v>
      </c>
      <c r="B1984" s="354" t="s">
        <v>7108</v>
      </c>
      <c r="C1984" s="327"/>
      <c r="D1984" s="327"/>
      <c r="E1984" s="327"/>
      <c r="F1984" s="494" t="s">
        <v>3948</v>
      </c>
      <c r="G1984" s="330"/>
      <c r="H1984" s="331"/>
      <c r="I1984" s="332"/>
      <c r="J1984" s="327"/>
      <c r="K1984" s="189">
        <v>710</v>
      </c>
      <c r="L1984" s="189"/>
      <c r="M1984" s="204"/>
    </row>
    <row r="1985" spans="1:13" ht="15" customHeight="1">
      <c r="A1985" s="327" t="s">
        <v>3858</v>
      </c>
      <c r="B1985" s="354" t="s">
        <v>7109</v>
      </c>
      <c r="C1985" s="327"/>
      <c r="D1985" s="327"/>
      <c r="E1985" s="327"/>
      <c r="F1985" s="494" t="s">
        <v>3860</v>
      </c>
      <c r="G1985" s="330"/>
      <c r="H1985" s="331"/>
      <c r="I1985" s="332"/>
      <c r="J1985" s="327"/>
      <c r="K1985" s="189">
        <v>870</v>
      </c>
      <c r="L1985" s="189"/>
      <c r="M1985" s="204"/>
    </row>
    <row r="1986" spans="1:13" ht="15" customHeight="1">
      <c r="A1986" s="327" t="s">
        <v>3858</v>
      </c>
      <c r="B1986" s="354" t="s">
        <v>7110</v>
      </c>
      <c r="C1986" s="327"/>
      <c r="D1986" s="327"/>
      <c r="E1986" s="327"/>
      <c r="F1986" s="494" t="s">
        <v>3864</v>
      </c>
      <c r="G1986" s="330"/>
      <c r="H1986" s="331"/>
      <c r="I1986" s="332"/>
      <c r="J1986" s="327"/>
      <c r="K1986" s="189">
        <v>1010</v>
      </c>
      <c r="L1986" s="189"/>
      <c r="M1986" s="204"/>
    </row>
    <row r="1987" spans="1:13" ht="15" customHeight="1">
      <c r="A1987" s="327" t="s">
        <v>3858</v>
      </c>
      <c r="B1987" s="354" t="s">
        <v>7111</v>
      </c>
      <c r="C1987" s="327"/>
      <c r="D1987" s="327"/>
      <c r="E1987" s="327"/>
      <c r="F1987" s="494" t="s">
        <v>3868</v>
      </c>
      <c r="G1987" s="330"/>
      <c r="H1987" s="331"/>
      <c r="I1987" s="332"/>
      <c r="J1987" s="327"/>
      <c r="K1987" s="189">
        <v>1150</v>
      </c>
      <c r="L1987" s="189"/>
      <c r="M1987" s="204"/>
    </row>
    <row r="1988" spans="1:13" ht="15" customHeight="1">
      <c r="A1988" s="327" t="s">
        <v>3858</v>
      </c>
      <c r="B1988" s="354" t="s">
        <v>7112</v>
      </c>
      <c r="C1988" s="327"/>
      <c r="D1988" s="327"/>
      <c r="E1988" s="327"/>
      <c r="F1988" s="494" t="s">
        <v>3872</v>
      </c>
      <c r="G1988" s="330"/>
      <c r="H1988" s="331"/>
      <c r="I1988" s="332"/>
      <c r="J1988" s="327"/>
      <c r="K1988" s="189">
        <v>1280</v>
      </c>
      <c r="L1988" s="189"/>
      <c r="M1988" s="204"/>
    </row>
    <row r="1989" spans="1:13" ht="15" customHeight="1">
      <c r="A1989" s="327" t="s">
        <v>3858</v>
      </c>
      <c r="B1989" s="354" t="s">
        <v>7113</v>
      </c>
      <c r="C1989" s="327"/>
      <c r="D1989" s="327"/>
      <c r="E1989" s="327"/>
      <c r="F1989" s="494" t="s">
        <v>3876</v>
      </c>
      <c r="G1989" s="330"/>
      <c r="H1989" s="331"/>
      <c r="I1989" s="332"/>
      <c r="J1989" s="327"/>
      <c r="K1989" s="189">
        <v>1420</v>
      </c>
      <c r="L1989" s="189"/>
      <c r="M1989" s="204"/>
    </row>
    <row r="1990" spans="1:13" ht="15" customHeight="1">
      <c r="A1990" s="327" t="s">
        <v>3858</v>
      </c>
      <c r="B1990" s="354" t="s">
        <v>7141</v>
      </c>
      <c r="C1990" s="327"/>
      <c r="D1990" s="327"/>
      <c r="E1990" s="327"/>
      <c r="F1990" s="494" t="s">
        <v>3952</v>
      </c>
      <c r="G1990" s="330"/>
      <c r="H1990" s="331"/>
      <c r="I1990" s="332"/>
      <c r="J1990" s="327"/>
      <c r="K1990" s="189">
        <v>240</v>
      </c>
      <c r="L1990" s="189"/>
      <c r="M1990" s="204"/>
    </row>
    <row r="1991" spans="1:13" ht="15" customHeight="1">
      <c r="A1991" s="327" t="s">
        <v>3858</v>
      </c>
      <c r="B1991" s="354" t="s">
        <v>7142</v>
      </c>
      <c r="C1991" s="327"/>
      <c r="D1991" s="327"/>
      <c r="E1991" s="327"/>
      <c r="F1991" s="494" t="s">
        <v>3955</v>
      </c>
      <c r="G1991" s="330"/>
      <c r="H1991" s="331"/>
      <c r="I1991" s="332"/>
      <c r="J1991" s="327"/>
      <c r="K1991" s="189">
        <v>240</v>
      </c>
      <c r="L1991" s="189"/>
      <c r="M1991" s="204"/>
    </row>
    <row r="1992" spans="1:13" ht="15" customHeight="1">
      <c r="A1992" s="327" t="s">
        <v>3858</v>
      </c>
      <c r="B1992" s="354" t="s">
        <v>7147</v>
      </c>
      <c r="C1992" s="327"/>
      <c r="D1992" s="327"/>
      <c r="E1992" s="327"/>
      <c r="F1992" s="494" t="s">
        <v>3958</v>
      </c>
      <c r="G1992" s="330"/>
      <c r="H1992" s="331"/>
      <c r="I1992" s="332"/>
      <c r="J1992" s="327"/>
      <c r="K1992" s="189">
        <v>240</v>
      </c>
      <c r="L1992" s="189"/>
      <c r="M1992" s="204"/>
    </row>
    <row r="1993" spans="1:13" ht="15" customHeight="1">
      <c r="A1993" s="327" t="s">
        <v>3858</v>
      </c>
      <c r="B1993" s="354" t="s">
        <v>7148</v>
      </c>
      <c r="C1993" s="327"/>
      <c r="D1993" s="327"/>
      <c r="E1993" s="327"/>
      <c r="F1993" s="494" t="s">
        <v>3962</v>
      </c>
      <c r="G1993" s="330"/>
      <c r="H1993" s="331"/>
      <c r="I1993" s="332"/>
      <c r="J1993" s="327"/>
      <c r="K1993" s="189">
        <v>240</v>
      </c>
      <c r="L1993" s="189"/>
      <c r="M1993" s="204"/>
    </row>
    <row r="1994" spans="1:13" ht="15" customHeight="1">
      <c r="A1994" s="327" t="s">
        <v>3858</v>
      </c>
      <c r="B1994" s="354" t="s">
        <v>7138</v>
      </c>
      <c r="C1994" s="327"/>
      <c r="D1994" s="327"/>
      <c r="E1994" s="327"/>
      <c r="F1994" s="494" t="s">
        <v>3965</v>
      </c>
      <c r="G1994" s="330"/>
      <c r="H1994" s="331"/>
      <c r="I1994" s="332"/>
      <c r="J1994" s="327"/>
      <c r="K1994" s="189">
        <v>1620</v>
      </c>
      <c r="L1994" s="189"/>
      <c r="M1994" s="204"/>
    </row>
    <row r="1995" spans="1:13" ht="15" customHeight="1">
      <c r="A1995" s="327" t="s">
        <v>3858</v>
      </c>
      <c r="B1995" s="354"/>
      <c r="C1995" s="327"/>
      <c r="D1995" s="327"/>
      <c r="E1995" s="327"/>
      <c r="F1995" s="515" t="s">
        <v>3900</v>
      </c>
      <c r="G1995" s="330"/>
      <c r="H1995" s="331"/>
      <c r="I1995" s="332"/>
      <c r="J1995" s="327"/>
      <c r="K1995" s="189"/>
      <c r="L1995" s="189"/>
      <c r="M1995" s="204"/>
    </row>
    <row r="1996" spans="1:13" ht="15" customHeight="1">
      <c r="A1996" s="327" t="s">
        <v>3858</v>
      </c>
      <c r="B1996" s="354" t="s">
        <v>7114</v>
      </c>
      <c r="C1996" s="327"/>
      <c r="D1996" s="327"/>
      <c r="E1996" s="327"/>
      <c r="F1996" s="494" t="s">
        <v>3968</v>
      </c>
      <c r="G1996" s="330"/>
      <c r="H1996" s="331"/>
      <c r="I1996" s="332"/>
      <c r="J1996" s="327"/>
      <c r="K1996" s="189">
        <v>130</v>
      </c>
      <c r="L1996" s="189"/>
      <c r="M1996" s="204"/>
    </row>
    <row r="1997" spans="1:13" ht="15" customHeight="1">
      <c r="A1997" s="327" t="s">
        <v>3858</v>
      </c>
      <c r="B1997" s="354" t="s">
        <v>7115</v>
      </c>
      <c r="C1997" s="327"/>
      <c r="D1997" s="327"/>
      <c r="E1997" s="327"/>
      <c r="F1997" s="494" t="s">
        <v>3911</v>
      </c>
      <c r="G1997" s="330"/>
      <c r="H1997" s="331"/>
      <c r="I1997" s="332"/>
      <c r="J1997" s="327"/>
      <c r="K1997" s="189">
        <v>240</v>
      </c>
      <c r="L1997" s="189"/>
      <c r="M1997" s="204"/>
    </row>
    <row r="1998" spans="1:13" ht="15" customHeight="1">
      <c r="A1998" s="327" t="s">
        <v>3858</v>
      </c>
      <c r="B1998" s="354" t="s">
        <v>7116</v>
      </c>
      <c r="C1998" s="327"/>
      <c r="D1998" s="327"/>
      <c r="E1998" s="327"/>
      <c r="F1998" s="494" t="s">
        <v>3913</v>
      </c>
      <c r="G1998" s="330"/>
      <c r="H1998" s="331"/>
      <c r="I1998" s="332"/>
      <c r="J1998" s="327"/>
      <c r="K1998" s="189">
        <v>300</v>
      </c>
      <c r="L1998" s="189"/>
      <c r="M1998" s="204"/>
    </row>
    <row r="1999" spans="1:13" ht="15" customHeight="1">
      <c r="A1999" s="327" t="s">
        <v>3858</v>
      </c>
      <c r="B1999" s="354" t="s">
        <v>7117</v>
      </c>
      <c r="C1999" s="327"/>
      <c r="D1999" s="327"/>
      <c r="E1999" s="327"/>
      <c r="F1999" s="494" t="s">
        <v>3915</v>
      </c>
      <c r="G1999" s="330"/>
      <c r="H1999" s="331"/>
      <c r="I1999" s="332"/>
      <c r="J1999" s="327"/>
      <c r="K1999" s="189">
        <v>370</v>
      </c>
      <c r="L1999" s="189"/>
      <c r="M1999" s="204"/>
    </row>
    <row r="2000" spans="1:13" ht="15" customHeight="1">
      <c r="A2000" s="327" t="s">
        <v>3858</v>
      </c>
      <c r="B2000" s="354" t="s">
        <v>7118</v>
      </c>
      <c r="C2000" s="327"/>
      <c r="D2000" s="327"/>
      <c r="E2000" s="327"/>
      <c r="F2000" s="494" t="s">
        <v>3917</v>
      </c>
      <c r="G2000" s="330"/>
      <c r="H2000" s="331"/>
      <c r="I2000" s="332"/>
      <c r="J2000" s="327"/>
      <c r="K2000" s="189">
        <v>440</v>
      </c>
      <c r="L2000" s="189"/>
      <c r="M2000" s="204"/>
    </row>
    <row r="2001" spans="1:13" ht="15" customHeight="1">
      <c r="A2001" s="327" t="s">
        <v>3858</v>
      </c>
      <c r="B2001" s="354" t="s">
        <v>7119</v>
      </c>
      <c r="C2001" s="327"/>
      <c r="D2001" s="327"/>
      <c r="E2001" s="327"/>
      <c r="F2001" s="494" t="s">
        <v>3919</v>
      </c>
      <c r="G2001" s="330"/>
      <c r="H2001" s="331"/>
      <c r="I2001" s="332"/>
      <c r="J2001" s="327"/>
      <c r="K2001" s="189">
        <v>580</v>
      </c>
      <c r="L2001" s="189"/>
      <c r="M2001" s="204"/>
    </row>
    <row r="2002" spans="1:13" ht="15" customHeight="1">
      <c r="A2002" s="327" t="s">
        <v>3858</v>
      </c>
      <c r="B2002" s="354" t="s">
        <v>7120</v>
      </c>
      <c r="C2002" s="327"/>
      <c r="D2002" s="327"/>
      <c r="E2002" s="327"/>
      <c r="F2002" s="494" t="s">
        <v>3970</v>
      </c>
      <c r="G2002" s="330"/>
      <c r="H2002" s="331"/>
      <c r="I2002" s="332"/>
      <c r="J2002" s="327"/>
      <c r="K2002" s="189">
        <v>710</v>
      </c>
      <c r="L2002" s="189"/>
      <c r="M2002" s="204"/>
    </row>
    <row r="2003" spans="1:13" ht="15" customHeight="1">
      <c r="A2003" s="327" t="s">
        <v>3858</v>
      </c>
      <c r="B2003" s="354" t="s">
        <v>7121</v>
      </c>
      <c r="C2003" s="327"/>
      <c r="D2003" s="327"/>
      <c r="E2003" s="327"/>
      <c r="F2003" s="494" t="s">
        <v>3901</v>
      </c>
      <c r="G2003" s="330"/>
      <c r="H2003" s="331"/>
      <c r="I2003" s="332"/>
      <c r="J2003" s="327"/>
      <c r="K2003" s="189">
        <v>870</v>
      </c>
      <c r="L2003" s="189"/>
      <c r="M2003" s="204"/>
    </row>
    <row r="2004" spans="1:13" ht="15" customHeight="1">
      <c r="A2004" s="327" t="s">
        <v>3858</v>
      </c>
      <c r="B2004" s="354" t="s">
        <v>7122</v>
      </c>
      <c r="C2004" s="327"/>
      <c r="D2004" s="327"/>
      <c r="E2004" s="327"/>
      <c r="F2004" s="494" t="s">
        <v>3903</v>
      </c>
      <c r="G2004" s="330"/>
      <c r="H2004" s="331"/>
      <c r="I2004" s="332"/>
      <c r="J2004" s="327"/>
      <c r="K2004" s="189">
        <v>1010</v>
      </c>
      <c r="L2004" s="189"/>
      <c r="M2004" s="204"/>
    </row>
    <row r="2005" spans="1:13" ht="15" customHeight="1">
      <c r="A2005" s="327" t="s">
        <v>3858</v>
      </c>
      <c r="B2005" s="354" t="s">
        <v>7123</v>
      </c>
      <c r="C2005" s="327"/>
      <c r="D2005" s="327"/>
      <c r="E2005" s="327"/>
      <c r="F2005" s="494" t="s">
        <v>3905</v>
      </c>
      <c r="G2005" s="330"/>
      <c r="H2005" s="331"/>
      <c r="I2005" s="332"/>
      <c r="J2005" s="327"/>
      <c r="K2005" s="189">
        <v>1150</v>
      </c>
      <c r="L2005" s="189"/>
      <c r="M2005" s="204"/>
    </row>
    <row r="2006" spans="1:13" ht="15" customHeight="1">
      <c r="A2006" s="327" t="s">
        <v>3858</v>
      </c>
      <c r="B2006" s="354" t="s">
        <v>7124</v>
      </c>
      <c r="C2006" s="327"/>
      <c r="D2006" s="327"/>
      <c r="E2006" s="327"/>
      <c r="F2006" s="494" t="s">
        <v>3907</v>
      </c>
      <c r="G2006" s="330"/>
      <c r="H2006" s="331"/>
      <c r="I2006" s="332"/>
      <c r="J2006" s="327"/>
      <c r="K2006" s="189">
        <v>1280</v>
      </c>
      <c r="L2006" s="189"/>
      <c r="M2006" s="204"/>
    </row>
    <row r="2007" spans="1:13" ht="15" customHeight="1">
      <c r="A2007" s="327" t="s">
        <v>3858</v>
      </c>
      <c r="B2007" s="354" t="s">
        <v>7125</v>
      </c>
      <c r="C2007" s="327"/>
      <c r="D2007" s="327"/>
      <c r="E2007" s="327"/>
      <c r="F2007" s="494" t="s">
        <v>3909</v>
      </c>
      <c r="G2007" s="330"/>
      <c r="H2007" s="331"/>
      <c r="I2007" s="332"/>
      <c r="J2007" s="327"/>
      <c r="K2007" s="189">
        <v>1420</v>
      </c>
      <c r="L2007" s="189"/>
      <c r="M2007" s="204"/>
    </row>
    <row r="2008" spans="1:13" ht="15" customHeight="1">
      <c r="A2008" s="327" t="s">
        <v>3858</v>
      </c>
      <c r="B2008" s="354" t="s">
        <v>7143</v>
      </c>
      <c r="C2008" s="327"/>
      <c r="D2008" s="327"/>
      <c r="E2008" s="327"/>
      <c r="F2008" s="494" t="s">
        <v>3972</v>
      </c>
      <c r="G2008" s="330"/>
      <c r="H2008" s="331"/>
      <c r="I2008" s="332"/>
      <c r="J2008" s="327"/>
      <c r="K2008" s="189">
        <v>240</v>
      </c>
      <c r="L2008" s="189"/>
      <c r="M2008" s="204"/>
    </row>
    <row r="2009" spans="1:13" ht="15" customHeight="1">
      <c r="A2009" s="327" t="s">
        <v>3858</v>
      </c>
      <c r="B2009" s="354" t="s">
        <v>7144</v>
      </c>
      <c r="C2009" s="327"/>
      <c r="D2009" s="327"/>
      <c r="E2009" s="327"/>
      <c r="F2009" s="494" t="s">
        <v>3974</v>
      </c>
      <c r="G2009" s="330"/>
      <c r="H2009" s="331"/>
      <c r="I2009" s="332"/>
      <c r="J2009" s="327"/>
      <c r="K2009" s="189">
        <v>240</v>
      </c>
      <c r="L2009" s="189"/>
      <c r="M2009" s="204"/>
    </row>
    <row r="2010" spans="1:13" ht="15" customHeight="1">
      <c r="A2010" s="327" t="s">
        <v>3858</v>
      </c>
      <c r="B2010" s="354" t="s">
        <v>7149</v>
      </c>
      <c r="C2010" s="327"/>
      <c r="D2010" s="327"/>
      <c r="E2010" s="327"/>
      <c r="F2010" s="494" t="s">
        <v>3976</v>
      </c>
      <c r="G2010" s="330"/>
      <c r="H2010" s="331"/>
      <c r="I2010" s="332"/>
      <c r="J2010" s="327"/>
      <c r="K2010" s="189">
        <v>240</v>
      </c>
      <c r="L2010" s="189"/>
      <c r="M2010" s="204"/>
    </row>
    <row r="2011" spans="1:13" ht="15" customHeight="1">
      <c r="A2011" s="327" t="s">
        <v>3858</v>
      </c>
      <c r="B2011" s="354" t="s">
        <v>7150</v>
      </c>
      <c r="C2011" s="327"/>
      <c r="D2011" s="327"/>
      <c r="E2011" s="327"/>
      <c r="F2011" s="494" t="s">
        <v>3978</v>
      </c>
      <c r="G2011" s="330"/>
      <c r="H2011" s="331"/>
      <c r="I2011" s="332"/>
      <c r="J2011" s="327"/>
      <c r="K2011" s="189">
        <v>240</v>
      </c>
      <c r="L2011" s="189"/>
      <c r="M2011" s="204"/>
    </row>
    <row r="2012" spans="1:13" ht="15" customHeight="1">
      <c r="A2012" s="327" t="s">
        <v>3858</v>
      </c>
      <c r="B2012" s="354" t="s">
        <v>7139</v>
      </c>
      <c r="C2012" s="327"/>
      <c r="D2012" s="327"/>
      <c r="E2012" s="327"/>
      <c r="F2012" s="494" t="s">
        <v>3980</v>
      </c>
      <c r="G2012" s="330"/>
      <c r="H2012" s="331"/>
      <c r="I2012" s="332"/>
      <c r="J2012" s="327"/>
      <c r="K2012" s="189">
        <v>1620</v>
      </c>
      <c r="L2012" s="189"/>
      <c r="M2012" s="204"/>
    </row>
    <row r="2013" spans="1:13" ht="15" customHeight="1">
      <c r="A2013" s="327" t="s">
        <v>3858</v>
      </c>
      <c r="B2013" s="354"/>
      <c r="C2013" s="327"/>
      <c r="D2013" s="327"/>
      <c r="E2013" s="327"/>
      <c r="F2013" s="515" t="s">
        <v>3922</v>
      </c>
      <c r="G2013" s="330"/>
      <c r="H2013" s="331"/>
      <c r="I2013" s="332"/>
      <c r="J2013" s="327"/>
      <c r="K2013" s="189"/>
      <c r="L2013" s="189"/>
      <c r="M2013" s="204"/>
    </row>
    <row r="2014" spans="1:13" ht="15" customHeight="1">
      <c r="A2014" s="327" t="s">
        <v>3858</v>
      </c>
      <c r="B2014" s="354" t="s">
        <v>7126</v>
      </c>
      <c r="C2014" s="327"/>
      <c r="D2014" s="327"/>
      <c r="E2014" s="327"/>
      <c r="F2014" s="494" t="s">
        <v>3982</v>
      </c>
      <c r="G2014" s="330"/>
      <c r="H2014" s="331"/>
      <c r="I2014" s="332"/>
      <c r="J2014" s="327"/>
      <c r="K2014" s="189">
        <v>130</v>
      </c>
      <c r="L2014" s="189"/>
      <c r="M2014" s="204"/>
    </row>
    <row r="2015" spans="1:13" ht="15" customHeight="1">
      <c r="A2015" s="327" t="s">
        <v>3858</v>
      </c>
      <c r="B2015" s="354" t="s">
        <v>7127</v>
      </c>
      <c r="C2015" s="327"/>
      <c r="D2015" s="327"/>
      <c r="E2015" s="327"/>
      <c r="F2015" s="494" t="s">
        <v>3933</v>
      </c>
      <c r="G2015" s="330"/>
      <c r="H2015" s="331"/>
      <c r="I2015" s="332"/>
      <c r="J2015" s="327"/>
      <c r="K2015" s="189">
        <v>240</v>
      </c>
      <c r="L2015" s="189"/>
      <c r="M2015" s="204"/>
    </row>
    <row r="2016" spans="1:13" ht="15" customHeight="1">
      <c r="A2016" s="327" t="s">
        <v>3858</v>
      </c>
      <c r="B2016" s="354" t="s">
        <v>7128</v>
      </c>
      <c r="C2016" s="327"/>
      <c r="D2016" s="327"/>
      <c r="E2016" s="327"/>
      <c r="F2016" s="494" t="s">
        <v>3935</v>
      </c>
      <c r="G2016" s="330"/>
      <c r="H2016" s="331"/>
      <c r="I2016" s="332"/>
      <c r="J2016" s="327"/>
      <c r="K2016" s="189">
        <v>300</v>
      </c>
      <c r="L2016" s="189"/>
      <c r="M2016" s="204"/>
    </row>
    <row r="2017" spans="1:13" ht="15" customHeight="1">
      <c r="A2017" s="327" t="s">
        <v>3858</v>
      </c>
      <c r="B2017" s="354" t="s">
        <v>7129</v>
      </c>
      <c r="C2017" s="327"/>
      <c r="D2017" s="327"/>
      <c r="E2017" s="327"/>
      <c r="F2017" s="494" t="s">
        <v>3937</v>
      </c>
      <c r="G2017" s="330"/>
      <c r="H2017" s="331"/>
      <c r="I2017" s="332"/>
      <c r="J2017" s="327"/>
      <c r="K2017" s="189">
        <v>370</v>
      </c>
      <c r="L2017" s="189"/>
      <c r="M2017" s="204"/>
    </row>
    <row r="2018" spans="1:13" ht="15" customHeight="1">
      <c r="A2018" s="327" t="s">
        <v>3858</v>
      </c>
      <c r="B2018" s="354" t="s">
        <v>7130</v>
      </c>
      <c r="C2018" s="327"/>
      <c r="D2018" s="327"/>
      <c r="E2018" s="327"/>
      <c r="F2018" s="494" t="s">
        <v>3939</v>
      </c>
      <c r="G2018" s="330"/>
      <c r="H2018" s="331"/>
      <c r="I2018" s="332"/>
      <c r="J2018" s="327"/>
      <c r="K2018" s="189">
        <v>440</v>
      </c>
      <c r="L2018" s="189"/>
      <c r="M2018" s="204"/>
    </row>
    <row r="2019" spans="1:13" ht="15" customHeight="1">
      <c r="A2019" s="327" t="s">
        <v>3858</v>
      </c>
      <c r="B2019" s="354" t="s">
        <v>7131</v>
      </c>
      <c r="C2019" s="327"/>
      <c r="D2019" s="327"/>
      <c r="E2019" s="327"/>
      <c r="F2019" s="494" t="s">
        <v>3941</v>
      </c>
      <c r="G2019" s="330"/>
      <c r="H2019" s="331"/>
      <c r="I2019" s="332"/>
      <c r="J2019" s="327"/>
      <c r="K2019" s="189">
        <v>580</v>
      </c>
      <c r="L2019" s="189"/>
      <c r="M2019" s="204"/>
    </row>
    <row r="2020" spans="1:13" ht="15" customHeight="1">
      <c r="A2020" s="327" t="s">
        <v>3858</v>
      </c>
      <c r="B2020" s="354" t="s">
        <v>7132</v>
      </c>
      <c r="C2020" s="327"/>
      <c r="D2020" s="327"/>
      <c r="E2020" s="327"/>
      <c r="F2020" s="494" t="s">
        <v>3984</v>
      </c>
      <c r="G2020" s="330"/>
      <c r="H2020" s="331"/>
      <c r="I2020" s="332"/>
      <c r="J2020" s="327"/>
      <c r="K2020" s="189">
        <v>710</v>
      </c>
      <c r="L2020" s="189"/>
      <c r="M2020" s="204"/>
    </row>
    <row r="2021" spans="1:13" ht="15" customHeight="1">
      <c r="A2021" s="327" t="s">
        <v>3858</v>
      </c>
      <c r="B2021" s="354" t="s">
        <v>7133</v>
      </c>
      <c r="C2021" s="327"/>
      <c r="D2021" s="327"/>
      <c r="E2021" s="327"/>
      <c r="F2021" s="494" t="s">
        <v>3923</v>
      </c>
      <c r="G2021" s="330"/>
      <c r="H2021" s="331"/>
      <c r="I2021" s="332"/>
      <c r="J2021" s="327"/>
      <c r="K2021" s="189">
        <v>870</v>
      </c>
      <c r="L2021" s="189"/>
      <c r="M2021" s="204"/>
    </row>
    <row r="2022" spans="1:13" ht="15" customHeight="1">
      <c r="A2022" s="327" t="s">
        <v>3858</v>
      </c>
      <c r="B2022" s="354" t="s">
        <v>7134</v>
      </c>
      <c r="C2022" s="327"/>
      <c r="D2022" s="327"/>
      <c r="E2022" s="327"/>
      <c r="F2022" s="494" t="s">
        <v>3925</v>
      </c>
      <c r="G2022" s="330"/>
      <c r="H2022" s="331"/>
      <c r="I2022" s="332"/>
      <c r="J2022" s="327"/>
      <c r="K2022" s="189">
        <v>1010</v>
      </c>
      <c r="L2022" s="189"/>
      <c r="M2022" s="204"/>
    </row>
    <row r="2023" spans="1:13" ht="15" customHeight="1">
      <c r="A2023" s="327" t="s">
        <v>3858</v>
      </c>
      <c r="B2023" s="354" t="s">
        <v>7135</v>
      </c>
      <c r="C2023" s="327"/>
      <c r="D2023" s="327"/>
      <c r="E2023" s="327"/>
      <c r="F2023" s="494" t="s">
        <v>3927</v>
      </c>
      <c r="G2023" s="330"/>
      <c r="H2023" s="331"/>
      <c r="I2023" s="332"/>
      <c r="J2023" s="327"/>
      <c r="K2023" s="189">
        <v>1150</v>
      </c>
      <c r="L2023" s="189"/>
      <c r="M2023" s="204"/>
    </row>
    <row r="2024" spans="1:13" ht="15" customHeight="1">
      <c r="A2024" s="327" t="s">
        <v>3858</v>
      </c>
      <c r="B2024" s="354" t="s">
        <v>7136</v>
      </c>
      <c r="C2024" s="327"/>
      <c r="D2024" s="327"/>
      <c r="E2024" s="327"/>
      <c r="F2024" s="494" t="s">
        <v>3929</v>
      </c>
      <c r="G2024" s="330"/>
      <c r="H2024" s="331"/>
      <c r="I2024" s="332"/>
      <c r="J2024" s="327"/>
      <c r="K2024" s="189">
        <v>1280</v>
      </c>
      <c r="L2024" s="189"/>
      <c r="M2024" s="204"/>
    </row>
    <row r="2025" spans="1:13" ht="15" customHeight="1">
      <c r="A2025" s="327" t="s">
        <v>3858</v>
      </c>
      <c r="B2025" s="354" t="s">
        <v>7137</v>
      </c>
      <c r="C2025" s="327"/>
      <c r="D2025" s="327"/>
      <c r="E2025" s="327"/>
      <c r="F2025" s="494" t="s">
        <v>3931</v>
      </c>
      <c r="G2025" s="330"/>
      <c r="H2025" s="331"/>
      <c r="I2025" s="332"/>
      <c r="J2025" s="327"/>
      <c r="K2025" s="189">
        <v>1420</v>
      </c>
      <c r="L2025" s="189"/>
      <c r="M2025" s="204"/>
    </row>
    <row r="2026" spans="1:13" ht="15" customHeight="1">
      <c r="A2026" s="327" t="s">
        <v>3858</v>
      </c>
      <c r="B2026" s="354" t="s">
        <v>7145</v>
      </c>
      <c r="C2026" s="327"/>
      <c r="D2026" s="327"/>
      <c r="E2026" s="327"/>
      <c r="F2026" s="494" t="s">
        <v>3986</v>
      </c>
      <c r="G2026" s="330"/>
      <c r="H2026" s="331"/>
      <c r="I2026" s="332"/>
      <c r="J2026" s="327"/>
      <c r="K2026" s="189">
        <v>240</v>
      </c>
      <c r="L2026" s="189"/>
      <c r="M2026" s="204"/>
    </row>
    <row r="2027" spans="1:13" ht="15" customHeight="1">
      <c r="A2027" s="327" t="s">
        <v>3858</v>
      </c>
      <c r="B2027" s="354" t="s">
        <v>7146</v>
      </c>
      <c r="C2027" s="327"/>
      <c r="D2027" s="327"/>
      <c r="E2027" s="327"/>
      <c r="F2027" s="494" t="s">
        <v>3988</v>
      </c>
      <c r="G2027" s="330"/>
      <c r="H2027" s="331"/>
      <c r="I2027" s="332"/>
      <c r="J2027" s="327"/>
      <c r="K2027" s="189">
        <v>240</v>
      </c>
      <c r="L2027" s="189"/>
      <c r="M2027" s="204"/>
    </row>
    <row r="2028" spans="1:13" ht="15" customHeight="1">
      <c r="A2028" s="327" t="s">
        <v>3858</v>
      </c>
      <c r="B2028" s="354" t="s">
        <v>7151</v>
      </c>
      <c r="C2028" s="327"/>
      <c r="D2028" s="327"/>
      <c r="E2028" s="327"/>
      <c r="F2028" s="494" t="s">
        <v>3990</v>
      </c>
      <c r="G2028" s="330"/>
      <c r="H2028" s="331"/>
      <c r="I2028" s="332"/>
      <c r="J2028" s="327"/>
      <c r="K2028" s="189">
        <v>240</v>
      </c>
      <c r="L2028" s="189"/>
      <c r="M2028" s="204"/>
    </row>
    <row r="2029" spans="1:13" ht="15" customHeight="1">
      <c r="A2029" s="327" t="s">
        <v>3858</v>
      </c>
      <c r="B2029" s="354" t="s">
        <v>7152</v>
      </c>
      <c r="C2029" s="327"/>
      <c r="D2029" s="327"/>
      <c r="E2029" s="327"/>
      <c r="F2029" s="494" t="s">
        <v>3992</v>
      </c>
      <c r="G2029" s="330"/>
      <c r="H2029" s="331"/>
      <c r="I2029" s="332"/>
      <c r="J2029" s="327"/>
      <c r="K2029" s="189">
        <v>240</v>
      </c>
      <c r="L2029" s="189"/>
      <c r="M2029" s="204"/>
    </row>
    <row r="2030" spans="1:13" ht="15" customHeight="1">
      <c r="A2030" s="327" t="s">
        <v>3858</v>
      </c>
      <c r="B2030" s="354" t="s">
        <v>7140</v>
      </c>
      <c r="C2030" s="327"/>
      <c r="D2030" s="327"/>
      <c r="E2030" s="327"/>
      <c r="F2030" s="494" t="s">
        <v>3994</v>
      </c>
      <c r="G2030" s="330"/>
      <c r="H2030" s="331"/>
      <c r="I2030" s="332"/>
      <c r="J2030" s="327"/>
      <c r="K2030" s="189">
        <v>1620</v>
      </c>
      <c r="L2030" s="189"/>
      <c r="M2030" s="204"/>
    </row>
    <row r="2031" spans="1:13" ht="15" customHeight="1">
      <c r="A2031" s="327" t="s">
        <v>3858</v>
      </c>
      <c r="B2031" s="354"/>
      <c r="C2031" s="327"/>
      <c r="D2031" s="327"/>
      <c r="E2031" s="327"/>
      <c r="F2031" s="514" t="s">
        <v>7170</v>
      </c>
      <c r="G2031" s="330"/>
      <c r="H2031" s="331"/>
      <c r="I2031" s="332"/>
      <c r="J2031" s="327"/>
      <c r="K2031" s="189"/>
      <c r="L2031" s="189"/>
      <c r="M2031" s="204"/>
    </row>
    <row r="2032" spans="1:13" ht="15" customHeight="1">
      <c r="A2032" s="327" t="s">
        <v>3858</v>
      </c>
      <c r="B2032" s="354"/>
      <c r="C2032" s="327"/>
      <c r="D2032" s="327"/>
      <c r="E2032" s="327"/>
      <c r="F2032" s="514" t="s">
        <v>7171</v>
      </c>
      <c r="G2032" s="330"/>
      <c r="H2032" s="331"/>
      <c r="I2032" s="332"/>
      <c r="J2032" s="327"/>
      <c r="K2032" s="189"/>
      <c r="L2032" s="189"/>
      <c r="M2032" s="204"/>
    </row>
    <row r="2033" spans="1:13" ht="15" customHeight="1">
      <c r="A2033" s="327" t="s">
        <v>3858</v>
      </c>
      <c r="B2033" s="354"/>
      <c r="C2033" s="327"/>
      <c r="D2033" s="327"/>
      <c r="E2033" s="327"/>
      <c r="F2033" s="514" t="s">
        <v>2749</v>
      </c>
      <c r="G2033" s="330"/>
      <c r="H2033" s="331"/>
      <c r="I2033" s="332"/>
      <c r="J2033" s="327"/>
      <c r="K2033" s="189"/>
      <c r="L2033" s="189"/>
      <c r="M2033" s="204"/>
    </row>
    <row r="2034" spans="1:13" ht="15" customHeight="1">
      <c r="A2034" s="327" t="s">
        <v>3858</v>
      </c>
      <c r="B2034" s="354" t="s">
        <v>7011</v>
      </c>
      <c r="C2034" s="327"/>
      <c r="D2034" s="327"/>
      <c r="E2034" s="327"/>
      <c r="F2034" s="506" t="s">
        <v>7172</v>
      </c>
      <c r="G2034" s="330"/>
      <c r="H2034" s="331"/>
      <c r="I2034" s="332"/>
      <c r="J2034" s="327"/>
      <c r="K2034" s="189">
        <v>190</v>
      </c>
      <c r="L2034" s="189"/>
      <c r="M2034" s="204"/>
    </row>
    <row r="2035" spans="1:13" ht="15" customHeight="1">
      <c r="A2035" s="327" t="s">
        <v>3858</v>
      </c>
      <c r="B2035" s="354" t="s">
        <v>7013</v>
      </c>
      <c r="C2035" s="327"/>
      <c r="D2035" s="327"/>
      <c r="E2035" s="327"/>
      <c r="F2035" s="506" t="s">
        <v>7173</v>
      </c>
      <c r="G2035" s="330"/>
      <c r="H2035" s="331"/>
      <c r="I2035" s="332"/>
      <c r="J2035" s="327"/>
      <c r="K2035" s="189">
        <v>300</v>
      </c>
      <c r="L2035" s="189"/>
      <c r="M2035" s="204"/>
    </row>
    <row r="2036" spans="1:13" ht="15" customHeight="1">
      <c r="A2036" s="327" t="s">
        <v>3858</v>
      </c>
      <c r="B2036" s="354" t="s">
        <v>7015</v>
      </c>
      <c r="C2036" s="327"/>
      <c r="D2036" s="327"/>
      <c r="E2036" s="327"/>
      <c r="F2036" s="506" t="s">
        <v>7174</v>
      </c>
      <c r="G2036" s="330"/>
      <c r="H2036" s="331"/>
      <c r="I2036" s="332"/>
      <c r="J2036" s="327"/>
      <c r="K2036" s="189">
        <v>380</v>
      </c>
      <c r="L2036" s="189"/>
      <c r="M2036" s="204"/>
    </row>
    <row r="2037" spans="1:13" ht="15" customHeight="1">
      <c r="A2037" s="327" t="s">
        <v>3858</v>
      </c>
      <c r="B2037" s="354" t="s">
        <v>7016</v>
      </c>
      <c r="C2037" s="327"/>
      <c r="D2037" s="327"/>
      <c r="E2037" s="327"/>
      <c r="F2037" s="506" t="s">
        <v>7175</v>
      </c>
      <c r="G2037" s="330"/>
      <c r="H2037" s="331"/>
      <c r="I2037" s="332"/>
      <c r="J2037" s="327"/>
      <c r="K2037" s="189">
        <v>460</v>
      </c>
      <c r="L2037" s="189"/>
      <c r="M2037" s="204"/>
    </row>
    <row r="2038" spans="1:13" ht="15" customHeight="1">
      <c r="A2038" s="327" t="s">
        <v>3858</v>
      </c>
      <c r="B2038" s="354" t="s">
        <v>7017</v>
      </c>
      <c r="C2038" s="327"/>
      <c r="D2038" s="327"/>
      <c r="E2038" s="327"/>
      <c r="F2038" s="506" t="s">
        <v>7176</v>
      </c>
      <c r="G2038" s="330"/>
      <c r="H2038" s="331"/>
      <c r="I2038" s="332"/>
      <c r="J2038" s="327"/>
      <c r="K2038" s="189">
        <v>520</v>
      </c>
      <c r="L2038" s="189"/>
      <c r="M2038" s="204"/>
    </row>
    <row r="2039" spans="1:13" ht="15" customHeight="1">
      <c r="A2039" s="327" t="s">
        <v>3858</v>
      </c>
      <c r="B2039" s="354" t="s">
        <v>7018</v>
      </c>
      <c r="C2039" s="327"/>
      <c r="D2039" s="327"/>
      <c r="E2039" s="327"/>
      <c r="F2039" s="506" t="s">
        <v>7177</v>
      </c>
      <c r="G2039" s="330"/>
      <c r="H2039" s="331"/>
      <c r="I2039" s="332"/>
      <c r="J2039" s="327"/>
      <c r="K2039" s="189">
        <v>680</v>
      </c>
      <c r="L2039" s="189"/>
      <c r="M2039" s="204"/>
    </row>
    <row r="2040" spans="1:13" ht="15" customHeight="1">
      <c r="A2040" s="327" t="s">
        <v>3858</v>
      </c>
      <c r="B2040" s="354" t="s">
        <v>7020</v>
      </c>
      <c r="C2040" s="327"/>
      <c r="D2040" s="327"/>
      <c r="E2040" s="327"/>
      <c r="F2040" s="506" t="s">
        <v>7178</v>
      </c>
      <c r="G2040" s="330"/>
      <c r="H2040" s="331"/>
      <c r="I2040" s="332"/>
      <c r="J2040" s="327"/>
      <c r="K2040" s="189">
        <v>820</v>
      </c>
      <c r="L2040" s="189"/>
      <c r="M2040" s="204"/>
    </row>
    <row r="2041" spans="1:13" ht="15" customHeight="1">
      <c r="A2041" s="327" t="s">
        <v>3858</v>
      </c>
      <c r="B2041" s="354" t="s">
        <v>7022</v>
      </c>
      <c r="C2041" s="327"/>
      <c r="D2041" s="327"/>
      <c r="E2041" s="327"/>
      <c r="F2041" s="506" t="s">
        <v>7179</v>
      </c>
      <c r="G2041" s="330"/>
      <c r="H2041" s="331"/>
      <c r="I2041" s="332"/>
      <c r="J2041" s="327"/>
      <c r="K2041" s="189">
        <v>990</v>
      </c>
      <c r="L2041" s="189"/>
      <c r="M2041" s="204"/>
    </row>
    <row r="2042" spans="1:13" ht="15" customHeight="1">
      <c r="A2042" s="327" t="s">
        <v>3858</v>
      </c>
      <c r="B2042" s="354" t="s">
        <v>7024</v>
      </c>
      <c r="C2042" s="327"/>
      <c r="D2042" s="327"/>
      <c r="E2042" s="327"/>
      <c r="F2042" s="506" t="s">
        <v>7180</v>
      </c>
      <c r="G2042" s="330"/>
      <c r="H2042" s="331"/>
      <c r="I2042" s="332"/>
      <c r="J2042" s="327"/>
      <c r="K2042" s="189">
        <v>1140</v>
      </c>
      <c r="L2042" s="189"/>
      <c r="M2042" s="204"/>
    </row>
    <row r="2043" spans="1:13" ht="15" customHeight="1">
      <c r="A2043" s="327" t="s">
        <v>3858</v>
      </c>
      <c r="B2043" s="354" t="s">
        <v>7026</v>
      </c>
      <c r="C2043" s="327"/>
      <c r="D2043" s="327"/>
      <c r="E2043" s="327"/>
      <c r="F2043" s="506" t="s">
        <v>7181</v>
      </c>
      <c r="G2043" s="330"/>
      <c r="H2043" s="331"/>
      <c r="I2043" s="332"/>
      <c r="J2043" s="327"/>
      <c r="K2043" s="189">
        <v>1290</v>
      </c>
      <c r="L2043" s="189"/>
      <c r="M2043" s="204"/>
    </row>
    <row r="2044" spans="1:13" ht="15" customHeight="1">
      <c r="A2044" s="327" t="s">
        <v>3858</v>
      </c>
      <c r="B2044" s="354" t="s">
        <v>7028</v>
      </c>
      <c r="C2044" s="327"/>
      <c r="D2044" s="327"/>
      <c r="E2044" s="327"/>
      <c r="F2044" s="506" t="s">
        <v>7182</v>
      </c>
      <c r="G2044" s="330"/>
      <c r="H2044" s="331"/>
      <c r="I2044" s="332"/>
      <c r="J2044" s="327"/>
      <c r="K2044" s="189">
        <v>1450</v>
      </c>
      <c r="L2044" s="189"/>
      <c r="M2044" s="204"/>
    </row>
    <row r="2045" spans="1:13" ht="15" customHeight="1">
      <c r="A2045" s="327" t="s">
        <v>3858</v>
      </c>
      <c r="B2045" s="354" t="s">
        <v>7030</v>
      </c>
      <c r="C2045" s="327"/>
      <c r="D2045" s="327"/>
      <c r="E2045" s="327"/>
      <c r="F2045" s="506" t="s">
        <v>7183</v>
      </c>
      <c r="G2045" s="330"/>
      <c r="H2045" s="331"/>
      <c r="I2045" s="332"/>
      <c r="J2045" s="327"/>
      <c r="K2045" s="189">
        <v>1590</v>
      </c>
      <c r="L2045" s="189"/>
      <c r="M2045" s="204"/>
    </row>
    <row r="2046" spans="1:13" ht="15" customHeight="1">
      <c r="A2046" s="327" t="s">
        <v>3858</v>
      </c>
      <c r="B2046" s="354" t="s">
        <v>7032</v>
      </c>
      <c r="C2046" s="327"/>
      <c r="D2046" s="327"/>
      <c r="E2046" s="327"/>
      <c r="F2046" s="506" t="s">
        <v>7184</v>
      </c>
      <c r="G2046" s="330"/>
      <c r="H2046" s="331"/>
      <c r="I2046" s="332"/>
      <c r="J2046" s="327"/>
      <c r="K2046" s="189">
        <v>2360</v>
      </c>
      <c r="L2046" s="189"/>
      <c r="M2046" s="204"/>
    </row>
    <row r="2047" spans="1:13" ht="15" customHeight="1">
      <c r="A2047" s="327" t="s">
        <v>3858</v>
      </c>
      <c r="B2047" s="354"/>
      <c r="C2047" s="327"/>
      <c r="D2047" s="327"/>
      <c r="E2047" s="327"/>
      <c r="F2047" s="514" t="s">
        <v>7185</v>
      </c>
      <c r="G2047" s="330"/>
      <c r="H2047" s="331"/>
      <c r="I2047" s="332"/>
      <c r="J2047" s="327"/>
      <c r="K2047" s="189"/>
      <c r="L2047" s="189"/>
      <c r="M2047" s="204"/>
    </row>
    <row r="2048" spans="1:13" ht="15" customHeight="1">
      <c r="A2048" s="327" t="s">
        <v>3858</v>
      </c>
      <c r="B2048" s="354" t="s">
        <v>7035</v>
      </c>
      <c r="C2048" s="327"/>
      <c r="D2048" s="327"/>
      <c r="E2048" s="327"/>
      <c r="F2048" s="506" t="s">
        <v>7186</v>
      </c>
      <c r="G2048" s="330"/>
      <c r="H2048" s="331"/>
      <c r="I2048" s="332"/>
      <c r="J2048" s="327"/>
      <c r="K2048" s="189">
        <v>190</v>
      </c>
      <c r="L2048" s="189"/>
      <c r="M2048" s="204"/>
    </row>
    <row r="2049" spans="1:13" ht="15" customHeight="1">
      <c r="A2049" s="327" t="s">
        <v>3858</v>
      </c>
      <c r="B2049" s="354" t="s">
        <v>7036</v>
      </c>
      <c r="C2049" s="327"/>
      <c r="D2049" s="327"/>
      <c r="E2049" s="327"/>
      <c r="F2049" s="506" t="s">
        <v>7187</v>
      </c>
      <c r="G2049" s="330"/>
      <c r="H2049" s="331"/>
      <c r="I2049" s="332"/>
      <c r="J2049" s="327"/>
      <c r="K2049" s="189">
        <v>300</v>
      </c>
      <c r="L2049" s="189"/>
      <c r="M2049" s="204"/>
    </row>
    <row r="2050" spans="1:13" ht="15" customHeight="1">
      <c r="A2050" s="327" t="s">
        <v>3858</v>
      </c>
      <c r="B2050" s="354" t="s">
        <v>7037</v>
      </c>
      <c r="C2050" s="327"/>
      <c r="D2050" s="327"/>
      <c r="E2050" s="327"/>
      <c r="F2050" s="506" t="s">
        <v>7188</v>
      </c>
      <c r="G2050" s="330"/>
      <c r="H2050" s="331"/>
      <c r="I2050" s="332"/>
      <c r="J2050" s="327"/>
      <c r="K2050" s="189">
        <v>380</v>
      </c>
      <c r="L2050" s="189"/>
      <c r="M2050" s="204"/>
    </row>
    <row r="2051" spans="1:13" ht="15" customHeight="1">
      <c r="A2051" s="327" t="s">
        <v>3858</v>
      </c>
      <c r="B2051" s="354" t="s">
        <v>7038</v>
      </c>
      <c r="C2051" s="327"/>
      <c r="D2051" s="327"/>
      <c r="E2051" s="327"/>
      <c r="F2051" s="506" t="s">
        <v>7189</v>
      </c>
      <c r="G2051" s="330"/>
      <c r="H2051" s="331"/>
      <c r="I2051" s="332"/>
      <c r="J2051" s="327"/>
      <c r="K2051" s="189">
        <v>460</v>
      </c>
      <c r="L2051" s="189"/>
      <c r="M2051" s="204"/>
    </row>
    <row r="2052" spans="1:13" ht="15" customHeight="1">
      <c r="A2052" s="327" t="s">
        <v>3858</v>
      </c>
      <c r="B2052" s="354" t="s">
        <v>7039</v>
      </c>
      <c r="C2052" s="327"/>
      <c r="D2052" s="327"/>
      <c r="E2052" s="327"/>
      <c r="F2052" s="506" t="s">
        <v>7190</v>
      </c>
      <c r="G2052" s="330"/>
      <c r="H2052" s="331"/>
      <c r="I2052" s="332"/>
      <c r="J2052" s="327"/>
      <c r="K2052" s="189">
        <v>520</v>
      </c>
      <c r="L2052" s="189"/>
      <c r="M2052" s="204"/>
    </row>
    <row r="2053" spans="1:13" ht="15" customHeight="1">
      <c r="A2053" s="327" t="s">
        <v>3858</v>
      </c>
      <c r="B2053" s="354" t="s">
        <v>7040</v>
      </c>
      <c r="C2053" s="327"/>
      <c r="D2053" s="327"/>
      <c r="E2053" s="327"/>
      <c r="F2053" s="506" t="s">
        <v>7191</v>
      </c>
      <c r="G2053" s="330"/>
      <c r="H2053" s="331"/>
      <c r="I2053" s="332"/>
      <c r="J2053" s="327"/>
      <c r="K2053" s="189">
        <v>680</v>
      </c>
      <c r="L2053" s="189"/>
      <c r="M2053" s="204"/>
    </row>
    <row r="2054" spans="1:13" ht="15" customHeight="1">
      <c r="A2054" s="327" t="s">
        <v>3858</v>
      </c>
      <c r="B2054" s="354" t="s">
        <v>7041</v>
      </c>
      <c r="C2054" s="327"/>
      <c r="D2054" s="327"/>
      <c r="E2054" s="327"/>
      <c r="F2054" s="506" t="s">
        <v>7192</v>
      </c>
      <c r="G2054" s="330"/>
      <c r="H2054" s="331"/>
      <c r="I2054" s="332"/>
      <c r="J2054" s="327"/>
      <c r="K2054" s="189">
        <v>820</v>
      </c>
      <c r="L2054" s="189"/>
      <c r="M2054" s="204"/>
    </row>
    <row r="2055" spans="1:13" ht="15" customHeight="1">
      <c r="A2055" s="327" t="s">
        <v>3858</v>
      </c>
      <c r="B2055" s="354" t="s">
        <v>7042</v>
      </c>
      <c r="C2055" s="327"/>
      <c r="D2055" s="327"/>
      <c r="E2055" s="327"/>
      <c r="F2055" s="506" t="s">
        <v>7193</v>
      </c>
      <c r="G2055" s="330"/>
      <c r="H2055" s="331"/>
      <c r="I2055" s="332"/>
      <c r="J2055" s="327"/>
      <c r="K2055" s="189">
        <v>990</v>
      </c>
      <c r="L2055" s="189"/>
      <c r="M2055" s="204"/>
    </row>
    <row r="2056" spans="1:13" ht="15" customHeight="1">
      <c r="A2056" s="327" t="s">
        <v>3858</v>
      </c>
      <c r="B2056" s="354" t="s">
        <v>7043</v>
      </c>
      <c r="C2056" s="327"/>
      <c r="D2056" s="327"/>
      <c r="E2056" s="327"/>
      <c r="F2056" s="506" t="s">
        <v>7194</v>
      </c>
      <c r="G2056" s="330"/>
      <c r="H2056" s="331"/>
      <c r="I2056" s="332"/>
      <c r="J2056" s="327"/>
      <c r="K2056" s="189">
        <v>1140</v>
      </c>
      <c r="L2056" s="189"/>
      <c r="M2056" s="204"/>
    </row>
    <row r="2057" spans="1:13" ht="15" customHeight="1">
      <c r="A2057" s="327" t="s">
        <v>3858</v>
      </c>
      <c r="B2057" s="354" t="s">
        <v>7044</v>
      </c>
      <c r="C2057" s="327"/>
      <c r="D2057" s="327"/>
      <c r="E2057" s="327"/>
      <c r="F2057" s="506" t="s">
        <v>7195</v>
      </c>
      <c r="G2057" s="330"/>
      <c r="H2057" s="331"/>
      <c r="I2057" s="332"/>
      <c r="J2057" s="327"/>
      <c r="K2057" s="189">
        <v>1290</v>
      </c>
      <c r="L2057" s="189"/>
      <c r="M2057" s="204"/>
    </row>
    <row r="2058" spans="1:13" ht="15" customHeight="1">
      <c r="A2058" s="327" t="s">
        <v>3858</v>
      </c>
      <c r="B2058" s="354" t="s">
        <v>7045</v>
      </c>
      <c r="C2058" s="327"/>
      <c r="D2058" s="327"/>
      <c r="E2058" s="327"/>
      <c r="F2058" s="506" t="s">
        <v>7196</v>
      </c>
      <c r="G2058" s="330"/>
      <c r="H2058" s="331"/>
      <c r="I2058" s="332"/>
      <c r="J2058" s="327"/>
      <c r="K2058" s="189">
        <v>1450</v>
      </c>
      <c r="L2058" s="189"/>
      <c r="M2058" s="204"/>
    </row>
    <row r="2059" spans="1:13" ht="15" customHeight="1">
      <c r="A2059" s="327" t="s">
        <v>3858</v>
      </c>
      <c r="B2059" s="354" t="s">
        <v>7046</v>
      </c>
      <c r="C2059" s="327"/>
      <c r="D2059" s="327"/>
      <c r="E2059" s="327"/>
      <c r="F2059" s="506" t="s">
        <v>7197</v>
      </c>
      <c r="G2059" s="330"/>
      <c r="H2059" s="331"/>
      <c r="I2059" s="332"/>
      <c r="J2059" s="327"/>
      <c r="K2059" s="189">
        <v>1590</v>
      </c>
      <c r="L2059" s="189"/>
      <c r="M2059" s="204"/>
    </row>
    <row r="2060" spans="1:13" ht="15" customHeight="1">
      <c r="A2060" s="327" t="s">
        <v>3858</v>
      </c>
      <c r="B2060" s="354" t="s">
        <v>7047</v>
      </c>
      <c r="C2060" s="327"/>
      <c r="D2060" s="327"/>
      <c r="E2060" s="327"/>
      <c r="F2060" s="506" t="s">
        <v>7198</v>
      </c>
      <c r="G2060" s="330"/>
      <c r="H2060" s="331"/>
      <c r="I2060" s="332"/>
      <c r="J2060" s="327"/>
      <c r="K2060" s="189">
        <v>2360</v>
      </c>
      <c r="L2060" s="189"/>
      <c r="M2060" s="204"/>
    </row>
    <row r="2061" spans="1:13" ht="15" customHeight="1">
      <c r="A2061" s="327" t="s">
        <v>3858</v>
      </c>
      <c r="B2061" s="354"/>
      <c r="C2061" s="327"/>
      <c r="D2061" s="327"/>
      <c r="E2061" s="327"/>
      <c r="F2061" s="514" t="s">
        <v>3900</v>
      </c>
      <c r="G2061" s="330"/>
      <c r="H2061" s="331"/>
      <c r="I2061" s="332"/>
      <c r="J2061" s="327"/>
      <c r="K2061" s="189"/>
      <c r="L2061" s="189"/>
      <c r="M2061" s="204"/>
    </row>
    <row r="2062" spans="1:13" ht="15" customHeight="1">
      <c r="A2062" s="327" t="s">
        <v>3858</v>
      </c>
      <c r="B2062" s="354" t="s">
        <v>7048</v>
      </c>
      <c r="C2062" s="327"/>
      <c r="D2062" s="327"/>
      <c r="E2062" s="327"/>
      <c r="F2062" s="506" t="s">
        <v>7199</v>
      </c>
      <c r="G2062" s="330"/>
      <c r="H2062" s="331"/>
      <c r="I2062" s="332"/>
      <c r="J2062" s="327"/>
      <c r="K2062" s="189">
        <v>190</v>
      </c>
      <c r="L2062" s="189"/>
      <c r="M2062" s="204"/>
    </row>
    <row r="2063" spans="1:13" ht="15" customHeight="1">
      <c r="A2063" s="327" t="s">
        <v>3858</v>
      </c>
      <c r="B2063" s="354" t="s">
        <v>7049</v>
      </c>
      <c r="C2063" s="327"/>
      <c r="D2063" s="327"/>
      <c r="E2063" s="327"/>
      <c r="F2063" s="506" t="s">
        <v>7200</v>
      </c>
      <c r="G2063" s="330"/>
      <c r="H2063" s="331"/>
      <c r="I2063" s="332"/>
      <c r="J2063" s="327"/>
      <c r="K2063" s="189">
        <v>300</v>
      </c>
      <c r="L2063" s="189"/>
      <c r="M2063" s="204"/>
    </row>
    <row r="2064" spans="1:13" ht="15" customHeight="1">
      <c r="A2064" s="327" t="s">
        <v>3858</v>
      </c>
      <c r="B2064" s="354" t="s">
        <v>7050</v>
      </c>
      <c r="C2064" s="327"/>
      <c r="D2064" s="327"/>
      <c r="E2064" s="327"/>
      <c r="F2064" s="506" t="s">
        <v>7201</v>
      </c>
      <c r="G2064" s="330"/>
      <c r="H2064" s="331"/>
      <c r="I2064" s="332"/>
      <c r="J2064" s="327"/>
      <c r="K2064" s="189">
        <v>380</v>
      </c>
      <c r="L2064" s="189"/>
      <c r="M2064" s="204"/>
    </row>
    <row r="2065" spans="1:13" ht="15" customHeight="1">
      <c r="A2065" s="327" t="s">
        <v>3858</v>
      </c>
      <c r="B2065" s="354" t="s">
        <v>7051</v>
      </c>
      <c r="C2065" s="327"/>
      <c r="D2065" s="327"/>
      <c r="E2065" s="327"/>
      <c r="F2065" s="506" t="s">
        <v>7202</v>
      </c>
      <c r="G2065" s="330"/>
      <c r="H2065" s="331"/>
      <c r="I2065" s="332"/>
      <c r="J2065" s="327"/>
      <c r="K2065" s="189">
        <v>460</v>
      </c>
      <c r="L2065" s="189"/>
      <c r="M2065" s="204"/>
    </row>
    <row r="2066" spans="1:13" ht="15" customHeight="1">
      <c r="A2066" s="327" t="s">
        <v>3858</v>
      </c>
      <c r="B2066" s="354" t="s">
        <v>7052</v>
      </c>
      <c r="C2066" s="327"/>
      <c r="D2066" s="327"/>
      <c r="E2066" s="327"/>
      <c r="F2066" s="506" t="s">
        <v>7203</v>
      </c>
      <c r="G2066" s="330"/>
      <c r="H2066" s="331"/>
      <c r="I2066" s="332"/>
      <c r="J2066" s="327"/>
      <c r="K2066" s="189">
        <v>520</v>
      </c>
      <c r="L2066" s="189"/>
      <c r="M2066" s="204"/>
    </row>
    <row r="2067" spans="1:13" ht="15" customHeight="1">
      <c r="A2067" s="327" t="s">
        <v>3858</v>
      </c>
      <c r="B2067" s="354" t="s">
        <v>7053</v>
      </c>
      <c r="C2067" s="327"/>
      <c r="D2067" s="327"/>
      <c r="E2067" s="327"/>
      <c r="F2067" s="506" t="s">
        <v>7204</v>
      </c>
      <c r="G2067" s="330"/>
      <c r="H2067" s="331"/>
      <c r="I2067" s="332"/>
      <c r="J2067" s="327"/>
      <c r="K2067" s="189">
        <v>680</v>
      </c>
      <c r="L2067" s="189"/>
      <c r="M2067" s="204"/>
    </row>
    <row r="2068" spans="1:13" ht="15" customHeight="1">
      <c r="A2068" s="327" t="s">
        <v>3858</v>
      </c>
      <c r="B2068" s="354" t="s">
        <v>7054</v>
      </c>
      <c r="C2068" s="327"/>
      <c r="D2068" s="327"/>
      <c r="E2068" s="327"/>
      <c r="F2068" s="506" t="s">
        <v>7205</v>
      </c>
      <c r="G2068" s="330"/>
      <c r="H2068" s="331"/>
      <c r="I2068" s="332"/>
      <c r="J2068" s="327"/>
      <c r="K2068" s="189">
        <v>820</v>
      </c>
      <c r="L2068" s="189"/>
      <c r="M2068" s="204"/>
    </row>
    <row r="2069" spans="1:13" ht="15" customHeight="1">
      <c r="A2069" s="327" t="s">
        <v>3858</v>
      </c>
      <c r="B2069" s="354" t="s">
        <v>7055</v>
      </c>
      <c r="C2069" s="327"/>
      <c r="D2069" s="327"/>
      <c r="E2069" s="327"/>
      <c r="F2069" s="506" t="s">
        <v>7206</v>
      </c>
      <c r="G2069" s="330"/>
      <c r="H2069" s="331"/>
      <c r="I2069" s="332"/>
      <c r="J2069" s="327"/>
      <c r="K2069" s="189">
        <v>990</v>
      </c>
      <c r="L2069" s="189"/>
      <c r="M2069" s="204"/>
    </row>
    <row r="2070" spans="1:13" ht="15" customHeight="1">
      <c r="A2070" s="327" t="s">
        <v>3858</v>
      </c>
      <c r="B2070" s="354" t="s">
        <v>7056</v>
      </c>
      <c r="C2070" s="327"/>
      <c r="D2070" s="327"/>
      <c r="E2070" s="327"/>
      <c r="F2070" s="506" t="s">
        <v>7207</v>
      </c>
      <c r="G2070" s="330"/>
      <c r="H2070" s="331"/>
      <c r="I2070" s="332"/>
      <c r="J2070" s="327"/>
      <c r="K2070" s="189">
        <v>1140</v>
      </c>
      <c r="L2070" s="189"/>
      <c r="M2070" s="204"/>
    </row>
    <row r="2071" spans="1:13" ht="15" customHeight="1">
      <c r="A2071" s="327" t="s">
        <v>3858</v>
      </c>
      <c r="B2071" s="354" t="s">
        <v>7057</v>
      </c>
      <c r="C2071" s="327"/>
      <c r="D2071" s="327"/>
      <c r="E2071" s="327"/>
      <c r="F2071" s="506" t="s">
        <v>7208</v>
      </c>
      <c r="G2071" s="330"/>
      <c r="H2071" s="331"/>
      <c r="I2071" s="332"/>
      <c r="J2071" s="327"/>
      <c r="K2071" s="189">
        <v>1290</v>
      </c>
      <c r="L2071" s="189"/>
      <c r="M2071" s="204"/>
    </row>
    <row r="2072" spans="1:13" ht="15" customHeight="1">
      <c r="A2072" s="327" t="s">
        <v>3858</v>
      </c>
      <c r="B2072" s="354" t="s">
        <v>7058</v>
      </c>
      <c r="C2072" s="327"/>
      <c r="D2072" s="327"/>
      <c r="E2072" s="327"/>
      <c r="F2072" s="506" t="s">
        <v>7209</v>
      </c>
      <c r="G2072" s="330"/>
      <c r="H2072" s="331"/>
      <c r="I2072" s="332"/>
      <c r="J2072" s="327"/>
      <c r="K2072" s="189">
        <v>1450</v>
      </c>
      <c r="L2072" s="189"/>
      <c r="M2072" s="204"/>
    </row>
    <row r="2073" spans="1:13" ht="15" customHeight="1">
      <c r="A2073" s="327" t="s">
        <v>3858</v>
      </c>
      <c r="B2073" s="354" t="s">
        <v>7059</v>
      </c>
      <c r="C2073" s="327"/>
      <c r="D2073" s="327"/>
      <c r="E2073" s="327"/>
      <c r="F2073" s="506" t="s">
        <v>7210</v>
      </c>
      <c r="G2073" s="330"/>
      <c r="H2073" s="331"/>
      <c r="I2073" s="332"/>
      <c r="J2073" s="327"/>
      <c r="K2073" s="189">
        <v>1590</v>
      </c>
      <c r="L2073" s="189"/>
      <c r="M2073" s="204"/>
    </row>
    <row r="2074" spans="1:13" ht="15" customHeight="1">
      <c r="A2074" s="327" t="s">
        <v>3858</v>
      </c>
      <c r="B2074" s="354" t="s">
        <v>7060</v>
      </c>
      <c r="C2074" s="327"/>
      <c r="D2074" s="327"/>
      <c r="E2074" s="327"/>
      <c r="F2074" s="506" t="s">
        <v>7211</v>
      </c>
      <c r="G2074" s="330"/>
      <c r="H2074" s="331"/>
      <c r="I2074" s="332"/>
      <c r="J2074" s="327"/>
      <c r="K2074" s="189">
        <v>2360</v>
      </c>
      <c r="L2074" s="189"/>
      <c r="M2074" s="204"/>
    </row>
    <row r="2075" spans="1:13" ht="15" customHeight="1">
      <c r="A2075" s="327" t="s">
        <v>3858</v>
      </c>
      <c r="B2075" s="354"/>
      <c r="C2075" s="327"/>
      <c r="D2075" s="327"/>
      <c r="E2075" s="327"/>
      <c r="F2075" s="514" t="s">
        <v>6991</v>
      </c>
      <c r="G2075" s="330"/>
      <c r="H2075" s="331"/>
      <c r="I2075" s="332"/>
      <c r="J2075" s="327"/>
      <c r="K2075" s="189"/>
      <c r="L2075" s="189"/>
      <c r="M2075" s="204"/>
    </row>
    <row r="2076" spans="1:13" ht="15" customHeight="1">
      <c r="A2076" s="327" t="s">
        <v>3858</v>
      </c>
      <c r="B2076" s="354" t="s">
        <v>7062</v>
      </c>
      <c r="C2076" s="327"/>
      <c r="D2076" s="327"/>
      <c r="E2076" s="327"/>
      <c r="F2076" s="506" t="s">
        <v>7212</v>
      </c>
      <c r="G2076" s="330"/>
      <c r="H2076" s="331"/>
      <c r="I2076" s="332"/>
      <c r="J2076" s="327"/>
      <c r="K2076" s="189">
        <v>190</v>
      </c>
      <c r="L2076" s="189"/>
      <c r="M2076" s="204"/>
    </row>
    <row r="2077" spans="1:13" ht="15" customHeight="1">
      <c r="A2077" s="327" t="s">
        <v>3858</v>
      </c>
      <c r="B2077" s="354" t="s">
        <v>7063</v>
      </c>
      <c r="C2077" s="327"/>
      <c r="D2077" s="327"/>
      <c r="E2077" s="327"/>
      <c r="F2077" s="506" t="s">
        <v>7213</v>
      </c>
      <c r="G2077" s="330"/>
      <c r="H2077" s="331"/>
      <c r="I2077" s="332"/>
      <c r="J2077" s="327"/>
      <c r="K2077" s="189">
        <v>300</v>
      </c>
      <c r="L2077" s="189"/>
      <c r="M2077" s="204"/>
    </row>
    <row r="2078" spans="1:13" ht="15" customHeight="1">
      <c r="A2078" s="327" t="s">
        <v>3858</v>
      </c>
      <c r="B2078" s="354" t="s">
        <v>7064</v>
      </c>
      <c r="C2078" s="327"/>
      <c r="D2078" s="327"/>
      <c r="E2078" s="327"/>
      <c r="F2078" s="506" t="s">
        <v>7214</v>
      </c>
      <c r="G2078" s="330"/>
      <c r="H2078" s="331"/>
      <c r="I2078" s="332"/>
      <c r="J2078" s="327"/>
      <c r="K2078" s="189">
        <v>380</v>
      </c>
      <c r="L2078" s="189"/>
      <c r="M2078" s="204"/>
    </row>
    <row r="2079" spans="1:13" ht="15" customHeight="1">
      <c r="A2079" s="327" t="s">
        <v>3858</v>
      </c>
      <c r="B2079" s="354" t="s">
        <v>7065</v>
      </c>
      <c r="C2079" s="327"/>
      <c r="D2079" s="327"/>
      <c r="E2079" s="327"/>
      <c r="F2079" s="506" t="s">
        <v>7215</v>
      </c>
      <c r="G2079" s="330"/>
      <c r="H2079" s="331"/>
      <c r="I2079" s="332"/>
      <c r="J2079" s="327"/>
      <c r="K2079" s="189">
        <v>460</v>
      </c>
      <c r="L2079" s="189"/>
      <c r="M2079" s="204"/>
    </row>
    <row r="2080" spans="1:13" ht="15" customHeight="1">
      <c r="A2080" s="327" t="s">
        <v>3858</v>
      </c>
      <c r="B2080" s="354" t="s">
        <v>7066</v>
      </c>
      <c r="C2080" s="327"/>
      <c r="D2080" s="327"/>
      <c r="E2080" s="327"/>
      <c r="F2080" s="506" t="s">
        <v>7216</v>
      </c>
      <c r="G2080" s="330"/>
      <c r="H2080" s="331"/>
      <c r="I2080" s="332"/>
      <c r="J2080" s="327"/>
      <c r="K2080" s="189">
        <v>520</v>
      </c>
      <c r="L2080" s="189"/>
      <c r="M2080" s="204"/>
    </row>
    <row r="2081" spans="1:13" ht="15" customHeight="1">
      <c r="A2081" s="327" t="s">
        <v>3858</v>
      </c>
      <c r="B2081" s="354" t="s">
        <v>7067</v>
      </c>
      <c r="C2081" s="327"/>
      <c r="D2081" s="327"/>
      <c r="E2081" s="327"/>
      <c r="F2081" s="506" t="s">
        <v>7217</v>
      </c>
      <c r="G2081" s="330"/>
      <c r="H2081" s="331"/>
      <c r="I2081" s="332"/>
      <c r="J2081" s="327"/>
      <c r="K2081" s="189">
        <v>680</v>
      </c>
      <c r="L2081" s="189"/>
      <c r="M2081" s="204"/>
    </row>
    <row r="2082" spans="1:13" ht="15" customHeight="1">
      <c r="A2082" s="327" t="s">
        <v>3858</v>
      </c>
      <c r="B2082" s="354" t="s">
        <v>7068</v>
      </c>
      <c r="C2082" s="327"/>
      <c r="D2082" s="327"/>
      <c r="E2082" s="327"/>
      <c r="F2082" s="506" t="s">
        <v>7218</v>
      </c>
      <c r="G2082" s="330"/>
      <c r="H2082" s="331"/>
      <c r="I2082" s="332"/>
      <c r="J2082" s="327"/>
      <c r="K2082" s="189">
        <v>820</v>
      </c>
      <c r="L2082" s="189"/>
      <c r="M2082" s="204"/>
    </row>
    <row r="2083" spans="1:13" ht="15" customHeight="1">
      <c r="A2083" s="327" t="s">
        <v>3858</v>
      </c>
      <c r="B2083" s="354" t="s">
        <v>7069</v>
      </c>
      <c r="C2083" s="327"/>
      <c r="D2083" s="327"/>
      <c r="E2083" s="327"/>
      <c r="F2083" s="506" t="s">
        <v>7219</v>
      </c>
      <c r="G2083" s="330"/>
      <c r="H2083" s="331"/>
      <c r="I2083" s="332"/>
      <c r="J2083" s="327"/>
      <c r="K2083" s="189">
        <v>990</v>
      </c>
      <c r="L2083" s="189"/>
      <c r="M2083" s="204"/>
    </row>
    <row r="2084" spans="1:13" ht="15" customHeight="1">
      <c r="A2084" s="327" t="s">
        <v>3858</v>
      </c>
      <c r="B2084" s="354" t="s">
        <v>7070</v>
      </c>
      <c r="C2084" s="327"/>
      <c r="D2084" s="327"/>
      <c r="E2084" s="327"/>
      <c r="F2084" s="506" t="s">
        <v>7220</v>
      </c>
      <c r="G2084" s="330"/>
      <c r="H2084" s="331"/>
      <c r="I2084" s="332"/>
      <c r="J2084" s="327"/>
      <c r="K2084" s="189">
        <v>1140</v>
      </c>
      <c r="L2084" s="189"/>
      <c r="M2084" s="204"/>
    </row>
    <row r="2085" spans="1:13" ht="15" customHeight="1">
      <c r="A2085" s="327" t="s">
        <v>3858</v>
      </c>
      <c r="B2085" s="354" t="s">
        <v>7071</v>
      </c>
      <c r="C2085" s="327"/>
      <c r="D2085" s="327"/>
      <c r="E2085" s="327"/>
      <c r="F2085" s="506" t="s">
        <v>7221</v>
      </c>
      <c r="G2085" s="330"/>
      <c r="H2085" s="331"/>
      <c r="I2085" s="332"/>
      <c r="J2085" s="327"/>
      <c r="K2085" s="189">
        <v>1290</v>
      </c>
      <c r="L2085" s="189"/>
      <c r="M2085" s="204"/>
    </row>
    <row r="2086" spans="1:13" ht="15" customHeight="1">
      <c r="A2086" s="327" t="s">
        <v>3858</v>
      </c>
      <c r="B2086" s="354" t="s">
        <v>7072</v>
      </c>
      <c r="C2086" s="327"/>
      <c r="D2086" s="327"/>
      <c r="E2086" s="327"/>
      <c r="F2086" s="506" t="s">
        <v>7222</v>
      </c>
      <c r="G2086" s="330"/>
      <c r="H2086" s="331"/>
      <c r="I2086" s="332"/>
      <c r="J2086" s="327"/>
      <c r="K2086" s="189">
        <v>1450</v>
      </c>
      <c r="L2086" s="189"/>
      <c r="M2086" s="204"/>
    </row>
    <row r="2087" spans="1:13" ht="15" customHeight="1">
      <c r="A2087" s="327" t="s">
        <v>3858</v>
      </c>
      <c r="B2087" s="354" t="s">
        <v>7073</v>
      </c>
      <c r="C2087" s="327"/>
      <c r="D2087" s="327"/>
      <c r="E2087" s="327"/>
      <c r="F2087" s="506" t="s">
        <v>7223</v>
      </c>
      <c r="G2087" s="330"/>
      <c r="H2087" s="331"/>
      <c r="I2087" s="332"/>
      <c r="J2087" s="327"/>
      <c r="K2087" s="189">
        <v>1590</v>
      </c>
      <c r="L2087" s="189"/>
      <c r="M2087" s="204"/>
    </row>
    <row r="2088" spans="1:13" ht="15" customHeight="1">
      <c r="A2088" s="327" t="s">
        <v>3858</v>
      </c>
      <c r="B2088" s="354" t="s">
        <v>7074</v>
      </c>
      <c r="C2088" s="327"/>
      <c r="D2088" s="327"/>
      <c r="E2088" s="327"/>
      <c r="F2088" s="506" t="s">
        <v>7224</v>
      </c>
      <c r="G2088" s="330"/>
      <c r="H2088" s="331"/>
      <c r="I2088" s="332"/>
      <c r="J2088" s="327"/>
      <c r="K2088" s="189">
        <v>2360</v>
      </c>
      <c r="L2088" s="189"/>
      <c r="M2088" s="204"/>
    </row>
    <row r="2089" spans="1:13" ht="15" customHeight="1">
      <c r="A2089" s="327" t="s">
        <v>3858</v>
      </c>
      <c r="B2089" s="354"/>
      <c r="C2089" s="327"/>
      <c r="D2089" s="327"/>
      <c r="E2089" s="327"/>
      <c r="F2089" s="514" t="s">
        <v>7225</v>
      </c>
      <c r="G2089" s="330"/>
      <c r="H2089" s="331"/>
      <c r="I2089" s="332"/>
      <c r="J2089" s="327"/>
      <c r="K2089" s="189"/>
      <c r="L2089" s="189"/>
      <c r="M2089" s="204"/>
    </row>
    <row r="2090" spans="1:13" ht="15" customHeight="1">
      <c r="A2090" s="327" t="s">
        <v>3858</v>
      </c>
      <c r="B2090" s="354"/>
      <c r="C2090" s="327"/>
      <c r="D2090" s="327"/>
      <c r="E2090" s="327"/>
      <c r="F2090" s="514" t="s">
        <v>2749</v>
      </c>
      <c r="G2090" s="330"/>
      <c r="H2090" s="331"/>
      <c r="I2090" s="332"/>
      <c r="J2090" s="327"/>
      <c r="K2090" s="189"/>
      <c r="L2090" s="189"/>
      <c r="M2090" s="204"/>
    </row>
    <row r="2091" spans="1:13" ht="15" customHeight="1">
      <c r="A2091" s="327" t="s">
        <v>3858</v>
      </c>
      <c r="B2091" s="354" t="s">
        <v>7084</v>
      </c>
      <c r="C2091" s="327"/>
      <c r="D2091" s="327"/>
      <c r="E2091" s="327"/>
      <c r="F2091" s="506" t="s">
        <v>7226</v>
      </c>
      <c r="G2091" s="330"/>
      <c r="H2091" s="331"/>
      <c r="I2091" s="332"/>
      <c r="J2091" s="327"/>
      <c r="K2091" s="189">
        <v>320</v>
      </c>
      <c r="L2091" s="189"/>
      <c r="M2091" s="204"/>
    </row>
    <row r="2092" spans="1:13" ht="15" customHeight="1">
      <c r="A2092" s="327" t="s">
        <v>3858</v>
      </c>
      <c r="B2092" s="354" t="s">
        <v>7086</v>
      </c>
      <c r="C2092" s="327"/>
      <c r="D2092" s="327"/>
      <c r="E2092" s="327"/>
      <c r="F2092" s="506" t="s">
        <v>7227</v>
      </c>
      <c r="G2092" s="330"/>
      <c r="H2092" s="331"/>
      <c r="I2092" s="332"/>
      <c r="J2092" s="327"/>
      <c r="K2092" s="189">
        <v>320</v>
      </c>
      <c r="L2092" s="189"/>
      <c r="M2092" s="204"/>
    </row>
    <row r="2093" spans="1:13" ht="15" customHeight="1">
      <c r="A2093" s="327" t="s">
        <v>3858</v>
      </c>
      <c r="B2093" s="354" t="s">
        <v>7094</v>
      </c>
      <c r="C2093" s="327"/>
      <c r="D2093" s="327"/>
      <c r="E2093" s="327"/>
      <c r="F2093" s="506" t="s">
        <v>7228</v>
      </c>
      <c r="G2093" s="330"/>
      <c r="H2093" s="331"/>
      <c r="I2093" s="332"/>
      <c r="J2093" s="327"/>
      <c r="K2093" s="189">
        <v>320</v>
      </c>
      <c r="L2093" s="189"/>
      <c r="M2093" s="204"/>
    </row>
    <row r="2094" spans="1:13" ht="15" customHeight="1">
      <c r="A2094" s="327" t="s">
        <v>3858</v>
      </c>
      <c r="B2094" s="354" t="s">
        <v>7095</v>
      </c>
      <c r="C2094" s="327"/>
      <c r="D2094" s="327"/>
      <c r="E2094" s="327"/>
      <c r="F2094" s="506" t="s">
        <v>7229</v>
      </c>
      <c r="G2094" s="330"/>
      <c r="H2094" s="331"/>
      <c r="I2094" s="332"/>
      <c r="J2094" s="327"/>
      <c r="K2094" s="189">
        <v>320</v>
      </c>
      <c r="L2094" s="189"/>
      <c r="M2094" s="204"/>
    </row>
    <row r="2095" spans="1:13" ht="15" customHeight="1">
      <c r="A2095" s="327" t="s">
        <v>3858</v>
      </c>
      <c r="B2095" s="354"/>
      <c r="C2095" s="327"/>
      <c r="D2095" s="327"/>
      <c r="E2095" s="327"/>
      <c r="F2095" s="514" t="s">
        <v>7185</v>
      </c>
      <c r="G2095" s="330"/>
      <c r="H2095" s="331"/>
      <c r="I2095" s="332"/>
      <c r="J2095" s="327"/>
      <c r="K2095" s="189"/>
      <c r="L2095" s="189"/>
      <c r="M2095" s="204"/>
    </row>
    <row r="2096" spans="1:13" ht="15" customHeight="1">
      <c r="A2096" s="327" t="s">
        <v>3858</v>
      </c>
      <c r="B2096" s="354" t="s">
        <v>7087</v>
      </c>
      <c r="C2096" s="327"/>
      <c r="D2096" s="327"/>
      <c r="E2096" s="327"/>
      <c r="F2096" s="506" t="s">
        <v>7230</v>
      </c>
      <c r="G2096" s="330"/>
      <c r="H2096" s="331"/>
      <c r="I2096" s="332"/>
      <c r="J2096" s="327"/>
      <c r="K2096" s="189">
        <v>320</v>
      </c>
      <c r="L2096" s="189"/>
      <c r="M2096" s="204"/>
    </row>
    <row r="2097" spans="1:13" ht="15" customHeight="1">
      <c r="A2097" s="327" t="s">
        <v>3858</v>
      </c>
      <c r="B2097" s="354" t="s">
        <v>7088</v>
      </c>
      <c r="C2097" s="327"/>
      <c r="D2097" s="327"/>
      <c r="E2097" s="327"/>
      <c r="F2097" s="506" t="s">
        <v>7231</v>
      </c>
      <c r="G2097" s="330"/>
      <c r="H2097" s="331"/>
      <c r="I2097" s="332"/>
      <c r="J2097" s="327"/>
      <c r="K2097" s="189">
        <v>320</v>
      </c>
      <c r="L2097" s="189"/>
      <c r="M2097" s="204"/>
    </row>
    <row r="2098" spans="1:13" ht="15" customHeight="1">
      <c r="A2098" s="327" t="s">
        <v>3858</v>
      </c>
      <c r="B2098" s="354" t="s">
        <v>7096</v>
      </c>
      <c r="C2098" s="327"/>
      <c r="D2098" s="327"/>
      <c r="E2098" s="327"/>
      <c r="F2098" s="506" t="s">
        <v>7232</v>
      </c>
      <c r="G2098" s="330"/>
      <c r="H2098" s="331"/>
      <c r="I2098" s="332"/>
      <c r="J2098" s="327"/>
      <c r="K2098" s="189">
        <v>320</v>
      </c>
      <c r="L2098" s="189"/>
      <c r="M2098" s="204"/>
    </row>
    <row r="2099" spans="1:13" ht="15" customHeight="1">
      <c r="A2099" s="327" t="s">
        <v>3858</v>
      </c>
      <c r="B2099" s="354" t="s">
        <v>7097</v>
      </c>
      <c r="C2099" s="327"/>
      <c r="D2099" s="327"/>
      <c r="E2099" s="327"/>
      <c r="F2099" s="506" t="s">
        <v>7233</v>
      </c>
      <c r="G2099" s="330"/>
      <c r="H2099" s="331"/>
      <c r="I2099" s="332"/>
      <c r="J2099" s="327"/>
      <c r="K2099" s="189">
        <v>320</v>
      </c>
      <c r="L2099" s="189"/>
      <c r="M2099" s="204"/>
    </row>
    <row r="2100" spans="1:13" ht="15" customHeight="1">
      <c r="A2100" s="327" t="s">
        <v>3858</v>
      </c>
      <c r="B2100" s="354"/>
      <c r="C2100" s="327"/>
      <c r="D2100" s="327"/>
      <c r="E2100" s="327"/>
      <c r="F2100" s="514" t="s">
        <v>3900</v>
      </c>
      <c r="G2100" s="330"/>
      <c r="H2100" s="331"/>
      <c r="I2100" s="332"/>
      <c r="J2100" s="327"/>
      <c r="K2100" s="189"/>
      <c r="L2100" s="189"/>
      <c r="M2100" s="204"/>
    </row>
    <row r="2101" spans="1:13" ht="15" customHeight="1">
      <c r="A2101" s="327" t="s">
        <v>3858</v>
      </c>
      <c r="B2101" s="354" t="s">
        <v>7089</v>
      </c>
      <c r="C2101" s="327"/>
      <c r="D2101" s="327"/>
      <c r="E2101" s="327"/>
      <c r="F2101" s="506" t="s">
        <v>7234</v>
      </c>
      <c r="G2101" s="330"/>
      <c r="H2101" s="331"/>
      <c r="I2101" s="332"/>
      <c r="J2101" s="327"/>
      <c r="K2101" s="189">
        <v>320</v>
      </c>
      <c r="L2101" s="189"/>
      <c r="M2101" s="204"/>
    </row>
    <row r="2102" spans="1:13" ht="15" customHeight="1">
      <c r="A2102" s="327" t="s">
        <v>3858</v>
      </c>
      <c r="B2102" s="354" t="s">
        <v>7090</v>
      </c>
      <c r="C2102" s="327"/>
      <c r="D2102" s="327"/>
      <c r="E2102" s="327"/>
      <c r="F2102" s="506" t="s">
        <v>7235</v>
      </c>
      <c r="G2102" s="330"/>
      <c r="H2102" s="331"/>
      <c r="I2102" s="332"/>
      <c r="J2102" s="327"/>
      <c r="K2102" s="189">
        <v>320</v>
      </c>
      <c r="L2102" s="189"/>
      <c r="M2102" s="204"/>
    </row>
    <row r="2103" spans="1:13" ht="15" customHeight="1">
      <c r="A2103" s="327" t="s">
        <v>3858</v>
      </c>
      <c r="B2103" s="354" t="s">
        <v>7098</v>
      </c>
      <c r="C2103" s="327"/>
      <c r="D2103" s="327"/>
      <c r="E2103" s="327"/>
      <c r="F2103" s="506" t="s">
        <v>7236</v>
      </c>
      <c r="G2103" s="330"/>
      <c r="H2103" s="331"/>
      <c r="I2103" s="332"/>
      <c r="J2103" s="327"/>
      <c r="K2103" s="189">
        <v>320</v>
      </c>
      <c r="L2103" s="189"/>
      <c r="M2103" s="204"/>
    </row>
    <row r="2104" spans="1:13" ht="15" customHeight="1">
      <c r="A2104" s="327" t="s">
        <v>3858</v>
      </c>
      <c r="B2104" s="354" t="s">
        <v>7099</v>
      </c>
      <c r="C2104" s="327"/>
      <c r="D2104" s="327"/>
      <c r="E2104" s="327"/>
      <c r="F2104" s="506" t="s">
        <v>7237</v>
      </c>
      <c r="G2104" s="330"/>
      <c r="H2104" s="331"/>
      <c r="I2104" s="332"/>
      <c r="J2104" s="327"/>
      <c r="K2104" s="189">
        <v>320</v>
      </c>
      <c r="L2104" s="189"/>
      <c r="M2104" s="204"/>
    </row>
    <row r="2105" spans="1:13" ht="15" customHeight="1">
      <c r="A2105" s="327" t="s">
        <v>3858</v>
      </c>
      <c r="B2105" s="354"/>
      <c r="C2105" s="327"/>
      <c r="D2105" s="327"/>
      <c r="E2105" s="327"/>
      <c r="F2105" s="514" t="s">
        <v>6991</v>
      </c>
      <c r="G2105" s="330"/>
      <c r="H2105" s="331"/>
      <c r="I2105" s="332"/>
      <c r="J2105" s="327"/>
      <c r="K2105" s="189"/>
      <c r="L2105" s="189"/>
      <c r="M2105" s="204"/>
    </row>
    <row r="2106" spans="1:13" ht="15" customHeight="1">
      <c r="A2106" s="327" t="s">
        <v>3858</v>
      </c>
      <c r="B2106" s="354" t="s">
        <v>7091</v>
      </c>
      <c r="C2106" s="327"/>
      <c r="D2106" s="327"/>
      <c r="E2106" s="327"/>
      <c r="F2106" s="506" t="s">
        <v>7238</v>
      </c>
      <c r="G2106" s="330"/>
      <c r="H2106" s="331"/>
      <c r="I2106" s="332"/>
      <c r="J2106" s="327"/>
      <c r="K2106" s="189">
        <v>320</v>
      </c>
      <c r="L2106" s="189"/>
      <c r="M2106" s="204"/>
    </row>
    <row r="2107" spans="1:13" ht="15" customHeight="1">
      <c r="A2107" s="327" t="s">
        <v>3858</v>
      </c>
      <c r="B2107" s="354" t="s">
        <v>7092</v>
      </c>
      <c r="C2107" s="327"/>
      <c r="D2107" s="327"/>
      <c r="E2107" s="327"/>
      <c r="F2107" s="506" t="s">
        <v>7239</v>
      </c>
      <c r="G2107" s="330"/>
      <c r="H2107" s="331"/>
      <c r="I2107" s="332"/>
      <c r="J2107" s="327"/>
      <c r="K2107" s="189">
        <v>320</v>
      </c>
      <c r="L2107" s="189"/>
      <c r="M2107" s="204"/>
    </row>
    <row r="2108" spans="1:13" ht="15" customHeight="1">
      <c r="A2108" s="327" t="s">
        <v>3858</v>
      </c>
      <c r="B2108" s="354" t="s">
        <v>7100</v>
      </c>
      <c r="C2108" s="327"/>
      <c r="D2108" s="327"/>
      <c r="E2108" s="327"/>
      <c r="F2108" s="506" t="s">
        <v>7240</v>
      </c>
      <c r="G2108" s="330"/>
      <c r="H2108" s="331"/>
      <c r="I2108" s="332"/>
      <c r="J2108" s="327"/>
      <c r="K2108" s="189">
        <v>320</v>
      </c>
      <c r="L2108" s="189"/>
      <c r="M2108" s="204"/>
    </row>
    <row r="2109" spans="1:13" ht="15" customHeight="1">
      <c r="A2109" s="327" t="s">
        <v>3858</v>
      </c>
      <c r="B2109" s="354" t="s">
        <v>7101</v>
      </c>
      <c r="C2109" s="327"/>
      <c r="D2109" s="327"/>
      <c r="E2109" s="327"/>
      <c r="F2109" s="506" t="s">
        <v>7241</v>
      </c>
      <c r="G2109" s="330"/>
      <c r="H2109" s="331"/>
      <c r="I2109" s="332"/>
      <c r="J2109" s="327"/>
      <c r="K2109" s="189">
        <v>320</v>
      </c>
      <c r="L2109" s="189"/>
      <c r="M2109" s="204"/>
    </row>
    <row r="2110" spans="1:13" ht="15" customHeight="1">
      <c r="A2110" s="327" t="s">
        <v>3858</v>
      </c>
      <c r="B2110" s="354"/>
      <c r="C2110" s="327"/>
      <c r="D2110" s="327"/>
      <c r="E2110" s="327"/>
      <c r="F2110" s="514" t="s">
        <v>7242</v>
      </c>
      <c r="G2110" s="330"/>
      <c r="H2110" s="331"/>
      <c r="I2110" s="332"/>
      <c r="J2110" s="327"/>
      <c r="K2110" s="189"/>
      <c r="L2110" s="189"/>
      <c r="M2110" s="204"/>
    </row>
    <row r="2111" spans="1:13" ht="15" customHeight="1">
      <c r="A2111" s="327" t="s">
        <v>3858</v>
      </c>
      <c r="B2111" s="354"/>
      <c r="C2111" s="327"/>
      <c r="D2111" s="327"/>
      <c r="E2111" s="327"/>
      <c r="F2111" s="514" t="s">
        <v>2749</v>
      </c>
      <c r="G2111" s="330"/>
      <c r="H2111" s="331"/>
      <c r="I2111" s="332"/>
      <c r="J2111" s="327"/>
      <c r="K2111" s="189"/>
      <c r="L2111" s="189"/>
      <c r="M2111" s="204"/>
    </row>
    <row r="2112" spans="1:13" ht="15" customHeight="1">
      <c r="A2112" s="327" t="s">
        <v>3858</v>
      </c>
      <c r="B2112" s="354" t="s">
        <v>7077</v>
      </c>
      <c r="C2112" s="327"/>
      <c r="D2112" s="327"/>
      <c r="E2112" s="327"/>
      <c r="F2112" s="506" t="s">
        <v>7243</v>
      </c>
      <c r="G2112" s="330"/>
      <c r="H2112" s="331"/>
      <c r="I2112" s="332"/>
      <c r="J2112" s="327"/>
      <c r="K2112" s="189">
        <v>2550</v>
      </c>
      <c r="L2112" s="189"/>
      <c r="M2112" s="204"/>
    </row>
    <row r="2113" spans="1:13" ht="15" customHeight="1">
      <c r="A2113" s="327" t="s">
        <v>3858</v>
      </c>
      <c r="B2113" s="354"/>
      <c r="C2113" s="327"/>
      <c r="D2113" s="327"/>
      <c r="E2113" s="327"/>
      <c r="F2113" s="514" t="s">
        <v>7185</v>
      </c>
      <c r="G2113" s="330"/>
      <c r="H2113" s="331"/>
      <c r="I2113" s="332"/>
      <c r="J2113" s="327"/>
      <c r="K2113" s="189"/>
      <c r="L2113" s="189"/>
      <c r="M2113" s="204"/>
    </row>
    <row r="2114" spans="1:13" ht="15" customHeight="1">
      <c r="A2114" s="327" t="s">
        <v>3858</v>
      </c>
      <c r="B2114" s="354" t="s">
        <v>7078</v>
      </c>
      <c r="C2114" s="327"/>
      <c r="D2114" s="327"/>
      <c r="E2114" s="327"/>
      <c r="F2114" s="506" t="s">
        <v>7244</v>
      </c>
      <c r="G2114" s="330"/>
      <c r="H2114" s="331"/>
      <c r="I2114" s="332"/>
      <c r="J2114" s="327"/>
      <c r="K2114" s="189">
        <v>2550</v>
      </c>
      <c r="L2114" s="189"/>
      <c r="M2114" s="204"/>
    </row>
    <row r="2115" spans="1:13" ht="15" customHeight="1">
      <c r="A2115" s="327" t="s">
        <v>3858</v>
      </c>
      <c r="B2115" s="354"/>
      <c r="C2115" s="327"/>
      <c r="D2115" s="327"/>
      <c r="E2115" s="327"/>
      <c r="F2115" s="514" t="s">
        <v>3900</v>
      </c>
      <c r="G2115" s="330"/>
      <c r="H2115" s="331"/>
      <c r="I2115" s="332"/>
      <c r="J2115" s="327"/>
      <c r="K2115" s="189"/>
      <c r="L2115" s="189"/>
      <c r="M2115" s="204"/>
    </row>
    <row r="2116" spans="1:13" ht="15" customHeight="1">
      <c r="A2116" s="327" t="s">
        <v>3858</v>
      </c>
      <c r="B2116" s="354" t="s">
        <v>7079</v>
      </c>
      <c r="C2116" s="327"/>
      <c r="D2116" s="327"/>
      <c r="E2116" s="327"/>
      <c r="F2116" s="506" t="s">
        <v>7245</v>
      </c>
      <c r="G2116" s="330"/>
      <c r="H2116" s="331"/>
      <c r="I2116" s="332"/>
      <c r="J2116" s="327"/>
      <c r="K2116" s="189">
        <v>2550</v>
      </c>
      <c r="L2116" s="189"/>
      <c r="M2116" s="204"/>
    </row>
    <row r="2117" spans="1:13" ht="15" customHeight="1">
      <c r="A2117" s="327" t="s">
        <v>3858</v>
      </c>
      <c r="B2117" s="354"/>
      <c r="C2117" s="327"/>
      <c r="D2117" s="327"/>
      <c r="E2117" s="327"/>
      <c r="F2117" s="514" t="s">
        <v>6991</v>
      </c>
      <c r="G2117" s="330"/>
      <c r="H2117" s="331"/>
      <c r="I2117" s="332"/>
      <c r="J2117" s="327"/>
      <c r="K2117" s="189"/>
      <c r="L2117" s="189"/>
      <c r="M2117" s="204"/>
    </row>
    <row r="2118" spans="1:13" ht="15" customHeight="1">
      <c r="A2118" s="327" t="s">
        <v>3858</v>
      </c>
      <c r="B2118" s="354" t="s">
        <v>7080</v>
      </c>
      <c r="C2118" s="327"/>
      <c r="D2118" s="327" t="s">
        <v>17</v>
      </c>
      <c r="E2118" s="327"/>
      <c r="F2118" s="506" t="s">
        <v>7246</v>
      </c>
      <c r="G2118" s="330"/>
      <c r="H2118" s="331"/>
      <c r="I2118" s="332" t="s">
        <v>17</v>
      </c>
      <c r="J2118" s="327"/>
      <c r="K2118" s="189">
        <v>2550</v>
      </c>
      <c r="L2118" s="189"/>
      <c r="M2118" s="204"/>
    </row>
    <row r="2119" spans="1:13" ht="15" customHeight="1">
      <c r="A2119" s="435"/>
      <c r="B2119" s="435"/>
      <c r="C2119" s="436"/>
      <c r="D2119" s="437"/>
      <c r="E2119" s="438"/>
      <c r="F2119" s="439" t="s">
        <v>7751</v>
      </c>
      <c r="G2119" s="440"/>
      <c r="H2119" s="441"/>
      <c r="I2119" s="439"/>
      <c r="J2119" s="442"/>
      <c r="K2119" s="190"/>
      <c r="L2119" s="190"/>
      <c r="M2119" s="205"/>
    </row>
    <row r="2120" spans="1:13" ht="15" customHeight="1">
      <c r="A2120" s="327"/>
      <c r="B2120" s="328" t="s">
        <v>7752</v>
      </c>
      <c r="C2120" s="327"/>
      <c r="D2120" s="327"/>
      <c r="E2120" s="327"/>
      <c r="F2120" s="329" t="s">
        <v>7753</v>
      </c>
      <c r="G2120" s="330"/>
      <c r="H2120" s="331"/>
      <c r="I2120" s="332"/>
      <c r="J2120" s="327"/>
      <c r="K2120" s="189">
        <v>1820</v>
      </c>
      <c r="L2120" s="189"/>
      <c r="M2120" s="204"/>
    </row>
    <row r="2121" spans="1:13" ht="15" customHeight="1">
      <c r="A2121" s="327"/>
      <c r="B2121" s="328" t="s">
        <v>7754</v>
      </c>
      <c r="C2121" s="327"/>
      <c r="D2121" s="327"/>
      <c r="E2121" s="327"/>
      <c r="F2121" s="329" t="s">
        <v>7755</v>
      </c>
      <c r="G2121" s="330"/>
      <c r="H2121" s="331"/>
      <c r="I2121" s="332"/>
      <c r="J2121" s="327"/>
      <c r="K2121" s="189">
        <v>1820</v>
      </c>
      <c r="L2121" s="189"/>
      <c r="M2121" s="204"/>
    </row>
    <row r="2122" spans="1:13" ht="15" customHeight="1">
      <c r="A2122" s="327"/>
      <c r="B2122" s="328" t="s">
        <v>7756</v>
      </c>
      <c r="C2122" s="327"/>
      <c r="D2122" s="327"/>
      <c r="E2122" s="327"/>
      <c r="F2122" s="329" t="s">
        <v>7757</v>
      </c>
      <c r="G2122" s="330"/>
      <c r="H2122" s="331"/>
      <c r="I2122" s="332"/>
      <c r="J2122" s="327"/>
      <c r="K2122" s="189">
        <v>1900</v>
      </c>
      <c r="L2122" s="189"/>
      <c r="M2122" s="204"/>
    </row>
    <row r="2123" spans="1:13" ht="15" customHeight="1">
      <c r="A2123" s="327"/>
      <c r="B2123" s="328" t="s">
        <v>7758</v>
      </c>
      <c r="C2123" s="327"/>
      <c r="D2123" s="327"/>
      <c r="E2123" s="327"/>
      <c r="F2123" s="329" t="s">
        <v>7759</v>
      </c>
      <c r="G2123" s="330"/>
      <c r="H2123" s="331"/>
      <c r="I2123" s="332"/>
      <c r="J2123" s="327"/>
      <c r="K2123" s="189">
        <v>1900</v>
      </c>
      <c r="L2123" s="189"/>
      <c r="M2123" s="204"/>
    </row>
    <row r="2124" spans="1:13" ht="15" customHeight="1">
      <c r="A2124" s="435"/>
      <c r="B2124" s="435" t="s">
        <v>7760</v>
      </c>
      <c r="C2124" s="436"/>
      <c r="D2124" s="437"/>
      <c r="E2124" s="438"/>
      <c r="F2124" s="439" t="s">
        <v>7761</v>
      </c>
      <c r="G2124" s="440"/>
      <c r="H2124" s="441"/>
      <c r="I2124" s="439"/>
      <c r="J2124" s="442"/>
      <c r="K2124" s="190"/>
      <c r="L2124" s="190"/>
      <c r="M2124" s="205"/>
    </row>
    <row r="2125" spans="1:13" ht="15" customHeight="1">
      <c r="A2125" s="327"/>
      <c r="B2125" s="328" t="s">
        <v>7762</v>
      </c>
      <c r="C2125" s="327"/>
      <c r="D2125" s="327"/>
      <c r="E2125" s="327"/>
      <c r="F2125" s="329" t="s">
        <v>7763</v>
      </c>
      <c r="G2125" s="330"/>
      <c r="H2125" s="331"/>
      <c r="I2125" s="332"/>
      <c r="J2125" s="327"/>
      <c r="K2125" s="189">
        <v>249</v>
      </c>
      <c r="L2125" s="189"/>
      <c r="M2125" s="204"/>
    </row>
    <row r="2126" spans="1:13" ht="15" customHeight="1">
      <c r="A2126" s="435"/>
      <c r="B2126" s="435"/>
      <c r="C2126" s="436" t="s">
        <v>17</v>
      </c>
      <c r="D2126" s="437" t="s">
        <v>17</v>
      </c>
      <c r="E2126" s="438"/>
      <c r="F2126" s="439" t="s">
        <v>7247</v>
      </c>
      <c r="G2126" s="440"/>
      <c r="H2126" s="441"/>
      <c r="I2126" s="439" t="s">
        <v>17</v>
      </c>
      <c r="J2126" s="442"/>
      <c r="K2126" s="190"/>
      <c r="L2126" s="190"/>
      <c r="M2126" s="205"/>
    </row>
    <row r="2127" spans="1:13" ht="15" customHeight="1">
      <c r="A2127" s="327"/>
      <c r="B2127" s="328" t="s">
        <v>7003</v>
      </c>
      <c r="C2127" s="327"/>
      <c r="D2127" s="327"/>
      <c r="E2127" s="327"/>
      <c r="F2127" s="506" t="s">
        <v>7248</v>
      </c>
      <c r="G2127" s="330"/>
      <c r="H2127" s="331"/>
      <c r="I2127" s="332"/>
      <c r="J2127" s="327"/>
      <c r="K2127" s="189">
        <v>89</v>
      </c>
      <c r="L2127" s="189"/>
      <c r="M2127" s="204"/>
    </row>
    <row r="2128" spans="1:13" ht="15" customHeight="1">
      <c r="A2128" s="327"/>
      <c r="B2128" s="328" t="s">
        <v>7249</v>
      </c>
      <c r="C2128" s="327"/>
      <c r="D2128" s="327"/>
      <c r="E2128" s="327"/>
      <c r="F2128" s="506" t="s">
        <v>7250</v>
      </c>
      <c r="G2128" s="330"/>
      <c r="H2128" s="331"/>
      <c r="I2128" s="332"/>
      <c r="J2128" s="327"/>
      <c r="K2128" s="189">
        <v>89</v>
      </c>
      <c r="L2128" s="189"/>
      <c r="M2128" s="204"/>
    </row>
    <row r="2129" spans="1:13" ht="15" customHeight="1">
      <c r="A2129" s="327"/>
      <c r="B2129" s="328" t="s">
        <v>7004</v>
      </c>
      <c r="C2129" s="327"/>
      <c r="D2129" s="327"/>
      <c r="E2129" s="327"/>
      <c r="F2129" s="506" t="s">
        <v>7251</v>
      </c>
      <c r="G2129" s="330"/>
      <c r="H2129" s="331"/>
      <c r="I2129" s="332"/>
      <c r="J2129" s="327"/>
      <c r="K2129" s="189">
        <v>89</v>
      </c>
      <c r="L2129" s="189"/>
      <c r="M2129" s="204"/>
    </row>
    <row r="2130" spans="1:13" ht="15" customHeight="1">
      <c r="A2130" s="327"/>
      <c r="B2130" s="328" t="s">
        <v>7005</v>
      </c>
      <c r="C2130" s="327"/>
      <c r="D2130" s="327"/>
      <c r="E2130" s="327"/>
      <c r="F2130" s="506" t="s">
        <v>7252</v>
      </c>
      <c r="G2130" s="330"/>
      <c r="H2130" s="331"/>
      <c r="I2130" s="332"/>
      <c r="J2130" s="327"/>
      <c r="K2130" s="189">
        <v>89</v>
      </c>
      <c r="L2130" s="189"/>
      <c r="M2130" s="204"/>
    </row>
    <row r="2131" spans="1:13" ht="15" customHeight="1">
      <c r="A2131" s="327"/>
      <c r="B2131" s="328" t="s">
        <v>7006</v>
      </c>
      <c r="C2131" s="327"/>
      <c r="D2131" s="327"/>
      <c r="E2131" s="327"/>
      <c r="F2131" s="506" t="s">
        <v>7253</v>
      </c>
      <c r="G2131" s="330"/>
      <c r="H2131" s="331"/>
      <c r="I2131" s="332"/>
      <c r="J2131" s="327"/>
      <c r="K2131" s="189">
        <v>89</v>
      </c>
      <c r="L2131" s="189"/>
      <c r="M2131" s="204"/>
    </row>
    <row r="2132" spans="1:13" ht="15" customHeight="1">
      <c r="A2132" s="327"/>
      <c r="B2132" s="328" t="s">
        <v>7007</v>
      </c>
      <c r="C2132" s="327"/>
      <c r="D2132" s="327"/>
      <c r="E2132" s="327"/>
      <c r="F2132" s="506" t="s">
        <v>7254</v>
      </c>
      <c r="G2132" s="330"/>
      <c r="H2132" s="331"/>
      <c r="I2132" s="332"/>
      <c r="J2132" s="327"/>
      <c r="K2132" s="189">
        <v>89</v>
      </c>
      <c r="L2132" s="189"/>
      <c r="M2132" s="204"/>
    </row>
    <row r="2133" spans="1:13" ht="15" customHeight="1">
      <c r="A2133" s="435"/>
      <c r="B2133" s="435"/>
      <c r="C2133" s="436" t="s">
        <v>17</v>
      </c>
      <c r="D2133" s="437" t="s">
        <v>17</v>
      </c>
      <c r="E2133" s="438"/>
      <c r="F2133" s="439"/>
      <c r="G2133" s="440"/>
      <c r="H2133" s="441"/>
      <c r="I2133" s="439" t="s">
        <v>17</v>
      </c>
      <c r="J2133" s="442"/>
      <c r="K2133" s="190"/>
      <c r="L2133" s="190"/>
      <c r="M2133" s="205"/>
    </row>
    <row r="2134" spans="1:13" ht="15" customHeight="1">
      <c r="A2134" s="327" t="s">
        <v>5024</v>
      </c>
      <c r="B2134" s="328" t="s">
        <v>5027</v>
      </c>
      <c r="C2134" s="327" t="s">
        <v>4038</v>
      </c>
      <c r="D2134" s="327" t="s">
        <v>5025</v>
      </c>
      <c r="E2134" s="327"/>
      <c r="F2134" s="329" t="s">
        <v>5028</v>
      </c>
      <c r="G2134" s="330">
        <v>1</v>
      </c>
      <c r="H2134" s="331"/>
      <c r="I2134" s="332"/>
      <c r="J2134" s="327" t="s">
        <v>5026</v>
      </c>
      <c r="K2134" s="189">
        <v>6000</v>
      </c>
      <c r="L2134" s="189"/>
      <c r="M2134" s="204">
        <f>K2134*L2134</f>
        <v>0</v>
      </c>
    </row>
    <row r="2135" spans="1:13" ht="15" customHeight="1">
      <c r="A2135" s="327" t="s">
        <v>5024</v>
      </c>
      <c r="B2135" s="452" t="s">
        <v>7685</v>
      </c>
      <c r="C2135" s="327"/>
      <c r="D2135" s="327"/>
      <c r="E2135" s="327"/>
      <c r="F2135" s="494" t="s">
        <v>7686</v>
      </c>
      <c r="G2135" s="330">
        <v>1</v>
      </c>
      <c r="H2135" s="331"/>
      <c r="I2135" s="332"/>
      <c r="J2135" s="327" t="s">
        <v>5050</v>
      </c>
      <c r="K2135" s="189">
        <v>400</v>
      </c>
      <c r="L2135" s="189"/>
      <c r="M2135" s="204">
        <f>K2135*L2135</f>
        <v>0</v>
      </c>
    </row>
    <row r="2136" spans="1:13" ht="15" customHeight="1">
      <c r="A2136" s="327"/>
      <c r="B2136" s="328" t="s">
        <v>6434</v>
      </c>
      <c r="C2136" s="327"/>
      <c r="D2136" s="327"/>
      <c r="E2136" s="327"/>
      <c r="F2136" s="329" t="s">
        <v>7408</v>
      </c>
      <c r="G2136" s="330"/>
      <c r="H2136" s="331"/>
      <c r="I2136" s="332"/>
      <c r="J2136" s="327"/>
      <c r="K2136" s="189">
        <v>99</v>
      </c>
      <c r="L2136" s="189"/>
      <c r="M2136" s="204">
        <f>K2136*L2136</f>
        <v>0</v>
      </c>
    </row>
    <row r="2137" spans="1:13" ht="15" customHeight="1">
      <c r="A2137" s="327"/>
      <c r="B2137" s="328" t="s">
        <v>5269</v>
      </c>
      <c r="C2137" s="327"/>
      <c r="D2137" s="327"/>
      <c r="E2137" s="327"/>
      <c r="F2137" s="329" t="s">
        <v>7409</v>
      </c>
      <c r="G2137" s="330"/>
      <c r="H2137" s="331"/>
      <c r="I2137" s="332"/>
      <c r="J2137" s="327"/>
      <c r="K2137" s="189">
        <v>90</v>
      </c>
      <c r="L2137" s="189"/>
      <c r="M2137" s="204"/>
    </row>
    <row r="2138" spans="1:13" ht="15" customHeight="1">
      <c r="A2138" s="327"/>
      <c r="B2138" s="328" t="s">
        <v>6574</v>
      </c>
      <c r="C2138" s="327"/>
      <c r="D2138" s="327"/>
      <c r="E2138" s="327"/>
      <c r="F2138" s="329" t="s">
        <v>6932</v>
      </c>
      <c r="G2138" s="330"/>
      <c r="H2138" s="331"/>
      <c r="I2138" s="332"/>
      <c r="J2138" s="327"/>
      <c r="K2138" s="189">
        <v>140</v>
      </c>
      <c r="L2138" s="189"/>
      <c r="M2138" s="204"/>
    </row>
    <row r="2139" spans="1:13" ht="15" customHeight="1">
      <c r="A2139" s="327"/>
      <c r="B2139" s="328" t="s">
        <v>5273</v>
      </c>
      <c r="C2139" s="327"/>
      <c r="D2139" s="327"/>
      <c r="E2139" s="327"/>
      <c r="F2139" s="329" t="s">
        <v>5274</v>
      </c>
      <c r="G2139" s="330"/>
      <c r="H2139" s="331"/>
      <c r="I2139" s="332"/>
      <c r="J2139" s="327"/>
      <c r="K2139" s="189">
        <v>3500</v>
      </c>
      <c r="L2139" s="189"/>
      <c r="M2139" s="204"/>
    </row>
    <row r="2140" spans="1:13">
      <c r="A2140" s="327"/>
      <c r="B2140" s="328" t="s">
        <v>5452</v>
      </c>
      <c r="C2140" s="327"/>
      <c r="D2140" s="327"/>
      <c r="E2140" s="327"/>
      <c r="F2140" s="329" t="s">
        <v>6733</v>
      </c>
      <c r="G2140" s="330"/>
      <c r="H2140" s="331"/>
      <c r="I2140" s="332"/>
      <c r="J2140" s="327"/>
      <c r="K2140" s="189">
        <v>490</v>
      </c>
      <c r="L2140" s="189"/>
      <c r="M2140" s="204"/>
    </row>
    <row r="2141" spans="1:13">
      <c r="A2141" s="327"/>
      <c r="B2141" s="328" t="s">
        <v>6731</v>
      </c>
      <c r="C2141" s="327"/>
      <c r="D2141" s="327"/>
      <c r="E2141" s="327"/>
      <c r="F2141" s="329" t="s">
        <v>6732</v>
      </c>
      <c r="G2141" s="330"/>
      <c r="H2141" s="331"/>
      <c r="I2141" s="332"/>
      <c r="J2141" s="327"/>
      <c r="K2141" s="189">
        <v>1320</v>
      </c>
      <c r="L2141" s="189"/>
      <c r="M2141" s="204"/>
    </row>
    <row r="2142" spans="1:13">
      <c r="A2142" s="327"/>
      <c r="B2142" s="328" t="s">
        <v>5453</v>
      </c>
      <c r="C2142" s="327"/>
      <c r="D2142" s="327"/>
      <c r="E2142" s="327"/>
      <c r="F2142" s="329" t="s">
        <v>5450</v>
      </c>
      <c r="G2142" s="330"/>
      <c r="H2142" s="331"/>
      <c r="I2142" s="332"/>
      <c r="J2142" s="327"/>
      <c r="K2142" s="189">
        <v>2110</v>
      </c>
      <c r="L2142" s="189"/>
      <c r="M2142" s="204"/>
    </row>
    <row r="2143" spans="1:13">
      <c r="A2143" s="327"/>
      <c r="B2143" s="328" t="s">
        <v>5454</v>
      </c>
      <c r="C2143" s="327"/>
      <c r="D2143" s="327"/>
      <c r="E2143" s="327"/>
      <c r="F2143" s="329" t="s">
        <v>5451</v>
      </c>
      <c r="G2143" s="330"/>
      <c r="H2143" s="331"/>
      <c r="I2143" s="332"/>
      <c r="J2143" s="327"/>
      <c r="K2143" s="189">
        <v>2110</v>
      </c>
      <c r="L2143" s="189"/>
      <c r="M2143" s="204"/>
    </row>
    <row r="2144" spans="1:13">
      <c r="A2144" s="327"/>
      <c r="B2144" s="328" t="s">
        <v>6381</v>
      </c>
      <c r="C2144" s="327"/>
      <c r="D2144" s="327"/>
      <c r="E2144" s="327"/>
      <c r="F2144" s="329" t="s">
        <v>6382</v>
      </c>
      <c r="G2144" s="330"/>
      <c r="H2144" s="331"/>
      <c r="I2144" s="332"/>
      <c r="J2144" s="327"/>
      <c r="K2144" s="189">
        <v>2190</v>
      </c>
      <c r="L2144" s="189"/>
      <c r="M2144" s="204"/>
    </row>
    <row r="2145" spans="1:13">
      <c r="A2145" s="327"/>
      <c r="B2145" s="452" t="s">
        <v>6553</v>
      </c>
      <c r="C2145" s="327"/>
      <c r="D2145" s="327"/>
      <c r="E2145" s="327"/>
      <c r="F2145" s="361" t="s">
        <v>6572</v>
      </c>
      <c r="G2145" s="330"/>
      <c r="H2145" s="331"/>
      <c r="I2145" s="332"/>
      <c r="J2145" s="327"/>
      <c r="K2145" s="189">
        <v>80</v>
      </c>
      <c r="L2145" s="189"/>
      <c r="M2145" s="204"/>
    </row>
    <row r="2146" spans="1:13">
      <c r="A2146" s="327"/>
      <c r="B2146" s="452" t="s">
        <v>6555</v>
      </c>
      <c r="C2146" s="327"/>
      <c r="D2146" s="327"/>
      <c r="E2146" s="327"/>
      <c r="F2146" s="361" t="s">
        <v>6554</v>
      </c>
      <c r="G2146" s="330"/>
      <c r="H2146" s="331"/>
      <c r="I2146" s="332"/>
      <c r="J2146" s="327"/>
      <c r="K2146" s="189">
        <v>80</v>
      </c>
      <c r="L2146" s="189"/>
      <c r="M2146" s="204"/>
    </row>
    <row r="2147" spans="1:13">
      <c r="A2147" s="327"/>
      <c r="B2147" s="328" t="s">
        <v>6383</v>
      </c>
      <c r="C2147" s="327"/>
      <c r="D2147" s="327"/>
      <c r="E2147" s="327"/>
      <c r="F2147" s="329" t="s">
        <v>6384</v>
      </c>
      <c r="G2147" s="330"/>
      <c r="H2147" s="331"/>
      <c r="I2147" s="332"/>
      <c r="J2147" s="327"/>
      <c r="K2147" s="189">
        <v>80</v>
      </c>
      <c r="L2147" s="189"/>
      <c r="M2147" s="204"/>
    </row>
    <row r="2148" spans="1:13">
      <c r="A2148" s="327"/>
      <c r="B2148" s="452" t="s">
        <v>6556</v>
      </c>
      <c r="C2148" s="327"/>
      <c r="D2148" s="327"/>
      <c r="E2148" s="327"/>
      <c r="F2148" s="361" t="s">
        <v>6573</v>
      </c>
      <c r="G2148" s="330"/>
      <c r="H2148" s="331"/>
      <c r="I2148" s="332"/>
      <c r="J2148" s="327"/>
      <c r="K2148" s="189">
        <v>80</v>
      </c>
      <c r="L2148" s="189"/>
      <c r="M2148" s="204"/>
    </row>
    <row r="2149" spans="1:13">
      <c r="A2149" s="327"/>
      <c r="B2149" s="328" t="s">
        <v>6385</v>
      </c>
      <c r="C2149" s="327"/>
      <c r="D2149" s="327"/>
      <c r="E2149" s="327"/>
      <c r="F2149" s="329" t="s">
        <v>6386</v>
      </c>
      <c r="G2149" s="330"/>
      <c r="H2149" s="331"/>
      <c r="I2149" s="332"/>
      <c r="J2149" s="327"/>
      <c r="K2149" s="189">
        <v>80</v>
      </c>
      <c r="L2149" s="189"/>
      <c r="M2149" s="204"/>
    </row>
    <row r="2150" spans="1:13">
      <c r="A2150" s="327"/>
      <c r="B2150" s="328" t="s">
        <v>7410</v>
      </c>
      <c r="C2150" s="327"/>
      <c r="D2150" s="327"/>
      <c r="E2150" s="327"/>
      <c r="F2150" s="329" t="s">
        <v>7411</v>
      </c>
      <c r="G2150" s="330"/>
      <c r="H2150" s="331"/>
      <c r="I2150" s="332"/>
      <c r="J2150" s="327"/>
      <c r="K2150" s="189">
        <v>160</v>
      </c>
      <c r="L2150" s="189"/>
      <c r="M2150" s="204"/>
    </row>
    <row r="2151" spans="1:13">
      <c r="A2151" s="327"/>
      <c r="B2151" s="328" t="s">
        <v>7412</v>
      </c>
      <c r="C2151" s="327"/>
      <c r="D2151" s="327"/>
      <c r="E2151" s="327"/>
      <c r="F2151" s="329" t="s">
        <v>7413</v>
      </c>
      <c r="G2151" s="330"/>
      <c r="H2151" s="331"/>
      <c r="I2151" s="332"/>
      <c r="J2151" s="327"/>
      <c r="K2151" s="189">
        <v>20</v>
      </c>
      <c r="L2151" s="189"/>
      <c r="M2151" s="204"/>
    </row>
    <row r="2152" spans="1:13">
      <c r="A2152" s="327"/>
      <c r="B2152" s="328" t="s">
        <v>7414</v>
      </c>
      <c r="C2152" s="327"/>
      <c r="D2152" s="327"/>
      <c r="E2152" s="327"/>
      <c r="F2152" s="329" t="s">
        <v>7415</v>
      </c>
      <c r="G2152" s="330"/>
      <c r="H2152" s="331"/>
      <c r="I2152" s="332"/>
      <c r="J2152" s="327"/>
      <c r="K2152" s="189">
        <v>2990</v>
      </c>
      <c r="L2152" s="189"/>
      <c r="M2152" s="204"/>
    </row>
    <row r="2153" spans="1:13" ht="15" customHeight="1">
      <c r="A2153" s="435"/>
      <c r="B2153" s="435"/>
      <c r="C2153" s="436" t="s">
        <v>17</v>
      </c>
      <c r="D2153" s="437" t="s">
        <v>17</v>
      </c>
      <c r="E2153" s="438"/>
      <c r="F2153" s="439"/>
      <c r="G2153" s="440"/>
      <c r="H2153" s="441"/>
      <c r="I2153" s="439" t="s">
        <v>17</v>
      </c>
      <c r="J2153" s="442"/>
      <c r="K2153" s="190"/>
      <c r="L2153" s="190"/>
      <c r="M2153" s="205"/>
    </row>
    <row r="2154" spans="1:13" ht="15" customHeight="1">
      <c r="A2154" s="327"/>
      <c r="B2154" s="328" t="s">
        <v>6947</v>
      </c>
      <c r="C2154" s="327"/>
      <c r="D2154" s="327"/>
      <c r="E2154" s="327"/>
      <c r="F2154" s="506" t="s">
        <v>6948</v>
      </c>
      <c r="G2154" s="330"/>
      <c r="H2154" s="331"/>
      <c r="I2154" s="332"/>
      <c r="J2154" s="327"/>
      <c r="K2154" s="189">
        <v>160</v>
      </c>
      <c r="L2154" s="189"/>
      <c r="M2154" s="204"/>
    </row>
    <row r="2155" spans="1:13" ht="15" customHeight="1">
      <c r="A2155" s="327"/>
      <c r="B2155" s="328" t="s">
        <v>6949</v>
      </c>
      <c r="C2155" s="327"/>
      <c r="D2155" s="327"/>
      <c r="E2155" s="327"/>
      <c r="F2155" s="506" t="s">
        <v>6950</v>
      </c>
      <c r="G2155" s="330"/>
      <c r="H2155" s="331"/>
      <c r="I2155" s="332"/>
      <c r="J2155" s="327"/>
      <c r="K2155" s="189">
        <v>320</v>
      </c>
      <c r="L2155" s="189"/>
      <c r="M2155" s="204"/>
    </row>
    <row r="2156" spans="1:13" ht="15" customHeight="1">
      <c r="A2156" s="327"/>
      <c r="B2156" s="328" t="s">
        <v>6951</v>
      </c>
      <c r="C2156" s="327"/>
      <c r="D2156" s="327"/>
      <c r="E2156" s="327"/>
      <c r="F2156" s="506" t="s">
        <v>6952</v>
      </c>
      <c r="G2156" s="330"/>
      <c r="H2156" s="331"/>
      <c r="I2156" s="332"/>
      <c r="J2156" s="327"/>
      <c r="K2156" s="189">
        <v>30</v>
      </c>
      <c r="L2156" s="189"/>
      <c r="M2156" s="204"/>
    </row>
    <row r="2157" spans="1:13" ht="15" customHeight="1">
      <c r="A2157" s="327"/>
      <c r="B2157" s="328" t="s">
        <v>6953</v>
      </c>
      <c r="C2157" s="327"/>
      <c r="D2157" s="327"/>
      <c r="E2157" s="327"/>
      <c r="F2157" s="506" t="s">
        <v>6954</v>
      </c>
      <c r="G2157" s="330"/>
      <c r="H2157" s="331"/>
      <c r="I2157" s="332"/>
      <c r="J2157" s="327"/>
      <c r="K2157" s="189">
        <v>30</v>
      </c>
      <c r="L2157" s="189"/>
      <c r="M2157" s="204"/>
    </row>
    <row r="2158" spans="1:13" ht="15" customHeight="1">
      <c r="A2158" s="327"/>
      <c r="B2158" s="328" t="s">
        <v>6955</v>
      </c>
      <c r="C2158" s="327"/>
      <c r="D2158" s="327"/>
      <c r="E2158" s="327"/>
      <c r="F2158" s="506" t="s">
        <v>6956</v>
      </c>
      <c r="G2158" s="330"/>
      <c r="H2158" s="331"/>
      <c r="I2158" s="332"/>
      <c r="J2158" s="327"/>
      <c r="K2158" s="189">
        <v>30</v>
      </c>
      <c r="L2158" s="189"/>
      <c r="M2158" s="204"/>
    </row>
    <row r="2159" spans="1:13" ht="15" customHeight="1">
      <c r="A2159" s="327"/>
      <c r="B2159" s="328" t="s">
        <v>6957</v>
      </c>
      <c r="C2159" s="327"/>
      <c r="D2159" s="327"/>
      <c r="E2159" s="327"/>
      <c r="F2159" s="506" t="s">
        <v>6958</v>
      </c>
      <c r="G2159" s="330"/>
      <c r="H2159" s="331"/>
      <c r="I2159" s="332"/>
      <c r="J2159" s="327"/>
      <c r="K2159" s="189">
        <v>30</v>
      </c>
      <c r="L2159" s="189"/>
      <c r="M2159" s="204"/>
    </row>
    <row r="2160" spans="1:13" ht="15" customHeight="1">
      <c r="A2160" s="327"/>
      <c r="B2160" s="328" t="s">
        <v>5218</v>
      </c>
      <c r="C2160" s="327"/>
      <c r="D2160" s="327"/>
      <c r="E2160" s="327"/>
      <c r="F2160" s="329" t="s">
        <v>5062</v>
      </c>
      <c r="G2160" s="330"/>
      <c r="H2160" s="331"/>
      <c r="I2160" s="332"/>
      <c r="J2160" s="327"/>
      <c r="K2160" s="189">
        <v>30</v>
      </c>
      <c r="L2160" s="189"/>
      <c r="M2160" s="204"/>
    </row>
    <row r="2161" spans="1:13" ht="15" customHeight="1">
      <c r="A2161" s="327"/>
      <c r="B2161" s="328" t="s">
        <v>5219</v>
      </c>
      <c r="C2161" s="327"/>
      <c r="D2161" s="327"/>
      <c r="E2161" s="327"/>
      <c r="F2161" s="329" t="s">
        <v>5220</v>
      </c>
      <c r="G2161" s="330"/>
      <c r="H2161" s="331"/>
      <c r="I2161" s="332"/>
      <c r="J2161" s="327"/>
      <c r="K2161" s="189">
        <v>30</v>
      </c>
      <c r="L2161" s="189"/>
      <c r="M2161" s="204"/>
    </row>
    <row r="2162" spans="1:13" ht="15" customHeight="1">
      <c r="A2162" s="327"/>
      <c r="B2162" s="328" t="s">
        <v>5233</v>
      </c>
      <c r="C2162" s="327"/>
      <c r="D2162" s="327"/>
      <c r="E2162" s="327"/>
      <c r="F2162" s="494" t="s">
        <v>5058</v>
      </c>
      <c r="G2162" s="330"/>
      <c r="H2162" s="331"/>
      <c r="I2162" s="332"/>
      <c r="J2162" s="327"/>
      <c r="K2162" s="189">
        <v>970</v>
      </c>
      <c r="L2162" s="189"/>
      <c r="M2162" s="204"/>
    </row>
    <row r="2163" spans="1:13" ht="15" customHeight="1">
      <c r="A2163" s="327"/>
      <c r="B2163" s="328" t="s">
        <v>5234</v>
      </c>
      <c r="C2163" s="327"/>
      <c r="D2163" s="327"/>
      <c r="E2163" s="327"/>
      <c r="F2163" s="329" t="s">
        <v>5057</v>
      </c>
      <c r="G2163" s="330"/>
      <c r="H2163" s="331"/>
      <c r="I2163" s="332"/>
      <c r="J2163" s="327"/>
      <c r="K2163" s="189">
        <v>750</v>
      </c>
      <c r="L2163" s="189"/>
      <c r="M2163" s="204"/>
    </row>
    <row r="2164" spans="1:13" ht="15" customHeight="1">
      <c r="A2164" s="327"/>
      <c r="B2164" s="328" t="s">
        <v>5235</v>
      </c>
      <c r="C2164" s="327"/>
      <c r="D2164" s="327"/>
      <c r="E2164" s="327"/>
      <c r="F2164" s="329" t="s">
        <v>5059</v>
      </c>
      <c r="G2164" s="330"/>
      <c r="H2164" s="331"/>
      <c r="I2164" s="332"/>
      <c r="J2164" s="327"/>
      <c r="K2164" s="189">
        <v>750</v>
      </c>
      <c r="L2164" s="189"/>
      <c r="M2164" s="204"/>
    </row>
    <row r="2165" spans="1:13" ht="15" customHeight="1">
      <c r="A2165" s="327"/>
      <c r="B2165" s="328" t="s">
        <v>5262</v>
      </c>
      <c r="C2165" s="327"/>
      <c r="D2165" s="327"/>
      <c r="E2165" s="327"/>
      <c r="F2165" s="329" t="s">
        <v>5263</v>
      </c>
      <c r="G2165" s="330"/>
      <c r="H2165" s="331"/>
      <c r="I2165" s="332"/>
      <c r="J2165" s="327"/>
      <c r="K2165" s="189">
        <v>40</v>
      </c>
      <c r="L2165" s="189"/>
      <c r="M2165" s="204"/>
    </row>
    <row r="2166" spans="1:13" ht="15" customHeight="1">
      <c r="A2166" s="327"/>
      <c r="B2166" s="328" t="s">
        <v>5264</v>
      </c>
      <c r="C2166" s="327"/>
      <c r="D2166" s="327"/>
      <c r="E2166" s="327"/>
      <c r="F2166" s="329" t="s">
        <v>5265</v>
      </c>
      <c r="G2166" s="330"/>
      <c r="H2166" s="331"/>
      <c r="I2166" s="332"/>
      <c r="J2166" s="327"/>
      <c r="K2166" s="189">
        <v>40</v>
      </c>
      <c r="L2166" s="189"/>
      <c r="M2166" s="204"/>
    </row>
    <row r="2167" spans="1:13" ht="15" customHeight="1">
      <c r="A2167" s="327"/>
      <c r="B2167" s="452" t="s">
        <v>6959</v>
      </c>
      <c r="C2167" s="327"/>
      <c r="D2167" s="327"/>
      <c r="E2167" s="327"/>
      <c r="F2167" s="507" t="s">
        <v>6960</v>
      </c>
      <c r="G2167" s="330"/>
      <c r="H2167" s="331"/>
      <c r="I2167" s="332"/>
      <c r="J2167" s="327"/>
      <c r="K2167" s="189">
        <v>89</v>
      </c>
      <c r="L2167" s="189"/>
      <c r="M2167" s="204"/>
    </row>
    <row r="2168" spans="1:13" ht="15" customHeight="1">
      <c r="A2168" s="327"/>
      <c r="B2168" s="328" t="s">
        <v>6961</v>
      </c>
      <c r="C2168" s="327"/>
      <c r="D2168" s="327"/>
      <c r="E2168" s="327"/>
      <c r="F2168" s="506" t="s">
        <v>6962</v>
      </c>
      <c r="G2168" s="330"/>
      <c r="H2168" s="331"/>
      <c r="I2168" s="332"/>
      <c r="J2168" s="327"/>
      <c r="K2168" s="189">
        <v>89</v>
      </c>
      <c r="L2168" s="189"/>
      <c r="M2168" s="204"/>
    </row>
    <row r="2169" spans="1:13" ht="15" customHeight="1">
      <c r="A2169" s="327"/>
      <c r="B2169" s="328" t="s">
        <v>6963</v>
      </c>
      <c r="C2169" s="327"/>
      <c r="D2169" s="327"/>
      <c r="E2169" s="327"/>
      <c r="F2169" s="506" t="s">
        <v>6964</v>
      </c>
      <c r="G2169" s="330"/>
      <c r="H2169" s="331"/>
      <c r="I2169" s="332"/>
      <c r="J2169" s="327"/>
      <c r="K2169" s="189">
        <v>89</v>
      </c>
      <c r="L2169" s="189"/>
      <c r="M2169" s="204"/>
    </row>
    <row r="2170" spans="1:13" ht="15" customHeight="1">
      <c r="A2170" s="327"/>
      <c r="B2170" s="328" t="s">
        <v>6965</v>
      </c>
      <c r="C2170" s="327"/>
      <c r="D2170" s="327"/>
      <c r="E2170" s="327"/>
      <c r="F2170" s="506" t="s">
        <v>6966</v>
      </c>
      <c r="G2170" s="330"/>
      <c r="H2170" s="331"/>
      <c r="I2170" s="332"/>
      <c r="J2170" s="327"/>
      <c r="K2170" s="189">
        <v>89</v>
      </c>
      <c r="L2170" s="189"/>
      <c r="M2170" s="204"/>
    </row>
    <row r="2171" spans="1:13" ht="15" customHeight="1">
      <c r="A2171" s="327"/>
      <c r="B2171" s="328" t="s">
        <v>6967</v>
      </c>
      <c r="C2171" s="327"/>
      <c r="D2171" s="327"/>
      <c r="E2171" s="327"/>
      <c r="F2171" s="506" t="s">
        <v>6968</v>
      </c>
      <c r="G2171" s="330"/>
      <c r="H2171" s="331"/>
      <c r="I2171" s="332"/>
      <c r="J2171" s="327"/>
      <c r="K2171" s="189">
        <v>89</v>
      </c>
      <c r="L2171" s="189"/>
      <c r="M2171" s="204"/>
    </row>
    <row r="2172" spans="1:13" ht="15" customHeight="1">
      <c r="A2172" s="327"/>
      <c r="B2172" s="328" t="s">
        <v>6969</v>
      </c>
      <c r="C2172" s="327"/>
      <c r="D2172" s="327"/>
      <c r="E2172" s="327"/>
      <c r="F2172" s="506" t="s">
        <v>6970</v>
      </c>
      <c r="G2172" s="330"/>
      <c r="H2172" s="331"/>
      <c r="I2172" s="332"/>
      <c r="J2172" s="327"/>
      <c r="K2172" s="189">
        <v>89</v>
      </c>
      <c r="L2172" s="189"/>
      <c r="M2172" s="204"/>
    </row>
    <row r="2173" spans="1:13" ht="15" customHeight="1">
      <c r="A2173" s="435"/>
      <c r="B2173" s="435"/>
      <c r="C2173" s="436" t="s">
        <v>17</v>
      </c>
      <c r="D2173" s="437" t="s">
        <v>17</v>
      </c>
      <c r="E2173" s="438"/>
      <c r="F2173" s="439"/>
      <c r="G2173" s="440"/>
      <c r="H2173" s="441"/>
      <c r="I2173" s="439" t="s">
        <v>17</v>
      </c>
      <c r="J2173" s="442"/>
      <c r="K2173" s="190"/>
      <c r="L2173" s="190"/>
      <c r="M2173" s="205"/>
    </row>
    <row r="2174" spans="1:13" ht="15" customHeight="1">
      <c r="A2174" s="327"/>
      <c r="B2174" s="328" t="s">
        <v>6280</v>
      </c>
      <c r="C2174" s="460"/>
      <c r="D2174" s="460"/>
      <c r="E2174" s="460"/>
      <c r="F2174" s="356" t="s">
        <v>6293</v>
      </c>
      <c r="G2174" s="330"/>
      <c r="H2174" s="331"/>
      <c r="I2174" s="332"/>
      <c r="J2174" s="327"/>
      <c r="K2174" s="189">
        <v>2290</v>
      </c>
      <c r="L2174" s="189"/>
      <c r="M2174" s="204"/>
    </row>
    <row r="2175" spans="1:13" ht="14.25" customHeight="1">
      <c r="A2175" s="327"/>
      <c r="B2175" s="328" t="s">
        <v>6281</v>
      </c>
      <c r="C2175" s="460"/>
      <c r="D2175" s="460"/>
      <c r="E2175" s="460"/>
      <c r="F2175" s="356" t="s">
        <v>6294</v>
      </c>
      <c r="G2175" s="330"/>
      <c r="H2175" s="331"/>
      <c r="I2175" s="332"/>
      <c r="J2175" s="327"/>
      <c r="K2175" s="189">
        <v>3490</v>
      </c>
      <c r="L2175" s="189"/>
      <c r="M2175" s="204"/>
    </row>
    <row r="2176" spans="1:13" ht="15" customHeight="1">
      <c r="A2176" s="327"/>
      <c r="B2176" s="328" t="s">
        <v>6284</v>
      </c>
      <c r="C2176" s="460"/>
      <c r="D2176" s="460"/>
      <c r="E2176" s="460"/>
      <c r="F2176" s="356" t="s">
        <v>6297</v>
      </c>
      <c r="G2176" s="330"/>
      <c r="H2176" s="331"/>
      <c r="I2176" s="332"/>
      <c r="J2176" s="327"/>
      <c r="K2176" s="189">
        <v>6090</v>
      </c>
      <c r="L2176" s="189"/>
      <c r="M2176" s="204"/>
    </row>
    <row r="2177" spans="1:13" ht="15" customHeight="1">
      <c r="A2177" s="327"/>
      <c r="B2177" s="328" t="s">
        <v>6282</v>
      </c>
      <c r="C2177" s="460"/>
      <c r="D2177" s="460"/>
      <c r="E2177" s="460"/>
      <c r="F2177" s="356" t="s">
        <v>6295</v>
      </c>
      <c r="G2177" s="330"/>
      <c r="H2177" s="331"/>
      <c r="I2177" s="332"/>
      <c r="J2177" s="327"/>
      <c r="K2177" s="189">
        <v>9290</v>
      </c>
      <c r="L2177" s="189"/>
      <c r="M2177" s="204"/>
    </row>
    <row r="2178" spans="1:13" ht="15" customHeight="1">
      <c r="A2178" s="327"/>
      <c r="B2178" s="328" t="s">
        <v>6283</v>
      </c>
      <c r="C2178" s="460"/>
      <c r="D2178" s="460"/>
      <c r="E2178" s="460"/>
      <c r="F2178" s="356" t="s">
        <v>6296</v>
      </c>
      <c r="G2178" s="330"/>
      <c r="H2178" s="331"/>
      <c r="I2178" s="332"/>
      <c r="J2178" s="327"/>
      <c r="K2178" s="189">
        <v>10490</v>
      </c>
      <c r="L2178" s="189"/>
      <c r="M2178" s="204"/>
    </row>
    <row r="2179" spans="1:13" ht="15" customHeight="1">
      <c r="A2179" s="327"/>
      <c r="B2179" s="328" t="s">
        <v>6866</v>
      </c>
      <c r="C2179" s="460"/>
      <c r="D2179" s="460"/>
      <c r="E2179" s="460"/>
      <c r="F2179" s="356" t="s">
        <v>6867</v>
      </c>
      <c r="G2179" s="330"/>
      <c r="H2179" s="331"/>
      <c r="I2179" s="332"/>
      <c r="J2179" s="327"/>
      <c r="K2179" s="189">
        <v>3790</v>
      </c>
      <c r="L2179" s="189"/>
      <c r="M2179" s="204"/>
    </row>
    <row r="2180" spans="1:13" ht="15" customHeight="1">
      <c r="A2180" s="327"/>
      <c r="B2180" s="328" t="s">
        <v>6285</v>
      </c>
      <c r="C2180" s="460"/>
      <c r="D2180" s="460"/>
      <c r="E2180" s="460"/>
      <c r="F2180" s="356" t="s">
        <v>6298</v>
      </c>
      <c r="G2180" s="330"/>
      <c r="H2180" s="331"/>
      <c r="I2180" s="332"/>
      <c r="J2180" s="327"/>
      <c r="K2180" s="189">
        <v>4490</v>
      </c>
      <c r="L2180" s="189"/>
      <c r="M2180" s="204"/>
    </row>
    <row r="2181" spans="1:13" ht="15" customHeight="1">
      <c r="A2181" s="327"/>
      <c r="B2181" s="328" t="s">
        <v>6286</v>
      </c>
      <c r="C2181" s="460"/>
      <c r="D2181" s="460"/>
      <c r="E2181" s="460"/>
      <c r="F2181" s="356" t="s">
        <v>6299</v>
      </c>
      <c r="G2181" s="330"/>
      <c r="H2181" s="331"/>
      <c r="I2181" s="332"/>
      <c r="J2181" s="327"/>
      <c r="K2181" s="189">
        <v>4990</v>
      </c>
      <c r="L2181" s="189"/>
      <c r="M2181" s="204"/>
    </row>
    <row r="2182" spans="1:13" ht="15" customHeight="1">
      <c r="A2182" s="327"/>
      <c r="B2182" s="328" t="s">
        <v>6287</v>
      </c>
      <c r="C2182" s="460"/>
      <c r="D2182" s="460"/>
      <c r="E2182" s="460"/>
      <c r="F2182" s="356" t="s">
        <v>6300</v>
      </c>
      <c r="G2182" s="330"/>
      <c r="H2182" s="331"/>
      <c r="I2182" s="332"/>
      <c r="J2182" s="327"/>
      <c r="K2182" s="189">
        <v>14890</v>
      </c>
      <c r="L2182" s="189"/>
      <c r="M2182" s="204"/>
    </row>
    <row r="2183" spans="1:13" ht="15" customHeight="1">
      <c r="A2183" s="327"/>
      <c r="B2183" s="328" t="s">
        <v>6288</v>
      </c>
      <c r="C2183" s="460"/>
      <c r="D2183" s="460"/>
      <c r="E2183" s="460"/>
      <c r="F2183" s="356" t="s">
        <v>6301</v>
      </c>
      <c r="G2183" s="330"/>
      <c r="H2183" s="331"/>
      <c r="I2183" s="332"/>
      <c r="J2183" s="327"/>
      <c r="K2183" s="189">
        <v>16890</v>
      </c>
      <c r="L2183" s="189"/>
      <c r="M2183" s="204"/>
    </row>
    <row r="2184" spans="1:13" ht="15" customHeight="1">
      <c r="A2184" s="327"/>
      <c r="B2184" s="328" t="s">
        <v>6291</v>
      </c>
      <c r="C2184" s="460"/>
      <c r="D2184" s="460"/>
      <c r="E2184" s="460"/>
      <c r="F2184" s="356" t="s">
        <v>6304</v>
      </c>
      <c r="G2184" s="330"/>
      <c r="H2184" s="331"/>
      <c r="I2184" s="332"/>
      <c r="J2184" s="327"/>
      <c r="K2184" s="189">
        <v>3690</v>
      </c>
      <c r="L2184" s="189"/>
      <c r="M2184" s="204"/>
    </row>
    <row r="2185" spans="1:13" ht="15" customHeight="1">
      <c r="A2185" s="327"/>
      <c r="B2185" s="328" t="s">
        <v>6292</v>
      </c>
      <c r="C2185" s="460"/>
      <c r="D2185" s="460"/>
      <c r="E2185" s="460"/>
      <c r="F2185" s="356" t="s">
        <v>6305</v>
      </c>
      <c r="G2185" s="330"/>
      <c r="H2185" s="331"/>
      <c r="I2185" s="332"/>
      <c r="J2185" s="327"/>
      <c r="K2185" s="189">
        <v>4090</v>
      </c>
      <c r="L2185" s="189"/>
      <c r="M2185" s="204"/>
    </row>
    <row r="2186" spans="1:13" ht="15" customHeight="1">
      <c r="A2186" s="327"/>
      <c r="B2186" s="328" t="s">
        <v>6289</v>
      </c>
      <c r="C2186" s="460"/>
      <c r="D2186" s="460"/>
      <c r="E2186" s="460"/>
      <c r="F2186" s="356" t="s">
        <v>6302</v>
      </c>
      <c r="G2186" s="330"/>
      <c r="H2186" s="331"/>
      <c r="I2186" s="332"/>
      <c r="J2186" s="327"/>
      <c r="K2186" s="189">
        <v>6090</v>
      </c>
      <c r="L2186" s="189"/>
      <c r="M2186" s="204"/>
    </row>
    <row r="2187" spans="1:13" ht="15" customHeight="1">
      <c r="A2187" s="327"/>
      <c r="B2187" s="328" t="s">
        <v>6290</v>
      </c>
      <c r="C2187" s="460"/>
      <c r="D2187" s="460"/>
      <c r="E2187" s="460"/>
      <c r="F2187" s="356" t="s">
        <v>6303</v>
      </c>
      <c r="G2187" s="330"/>
      <c r="H2187" s="331"/>
      <c r="I2187" s="332"/>
      <c r="J2187" s="327"/>
      <c r="K2187" s="189">
        <v>6990</v>
      </c>
      <c r="L2187" s="189"/>
      <c r="M2187" s="204"/>
    </row>
    <row r="2188" spans="1:13" ht="15" customHeight="1">
      <c r="A2188" s="327"/>
      <c r="B2188" s="354" t="s">
        <v>5224</v>
      </c>
      <c r="C2188" s="327"/>
      <c r="D2188" s="327"/>
      <c r="E2188" s="327"/>
      <c r="F2188" s="327" t="s">
        <v>5225</v>
      </c>
      <c r="G2188" s="330"/>
      <c r="H2188" s="331"/>
      <c r="I2188" s="332"/>
      <c r="J2188" s="327"/>
      <c r="K2188" s="189">
        <v>8580</v>
      </c>
      <c r="L2188" s="189"/>
      <c r="M2188" s="204"/>
    </row>
    <row r="2189" spans="1:13" ht="15" customHeight="1">
      <c r="A2189" s="327"/>
      <c r="B2189" s="354" t="s">
        <v>7764</v>
      </c>
      <c r="C2189" s="327"/>
      <c r="D2189" s="327"/>
      <c r="E2189" s="327"/>
      <c r="F2189" s="329" t="s">
        <v>7765</v>
      </c>
      <c r="G2189" s="330"/>
      <c r="H2189" s="331"/>
      <c r="I2189" s="332"/>
      <c r="J2189" s="327"/>
      <c r="K2189" s="189">
        <v>16880</v>
      </c>
      <c r="L2189" s="189"/>
      <c r="M2189" s="204"/>
    </row>
    <row r="2190" spans="1:13" ht="15" customHeight="1">
      <c r="A2190" s="435"/>
      <c r="B2190" s="435"/>
      <c r="C2190" s="436" t="s">
        <v>17</v>
      </c>
      <c r="D2190" s="437" t="s">
        <v>17</v>
      </c>
      <c r="E2190" s="438"/>
      <c r="F2190" s="439"/>
      <c r="G2190" s="440"/>
      <c r="H2190" s="441"/>
      <c r="I2190" s="439" t="s">
        <v>17</v>
      </c>
      <c r="J2190" s="442"/>
      <c r="K2190" s="190"/>
      <c r="L2190" s="190"/>
      <c r="M2190" s="205"/>
    </row>
    <row r="2191" spans="1:13" ht="15" customHeight="1">
      <c r="A2191" s="327"/>
      <c r="B2191" s="328" t="s">
        <v>5226</v>
      </c>
      <c r="C2191" s="327"/>
      <c r="D2191" s="327"/>
      <c r="E2191" s="327"/>
      <c r="F2191" s="494" t="s">
        <v>5053</v>
      </c>
      <c r="G2191" s="330"/>
      <c r="H2191" s="331"/>
      <c r="I2191" s="332"/>
      <c r="J2191" s="327"/>
      <c r="K2191" s="189">
        <v>40</v>
      </c>
      <c r="L2191" s="189"/>
      <c r="M2191" s="204"/>
    </row>
    <row r="2192" spans="1:13" ht="15" customHeight="1">
      <c r="A2192" s="327"/>
      <c r="B2192" s="328" t="s">
        <v>5227</v>
      </c>
      <c r="C2192" s="327"/>
      <c r="D2192" s="327"/>
      <c r="E2192" s="327"/>
      <c r="F2192" s="494" t="s">
        <v>5052</v>
      </c>
      <c r="G2192" s="330"/>
      <c r="H2192" s="331"/>
      <c r="I2192" s="332"/>
      <c r="J2192" s="327"/>
      <c r="K2192" s="189">
        <v>40</v>
      </c>
      <c r="L2192" s="189"/>
      <c r="M2192" s="204"/>
    </row>
    <row r="2193" spans="1:13" ht="15" customHeight="1">
      <c r="A2193" s="327"/>
      <c r="B2193" s="328" t="s">
        <v>7416</v>
      </c>
      <c r="C2193" s="327"/>
      <c r="D2193" s="327"/>
      <c r="E2193" s="327"/>
      <c r="F2193" s="329" t="s">
        <v>7417</v>
      </c>
      <c r="G2193" s="330"/>
      <c r="H2193" s="331"/>
      <c r="I2193" s="332"/>
      <c r="J2193" s="327"/>
      <c r="K2193" s="189">
        <v>50</v>
      </c>
      <c r="L2193" s="189"/>
      <c r="M2193" s="204"/>
    </row>
    <row r="2194" spans="1:13" ht="15" customHeight="1">
      <c r="A2194" s="327"/>
      <c r="B2194" s="328" t="s">
        <v>7418</v>
      </c>
      <c r="C2194" s="327"/>
      <c r="D2194" s="327"/>
      <c r="E2194" s="327"/>
      <c r="F2194" s="329" t="s">
        <v>7419</v>
      </c>
      <c r="G2194" s="330"/>
      <c r="H2194" s="331"/>
      <c r="I2194" s="332"/>
      <c r="J2194" s="327"/>
      <c r="K2194" s="189">
        <v>50</v>
      </c>
      <c r="L2194" s="189"/>
      <c r="M2194" s="204"/>
    </row>
    <row r="2195" spans="1:13" ht="15" customHeight="1">
      <c r="A2195" s="327"/>
      <c r="B2195" s="328" t="s">
        <v>5239</v>
      </c>
      <c r="C2195" s="327"/>
      <c r="D2195" s="327"/>
      <c r="E2195" s="327"/>
      <c r="F2195" s="329" t="s">
        <v>5055</v>
      </c>
      <c r="G2195" s="330"/>
      <c r="H2195" s="331"/>
      <c r="I2195" s="332"/>
      <c r="J2195" s="327"/>
      <c r="K2195" s="189">
        <v>160</v>
      </c>
      <c r="L2195" s="189"/>
      <c r="M2195" s="204"/>
    </row>
    <row r="2196" spans="1:13" ht="15" customHeight="1">
      <c r="A2196" s="435"/>
      <c r="B2196" s="435"/>
      <c r="C2196" s="436" t="s">
        <v>17</v>
      </c>
      <c r="D2196" s="437" t="s">
        <v>17</v>
      </c>
      <c r="E2196" s="438"/>
      <c r="F2196" s="439"/>
      <c r="G2196" s="440"/>
      <c r="H2196" s="441"/>
      <c r="I2196" s="439" t="s">
        <v>17</v>
      </c>
      <c r="J2196" s="442"/>
      <c r="K2196" s="190"/>
      <c r="L2196" s="190"/>
      <c r="M2196" s="205"/>
    </row>
    <row r="2197" spans="1:13" ht="15" customHeight="1">
      <c r="A2197" s="327"/>
      <c r="B2197" s="328" t="s">
        <v>6563</v>
      </c>
      <c r="C2197" s="327"/>
      <c r="D2197" s="327"/>
      <c r="E2197" s="327"/>
      <c r="F2197" s="329" t="s">
        <v>6564</v>
      </c>
      <c r="G2197" s="330"/>
      <c r="H2197" s="331"/>
      <c r="I2197" s="332"/>
      <c r="J2197" s="327"/>
      <c r="K2197" s="189">
        <v>60</v>
      </c>
      <c r="L2197" s="189"/>
      <c r="M2197" s="204"/>
    </row>
    <row r="2198" spans="1:13" ht="15" customHeight="1">
      <c r="A2198" s="327"/>
      <c r="B2198" s="328" t="s">
        <v>5228</v>
      </c>
      <c r="C2198" s="327"/>
      <c r="D2198" s="327"/>
      <c r="E2198" s="327"/>
      <c r="F2198" s="329" t="s">
        <v>5229</v>
      </c>
      <c r="G2198" s="330"/>
      <c r="H2198" s="331"/>
      <c r="I2198" s="332"/>
      <c r="J2198" s="327"/>
      <c r="K2198" s="189">
        <v>80</v>
      </c>
      <c r="L2198" s="189"/>
      <c r="M2198" s="204"/>
    </row>
    <row r="2199" spans="1:13" ht="15" customHeight="1">
      <c r="A2199" s="327"/>
      <c r="B2199" s="328" t="s">
        <v>5230</v>
      </c>
      <c r="C2199" s="327"/>
      <c r="D2199" s="327"/>
      <c r="E2199" s="327"/>
      <c r="F2199" s="329" t="s">
        <v>5231</v>
      </c>
      <c r="G2199" s="330"/>
      <c r="H2199" s="331"/>
      <c r="I2199" s="332"/>
      <c r="J2199" s="327"/>
      <c r="K2199" s="189">
        <v>110</v>
      </c>
      <c r="L2199" s="189"/>
      <c r="M2199" s="204"/>
    </row>
    <row r="2200" spans="1:13" ht="15" customHeight="1">
      <c r="A2200" s="327"/>
      <c r="B2200" s="328" t="s">
        <v>5232</v>
      </c>
      <c r="C2200" s="327"/>
      <c r="D2200" s="327"/>
      <c r="E2200" s="327"/>
      <c r="F2200" s="329" t="s">
        <v>5104</v>
      </c>
      <c r="G2200" s="330"/>
      <c r="H2200" s="331"/>
      <c r="I2200" s="332"/>
      <c r="J2200" s="327"/>
      <c r="K2200" s="189">
        <v>100</v>
      </c>
      <c r="L2200" s="189"/>
      <c r="M2200" s="204"/>
    </row>
    <row r="2201" spans="1:13" ht="15" customHeight="1">
      <c r="A2201" s="435"/>
      <c r="B2201" s="435"/>
      <c r="C2201" s="436" t="s">
        <v>17</v>
      </c>
      <c r="D2201" s="437" t="s">
        <v>17</v>
      </c>
      <c r="E2201" s="438"/>
      <c r="F2201" s="439"/>
      <c r="G2201" s="440"/>
      <c r="H2201" s="441"/>
      <c r="I2201" s="439" t="s">
        <v>17</v>
      </c>
      <c r="J2201" s="442"/>
      <c r="K2201" s="190"/>
      <c r="L2201" s="190"/>
      <c r="M2201" s="205"/>
    </row>
    <row r="2202" spans="1:13" ht="15" customHeight="1">
      <c r="A2202" s="327"/>
      <c r="B2202" s="328" t="s">
        <v>5358</v>
      </c>
      <c r="C2202" s="327"/>
      <c r="D2202" s="327"/>
      <c r="E2202" s="327"/>
      <c r="F2202" s="329" t="s">
        <v>5355</v>
      </c>
      <c r="G2202" s="330"/>
      <c r="H2202" s="331"/>
      <c r="I2202" s="332"/>
      <c r="J2202" s="327"/>
      <c r="K2202" s="189">
        <v>29</v>
      </c>
      <c r="L2202" s="189"/>
      <c r="M2202" s="204"/>
    </row>
    <row r="2203" spans="1:13" ht="15" customHeight="1">
      <c r="A2203" s="327"/>
      <c r="B2203" s="328" t="s">
        <v>5359</v>
      </c>
      <c r="C2203" s="327"/>
      <c r="D2203" s="327"/>
      <c r="E2203" s="327"/>
      <c r="F2203" s="329" t="s">
        <v>5356</v>
      </c>
      <c r="G2203" s="330"/>
      <c r="H2203" s="331"/>
      <c r="I2203" s="332"/>
      <c r="J2203" s="327"/>
      <c r="K2203" s="189">
        <v>29</v>
      </c>
      <c r="L2203" s="189"/>
      <c r="M2203" s="204"/>
    </row>
    <row r="2204" spans="1:13" ht="15" customHeight="1">
      <c r="A2204" s="327"/>
      <c r="B2204" s="328" t="s">
        <v>5360</v>
      </c>
      <c r="C2204" s="327"/>
      <c r="D2204" s="327"/>
      <c r="E2204" s="327"/>
      <c r="F2204" s="329" t="s">
        <v>5357</v>
      </c>
      <c r="G2204" s="330"/>
      <c r="H2204" s="331"/>
      <c r="I2204" s="332"/>
      <c r="J2204" s="327"/>
      <c r="K2204" s="189">
        <v>29</v>
      </c>
      <c r="L2204" s="189"/>
      <c r="M2204" s="204"/>
    </row>
    <row r="2205" spans="1:13" ht="15" customHeight="1">
      <c r="A2205" s="327"/>
      <c r="B2205" s="328" t="s">
        <v>6935</v>
      </c>
      <c r="C2205" s="327"/>
      <c r="D2205" s="327"/>
      <c r="E2205" s="327"/>
      <c r="F2205" s="634" t="s">
        <v>6936</v>
      </c>
      <c r="G2205" s="330"/>
      <c r="H2205" s="331"/>
      <c r="I2205" s="332"/>
      <c r="J2205" s="327"/>
      <c r="K2205" s="189">
        <v>70</v>
      </c>
      <c r="L2205" s="189"/>
      <c r="M2205" s="204"/>
    </row>
    <row r="2206" spans="1:13" ht="15" customHeight="1">
      <c r="A2206" s="327"/>
      <c r="B2206" s="328" t="s">
        <v>6941</v>
      </c>
      <c r="C2206" s="327"/>
      <c r="D2206" s="327"/>
      <c r="E2206" s="327"/>
      <c r="F2206" s="634" t="s">
        <v>6942</v>
      </c>
      <c r="G2206" s="330"/>
      <c r="H2206" s="331"/>
      <c r="I2206" s="332"/>
      <c r="J2206" s="327"/>
      <c r="K2206" s="189">
        <v>70</v>
      </c>
      <c r="L2206" s="189"/>
      <c r="M2206" s="204"/>
    </row>
    <row r="2207" spans="1:13" ht="15" customHeight="1">
      <c r="A2207" s="327"/>
      <c r="B2207" s="328" t="s">
        <v>6937</v>
      </c>
      <c r="C2207" s="327"/>
      <c r="D2207" s="327"/>
      <c r="E2207" s="327"/>
      <c r="F2207" s="634" t="s">
        <v>6938</v>
      </c>
      <c r="G2207" s="330"/>
      <c r="H2207" s="331"/>
      <c r="I2207" s="332"/>
      <c r="J2207" s="327"/>
      <c r="K2207" s="189">
        <v>80</v>
      </c>
      <c r="L2207" s="189"/>
      <c r="M2207" s="204"/>
    </row>
    <row r="2208" spans="1:13" ht="15" customHeight="1">
      <c r="A2208" s="327"/>
      <c r="B2208" s="328" t="s">
        <v>6943</v>
      </c>
      <c r="C2208" s="327"/>
      <c r="D2208" s="327"/>
      <c r="E2208" s="327"/>
      <c r="F2208" s="634" t="s">
        <v>6944</v>
      </c>
      <c r="G2208" s="330"/>
      <c r="H2208" s="331"/>
      <c r="I2208" s="332"/>
      <c r="J2208" s="327"/>
      <c r="K2208" s="189">
        <v>80</v>
      </c>
      <c r="L2208" s="189"/>
      <c r="M2208" s="204"/>
    </row>
    <row r="2209" spans="1:13" ht="15" customHeight="1">
      <c r="A2209" s="327"/>
      <c r="B2209" s="328" t="s">
        <v>6939</v>
      </c>
      <c r="C2209" s="327"/>
      <c r="D2209" s="327"/>
      <c r="E2209" s="327"/>
      <c r="F2209" s="634" t="s">
        <v>6940</v>
      </c>
      <c r="G2209" s="330"/>
      <c r="H2209" s="331"/>
      <c r="I2209" s="332"/>
      <c r="J2209" s="327"/>
      <c r="K2209" s="189">
        <v>90</v>
      </c>
      <c r="L2209" s="189"/>
      <c r="M2209" s="204"/>
    </row>
    <row r="2210" spans="1:13" ht="15" customHeight="1">
      <c r="A2210" s="327"/>
      <c r="B2210" s="328" t="s">
        <v>6945</v>
      </c>
      <c r="C2210" s="327"/>
      <c r="D2210" s="327"/>
      <c r="E2210" s="327"/>
      <c r="F2210" s="634" t="s">
        <v>6946</v>
      </c>
      <c r="G2210" s="330"/>
      <c r="H2210" s="331"/>
      <c r="I2210" s="332"/>
      <c r="J2210" s="327"/>
      <c r="K2210" s="189">
        <v>90</v>
      </c>
      <c r="L2210" s="189"/>
      <c r="M2210" s="204"/>
    </row>
    <row r="2211" spans="1:13" ht="15" customHeight="1">
      <c r="A2211" s="327"/>
      <c r="B2211" s="328" t="s">
        <v>7897</v>
      </c>
      <c r="C2211" s="327"/>
      <c r="D2211" s="327"/>
      <c r="E2211" s="327"/>
      <c r="F2211" s="506" t="s">
        <v>7898</v>
      </c>
      <c r="G2211" s="330"/>
      <c r="H2211" s="331"/>
      <c r="I2211" s="332"/>
      <c r="J2211" s="327"/>
      <c r="K2211" s="189">
        <v>70</v>
      </c>
      <c r="L2211" s="189"/>
      <c r="M2211" s="204"/>
    </row>
    <row r="2212" spans="1:13" ht="15" customHeight="1">
      <c r="A2212" s="327"/>
      <c r="B2212" s="328" t="s">
        <v>7899</v>
      </c>
      <c r="C2212" s="327"/>
      <c r="D2212" s="327"/>
      <c r="E2212" s="327"/>
      <c r="F2212" s="506" t="s">
        <v>7900</v>
      </c>
      <c r="G2212" s="330"/>
      <c r="H2212" s="331"/>
      <c r="I2212" s="332"/>
      <c r="J2212" s="327"/>
      <c r="K2212" s="189">
        <v>70</v>
      </c>
      <c r="L2212" s="189"/>
      <c r="M2212" s="204"/>
    </row>
    <row r="2213" spans="1:13" ht="15" customHeight="1">
      <c r="A2213" s="327"/>
      <c r="B2213" s="328" t="s">
        <v>7901</v>
      </c>
      <c r="C2213" s="327"/>
      <c r="D2213" s="327"/>
      <c r="E2213" s="327"/>
      <c r="F2213" s="506" t="s">
        <v>7902</v>
      </c>
      <c r="G2213" s="330"/>
      <c r="H2213" s="331"/>
      <c r="I2213" s="332"/>
      <c r="J2213" s="327"/>
      <c r="K2213" s="189">
        <v>80</v>
      </c>
      <c r="L2213" s="189"/>
      <c r="M2213" s="204"/>
    </row>
    <row r="2214" spans="1:13" ht="15" customHeight="1">
      <c r="A2214" s="327"/>
      <c r="B2214" s="328" t="s">
        <v>7903</v>
      </c>
      <c r="C2214" s="327"/>
      <c r="D2214" s="327"/>
      <c r="E2214" s="327"/>
      <c r="F2214" s="506" t="s">
        <v>7904</v>
      </c>
      <c r="G2214" s="330"/>
      <c r="H2214" s="331"/>
      <c r="I2214" s="332"/>
      <c r="J2214" s="327"/>
      <c r="K2214" s="189">
        <v>80</v>
      </c>
      <c r="L2214" s="189"/>
      <c r="M2214" s="204"/>
    </row>
    <row r="2215" spans="1:13" ht="15" customHeight="1">
      <c r="A2215" s="327"/>
      <c r="B2215" s="328" t="s">
        <v>7905</v>
      </c>
      <c r="C2215" s="327"/>
      <c r="D2215" s="327"/>
      <c r="E2215" s="327"/>
      <c r="F2215" s="506" t="s">
        <v>7906</v>
      </c>
      <c r="G2215" s="330"/>
      <c r="H2215" s="331"/>
      <c r="I2215" s="332"/>
      <c r="J2215" s="327"/>
      <c r="K2215" s="189">
        <v>90</v>
      </c>
      <c r="L2215" s="189"/>
      <c r="M2215" s="204"/>
    </row>
    <row r="2216" spans="1:13" ht="15" customHeight="1">
      <c r="A2216" s="327"/>
      <c r="B2216" s="328" t="s">
        <v>7907</v>
      </c>
      <c r="C2216" s="327"/>
      <c r="D2216" s="327"/>
      <c r="E2216" s="327"/>
      <c r="F2216" s="506" t="s">
        <v>7908</v>
      </c>
      <c r="G2216" s="330"/>
      <c r="H2216" s="331"/>
      <c r="I2216" s="332"/>
      <c r="J2216" s="327"/>
      <c r="K2216" s="189">
        <v>110</v>
      </c>
      <c r="L2216" s="189"/>
      <c r="M2216" s="204"/>
    </row>
    <row r="2217" spans="1:13" ht="15" customHeight="1">
      <c r="A2217" s="435"/>
      <c r="B2217" s="435"/>
      <c r="C2217" s="436" t="s">
        <v>17</v>
      </c>
      <c r="D2217" s="437" t="s">
        <v>17</v>
      </c>
      <c r="E2217" s="438"/>
      <c r="F2217" s="439"/>
      <c r="G2217" s="440"/>
      <c r="H2217" s="441"/>
      <c r="I2217" s="439" t="s">
        <v>17</v>
      </c>
      <c r="J2217" s="442"/>
      <c r="K2217" s="190"/>
      <c r="L2217" s="190"/>
      <c r="M2217" s="205"/>
    </row>
    <row r="2218" spans="1:13" ht="15" customHeight="1">
      <c r="A2218" s="327"/>
      <c r="B2218" s="328" t="s">
        <v>6561</v>
      </c>
      <c r="C2218" s="327"/>
      <c r="D2218" s="327"/>
      <c r="E2218" s="327"/>
      <c r="F2218" s="361" t="s">
        <v>6562</v>
      </c>
      <c r="G2218" s="330"/>
      <c r="H2218" s="331"/>
      <c r="I2218" s="332"/>
      <c r="J2218" s="327"/>
      <c r="K2218" s="189">
        <v>859</v>
      </c>
      <c r="L2218" s="189"/>
      <c r="M2218" s="204"/>
    </row>
    <row r="2219" spans="1:13" ht="15" customHeight="1">
      <c r="A2219" s="327"/>
      <c r="B2219" s="328" t="s">
        <v>5236</v>
      </c>
      <c r="C2219" s="327"/>
      <c r="D2219" s="327"/>
      <c r="E2219" s="327"/>
      <c r="F2219" s="329" t="s">
        <v>5043</v>
      </c>
      <c r="G2219" s="330"/>
      <c r="H2219" s="331"/>
      <c r="I2219" s="332"/>
      <c r="J2219" s="327"/>
      <c r="K2219" s="189">
        <v>770</v>
      </c>
      <c r="L2219" s="189"/>
      <c r="M2219" s="204"/>
    </row>
    <row r="2220" spans="1:13" ht="15" customHeight="1">
      <c r="A2220" s="327"/>
      <c r="B2220" s="328" t="s">
        <v>5237</v>
      </c>
      <c r="C2220" s="327"/>
      <c r="D2220" s="327"/>
      <c r="E2220" s="327"/>
      <c r="F2220" s="329" t="s">
        <v>5044</v>
      </c>
      <c r="G2220" s="330"/>
      <c r="H2220" s="331"/>
      <c r="I2220" s="332"/>
      <c r="J2220" s="327"/>
      <c r="K2220" s="189">
        <v>900</v>
      </c>
      <c r="L2220" s="189"/>
      <c r="M2220" s="204"/>
    </row>
    <row r="2221" spans="1:13" ht="15" customHeight="1">
      <c r="A2221" s="327"/>
      <c r="B2221" s="328" t="s">
        <v>5238</v>
      </c>
      <c r="C2221" s="327"/>
      <c r="D2221" s="327"/>
      <c r="E2221" s="327"/>
      <c r="F2221" s="329" t="s">
        <v>5045</v>
      </c>
      <c r="G2221" s="330"/>
      <c r="H2221" s="331"/>
      <c r="I2221" s="332"/>
      <c r="J2221" s="327"/>
      <c r="K2221" s="189">
        <v>1030</v>
      </c>
      <c r="L2221" s="189"/>
      <c r="M2221" s="204"/>
    </row>
    <row r="2222" spans="1:13" ht="15" customHeight="1">
      <c r="A2222" s="435"/>
      <c r="B2222" s="435"/>
      <c r="C2222" s="436" t="s">
        <v>17</v>
      </c>
      <c r="D2222" s="437" t="s">
        <v>17</v>
      </c>
      <c r="E2222" s="438"/>
      <c r="F2222" s="439" t="s">
        <v>6050</v>
      </c>
      <c r="G2222" s="440"/>
      <c r="H2222" s="441"/>
      <c r="I2222" s="439" t="s">
        <v>17</v>
      </c>
      <c r="J2222" s="442"/>
      <c r="K2222" s="190"/>
      <c r="L2222" s="190"/>
      <c r="M2222" s="205"/>
    </row>
    <row r="2223" spans="1:13" ht="15" customHeight="1">
      <c r="A2223" s="327"/>
      <c r="B2223" s="354" t="s">
        <v>5948</v>
      </c>
      <c r="C2223" s="356"/>
      <c r="D2223" s="356"/>
      <c r="E2223" s="356"/>
      <c r="F2223" s="634" t="s">
        <v>6051</v>
      </c>
      <c r="G2223" s="526"/>
      <c r="H2223" s="358"/>
      <c r="I2223" s="359"/>
      <c r="J2223" s="356"/>
      <c r="K2223" s="189">
        <v>20</v>
      </c>
      <c r="L2223" s="189"/>
      <c r="M2223" s="204"/>
    </row>
    <row r="2224" spans="1:13" ht="15" customHeight="1">
      <c r="A2224" s="327"/>
      <c r="B2224" s="354" t="s">
        <v>5949</v>
      </c>
      <c r="C2224" s="356"/>
      <c r="D2224" s="356"/>
      <c r="E2224" s="356"/>
      <c r="F2224" s="634" t="s">
        <v>6052</v>
      </c>
      <c r="G2224" s="526"/>
      <c r="H2224" s="358"/>
      <c r="I2224" s="359"/>
      <c r="J2224" s="356"/>
      <c r="K2224" s="189">
        <v>20</v>
      </c>
      <c r="L2224" s="189"/>
      <c r="M2224" s="204"/>
    </row>
    <row r="2225" spans="1:13" ht="15" customHeight="1">
      <c r="A2225" s="327"/>
      <c r="B2225" s="354" t="s">
        <v>5950</v>
      </c>
      <c r="C2225" s="356"/>
      <c r="D2225" s="356"/>
      <c r="E2225" s="356"/>
      <c r="F2225" s="634" t="s">
        <v>6053</v>
      </c>
      <c r="G2225" s="526"/>
      <c r="H2225" s="358"/>
      <c r="I2225" s="359"/>
      <c r="J2225" s="356"/>
      <c r="K2225" s="189">
        <v>20</v>
      </c>
      <c r="L2225" s="189"/>
      <c r="M2225" s="204"/>
    </row>
    <row r="2226" spans="1:13" ht="15" customHeight="1">
      <c r="A2226" s="327"/>
      <c r="B2226" s="354" t="s">
        <v>5951</v>
      </c>
      <c r="C2226" s="356"/>
      <c r="D2226" s="356"/>
      <c r="E2226" s="356"/>
      <c r="F2226" s="634" t="s">
        <v>6054</v>
      </c>
      <c r="G2226" s="526"/>
      <c r="H2226" s="358"/>
      <c r="I2226" s="359"/>
      <c r="J2226" s="356"/>
      <c r="K2226" s="189">
        <v>20</v>
      </c>
      <c r="L2226" s="189"/>
      <c r="M2226" s="204"/>
    </row>
    <row r="2227" spans="1:13" ht="15" customHeight="1">
      <c r="A2227" s="327"/>
      <c r="B2227" s="354" t="s">
        <v>5952</v>
      </c>
      <c r="C2227" s="356"/>
      <c r="D2227" s="356"/>
      <c r="E2227" s="356"/>
      <c r="F2227" s="634" t="s">
        <v>6055</v>
      </c>
      <c r="G2227" s="526"/>
      <c r="H2227" s="358"/>
      <c r="I2227" s="359"/>
      <c r="J2227" s="356"/>
      <c r="K2227" s="189">
        <v>20</v>
      </c>
      <c r="L2227" s="189"/>
      <c r="M2227" s="204"/>
    </row>
    <row r="2228" spans="1:13" ht="15" customHeight="1">
      <c r="A2228" s="327"/>
      <c r="B2228" s="354" t="s">
        <v>5953</v>
      </c>
      <c r="C2228" s="356"/>
      <c r="D2228" s="356"/>
      <c r="E2228" s="356"/>
      <c r="F2228" s="634" t="s">
        <v>6056</v>
      </c>
      <c r="G2228" s="526"/>
      <c r="H2228" s="358"/>
      <c r="I2228" s="359"/>
      <c r="J2228" s="356"/>
      <c r="K2228" s="189">
        <v>20</v>
      </c>
      <c r="L2228" s="189"/>
      <c r="M2228" s="204"/>
    </row>
    <row r="2229" spans="1:13" ht="15" customHeight="1">
      <c r="A2229" s="327"/>
      <c r="B2229" s="354" t="s">
        <v>5954</v>
      </c>
      <c r="C2229" s="356"/>
      <c r="D2229" s="356"/>
      <c r="E2229" s="356"/>
      <c r="F2229" s="634" t="s">
        <v>6057</v>
      </c>
      <c r="G2229" s="526"/>
      <c r="H2229" s="358"/>
      <c r="I2229" s="359"/>
      <c r="J2229" s="356"/>
      <c r="K2229" s="189">
        <v>20</v>
      </c>
      <c r="L2229" s="189"/>
      <c r="M2229" s="204"/>
    </row>
    <row r="2230" spans="1:13" ht="15" customHeight="1">
      <c r="A2230" s="327"/>
      <c r="B2230" s="354" t="s">
        <v>5955</v>
      </c>
      <c r="C2230" s="356"/>
      <c r="D2230" s="356"/>
      <c r="E2230" s="356"/>
      <c r="F2230" s="634" t="s">
        <v>6058</v>
      </c>
      <c r="G2230" s="526"/>
      <c r="H2230" s="358"/>
      <c r="I2230" s="359"/>
      <c r="J2230" s="356"/>
      <c r="K2230" s="189">
        <v>25</v>
      </c>
      <c r="L2230" s="189"/>
      <c r="M2230" s="204"/>
    </row>
    <row r="2231" spans="1:13" ht="15" customHeight="1">
      <c r="A2231" s="327"/>
      <c r="B2231" s="354" t="s">
        <v>5956</v>
      </c>
      <c r="C2231" s="356"/>
      <c r="D2231" s="356"/>
      <c r="E2231" s="356"/>
      <c r="F2231" s="634" t="s">
        <v>6059</v>
      </c>
      <c r="G2231" s="526"/>
      <c r="H2231" s="358"/>
      <c r="I2231" s="359"/>
      <c r="J2231" s="356"/>
      <c r="K2231" s="189">
        <v>25</v>
      </c>
      <c r="L2231" s="189"/>
      <c r="M2231" s="204"/>
    </row>
    <row r="2232" spans="1:13" ht="15" customHeight="1">
      <c r="A2232" s="327"/>
      <c r="B2232" s="354" t="s">
        <v>5957</v>
      </c>
      <c r="C2232" s="356"/>
      <c r="D2232" s="356"/>
      <c r="E2232" s="356"/>
      <c r="F2232" s="634" t="s">
        <v>6060</v>
      </c>
      <c r="G2232" s="526"/>
      <c r="H2232" s="358"/>
      <c r="I2232" s="359"/>
      <c r="J2232" s="356"/>
      <c r="K2232" s="189">
        <v>30</v>
      </c>
      <c r="L2232" s="189"/>
      <c r="M2232" s="204"/>
    </row>
    <row r="2233" spans="1:13" ht="15" customHeight="1">
      <c r="A2233" s="327"/>
      <c r="B2233" s="354" t="s">
        <v>5958</v>
      </c>
      <c r="C2233" s="356"/>
      <c r="D2233" s="356"/>
      <c r="E2233" s="356"/>
      <c r="F2233" s="634" t="s">
        <v>6061</v>
      </c>
      <c r="G2233" s="526"/>
      <c r="H2233" s="358"/>
      <c r="I2233" s="359"/>
      <c r="J2233" s="356"/>
      <c r="K2233" s="189">
        <v>25</v>
      </c>
      <c r="L2233" s="189"/>
      <c r="M2233" s="204"/>
    </row>
    <row r="2234" spans="1:13" ht="15" customHeight="1">
      <c r="A2234" s="327"/>
      <c r="B2234" s="354" t="s">
        <v>5959</v>
      </c>
      <c r="C2234" s="356"/>
      <c r="D2234" s="356"/>
      <c r="E2234" s="356"/>
      <c r="F2234" s="634" t="s">
        <v>6062</v>
      </c>
      <c r="G2234" s="526"/>
      <c r="H2234" s="358"/>
      <c r="I2234" s="359"/>
      <c r="J2234" s="356"/>
      <c r="K2234" s="189">
        <v>30</v>
      </c>
      <c r="L2234" s="189"/>
      <c r="M2234" s="204"/>
    </row>
    <row r="2235" spans="1:13" ht="15" customHeight="1">
      <c r="A2235" s="327"/>
      <c r="B2235" s="354" t="s">
        <v>5960</v>
      </c>
      <c r="C2235" s="356"/>
      <c r="D2235" s="356"/>
      <c r="E2235" s="356"/>
      <c r="F2235" s="634" t="s">
        <v>6063</v>
      </c>
      <c r="G2235" s="526"/>
      <c r="H2235" s="358"/>
      <c r="I2235" s="359"/>
      <c r="J2235" s="356"/>
      <c r="K2235" s="189">
        <v>30</v>
      </c>
      <c r="L2235" s="189"/>
      <c r="M2235" s="204"/>
    </row>
    <row r="2236" spans="1:13" ht="15" customHeight="1">
      <c r="A2236" s="327"/>
      <c r="B2236" s="354" t="s">
        <v>5961</v>
      </c>
      <c r="C2236" s="356"/>
      <c r="D2236" s="356"/>
      <c r="E2236" s="356"/>
      <c r="F2236" s="634" t="s">
        <v>6064</v>
      </c>
      <c r="G2236" s="526"/>
      <c r="H2236" s="358"/>
      <c r="I2236" s="359"/>
      <c r="J2236" s="356"/>
      <c r="K2236" s="189">
        <v>30</v>
      </c>
      <c r="L2236" s="189"/>
      <c r="M2236" s="204"/>
    </row>
    <row r="2237" spans="1:13" ht="15" customHeight="1">
      <c r="A2237" s="327"/>
      <c r="B2237" s="354" t="s">
        <v>5240</v>
      </c>
      <c r="C2237" s="356"/>
      <c r="D2237" s="356"/>
      <c r="E2237" s="356"/>
      <c r="F2237" s="634" t="s">
        <v>5095</v>
      </c>
      <c r="G2237" s="526"/>
      <c r="H2237" s="358"/>
      <c r="I2237" s="359"/>
      <c r="J2237" s="356"/>
      <c r="K2237" s="189">
        <v>40</v>
      </c>
      <c r="L2237" s="189"/>
      <c r="M2237" s="204"/>
    </row>
    <row r="2238" spans="1:13" ht="15" customHeight="1">
      <c r="A2238" s="327"/>
      <c r="B2238" s="354" t="s">
        <v>5349</v>
      </c>
      <c r="C2238" s="356"/>
      <c r="D2238" s="356"/>
      <c r="E2238" s="356"/>
      <c r="F2238" s="634" t="s">
        <v>5348</v>
      </c>
      <c r="G2238" s="526"/>
      <c r="H2238" s="358"/>
      <c r="I2238" s="359"/>
      <c r="J2238" s="356"/>
      <c r="K2238" s="189">
        <v>110</v>
      </c>
      <c r="L2238" s="189"/>
      <c r="M2238" s="204"/>
    </row>
    <row r="2239" spans="1:13" ht="15" customHeight="1">
      <c r="A2239" s="327"/>
      <c r="B2239" s="354" t="s">
        <v>5241</v>
      </c>
      <c r="C2239" s="327"/>
      <c r="D2239" s="327"/>
      <c r="E2239" s="327"/>
      <c r="F2239" s="329" t="s">
        <v>5093</v>
      </c>
      <c r="G2239" s="330"/>
      <c r="H2239" s="331"/>
      <c r="I2239" s="332"/>
      <c r="J2239" s="327"/>
      <c r="K2239" s="189">
        <v>100</v>
      </c>
      <c r="L2239" s="189"/>
      <c r="M2239" s="204"/>
    </row>
    <row r="2240" spans="1:13" ht="15" customHeight="1">
      <c r="A2240" s="327"/>
      <c r="B2240" s="354" t="s">
        <v>5242</v>
      </c>
      <c r="C2240" s="327"/>
      <c r="D2240" s="327"/>
      <c r="E2240" s="327"/>
      <c r="F2240" s="329" t="s">
        <v>5094</v>
      </c>
      <c r="G2240" s="330"/>
      <c r="H2240" s="331"/>
      <c r="I2240" s="332"/>
      <c r="J2240" s="327"/>
      <c r="K2240" s="189">
        <v>80</v>
      </c>
      <c r="L2240" s="189"/>
      <c r="M2240" s="204"/>
    </row>
    <row r="2241" spans="1:13" ht="15" customHeight="1">
      <c r="A2241" s="327"/>
      <c r="B2241" s="354" t="s">
        <v>7917</v>
      </c>
      <c r="C2241" s="327"/>
      <c r="D2241" s="327"/>
      <c r="E2241" s="327"/>
      <c r="F2241" s="634" t="s">
        <v>7918</v>
      </c>
      <c r="G2241" s="330"/>
      <c r="H2241" s="331"/>
      <c r="I2241" s="332"/>
      <c r="J2241" s="327"/>
      <c r="K2241" s="189">
        <v>40</v>
      </c>
      <c r="L2241" s="189"/>
      <c r="M2241" s="204"/>
    </row>
    <row r="2242" spans="1:13" ht="15" customHeight="1">
      <c r="A2242" s="327"/>
      <c r="B2242" s="354" t="s">
        <v>7919</v>
      </c>
      <c r="C2242" s="327"/>
      <c r="D2242" s="327"/>
      <c r="E2242" s="327"/>
      <c r="F2242" s="634" t="s">
        <v>7920</v>
      </c>
      <c r="G2242" s="330"/>
      <c r="H2242" s="331"/>
      <c r="I2242" s="332"/>
      <c r="J2242" s="327"/>
      <c r="K2242" s="189">
        <v>60</v>
      </c>
      <c r="L2242" s="189"/>
      <c r="M2242" s="204"/>
    </row>
    <row r="2243" spans="1:13" ht="15" customHeight="1">
      <c r="A2243" s="327"/>
      <c r="B2243" s="354" t="s">
        <v>7921</v>
      </c>
      <c r="C2243" s="327"/>
      <c r="D2243" s="327"/>
      <c r="E2243" s="327"/>
      <c r="F2243" s="634" t="s">
        <v>7922</v>
      </c>
      <c r="G2243" s="330"/>
      <c r="H2243" s="331"/>
      <c r="I2243" s="332"/>
      <c r="J2243" s="327"/>
      <c r="K2243" s="189">
        <v>50</v>
      </c>
      <c r="L2243" s="189"/>
      <c r="M2243" s="204"/>
    </row>
    <row r="2244" spans="1:13" ht="15" customHeight="1">
      <c r="A2244" s="435"/>
      <c r="B2244" s="435"/>
      <c r="C2244" s="436"/>
      <c r="D2244" s="437"/>
      <c r="E2244" s="438"/>
      <c r="F2244" s="439" t="s">
        <v>7499</v>
      </c>
      <c r="G2244" s="440"/>
      <c r="H2244" s="441"/>
      <c r="I2244" s="439"/>
      <c r="J2244" s="442"/>
      <c r="K2244" s="190"/>
      <c r="L2244" s="190"/>
      <c r="M2244" s="205"/>
    </row>
    <row r="2245" spans="1:13" ht="15" customHeight="1">
      <c r="A2245" s="327"/>
      <c r="B2245" s="354" t="s">
        <v>7500</v>
      </c>
      <c r="C2245" s="327"/>
      <c r="D2245" s="327"/>
      <c r="E2245" s="327"/>
      <c r="F2245" s="329" t="s">
        <v>7501</v>
      </c>
      <c r="G2245" s="330"/>
      <c r="H2245" s="331"/>
      <c r="I2245" s="332"/>
      <c r="J2245" s="327"/>
      <c r="K2245" s="189">
        <v>250</v>
      </c>
      <c r="L2245" s="189"/>
      <c r="M2245" s="204"/>
    </row>
    <row r="2246" spans="1:13" ht="15" customHeight="1">
      <c r="A2246" s="327"/>
      <c r="B2246" s="354" t="s">
        <v>7502</v>
      </c>
      <c r="C2246" s="327"/>
      <c r="D2246" s="327"/>
      <c r="E2246" s="327"/>
      <c r="F2246" s="329" t="s">
        <v>7503</v>
      </c>
      <c r="G2246" s="330"/>
      <c r="H2246" s="331"/>
      <c r="I2246" s="332"/>
      <c r="J2246" s="327"/>
      <c r="K2246" s="189">
        <v>270</v>
      </c>
      <c r="L2246" s="189"/>
      <c r="M2246" s="204"/>
    </row>
    <row r="2247" spans="1:13" ht="15" customHeight="1">
      <c r="A2247" s="327"/>
      <c r="B2247" s="354" t="s">
        <v>7504</v>
      </c>
      <c r="C2247" s="327"/>
      <c r="D2247" s="327"/>
      <c r="E2247" s="327"/>
      <c r="F2247" s="329" t="s">
        <v>7505</v>
      </c>
      <c r="G2247" s="330"/>
      <c r="H2247" s="331"/>
      <c r="I2247" s="332"/>
      <c r="J2247" s="327"/>
      <c r="K2247" s="189">
        <v>290</v>
      </c>
      <c r="L2247" s="189"/>
      <c r="M2247" s="204"/>
    </row>
    <row r="2248" spans="1:13" ht="15" customHeight="1">
      <c r="A2248" s="327"/>
      <c r="B2248" s="354" t="s">
        <v>7506</v>
      </c>
      <c r="C2248" s="327"/>
      <c r="D2248" s="327"/>
      <c r="E2248" s="327"/>
      <c r="F2248" s="329" t="s">
        <v>7507</v>
      </c>
      <c r="G2248" s="330"/>
      <c r="H2248" s="331"/>
      <c r="I2248" s="332"/>
      <c r="J2248" s="327"/>
      <c r="K2248" s="189">
        <v>310</v>
      </c>
      <c r="L2248" s="189"/>
      <c r="M2248" s="204"/>
    </row>
    <row r="2249" spans="1:13" ht="15" customHeight="1">
      <c r="A2249" s="327"/>
      <c r="B2249" s="354" t="s">
        <v>7508</v>
      </c>
      <c r="C2249" s="327"/>
      <c r="D2249" s="327"/>
      <c r="E2249" s="327"/>
      <c r="F2249" s="329" t="s">
        <v>7509</v>
      </c>
      <c r="G2249" s="330"/>
      <c r="H2249" s="331"/>
      <c r="I2249" s="332"/>
      <c r="J2249" s="327"/>
      <c r="K2249" s="189">
        <v>330</v>
      </c>
      <c r="L2249" s="189"/>
      <c r="M2249" s="204"/>
    </row>
    <row r="2250" spans="1:13" ht="15" customHeight="1">
      <c r="A2250" s="327"/>
      <c r="B2250" s="354" t="s">
        <v>7510</v>
      </c>
      <c r="C2250" s="327"/>
      <c r="D2250" s="327"/>
      <c r="E2250" s="327"/>
      <c r="F2250" s="329" t="s">
        <v>7511</v>
      </c>
      <c r="G2250" s="330"/>
      <c r="H2250" s="331"/>
      <c r="I2250" s="332"/>
      <c r="J2250" s="327"/>
      <c r="K2250" s="189">
        <v>370</v>
      </c>
      <c r="L2250" s="189"/>
      <c r="M2250" s="204"/>
    </row>
    <row r="2251" spans="1:13" ht="15" customHeight="1">
      <c r="A2251" s="435"/>
      <c r="B2251" s="435"/>
      <c r="C2251" s="436"/>
      <c r="D2251" s="437"/>
      <c r="E2251" s="438"/>
      <c r="F2251" s="439" t="s">
        <v>6065</v>
      </c>
      <c r="G2251" s="440"/>
      <c r="H2251" s="441"/>
      <c r="I2251" s="439"/>
      <c r="J2251" s="442"/>
      <c r="K2251" s="190"/>
      <c r="L2251" s="190"/>
      <c r="M2251" s="205"/>
    </row>
    <row r="2252" spans="1:13" ht="15" customHeight="1">
      <c r="A2252" s="327"/>
      <c r="B2252" s="354" t="s">
        <v>5964</v>
      </c>
      <c r="C2252" s="356"/>
      <c r="D2252" s="356"/>
      <c r="E2252" s="356"/>
      <c r="F2252" s="634" t="s">
        <v>6068</v>
      </c>
      <c r="G2252" s="330"/>
      <c r="H2252" s="331"/>
      <c r="I2252" s="332"/>
      <c r="J2252" s="327"/>
      <c r="K2252" s="189">
        <v>30</v>
      </c>
      <c r="L2252" s="189"/>
      <c r="M2252" s="204"/>
    </row>
    <row r="2253" spans="1:13" ht="15" customHeight="1">
      <c r="A2253" s="327"/>
      <c r="B2253" s="354" t="s">
        <v>5965</v>
      </c>
      <c r="C2253" s="356"/>
      <c r="D2253" s="356"/>
      <c r="E2253" s="356"/>
      <c r="F2253" s="634" t="s">
        <v>6069</v>
      </c>
      <c r="G2253" s="330"/>
      <c r="H2253" s="331"/>
      <c r="I2253" s="332"/>
      <c r="J2253" s="327"/>
      <c r="K2253" s="189">
        <v>30</v>
      </c>
      <c r="L2253" s="189"/>
      <c r="M2253" s="204"/>
    </row>
    <row r="2254" spans="1:13" ht="15" customHeight="1">
      <c r="A2254" s="327"/>
      <c r="B2254" s="354" t="s">
        <v>5962</v>
      </c>
      <c r="C2254" s="356"/>
      <c r="D2254" s="356"/>
      <c r="E2254" s="356"/>
      <c r="F2254" s="634" t="s">
        <v>6066</v>
      </c>
      <c r="G2254" s="330"/>
      <c r="H2254" s="331"/>
      <c r="I2254" s="332"/>
      <c r="J2254" s="327"/>
      <c r="K2254" s="189">
        <v>35</v>
      </c>
      <c r="L2254" s="189"/>
      <c r="M2254" s="204"/>
    </row>
    <row r="2255" spans="1:13" ht="15" customHeight="1">
      <c r="A2255" s="327"/>
      <c r="B2255" s="354" t="s">
        <v>5963</v>
      </c>
      <c r="C2255" s="356"/>
      <c r="D2255" s="356"/>
      <c r="E2255" s="356"/>
      <c r="F2255" s="634" t="s">
        <v>6067</v>
      </c>
      <c r="G2255" s="330"/>
      <c r="H2255" s="331"/>
      <c r="I2255" s="332"/>
      <c r="J2255" s="327"/>
      <c r="K2255" s="189">
        <v>35</v>
      </c>
      <c r="L2255" s="189"/>
      <c r="M2255" s="204"/>
    </row>
    <row r="2256" spans="1:13" ht="15" customHeight="1">
      <c r="A2256" s="327"/>
      <c r="B2256" s="354" t="s">
        <v>5244</v>
      </c>
      <c r="C2256" s="327"/>
      <c r="D2256" s="327"/>
      <c r="E2256" s="327"/>
      <c r="F2256" s="329" t="s">
        <v>5101</v>
      </c>
      <c r="G2256" s="330"/>
      <c r="H2256" s="331"/>
      <c r="I2256" s="332"/>
      <c r="J2256" s="327"/>
      <c r="K2256" s="189">
        <v>80</v>
      </c>
      <c r="L2256" s="189"/>
      <c r="M2256" s="204"/>
    </row>
    <row r="2257" spans="1:13" ht="15" customHeight="1">
      <c r="A2257" s="327"/>
      <c r="B2257" s="354" t="s">
        <v>5245</v>
      </c>
      <c r="C2257" s="327"/>
      <c r="D2257" s="327"/>
      <c r="E2257" s="327"/>
      <c r="F2257" s="329" t="s">
        <v>5102</v>
      </c>
      <c r="G2257" s="330"/>
      <c r="H2257" s="331"/>
      <c r="I2257" s="332"/>
      <c r="J2257" s="327"/>
      <c r="K2257" s="189">
        <v>80</v>
      </c>
      <c r="L2257" s="189"/>
      <c r="M2257" s="204"/>
    </row>
    <row r="2258" spans="1:13" ht="15" customHeight="1">
      <c r="A2258" s="327"/>
      <c r="B2258" s="354" t="s">
        <v>5346</v>
      </c>
      <c r="C2258" s="327"/>
      <c r="D2258" s="327"/>
      <c r="E2258" s="327"/>
      <c r="F2258" s="329" t="s">
        <v>5344</v>
      </c>
      <c r="G2258" s="330"/>
      <c r="H2258" s="331"/>
      <c r="I2258" s="332"/>
      <c r="J2258" s="327"/>
      <c r="K2258" s="189">
        <v>90</v>
      </c>
      <c r="L2258" s="189"/>
      <c r="M2258" s="204"/>
    </row>
    <row r="2259" spans="1:13" ht="15" customHeight="1">
      <c r="A2259" s="327"/>
      <c r="B2259" s="354" t="s">
        <v>5347</v>
      </c>
      <c r="C2259" s="327"/>
      <c r="D2259" s="327"/>
      <c r="E2259" s="327"/>
      <c r="F2259" s="329" t="s">
        <v>5345</v>
      </c>
      <c r="G2259" s="330"/>
      <c r="H2259" s="331"/>
      <c r="I2259" s="332"/>
      <c r="J2259" s="327"/>
      <c r="K2259" s="189">
        <v>105</v>
      </c>
      <c r="L2259" s="189"/>
      <c r="M2259" s="204"/>
    </row>
    <row r="2260" spans="1:13" ht="15" customHeight="1">
      <c r="A2260" s="327"/>
      <c r="B2260" s="354" t="s">
        <v>5243</v>
      </c>
      <c r="C2260" s="327"/>
      <c r="D2260" s="327"/>
      <c r="E2260" s="327"/>
      <c r="F2260" s="329" t="s">
        <v>5103</v>
      </c>
      <c r="G2260" s="330"/>
      <c r="H2260" s="331"/>
      <c r="I2260" s="332"/>
      <c r="J2260" s="327"/>
      <c r="K2260" s="189">
        <v>70</v>
      </c>
      <c r="L2260" s="189"/>
      <c r="M2260" s="204"/>
    </row>
    <row r="2261" spans="1:13" ht="15" customHeight="1">
      <c r="A2261" s="435"/>
      <c r="B2261" s="435"/>
      <c r="C2261" s="436"/>
      <c r="D2261" s="437"/>
      <c r="E2261" s="438"/>
      <c r="F2261" s="439" t="s">
        <v>6070</v>
      </c>
      <c r="G2261" s="440"/>
      <c r="H2261" s="441"/>
      <c r="I2261" s="439"/>
      <c r="J2261" s="442"/>
      <c r="K2261" s="190"/>
      <c r="L2261" s="190"/>
      <c r="M2261" s="205"/>
    </row>
    <row r="2262" spans="1:13" ht="15" customHeight="1">
      <c r="A2262" s="327"/>
      <c r="B2262" s="354" t="s">
        <v>7923</v>
      </c>
      <c r="C2262" s="327"/>
      <c r="D2262" s="327"/>
      <c r="E2262" s="327"/>
      <c r="F2262" s="634" t="s">
        <v>7924</v>
      </c>
      <c r="G2262" s="330"/>
      <c r="H2262" s="331"/>
      <c r="I2262" s="332"/>
      <c r="J2262" s="327"/>
      <c r="K2262" s="189">
        <v>90</v>
      </c>
      <c r="L2262" s="189"/>
      <c r="M2262" s="204"/>
    </row>
    <row r="2263" spans="1:13" ht="15" customHeight="1">
      <c r="A2263" s="327"/>
      <c r="B2263" s="354" t="s">
        <v>7925</v>
      </c>
      <c r="C2263" s="327"/>
      <c r="D2263" s="327"/>
      <c r="E2263" s="327"/>
      <c r="F2263" s="634" t="s">
        <v>7926</v>
      </c>
      <c r="G2263" s="330"/>
      <c r="H2263" s="331"/>
      <c r="I2263" s="332"/>
      <c r="J2263" s="327"/>
      <c r="K2263" s="189">
        <v>190</v>
      </c>
      <c r="L2263" s="189"/>
      <c r="M2263" s="204"/>
    </row>
    <row r="2264" spans="1:13" ht="15" customHeight="1">
      <c r="A2264" s="327"/>
      <c r="B2264" s="354" t="s">
        <v>7927</v>
      </c>
      <c r="C2264" s="327"/>
      <c r="D2264" s="327"/>
      <c r="E2264" s="327"/>
      <c r="F2264" s="634" t="s">
        <v>7928</v>
      </c>
      <c r="G2264" s="330"/>
      <c r="H2264" s="331"/>
      <c r="I2264" s="332"/>
      <c r="J2264" s="327"/>
      <c r="K2264" s="189">
        <v>80</v>
      </c>
      <c r="L2264" s="189"/>
      <c r="M2264" s="204"/>
    </row>
    <row r="2265" spans="1:13" ht="15" customHeight="1">
      <c r="A2265" s="327"/>
      <c r="B2265" s="354" t="s">
        <v>7929</v>
      </c>
      <c r="C2265" s="327"/>
      <c r="D2265" s="327"/>
      <c r="E2265" s="327"/>
      <c r="F2265" s="634" t="s">
        <v>7930</v>
      </c>
      <c r="G2265" s="330"/>
      <c r="H2265" s="331"/>
      <c r="I2265" s="332"/>
      <c r="J2265" s="327"/>
      <c r="K2265" s="189">
        <v>120</v>
      </c>
      <c r="L2265" s="189"/>
      <c r="M2265" s="204"/>
    </row>
    <row r="2266" spans="1:13" ht="15" customHeight="1">
      <c r="A2266" s="327"/>
      <c r="B2266" s="354" t="s">
        <v>7931</v>
      </c>
      <c r="C2266" s="327"/>
      <c r="D2266" s="327"/>
      <c r="E2266" s="327"/>
      <c r="F2266" s="361" t="s">
        <v>7932</v>
      </c>
      <c r="G2266" s="330"/>
      <c r="H2266" s="331"/>
      <c r="I2266" s="332"/>
      <c r="J2266" s="327"/>
      <c r="K2266" s="189">
        <v>60</v>
      </c>
      <c r="L2266" s="189"/>
      <c r="M2266" s="204"/>
    </row>
    <row r="2267" spans="1:13" ht="15" customHeight="1">
      <c r="A2267" s="327"/>
      <c r="B2267" s="354" t="s">
        <v>7933</v>
      </c>
      <c r="C2267" s="327"/>
      <c r="D2267" s="327"/>
      <c r="E2267" s="327"/>
      <c r="F2267" s="361" t="s">
        <v>7934</v>
      </c>
      <c r="G2267" s="330"/>
      <c r="H2267" s="331"/>
      <c r="I2267" s="332"/>
      <c r="J2267" s="327"/>
      <c r="K2267" s="189">
        <v>80</v>
      </c>
      <c r="L2267" s="189"/>
      <c r="M2267" s="204"/>
    </row>
    <row r="2268" spans="1:13" ht="15" customHeight="1">
      <c r="A2268" s="327"/>
      <c r="B2268" s="354" t="s">
        <v>7935</v>
      </c>
      <c r="C2268" s="327"/>
      <c r="D2268" s="327"/>
      <c r="E2268" s="327"/>
      <c r="F2268" s="361" t="s">
        <v>7936</v>
      </c>
      <c r="G2268" s="330"/>
      <c r="H2268" s="331"/>
      <c r="I2268" s="332"/>
      <c r="J2268" s="327"/>
      <c r="K2268" s="189">
        <v>60</v>
      </c>
      <c r="L2268" s="189"/>
      <c r="M2268" s="204"/>
    </row>
    <row r="2269" spans="1:13" ht="15" customHeight="1">
      <c r="A2269" s="327"/>
      <c r="B2269" s="354" t="s">
        <v>7937</v>
      </c>
      <c r="C2269" s="327"/>
      <c r="D2269" s="327"/>
      <c r="E2269" s="327"/>
      <c r="F2269" s="361" t="s">
        <v>7938</v>
      </c>
      <c r="G2269" s="330"/>
      <c r="H2269" s="331"/>
      <c r="I2269" s="332"/>
      <c r="J2269" s="327"/>
      <c r="K2269" s="189">
        <v>90</v>
      </c>
      <c r="L2269" s="189"/>
      <c r="M2269" s="204"/>
    </row>
    <row r="2270" spans="1:13" ht="15" customHeight="1">
      <c r="A2270" s="327"/>
      <c r="B2270" s="328" t="s">
        <v>6024</v>
      </c>
      <c r="C2270" s="327"/>
      <c r="D2270" s="327"/>
      <c r="E2270" s="327"/>
      <c r="F2270" s="329" t="s">
        <v>6129</v>
      </c>
      <c r="G2270" s="330"/>
      <c r="H2270" s="331"/>
      <c r="I2270" s="332"/>
      <c r="J2270" s="327"/>
      <c r="K2270" s="189">
        <v>20</v>
      </c>
      <c r="L2270" s="189"/>
      <c r="M2270" s="204"/>
    </row>
    <row r="2271" spans="1:13" ht="15" customHeight="1">
      <c r="A2271" s="327"/>
      <c r="B2271" s="328" t="s">
        <v>6025</v>
      </c>
      <c r="C2271" s="327"/>
      <c r="D2271" s="327"/>
      <c r="E2271" s="327"/>
      <c r="F2271" s="329" t="s">
        <v>6130</v>
      </c>
      <c r="G2271" s="330"/>
      <c r="H2271" s="331"/>
      <c r="I2271" s="332"/>
      <c r="J2271" s="327"/>
      <c r="K2271" s="189">
        <v>20</v>
      </c>
      <c r="L2271" s="189"/>
      <c r="M2271" s="204"/>
    </row>
    <row r="2272" spans="1:13" ht="15" customHeight="1">
      <c r="A2272" s="327"/>
      <c r="B2272" s="328" t="s">
        <v>6026</v>
      </c>
      <c r="C2272" s="327"/>
      <c r="D2272" s="327"/>
      <c r="E2272" s="327"/>
      <c r="F2272" s="329" t="s">
        <v>6131</v>
      </c>
      <c r="G2272" s="330"/>
      <c r="H2272" s="331"/>
      <c r="I2272" s="332"/>
      <c r="J2272" s="327"/>
      <c r="K2272" s="189">
        <v>25</v>
      </c>
      <c r="L2272" s="189"/>
      <c r="M2272" s="204"/>
    </row>
    <row r="2273" spans="1:13" ht="15" customHeight="1">
      <c r="A2273" s="327"/>
      <c r="B2273" s="328" t="s">
        <v>6027</v>
      </c>
      <c r="C2273" s="327"/>
      <c r="D2273" s="327"/>
      <c r="E2273" s="327"/>
      <c r="F2273" s="329" t="s">
        <v>6132</v>
      </c>
      <c r="G2273" s="330"/>
      <c r="H2273" s="331"/>
      <c r="I2273" s="332"/>
      <c r="J2273" s="327"/>
      <c r="K2273" s="189">
        <v>15</v>
      </c>
      <c r="L2273" s="189"/>
      <c r="M2273" s="204"/>
    </row>
    <row r="2274" spans="1:13" ht="15" customHeight="1">
      <c r="A2274" s="327"/>
      <c r="B2274" s="328" t="s">
        <v>6028</v>
      </c>
      <c r="C2274" s="327"/>
      <c r="D2274" s="327"/>
      <c r="E2274" s="327"/>
      <c r="F2274" s="329" t="s">
        <v>6133</v>
      </c>
      <c r="G2274" s="330"/>
      <c r="H2274" s="331"/>
      <c r="I2274" s="332"/>
      <c r="J2274" s="327"/>
      <c r="K2274" s="189">
        <v>20</v>
      </c>
      <c r="L2274" s="189"/>
      <c r="M2274" s="204"/>
    </row>
    <row r="2275" spans="1:13" ht="15" customHeight="1">
      <c r="A2275" s="327"/>
      <c r="B2275" s="328" t="s">
        <v>6029</v>
      </c>
      <c r="C2275" s="327"/>
      <c r="D2275" s="327"/>
      <c r="E2275" s="327"/>
      <c r="F2275" s="329" t="s">
        <v>6134</v>
      </c>
      <c r="G2275" s="330"/>
      <c r="H2275" s="331"/>
      <c r="I2275" s="332"/>
      <c r="J2275" s="327"/>
      <c r="K2275" s="189">
        <v>20</v>
      </c>
      <c r="L2275" s="189"/>
      <c r="M2275" s="204"/>
    </row>
    <row r="2276" spans="1:13" ht="15" customHeight="1">
      <c r="A2276" s="327"/>
      <c r="B2276" s="328" t="s">
        <v>6030</v>
      </c>
      <c r="C2276" s="327"/>
      <c r="D2276" s="327"/>
      <c r="E2276" s="327"/>
      <c r="F2276" s="329" t="s">
        <v>6135</v>
      </c>
      <c r="G2276" s="330"/>
      <c r="H2276" s="331"/>
      <c r="I2276" s="332"/>
      <c r="J2276" s="327"/>
      <c r="K2276" s="189">
        <v>25</v>
      </c>
      <c r="L2276" s="189"/>
      <c r="M2276" s="204"/>
    </row>
    <row r="2277" spans="1:13" ht="15" customHeight="1">
      <c r="A2277" s="327"/>
      <c r="B2277" s="328" t="s">
        <v>6045</v>
      </c>
      <c r="C2277" s="327"/>
      <c r="D2277" s="327"/>
      <c r="E2277" s="327"/>
      <c r="F2277" s="329" t="s">
        <v>6150</v>
      </c>
      <c r="G2277" s="330"/>
      <c r="H2277" s="331"/>
      <c r="I2277" s="332"/>
      <c r="J2277" s="327"/>
      <c r="K2277" s="189">
        <v>15</v>
      </c>
      <c r="L2277" s="189"/>
      <c r="M2277" s="204"/>
    </row>
    <row r="2278" spans="1:13" ht="15" customHeight="1">
      <c r="A2278" s="327"/>
      <c r="B2278" s="328" t="s">
        <v>6046</v>
      </c>
      <c r="C2278" s="327"/>
      <c r="D2278" s="327"/>
      <c r="E2278" s="327"/>
      <c r="F2278" s="329" t="s">
        <v>6151</v>
      </c>
      <c r="G2278" s="330"/>
      <c r="H2278" s="331"/>
      <c r="I2278" s="332"/>
      <c r="J2278" s="327"/>
      <c r="K2278" s="189">
        <v>20</v>
      </c>
      <c r="L2278" s="189"/>
      <c r="M2278" s="204"/>
    </row>
    <row r="2279" spans="1:13" ht="15" customHeight="1">
      <c r="A2279" s="327"/>
      <c r="B2279" s="328" t="s">
        <v>6047</v>
      </c>
      <c r="C2279" s="327"/>
      <c r="D2279" s="327"/>
      <c r="E2279" s="327"/>
      <c r="F2279" s="329" t="s">
        <v>6152</v>
      </c>
      <c r="G2279" s="330"/>
      <c r="H2279" s="331"/>
      <c r="I2279" s="332"/>
      <c r="J2279" s="327"/>
      <c r="K2279" s="189">
        <v>20</v>
      </c>
      <c r="L2279" s="189"/>
      <c r="M2279" s="204"/>
    </row>
    <row r="2280" spans="1:13" ht="15" customHeight="1">
      <c r="A2280" s="327"/>
      <c r="B2280" s="328" t="s">
        <v>6048</v>
      </c>
      <c r="C2280" s="327"/>
      <c r="D2280" s="327"/>
      <c r="E2280" s="327"/>
      <c r="F2280" s="329" t="s">
        <v>6153</v>
      </c>
      <c r="G2280" s="330"/>
      <c r="H2280" s="331"/>
      <c r="I2280" s="332"/>
      <c r="J2280" s="327"/>
      <c r="K2280" s="189">
        <v>15</v>
      </c>
      <c r="L2280" s="189"/>
      <c r="M2280" s="204"/>
    </row>
    <row r="2281" spans="1:13" ht="15" customHeight="1">
      <c r="A2281" s="327"/>
      <c r="B2281" s="328" t="s">
        <v>6049</v>
      </c>
      <c r="C2281" s="327"/>
      <c r="D2281" s="327"/>
      <c r="E2281" s="327"/>
      <c r="F2281" s="329" t="s">
        <v>6154</v>
      </c>
      <c r="G2281" s="330"/>
      <c r="H2281" s="331"/>
      <c r="I2281" s="332"/>
      <c r="J2281" s="327"/>
      <c r="K2281" s="189">
        <v>20</v>
      </c>
      <c r="L2281" s="189"/>
      <c r="M2281" s="204"/>
    </row>
    <row r="2282" spans="1:13" ht="15" customHeight="1">
      <c r="A2282" s="327"/>
      <c r="B2282" s="328" t="s">
        <v>5991</v>
      </c>
      <c r="C2282" s="327"/>
      <c r="D2282" s="327"/>
      <c r="E2282" s="327"/>
      <c r="F2282" s="329" t="s">
        <v>6096</v>
      </c>
      <c r="G2282" s="330"/>
      <c r="H2282" s="331"/>
      <c r="I2282" s="332"/>
      <c r="J2282" s="327"/>
      <c r="K2282" s="189">
        <v>20</v>
      </c>
      <c r="L2282" s="189"/>
      <c r="M2282" s="204"/>
    </row>
    <row r="2283" spans="1:13" ht="15" customHeight="1">
      <c r="A2283" s="327"/>
      <c r="B2283" s="328" t="s">
        <v>5992</v>
      </c>
      <c r="C2283" s="327"/>
      <c r="D2283" s="327"/>
      <c r="E2283" s="327"/>
      <c r="F2283" s="329" t="s">
        <v>6097</v>
      </c>
      <c r="G2283" s="330"/>
      <c r="H2283" s="331"/>
      <c r="I2283" s="332"/>
      <c r="J2283" s="327"/>
      <c r="K2283" s="189">
        <v>25</v>
      </c>
      <c r="L2283" s="189"/>
      <c r="M2283" s="204"/>
    </row>
    <row r="2284" spans="1:13" ht="15" customHeight="1">
      <c r="A2284" s="327"/>
      <c r="B2284" s="328" t="s">
        <v>5993</v>
      </c>
      <c r="C2284" s="327"/>
      <c r="D2284" s="327"/>
      <c r="E2284" s="327"/>
      <c r="F2284" s="329" t="s">
        <v>6098</v>
      </c>
      <c r="G2284" s="330"/>
      <c r="H2284" s="331"/>
      <c r="I2284" s="332"/>
      <c r="J2284" s="327"/>
      <c r="K2284" s="189">
        <v>25</v>
      </c>
      <c r="L2284" s="189"/>
      <c r="M2284" s="204"/>
    </row>
    <row r="2285" spans="1:13" ht="15" customHeight="1">
      <c r="A2285" s="327"/>
      <c r="B2285" s="328" t="s">
        <v>5994</v>
      </c>
      <c r="C2285" s="327"/>
      <c r="D2285" s="327"/>
      <c r="E2285" s="327"/>
      <c r="F2285" s="329" t="s">
        <v>6099</v>
      </c>
      <c r="G2285" s="330"/>
      <c r="H2285" s="331"/>
      <c r="I2285" s="332"/>
      <c r="J2285" s="327"/>
      <c r="K2285" s="189">
        <v>20</v>
      </c>
      <c r="L2285" s="189"/>
      <c r="M2285" s="204"/>
    </row>
    <row r="2286" spans="1:13" ht="15" customHeight="1">
      <c r="A2286" s="327"/>
      <c r="B2286" s="328" t="s">
        <v>5995</v>
      </c>
      <c r="C2286" s="327"/>
      <c r="D2286" s="327"/>
      <c r="E2286" s="327"/>
      <c r="F2286" s="329" t="s">
        <v>6100</v>
      </c>
      <c r="G2286" s="330"/>
      <c r="H2286" s="331"/>
      <c r="I2286" s="332"/>
      <c r="J2286" s="327"/>
      <c r="K2286" s="189">
        <v>25</v>
      </c>
      <c r="L2286" s="189"/>
      <c r="M2286" s="204"/>
    </row>
    <row r="2287" spans="1:13" ht="15" customHeight="1">
      <c r="A2287" s="327"/>
      <c r="B2287" s="328" t="s">
        <v>6012</v>
      </c>
      <c r="C2287" s="327"/>
      <c r="D2287" s="327"/>
      <c r="E2287" s="327"/>
      <c r="F2287" s="329" t="s">
        <v>6117</v>
      </c>
      <c r="G2287" s="330"/>
      <c r="H2287" s="331"/>
      <c r="I2287" s="332"/>
      <c r="J2287" s="327"/>
      <c r="K2287" s="189">
        <v>35</v>
      </c>
      <c r="L2287" s="189"/>
      <c r="M2287" s="204"/>
    </row>
    <row r="2288" spans="1:13" ht="15" customHeight="1">
      <c r="A2288" s="327"/>
      <c r="B2288" s="328" t="s">
        <v>6013</v>
      </c>
      <c r="C2288" s="327"/>
      <c r="D2288" s="327"/>
      <c r="E2288" s="327"/>
      <c r="F2288" s="329" t="s">
        <v>6118</v>
      </c>
      <c r="G2288" s="330"/>
      <c r="H2288" s="331"/>
      <c r="I2288" s="332"/>
      <c r="J2288" s="327"/>
      <c r="K2288" s="189">
        <v>35</v>
      </c>
      <c r="L2288" s="189"/>
      <c r="M2288" s="204"/>
    </row>
    <row r="2289" spans="1:13" ht="15" customHeight="1">
      <c r="A2289" s="327"/>
      <c r="B2289" s="328" t="s">
        <v>6014</v>
      </c>
      <c r="C2289" s="327"/>
      <c r="D2289" s="327"/>
      <c r="E2289" s="327"/>
      <c r="F2289" s="329" t="s">
        <v>6119</v>
      </c>
      <c r="G2289" s="330"/>
      <c r="H2289" s="331"/>
      <c r="I2289" s="332"/>
      <c r="J2289" s="327"/>
      <c r="K2289" s="189">
        <v>30</v>
      </c>
      <c r="L2289" s="189"/>
      <c r="M2289" s="204"/>
    </row>
    <row r="2290" spans="1:13" ht="15" customHeight="1">
      <c r="A2290" s="327"/>
      <c r="B2290" s="328" t="s">
        <v>6015</v>
      </c>
      <c r="C2290" s="327"/>
      <c r="D2290" s="327"/>
      <c r="E2290" s="327"/>
      <c r="F2290" s="329" t="s">
        <v>6120</v>
      </c>
      <c r="G2290" s="330"/>
      <c r="H2290" s="331"/>
      <c r="I2290" s="332"/>
      <c r="J2290" s="327"/>
      <c r="K2290" s="189">
        <v>35</v>
      </c>
      <c r="L2290" s="189"/>
      <c r="M2290" s="204"/>
    </row>
    <row r="2291" spans="1:13" ht="15" customHeight="1">
      <c r="A2291" s="327"/>
      <c r="B2291" s="328" t="s">
        <v>6016</v>
      </c>
      <c r="C2291" s="327"/>
      <c r="D2291" s="327"/>
      <c r="E2291" s="327"/>
      <c r="F2291" s="329" t="s">
        <v>6121</v>
      </c>
      <c r="G2291" s="330"/>
      <c r="H2291" s="331"/>
      <c r="I2291" s="332"/>
      <c r="J2291" s="327"/>
      <c r="K2291" s="189">
        <v>35</v>
      </c>
      <c r="L2291" s="189"/>
      <c r="M2291" s="204"/>
    </row>
    <row r="2292" spans="1:13" ht="15" customHeight="1">
      <c r="A2292" s="327"/>
      <c r="B2292" s="328" t="s">
        <v>5966</v>
      </c>
      <c r="C2292" s="327"/>
      <c r="D2292" s="327"/>
      <c r="E2292" s="327"/>
      <c r="F2292" s="329" t="s">
        <v>6071</v>
      </c>
      <c r="G2292" s="330"/>
      <c r="H2292" s="331"/>
      <c r="I2292" s="332"/>
      <c r="J2292" s="327"/>
      <c r="K2292" s="189">
        <v>40</v>
      </c>
      <c r="L2292" s="189"/>
      <c r="M2292" s="204"/>
    </row>
    <row r="2293" spans="1:13" ht="15" customHeight="1">
      <c r="A2293" s="327"/>
      <c r="B2293" s="328" t="s">
        <v>5967</v>
      </c>
      <c r="C2293" s="327"/>
      <c r="D2293" s="327"/>
      <c r="E2293" s="327"/>
      <c r="F2293" s="329" t="s">
        <v>6072</v>
      </c>
      <c r="G2293" s="330"/>
      <c r="H2293" s="331"/>
      <c r="I2293" s="332"/>
      <c r="J2293" s="327"/>
      <c r="K2293" s="189">
        <v>40</v>
      </c>
      <c r="L2293" s="189"/>
      <c r="M2293" s="204"/>
    </row>
    <row r="2294" spans="1:13" ht="15" customHeight="1">
      <c r="A2294" s="327"/>
      <c r="B2294" s="328" t="s">
        <v>5968</v>
      </c>
      <c r="C2294" s="327"/>
      <c r="D2294" s="327"/>
      <c r="E2294" s="327"/>
      <c r="F2294" s="329" t="s">
        <v>6073</v>
      </c>
      <c r="G2294" s="330"/>
      <c r="H2294" s="331"/>
      <c r="I2294" s="332"/>
      <c r="J2294" s="327"/>
      <c r="K2294" s="189">
        <v>35</v>
      </c>
      <c r="L2294" s="189"/>
      <c r="M2294" s="204"/>
    </row>
    <row r="2295" spans="1:13" ht="15" customHeight="1">
      <c r="A2295" s="327"/>
      <c r="B2295" s="328" t="s">
        <v>5969</v>
      </c>
      <c r="C2295" s="327"/>
      <c r="D2295" s="327"/>
      <c r="E2295" s="327"/>
      <c r="F2295" s="329" t="s">
        <v>6074</v>
      </c>
      <c r="G2295" s="330"/>
      <c r="H2295" s="331"/>
      <c r="I2295" s="332"/>
      <c r="J2295" s="327"/>
      <c r="K2295" s="189">
        <v>40</v>
      </c>
      <c r="L2295" s="189"/>
      <c r="M2295" s="204"/>
    </row>
    <row r="2296" spans="1:13" ht="15" customHeight="1">
      <c r="A2296" s="327"/>
      <c r="B2296" s="328" t="s">
        <v>5970</v>
      </c>
      <c r="C2296" s="327"/>
      <c r="D2296" s="327"/>
      <c r="E2296" s="327"/>
      <c r="F2296" s="329" t="s">
        <v>6075</v>
      </c>
      <c r="G2296" s="330"/>
      <c r="H2296" s="331"/>
      <c r="I2296" s="332"/>
      <c r="J2296" s="327"/>
      <c r="K2296" s="189">
        <v>40</v>
      </c>
      <c r="L2296" s="189"/>
      <c r="M2296" s="204"/>
    </row>
    <row r="2297" spans="1:13" ht="15" customHeight="1">
      <c r="A2297" s="327"/>
      <c r="B2297" s="328" t="s">
        <v>6017</v>
      </c>
      <c r="C2297" s="327"/>
      <c r="D2297" s="327"/>
      <c r="E2297" s="327"/>
      <c r="F2297" s="329" t="s">
        <v>6122</v>
      </c>
      <c r="G2297" s="330"/>
      <c r="H2297" s="331"/>
      <c r="I2297" s="332"/>
      <c r="J2297" s="327"/>
      <c r="K2297" s="189">
        <v>30</v>
      </c>
      <c r="L2297" s="189"/>
      <c r="M2297" s="204"/>
    </row>
    <row r="2298" spans="1:13" ht="15" customHeight="1">
      <c r="A2298" s="327"/>
      <c r="B2298" s="328" t="s">
        <v>6018</v>
      </c>
      <c r="C2298" s="327"/>
      <c r="D2298" s="327"/>
      <c r="E2298" s="327"/>
      <c r="F2298" s="329" t="s">
        <v>6123</v>
      </c>
      <c r="G2298" s="330"/>
      <c r="H2298" s="331"/>
      <c r="I2298" s="332"/>
      <c r="J2298" s="327"/>
      <c r="K2298" s="189">
        <v>30</v>
      </c>
      <c r="L2298" s="189"/>
      <c r="M2298" s="204"/>
    </row>
    <row r="2299" spans="1:13" ht="15" customHeight="1">
      <c r="A2299" s="327"/>
      <c r="B2299" s="328" t="s">
        <v>6019</v>
      </c>
      <c r="C2299" s="327"/>
      <c r="D2299" s="327"/>
      <c r="E2299" s="327"/>
      <c r="F2299" s="329" t="s">
        <v>6124</v>
      </c>
      <c r="G2299" s="330"/>
      <c r="H2299" s="331"/>
      <c r="I2299" s="332"/>
      <c r="J2299" s="327"/>
      <c r="K2299" s="189">
        <v>30</v>
      </c>
      <c r="L2299" s="189"/>
      <c r="M2299" s="204"/>
    </row>
    <row r="2300" spans="1:13" ht="15" customHeight="1">
      <c r="A2300" s="327"/>
      <c r="B2300" s="328" t="s">
        <v>6020</v>
      </c>
      <c r="C2300" s="327"/>
      <c r="D2300" s="327"/>
      <c r="E2300" s="327"/>
      <c r="F2300" s="329" t="s">
        <v>6125</v>
      </c>
      <c r="G2300" s="330"/>
      <c r="H2300" s="331"/>
      <c r="I2300" s="332"/>
      <c r="J2300" s="327"/>
      <c r="K2300" s="189">
        <v>30</v>
      </c>
      <c r="L2300" s="189"/>
      <c r="M2300" s="204"/>
    </row>
    <row r="2301" spans="1:13" ht="15" customHeight="1">
      <c r="A2301" s="327"/>
      <c r="B2301" s="328" t="s">
        <v>6021</v>
      </c>
      <c r="C2301" s="327"/>
      <c r="D2301" s="327"/>
      <c r="E2301" s="327"/>
      <c r="F2301" s="329" t="s">
        <v>6126</v>
      </c>
      <c r="G2301" s="330"/>
      <c r="H2301" s="331"/>
      <c r="I2301" s="332"/>
      <c r="J2301" s="327"/>
      <c r="K2301" s="189">
        <v>30</v>
      </c>
      <c r="L2301" s="189"/>
      <c r="M2301" s="204"/>
    </row>
    <row r="2302" spans="1:13" ht="15" customHeight="1">
      <c r="A2302" s="327"/>
      <c r="B2302" s="328" t="s">
        <v>5971</v>
      </c>
      <c r="C2302" s="327"/>
      <c r="D2302" s="327"/>
      <c r="E2302" s="327"/>
      <c r="F2302" s="329" t="s">
        <v>6076</v>
      </c>
      <c r="G2302" s="330"/>
      <c r="H2302" s="331"/>
      <c r="I2302" s="332"/>
      <c r="J2302" s="327"/>
      <c r="K2302" s="189">
        <v>35</v>
      </c>
      <c r="L2302" s="189"/>
      <c r="M2302" s="204"/>
    </row>
    <row r="2303" spans="1:13" ht="15" customHeight="1">
      <c r="A2303" s="327"/>
      <c r="B2303" s="328" t="s">
        <v>5972</v>
      </c>
      <c r="C2303" s="327"/>
      <c r="D2303" s="327"/>
      <c r="E2303" s="327"/>
      <c r="F2303" s="329" t="s">
        <v>6077</v>
      </c>
      <c r="G2303" s="330"/>
      <c r="H2303" s="331"/>
      <c r="I2303" s="332"/>
      <c r="J2303" s="327"/>
      <c r="K2303" s="189">
        <v>35</v>
      </c>
      <c r="L2303" s="189"/>
      <c r="M2303" s="204"/>
    </row>
    <row r="2304" spans="1:13" ht="15" customHeight="1">
      <c r="A2304" s="327"/>
      <c r="B2304" s="328" t="s">
        <v>5973</v>
      </c>
      <c r="C2304" s="327"/>
      <c r="D2304" s="327"/>
      <c r="E2304" s="327"/>
      <c r="F2304" s="329" t="s">
        <v>6078</v>
      </c>
      <c r="G2304" s="330"/>
      <c r="H2304" s="331"/>
      <c r="I2304" s="332"/>
      <c r="J2304" s="327"/>
      <c r="K2304" s="189">
        <v>35</v>
      </c>
      <c r="L2304" s="189"/>
      <c r="M2304" s="204"/>
    </row>
    <row r="2305" spans="1:13" ht="15" customHeight="1">
      <c r="A2305" s="327"/>
      <c r="B2305" s="328" t="s">
        <v>5974</v>
      </c>
      <c r="C2305" s="327"/>
      <c r="D2305" s="327"/>
      <c r="E2305" s="327"/>
      <c r="F2305" s="329" t="s">
        <v>6079</v>
      </c>
      <c r="G2305" s="330"/>
      <c r="H2305" s="331"/>
      <c r="I2305" s="332"/>
      <c r="J2305" s="327"/>
      <c r="K2305" s="189">
        <v>35</v>
      </c>
      <c r="L2305" s="189"/>
      <c r="M2305" s="204"/>
    </row>
    <row r="2306" spans="1:13" ht="15" customHeight="1">
      <c r="A2306" s="327"/>
      <c r="B2306" s="328" t="s">
        <v>5975</v>
      </c>
      <c r="C2306" s="327"/>
      <c r="D2306" s="327"/>
      <c r="E2306" s="327"/>
      <c r="F2306" s="329" t="s">
        <v>6080</v>
      </c>
      <c r="G2306" s="330"/>
      <c r="H2306" s="331"/>
      <c r="I2306" s="332"/>
      <c r="J2306" s="327"/>
      <c r="K2306" s="189">
        <v>35</v>
      </c>
      <c r="L2306" s="189"/>
      <c r="M2306" s="204"/>
    </row>
    <row r="2307" spans="1:13" ht="15" customHeight="1">
      <c r="A2307" s="327"/>
      <c r="B2307" s="328" t="s">
        <v>6022</v>
      </c>
      <c r="C2307" s="327"/>
      <c r="D2307" s="327"/>
      <c r="E2307" s="327"/>
      <c r="F2307" s="329" t="s">
        <v>6127</v>
      </c>
      <c r="G2307" s="330"/>
      <c r="H2307" s="331"/>
      <c r="I2307" s="332"/>
      <c r="J2307" s="327"/>
      <c r="K2307" s="189">
        <v>30</v>
      </c>
      <c r="L2307" s="189"/>
      <c r="M2307" s="204"/>
    </row>
    <row r="2308" spans="1:13" ht="15" customHeight="1">
      <c r="A2308" s="327"/>
      <c r="B2308" s="328" t="s">
        <v>6023</v>
      </c>
      <c r="C2308" s="327"/>
      <c r="D2308" s="327"/>
      <c r="E2308" s="327"/>
      <c r="F2308" s="329" t="s">
        <v>6128</v>
      </c>
      <c r="G2308" s="330"/>
      <c r="H2308" s="331"/>
      <c r="I2308" s="332"/>
      <c r="J2308" s="327"/>
      <c r="K2308" s="189">
        <v>30</v>
      </c>
      <c r="L2308" s="189"/>
      <c r="M2308" s="204"/>
    </row>
    <row r="2309" spans="1:13" ht="15" customHeight="1">
      <c r="A2309" s="327"/>
      <c r="B2309" s="328" t="s">
        <v>5976</v>
      </c>
      <c r="C2309" s="327"/>
      <c r="D2309" s="327"/>
      <c r="E2309" s="327"/>
      <c r="F2309" s="329" t="s">
        <v>6081</v>
      </c>
      <c r="G2309" s="330"/>
      <c r="H2309" s="331"/>
      <c r="I2309" s="332"/>
      <c r="J2309" s="327"/>
      <c r="K2309" s="189">
        <v>35</v>
      </c>
      <c r="L2309" s="189"/>
      <c r="M2309" s="204"/>
    </row>
    <row r="2310" spans="1:13" ht="15" customHeight="1">
      <c r="A2310" s="327"/>
      <c r="B2310" s="328" t="s">
        <v>5977</v>
      </c>
      <c r="C2310" s="327"/>
      <c r="D2310" s="327"/>
      <c r="E2310" s="327"/>
      <c r="F2310" s="329" t="s">
        <v>6082</v>
      </c>
      <c r="G2310" s="330"/>
      <c r="H2310" s="331"/>
      <c r="I2310" s="332"/>
      <c r="J2310" s="327"/>
      <c r="K2310" s="189">
        <v>35</v>
      </c>
      <c r="L2310" s="189"/>
      <c r="M2310" s="204"/>
    </row>
    <row r="2311" spans="1:13" ht="15" customHeight="1">
      <c r="A2311" s="327"/>
      <c r="B2311" s="328" t="s">
        <v>5978</v>
      </c>
      <c r="C2311" s="327"/>
      <c r="D2311" s="327"/>
      <c r="E2311" s="327"/>
      <c r="F2311" s="329" t="s">
        <v>6083</v>
      </c>
      <c r="G2311" s="330"/>
      <c r="H2311" s="331"/>
      <c r="I2311" s="332"/>
      <c r="J2311" s="327"/>
      <c r="K2311" s="189">
        <v>35</v>
      </c>
      <c r="L2311" s="189"/>
      <c r="M2311" s="204"/>
    </row>
    <row r="2312" spans="1:13" ht="15" customHeight="1">
      <c r="A2312" s="327"/>
      <c r="B2312" s="328" t="s">
        <v>5979</v>
      </c>
      <c r="C2312" s="327"/>
      <c r="D2312" s="327"/>
      <c r="E2312" s="327"/>
      <c r="F2312" s="329" t="s">
        <v>6084</v>
      </c>
      <c r="G2312" s="330"/>
      <c r="H2312" s="331"/>
      <c r="I2312" s="332"/>
      <c r="J2312" s="327"/>
      <c r="K2312" s="189">
        <v>35</v>
      </c>
      <c r="L2312" s="189"/>
      <c r="M2312" s="204"/>
    </row>
    <row r="2313" spans="1:13" ht="15" customHeight="1">
      <c r="A2313" s="327"/>
      <c r="B2313" s="328" t="s">
        <v>5980</v>
      </c>
      <c r="C2313" s="327"/>
      <c r="D2313" s="327"/>
      <c r="E2313" s="327"/>
      <c r="F2313" s="329" t="s">
        <v>6085</v>
      </c>
      <c r="G2313" s="330"/>
      <c r="H2313" s="331"/>
      <c r="I2313" s="332"/>
      <c r="J2313" s="327"/>
      <c r="K2313" s="189">
        <v>35</v>
      </c>
      <c r="L2313" s="189"/>
      <c r="M2313" s="204"/>
    </row>
    <row r="2314" spans="1:13" ht="15" customHeight="1">
      <c r="A2314" s="327"/>
      <c r="B2314" s="328" t="s">
        <v>5981</v>
      </c>
      <c r="C2314" s="327"/>
      <c r="D2314" s="327"/>
      <c r="E2314" s="327"/>
      <c r="F2314" s="329" t="s">
        <v>6086</v>
      </c>
      <c r="G2314" s="330"/>
      <c r="H2314" s="331"/>
      <c r="I2314" s="332"/>
      <c r="J2314" s="327"/>
      <c r="K2314" s="189">
        <v>35</v>
      </c>
      <c r="L2314" s="189"/>
      <c r="M2314" s="204"/>
    </row>
    <row r="2315" spans="1:13" ht="15" customHeight="1">
      <c r="A2315" s="327"/>
      <c r="B2315" s="328" t="s">
        <v>5996</v>
      </c>
      <c r="C2315" s="327"/>
      <c r="D2315" s="327"/>
      <c r="E2315" s="327"/>
      <c r="F2315" s="329" t="s">
        <v>6101</v>
      </c>
      <c r="G2315" s="330"/>
      <c r="H2315" s="331"/>
      <c r="I2315" s="332"/>
      <c r="J2315" s="327"/>
      <c r="K2315" s="189">
        <v>15</v>
      </c>
      <c r="L2315" s="189"/>
      <c r="M2315" s="204"/>
    </row>
    <row r="2316" spans="1:13" ht="15" customHeight="1">
      <c r="A2316" s="327"/>
      <c r="B2316" s="328" t="s">
        <v>5997</v>
      </c>
      <c r="C2316" s="327"/>
      <c r="D2316" s="327"/>
      <c r="E2316" s="327"/>
      <c r="F2316" s="329" t="s">
        <v>6102</v>
      </c>
      <c r="G2316" s="330"/>
      <c r="H2316" s="331"/>
      <c r="I2316" s="332"/>
      <c r="J2316" s="327"/>
      <c r="K2316" s="189">
        <v>15</v>
      </c>
      <c r="L2316" s="189"/>
      <c r="M2316" s="204"/>
    </row>
    <row r="2317" spans="1:13" ht="15" customHeight="1">
      <c r="A2317" s="327"/>
      <c r="B2317" s="328" t="s">
        <v>5998</v>
      </c>
      <c r="C2317" s="327"/>
      <c r="D2317" s="327"/>
      <c r="E2317" s="327"/>
      <c r="F2317" s="329" t="s">
        <v>6103</v>
      </c>
      <c r="G2317" s="330"/>
      <c r="H2317" s="331"/>
      <c r="I2317" s="332"/>
      <c r="J2317" s="327"/>
      <c r="K2317" s="189">
        <v>15</v>
      </c>
      <c r="L2317" s="189"/>
      <c r="M2317" s="204"/>
    </row>
    <row r="2318" spans="1:13" ht="15" customHeight="1">
      <c r="A2318" s="327"/>
      <c r="B2318" s="328" t="s">
        <v>5999</v>
      </c>
      <c r="C2318" s="327"/>
      <c r="D2318" s="327"/>
      <c r="E2318" s="327"/>
      <c r="F2318" s="329" t="s">
        <v>6104</v>
      </c>
      <c r="G2318" s="330"/>
      <c r="H2318" s="331"/>
      <c r="I2318" s="332"/>
      <c r="J2318" s="327"/>
      <c r="K2318" s="189">
        <v>15</v>
      </c>
      <c r="L2318" s="189"/>
      <c r="M2318" s="204"/>
    </row>
    <row r="2319" spans="1:13" ht="15" customHeight="1">
      <c r="A2319" s="327"/>
      <c r="B2319" s="328" t="s">
        <v>6000</v>
      </c>
      <c r="C2319" s="327"/>
      <c r="D2319" s="327"/>
      <c r="E2319" s="327"/>
      <c r="F2319" s="329" t="s">
        <v>6105</v>
      </c>
      <c r="G2319" s="330"/>
      <c r="H2319" s="331"/>
      <c r="I2319" s="332"/>
      <c r="J2319" s="327"/>
      <c r="K2319" s="189">
        <v>15</v>
      </c>
      <c r="L2319" s="189"/>
      <c r="M2319" s="204"/>
    </row>
    <row r="2320" spans="1:13" ht="15" customHeight="1">
      <c r="A2320" s="327"/>
      <c r="B2320" s="328" t="s">
        <v>6001</v>
      </c>
      <c r="C2320" s="327"/>
      <c r="D2320" s="327"/>
      <c r="E2320" s="327"/>
      <c r="F2320" s="329" t="s">
        <v>6106</v>
      </c>
      <c r="G2320" s="330"/>
      <c r="H2320" s="331"/>
      <c r="I2320" s="332"/>
      <c r="J2320" s="327"/>
      <c r="K2320" s="189">
        <v>15</v>
      </c>
      <c r="L2320" s="189"/>
      <c r="M2320" s="204"/>
    </row>
    <row r="2321" spans="1:13" ht="15" customHeight="1">
      <c r="A2321" s="327"/>
      <c r="B2321" s="328" t="s">
        <v>6002</v>
      </c>
      <c r="C2321" s="327"/>
      <c r="D2321" s="327"/>
      <c r="E2321" s="327"/>
      <c r="F2321" s="329" t="s">
        <v>6107</v>
      </c>
      <c r="G2321" s="330"/>
      <c r="H2321" s="331"/>
      <c r="I2321" s="332"/>
      <c r="J2321" s="327"/>
      <c r="K2321" s="189">
        <v>15</v>
      </c>
      <c r="L2321" s="189"/>
      <c r="M2321" s="204"/>
    </row>
    <row r="2322" spans="1:13" ht="15" customHeight="1">
      <c r="A2322" s="327"/>
      <c r="B2322" s="328" t="s">
        <v>6003</v>
      </c>
      <c r="C2322" s="327"/>
      <c r="D2322" s="327"/>
      <c r="E2322" s="327"/>
      <c r="F2322" s="329" t="s">
        <v>6108</v>
      </c>
      <c r="G2322" s="330"/>
      <c r="H2322" s="331"/>
      <c r="I2322" s="332"/>
      <c r="J2322" s="327"/>
      <c r="K2322" s="189">
        <v>15</v>
      </c>
      <c r="L2322" s="189"/>
      <c r="M2322" s="204"/>
    </row>
    <row r="2323" spans="1:13" ht="15" customHeight="1">
      <c r="A2323" s="327"/>
      <c r="B2323" s="328" t="s">
        <v>6031</v>
      </c>
      <c r="C2323" s="327"/>
      <c r="D2323" s="327"/>
      <c r="E2323" s="327"/>
      <c r="F2323" s="329" t="s">
        <v>6136</v>
      </c>
      <c r="G2323" s="330"/>
      <c r="H2323" s="331"/>
      <c r="I2323" s="332"/>
      <c r="J2323" s="327"/>
      <c r="K2323" s="189">
        <v>25</v>
      </c>
      <c r="L2323" s="189"/>
      <c r="M2323" s="204"/>
    </row>
    <row r="2324" spans="1:13" ht="15" customHeight="1">
      <c r="A2324" s="327"/>
      <c r="B2324" s="328" t="s">
        <v>6032</v>
      </c>
      <c r="C2324" s="327"/>
      <c r="D2324" s="327"/>
      <c r="E2324" s="327"/>
      <c r="F2324" s="329" t="s">
        <v>6137</v>
      </c>
      <c r="G2324" s="330"/>
      <c r="H2324" s="331"/>
      <c r="I2324" s="332"/>
      <c r="J2324" s="327"/>
      <c r="K2324" s="189">
        <v>25</v>
      </c>
      <c r="L2324" s="189"/>
      <c r="M2324" s="204"/>
    </row>
    <row r="2325" spans="1:13" ht="15" customHeight="1">
      <c r="A2325" s="327"/>
      <c r="B2325" s="328" t="s">
        <v>6033</v>
      </c>
      <c r="C2325" s="327"/>
      <c r="D2325" s="327"/>
      <c r="E2325" s="327"/>
      <c r="F2325" s="329" t="s">
        <v>6138</v>
      </c>
      <c r="G2325" s="330"/>
      <c r="H2325" s="331"/>
      <c r="I2325" s="332"/>
      <c r="J2325" s="327"/>
      <c r="K2325" s="189">
        <v>25</v>
      </c>
      <c r="L2325" s="189"/>
      <c r="M2325" s="204"/>
    </row>
    <row r="2326" spans="1:13" ht="15" customHeight="1">
      <c r="A2326" s="327"/>
      <c r="B2326" s="328" t="s">
        <v>6034</v>
      </c>
      <c r="C2326" s="327"/>
      <c r="D2326" s="327"/>
      <c r="E2326" s="327"/>
      <c r="F2326" s="329" t="s">
        <v>6139</v>
      </c>
      <c r="G2326" s="330"/>
      <c r="H2326" s="331"/>
      <c r="I2326" s="332"/>
      <c r="J2326" s="327"/>
      <c r="K2326" s="189">
        <v>25</v>
      </c>
      <c r="L2326" s="189"/>
      <c r="M2326" s="204"/>
    </row>
    <row r="2327" spans="1:13" ht="15" customHeight="1">
      <c r="A2327" s="327"/>
      <c r="B2327" s="328" t="s">
        <v>5982</v>
      </c>
      <c r="C2327" s="327"/>
      <c r="D2327" s="327"/>
      <c r="E2327" s="327"/>
      <c r="F2327" s="329" t="s">
        <v>6087</v>
      </c>
      <c r="G2327" s="330"/>
      <c r="H2327" s="331"/>
      <c r="I2327" s="332"/>
      <c r="J2327" s="327"/>
      <c r="K2327" s="189">
        <v>30</v>
      </c>
      <c r="L2327" s="189"/>
      <c r="M2327" s="204"/>
    </row>
    <row r="2328" spans="1:13" ht="15" customHeight="1">
      <c r="A2328" s="327"/>
      <c r="B2328" s="328" t="s">
        <v>5983</v>
      </c>
      <c r="C2328" s="327"/>
      <c r="D2328" s="327"/>
      <c r="E2328" s="327"/>
      <c r="F2328" s="329" t="s">
        <v>6088</v>
      </c>
      <c r="G2328" s="330"/>
      <c r="H2328" s="331"/>
      <c r="I2328" s="332"/>
      <c r="J2328" s="327"/>
      <c r="K2328" s="189">
        <v>30</v>
      </c>
      <c r="L2328" s="189"/>
      <c r="M2328" s="204"/>
    </row>
    <row r="2329" spans="1:13" ht="15" customHeight="1">
      <c r="A2329" s="327"/>
      <c r="B2329" s="328" t="s">
        <v>5984</v>
      </c>
      <c r="C2329" s="327"/>
      <c r="D2329" s="327"/>
      <c r="E2329" s="327"/>
      <c r="F2329" s="329" t="s">
        <v>6089</v>
      </c>
      <c r="G2329" s="330"/>
      <c r="H2329" s="331"/>
      <c r="I2329" s="332"/>
      <c r="J2329" s="327"/>
      <c r="K2329" s="189">
        <v>30</v>
      </c>
      <c r="L2329" s="189"/>
      <c r="M2329" s="204"/>
    </row>
    <row r="2330" spans="1:13" ht="15" customHeight="1">
      <c r="A2330" s="327"/>
      <c r="B2330" s="328" t="s">
        <v>5985</v>
      </c>
      <c r="C2330" s="327"/>
      <c r="D2330" s="327"/>
      <c r="E2330" s="327"/>
      <c r="F2330" s="329" t="s">
        <v>6090</v>
      </c>
      <c r="G2330" s="330"/>
      <c r="H2330" s="331"/>
      <c r="I2330" s="332"/>
      <c r="J2330" s="327"/>
      <c r="K2330" s="189">
        <v>30</v>
      </c>
      <c r="L2330" s="189"/>
      <c r="M2330" s="204"/>
    </row>
    <row r="2331" spans="1:13" ht="15" customHeight="1">
      <c r="A2331" s="327"/>
      <c r="B2331" s="328" t="s">
        <v>6004</v>
      </c>
      <c r="C2331" s="327"/>
      <c r="D2331" s="327"/>
      <c r="E2331" s="327"/>
      <c r="F2331" s="329" t="s">
        <v>6109</v>
      </c>
      <c r="G2331" s="330"/>
      <c r="H2331" s="331"/>
      <c r="I2331" s="332"/>
      <c r="J2331" s="327"/>
      <c r="K2331" s="189">
        <v>15</v>
      </c>
      <c r="L2331" s="189"/>
      <c r="M2331" s="204"/>
    </row>
    <row r="2332" spans="1:13" ht="15" customHeight="1">
      <c r="A2332" s="327"/>
      <c r="B2332" s="328" t="s">
        <v>6005</v>
      </c>
      <c r="C2332" s="327"/>
      <c r="D2332" s="327"/>
      <c r="E2332" s="327"/>
      <c r="F2332" s="329" t="s">
        <v>6110</v>
      </c>
      <c r="G2332" s="330"/>
      <c r="H2332" s="331"/>
      <c r="I2332" s="332"/>
      <c r="J2332" s="327"/>
      <c r="K2332" s="189">
        <v>15</v>
      </c>
      <c r="L2332" s="189"/>
      <c r="M2332" s="204"/>
    </row>
    <row r="2333" spans="1:13" ht="15" customHeight="1">
      <c r="A2333" s="327"/>
      <c r="B2333" s="328" t="s">
        <v>6006</v>
      </c>
      <c r="C2333" s="327"/>
      <c r="D2333" s="327"/>
      <c r="E2333" s="327"/>
      <c r="F2333" s="329" t="s">
        <v>6111</v>
      </c>
      <c r="G2333" s="330"/>
      <c r="H2333" s="331"/>
      <c r="I2333" s="332"/>
      <c r="J2333" s="327"/>
      <c r="K2333" s="189">
        <v>15</v>
      </c>
      <c r="L2333" s="189"/>
      <c r="M2333" s="204"/>
    </row>
    <row r="2334" spans="1:13" ht="15" customHeight="1">
      <c r="A2334" s="327"/>
      <c r="B2334" s="328" t="s">
        <v>6007</v>
      </c>
      <c r="C2334" s="327"/>
      <c r="D2334" s="327"/>
      <c r="E2334" s="327"/>
      <c r="F2334" s="329" t="s">
        <v>6112</v>
      </c>
      <c r="G2334" s="330"/>
      <c r="H2334" s="331"/>
      <c r="I2334" s="332"/>
      <c r="J2334" s="327"/>
      <c r="K2334" s="189">
        <v>15</v>
      </c>
      <c r="L2334" s="189"/>
      <c r="M2334" s="204"/>
    </row>
    <row r="2335" spans="1:13" ht="15" customHeight="1">
      <c r="A2335" s="327"/>
      <c r="B2335" s="328" t="s">
        <v>6008</v>
      </c>
      <c r="C2335" s="327"/>
      <c r="D2335" s="327"/>
      <c r="E2335" s="327"/>
      <c r="F2335" s="329" t="s">
        <v>6113</v>
      </c>
      <c r="G2335" s="330"/>
      <c r="H2335" s="331"/>
      <c r="I2335" s="332"/>
      <c r="J2335" s="327"/>
      <c r="K2335" s="189">
        <v>15</v>
      </c>
      <c r="L2335" s="189"/>
      <c r="M2335" s="204"/>
    </row>
    <row r="2336" spans="1:13" ht="15" customHeight="1">
      <c r="A2336" s="327"/>
      <c r="B2336" s="328" t="s">
        <v>6009</v>
      </c>
      <c r="C2336" s="327"/>
      <c r="D2336" s="327"/>
      <c r="E2336" s="327"/>
      <c r="F2336" s="329" t="s">
        <v>6114</v>
      </c>
      <c r="G2336" s="330"/>
      <c r="H2336" s="331"/>
      <c r="I2336" s="332"/>
      <c r="J2336" s="327"/>
      <c r="K2336" s="189">
        <v>15</v>
      </c>
      <c r="L2336" s="189"/>
      <c r="M2336" s="204"/>
    </row>
    <row r="2337" spans="1:13" ht="15" customHeight="1">
      <c r="A2337" s="327"/>
      <c r="B2337" s="328" t="s">
        <v>6010</v>
      </c>
      <c r="C2337" s="327"/>
      <c r="D2337" s="327"/>
      <c r="E2337" s="327"/>
      <c r="F2337" s="329" t="s">
        <v>6115</v>
      </c>
      <c r="G2337" s="330"/>
      <c r="H2337" s="331"/>
      <c r="I2337" s="332"/>
      <c r="J2337" s="327"/>
      <c r="K2337" s="189">
        <v>15</v>
      </c>
      <c r="L2337" s="189"/>
      <c r="M2337" s="204"/>
    </row>
    <row r="2338" spans="1:13" ht="15" customHeight="1">
      <c r="A2338" s="327"/>
      <c r="B2338" s="328" t="s">
        <v>6011</v>
      </c>
      <c r="C2338" s="327"/>
      <c r="D2338" s="327"/>
      <c r="E2338" s="327"/>
      <c r="F2338" s="329" t="s">
        <v>6116</v>
      </c>
      <c r="G2338" s="330"/>
      <c r="H2338" s="331"/>
      <c r="I2338" s="332"/>
      <c r="J2338" s="327"/>
      <c r="K2338" s="189">
        <v>15</v>
      </c>
      <c r="L2338" s="189"/>
      <c r="M2338" s="204"/>
    </row>
    <row r="2339" spans="1:13" ht="15" customHeight="1">
      <c r="A2339" s="327"/>
      <c r="B2339" s="328" t="s">
        <v>6035</v>
      </c>
      <c r="C2339" s="327"/>
      <c r="D2339" s="327"/>
      <c r="E2339" s="327"/>
      <c r="F2339" s="329" t="s">
        <v>6140</v>
      </c>
      <c r="G2339" s="330"/>
      <c r="H2339" s="331"/>
      <c r="I2339" s="332"/>
      <c r="J2339" s="327"/>
      <c r="K2339" s="189">
        <v>25</v>
      </c>
      <c r="L2339" s="189"/>
      <c r="M2339" s="204"/>
    </row>
    <row r="2340" spans="1:13" ht="15" customHeight="1">
      <c r="A2340" s="327"/>
      <c r="B2340" s="328" t="s">
        <v>6036</v>
      </c>
      <c r="C2340" s="327"/>
      <c r="D2340" s="327"/>
      <c r="E2340" s="327"/>
      <c r="F2340" s="329" t="s">
        <v>6141</v>
      </c>
      <c r="G2340" s="330"/>
      <c r="H2340" s="331"/>
      <c r="I2340" s="332"/>
      <c r="J2340" s="327"/>
      <c r="K2340" s="189">
        <v>25</v>
      </c>
      <c r="L2340" s="189"/>
      <c r="M2340" s="204"/>
    </row>
    <row r="2341" spans="1:13" ht="15" customHeight="1">
      <c r="A2341" s="327"/>
      <c r="B2341" s="328" t="s">
        <v>6037</v>
      </c>
      <c r="C2341" s="327"/>
      <c r="D2341" s="327"/>
      <c r="E2341" s="327"/>
      <c r="F2341" s="329" t="s">
        <v>6142</v>
      </c>
      <c r="G2341" s="330"/>
      <c r="H2341" s="331"/>
      <c r="I2341" s="332"/>
      <c r="J2341" s="327"/>
      <c r="K2341" s="189">
        <v>25</v>
      </c>
      <c r="L2341" s="189"/>
      <c r="M2341" s="204"/>
    </row>
    <row r="2342" spans="1:13" ht="15" customHeight="1">
      <c r="A2342" s="327"/>
      <c r="B2342" s="328" t="s">
        <v>6038</v>
      </c>
      <c r="C2342" s="327"/>
      <c r="D2342" s="327"/>
      <c r="E2342" s="327"/>
      <c r="F2342" s="329" t="s">
        <v>6143</v>
      </c>
      <c r="G2342" s="330"/>
      <c r="H2342" s="331"/>
      <c r="I2342" s="332"/>
      <c r="J2342" s="327"/>
      <c r="K2342" s="189">
        <v>25</v>
      </c>
      <c r="L2342" s="189"/>
      <c r="M2342" s="204"/>
    </row>
    <row r="2343" spans="1:13" ht="15" customHeight="1">
      <c r="A2343" s="327"/>
      <c r="B2343" s="328" t="s">
        <v>6039</v>
      </c>
      <c r="C2343" s="327"/>
      <c r="D2343" s="327"/>
      <c r="E2343" s="327"/>
      <c r="F2343" s="329" t="s">
        <v>6144</v>
      </c>
      <c r="G2343" s="330"/>
      <c r="H2343" s="331"/>
      <c r="I2343" s="332"/>
      <c r="J2343" s="327"/>
      <c r="K2343" s="189">
        <v>50</v>
      </c>
      <c r="L2343" s="189"/>
      <c r="M2343" s="204"/>
    </row>
    <row r="2344" spans="1:13" ht="15" customHeight="1">
      <c r="A2344" s="327"/>
      <c r="B2344" s="328" t="s">
        <v>6040</v>
      </c>
      <c r="C2344" s="327"/>
      <c r="D2344" s="327"/>
      <c r="E2344" s="327"/>
      <c r="F2344" s="329" t="s">
        <v>6145</v>
      </c>
      <c r="G2344" s="330"/>
      <c r="H2344" s="331"/>
      <c r="I2344" s="332"/>
      <c r="J2344" s="327"/>
      <c r="K2344" s="189">
        <v>50</v>
      </c>
      <c r="L2344" s="189"/>
      <c r="M2344" s="204"/>
    </row>
    <row r="2345" spans="1:13" ht="15" customHeight="1">
      <c r="A2345" s="327"/>
      <c r="B2345" s="328" t="s">
        <v>5986</v>
      </c>
      <c r="C2345" s="327"/>
      <c r="D2345" s="327"/>
      <c r="E2345" s="327"/>
      <c r="F2345" s="329" t="s">
        <v>6091</v>
      </c>
      <c r="G2345" s="330"/>
      <c r="H2345" s="331"/>
      <c r="I2345" s="332"/>
      <c r="J2345" s="327"/>
      <c r="K2345" s="189">
        <v>55</v>
      </c>
      <c r="L2345" s="189"/>
      <c r="M2345" s="204"/>
    </row>
    <row r="2346" spans="1:13" ht="15" customHeight="1">
      <c r="A2346" s="327"/>
      <c r="B2346" s="328" t="s">
        <v>6041</v>
      </c>
      <c r="C2346" s="327"/>
      <c r="D2346" s="327"/>
      <c r="E2346" s="327"/>
      <c r="F2346" s="329" t="s">
        <v>6146</v>
      </c>
      <c r="G2346" s="330"/>
      <c r="H2346" s="331"/>
      <c r="I2346" s="332"/>
      <c r="J2346" s="327"/>
      <c r="K2346" s="189">
        <v>40</v>
      </c>
      <c r="L2346" s="189"/>
      <c r="M2346" s="204"/>
    </row>
    <row r="2347" spans="1:13" ht="15" customHeight="1">
      <c r="A2347" s="327"/>
      <c r="B2347" s="328" t="s">
        <v>6042</v>
      </c>
      <c r="C2347" s="327"/>
      <c r="D2347" s="327"/>
      <c r="E2347" s="327"/>
      <c r="F2347" s="329" t="s">
        <v>6147</v>
      </c>
      <c r="G2347" s="330"/>
      <c r="H2347" s="331"/>
      <c r="I2347" s="332"/>
      <c r="J2347" s="327"/>
      <c r="K2347" s="189">
        <v>40</v>
      </c>
      <c r="L2347" s="189"/>
      <c r="M2347" s="204"/>
    </row>
    <row r="2348" spans="1:13" ht="15" customHeight="1">
      <c r="A2348" s="327"/>
      <c r="B2348" s="328" t="s">
        <v>6043</v>
      </c>
      <c r="C2348" s="327"/>
      <c r="D2348" s="327"/>
      <c r="E2348" s="327"/>
      <c r="F2348" s="329" t="s">
        <v>6148</v>
      </c>
      <c r="G2348" s="330"/>
      <c r="H2348" s="331"/>
      <c r="I2348" s="332"/>
      <c r="J2348" s="327"/>
      <c r="K2348" s="189">
        <v>75</v>
      </c>
      <c r="L2348" s="189"/>
      <c r="M2348" s="204"/>
    </row>
    <row r="2349" spans="1:13" ht="15" customHeight="1">
      <c r="A2349" s="327"/>
      <c r="B2349" s="328" t="s">
        <v>6044</v>
      </c>
      <c r="C2349" s="327"/>
      <c r="D2349" s="327"/>
      <c r="E2349" s="327"/>
      <c r="F2349" s="329" t="s">
        <v>6149</v>
      </c>
      <c r="G2349" s="330"/>
      <c r="H2349" s="331"/>
      <c r="I2349" s="332"/>
      <c r="J2349" s="327"/>
      <c r="K2349" s="189">
        <v>40</v>
      </c>
      <c r="L2349" s="189"/>
      <c r="M2349" s="204"/>
    </row>
    <row r="2350" spans="1:13" ht="15" customHeight="1">
      <c r="A2350" s="327"/>
      <c r="B2350" s="328" t="s">
        <v>5987</v>
      </c>
      <c r="C2350" s="327"/>
      <c r="D2350" s="327"/>
      <c r="E2350" s="327"/>
      <c r="F2350" s="329" t="s">
        <v>6092</v>
      </c>
      <c r="G2350" s="330"/>
      <c r="H2350" s="331"/>
      <c r="I2350" s="332"/>
      <c r="J2350" s="327"/>
      <c r="K2350" s="189">
        <v>50</v>
      </c>
      <c r="L2350" s="189"/>
      <c r="M2350" s="204"/>
    </row>
    <row r="2351" spans="1:13" ht="15" customHeight="1">
      <c r="A2351" s="327"/>
      <c r="B2351" s="328" t="s">
        <v>5988</v>
      </c>
      <c r="C2351" s="327"/>
      <c r="D2351" s="327"/>
      <c r="E2351" s="327"/>
      <c r="F2351" s="329" t="s">
        <v>6093</v>
      </c>
      <c r="G2351" s="330"/>
      <c r="H2351" s="331"/>
      <c r="I2351" s="332"/>
      <c r="J2351" s="327"/>
      <c r="K2351" s="189">
        <v>50</v>
      </c>
      <c r="L2351" s="189"/>
      <c r="M2351" s="204"/>
    </row>
    <row r="2352" spans="1:13" ht="15" customHeight="1">
      <c r="A2352" s="327"/>
      <c r="B2352" s="328" t="s">
        <v>5989</v>
      </c>
      <c r="C2352" s="327"/>
      <c r="D2352" s="327"/>
      <c r="E2352" s="327"/>
      <c r="F2352" s="329" t="s">
        <v>6094</v>
      </c>
      <c r="G2352" s="330"/>
      <c r="H2352" s="331"/>
      <c r="I2352" s="332"/>
      <c r="J2352" s="327"/>
      <c r="K2352" s="189">
        <v>80</v>
      </c>
      <c r="L2352" s="189"/>
      <c r="M2352" s="204"/>
    </row>
    <row r="2353" spans="1:13" ht="15" customHeight="1">
      <c r="A2353" s="327"/>
      <c r="B2353" s="328" t="s">
        <v>5990</v>
      </c>
      <c r="C2353" s="327"/>
      <c r="D2353" s="327"/>
      <c r="E2353" s="327"/>
      <c r="F2353" s="329" t="s">
        <v>6095</v>
      </c>
      <c r="G2353" s="330"/>
      <c r="H2353" s="331"/>
      <c r="I2353" s="332"/>
      <c r="J2353" s="327"/>
      <c r="K2353" s="189">
        <v>50</v>
      </c>
      <c r="L2353" s="189"/>
      <c r="M2353" s="204"/>
    </row>
    <row r="2354" spans="1:13" ht="15" customHeight="1">
      <c r="A2354" s="327"/>
      <c r="B2354" s="328" t="s">
        <v>7297</v>
      </c>
      <c r="C2354" s="327"/>
      <c r="D2354" s="327"/>
      <c r="E2354" s="327"/>
      <c r="F2354" s="329" t="s">
        <v>7298</v>
      </c>
      <c r="G2354" s="330"/>
      <c r="H2354" s="331"/>
      <c r="I2354" s="332"/>
      <c r="J2354" s="327"/>
      <c r="K2354" s="189">
        <v>60</v>
      </c>
      <c r="L2354" s="189"/>
      <c r="M2354" s="204"/>
    </row>
    <row r="2355" spans="1:13" ht="15" customHeight="1">
      <c r="A2355" s="327"/>
      <c r="B2355" s="328" t="s">
        <v>7299</v>
      </c>
      <c r="C2355" s="327"/>
      <c r="D2355" s="327"/>
      <c r="E2355" s="327"/>
      <c r="F2355" s="329" t="s">
        <v>7300</v>
      </c>
      <c r="G2355" s="330"/>
      <c r="H2355" s="331"/>
      <c r="I2355" s="332"/>
      <c r="J2355" s="327"/>
      <c r="K2355" s="189">
        <v>60</v>
      </c>
      <c r="L2355" s="189"/>
      <c r="M2355" s="204"/>
    </row>
    <row r="2356" spans="1:13" ht="15" customHeight="1">
      <c r="A2356" s="327"/>
      <c r="B2356" s="328" t="s">
        <v>7909</v>
      </c>
      <c r="C2356" s="327"/>
      <c r="D2356" s="327"/>
      <c r="E2356" s="327"/>
      <c r="F2356" s="329" t="s">
        <v>7910</v>
      </c>
      <c r="G2356" s="330"/>
      <c r="H2356" s="331"/>
      <c r="I2356" s="332"/>
      <c r="J2356" s="327"/>
      <c r="K2356" s="189">
        <v>60</v>
      </c>
      <c r="L2356" s="189"/>
      <c r="M2356" s="204"/>
    </row>
    <row r="2357" spans="1:13" ht="15" customHeight="1">
      <c r="A2357" s="327"/>
      <c r="B2357" s="328" t="s">
        <v>5246</v>
      </c>
      <c r="C2357" s="327"/>
      <c r="D2357" s="327"/>
      <c r="E2357" s="327"/>
      <c r="F2357" s="329" t="s">
        <v>5098</v>
      </c>
      <c r="G2357" s="330"/>
      <c r="H2357" s="331"/>
      <c r="I2357" s="332"/>
      <c r="J2357" s="327"/>
      <c r="K2357" s="189">
        <v>30</v>
      </c>
      <c r="L2357" s="189"/>
      <c r="M2357" s="204"/>
    </row>
    <row r="2358" spans="1:13" ht="15" customHeight="1">
      <c r="A2358" s="327"/>
      <c r="B2358" s="328" t="s">
        <v>5247</v>
      </c>
      <c r="C2358" s="327"/>
      <c r="D2358" s="327"/>
      <c r="E2358" s="327"/>
      <c r="F2358" s="329" t="s">
        <v>5096</v>
      </c>
      <c r="G2358" s="330"/>
      <c r="H2358" s="331"/>
      <c r="I2358" s="332"/>
      <c r="J2358" s="327"/>
      <c r="K2358" s="189">
        <v>45</v>
      </c>
      <c r="L2358" s="189"/>
      <c r="M2358" s="204"/>
    </row>
    <row r="2359" spans="1:13" ht="15" customHeight="1">
      <c r="A2359" s="327"/>
      <c r="B2359" s="328" t="s">
        <v>5248</v>
      </c>
      <c r="C2359" s="327"/>
      <c r="D2359" s="327"/>
      <c r="E2359" s="327"/>
      <c r="F2359" s="329" t="s">
        <v>5097</v>
      </c>
      <c r="G2359" s="330"/>
      <c r="H2359" s="331"/>
      <c r="I2359" s="332"/>
      <c r="J2359" s="327"/>
      <c r="K2359" s="189">
        <v>40</v>
      </c>
      <c r="L2359" s="189"/>
      <c r="M2359" s="204"/>
    </row>
    <row r="2360" spans="1:13" ht="15" customHeight="1">
      <c r="A2360" s="327"/>
      <c r="B2360" s="328" t="s">
        <v>5342</v>
      </c>
      <c r="C2360" s="327"/>
      <c r="D2360" s="327"/>
      <c r="E2360" s="327"/>
      <c r="F2360" s="329" t="s">
        <v>5340</v>
      </c>
      <c r="G2360" s="330"/>
      <c r="H2360" s="331"/>
      <c r="I2360" s="332"/>
      <c r="J2360" s="327"/>
      <c r="K2360" s="189">
        <v>70</v>
      </c>
      <c r="L2360" s="189"/>
      <c r="M2360" s="204"/>
    </row>
    <row r="2361" spans="1:13" ht="15" customHeight="1">
      <c r="A2361" s="327"/>
      <c r="B2361" s="328" t="s">
        <v>5343</v>
      </c>
      <c r="C2361" s="327"/>
      <c r="D2361" s="327"/>
      <c r="E2361" s="327"/>
      <c r="F2361" s="329" t="s">
        <v>5341</v>
      </c>
      <c r="G2361" s="330"/>
      <c r="H2361" s="331"/>
      <c r="I2361" s="332"/>
      <c r="J2361" s="327"/>
      <c r="K2361" s="189">
        <v>140</v>
      </c>
      <c r="L2361" s="189"/>
      <c r="M2361" s="204"/>
    </row>
    <row r="2362" spans="1:13" ht="15" customHeight="1">
      <c r="A2362" s="327"/>
      <c r="B2362" s="328" t="s">
        <v>5249</v>
      </c>
      <c r="C2362" s="327"/>
      <c r="D2362" s="327"/>
      <c r="E2362" s="327"/>
      <c r="F2362" s="329" t="s">
        <v>5099</v>
      </c>
      <c r="G2362" s="330"/>
      <c r="H2362" s="331"/>
      <c r="I2362" s="332"/>
      <c r="J2362" s="327"/>
      <c r="K2362" s="189">
        <v>90</v>
      </c>
      <c r="L2362" s="189"/>
      <c r="M2362" s="204"/>
    </row>
    <row r="2363" spans="1:13" ht="15" customHeight="1">
      <c r="A2363" s="327"/>
      <c r="B2363" s="328" t="s">
        <v>5250</v>
      </c>
      <c r="C2363" s="327"/>
      <c r="D2363" s="327"/>
      <c r="E2363" s="327"/>
      <c r="F2363" s="329" t="s">
        <v>5100</v>
      </c>
      <c r="G2363" s="330"/>
      <c r="H2363" s="331"/>
      <c r="I2363" s="332"/>
      <c r="J2363" s="327"/>
      <c r="K2363" s="189">
        <v>85</v>
      </c>
      <c r="L2363" s="189"/>
      <c r="M2363" s="204"/>
    </row>
    <row r="2364" spans="1:13" ht="15" customHeight="1">
      <c r="A2364" s="327"/>
      <c r="B2364" s="328" t="s">
        <v>5251</v>
      </c>
      <c r="C2364" s="327"/>
      <c r="D2364" s="327"/>
      <c r="E2364" s="327"/>
      <c r="F2364" s="329" t="s">
        <v>5091</v>
      </c>
      <c r="G2364" s="330"/>
      <c r="H2364" s="331"/>
      <c r="I2364" s="332"/>
      <c r="J2364" s="327"/>
      <c r="K2364" s="189">
        <v>200</v>
      </c>
      <c r="L2364" s="189"/>
      <c r="M2364" s="204"/>
    </row>
    <row r="2365" spans="1:13" ht="15" customHeight="1">
      <c r="A2365" s="327"/>
      <c r="B2365" s="328" t="s">
        <v>5252</v>
      </c>
      <c r="C2365" s="327"/>
      <c r="D2365" s="327"/>
      <c r="E2365" s="327"/>
      <c r="F2365" s="329" t="s">
        <v>5092</v>
      </c>
      <c r="G2365" s="330"/>
      <c r="H2365" s="331"/>
      <c r="I2365" s="332"/>
      <c r="J2365" s="327"/>
      <c r="K2365" s="189">
        <v>140</v>
      </c>
      <c r="L2365" s="189"/>
      <c r="M2365" s="204"/>
    </row>
    <row r="2366" spans="1:13" ht="15" customHeight="1">
      <c r="A2366" s="435"/>
      <c r="B2366" s="435"/>
      <c r="C2366" s="436" t="s">
        <v>17</v>
      </c>
      <c r="D2366" s="437" t="s">
        <v>17</v>
      </c>
      <c r="E2366" s="438"/>
      <c r="F2366" s="439"/>
      <c r="G2366" s="440"/>
      <c r="H2366" s="441"/>
      <c r="I2366" s="439" t="s">
        <v>17</v>
      </c>
      <c r="J2366" s="442"/>
      <c r="K2366" s="190"/>
      <c r="L2366" s="190"/>
      <c r="M2366" s="205"/>
    </row>
    <row r="2367" spans="1:13" ht="15" customHeight="1">
      <c r="A2367" s="327"/>
      <c r="B2367" s="328" t="s">
        <v>5253</v>
      </c>
      <c r="C2367" s="327"/>
      <c r="D2367" s="327"/>
      <c r="E2367" s="327"/>
      <c r="F2367" s="329" t="s">
        <v>5210</v>
      </c>
      <c r="G2367" s="330"/>
      <c r="H2367" s="331"/>
      <c r="I2367" s="332"/>
      <c r="J2367" s="327"/>
      <c r="K2367" s="189">
        <v>10</v>
      </c>
      <c r="L2367" s="189"/>
      <c r="M2367" s="204"/>
    </row>
    <row r="2368" spans="1:13" ht="15" customHeight="1">
      <c r="A2368" s="327"/>
      <c r="B2368" s="328" t="s">
        <v>5254</v>
      </c>
      <c r="C2368" s="327"/>
      <c r="D2368" s="327"/>
      <c r="E2368" s="327"/>
      <c r="F2368" s="329" t="s">
        <v>5211</v>
      </c>
      <c r="G2368" s="330"/>
      <c r="H2368" s="331"/>
      <c r="I2368" s="332"/>
      <c r="J2368" s="327"/>
      <c r="K2368" s="189">
        <v>10</v>
      </c>
      <c r="L2368" s="189"/>
      <c r="M2368" s="204"/>
    </row>
    <row r="2369" spans="1:13" ht="15" customHeight="1">
      <c r="A2369" s="327"/>
      <c r="B2369" s="328" t="s">
        <v>5255</v>
      </c>
      <c r="C2369" s="327"/>
      <c r="D2369" s="327"/>
      <c r="E2369" s="327"/>
      <c r="F2369" s="329" t="s">
        <v>5212</v>
      </c>
      <c r="G2369" s="330"/>
      <c r="H2369" s="331"/>
      <c r="I2369" s="332"/>
      <c r="J2369" s="327"/>
      <c r="K2369" s="189">
        <v>10</v>
      </c>
      <c r="L2369" s="189"/>
      <c r="M2369" s="204"/>
    </row>
    <row r="2370" spans="1:13" ht="15" customHeight="1">
      <c r="A2370" s="327"/>
      <c r="B2370" s="328" t="s">
        <v>5221</v>
      </c>
      <c r="C2370" s="327"/>
      <c r="D2370" s="327"/>
      <c r="E2370" s="327"/>
      <c r="F2370" s="329" t="s">
        <v>5207</v>
      </c>
      <c r="G2370" s="330"/>
      <c r="H2370" s="331"/>
      <c r="I2370" s="332"/>
      <c r="J2370" s="327"/>
      <c r="K2370" s="189">
        <v>30</v>
      </c>
      <c r="L2370" s="189"/>
      <c r="M2370" s="204"/>
    </row>
    <row r="2371" spans="1:13" ht="15" customHeight="1">
      <c r="A2371" s="327"/>
      <c r="B2371" s="328" t="s">
        <v>5222</v>
      </c>
      <c r="C2371" s="327"/>
      <c r="D2371" s="327"/>
      <c r="E2371" s="327"/>
      <c r="F2371" s="329" t="s">
        <v>5208</v>
      </c>
      <c r="G2371" s="330"/>
      <c r="H2371" s="331"/>
      <c r="I2371" s="332"/>
      <c r="J2371" s="327"/>
      <c r="K2371" s="189">
        <v>30</v>
      </c>
      <c r="L2371" s="189"/>
      <c r="M2371" s="204"/>
    </row>
    <row r="2372" spans="1:13" ht="15" customHeight="1">
      <c r="A2372" s="327"/>
      <c r="B2372" s="328" t="s">
        <v>5223</v>
      </c>
      <c r="C2372" s="327"/>
      <c r="D2372" s="327"/>
      <c r="E2372" s="327"/>
      <c r="F2372" s="329" t="s">
        <v>5209</v>
      </c>
      <c r="G2372" s="330"/>
      <c r="H2372" s="331"/>
      <c r="I2372" s="332"/>
      <c r="J2372" s="327"/>
      <c r="K2372" s="189">
        <v>30</v>
      </c>
      <c r="L2372" s="189"/>
      <c r="M2372" s="204"/>
    </row>
    <row r="2373" spans="1:13" ht="15" customHeight="1">
      <c r="A2373" s="327"/>
      <c r="B2373" s="328" t="s">
        <v>5256</v>
      </c>
      <c r="C2373" s="327"/>
      <c r="D2373" s="327"/>
      <c r="E2373" s="327"/>
      <c r="F2373" s="329" t="s">
        <v>5201</v>
      </c>
      <c r="G2373" s="330"/>
      <c r="H2373" s="331"/>
      <c r="I2373" s="332"/>
      <c r="J2373" s="327"/>
      <c r="K2373" s="189">
        <v>40</v>
      </c>
      <c r="L2373" s="189"/>
      <c r="M2373" s="204"/>
    </row>
    <row r="2374" spans="1:13" ht="15" customHeight="1">
      <c r="A2374" s="327"/>
      <c r="B2374" s="328" t="s">
        <v>5257</v>
      </c>
      <c r="C2374" s="327"/>
      <c r="D2374" s="327"/>
      <c r="E2374" s="327"/>
      <c r="F2374" s="329" t="s">
        <v>5202</v>
      </c>
      <c r="G2374" s="330"/>
      <c r="H2374" s="331"/>
      <c r="I2374" s="332"/>
      <c r="J2374" s="327"/>
      <c r="K2374" s="189">
        <v>40</v>
      </c>
      <c r="L2374" s="189"/>
      <c r="M2374" s="204"/>
    </row>
    <row r="2375" spans="1:13" ht="15" customHeight="1">
      <c r="A2375" s="327"/>
      <c r="B2375" s="328" t="s">
        <v>5258</v>
      </c>
      <c r="C2375" s="327"/>
      <c r="D2375" s="327"/>
      <c r="E2375" s="327"/>
      <c r="F2375" s="329" t="s">
        <v>5203</v>
      </c>
      <c r="G2375" s="330"/>
      <c r="H2375" s="331"/>
      <c r="I2375" s="332"/>
      <c r="J2375" s="327"/>
      <c r="K2375" s="189">
        <v>40</v>
      </c>
      <c r="L2375" s="189"/>
      <c r="M2375" s="204"/>
    </row>
    <row r="2376" spans="1:13" ht="15" customHeight="1">
      <c r="A2376" s="327"/>
      <c r="B2376" s="328" t="s">
        <v>5259</v>
      </c>
      <c r="C2376" s="327"/>
      <c r="D2376" s="327"/>
      <c r="E2376" s="327"/>
      <c r="F2376" s="329" t="s">
        <v>5204</v>
      </c>
      <c r="G2376" s="330"/>
      <c r="H2376" s="331"/>
      <c r="I2376" s="332"/>
      <c r="J2376" s="327"/>
      <c r="K2376" s="189">
        <v>40</v>
      </c>
      <c r="L2376" s="189"/>
      <c r="M2376" s="204"/>
    </row>
    <row r="2377" spans="1:13" ht="15" customHeight="1">
      <c r="A2377" s="327"/>
      <c r="B2377" s="328" t="s">
        <v>5260</v>
      </c>
      <c r="C2377" s="327"/>
      <c r="D2377" s="327"/>
      <c r="E2377" s="327"/>
      <c r="F2377" s="329" t="s">
        <v>5205</v>
      </c>
      <c r="G2377" s="330"/>
      <c r="H2377" s="331"/>
      <c r="I2377" s="332"/>
      <c r="J2377" s="327"/>
      <c r="K2377" s="189">
        <v>40</v>
      </c>
      <c r="L2377" s="189"/>
      <c r="M2377" s="204"/>
    </row>
    <row r="2378" spans="1:13" ht="15" customHeight="1">
      <c r="A2378" s="327"/>
      <c r="B2378" s="328" t="s">
        <v>5261</v>
      </c>
      <c r="C2378" s="327"/>
      <c r="D2378" s="327"/>
      <c r="E2378" s="327"/>
      <c r="F2378" s="329" t="s">
        <v>5206</v>
      </c>
      <c r="G2378" s="330"/>
      <c r="H2378" s="331"/>
      <c r="I2378" s="332"/>
      <c r="J2378" s="327"/>
      <c r="K2378" s="189">
        <v>40</v>
      </c>
      <c r="L2378" s="189"/>
      <c r="M2378" s="204"/>
    </row>
    <row r="2379" spans="1:13" ht="15" customHeight="1">
      <c r="A2379" s="327"/>
      <c r="B2379" s="328" t="s">
        <v>5270</v>
      </c>
      <c r="C2379" s="327"/>
      <c r="D2379" s="327"/>
      <c r="E2379" s="327"/>
      <c r="F2379" s="329" t="s">
        <v>5198</v>
      </c>
      <c r="G2379" s="330"/>
      <c r="H2379" s="331"/>
      <c r="I2379" s="332"/>
      <c r="J2379" s="327"/>
      <c r="K2379" s="189">
        <v>490</v>
      </c>
      <c r="L2379" s="189"/>
      <c r="M2379" s="204"/>
    </row>
    <row r="2380" spans="1:13" ht="15" customHeight="1">
      <c r="A2380" s="327"/>
      <c r="B2380" s="328" t="s">
        <v>5271</v>
      </c>
      <c r="C2380" s="327"/>
      <c r="D2380" s="327"/>
      <c r="E2380" s="327"/>
      <c r="F2380" s="329" t="s">
        <v>5199</v>
      </c>
      <c r="G2380" s="330"/>
      <c r="H2380" s="331"/>
      <c r="I2380" s="332"/>
      <c r="J2380" s="327"/>
      <c r="K2380" s="189">
        <v>490</v>
      </c>
      <c r="L2380" s="189"/>
      <c r="M2380" s="204"/>
    </row>
    <row r="2381" spans="1:13" ht="15" customHeight="1">
      <c r="A2381" s="327"/>
      <c r="B2381" s="328" t="s">
        <v>5272</v>
      </c>
      <c r="C2381" s="327"/>
      <c r="D2381" s="327"/>
      <c r="E2381" s="327"/>
      <c r="F2381" s="329" t="s">
        <v>5200</v>
      </c>
      <c r="G2381" s="330"/>
      <c r="H2381" s="331"/>
      <c r="I2381" s="332"/>
      <c r="J2381" s="327"/>
      <c r="K2381" s="189">
        <v>490</v>
      </c>
      <c r="L2381" s="189"/>
      <c r="M2381" s="204"/>
    </row>
    <row r="2382" spans="1:13" ht="15" customHeight="1">
      <c r="A2382" s="327"/>
      <c r="B2382" s="328" t="s">
        <v>5266</v>
      </c>
      <c r="C2382" s="327"/>
      <c r="D2382" s="327"/>
      <c r="E2382" s="327"/>
      <c r="F2382" s="329" t="s">
        <v>5193</v>
      </c>
      <c r="G2382" s="330"/>
      <c r="H2382" s="331"/>
      <c r="I2382" s="332"/>
      <c r="J2382" s="327"/>
      <c r="K2382" s="189">
        <v>99</v>
      </c>
      <c r="L2382" s="189"/>
      <c r="M2382" s="204"/>
    </row>
    <row r="2383" spans="1:13" ht="15" customHeight="1">
      <c r="A2383" s="327"/>
      <c r="B2383" s="328" t="s">
        <v>5295</v>
      </c>
      <c r="C2383" s="327"/>
      <c r="D2383" s="327"/>
      <c r="E2383" s="327"/>
      <c r="F2383" s="327" t="s">
        <v>5294</v>
      </c>
      <c r="G2383" s="330"/>
      <c r="H2383" s="331"/>
      <c r="I2383" s="332"/>
      <c r="J2383" s="327"/>
      <c r="K2383" s="189">
        <v>8</v>
      </c>
      <c r="L2383" s="189"/>
      <c r="M2383" s="204"/>
    </row>
    <row r="2384" spans="1:13" ht="15" customHeight="1">
      <c r="A2384" s="327"/>
      <c r="B2384" s="328" t="s">
        <v>5297</v>
      </c>
      <c r="C2384" s="327"/>
      <c r="D2384" s="327"/>
      <c r="E2384" s="327"/>
      <c r="F2384" s="327" t="s">
        <v>5296</v>
      </c>
      <c r="G2384" s="330"/>
      <c r="H2384" s="331"/>
      <c r="I2384" s="332"/>
      <c r="J2384" s="327"/>
      <c r="K2384" s="189">
        <v>8</v>
      </c>
      <c r="L2384" s="189"/>
      <c r="M2384" s="204"/>
    </row>
    <row r="2385" spans="1:13" ht="15" customHeight="1">
      <c r="A2385" s="327"/>
      <c r="B2385" s="328" t="s">
        <v>5299</v>
      </c>
      <c r="C2385" s="327"/>
      <c r="D2385" s="327"/>
      <c r="E2385" s="327"/>
      <c r="F2385" s="327" t="s">
        <v>5298</v>
      </c>
      <c r="G2385" s="330"/>
      <c r="H2385" s="331"/>
      <c r="I2385" s="332"/>
      <c r="J2385" s="327"/>
      <c r="K2385" s="189">
        <v>1</v>
      </c>
      <c r="L2385" s="189"/>
      <c r="M2385" s="204"/>
    </row>
    <row r="2386" spans="1:13" ht="15" customHeight="1">
      <c r="A2386" s="435"/>
      <c r="B2386" s="435"/>
      <c r="C2386" s="436" t="s">
        <v>17</v>
      </c>
      <c r="D2386" s="437" t="s">
        <v>17</v>
      </c>
      <c r="E2386" s="438"/>
      <c r="F2386" s="439"/>
      <c r="G2386" s="440"/>
      <c r="H2386" s="441"/>
      <c r="I2386" s="439" t="s">
        <v>17</v>
      </c>
      <c r="J2386" s="442"/>
      <c r="K2386" s="190"/>
      <c r="L2386" s="190"/>
      <c r="M2386" s="205"/>
    </row>
    <row r="2387" spans="1:13" ht="15" customHeight="1">
      <c r="A2387" s="327"/>
      <c r="B2387" s="328" t="s">
        <v>6557</v>
      </c>
      <c r="C2387" s="327"/>
      <c r="D2387" s="327"/>
      <c r="E2387" s="327"/>
      <c r="F2387" s="361" t="s">
        <v>6558</v>
      </c>
      <c r="G2387" s="330"/>
      <c r="H2387" s="331"/>
      <c r="I2387" s="332"/>
      <c r="J2387" s="327"/>
      <c r="K2387" s="189">
        <v>79</v>
      </c>
      <c r="L2387" s="189"/>
      <c r="M2387" s="204"/>
    </row>
    <row r="2388" spans="1:13" ht="15" customHeight="1">
      <c r="A2388" s="327"/>
      <c r="B2388" s="328" t="s">
        <v>6559</v>
      </c>
      <c r="C2388" s="327"/>
      <c r="D2388" s="327"/>
      <c r="E2388" s="327"/>
      <c r="F2388" s="361" t="s">
        <v>6560</v>
      </c>
      <c r="G2388" s="330"/>
      <c r="H2388" s="331"/>
      <c r="I2388" s="332"/>
      <c r="J2388" s="327"/>
      <c r="K2388" s="189">
        <v>89</v>
      </c>
      <c r="L2388" s="189"/>
      <c r="M2388" s="204"/>
    </row>
    <row r="2389" spans="1:13" ht="15" customHeight="1">
      <c r="A2389" s="327" t="s">
        <v>5024</v>
      </c>
      <c r="B2389" s="328" t="s">
        <v>5217</v>
      </c>
      <c r="C2389" s="327"/>
      <c r="D2389" s="327"/>
      <c r="E2389" s="327"/>
      <c r="F2389" s="329" t="s">
        <v>5072</v>
      </c>
      <c r="G2389" s="330">
        <v>4</v>
      </c>
      <c r="H2389" s="331"/>
      <c r="I2389" s="332"/>
      <c r="J2389" s="327"/>
      <c r="K2389" s="189">
        <v>60</v>
      </c>
      <c r="L2389" s="189"/>
      <c r="M2389" s="204">
        <f>K2389*L2389</f>
        <v>0</v>
      </c>
    </row>
    <row r="2390" spans="1:13" ht="15" customHeight="1">
      <c r="A2390" s="327"/>
      <c r="B2390" s="328" t="s">
        <v>5267</v>
      </c>
      <c r="C2390" s="327"/>
      <c r="D2390" s="327"/>
      <c r="E2390" s="327"/>
      <c r="F2390" s="329" t="s">
        <v>5075</v>
      </c>
      <c r="G2390" s="330"/>
      <c r="H2390" s="331"/>
      <c r="I2390" s="332"/>
      <c r="J2390" s="327"/>
      <c r="K2390" s="189">
        <v>20</v>
      </c>
      <c r="L2390" s="189"/>
      <c r="M2390" s="204"/>
    </row>
    <row r="2391" spans="1:13" ht="15" customHeight="1">
      <c r="A2391" s="327"/>
      <c r="B2391" s="328" t="s">
        <v>5268</v>
      </c>
      <c r="C2391" s="327"/>
      <c r="D2391" s="327"/>
      <c r="E2391" s="327"/>
      <c r="F2391" s="329" t="s">
        <v>5074</v>
      </c>
      <c r="G2391" s="330"/>
      <c r="H2391" s="331"/>
      <c r="I2391" s="332"/>
      <c r="J2391" s="327"/>
      <c r="K2391" s="189">
        <v>20</v>
      </c>
      <c r="L2391" s="189"/>
      <c r="M2391" s="204"/>
    </row>
    <row r="2392" spans="1:13" ht="15" customHeight="1">
      <c r="A2392" s="435"/>
      <c r="B2392" s="435"/>
      <c r="C2392" s="436" t="s">
        <v>17</v>
      </c>
      <c r="D2392" s="437" t="s">
        <v>17</v>
      </c>
      <c r="E2392" s="438"/>
      <c r="F2392" s="439"/>
      <c r="G2392" s="440"/>
      <c r="H2392" s="441"/>
      <c r="I2392" s="439" t="s">
        <v>17</v>
      </c>
      <c r="J2392" s="442"/>
      <c r="K2392" s="190"/>
      <c r="L2392" s="190"/>
      <c r="M2392" s="205"/>
    </row>
    <row r="2393" spans="1:13" ht="15" customHeight="1">
      <c r="A2393" s="327"/>
      <c r="B2393" s="328" t="s">
        <v>6394</v>
      </c>
      <c r="C2393" s="327"/>
      <c r="D2393" s="327"/>
      <c r="E2393" s="327"/>
      <c r="F2393" s="329" t="s">
        <v>6395</v>
      </c>
      <c r="G2393" s="330"/>
      <c r="H2393" s="331"/>
      <c r="I2393" s="332"/>
      <c r="J2393" s="327"/>
      <c r="K2393" s="189">
        <v>1190</v>
      </c>
      <c r="L2393" s="189"/>
      <c r="M2393" s="204"/>
    </row>
    <row r="2394" spans="1:13" ht="15" customHeight="1">
      <c r="A2394" s="327"/>
      <c r="B2394" s="328" t="s">
        <v>6396</v>
      </c>
      <c r="C2394" s="327"/>
      <c r="D2394" s="327"/>
      <c r="E2394" s="327"/>
      <c r="F2394" s="329" t="s">
        <v>6397</v>
      </c>
      <c r="G2394" s="330"/>
      <c r="H2394" s="331"/>
      <c r="I2394" s="332"/>
      <c r="J2394" s="327"/>
      <c r="K2394" s="189">
        <v>1190</v>
      </c>
      <c r="L2394" s="189"/>
      <c r="M2394" s="204"/>
    </row>
    <row r="2395" spans="1:13" ht="15" customHeight="1">
      <c r="A2395" s="327"/>
      <c r="B2395" s="328" t="s">
        <v>6398</v>
      </c>
      <c r="C2395" s="327"/>
      <c r="D2395" s="327"/>
      <c r="E2395" s="327"/>
      <c r="F2395" s="329" t="s">
        <v>6399</v>
      </c>
      <c r="G2395" s="330"/>
      <c r="H2395" s="331"/>
      <c r="I2395" s="332"/>
      <c r="J2395" s="327"/>
      <c r="K2395" s="189">
        <v>1190</v>
      </c>
      <c r="L2395" s="189"/>
      <c r="M2395" s="204"/>
    </row>
    <row r="2396" spans="1:13" ht="15" customHeight="1">
      <c r="A2396" s="327"/>
      <c r="B2396" s="328" t="s">
        <v>6400</v>
      </c>
      <c r="C2396" s="327"/>
      <c r="D2396" s="327"/>
      <c r="E2396" s="327"/>
      <c r="F2396" s="329" t="s">
        <v>6401</v>
      </c>
      <c r="G2396" s="330"/>
      <c r="H2396" s="331"/>
      <c r="I2396" s="332"/>
      <c r="J2396" s="327"/>
      <c r="K2396" s="189">
        <v>1190</v>
      </c>
      <c r="L2396" s="189"/>
      <c r="M2396" s="204"/>
    </row>
    <row r="2397" spans="1:13" ht="15" customHeight="1">
      <c r="A2397" s="327"/>
      <c r="B2397" s="328" t="s">
        <v>6402</v>
      </c>
      <c r="C2397" s="327"/>
      <c r="D2397" s="327"/>
      <c r="E2397" s="327"/>
      <c r="F2397" s="329" t="s">
        <v>6403</v>
      </c>
      <c r="G2397" s="330"/>
      <c r="H2397" s="331"/>
      <c r="I2397" s="332"/>
      <c r="J2397" s="327"/>
      <c r="K2397" s="189">
        <v>1190</v>
      </c>
      <c r="L2397" s="189"/>
      <c r="M2397" s="204"/>
    </row>
    <row r="2398" spans="1:13" ht="15" customHeight="1">
      <c r="A2398" s="327"/>
      <c r="B2398" s="328" t="s">
        <v>6404</v>
      </c>
      <c r="C2398" s="327"/>
      <c r="D2398" s="327"/>
      <c r="E2398" s="327"/>
      <c r="F2398" s="329" t="s">
        <v>6405</v>
      </c>
      <c r="G2398" s="330"/>
      <c r="H2398" s="331"/>
      <c r="I2398" s="332"/>
      <c r="J2398" s="327"/>
      <c r="K2398" s="189">
        <v>1190</v>
      </c>
      <c r="L2398" s="189"/>
      <c r="M2398" s="204"/>
    </row>
    <row r="2399" spans="1:13" ht="15" customHeight="1">
      <c r="A2399" s="327"/>
      <c r="B2399" s="328" t="s">
        <v>6406</v>
      </c>
      <c r="C2399" s="327"/>
      <c r="D2399" s="327"/>
      <c r="E2399" s="327"/>
      <c r="F2399" s="329" t="s">
        <v>6407</v>
      </c>
      <c r="G2399" s="330"/>
      <c r="H2399" s="331"/>
      <c r="I2399" s="332"/>
      <c r="J2399" s="327"/>
      <c r="K2399" s="189">
        <v>1190</v>
      </c>
      <c r="L2399" s="189"/>
      <c r="M2399" s="204"/>
    </row>
    <row r="2400" spans="1:13" ht="15" customHeight="1">
      <c r="A2400" s="327"/>
      <c r="B2400" s="328" t="s">
        <v>6408</v>
      </c>
      <c r="C2400" s="327"/>
      <c r="D2400" s="327"/>
      <c r="E2400" s="327"/>
      <c r="F2400" s="329" t="s">
        <v>6409</v>
      </c>
      <c r="G2400" s="330"/>
      <c r="H2400" s="331"/>
      <c r="I2400" s="332"/>
      <c r="J2400" s="327"/>
      <c r="K2400" s="189">
        <v>1190</v>
      </c>
      <c r="L2400" s="189"/>
      <c r="M2400" s="204"/>
    </row>
    <row r="2401" spans="1:13" ht="15" customHeight="1">
      <c r="A2401" s="327"/>
      <c r="B2401" s="328" t="s">
        <v>6410</v>
      </c>
      <c r="C2401" s="327"/>
      <c r="D2401" s="327"/>
      <c r="E2401" s="327"/>
      <c r="F2401" s="329" t="s">
        <v>6411</v>
      </c>
      <c r="G2401" s="330"/>
      <c r="H2401" s="331"/>
      <c r="I2401" s="332"/>
      <c r="J2401" s="327"/>
      <c r="K2401" s="189">
        <v>1190</v>
      </c>
      <c r="L2401" s="189"/>
      <c r="M2401" s="204"/>
    </row>
    <row r="2402" spans="1:13" ht="15" customHeight="1">
      <c r="A2402" s="327"/>
      <c r="B2402" s="328" t="s">
        <v>6412</v>
      </c>
      <c r="C2402" s="327"/>
      <c r="D2402" s="327"/>
      <c r="E2402" s="327"/>
      <c r="F2402" s="329" t="s">
        <v>6413</v>
      </c>
      <c r="G2402" s="330"/>
      <c r="H2402" s="331"/>
      <c r="I2402" s="332"/>
      <c r="J2402" s="327"/>
      <c r="K2402" s="189">
        <v>1190</v>
      </c>
      <c r="L2402" s="189"/>
      <c r="M2402" s="204"/>
    </row>
    <row r="2403" spans="1:13" ht="15" customHeight="1">
      <c r="A2403" s="327"/>
      <c r="B2403" s="328" t="s">
        <v>6414</v>
      </c>
      <c r="C2403" s="327"/>
      <c r="D2403" s="327"/>
      <c r="E2403" s="327"/>
      <c r="F2403" s="329" t="s">
        <v>6415</v>
      </c>
      <c r="G2403" s="330"/>
      <c r="H2403" s="331"/>
      <c r="I2403" s="332"/>
      <c r="J2403" s="327"/>
      <c r="K2403" s="189">
        <v>1190</v>
      </c>
      <c r="L2403" s="189"/>
      <c r="M2403" s="204"/>
    </row>
    <row r="2404" spans="1:13" ht="15" customHeight="1">
      <c r="A2404" s="327"/>
      <c r="B2404" s="328" t="s">
        <v>6416</v>
      </c>
      <c r="C2404" s="327"/>
      <c r="D2404" s="327"/>
      <c r="E2404" s="327"/>
      <c r="F2404" s="329" t="s">
        <v>6417</v>
      </c>
      <c r="G2404" s="330"/>
      <c r="H2404" s="331"/>
      <c r="I2404" s="332"/>
      <c r="J2404" s="327"/>
      <c r="K2404" s="189">
        <v>1190</v>
      </c>
      <c r="L2404" s="189"/>
      <c r="M2404" s="204"/>
    </row>
    <row r="2405" spans="1:13" ht="15" customHeight="1">
      <c r="A2405" s="327"/>
      <c r="B2405" s="328" t="s">
        <v>6418</v>
      </c>
      <c r="C2405" s="327"/>
      <c r="D2405" s="327"/>
      <c r="E2405" s="327"/>
      <c r="F2405" s="329" t="s">
        <v>6419</v>
      </c>
      <c r="G2405" s="330"/>
      <c r="H2405" s="331"/>
      <c r="I2405" s="332"/>
      <c r="J2405" s="327"/>
      <c r="K2405" s="189">
        <v>1190</v>
      </c>
      <c r="L2405" s="189"/>
      <c r="M2405" s="204"/>
    </row>
    <row r="2406" spans="1:13" ht="15" customHeight="1">
      <c r="A2406" s="327"/>
      <c r="B2406" s="328" t="s">
        <v>7766</v>
      </c>
      <c r="C2406" s="327"/>
      <c r="D2406" s="327"/>
      <c r="E2406" s="327"/>
      <c r="F2406" s="494" t="s">
        <v>7767</v>
      </c>
      <c r="G2406" s="330"/>
      <c r="H2406" s="331"/>
      <c r="I2406" s="332"/>
      <c r="J2406" s="327"/>
      <c r="K2406" s="189">
        <v>2600</v>
      </c>
      <c r="L2406" s="189"/>
      <c r="M2406" s="204"/>
    </row>
    <row r="2407" spans="1:13" ht="15" customHeight="1">
      <c r="A2407" s="327"/>
      <c r="B2407" s="328" t="s">
        <v>7768</v>
      </c>
      <c r="C2407" s="327"/>
      <c r="D2407" s="327"/>
      <c r="E2407" s="327"/>
      <c r="F2407" s="494" t="s">
        <v>7769</v>
      </c>
      <c r="G2407" s="330"/>
      <c r="H2407" s="331"/>
      <c r="I2407" s="332"/>
      <c r="J2407" s="327"/>
      <c r="K2407" s="189">
        <v>3300</v>
      </c>
      <c r="L2407" s="189"/>
      <c r="M2407" s="204"/>
    </row>
    <row r="2408" spans="1:13" ht="15" customHeight="1">
      <c r="A2408" s="327"/>
      <c r="B2408" s="328" t="s">
        <v>7770</v>
      </c>
      <c r="C2408" s="327"/>
      <c r="D2408" s="327"/>
      <c r="E2408" s="327"/>
      <c r="F2408" s="494" t="s">
        <v>7771</v>
      </c>
      <c r="G2408" s="330"/>
      <c r="H2408" s="331"/>
      <c r="I2408" s="332"/>
      <c r="J2408" s="327"/>
      <c r="K2408" s="189">
        <v>2600</v>
      </c>
      <c r="L2408" s="189"/>
      <c r="M2408" s="204"/>
    </row>
    <row r="2409" spans="1:13" ht="15" customHeight="1">
      <c r="A2409" s="327"/>
      <c r="B2409" s="328" t="s">
        <v>7772</v>
      </c>
      <c r="C2409" s="327"/>
      <c r="D2409" s="327"/>
      <c r="E2409" s="327"/>
      <c r="F2409" s="494" t="s">
        <v>7773</v>
      </c>
      <c r="G2409" s="330"/>
      <c r="H2409" s="331"/>
      <c r="I2409" s="332"/>
      <c r="J2409" s="327"/>
      <c r="K2409" s="189">
        <v>2600</v>
      </c>
      <c r="L2409" s="189"/>
      <c r="M2409" s="204"/>
    </row>
    <row r="2410" spans="1:13" ht="15" customHeight="1">
      <c r="A2410" s="327"/>
      <c r="B2410" s="328" t="s">
        <v>7774</v>
      </c>
      <c r="C2410" s="327"/>
      <c r="D2410" s="327"/>
      <c r="E2410" s="327"/>
      <c r="F2410" s="494" t="s">
        <v>7775</v>
      </c>
      <c r="G2410" s="330"/>
      <c r="H2410" s="331"/>
      <c r="I2410" s="332"/>
      <c r="J2410" s="327"/>
      <c r="K2410" s="189">
        <v>3300</v>
      </c>
      <c r="L2410" s="189"/>
      <c r="M2410" s="204"/>
    </row>
    <row r="2411" spans="1:13" ht="15" customHeight="1">
      <c r="A2411" s="327"/>
      <c r="B2411" s="328" t="s">
        <v>7776</v>
      </c>
      <c r="C2411" s="327"/>
      <c r="D2411" s="327"/>
      <c r="E2411" s="327"/>
      <c r="F2411" s="494" t="s">
        <v>7777</v>
      </c>
      <c r="G2411" s="330"/>
      <c r="H2411" s="331"/>
      <c r="I2411" s="332"/>
      <c r="J2411" s="327"/>
      <c r="K2411" s="189">
        <v>2600</v>
      </c>
      <c r="L2411" s="189"/>
      <c r="M2411" s="204"/>
    </row>
    <row r="2412" spans="1:13" ht="15" customHeight="1">
      <c r="A2412" s="327"/>
      <c r="B2412" s="328" t="s">
        <v>7778</v>
      </c>
      <c r="C2412" s="327"/>
      <c r="D2412" s="327"/>
      <c r="E2412" s="327"/>
      <c r="F2412" s="494" t="s">
        <v>7779</v>
      </c>
      <c r="G2412" s="330"/>
      <c r="H2412" s="331"/>
      <c r="I2412" s="332"/>
      <c r="J2412" s="327"/>
      <c r="K2412" s="189">
        <v>2600</v>
      </c>
      <c r="L2412" s="189"/>
      <c r="M2412" s="204"/>
    </row>
    <row r="2413" spans="1:13" ht="15" customHeight="1">
      <c r="A2413" s="327"/>
      <c r="B2413" s="328" t="s">
        <v>7780</v>
      </c>
      <c r="C2413" s="327"/>
      <c r="D2413" s="327"/>
      <c r="E2413" s="327"/>
      <c r="F2413" s="494" t="s">
        <v>7781</v>
      </c>
      <c r="G2413" s="330"/>
      <c r="H2413" s="331"/>
      <c r="I2413" s="332"/>
      <c r="J2413" s="327"/>
      <c r="K2413" s="189">
        <v>2600</v>
      </c>
      <c r="L2413" s="189"/>
      <c r="M2413" s="204"/>
    </row>
    <row r="2414" spans="1:13" ht="15" customHeight="1">
      <c r="A2414" s="327"/>
      <c r="B2414" s="328" t="s">
        <v>7782</v>
      </c>
      <c r="C2414" s="327"/>
      <c r="D2414" s="327"/>
      <c r="E2414" s="327"/>
      <c r="F2414" s="494" t="s">
        <v>7783</v>
      </c>
      <c r="G2414" s="330"/>
      <c r="H2414" s="331"/>
      <c r="I2414" s="332"/>
      <c r="J2414" s="327"/>
      <c r="K2414" s="189">
        <v>2600</v>
      </c>
      <c r="L2414" s="189"/>
      <c r="M2414" s="204"/>
    </row>
    <row r="2415" spans="1:13" ht="15" customHeight="1">
      <c r="A2415" s="327"/>
      <c r="B2415" s="328" t="s">
        <v>7784</v>
      </c>
      <c r="C2415" s="327"/>
      <c r="D2415" s="327"/>
      <c r="E2415" s="327"/>
      <c r="F2415" s="494" t="s">
        <v>7785</v>
      </c>
      <c r="G2415" s="330"/>
      <c r="H2415" s="331"/>
      <c r="I2415" s="332"/>
      <c r="J2415" s="327"/>
      <c r="K2415" s="189">
        <v>2600</v>
      </c>
      <c r="L2415" s="189"/>
      <c r="M2415" s="204"/>
    </row>
    <row r="2416" spans="1:13" ht="15" customHeight="1">
      <c r="A2416" s="327"/>
      <c r="B2416" s="328" t="s">
        <v>7786</v>
      </c>
      <c r="C2416" s="327"/>
      <c r="D2416" s="327"/>
      <c r="E2416" s="327"/>
      <c r="F2416" s="494" t="s">
        <v>7787</v>
      </c>
      <c r="G2416" s="330"/>
      <c r="H2416" s="331"/>
      <c r="I2416" s="332"/>
      <c r="J2416" s="327"/>
      <c r="K2416" s="189">
        <v>2600</v>
      </c>
      <c r="L2416" s="189"/>
      <c r="M2416" s="204"/>
    </row>
    <row r="2417" spans="1:13" ht="15" customHeight="1">
      <c r="A2417" s="327"/>
      <c r="B2417" s="328" t="s">
        <v>7788</v>
      </c>
      <c r="C2417" s="327"/>
      <c r="D2417" s="327"/>
      <c r="E2417" s="327"/>
      <c r="F2417" s="494" t="s">
        <v>7789</v>
      </c>
      <c r="G2417" s="330"/>
      <c r="H2417" s="331"/>
      <c r="I2417" s="332"/>
      <c r="J2417" s="327"/>
      <c r="K2417" s="189">
        <v>2600</v>
      </c>
      <c r="L2417" s="189"/>
      <c r="M2417" s="204"/>
    </row>
    <row r="2418" spans="1:13" ht="15" customHeight="1">
      <c r="A2418" s="327"/>
      <c r="B2418" s="328" t="s">
        <v>7790</v>
      </c>
      <c r="C2418" s="327"/>
      <c r="D2418" s="327"/>
      <c r="E2418" s="327"/>
      <c r="F2418" s="494" t="s">
        <v>7791</v>
      </c>
      <c r="G2418" s="330"/>
      <c r="H2418" s="331"/>
      <c r="I2418" s="332"/>
      <c r="J2418" s="327"/>
      <c r="K2418" s="189">
        <v>3300</v>
      </c>
      <c r="L2418" s="189"/>
      <c r="M2418" s="204"/>
    </row>
    <row r="2419" spans="1:13" ht="15" customHeight="1">
      <c r="A2419" s="327"/>
      <c r="B2419" s="328" t="s">
        <v>5315</v>
      </c>
      <c r="C2419" s="327"/>
      <c r="D2419" s="327"/>
      <c r="E2419" s="327"/>
      <c r="F2419" s="327" t="s">
        <v>5303</v>
      </c>
      <c r="G2419" s="330"/>
      <c r="H2419" s="331"/>
      <c r="I2419" s="332"/>
      <c r="J2419" s="327"/>
      <c r="K2419" s="189">
        <v>990</v>
      </c>
      <c r="L2419" s="189"/>
      <c r="M2419" s="204"/>
    </row>
    <row r="2420" spans="1:13" ht="15" customHeight="1">
      <c r="A2420" s="327"/>
      <c r="B2420" s="328" t="s">
        <v>5316</v>
      </c>
      <c r="C2420" s="327"/>
      <c r="D2420" s="327"/>
      <c r="E2420" s="327"/>
      <c r="F2420" s="327" t="s">
        <v>5304</v>
      </c>
      <c r="G2420" s="330"/>
      <c r="H2420" s="331"/>
      <c r="I2420" s="332"/>
      <c r="J2420" s="327"/>
      <c r="K2420" s="189">
        <v>990</v>
      </c>
      <c r="L2420" s="189"/>
      <c r="M2420" s="204"/>
    </row>
    <row r="2421" spans="1:13" ht="15" customHeight="1">
      <c r="A2421" s="327"/>
      <c r="B2421" s="328" t="s">
        <v>5317</v>
      </c>
      <c r="C2421" s="327"/>
      <c r="D2421" s="327"/>
      <c r="E2421" s="327"/>
      <c r="F2421" s="327" t="s">
        <v>5305</v>
      </c>
      <c r="G2421" s="330"/>
      <c r="H2421" s="331"/>
      <c r="I2421" s="332"/>
      <c r="J2421" s="327"/>
      <c r="K2421" s="189">
        <v>990</v>
      </c>
      <c r="L2421" s="189"/>
      <c r="M2421" s="204"/>
    </row>
    <row r="2422" spans="1:13" ht="15" customHeight="1">
      <c r="A2422" s="327"/>
      <c r="B2422" s="328" t="s">
        <v>5318</v>
      </c>
      <c r="C2422" s="327"/>
      <c r="D2422" s="327"/>
      <c r="E2422" s="327"/>
      <c r="F2422" s="327" t="s">
        <v>5306</v>
      </c>
      <c r="G2422" s="330"/>
      <c r="H2422" s="331"/>
      <c r="I2422" s="332"/>
      <c r="J2422" s="327"/>
      <c r="K2422" s="189">
        <v>990</v>
      </c>
      <c r="L2422" s="189"/>
      <c r="M2422" s="204"/>
    </row>
    <row r="2423" spans="1:13" ht="15" customHeight="1">
      <c r="A2423" s="327"/>
      <c r="B2423" s="328" t="s">
        <v>5319</v>
      </c>
      <c r="C2423" s="327"/>
      <c r="D2423" s="327"/>
      <c r="E2423" s="327"/>
      <c r="F2423" s="327" t="s">
        <v>5307</v>
      </c>
      <c r="G2423" s="330"/>
      <c r="H2423" s="331"/>
      <c r="I2423" s="332"/>
      <c r="J2423" s="327"/>
      <c r="K2423" s="189">
        <v>990</v>
      </c>
      <c r="L2423" s="189"/>
      <c r="M2423" s="204"/>
    </row>
    <row r="2424" spans="1:13" ht="15" customHeight="1">
      <c r="A2424" s="327"/>
      <c r="B2424" s="328" t="s">
        <v>5320</v>
      </c>
      <c r="C2424" s="327"/>
      <c r="D2424" s="327"/>
      <c r="E2424" s="327"/>
      <c r="F2424" s="327" t="s">
        <v>5308</v>
      </c>
      <c r="G2424" s="330"/>
      <c r="H2424" s="331"/>
      <c r="I2424" s="332"/>
      <c r="J2424" s="327"/>
      <c r="K2424" s="189">
        <v>990</v>
      </c>
      <c r="L2424" s="189"/>
      <c r="M2424" s="204"/>
    </row>
    <row r="2425" spans="1:13" ht="15" customHeight="1">
      <c r="A2425" s="327"/>
      <c r="B2425" s="328" t="s">
        <v>5321</v>
      </c>
      <c r="C2425" s="327"/>
      <c r="D2425" s="327"/>
      <c r="E2425" s="327"/>
      <c r="F2425" s="327" t="s">
        <v>5309</v>
      </c>
      <c r="G2425" s="330"/>
      <c r="H2425" s="331"/>
      <c r="I2425" s="332"/>
      <c r="J2425" s="327"/>
      <c r="K2425" s="189">
        <v>990</v>
      </c>
      <c r="L2425" s="189"/>
      <c r="M2425" s="204"/>
    </row>
    <row r="2426" spans="1:13" ht="15" customHeight="1">
      <c r="A2426" s="327"/>
      <c r="B2426" s="328" t="s">
        <v>5322</v>
      </c>
      <c r="C2426" s="327"/>
      <c r="D2426" s="327"/>
      <c r="E2426" s="327"/>
      <c r="F2426" s="327" t="s">
        <v>5310</v>
      </c>
      <c r="G2426" s="330"/>
      <c r="H2426" s="331"/>
      <c r="I2426" s="332"/>
      <c r="J2426" s="327"/>
      <c r="K2426" s="189">
        <v>990</v>
      </c>
      <c r="L2426" s="189"/>
      <c r="M2426" s="204"/>
    </row>
    <row r="2427" spans="1:13" ht="15" customHeight="1">
      <c r="A2427" s="327"/>
      <c r="B2427" s="328" t="s">
        <v>5323</v>
      </c>
      <c r="C2427" s="327"/>
      <c r="D2427" s="327"/>
      <c r="E2427" s="327"/>
      <c r="F2427" s="327" t="s">
        <v>5311</v>
      </c>
      <c r="G2427" s="330"/>
      <c r="H2427" s="331"/>
      <c r="I2427" s="332"/>
      <c r="J2427" s="327"/>
      <c r="K2427" s="189">
        <v>990</v>
      </c>
      <c r="L2427" s="189"/>
      <c r="M2427" s="204"/>
    </row>
    <row r="2428" spans="1:13" ht="15" customHeight="1">
      <c r="A2428" s="327"/>
      <c r="B2428" s="328" t="s">
        <v>5324</v>
      </c>
      <c r="C2428" s="327"/>
      <c r="D2428" s="327"/>
      <c r="E2428" s="327"/>
      <c r="F2428" s="327" t="s">
        <v>5312</v>
      </c>
      <c r="G2428" s="330"/>
      <c r="H2428" s="331"/>
      <c r="I2428" s="332"/>
      <c r="J2428" s="327"/>
      <c r="K2428" s="189">
        <v>990</v>
      </c>
      <c r="L2428" s="189"/>
      <c r="M2428" s="204"/>
    </row>
    <row r="2429" spans="1:13" ht="15" customHeight="1">
      <c r="A2429" s="327"/>
      <c r="B2429" s="328" t="s">
        <v>5325</v>
      </c>
      <c r="C2429" s="327"/>
      <c r="D2429" s="327"/>
      <c r="E2429" s="327"/>
      <c r="F2429" s="327" t="s">
        <v>5313</v>
      </c>
      <c r="G2429" s="330"/>
      <c r="H2429" s="331"/>
      <c r="I2429" s="332"/>
      <c r="J2429" s="327"/>
      <c r="K2429" s="189">
        <v>990</v>
      </c>
      <c r="L2429" s="189"/>
      <c r="M2429" s="204"/>
    </row>
    <row r="2430" spans="1:13" ht="15" customHeight="1">
      <c r="A2430" s="327"/>
      <c r="B2430" s="328" t="s">
        <v>5326</v>
      </c>
      <c r="C2430" s="327"/>
      <c r="D2430" s="327"/>
      <c r="E2430" s="327"/>
      <c r="F2430" s="327" t="s">
        <v>5314</v>
      </c>
      <c r="G2430" s="330"/>
      <c r="H2430" s="331"/>
      <c r="I2430" s="332"/>
      <c r="J2430" s="327"/>
      <c r="K2430" s="189">
        <v>990</v>
      </c>
      <c r="L2430" s="189"/>
      <c r="M2430" s="204"/>
    </row>
    <row r="2431" spans="1:13" ht="15" customHeight="1">
      <c r="A2431" s="435"/>
      <c r="B2431" s="435"/>
      <c r="C2431" s="436" t="s">
        <v>17</v>
      </c>
      <c r="D2431" s="437" t="s">
        <v>17</v>
      </c>
      <c r="E2431" s="438"/>
      <c r="F2431" s="439"/>
      <c r="G2431" s="440"/>
      <c r="H2431" s="441"/>
      <c r="I2431" s="439" t="s">
        <v>17</v>
      </c>
      <c r="J2431" s="442"/>
      <c r="K2431" s="190"/>
      <c r="L2431" s="190"/>
      <c r="M2431" s="205"/>
    </row>
    <row r="2432" spans="1:13" ht="15" customHeight="1">
      <c r="A2432" s="327"/>
      <c r="B2432" s="328" t="s">
        <v>5277</v>
      </c>
      <c r="C2432" s="327"/>
      <c r="D2432" s="327"/>
      <c r="E2432" s="327"/>
      <c r="F2432" s="327" t="s">
        <v>5275</v>
      </c>
      <c r="G2432" s="330"/>
      <c r="H2432" s="331"/>
      <c r="I2432" s="332"/>
      <c r="J2432" s="327"/>
      <c r="K2432" s="189">
        <v>3150</v>
      </c>
      <c r="L2432" s="189"/>
      <c r="M2432" s="204"/>
    </row>
    <row r="2433" spans="1:13" ht="15" customHeight="1">
      <c r="A2433" s="327"/>
      <c r="B2433" s="328" t="s">
        <v>5278</v>
      </c>
      <c r="C2433" s="327"/>
      <c r="D2433" s="327"/>
      <c r="E2433" s="327"/>
      <c r="F2433" s="327" t="s">
        <v>5279</v>
      </c>
      <c r="G2433" s="330"/>
      <c r="H2433" s="331"/>
      <c r="I2433" s="332"/>
      <c r="J2433" s="327"/>
      <c r="K2433" s="189">
        <v>3150</v>
      </c>
      <c r="L2433" s="189"/>
      <c r="M2433" s="204"/>
    </row>
    <row r="2434" spans="1:13" ht="15" customHeight="1">
      <c r="A2434" s="327"/>
      <c r="B2434" s="328" t="s">
        <v>5280</v>
      </c>
      <c r="C2434" s="327"/>
      <c r="D2434" s="327"/>
      <c r="E2434" s="327"/>
      <c r="F2434" s="327" t="s">
        <v>5281</v>
      </c>
      <c r="G2434" s="330"/>
      <c r="H2434" s="331"/>
      <c r="I2434" s="332"/>
      <c r="J2434" s="327"/>
      <c r="K2434" s="189">
        <v>3150</v>
      </c>
      <c r="L2434" s="189"/>
      <c r="M2434" s="204"/>
    </row>
    <row r="2435" spans="1:13" ht="15" customHeight="1">
      <c r="A2435" s="327"/>
      <c r="B2435" s="328" t="s">
        <v>5282</v>
      </c>
      <c r="C2435" s="327"/>
      <c r="D2435" s="327"/>
      <c r="E2435" s="327"/>
      <c r="F2435" s="327" t="s">
        <v>5283</v>
      </c>
      <c r="G2435" s="330"/>
      <c r="H2435" s="331"/>
      <c r="I2435" s="332"/>
      <c r="J2435" s="327"/>
      <c r="K2435" s="189">
        <v>3150</v>
      </c>
      <c r="L2435" s="189"/>
      <c r="M2435" s="204"/>
    </row>
    <row r="2436" spans="1:13" ht="15" customHeight="1">
      <c r="A2436" s="327"/>
      <c r="B2436" s="328" t="s">
        <v>6869</v>
      </c>
      <c r="C2436" s="327"/>
      <c r="D2436" s="327"/>
      <c r="E2436" s="327"/>
      <c r="F2436" s="327" t="s">
        <v>6870</v>
      </c>
      <c r="G2436" s="330"/>
      <c r="H2436" s="331"/>
      <c r="I2436" s="332"/>
      <c r="J2436" s="327"/>
      <c r="K2436" s="189">
        <v>3650</v>
      </c>
      <c r="L2436" s="189"/>
      <c r="M2436" s="204"/>
    </row>
    <row r="2437" spans="1:13" ht="15" customHeight="1">
      <c r="A2437" s="327"/>
      <c r="B2437" s="328" t="s">
        <v>6871</v>
      </c>
      <c r="C2437" s="327"/>
      <c r="D2437" s="327"/>
      <c r="E2437" s="327"/>
      <c r="F2437" s="327" t="s">
        <v>6872</v>
      </c>
      <c r="G2437" s="330"/>
      <c r="H2437" s="331"/>
      <c r="I2437" s="332"/>
      <c r="J2437" s="327"/>
      <c r="K2437" s="189">
        <v>3650</v>
      </c>
      <c r="L2437" s="189"/>
      <c r="M2437" s="204"/>
    </row>
    <row r="2438" spans="1:13" ht="15" customHeight="1">
      <c r="A2438" s="327"/>
      <c r="B2438" s="328" t="s">
        <v>5284</v>
      </c>
      <c r="C2438" s="327"/>
      <c r="D2438" s="327"/>
      <c r="E2438" s="327"/>
      <c r="F2438" s="327" t="s">
        <v>5285</v>
      </c>
      <c r="G2438" s="330"/>
      <c r="H2438" s="331"/>
      <c r="I2438" s="332"/>
      <c r="J2438" s="327"/>
      <c r="K2438" s="189">
        <v>919</v>
      </c>
      <c r="L2438" s="189"/>
      <c r="M2438" s="204"/>
    </row>
    <row r="2439" spans="1:13" ht="15" customHeight="1">
      <c r="A2439" s="327"/>
      <c r="B2439" s="328" t="s">
        <v>5286</v>
      </c>
      <c r="C2439" s="327"/>
      <c r="D2439" s="327"/>
      <c r="E2439" s="327"/>
      <c r="F2439" s="327" t="s">
        <v>5287</v>
      </c>
      <c r="G2439" s="330"/>
      <c r="H2439" s="331"/>
      <c r="I2439" s="332"/>
      <c r="J2439" s="327"/>
      <c r="K2439" s="189">
        <v>1150</v>
      </c>
      <c r="L2439" s="189"/>
      <c r="M2439" s="204"/>
    </row>
    <row r="2440" spans="1:13" ht="15" customHeight="1">
      <c r="A2440" s="435"/>
      <c r="B2440" s="435"/>
      <c r="C2440" s="436"/>
      <c r="D2440" s="437"/>
      <c r="E2440" s="438"/>
      <c r="F2440" s="439" t="s">
        <v>5365</v>
      </c>
      <c r="G2440" s="440"/>
      <c r="H2440" s="441"/>
      <c r="I2440" s="439"/>
      <c r="J2440" s="442"/>
      <c r="K2440" s="190"/>
      <c r="L2440" s="190"/>
      <c r="M2440" s="205"/>
    </row>
    <row r="2441" spans="1:13" ht="15" customHeight="1">
      <c r="A2441" s="327"/>
      <c r="B2441" s="328" t="s">
        <v>5382</v>
      </c>
      <c r="C2441" s="327"/>
      <c r="D2441" s="327"/>
      <c r="E2441" s="327"/>
      <c r="F2441" s="327" t="s">
        <v>5366</v>
      </c>
      <c r="G2441" s="330"/>
      <c r="H2441" s="331"/>
      <c r="I2441" s="332"/>
      <c r="J2441" s="327"/>
      <c r="K2441" s="189">
        <v>149</v>
      </c>
      <c r="L2441" s="189"/>
      <c r="M2441" s="204"/>
    </row>
    <row r="2442" spans="1:13" ht="15" customHeight="1">
      <c r="A2442" s="327"/>
      <c r="B2442" s="328" t="s">
        <v>6933</v>
      </c>
      <c r="C2442" s="327"/>
      <c r="D2442" s="327"/>
      <c r="E2442" s="327"/>
      <c r="F2442" s="327" t="s">
        <v>6934</v>
      </c>
      <c r="G2442" s="330"/>
      <c r="H2442" s="331"/>
      <c r="I2442" s="332"/>
      <c r="J2442" s="327"/>
      <c r="K2442" s="189">
        <v>289</v>
      </c>
      <c r="L2442" s="189"/>
      <c r="M2442" s="204"/>
    </row>
    <row r="2443" spans="1:13" ht="15" customHeight="1">
      <c r="A2443" s="327"/>
      <c r="B2443" s="328" t="s">
        <v>5383</v>
      </c>
      <c r="C2443" s="327"/>
      <c r="D2443" s="327"/>
      <c r="E2443" s="327"/>
      <c r="F2443" s="327" t="s">
        <v>5367</v>
      </c>
      <c r="G2443" s="330"/>
      <c r="H2443" s="331"/>
      <c r="I2443" s="332"/>
      <c r="J2443" s="327"/>
      <c r="K2443" s="189">
        <v>329</v>
      </c>
      <c r="L2443" s="189"/>
      <c r="M2443" s="204"/>
    </row>
    <row r="2444" spans="1:13" ht="15" customHeight="1">
      <c r="A2444" s="327"/>
      <c r="B2444" s="328" t="s">
        <v>5384</v>
      </c>
      <c r="C2444" s="327"/>
      <c r="D2444" s="327"/>
      <c r="E2444" s="327"/>
      <c r="F2444" s="327" t="s">
        <v>5368</v>
      </c>
      <c r="G2444" s="330"/>
      <c r="H2444" s="331"/>
      <c r="I2444" s="332"/>
      <c r="J2444" s="327"/>
      <c r="K2444" s="189">
        <v>39</v>
      </c>
      <c r="L2444" s="189"/>
      <c r="M2444" s="204"/>
    </row>
    <row r="2445" spans="1:13" ht="15" customHeight="1">
      <c r="A2445" s="435"/>
      <c r="B2445" s="435"/>
      <c r="C2445" s="436"/>
      <c r="D2445" s="437"/>
      <c r="E2445" s="438"/>
      <c r="F2445" s="439" t="s">
        <v>5369</v>
      </c>
      <c r="G2445" s="440"/>
      <c r="H2445" s="441"/>
      <c r="I2445" s="439"/>
      <c r="J2445" s="442"/>
      <c r="K2445" s="190"/>
      <c r="L2445" s="190"/>
      <c r="M2445" s="205"/>
    </row>
    <row r="2446" spans="1:13" ht="15" customHeight="1">
      <c r="A2446" s="327"/>
      <c r="B2446" s="328" t="s">
        <v>5388</v>
      </c>
      <c r="C2446" s="327"/>
      <c r="D2446" s="327"/>
      <c r="E2446" s="327"/>
      <c r="F2446" s="327" t="s">
        <v>5373</v>
      </c>
      <c r="G2446" s="330"/>
      <c r="H2446" s="331"/>
      <c r="I2446" s="332"/>
      <c r="J2446" s="327"/>
      <c r="K2446" s="189">
        <v>890</v>
      </c>
      <c r="L2446" s="189"/>
      <c r="M2446" s="204"/>
    </row>
    <row r="2447" spans="1:13" ht="15" customHeight="1">
      <c r="A2447" s="327"/>
      <c r="B2447" s="328" t="s">
        <v>5389</v>
      </c>
      <c r="C2447" s="327"/>
      <c r="D2447" s="327"/>
      <c r="E2447" s="327"/>
      <c r="F2447" s="327" t="s">
        <v>5374</v>
      </c>
      <c r="G2447" s="330"/>
      <c r="H2447" s="331"/>
      <c r="I2447" s="332"/>
      <c r="J2447" s="327"/>
      <c r="K2447" s="189">
        <v>1390</v>
      </c>
      <c r="L2447" s="189"/>
      <c r="M2447" s="204"/>
    </row>
    <row r="2448" spans="1:13" ht="15" customHeight="1">
      <c r="A2448" s="327"/>
      <c r="B2448" s="328" t="s">
        <v>5390</v>
      </c>
      <c r="C2448" s="327"/>
      <c r="D2448" s="327"/>
      <c r="E2448" s="327"/>
      <c r="F2448" s="327" t="s">
        <v>5375</v>
      </c>
      <c r="G2448" s="330"/>
      <c r="H2448" s="331"/>
      <c r="I2448" s="332"/>
      <c r="J2448" s="327"/>
      <c r="K2448" s="189">
        <v>1390</v>
      </c>
      <c r="L2448" s="189"/>
      <c r="M2448" s="204"/>
    </row>
    <row r="2449" spans="1:13" ht="15" customHeight="1">
      <c r="A2449" s="327"/>
      <c r="B2449" s="328" t="s">
        <v>5385</v>
      </c>
      <c r="C2449" s="327"/>
      <c r="D2449" s="327"/>
      <c r="E2449" s="327"/>
      <c r="F2449" s="327" t="s">
        <v>5370</v>
      </c>
      <c r="G2449" s="330"/>
      <c r="H2449" s="331"/>
      <c r="I2449" s="332"/>
      <c r="J2449" s="327"/>
      <c r="K2449" s="189">
        <v>1290</v>
      </c>
      <c r="L2449" s="189"/>
      <c r="M2449" s="204"/>
    </row>
    <row r="2450" spans="1:13" ht="15" customHeight="1">
      <c r="A2450" s="327"/>
      <c r="B2450" s="328" t="s">
        <v>5386</v>
      </c>
      <c r="C2450" s="327"/>
      <c r="D2450" s="327"/>
      <c r="E2450" s="327"/>
      <c r="F2450" s="327" t="s">
        <v>5371</v>
      </c>
      <c r="G2450" s="330"/>
      <c r="H2450" s="331"/>
      <c r="I2450" s="332"/>
      <c r="J2450" s="327"/>
      <c r="K2450" s="189">
        <v>1290</v>
      </c>
      <c r="L2450" s="189"/>
      <c r="M2450" s="204"/>
    </row>
    <row r="2451" spans="1:13" ht="15" customHeight="1">
      <c r="A2451" s="327"/>
      <c r="B2451" s="328" t="s">
        <v>5387</v>
      </c>
      <c r="C2451" s="327"/>
      <c r="D2451" s="327"/>
      <c r="E2451" s="327"/>
      <c r="F2451" s="327" t="s">
        <v>5372</v>
      </c>
      <c r="G2451" s="330"/>
      <c r="H2451" s="331"/>
      <c r="I2451" s="332"/>
      <c r="J2451" s="327"/>
      <c r="K2451" s="189">
        <v>2790</v>
      </c>
      <c r="L2451" s="189"/>
      <c r="M2451" s="204"/>
    </row>
    <row r="2452" spans="1:13" ht="15" customHeight="1">
      <c r="A2452" s="435"/>
      <c r="B2452" s="435"/>
      <c r="C2452" s="436"/>
      <c r="D2452" s="437"/>
      <c r="E2452" s="438"/>
      <c r="F2452" s="439" t="s">
        <v>5376</v>
      </c>
      <c r="G2452" s="440"/>
      <c r="H2452" s="441"/>
      <c r="I2452" s="439"/>
      <c r="J2452" s="442"/>
      <c r="K2452" s="190"/>
      <c r="L2452" s="190"/>
      <c r="M2452" s="205"/>
    </row>
    <row r="2453" spans="1:13" ht="15" customHeight="1">
      <c r="A2453" s="327"/>
      <c r="B2453" s="328" t="s">
        <v>5391</v>
      </c>
      <c r="C2453" s="327"/>
      <c r="D2453" s="327"/>
      <c r="E2453" s="327"/>
      <c r="F2453" s="327" t="s">
        <v>5377</v>
      </c>
      <c r="G2453" s="330"/>
      <c r="H2453" s="331"/>
      <c r="I2453" s="332"/>
      <c r="J2453" s="327"/>
      <c r="K2453" s="189">
        <v>990</v>
      </c>
      <c r="L2453" s="189"/>
      <c r="M2453" s="204"/>
    </row>
    <row r="2454" spans="1:13" ht="15" customHeight="1">
      <c r="A2454" s="327"/>
      <c r="B2454" s="328" t="s">
        <v>5392</v>
      </c>
      <c r="C2454" s="327"/>
      <c r="D2454" s="327"/>
      <c r="E2454" s="327"/>
      <c r="F2454" s="327" t="s">
        <v>5378</v>
      </c>
      <c r="G2454" s="330"/>
      <c r="H2454" s="331"/>
      <c r="I2454" s="332"/>
      <c r="J2454" s="327"/>
      <c r="K2454" s="189">
        <v>1189</v>
      </c>
      <c r="L2454" s="189"/>
      <c r="M2454" s="204"/>
    </row>
    <row r="2455" spans="1:13" ht="15" customHeight="1">
      <c r="A2455" s="327"/>
      <c r="B2455" s="328" t="s">
        <v>5393</v>
      </c>
      <c r="C2455" s="327"/>
      <c r="D2455" s="327"/>
      <c r="E2455" s="327"/>
      <c r="F2455" s="327" t="s">
        <v>5379</v>
      </c>
      <c r="G2455" s="330"/>
      <c r="H2455" s="331"/>
      <c r="I2455" s="332"/>
      <c r="J2455" s="327"/>
      <c r="K2455" s="189">
        <v>1189</v>
      </c>
      <c r="L2455" s="189"/>
      <c r="M2455" s="204"/>
    </row>
    <row r="2456" spans="1:13" ht="15" customHeight="1">
      <c r="A2456" s="327"/>
      <c r="B2456" s="328" t="s">
        <v>5394</v>
      </c>
      <c r="C2456" s="327"/>
      <c r="D2456" s="327"/>
      <c r="E2456" s="327"/>
      <c r="F2456" s="327" t="s">
        <v>5380</v>
      </c>
      <c r="G2456" s="330"/>
      <c r="H2456" s="331"/>
      <c r="I2456" s="332"/>
      <c r="J2456" s="327"/>
      <c r="K2456" s="189">
        <v>1290</v>
      </c>
      <c r="L2456" s="189"/>
      <c r="M2456" s="204"/>
    </row>
    <row r="2457" spans="1:13" ht="15" customHeight="1">
      <c r="A2457" s="327"/>
      <c r="B2457" s="328" t="s">
        <v>5395</v>
      </c>
      <c r="C2457" s="327"/>
      <c r="D2457" s="327"/>
      <c r="E2457" s="327"/>
      <c r="F2457" s="327" t="s">
        <v>5381</v>
      </c>
      <c r="G2457" s="330"/>
      <c r="H2457" s="331"/>
      <c r="I2457" s="332"/>
      <c r="J2457" s="327"/>
      <c r="K2457" s="189">
        <v>1290</v>
      </c>
      <c r="L2457" s="189"/>
      <c r="M2457" s="204"/>
    </row>
    <row r="2458" spans="1:13" ht="15" customHeight="1">
      <c r="A2458" s="435"/>
      <c r="B2458" s="435"/>
      <c r="C2458" s="436"/>
      <c r="D2458" s="437"/>
      <c r="E2458" s="438"/>
      <c r="F2458" s="439" t="s">
        <v>5396</v>
      </c>
      <c r="G2458" s="440"/>
      <c r="H2458" s="441"/>
      <c r="I2458" s="439"/>
      <c r="J2458" s="442"/>
      <c r="K2458" s="190"/>
      <c r="L2458" s="190"/>
      <c r="M2458" s="205"/>
    </row>
    <row r="2459" spans="1:13" ht="15" customHeight="1">
      <c r="A2459" s="327"/>
      <c r="B2459" s="328" t="s">
        <v>5399</v>
      </c>
      <c r="C2459" s="327"/>
      <c r="D2459" s="327"/>
      <c r="E2459" s="327"/>
      <c r="F2459" s="327" t="s">
        <v>5397</v>
      </c>
      <c r="G2459" s="330"/>
      <c r="H2459" s="331"/>
      <c r="I2459" s="332"/>
      <c r="J2459" s="327"/>
      <c r="K2459" s="189">
        <v>1199</v>
      </c>
      <c r="L2459" s="189"/>
      <c r="M2459" s="204"/>
    </row>
    <row r="2460" spans="1:13" ht="15" customHeight="1">
      <c r="A2460" s="327"/>
      <c r="B2460" s="328" t="s">
        <v>5400</v>
      </c>
      <c r="C2460" s="327"/>
      <c r="D2460" s="327"/>
      <c r="E2460" s="327"/>
      <c r="F2460" s="327" t="s">
        <v>5398</v>
      </c>
      <c r="G2460" s="330"/>
      <c r="H2460" s="331"/>
      <c r="I2460" s="332"/>
      <c r="J2460" s="327"/>
      <c r="K2460" s="189">
        <v>1199</v>
      </c>
      <c r="L2460" s="189"/>
      <c r="M2460" s="204"/>
    </row>
    <row r="2461" spans="1:13" ht="15" customHeight="1">
      <c r="A2461" s="327"/>
      <c r="B2461" s="328" t="s">
        <v>6730</v>
      </c>
      <c r="C2461" s="327"/>
      <c r="D2461" s="327"/>
      <c r="E2461" s="327"/>
      <c r="F2461" s="327" t="s">
        <v>7420</v>
      </c>
      <c r="G2461" s="330"/>
      <c r="H2461" s="331"/>
      <c r="I2461" s="332"/>
      <c r="J2461" s="327"/>
      <c r="K2461" s="189">
        <v>2779</v>
      </c>
      <c r="L2461" s="189"/>
      <c r="M2461" s="204"/>
    </row>
    <row r="2462" spans="1:13" ht="15" customHeight="1">
      <c r="A2462" s="327"/>
      <c r="B2462" s="328" t="s">
        <v>7683</v>
      </c>
      <c r="C2462" s="327"/>
      <c r="D2462" s="327"/>
      <c r="E2462" s="327"/>
      <c r="F2462" s="327" t="s">
        <v>7682</v>
      </c>
      <c r="G2462" s="330"/>
      <c r="H2462" s="331"/>
      <c r="I2462" s="332"/>
      <c r="J2462" s="327"/>
      <c r="K2462" s="189">
        <v>3299</v>
      </c>
      <c r="L2462" s="189"/>
      <c r="M2462" s="204"/>
    </row>
    <row r="2463" spans="1:13" ht="15" customHeight="1">
      <c r="A2463" s="435"/>
      <c r="B2463" s="435"/>
      <c r="C2463" s="436"/>
      <c r="D2463" s="437"/>
      <c r="E2463" s="438"/>
      <c r="F2463" s="439" t="s">
        <v>5401</v>
      </c>
      <c r="G2463" s="440"/>
      <c r="H2463" s="441"/>
      <c r="I2463" s="439"/>
      <c r="J2463" s="442"/>
      <c r="K2463" s="190"/>
      <c r="L2463" s="190"/>
      <c r="M2463" s="205"/>
    </row>
    <row r="2464" spans="1:13" ht="15" customHeight="1">
      <c r="A2464" s="327"/>
      <c r="B2464" s="328" t="s">
        <v>6575</v>
      </c>
      <c r="C2464" s="327"/>
      <c r="D2464" s="327"/>
      <c r="E2464" s="327"/>
      <c r="F2464" s="327" t="s">
        <v>6576</v>
      </c>
      <c r="G2464" s="330"/>
      <c r="H2464" s="331"/>
      <c r="I2464" s="332"/>
      <c r="J2464" s="327"/>
      <c r="K2464" s="189">
        <v>309</v>
      </c>
      <c r="L2464" s="189"/>
      <c r="M2464" s="204"/>
    </row>
    <row r="2465" spans="1:13" ht="15" customHeight="1">
      <c r="A2465" s="327"/>
      <c r="B2465" s="328" t="s">
        <v>6577</v>
      </c>
      <c r="C2465" s="327"/>
      <c r="D2465" s="327"/>
      <c r="E2465" s="327"/>
      <c r="F2465" s="327" t="s">
        <v>6578</v>
      </c>
      <c r="G2465" s="330"/>
      <c r="H2465" s="331"/>
      <c r="I2465" s="332"/>
      <c r="J2465" s="327"/>
      <c r="K2465" s="189">
        <v>399</v>
      </c>
      <c r="L2465" s="189"/>
      <c r="M2465" s="204"/>
    </row>
    <row r="2466" spans="1:13" ht="15" customHeight="1">
      <c r="A2466" s="327"/>
      <c r="B2466" s="328" t="s">
        <v>6579</v>
      </c>
      <c r="C2466" s="327"/>
      <c r="D2466" s="327"/>
      <c r="E2466" s="327"/>
      <c r="F2466" s="327" t="s">
        <v>6580</v>
      </c>
      <c r="G2466" s="330"/>
      <c r="H2466" s="331"/>
      <c r="I2466" s="332"/>
      <c r="J2466" s="327"/>
      <c r="K2466" s="189">
        <v>419</v>
      </c>
      <c r="L2466" s="189"/>
      <c r="M2466" s="204"/>
    </row>
    <row r="2467" spans="1:13" ht="15" customHeight="1">
      <c r="A2467" s="327"/>
      <c r="B2467" s="328" t="s">
        <v>6581</v>
      </c>
      <c r="C2467" s="327"/>
      <c r="D2467" s="327"/>
      <c r="E2467" s="327"/>
      <c r="F2467" s="327" t="s">
        <v>6582</v>
      </c>
      <c r="G2467" s="330"/>
      <c r="H2467" s="331"/>
      <c r="I2467" s="332"/>
      <c r="J2467" s="327"/>
      <c r="K2467" s="189">
        <v>249</v>
      </c>
      <c r="L2467" s="189"/>
      <c r="M2467" s="204"/>
    </row>
    <row r="2468" spans="1:13" ht="15" customHeight="1">
      <c r="A2468" s="327"/>
      <c r="B2468" s="328" t="s">
        <v>6583</v>
      </c>
      <c r="C2468" s="327"/>
      <c r="D2468" s="327"/>
      <c r="E2468" s="327"/>
      <c r="F2468" s="327" t="s">
        <v>6584</v>
      </c>
      <c r="G2468" s="330"/>
      <c r="H2468" s="331"/>
      <c r="I2468" s="332"/>
      <c r="J2468" s="327"/>
      <c r="K2468" s="189">
        <v>379</v>
      </c>
      <c r="L2468" s="189"/>
      <c r="M2468" s="204"/>
    </row>
    <row r="2469" spans="1:13" ht="15" customHeight="1">
      <c r="A2469" s="327"/>
      <c r="B2469" s="328" t="s">
        <v>6585</v>
      </c>
      <c r="C2469" s="327"/>
      <c r="D2469" s="327"/>
      <c r="E2469" s="327"/>
      <c r="F2469" s="327" t="s">
        <v>6586</v>
      </c>
      <c r="G2469" s="330"/>
      <c r="H2469" s="331"/>
      <c r="I2469" s="332"/>
      <c r="J2469" s="327"/>
      <c r="K2469" s="189">
        <v>429</v>
      </c>
      <c r="L2469" s="189"/>
      <c r="M2469" s="204"/>
    </row>
    <row r="2470" spans="1:13" ht="15" customHeight="1">
      <c r="A2470" s="327"/>
      <c r="B2470" s="328" t="s">
        <v>6587</v>
      </c>
      <c r="C2470" s="327"/>
      <c r="D2470" s="327"/>
      <c r="E2470" s="327"/>
      <c r="F2470" s="327" t="s">
        <v>6588</v>
      </c>
      <c r="G2470" s="330"/>
      <c r="H2470" s="331"/>
      <c r="I2470" s="332"/>
      <c r="J2470" s="327"/>
      <c r="K2470" s="189">
        <v>379</v>
      </c>
      <c r="L2470" s="189"/>
      <c r="M2470" s="204"/>
    </row>
    <row r="2471" spans="1:13" ht="15" customHeight="1">
      <c r="A2471" s="327"/>
      <c r="B2471" s="328" t="s">
        <v>6589</v>
      </c>
      <c r="C2471" s="327"/>
      <c r="D2471" s="327"/>
      <c r="E2471" s="327"/>
      <c r="F2471" s="327" t="s">
        <v>6590</v>
      </c>
      <c r="G2471" s="330"/>
      <c r="H2471" s="331"/>
      <c r="I2471" s="332"/>
      <c r="J2471" s="327"/>
      <c r="K2471" s="189">
        <v>729</v>
      </c>
      <c r="L2471" s="189"/>
      <c r="M2471" s="204"/>
    </row>
    <row r="2472" spans="1:13" ht="15" customHeight="1">
      <c r="A2472" s="327"/>
      <c r="B2472" s="328" t="s">
        <v>6591</v>
      </c>
      <c r="C2472" s="327"/>
      <c r="D2472" s="327"/>
      <c r="E2472" s="327"/>
      <c r="F2472" s="327" t="s">
        <v>6592</v>
      </c>
      <c r="G2472" s="330"/>
      <c r="H2472" s="331"/>
      <c r="I2472" s="332"/>
      <c r="J2472" s="327"/>
      <c r="K2472" s="189">
        <v>329</v>
      </c>
      <c r="L2472" s="189"/>
      <c r="M2472" s="204"/>
    </row>
    <row r="2473" spans="1:13" ht="15" customHeight="1">
      <c r="A2473" s="327"/>
      <c r="B2473" s="328" t="s">
        <v>6593</v>
      </c>
      <c r="C2473" s="327"/>
      <c r="D2473" s="327"/>
      <c r="E2473" s="327"/>
      <c r="F2473" s="327" t="s">
        <v>6594</v>
      </c>
      <c r="G2473" s="330"/>
      <c r="H2473" s="331"/>
      <c r="I2473" s="332"/>
      <c r="J2473" s="327"/>
      <c r="K2473" s="189">
        <v>479</v>
      </c>
      <c r="L2473" s="189"/>
      <c r="M2473" s="204"/>
    </row>
    <row r="2474" spans="1:13" ht="15" customHeight="1">
      <c r="A2474" s="327"/>
      <c r="B2474" s="328" t="s">
        <v>6595</v>
      </c>
      <c r="C2474" s="327"/>
      <c r="D2474" s="327"/>
      <c r="E2474" s="327"/>
      <c r="F2474" s="327" t="s">
        <v>6596</v>
      </c>
      <c r="G2474" s="330"/>
      <c r="H2474" s="331"/>
      <c r="I2474" s="332"/>
      <c r="J2474" s="327"/>
      <c r="K2474" s="189">
        <v>459</v>
      </c>
      <c r="L2474" s="189"/>
      <c r="M2474" s="204"/>
    </row>
    <row r="2475" spans="1:13" ht="15" customHeight="1">
      <c r="A2475" s="327"/>
      <c r="B2475" s="328" t="s">
        <v>6597</v>
      </c>
      <c r="C2475" s="327"/>
      <c r="D2475" s="327"/>
      <c r="E2475" s="327"/>
      <c r="F2475" s="327" t="s">
        <v>6598</v>
      </c>
      <c r="G2475" s="330"/>
      <c r="H2475" s="331"/>
      <c r="I2475" s="332"/>
      <c r="J2475" s="327"/>
      <c r="K2475" s="189">
        <v>229</v>
      </c>
      <c r="L2475" s="189"/>
      <c r="M2475" s="204"/>
    </row>
    <row r="2476" spans="1:13" ht="15" customHeight="1">
      <c r="A2476" s="327"/>
      <c r="B2476" s="328" t="s">
        <v>6599</v>
      </c>
      <c r="C2476" s="327"/>
      <c r="D2476" s="327"/>
      <c r="E2476" s="327"/>
      <c r="F2476" s="327" t="s">
        <v>6600</v>
      </c>
      <c r="G2476" s="330"/>
      <c r="H2476" s="331"/>
      <c r="I2476" s="332"/>
      <c r="J2476" s="327"/>
      <c r="K2476" s="189">
        <v>249</v>
      </c>
      <c r="L2476" s="189"/>
      <c r="M2476" s="204"/>
    </row>
    <row r="2477" spans="1:13" ht="15" customHeight="1">
      <c r="A2477" s="327"/>
      <c r="B2477" s="328" t="s">
        <v>6601</v>
      </c>
      <c r="C2477" s="327"/>
      <c r="D2477" s="327"/>
      <c r="E2477" s="327"/>
      <c r="F2477" s="327" t="s">
        <v>6602</v>
      </c>
      <c r="G2477" s="330"/>
      <c r="H2477" s="331"/>
      <c r="I2477" s="332"/>
      <c r="J2477" s="327"/>
      <c r="K2477" s="189">
        <v>659</v>
      </c>
      <c r="L2477" s="189"/>
      <c r="M2477" s="204"/>
    </row>
    <row r="2478" spans="1:13" ht="15" customHeight="1">
      <c r="A2478" s="327"/>
      <c r="B2478" s="328" t="s">
        <v>6603</v>
      </c>
      <c r="C2478" s="327"/>
      <c r="D2478" s="327"/>
      <c r="E2478" s="327"/>
      <c r="F2478" s="327" t="s">
        <v>6604</v>
      </c>
      <c r="G2478" s="330"/>
      <c r="H2478" s="331"/>
      <c r="I2478" s="332"/>
      <c r="J2478" s="327"/>
      <c r="K2478" s="189">
        <v>179</v>
      </c>
      <c r="L2478" s="189"/>
      <c r="M2478" s="204"/>
    </row>
    <row r="2479" spans="1:13" ht="15" customHeight="1">
      <c r="A2479" s="327"/>
      <c r="B2479" s="328" t="s">
        <v>6605</v>
      </c>
      <c r="C2479" s="327"/>
      <c r="D2479" s="327"/>
      <c r="E2479" s="327"/>
      <c r="F2479" s="327" t="s">
        <v>6606</v>
      </c>
      <c r="G2479" s="330"/>
      <c r="H2479" s="331"/>
      <c r="I2479" s="332"/>
      <c r="J2479" s="327"/>
      <c r="K2479" s="189">
        <v>289</v>
      </c>
      <c r="L2479" s="189"/>
      <c r="M2479" s="204"/>
    </row>
    <row r="2480" spans="1:13" ht="15" customHeight="1">
      <c r="A2480" s="327"/>
      <c r="B2480" s="328" t="s">
        <v>6607</v>
      </c>
      <c r="C2480" s="327"/>
      <c r="D2480" s="327"/>
      <c r="E2480" s="327"/>
      <c r="F2480" s="327" t="s">
        <v>6608</v>
      </c>
      <c r="G2480" s="330"/>
      <c r="H2480" s="331"/>
      <c r="I2480" s="332"/>
      <c r="J2480" s="327"/>
      <c r="K2480" s="189">
        <v>539</v>
      </c>
      <c r="L2480" s="189"/>
      <c r="M2480" s="204"/>
    </row>
    <row r="2481" spans="1:13" ht="15" customHeight="1">
      <c r="A2481" s="327"/>
      <c r="B2481" s="328" t="s">
        <v>6609</v>
      </c>
      <c r="C2481" s="327"/>
      <c r="D2481" s="327"/>
      <c r="E2481" s="327"/>
      <c r="F2481" s="327" t="s">
        <v>6610</v>
      </c>
      <c r="G2481" s="330"/>
      <c r="H2481" s="331"/>
      <c r="I2481" s="332"/>
      <c r="J2481" s="327"/>
      <c r="K2481" s="189">
        <v>589</v>
      </c>
      <c r="L2481" s="189"/>
      <c r="M2481" s="204"/>
    </row>
    <row r="2482" spans="1:13" ht="15" customHeight="1">
      <c r="A2482" s="327"/>
      <c r="B2482" s="328" t="s">
        <v>6611</v>
      </c>
      <c r="C2482" s="327"/>
      <c r="D2482" s="327"/>
      <c r="E2482" s="327"/>
      <c r="F2482" s="327" t="s">
        <v>6612</v>
      </c>
      <c r="G2482" s="330"/>
      <c r="H2482" s="331"/>
      <c r="I2482" s="332"/>
      <c r="J2482" s="327"/>
      <c r="K2482" s="189">
        <v>1159</v>
      </c>
      <c r="L2482" s="189"/>
      <c r="M2482" s="204"/>
    </row>
    <row r="2483" spans="1:13" ht="15" customHeight="1">
      <c r="A2483" s="327"/>
      <c r="B2483" s="328" t="s">
        <v>6613</v>
      </c>
      <c r="C2483" s="327"/>
      <c r="D2483" s="327"/>
      <c r="E2483" s="327"/>
      <c r="F2483" s="327" t="s">
        <v>6614</v>
      </c>
      <c r="G2483" s="330"/>
      <c r="H2483" s="331"/>
      <c r="I2483" s="332"/>
      <c r="J2483" s="327"/>
      <c r="K2483" s="189">
        <v>519</v>
      </c>
      <c r="L2483" s="189"/>
      <c r="M2483" s="204"/>
    </row>
    <row r="2484" spans="1:13" ht="15" customHeight="1">
      <c r="A2484" s="327"/>
      <c r="B2484" s="328" t="s">
        <v>6615</v>
      </c>
      <c r="C2484" s="327"/>
      <c r="D2484" s="327"/>
      <c r="E2484" s="327"/>
      <c r="F2484" s="327" t="s">
        <v>6616</v>
      </c>
      <c r="G2484" s="330"/>
      <c r="H2484" s="331"/>
      <c r="I2484" s="332"/>
      <c r="J2484" s="327"/>
      <c r="K2484" s="189">
        <v>299</v>
      </c>
      <c r="L2484" s="189"/>
      <c r="M2484" s="204"/>
    </row>
    <row r="2485" spans="1:13" ht="15" customHeight="1">
      <c r="A2485" s="327"/>
      <c r="B2485" s="328" t="s">
        <v>6617</v>
      </c>
      <c r="C2485" s="327"/>
      <c r="D2485" s="327"/>
      <c r="E2485" s="327"/>
      <c r="F2485" s="327" t="s">
        <v>6618</v>
      </c>
      <c r="G2485" s="330"/>
      <c r="H2485" s="331"/>
      <c r="I2485" s="332"/>
      <c r="J2485" s="327"/>
      <c r="K2485" s="189">
        <v>219</v>
      </c>
      <c r="L2485" s="189"/>
      <c r="M2485" s="204"/>
    </row>
    <row r="2486" spans="1:13" ht="15" customHeight="1">
      <c r="A2486" s="327"/>
      <c r="B2486" s="328" t="s">
        <v>6619</v>
      </c>
      <c r="C2486" s="327"/>
      <c r="D2486" s="327"/>
      <c r="E2486" s="327"/>
      <c r="F2486" s="327" t="s">
        <v>6620</v>
      </c>
      <c r="G2486" s="330"/>
      <c r="H2486" s="331"/>
      <c r="I2486" s="332"/>
      <c r="J2486" s="327"/>
      <c r="K2486" s="189">
        <v>209</v>
      </c>
      <c r="L2486" s="189"/>
      <c r="M2486" s="204"/>
    </row>
    <row r="2487" spans="1:13" ht="15" customHeight="1">
      <c r="A2487" s="327"/>
      <c r="B2487" s="328" t="s">
        <v>6621</v>
      </c>
      <c r="C2487" s="327"/>
      <c r="D2487" s="327"/>
      <c r="E2487" s="327"/>
      <c r="F2487" s="327" t="s">
        <v>6622</v>
      </c>
      <c r="G2487" s="330"/>
      <c r="H2487" s="331"/>
      <c r="I2487" s="332"/>
      <c r="J2487" s="327"/>
      <c r="K2487" s="189">
        <v>59</v>
      </c>
      <c r="L2487" s="189"/>
      <c r="M2487" s="204"/>
    </row>
    <row r="2488" spans="1:13" ht="15" customHeight="1">
      <c r="A2488" s="327"/>
      <c r="B2488" s="328" t="s">
        <v>6623</v>
      </c>
      <c r="C2488" s="327"/>
      <c r="D2488" s="327"/>
      <c r="E2488" s="327"/>
      <c r="F2488" s="327" t="s">
        <v>6624</v>
      </c>
      <c r="G2488" s="330"/>
      <c r="H2488" s="331"/>
      <c r="I2488" s="332"/>
      <c r="J2488" s="327"/>
      <c r="K2488" s="189">
        <v>19</v>
      </c>
      <c r="L2488" s="189"/>
      <c r="M2488" s="204"/>
    </row>
    <row r="2489" spans="1:13" ht="15" customHeight="1">
      <c r="A2489" s="327"/>
      <c r="B2489" s="328" t="s">
        <v>6625</v>
      </c>
      <c r="C2489" s="327"/>
      <c r="D2489" s="327"/>
      <c r="E2489" s="327"/>
      <c r="F2489" s="327" t="s">
        <v>6626</v>
      </c>
      <c r="G2489" s="330"/>
      <c r="H2489" s="331"/>
      <c r="I2489" s="332"/>
      <c r="J2489" s="327"/>
      <c r="K2489" s="189">
        <v>29</v>
      </c>
      <c r="L2489" s="189"/>
      <c r="M2489" s="204"/>
    </row>
    <row r="2490" spans="1:13" ht="15" customHeight="1">
      <c r="A2490" s="327"/>
      <c r="B2490" s="328" t="s">
        <v>5405</v>
      </c>
      <c r="C2490" s="327"/>
      <c r="D2490" s="327"/>
      <c r="E2490" s="327"/>
      <c r="F2490" s="327" t="s">
        <v>6627</v>
      </c>
      <c r="G2490" s="330"/>
      <c r="H2490" s="331"/>
      <c r="I2490" s="332"/>
      <c r="J2490" s="327"/>
      <c r="K2490" s="189">
        <v>59</v>
      </c>
      <c r="L2490" s="189"/>
      <c r="M2490" s="204"/>
    </row>
    <row r="2491" spans="1:13" ht="15" customHeight="1">
      <c r="A2491" s="327"/>
      <c r="B2491" s="328" t="s">
        <v>5403</v>
      </c>
      <c r="C2491" s="327"/>
      <c r="D2491" s="327"/>
      <c r="E2491" s="327"/>
      <c r="F2491" s="327" t="s">
        <v>6628</v>
      </c>
      <c r="G2491" s="330"/>
      <c r="H2491" s="331"/>
      <c r="I2491" s="332"/>
      <c r="J2491" s="327"/>
      <c r="K2491" s="189">
        <v>89</v>
      </c>
      <c r="L2491" s="189"/>
      <c r="M2491" s="204"/>
    </row>
    <row r="2492" spans="1:13" ht="15" customHeight="1">
      <c r="A2492" s="327"/>
      <c r="B2492" s="328" t="s">
        <v>5404</v>
      </c>
      <c r="C2492" s="327"/>
      <c r="D2492" s="327"/>
      <c r="E2492" s="327"/>
      <c r="F2492" s="327" t="s">
        <v>6629</v>
      </c>
      <c r="G2492" s="330"/>
      <c r="H2492" s="331"/>
      <c r="I2492" s="332"/>
      <c r="J2492" s="327"/>
      <c r="K2492" s="189">
        <v>109</v>
      </c>
      <c r="L2492" s="189"/>
      <c r="M2492" s="204"/>
    </row>
    <row r="2493" spans="1:13" ht="15" customHeight="1">
      <c r="A2493" s="327"/>
      <c r="B2493" s="328" t="s">
        <v>6630</v>
      </c>
      <c r="C2493" s="327"/>
      <c r="D2493" s="327"/>
      <c r="E2493" s="327"/>
      <c r="F2493" s="327" t="s">
        <v>6631</v>
      </c>
      <c r="G2493" s="330"/>
      <c r="H2493" s="331"/>
      <c r="I2493" s="332"/>
      <c r="J2493" s="327"/>
      <c r="K2493" s="189">
        <v>209</v>
      </c>
      <c r="L2493" s="189"/>
      <c r="M2493" s="204"/>
    </row>
    <row r="2494" spans="1:13" ht="15" customHeight="1">
      <c r="A2494" s="327"/>
      <c r="B2494" s="328" t="s">
        <v>5406</v>
      </c>
      <c r="C2494" s="327"/>
      <c r="D2494" s="327"/>
      <c r="E2494" s="327"/>
      <c r="F2494" s="327" t="s">
        <v>6632</v>
      </c>
      <c r="G2494" s="330"/>
      <c r="H2494" s="331"/>
      <c r="I2494" s="332"/>
      <c r="J2494" s="327"/>
      <c r="K2494" s="189">
        <v>49</v>
      </c>
      <c r="L2494" s="189"/>
      <c r="M2494" s="204"/>
    </row>
    <row r="2495" spans="1:13" ht="15" customHeight="1">
      <c r="A2495" s="327"/>
      <c r="B2495" s="328" t="s">
        <v>6633</v>
      </c>
      <c r="C2495" s="327"/>
      <c r="D2495" s="327"/>
      <c r="E2495" s="327"/>
      <c r="F2495" s="327" t="s">
        <v>6634</v>
      </c>
      <c r="G2495" s="330"/>
      <c r="H2495" s="331"/>
      <c r="I2495" s="332"/>
      <c r="J2495" s="327"/>
      <c r="K2495" s="189">
        <v>59</v>
      </c>
      <c r="L2495" s="189"/>
      <c r="M2495" s="204"/>
    </row>
    <row r="2496" spans="1:13" ht="15" customHeight="1">
      <c r="A2496" s="327"/>
      <c r="B2496" s="328" t="s">
        <v>6635</v>
      </c>
      <c r="C2496" s="327"/>
      <c r="D2496" s="327"/>
      <c r="E2496" s="327"/>
      <c r="F2496" s="327" t="s">
        <v>6636</v>
      </c>
      <c r="G2496" s="330"/>
      <c r="H2496" s="331"/>
      <c r="I2496" s="332"/>
      <c r="J2496" s="327"/>
      <c r="K2496" s="189">
        <v>19</v>
      </c>
      <c r="L2496" s="189"/>
      <c r="M2496" s="204"/>
    </row>
    <row r="2497" spans="1:13" ht="15" customHeight="1">
      <c r="A2497" s="327"/>
      <c r="B2497" s="328" t="s">
        <v>6637</v>
      </c>
      <c r="C2497" s="327"/>
      <c r="D2497" s="327"/>
      <c r="E2497" s="327"/>
      <c r="F2497" s="327" t="s">
        <v>6638</v>
      </c>
      <c r="G2497" s="330"/>
      <c r="H2497" s="331"/>
      <c r="I2497" s="332"/>
      <c r="J2497" s="327"/>
      <c r="K2497" s="189">
        <v>9</v>
      </c>
      <c r="L2497" s="189"/>
      <c r="M2497" s="204"/>
    </row>
    <row r="2498" spans="1:13" ht="15" customHeight="1">
      <c r="A2498" s="435"/>
      <c r="B2498" s="435"/>
      <c r="C2498" s="436"/>
      <c r="D2498" s="437"/>
      <c r="E2498" s="438"/>
      <c r="F2498" s="439"/>
      <c r="G2498" s="440"/>
      <c r="H2498" s="441"/>
      <c r="I2498" s="439"/>
      <c r="J2498" s="442"/>
      <c r="K2498" s="190"/>
      <c r="L2498" s="190"/>
      <c r="M2498" s="205"/>
    </row>
    <row r="2499" spans="1:13" ht="15" customHeight="1">
      <c r="A2499" s="327"/>
      <c r="B2499" s="328" t="s">
        <v>6389</v>
      </c>
      <c r="C2499" s="327"/>
      <c r="D2499" s="327"/>
      <c r="E2499" s="327"/>
      <c r="F2499" s="327" t="s">
        <v>6392</v>
      </c>
      <c r="G2499" s="330"/>
      <c r="H2499" s="331"/>
      <c r="I2499" s="332"/>
      <c r="J2499" s="327"/>
      <c r="K2499" s="189">
        <v>1390</v>
      </c>
      <c r="L2499" s="189"/>
      <c r="M2499" s="204"/>
    </row>
    <row r="2500" spans="1:13" ht="15" customHeight="1">
      <c r="A2500" s="327"/>
      <c r="B2500" s="328" t="s">
        <v>6391</v>
      </c>
      <c r="C2500" s="327"/>
      <c r="D2500" s="327"/>
      <c r="E2500" s="327"/>
      <c r="F2500" s="327" t="s">
        <v>6393</v>
      </c>
      <c r="G2500" s="330"/>
      <c r="H2500" s="331"/>
      <c r="I2500" s="332"/>
      <c r="J2500" s="327"/>
      <c r="K2500" s="189">
        <v>2290</v>
      </c>
      <c r="L2500" s="189"/>
      <c r="M2500" s="204"/>
    </row>
    <row r="2501" spans="1:13" ht="15" customHeight="1">
      <c r="A2501" s="435"/>
      <c r="B2501" s="435"/>
      <c r="C2501" s="436"/>
      <c r="D2501" s="437"/>
      <c r="E2501" s="438"/>
      <c r="F2501" s="439" t="s">
        <v>6509</v>
      </c>
      <c r="G2501" s="440"/>
      <c r="H2501" s="441"/>
      <c r="I2501" s="439"/>
      <c r="J2501" s="442"/>
      <c r="K2501" s="190"/>
      <c r="L2501" s="190"/>
      <c r="M2501" s="205"/>
    </row>
    <row r="2502" spans="1:13" ht="15" customHeight="1">
      <c r="A2502" s="435"/>
      <c r="B2502" s="435"/>
      <c r="C2502" s="436"/>
      <c r="D2502" s="437"/>
      <c r="E2502" s="438"/>
      <c r="F2502" s="439" t="s">
        <v>6510</v>
      </c>
      <c r="G2502" s="440"/>
      <c r="H2502" s="441"/>
      <c r="I2502" s="439"/>
      <c r="J2502" s="442"/>
      <c r="K2502" s="190"/>
      <c r="L2502" s="190"/>
      <c r="M2502" s="205"/>
    </row>
    <row r="2503" spans="1:13" ht="15" customHeight="1">
      <c r="A2503" s="435"/>
      <c r="B2503" s="435"/>
      <c r="C2503" s="436"/>
      <c r="D2503" s="437"/>
      <c r="E2503" s="438"/>
      <c r="F2503" s="439" t="s">
        <v>6511</v>
      </c>
      <c r="G2503" s="440"/>
      <c r="H2503" s="441"/>
      <c r="I2503" s="439"/>
      <c r="J2503" s="442"/>
      <c r="K2503" s="190"/>
      <c r="L2503" s="190"/>
      <c r="M2503" s="205"/>
    </row>
    <row r="2504" spans="1:13" ht="15" customHeight="1">
      <c r="A2504" s="327"/>
      <c r="B2504" s="354" t="s">
        <v>6438</v>
      </c>
      <c r="C2504" s="327"/>
      <c r="D2504" s="327"/>
      <c r="E2504" s="327"/>
      <c r="F2504" s="327" t="s">
        <v>6512</v>
      </c>
      <c r="G2504" s="330"/>
      <c r="H2504" s="331"/>
      <c r="I2504" s="332"/>
      <c r="J2504" s="327"/>
      <c r="K2504" s="189">
        <v>2790</v>
      </c>
      <c r="L2504" s="189"/>
      <c r="M2504" s="204"/>
    </row>
    <row r="2505" spans="1:13" ht="15" customHeight="1">
      <c r="A2505" s="327"/>
      <c r="B2505" s="354" t="s">
        <v>6441</v>
      </c>
      <c r="C2505" s="327"/>
      <c r="D2505" s="327"/>
      <c r="E2505" s="327"/>
      <c r="F2505" s="327" t="s">
        <v>6513</v>
      </c>
      <c r="G2505" s="330"/>
      <c r="H2505" s="331"/>
      <c r="I2505" s="332"/>
      <c r="J2505" s="327"/>
      <c r="K2505" s="189">
        <v>2690</v>
      </c>
      <c r="L2505" s="189"/>
      <c r="M2505" s="204"/>
    </row>
    <row r="2506" spans="1:13" ht="15" customHeight="1">
      <c r="A2506" s="327"/>
      <c r="B2506" s="354" t="s">
        <v>7792</v>
      </c>
      <c r="C2506" s="327"/>
      <c r="D2506" s="327"/>
      <c r="E2506" s="327"/>
      <c r="F2506" s="327" t="s">
        <v>7793</v>
      </c>
      <c r="G2506" s="330"/>
      <c r="H2506" s="331"/>
      <c r="I2506" s="332"/>
      <c r="J2506" s="327"/>
      <c r="K2506" s="189">
        <v>7200</v>
      </c>
      <c r="L2506" s="189"/>
      <c r="M2506" s="204"/>
    </row>
    <row r="2507" spans="1:13" ht="15" customHeight="1">
      <c r="A2507" s="327"/>
      <c r="B2507" s="621" t="s">
        <v>7794</v>
      </c>
      <c r="C2507" s="623"/>
      <c r="D2507" s="623"/>
      <c r="E2507" s="623"/>
      <c r="F2507" s="623" t="s">
        <v>7795</v>
      </c>
      <c r="G2507" s="626"/>
      <c r="H2507" s="627"/>
      <c r="I2507" s="628"/>
      <c r="J2507" s="623"/>
      <c r="K2507" s="629">
        <v>7200</v>
      </c>
      <c r="L2507" s="189"/>
      <c r="M2507" s="204"/>
    </row>
    <row r="2508" spans="1:13" ht="15" customHeight="1">
      <c r="A2508" s="435"/>
      <c r="B2508" s="435"/>
      <c r="C2508" s="436"/>
      <c r="D2508" s="437"/>
      <c r="E2508" s="438"/>
      <c r="F2508" s="439" t="s">
        <v>6514</v>
      </c>
      <c r="G2508" s="440"/>
      <c r="H2508" s="441"/>
      <c r="I2508" s="439"/>
      <c r="J2508" s="442"/>
      <c r="K2508" s="190"/>
      <c r="L2508" s="190"/>
      <c r="M2508" s="205"/>
    </row>
    <row r="2509" spans="1:13" ht="15" customHeight="1">
      <c r="A2509" s="327"/>
      <c r="B2509" s="328" t="s">
        <v>7255</v>
      </c>
      <c r="C2509" s="327"/>
      <c r="D2509" s="327"/>
      <c r="E2509" s="327"/>
      <c r="F2509" s="356" t="s">
        <v>7256</v>
      </c>
      <c r="G2509" s="330"/>
      <c r="H2509" s="331"/>
      <c r="I2509" s="332"/>
      <c r="J2509" s="327"/>
      <c r="K2509" s="189">
        <v>249</v>
      </c>
      <c r="L2509" s="189"/>
      <c r="M2509" s="204"/>
    </row>
    <row r="2510" spans="1:13" ht="15" customHeight="1">
      <c r="A2510" s="327"/>
      <c r="B2510" s="328" t="s">
        <v>7257</v>
      </c>
      <c r="C2510" s="327"/>
      <c r="D2510" s="327"/>
      <c r="E2510" s="327"/>
      <c r="F2510" s="327" t="s">
        <v>7258</v>
      </c>
      <c r="G2510" s="330"/>
      <c r="H2510" s="331"/>
      <c r="I2510" s="332"/>
      <c r="J2510" s="327"/>
      <c r="K2510" s="189">
        <v>219</v>
      </c>
      <c r="L2510" s="189"/>
      <c r="M2510" s="204"/>
    </row>
    <row r="2511" spans="1:13" ht="15" customHeight="1">
      <c r="A2511" s="327"/>
      <c r="B2511" s="328" t="s">
        <v>7796</v>
      </c>
      <c r="C2511" s="327"/>
      <c r="D2511" s="327"/>
      <c r="E2511" s="327"/>
      <c r="F2511" s="327" t="s">
        <v>7797</v>
      </c>
      <c r="G2511" s="330"/>
      <c r="H2511" s="331"/>
      <c r="I2511" s="332"/>
      <c r="J2511" s="327"/>
      <c r="K2511" s="189">
        <v>389</v>
      </c>
      <c r="L2511" s="189"/>
      <c r="M2511" s="204"/>
    </row>
    <row r="2512" spans="1:13" ht="15" customHeight="1">
      <c r="A2512" s="327"/>
      <c r="B2512" s="328" t="s">
        <v>6515</v>
      </c>
      <c r="C2512" s="327"/>
      <c r="D2512" s="327"/>
      <c r="E2512" s="327"/>
      <c r="F2512" s="327" t="s">
        <v>6516</v>
      </c>
      <c r="G2512" s="330"/>
      <c r="H2512" s="331"/>
      <c r="I2512" s="332"/>
      <c r="J2512" s="327"/>
      <c r="K2512" s="189">
        <v>1190</v>
      </c>
      <c r="L2512" s="189"/>
      <c r="M2512" s="204"/>
    </row>
    <row r="2513" spans="1:13" ht="15" customHeight="1">
      <c r="A2513" s="327"/>
      <c r="B2513" s="328" t="s">
        <v>6517</v>
      </c>
      <c r="C2513" s="327"/>
      <c r="D2513" s="327"/>
      <c r="E2513" s="327"/>
      <c r="F2513" s="327" t="s">
        <v>6518</v>
      </c>
      <c r="G2513" s="330"/>
      <c r="H2513" s="331"/>
      <c r="I2513" s="332"/>
      <c r="J2513" s="327"/>
      <c r="K2513" s="189">
        <v>1290</v>
      </c>
      <c r="L2513" s="189"/>
      <c r="M2513" s="204"/>
    </row>
    <row r="2514" spans="1:13" ht="15" customHeight="1">
      <c r="A2514" s="435"/>
      <c r="B2514" s="435"/>
      <c r="C2514" s="436"/>
      <c r="D2514" s="437"/>
      <c r="E2514" s="438"/>
      <c r="F2514" s="439" t="s">
        <v>7259</v>
      </c>
      <c r="G2514" s="440"/>
      <c r="H2514" s="441"/>
      <c r="I2514" s="439"/>
      <c r="J2514" s="442"/>
      <c r="K2514" s="190"/>
      <c r="L2514" s="190"/>
      <c r="M2514" s="205"/>
    </row>
    <row r="2515" spans="1:13" ht="15" customHeight="1">
      <c r="A2515" s="435"/>
      <c r="B2515" s="435"/>
      <c r="C2515" s="436"/>
      <c r="D2515" s="437"/>
      <c r="E2515" s="438"/>
      <c r="F2515" s="439" t="s">
        <v>7260</v>
      </c>
      <c r="G2515" s="440"/>
      <c r="H2515" s="441"/>
      <c r="I2515" s="439"/>
      <c r="J2515" s="442"/>
      <c r="K2515" s="190"/>
      <c r="L2515" s="190"/>
      <c r="M2515" s="205"/>
    </row>
    <row r="2516" spans="1:13" ht="15" customHeight="1">
      <c r="A2516" s="327"/>
      <c r="B2516" s="354" t="s">
        <v>7261</v>
      </c>
      <c r="C2516" s="327"/>
      <c r="D2516" s="327"/>
      <c r="E2516" s="327"/>
      <c r="F2516" s="327" t="s">
        <v>7798</v>
      </c>
      <c r="G2516" s="330"/>
      <c r="H2516" s="331"/>
      <c r="I2516" s="332"/>
      <c r="J2516" s="327"/>
      <c r="K2516" s="189">
        <v>910</v>
      </c>
      <c r="L2516" s="189"/>
      <c r="M2516" s="204"/>
    </row>
    <row r="2517" spans="1:13" ht="15" customHeight="1">
      <c r="A2517" s="327"/>
      <c r="B2517" s="354" t="s">
        <v>7262</v>
      </c>
      <c r="C2517" s="327"/>
      <c r="D2517" s="327"/>
      <c r="E2517" s="327"/>
      <c r="F2517" s="327" t="s">
        <v>7799</v>
      </c>
      <c r="G2517" s="330"/>
      <c r="H2517" s="331"/>
      <c r="I2517" s="332"/>
      <c r="J2517" s="327"/>
      <c r="K2517" s="189">
        <v>910</v>
      </c>
      <c r="L2517" s="189"/>
      <c r="M2517" s="204"/>
    </row>
    <row r="2518" spans="1:13" ht="15" customHeight="1">
      <c r="A2518" s="327"/>
      <c r="B2518" s="354" t="s">
        <v>7263</v>
      </c>
      <c r="C2518" s="327"/>
      <c r="D2518" s="327"/>
      <c r="E2518" s="327"/>
      <c r="F2518" s="327" t="s">
        <v>7800</v>
      </c>
      <c r="G2518" s="330"/>
      <c r="H2518" s="331"/>
      <c r="I2518" s="332"/>
      <c r="J2518" s="327"/>
      <c r="K2518" s="189">
        <v>990</v>
      </c>
      <c r="L2518" s="189"/>
      <c r="M2518" s="204"/>
    </row>
    <row r="2519" spans="1:13" ht="15" customHeight="1">
      <c r="A2519" s="327"/>
      <c r="B2519" s="354" t="s">
        <v>7264</v>
      </c>
      <c r="C2519" s="327"/>
      <c r="D2519" s="327"/>
      <c r="E2519" s="327"/>
      <c r="F2519" s="327" t="s">
        <v>7801</v>
      </c>
      <c r="G2519" s="330"/>
      <c r="H2519" s="331"/>
      <c r="I2519" s="332"/>
      <c r="J2519" s="327"/>
      <c r="K2519" s="189">
        <v>910</v>
      </c>
      <c r="L2519" s="189"/>
      <c r="M2519" s="204"/>
    </row>
    <row r="2520" spans="1:13" ht="15" customHeight="1">
      <c r="A2520" s="327"/>
      <c r="B2520" s="354" t="s">
        <v>7265</v>
      </c>
      <c r="C2520" s="327"/>
      <c r="D2520" s="327"/>
      <c r="E2520" s="327"/>
      <c r="F2520" s="327" t="s">
        <v>7802</v>
      </c>
      <c r="G2520" s="330"/>
      <c r="H2520" s="331"/>
      <c r="I2520" s="332"/>
      <c r="J2520" s="327"/>
      <c r="K2520" s="189">
        <v>990</v>
      </c>
      <c r="L2520" s="189"/>
      <c r="M2520" s="204"/>
    </row>
    <row r="2521" spans="1:13" ht="15" customHeight="1">
      <c r="A2521" s="435"/>
      <c r="B2521" s="435"/>
      <c r="C2521" s="436"/>
      <c r="D2521" s="437"/>
      <c r="E2521" s="438"/>
      <c r="F2521" s="439" t="s">
        <v>7266</v>
      </c>
      <c r="G2521" s="440"/>
      <c r="H2521" s="441"/>
      <c r="I2521" s="439"/>
      <c r="J2521" s="442"/>
      <c r="K2521" s="190"/>
      <c r="L2521" s="190"/>
      <c r="M2521" s="205"/>
    </row>
    <row r="2522" spans="1:13" ht="15" customHeight="1">
      <c r="A2522" s="327"/>
      <c r="B2522" s="354" t="s">
        <v>7267</v>
      </c>
      <c r="C2522" s="327"/>
      <c r="D2522" s="327"/>
      <c r="E2522" s="327"/>
      <c r="F2522" s="327" t="s">
        <v>7803</v>
      </c>
      <c r="G2522" s="330"/>
      <c r="H2522" s="331"/>
      <c r="I2522" s="332"/>
      <c r="J2522" s="327"/>
      <c r="K2522" s="189">
        <v>910</v>
      </c>
      <c r="L2522" s="189"/>
      <c r="M2522" s="204"/>
    </row>
    <row r="2523" spans="1:13" ht="15" customHeight="1">
      <c r="A2523" s="327"/>
      <c r="B2523" s="354" t="s">
        <v>7268</v>
      </c>
      <c r="C2523" s="327"/>
      <c r="D2523" s="327"/>
      <c r="E2523" s="327"/>
      <c r="F2523" s="327" t="s">
        <v>7804</v>
      </c>
      <c r="G2523" s="330"/>
      <c r="H2523" s="331"/>
      <c r="I2523" s="332"/>
      <c r="J2523" s="327"/>
      <c r="K2523" s="189">
        <v>910</v>
      </c>
      <c r="L2523" s="189"/>
      <c r="M2523" s="204"/>
    </row>
    <row r="2524" spans="1:13" ht="15" customHeight="1">
      <c r="A2524" s="327"/>
      <c r="B2524" s="354" t="s">
        <v>7269</v>
      </c>
      <c r="C2524" s="327"/>
      <c r="D2524" s="327"/>
      <c r="E2524" s="327"/>
      <c r="F2524" s="327" t="s">
        <v>7805</v>
      </c>
      <c r="G2524" s="330"/>
      <c r="H2524" s="331"/>
      <c r="I2524" s="332"/>
      <c r="J2524" s="327"/>
      <c r="K2524" s="189">
        <v>990</v>
      </c>
      <c r="L2524" s="189"/>
      <c r="M2524" s="204"/>
    </row>
    <row r="2525" spans="1:13" ht="15" customHeight="1">
      <c r="A2525" s="327"/>
      <c r="B2525" s="354" t="s">
        <v>7270</v>
      </c>
      <c r="C2525" s="327"/>
      <c r="D2525" s="327"/>
      <c r="E2525" s="327"/>
      <c r="F2525" s="327" t="s">
        <v>7806</v>
      </c>
      <c r="G2525" s="330"/>
      <c r="H2525" s="331"/>
      <c r="I2525" s="332"/>
      <c r="J2525" s="327"/>
      <c r="K2525" s="189">
        <v>910</v>
      </c>
      <c r="L2525" s="189"/>
      <c r="M2525" s="204"/>
    </row>
    <row r="2526" spans="1:13" ht="15" customHeight="1">
      <c r="A2526" s="327"/>
      <c r="B2526" s="354" t="s">
        <v>7271</v>
      </c>
      <c r="C2526" s="327"/>
      <c r="D2526" s="327"/>
      <c r="E2526" s="327"/>
      <c r="F2526" s="327" t="s">
        <v>7807</v>
      </c>
      <c r="G2526" s="330"/>
      <c r="H2526" s="331"/>
      <c r="I2526" s="332"/>
      <c r="J2526" s="327"/>
      <c r="K2526" s="189">
        <v>990</v>
      </c>
      <c r="L2526" s="189"/>
      <c r="M2526" s="204"/>
    </row>
    <row r="2527" spans="1:13" ht="15" customHeight="1">
      <c r="A2527" s="327"/>
      <c r="B2527" s="328" t="s">
        <v>7272</v>
      </c>
      <c r="C2527" s="327"/>
      <c r="D2527" s="327"/>
      <c r="E2527" s="327"/>
      <c r="F2527" s="641" t="s">
        <v>7273</v>
      </c>
      <c r="G2527" s="330"/>
      <c r="H2527" s="331"/>
      <c r="I2527" s="332"/>
      <c r="J2527" s="327"/>
      <c r="K2527" s="189">
        <v>4390</v>
      </c>
      <c r="L2527" s="189"/>
      <c r="M2527" s="204"/>
    </row>
    <row r="2528" spans="1:13" ht="15" customHeight="1">
      <c r="A2528" s="327"/>
      <c r="B2528" s="328" t="s">
        <v>7274</v>
      </c>
      <c r="C2528" s="327"/>
      <c r="D2528" s="327"/>
      <c r="E2528" s="327"/>
      <c r="F2528" s="641" t="s">
        <v>7275</v>
      </c>
      <c r="G2528" s="330"/>
      <c r="H2528" s="331"/>
      <c r="I2528" s="332"/>
      <c r="J2528" s="327"/>
      <c r="K2528" s="189">
        <v>3390</v>
      </c>
      <c r="L2528" s="189"/>
      <c r="M2528" s="204"/>
    </row>
    <row r="2529" spans="1:13" ht="15" customHeight="1">
      <c r="A2529" s="435"/>
      <c r="B2529" s="435"/>
      <c r="C2529" s="436"/>
      <c r="D2529" s="437"/>
      <c r="E2529" s="438"/>
      <c r="F2529" s="439" t="s">
        <v>7276</v>
      </c>
      <c r="G2529" s="440"/>
      <c r="H2529" s="441"/>
      <c r="I2529" s="439"/>
      <c r="J2529" s="442"/>
      <c r="K2529" s="190"/>
      <c r="L2529" s="190"/>
      <c r="M2529" s="205"/>
    </row>
    <row r="2530" spans="1:13" ht="15" customHeight="1">
      <c r="A2530" s="327"/>
      <c r="B2530" s="328" t="s">
        <v>7277</v>
      </c>
      <c r="C2530" s="327"/>
      <c r="D2530" s="327"/>
      <c r="E2530" s="327"/>
      <c r="F2530" s="327" t="s">
        <v>7808</v>
      </c>
      <c r="G2530" s="330"/>
      <c r="H2530" s="331"/>
      <c r="I2530" s="332"/>
      <c r="J2530" s="327"/>
      <c r="K2530" s="189">
        <v>1190</v>
      </c>
      <c r="L2530" s="189"/>
      <c r="M2530" s="204"/>
    </row>
    <row r="2531" spans="1:13" ht="15" customHeight="1">
      <c r="A2531" s="327"/>
      <c r="B2531" s="328" t="s">
        <v>7278</v>
      </c>
      <c r="C2531" s="327"/>
      <c r="D2531" s="327"/>
      <c r="E2531" s="327"/>
      <c r="F2531" s="327" t="s">
        <v>7809</v>
      </c>
      <c r="G2531" s="330"/>
      <c r="H2531" s="331"/>
      <c r="I2531" s="332"/>
      <c r="J2531" s="327"/>
      <c r="K2531" s="189">
        <v>1190</v>
      </c>
      <c r="L2531" s="189"/>
      <c r="M2531" s="204"/>
    </row>
    <row r="2532" spans="1:13" ht="15" customHeight="1">
      <c r="A2532" s="327"/>
      <c r="B2532" s="328" t="s">
        <v>7279</v>
      </c>
      <c r="C2532" s="327"/>
      <c r="D2532" s="327"/>
      <c r="E2532" s="327"/>
      <c r="F2532" s="327" t="s">
        <v>7810</v>
      </c>
      <c r="G2532" s="330"/>
      <c r="H2532" s="331"/>
      <c r="I2532" s="332"/>
      <c r="J2532" s="327"/>
      <c r="K2532" s="189">
        <v>1290</v>
      </c>
      <c r="L2532" s="189"/>
      <c r="M2532" s="204"/>
    </row>
    <row r="2533" spans="1:13" ht="15" customHeight="1">
      <c r="A2533" s="327"/>
      <c r="B2533" s="328" t="s">
        <v>7280</v>
      </c>
      <c r="C2533" s="327"/>
      <c r="D2533" s="327"/>
      <c r="E2533" s="327"/>
      <c r="F2533" s="327" t="s">
        <v>7811</v>
      </c>
      <c r="G2533" s="330"/>
      <c r="H2533" s="331"/>
      <c r="I2533" s="332"/>
      <c r="J2533" s="327"/>
      <c r="K2533" s="189">
        <v>1190</v>
      </c>
      <c r="L2533" s="189"/>
      <c r="M2533" s="204"/>
    </row>
    <row r="2534" spans="1:13" ht="15" customHeight="1">
      <c r="A2534" s="327"/>
      <c r="B2534" s="328" t="s">
        <v>7281</v>
      </c>
      <c r="C2534" s="327"/>
      <c r="D2534" s="327"/>
      <c r="E2534" s="327"/>
      <c r="F2534" s="327" t="s">
        <v>7812</v>
      </c>
      <c r="G2534" s="330"/>
      <c r="H2534" s="331"/>
      <c r="I2534" s="332"/>
      <c r="J2534" s="327"/>
      <c r="K2534" s="189">
        <v>1290</v>
      </c>
      <c r="L2534" s="189"/>
      <c r="M2534" s="204"/>
    </row>
    <row r="2535" spans="1:13" ht="15" customHeight="1">
      <c r="A2535" s="327"/>
      <c r="B2535" s="328" t="s">
        <v>7282</v>
      </c>
      <c r="C2535" s="327"/>
      <c r="D2535" s="327"/>
      <c r="E2535" s="327"/>
      <c r="F2535" s="641" t="s">
        <v>7283</v>
      </c>
      <c r="G2535" s="330"/>
      <c r="H2535" s="331"/>
      <c r="I2535" s="332"/>
      <c r="J2535" s="327"/>
      <c r="K2535" s="189">
        <v>4690</v>
      </c>
      <c r="L2535" s="189"/>
      <c r="M2535" s="204"/>
    </row>
    <row r="2536" spans="1:13" ht="15" customHeight="1">
      <c r="A2536" s="327"/>
      <c r="B2536" s="328" t="s">
        <v>7284</v>
      </c>
      <c r="C2536" s="327"/>
      <c r="D2536" s="327"/>
      <c r="E2536" s="327"/>
      <c r="F2536" s="641" t="s">
        <v>7285</v>
      </c>
      <c r="G2536" s="330"/>
      <c r="H2536" s="331"/>
      <c r="I2536" s="332"/>
      <c r="J2536" s="327"/>
      <c r="K2536" s="189">
        <v>3790</v>
      </c>
      <c r="L2536" s="189"/>
      <c r="M2536" s="204"/>
    </row>
    <row r="2537" spans="1:13" ht="15" customHeight="1">
      <c r="A2537" s="435"/>
      <c r="B2537" s="435"/>
      <c r="C2537" s="436"/>
      <c r="D2537" s="437"/>
      <c r="E2537" s="438"/>
      <c r="F2537" s="439" t="s">
        <v>6897</v>
      </c>
      <c r="G2537" s="440"/>
      <c r="H2537" s="441"/>
      <c r="I2537" s="439"/>
      <c r="J2537" s="442"/>
      <c r="K2537" s="190"/>
      <c r="L2537" s="190"/>
      <c r="M2537" s="205"/>
    </row>
    <row r="2538" spans="1:13" ht="15" customHeight="1">
      <c r="A2538" s="327"/>
      <c r="B2538" s="328" t="s">
        <v>7813</v>
      </c>
      <c r="C2538" s="327"/>
      <c r="D2538" s="327"/>
      <c r="E2538" s="327"/>
      <c r="F2538" s="327" t="s">
        <v>7814</v>
      </c>
      <c r="G2538" s="330"/>
      <c r="H2538" s="331"/>
      <c r="I2538" s="332"/>
      <c r="J2538" s="327"/>
      <c r="K2538" s="189">
        <v>659</v>
      </c>
      <c r="L2538" s="189"/>
      <c r="M2538" s="204"/>
    </row>
    <row r="2539" spans="1:13" ht="15" customHeight="1">
      <c r="A2539" s="327"/>
      <c r="B2539" s="328" t="s">
        <v>6900</v>
      </c>
      <c r="C2539" s="327"/>
      <c r="D2539" s="327"/>
      <c r="E2539" s="327"/>
      <c r="F2539" s="327" t="s">
        <v>6901</v>
      </c>
      <c r="G2539" s="330"/>
      <c r="H2539" s="331"/>
      <c r="I2539" s="332"/>
      <c r="J2539" s="327"/>
      <c r="K2539" s="189">
        <v>589</v>
      </c>
      <c r="L2539" s="189"/>
      <c r="M2539" s="204"/>
    </row>
    <row r="2540" spans="1:13" ht="15" customHeight="1">
      <c r="A2540" s="327"/>
      <c r="B2540" s="328" t="s">
        <v>6902</v>
      </c>
      <c r="C2540" s="327"/>
      <c r="D2540" s="327"/>
      <c r="E2540" s="327"/>
      <c r="F2540" s="327" t="s">
        <v>6903</v>
      </c>
      <c r="G2540" s="330"/>
      <c r="H2540" s="331"/>
      <c r="I2540" s="332"/>
      <c r="J2540" s="327"/>
      <c r="K2540" s="189">
        <v>609</v>
      </c>
      <c r="L2540" s="189"/>
      <c r="M2540" s="204"/>
    </row>
    <row r="2541" spans="1:13" ht="15" customHeight="1">
      <c r="A2541" s="327"/>
      <c r="B2541" s="328" t="s">
        <v>6904</v>
      </c>
      <c r="C2541" s="327"/>
      <c r="D2541" s="327"/>
      <c r="E2541" s="327"/>
      <c r="F2541" s="327" t="s">
        <v>6905</v>
      </c>
      <c r="G2541" s="330"/>
      <c r="H2541" s="331"/>
      <c r="I2541" s="332"/>
      <c r="J2541" s="327"/>
      <c r="K2541" s="189">
        <v>649</v>
      </c>
      <c r="L2541" s="189"/>
      <c r="M2541" s="204"/>
    </row>
    <row r="2542" spans="1:13" ht="15" customHeight="1">
      <c r="A2542" s="327"/>
      <c r="B2542" s="328" t="s">
        <v>6898</v>
      </c>
      <c r="C2542" s="327"/>
      <c r="D2542" s="327"/>
      <c r="E2542" s="327"/>
      <c r="F2542" s="327" t="s">
        <v>6899</v>
      </c>
      <c r="G2542" s="330"/>
      <c r="H2542" s="331"/>
      <c r="I2542" s="332"/>
      <c r="J2542" s="327"/>
      <c r="K2542" s="189">
        <v>529</v>
      </c>
      <c r="L2542" s="189"/>
      <c r="M2542" s="204"/>
    </row>
    <row r="2543" spans="1:13" ht="15" customHeight="1">
      <c r="A2543" s="327"/>
      <c r="B2543" s="328" t="s">
        <v>6906</v>
      </c>
      <c r="C2543" s="327"/>
      <c r="D2543" s="327"/>
      <c r="E2543" s="327"/>
      <c r="F2543" s="327" t="s">
        <v>6907</v>
      </c>
      <c r="G2543" s="330"/>
      <c r="H2543" s="331"/>
      <c r="I2543" s="332"/>
      <c r="J2543" s="327"/>
      <c r="K2543" s="189">
        <v>229</v>
      </c>
      <c r="L2543" s="189"/>
      <c r="M2543" s="204"/>
    </row>
    <row r="2544" spans="1:13" ht="15" customHeight="1">
      <c r="A2544" s="435"/>
      <c r="B2544" s="435"/>
      <c r="C2544" s="436"/>
      <c r="D2544" s="437"/>
      <c r="E2544" s="438"/>
      <c r="F2544" s="439" t="s">
        <v>6887</v>
      </c>
      <c r="G2544" s="440"/>
      <c r="H2544" s="441"/>
      <c r="I2544" s="439"/>
      <c r="J2544" s="442"/>
      <c r="K2544" s="190"/>
      <c r="L2544" s="190"/>
      <c r="M2544" s="205"/>
    </row>
    <row r="2545" spans="1:13" ht="15" customHeight="1">
      <c r="A2545" s="327"/>
      <c r="B2545" s="328" t="s">
        <v>6888</v>
      </c>
      <c r="C2545" s="327"/>
      <c r="D2545" s="327"/>
      <c r="E2545" s="327"/>
      <c r="F2545" s="327" t="s">
        <v>7815</v>
      </c>
      <c r="G2545" s="330"/>
      <c r="H2545" s="331"/>
      <c r="I2545" s="332"/>
      <c r="J2545" s="327"/>
      <c r="K2545" s="189">
        <v>200</v>
      </c>
      <c r="L2545" s="189"/>
      <c r="M2545" s="204"/>
    </row>
    <row r="2546" spans="1:13" ht="15" customHeight="1">
      <c r="A2546" s="327"/>
      <c r="B2546" s="328" t="s">
        <v>6890</v>
      </c>
      <c r="C2546" s="327"/>
      <c r="D2546" s="327"/>
      <c r="E2546" s="327"/>
      <c r="F2546" s="327" t="s">
        <v>7816</v>
      </c>
      <c r="G2546" s="330"/>
      <c r="H2546" s="331"/>
      <c r="I2546" s="332"/>
      <c r="J2546" s="327"/>
      <c r="K2546" s="189">
        <v>200</v>
      </c>
      <c r="L2546" s="189"/>
      <c r="M2546" s="204"/>
    </row>
    <row r="2547" spans="1:13" ht="15" customHeight="1">
      <c r="A2547" s="327"/>
      <c r="B2547" s="328" t="s">
        <v>7817</v>
      </c>
      <c r="C2547" s="327"/>
      <c r="D2547" s="327"/>
      <c r="E2547" s="327"/>
      <c r="F2547" s="327" t="s">
        <v>7818</v>
      </c>
      <c r="G2547" s="330"/>
      <c r="H2547" s="331"/>
      <c r="I2547" s="332"/>
      <c r="J2547" s="327"/>
      <c r="K2547" s="189">
        <v>200</v>
      </c>
      <c r="L2547" s="189"/>
      <c r="M2547" s="204"/>
    </row>
    <row r="2548" spans="1:13" ht="15" customHeight="1">
      <c r="A2548" s="327"/>
      <c r="B2548" s="328" t="s">
        <v>7819</v>
      </c>
      <c r="C2548" s="327"/>
      <c r="D2548" s="327"/>
      <c r="E2548" s="327"/>
      <c r="F2548" s="327" t="s">
        <v>7820</v>
      </c>
      <c r="G2548" s="330"/>
      <c r="H2548" s="331"/>
      <c r="I2548" s="332"/>
      <c r="J2548" s="327"/>
      <c r="K2548" s="189">
        <v>200</v>
      </c>
      <c r="L2548" s="189"/>
      <c r="M2548" s="204"/>
    </row>
    <row r="2549" spans="1:13" ht="15" customHeight="1">
      <c r="A2549" s="327"/>
      <c r="B2549" s="328" t="s">
        <v>6889</v>
      </c>
      <c r="C2549" s="327"/>
      <c r="D2549" s="327"/>
      <c r="E2549" s="327"/>
      <c r="F2549" s="327" t="s">
        <v>7821</v>
      </c>
      <c r="G2549" s="330"/>
      <c r="H2549" s="331"/>
      <c r="I2549" s="332"/>
      <c r="J2549" s="327"/>
      <c r="K2549" s="189">
        <v>200</v>
      </c>
      <c r="L2549" s="189"/>
      <c r="M2549" s="204"/>
    </row>
    <row r="2550" spans="1:13" ht="15" customHeight="1">
      <c r="A2550" s="327"/>
      <c r="B2550" s="328" t="s">
        <v>6891</v>
      </c>
      <c r="C2550" s="327"/>
      <c r="D2550" s="327"/>
      <c r="E2550" s="327"/>
      <c r="F2550" s="327" t="s">
        <v>6892</v>
      </c>
      <c r="G2550" s="330"/>
      <c r="H2550" s="331"/>
      <c r="I2550" s="332"/>
      <c r="J2550" s="327"/>
      <c r="K2550" s="189">
        <v>150</v>
      </c>
      <c r="L2550" s="189"/>
      <c r="M2550" s="204"/>
    </row>
    <row r="2551" spans="1:13" ht="15" customHeight="1">
      <c r="A2551" s="327"/>
      <c r="B2551" s="328" t="s">
        <v>6895</v>
      </c>
      <c r="C2551" s="327"/>
      <c r="D2551" s="327"/>
      <c r="E2551" s="327"/>
      <c r="F2551" s="327" t="s">
        <v>6896</v>
      </c>
      <c r="G2551" s="330"/>
      <c r="H2551" s="331"/>
      <c r="I2551" s="332"/>
      <c r="J2551" s="327"/>
      <c r="K2551" s="189">
        <v>150</v>
      </c>
      <c r="L2551" s="189"/>
      <c r="M2551" s="204"/>
    </row>
    <row r="2552" spans="1:13" ht="15" customHeight="1">
      <c r="A2552" s="327"/>
      <c r="B2552" s="328" t="s">
        <v>6893</v>
      </c>
      <c r="C2552" s="327"/>
      <c r="D2552" s="327"/>
      <c r="E2552" s="327"/>
      <c r="F2552" s="327" t="s">
        <v>6894</v>
      </c>
      <c r="G2552" s="330"/>
      <c r="H2552" s="331"/>
      <c r="I2552" s="332"/>
      <c r="J2552" s="327"/>
      <c r="K2552" s="189">
        <v>150</v>
      </c>
      <c r="L2552" s="189"/>
      <c r="M2552" s="204"/>
    </row>
    <row r="2553" spans="1:13" ht="15" customHeight="1">
      <c r="A2553" s="327"/>
      <c r="B2553" s="328" t="s">
        <v>7822</v>
      </c>
      <c r="C2553" s="327"/>
      <c r="D2553" s="327"/>
      <c r="E2553" s="327"/>
      <c r="F2553" s="327" t="s">
        <v>7823</v>
      </c>
      <c r="G2553" s="330"/>
      <c r="H2553" s="331"/>
      <c r="I2553" s="332"/>
      <c r="J2553" s="327"/>
      <c r="K2553" s="642">
        <v>150</v>
      </c>
      <c r="L2553" s="189"/>
      <c r="M2553" s="204"/>
    </row>
    <row r="2554" spans="1:13" ht="15" customHeight="1">
      <c r="A2554" s="327"/>
      <c r="B2554" s="328" t="s">
        <v>7824</v>
      </c>
      <c r="C2554" s="327"/>
      <c r="D2554" s="327"/>
      <c r="E2554" s="327"/>
      <c r="F2554" s="327" t="s">
        <v>7825</v>
      </c>
      <c r="G2554" s="330"/>
      <c r="H2554" s="331"/>
      <c r="I2554" s="332"/>
      <c r="J2554" s="327"/>
      <c r="K2554" s="642">
        <v>150</v>
      </c>
      <c r="L2554" s="189"/>
      <c r="M2554" s="204"/>
    </row>
    <row r="2555" spans="1:13" ht="15" customHeight="1">
      <c r="A2555" s="327"/>
      <c r="B2555" s="328" t="s">
        <v>7826</v>
      </c>
      <c r="C2555" s="327"/>
      <c r="D2555" s="327"/>
      <c r="E2555" s="327"/>
      <c r="F2555" s="327" t="s">
        <v>7827</v>
      </c>
      <c r="G2555" s="330"/>
      <c r="H2555" s="331"/>
      <c r="I2555" s="332"/>
      <c r="J2555" s="327"/>
      <c r="K2555" s="642">
        <v>150</v>
      </c>
      <c r="L2555" s="189"/>
      <c r="M2555" s="204"/>
    </row>
    <row r="2556" spans="1:13" ht="15" customHeight="1">
      <c r="A2556" s="327"/>
      <c r="B2556" s="328" t="s">
        <v>7828</v>
      </c>
      <c r="C2556" s="327"/>
      <c r="D2556" s="327"/>
      <c r="E2556" s="327"/>
      <c r="F2556" s="327" t="s">
        <v>7829</v>
      </c>
      <c r="G2556" s="330"/>
      <c r="H2556" s="331"/>
      <c r="I2556" s="332"/>
      <c r="J2556" s="327"/>
      <c r="K2556" s="642">
        <v>150</v>
      </c>
      <c r="L2556" s="189"/>
      <c r="M2556" s="204"/>
    </row>
    <row r="2557" spans="1:13" ht="15" customHeight="1">
      <c r="A2557" s="327"/>
      <c r="B2557" s="328" t="s">
        <v>7830</v>
      </c>
      <c r="C2557" s="327"/>
      <c r="D2557" s="327"/>
      <c r="E2557" s="327"/>
      <c r="F2557" s="327" t="s">
        <v>7831</v>
      </c>
      <c r="G2557" s="330"/>
      <c r="H2557" s="331"/>
      <c r="I2557" s="332"/>
      <c r="J2557" s="327"/>
      <c r="K2557" s="642">
        <v>150</v>
      </c>
      <c r="L2557" s="189"/>
      <c r="M2557" s="204"/>
    </row>
    <row r="2558" spans="1:13" ht="15" customHeight="1">
      <c r="A2558" s="327"/>
      <c r="B2558" s="328" t="s">
        <v>7832</v>
      </c>
      <c r="C2558" s="327"/>
      <c r="D2558" s="327"/>
      <c r="E2558" s="327"/>
      <c r="F2558" s="327" t="s">
        <v>7833</v>
      </c>
      <c r="G2558" s="330"/>
      <c r="H2558" s="331"/>
      <c r="I2558" s="332"/>
      <c r="J2558" s="327"/>
      <c r="K2558" s="189">
        <v>130</v>
      </c>
      <c r="L2558" s="189"/>
      <c r="M2558" s="204"/>
    </row>
    <row r="2559" spans="1:13" ht="15" customHeight="1">
      <c r="A2559" s="327"/>
      <c r="B2559" s="328" t="s">
        <v>7834</v>
      </c>
      <c r="C2559" s="327"/>
      <c r="D2559" s="327"/>
      <c r="E2559" s="327"/>
      <c r="F2559" s="327" t="s">
        <v>7835</v>
      </c>
      <c r="G2559" s="330"/>
      <c r="H2559" s="331"/>
      <c r="I2559" s="332"/>
      <c r="J2559" s="327"/>
      <c r="K2559" s="189">
        <v>130</v>
      </c>
      <c r="L2559" s="189"/>
      <c r="M2559" s="204"/>
    </row>
    <row r="2560" spans="1:13" ht="15" customHeight="1">
      <c r="A2560" s="327"/>
      <c r="B2560" s="328" t="s">
        <v>7836</v>
      </c>
      <c r="C2560" s="327"/>
      <c r="D2560" s="327"/>
      <c r="E2560" s="327"/>
      <c r="F2560" s="327" t="s">
        <v>7837</v>
      </c>
      <c r="G2560" s="330"/>
      <c r="H2560" s="331"/>
      <c r="I2560" s="332"/>
      <c r="J2560" s="327"/>
      <c r="K2560" s="189">
        <v>140</v>
      </c>
      <c r="L2560" s="189"/>
      <c r="M2560" s="204"/>
    </row>
    <row r="2561" spans="1:13" ht="15" customHeight="1">
      <c r="A2561" s="327"/>
      <c r="B2561" s="328" t="s">
        <v>7838</v>
      </c>
      <c r="C2561" s="327"/>
      <c r="D2561" s="327"/>
      <c r="E2561" s="327"/>
      <c r="F2561" s="327" t="s">
        <v>7839</v>
      </c>
      <c r="G2561" s="330"/>
      <c r="H2561" s="331"/>
      <c r="I2561" s="332"/>
      <c r="J2561" s="327"/>
      <c r="K2561" s="189">
        <v>130</v>
      </c>
      <c r="L2561" s="189"/>
      <c r="M2561" s="204"/>
    </row>
    <row r="2562" spans="1:13" ht="15" customHeight="1">
      <c r="A2562" s="327"/>
      <c r="B2562" s="328" t="s">
        <v>7840</v>
      </c>
      <c r="C2562" s="327"/>
      <c r="D2562" s="327"/>
      <c r="E2562" s="327"/>
      <c r="F2562" s="327" t="s">
        <v>7841</v>
      </c>
      <c r="G2562" s="330"/>
      <c r="H2562" s="331"/>
      <c r="I2562" s="332"/>
      <c r="J2562" s="327"/>
      <c r="K2562" s="189">
        <v>140</v>
      </c>
      <c r="L2562" s="189"/>
      <c r="M2562" s="204"/>
    </row>
    <row r="2563" spans="1:13" ht="15" customHeight="1">
      <c r="A2563" s="435"/>
      <c r="B2563" s="435"/>
      <c r="C2563" s="436"/>
      <c r="D2563" s="437"/>
      <c r="E2563" s="438"/>
      <c r="F2563" s="439" t="s">
        <v>6519</v>
      </c>
      <c r="G2563" s="440"/>
      <c r="H2563" s="441"/>
      <c r="I2563" s="439"/>
      <c r="J2563" s="442"/>
      <c r="K2563" s="190"/>
      <c r="L2563" s="190"/>
      <c r="M2563" s="205"/>
    </row>
    <row r="2564" spans="1:13" ht="15" customHeight="1">
      <c r="A2564" s="327"/>
      <c r="B2564" s="354" t="s">
        <v>6444</v>
      </c>
      <c r="C2564" s="327"/>
      <c r="D2564" s="327"/>
      <c r="E2564" s="327"/>
      <c r="F2564" s="327" t="s">
        <v>6520</v>
      </c>
      <c r="G2564" s="330"/>
      <c r="H2564" s="331"/>
      <c r="I2564" s="332"/>
      <c r="J2564" s="327"/>
      <c r="K2564" s="189">
        <v>370</v>
      </c>
      <c r="L2564" s="189"/>
      <c r="M2564" s="204"/>
    </row>
    <row r="2565" spans="1:13" ht="15" customHeight="1">
      <c r="A2565" s="327"/>
      <c r="B2565" s="354" t="s">
        <v>6447</v>
      </c>
      <c r="C2565" s="327"/>
      <c r="D2565" s="327"/>
      <c r="E2565" s="327"/>
      <c r="F2565" s="327" t="s">
        <v>6521</v>
      </c>
      <c r="G2565" s="330"/>
      <c r="H2565" s="331"/>
      <c r="I2565" s="332"/>
      <c r="J2565" s="327"/>
      <c r="K2565" s="189">
        <v>630</v>
      </c>
      <c r="L2565" s="189"/>
      <c r="M2565" s="204"/>
    </row>
    <row r="2566" spans="1:13" ht="15" customHeight="1">
      <c r="A2566" s="327"/>
      <c r="B2566" s="354" t="s">
        <v>6450</v>
      </c>
      <c r="C2566" s="327"/>
      <c r="D2566" s="327"/>
      <c r="E2566" s="327"/>
      <c r="F2566" s="327" t="s">
        <v>6522</v>
      </c>
      <c r="G2566" s="330"/>
      <c r="H2566" s="331"/>
      <c r="I2566" s="332"/>
      <c r="J2566" s="327"/>
      <c r="K2566" s="189">
        <v>630</v>
      </c>
      <c r="L2566" s="189"/>
      <c r="M2566" s="204"/>
    </row>
    <row r="2567" spans="1:13" ht="15" customHeight="1">
      <c r="A2567" s="327"/>
      <c r="B2567" s="354" t="s">
        <v>6453</v>
      </c>
      <c r="C2567" s="327"/>
      <c r="D2567" s="327"/>
      <c r="E2567" s="327"/>
      <c r="F2567" s="327" t="s">
        <v>6523</v>
      </c>
      <c r="G2567" s="330"/>
      <c r="H2567" s="331"/>
      <c r="I2567" s="332"/>
      <c r="J2567" s="327"/>
      <c r="K2567" s="189">
        <v>370</v>
      </c>
      <c r="L2567" s="189"/>
      <c r="M2567" s="204"/>
    </row>
    <row r="2568" spans="1:13" ht="15" customHeight="1">
      <c r="A2568" s="327"/>
      <c r="B2568" s="354" t="s">
        <v>6455</v>
      </c>
      <c r="C2568" s="327"/>
      <c r="D2568" s="327"/>
      <c r="E2568" s="327"/>
      <c r="F2568" s="327" t="s">
        <v>6524</v>
      </c>
      <c r="G2568" s="330"/>
      <c r="H2568" s="331"/>
      <c r="I2568" s="332"/>
      <c r="J2568" s="327"/>
      <c r="K2568" s="189">
        <v>220</v>
      </c>
      <c r="L2568" s="189"/>
      <c r="M2568" s="204"/>
    </row>
    <row r="2569" spans="1:13" ht="15" customHeight="1">
      <c r="A2569" s="435"/>
      <c r="B2569" s="435"/>
      <c r="C2569" s="436"/>
      <c r="D2569" s="437"/>
      <c r="E2569" s="438"/>
      <c r="F2569" s="439" t="s">
        <v>7842</v>
      </c>
      <c r="G2569" s="440"/>
      <c r="H2569" s="441"/>
      <c r="I2569" s="439"/>
      <c r="J2569" s="442"/>
      <c r="K2569" s="190"/>
      <c r="L2569" s="190"/>
      <c r="M2569" s="205"/>
    </row>
    <row r="2570" spans="1:13" ht="15" customHeight="1">
      <c r="A2570" s="327"/>
      <c r="B2570" s="354" t="s">
        <v>7843</v>
      </c>
      <c r="C2570" s="327"/>
      <c r="D2570" s="327"/>
      <c r="E2570" s="327"/>
      <c r="F2570" s="327" t="s">
        <v>7844</v>
      </c>
      <c r="G2570" s="330"/>
      <c r="H2570" s="331"/>
      <c r="I2570" s="332"/>
      <c r="J2570" s="327"/>
      <c r="K2570" s="189">
        <v>6980</v>
      </c>
      <c r="L2570" s="189"/>
      <c r="M2570" s="204"/>
    </row>
    <row r="2571" spans="1:13" ht="15" customHeight="1">
      <c r="A2571" s="327"/>
      <c r="B2571" s="354" t="s">
        <v>7845</v>
      </c>
      <c r="C2571" s="327"/>
      <c r="D2571" s="327"/>
      <c r="E2571" s="327"/>
      <c r="F2571" s="327" t="s">
        <v>7846</v>
      </c>
      <c r="G2571" s="330"/>
      <c r="H2571" s="331"/>
      <c r="I2571" s="332"/>
      <c r="J2571" s="327"/>
      <c r="K2571" s="189">
        <v>6980</v>
      </c>
      <c r="L2571" s="189"/>
      <c r="M2571" s="204"/>
    </row>
    <row r="2572" spans="1:13" ht="15" customHeight="1">
      <c r="A2572" s="435"/>
      <c r="B2572" s="435"/>
      <c r="C2572" s="436"/>
      <c r="D2572" s="437"/>
      <c r="E2572" s="438"/>
      <c r="F2572" s="439" t="s">
        <v>6525</v>
      </c>
      <c r="G2572" s="440"/>
      <c r="H2572" s="441"/>
      <c r="I2572" s="439"/>
      <c r="J2572" s="442"/>
      <c r="K2572" s="190"/>
      <c r="L2572" s="190"/>
      <c r="M2572" s="205"/>
    </row>
    <row r="2573" spans="1:13" ht="15" customHeight="1">
      <c r="A2573" s="435"/>
      <c r="B2573" s="435"/>
      <c r="C2573" s="436"/>
      <c r="D2573" s="437"/>
      <c r="E2573" s="438"/>
      <c r="F2573" s="439" t="s">
        <v>6526</v>
      </c>
      <c r="G2573" s="440"/>
      <c r="H2573" s="441"/>
      <c r="I2573" s="439"/>
      <c r="J2573" s="442"/>
      <c r="K2573" s="190"/>
      <c r="L2573" s="190"/>
      <c r="M2573" s="205"/>
    </row>
    <row r="2574" spans="1:13" ht="15" customHeight="1">
      <c r="A2574" s="327"/>
      <c r="B2574" s="354" t="s">
        <v>6496</v>
      </c>
      <c r="C2574" s="327"/>
      <c r="D2574" s="327"/>
      <c r="E2574" s="327"/>
      <c r="F2574" s="327" t="s">
        <v>6527</v>
      </c>
      <c r="G2574" s="330"/>
      <c r="H2574" s="331"/>
      <c r="I2574" s="332"/>
      <c r="J2574" s="327"/>
      <c r="K2574" s="189">
        <v>1790</v>
      </c>
      <c r="L2574" s="189"/>
      <c r="M2574" s="204"/>
    </row>
    <row r="2575" spans="1:13" ht="15" customHeight="1">
      <c r="A2575" s="327"/>
      <c r="B2575" s="354" t="s">
        <v>6499</v>
      </c>
      <c r="C2575" s="327"/>
      <c r="D2575" s="327"/>
      <c r="E2575" s="327"/>
      <c r="F2575" s="327" t="s">
        <v>6528</v>
      </c>
      <c r="G2575" s="330"/>
      <c r="H2575" s="331"/>
      <c r="I2575" s="332"/>
      <c r="J2575" s="327"/>
      <c r="K2575" s="189">
        <v>1790</v>
      </c>
      <c r="L2575" s="189"/>
      <c r="M2575" s="204"/>
    </row>
    <row r="2576" spans="1:13" ht="15" customHeight="1">
      <c r="A2576" s="327"/>
      <c r="B2576" s="354" t="s">
        <v>6501</v>
      </c>
      <c r="C2576" s="327"/>
      <c r="D2576" s="327"/>
      <c r="E2576" s="327"/>
      <c r="F2576" s="327" t="s">
        <v>6529</v>
      </c>
      <c r="G2576" s="330"/>
      <c r="H2576" s="331"/>
      <c r="I2576" s="332"/>
      <c r="J2576" s="327"/>
      <c r="K2576" s="189">
        <v>1790</v>
      </c>
      <c r="L2576" s="189"/>
      <c r="M2576" s="204"/>
    </row>
    <row r="2577" spans="1:13" ht="15" customHeight="1">
      <c r="A2577" s="435"/>
      <c r="B2577" s="435"/>
      <c r="C2577" s="436"/>
      <c r="D2577" s="437"/>
      <c r="E2577" s="438"/>
      <c r="F2577" s="439" t="s">
        <v>6530</v>
      </c>
      <c r="G2577" s="440"/>
      <c r="H2577" s="441"/>
      <c r="I2577" s="439"/>
      <c r="J2577" s="442"/>
      <c r="K2577" s="190"/>
      <c r="L2577" s="190"/>
      <c r="M2577" s="205"/>
    </row>
    <row r="2578" spans="1:13" ht="15" customHeight="1">
      <c r="A2578" s="327"/>
      <c r="B2578" s="328" t="s">
        <v>6504</v>
      </c>
      <c r="C2578" s="327"/>
      <c r="D2578" s="327"/>
      <c r="E2578" s="327"/>
      <c r="F2578" s="327" t="s">
        <v>6531</v>
      </c>
      <c r="G2578" s="330"/>
      <c r="H2578" s="331"/>
      <c r="I2578" s="332"/>
      <c r="J2578" s="327"/>
      <c r="K2578" s="189">
        <v>890</v>
      </c>
      <c r="L2578" s="189"/>
      <c r="M2578" s="204"/>
    </row>
    <row r="2579" spans="1:13" ht="15" customHeight="1">
      <c r="A2579" s="327"/>
      <c r="B2579" s="328" t="s">
        <v>6506</v>
      </c>
      <c r="C2579" s="327"/>
      <c r="D2579" s="327"/>
      <c r="E2579" s="327"/>
      <c r="F2579" s="327" t="s">
        <v>6532</v>
      </c>
      <c r="G2579" s="330"/>
      <c r="H2579" s="331"/>
      <c r="I2579" s="332"/>
      <c r="J2579" s="327"/>
      <c r="K2579" s="189">
        <v>890</v>
      </c>
      <c r="L2579" s="189"/>
      <c r="M2579" s="204"/>
    </row>
    <row r="2580" spans="1:13" ht="15" customHeight="1">
      <c r="A2580" s="327"/>
      <c r="B2580" s="328" t="s">
        <v>6508</v>
      </c>
      <c r="C2580" s="327"/>
      <c r="D2580" s="327"/>
      <c r="E2580" s="327"/>
      <c r="F2580" s="327" t="s">
        <v>6533</v>
      </c>
      <c r="G2580" s="330"/>
      <c r="H2580" s="331"/>
      <c r="I2580" s="332"/>
      <c r="J2580" s="327"/>
      <c r="K2580" s="189">
        <v>890</v>
      </c>
      <c r="L2580" s="189"/>
      <c r="M2580" s="204"/>
    </row>
    <row r="2581" spans="1:13" ht="15" customHeight="1">
      <c r="A2581" s="435"/>
      <c r="B2581" s="435"/>
      <c r="C2581" s="436"/>
      <c r="D2581" s="437"/>
      <c r="E2581" s="438"/>
      <c r="F2581" s="439" t="s">
        <v>6534</v>
      </c>
      <c r="G2581" s="440"/>
      <c r="H2581" s="441"/>
      <c r="I2581" s="439"/>
      <c r="J2581" s="442"/>
      <c r="K2581" s="190"/>
      <c r="L2581" s="190"/>
      <c r="M2581" s="205"/>
    </row>
    <row r="2582" spans="1:13" ht="15" customHeight="1">
      <c r="A2582" s="435"/>
      <c r="B2582" s="435"/>
      <c r="C2582" s="436"/>
      <c r="D2582" s="437"/>
      <c r="E2582" s="438"/>
      <c r="F2582" s="439" t="s">
        <v>6535</v>
      </c>
      <c r="G2582" s="440"/>
      <c r="H2582" s="441"/>
      <c r="I2582" s="439"/>
      <c r="J2582" s="442"/>
      <c r="K2582" s="190"/>
      <c r="L2582" s="190"/>
      <c r="M2582" s="205"/>
    </row>
    <row r="2583" spans="1:13" ht="15" customHeight="1">
      <c r="A2583" s="327"/>
      <c r="B2583" s="354" t="s">
        <v>6458</v>
      </c>
      <c r="C2583" s="327"/>
      <c r="D2583" s="327"/>
      <c r="E2583" s="327"/>
      <c r="F2583" s="327" t="s">
        <v>6536</v>
      </c>
      <c r="G2583" s="330"/>
      <c r="H2583" s="331"/>
      <c r="I2583" s="332"/>
      <c r="J2583" s="327"/>
      <c r="K2583" s="189">
        <v>790</v>
      </c>
      <c r="L2583" s="189"/>
      <c r="M2583" s="204"/>
    </row>
    <row r="2584" spans="1:13" ht="15" customHeight="1">
      <c r="A2584" s="327"/>
      <c r="B2584" s="354" t="s">
        <v>6460</v>
      </c>
      <c r="C2584" s="327"/>
      <c r="D2584" s="327"/>
      <c r="E2584" s="327"/>
      <c r="F2584" s="327" t="s">
        <v>6537</v>
      </c>
      <c r="G2584" s="330"/>
      <c r="H2584" s="331"/>
      <c r="I2584" s="332"/>
      <c r="J2584" s="327"/>
      <c r="K2584" s="189">
        <v>890</v>
      </c>
      <c r="L2584" s="189"/>
      <c r="M2584" s="204"/>
    </row>
    <row r="2585" spans="1:13" ht="15" customHeight="1">
      <c r="A2585" s="327"/>
      <c r="B2585" s="354" t="s">
        <v>6462</v>
      </c>
      <c r="C2585" s="327"/>
      <c r="D2585" s="327"/>
      <c r="E2585" s="327"/>
      <c r="F2585" s="327" t="s">
        <v>6538</v>
      </c>
      <c r="G2585" s="330"/>
      <c r="H2585" s="331"/>
      <c r="I2585" s="332"/>
      <c r="J2585" s="327"/>
      <c r="K2585" s="189">
        <v>890</v>
      </c>
      <c r="L2585" s="189"/>
      <c r="M2585" s="204"/>
    </row>
    <row r="2586" spans="1:13" ht="15" customHeight="1">
      <c r="A2586" s="327"/>
      <c r="B2586" s="354" t="s">
        <v>6465</v>
      </c>
      <c r="C2586" s="327"/>
      <c r="D2586" s="327"/>
      <c r="E2586" s="327"/>
      <c r="F2586" s="327" t="s">
        <v>6539</v>
      </c>
      <c r="G2586" s="330"/>
      <c r="H2586" s="331"/>
      <c r="I2586" s="332"/>
      <c r="J2586" s="327"/>
      <c r="K2586" s="189">
        <v>890</v>
      </c>
      <c r="L2586" s="189"/>
      <c r="M2586" s="204"/>
    </row>
    <row r="2587" spans="1:13" ht="15" customHeight="1">
      <c r="A2587" s="327"/>
      <c r="B2587" s="354" t="s">
        <v>6467</v>
      </c>
      <c r="C2587" s="327"/>
      <c r="D2587" s="327"/>
      <c r="E2587" s="327"/>
      <c r="F2587" s="327" t="s">
        <v>6540</v>
      </c>
      <c r="G2587" s="330"/>
      <c r="H2587" s="331"/>
      <c r="I2587" s="332"/>
      <c r="J2587" s="327"/>
      <c r="K2587" s="189">
        <v>990</v>
      </c>
      <c r="L2587" s="189"/>
      <c r="M2587" s="204"/>
    </row>
    <row r="2588" spans="1:13" ht="15" customHeight="1">
      <c r="A2588" s="327"/>
      <c r="B2588" s="354" t="s">
        <v>6469</v>
      </c>
      <c r="C2588" s="327"/>
      <c r="D2588" s="327"/>
      <c r="E2588" s="327"/>
      <c r="F2588" s="327" t="s">
        <v>6541</v>
      </c>
      <c r="G2588" s="330"/>
      <c r="H2588" s="331"/>
      <c r="I2588" s="332"/>
      <c r="J2588" s="327"/>
      <c r="K2588" s="189">
        <v>990</v>
      </c>
      <c r="L2588" s="189"/>
      <c r="M2588" s="204"/>
    </row>
    <row r="2589" spans="1:13" ht="15" customHeight="1">
      <c r="A2589" s="435"/>
      <c r="B2589" s="435" t="s">
        <v>6542</v>
      </c>
      <c r="C2589" s="436"/>
      <c r="D2589" s="437"/>
      <c r="E2589" s="438"/>
      <c r="F2589" s="439" t="s">
        <v>6543</v>
      </c>
      <c r="G2589" s="440"/>
      <c r="H2589" s="441"/>
      <c r="I2589" s="439"/>
      <c r="J2589" s="442"/>
      <c r="K2589" s="190"/>
      <c r="L2589" s="190"/>
      <c r="M2589" s="205"/>
    </row>
    <row r="2590" spans="1:13" ht="15" customHeight="1">
      <c r="A2590" s="327"/>
      <c r="B2590" s="354" t="s">
        <v>6472</v>
      </c>
      <c r="C2590" s="327"/>
      <c r="D2590" s="327"/>
      <c r="E2590" s="327"/>
      <c r="F2590" s="327" t="s">
        <v>6544</v>
      </c>
      <c r="G2590" s="330"/>
      <c r="H2590" s="331"/>
      <c r="I2590" s="332"/>
      <c r="J2590" s="327"/>
      <c r="K2590" s="189">
        <v>630</v>
      </c>
      <c r="L2590" s="189"/>
      <c r="M2590" s="204"/>
    </row>
    <row r="2591" spans="1:13" ht="15" customHeight="1">
      <c r="A2591" s="327"/>
      <c r="B2591" s="354" t="s">
        <v>6474</v>
      </c>
      <c r="C2591" s="327"/>
      <c r="D2591" s="327"/>
      <c r="E2591" s="327"/>
      <c r="F2591" s="327" t="s">
        <v>6545</v>
      </c>
      <c r="G2591" s="330"/>
      <c r="H2591" s="331"/>
      <c r="I2591" s="332"/>
      <c r="J2591" s="327"/>
      <c r="K2591" s="189">
        <v>660</v>
      </c>
      <c r="L2591" s="189"/>
      <c r="M2591" s="204"/>
    </row>
    <row r="2592" spans="1:13" ht="15" customHeight="1">
      <c r="A2592" s="327"/>
      <c r="B2592" s="354" t="s">
        <v>6477</v>
      </c>
      <c r="C2592" s="327"/>
      <c r="D2592" s="327"/>
      <c r="E2592" s="327"/>
      <c r="F2592" s="327" t="s">
        <v>6546</v>
      </c>
      <c r="G2592" s="330"/>
      <c r="H2592" s="331"/>
      <c r="I2592" s="332"/>
      <c r="J2592" s="327"/>
      <c r="K2592" s="189">
        <v>660</v>
      </c>
      <c r="L2592" s="189"/>
      <c r="M2592" s="204"/>
    </row>
    <row r="2593" spans="1:13" ht="15" customHeight="1">
      <c r="A2593" s="327"/>
      <c r="B2593" s="354" t="s">
        <v>6480</v>
      </c>
      <c r="C2593" s="327"/>
      <c r="D2593" s="327"/>
      <c r="E2593" s="327"/>
      <c r="F2593" s="327" t="s">
        <v>6547</v>
      </c>
      <c r="G2593" s="330"/>
      <c r="H2593" s="331"/>
      <c r="I2593" s="332"/>
      <c r="J2593" s="327"/>
      <c r="K2593" s="189">
        <v>410</v>
      </c>
      <c r="L2593" s="189"/>
      <c r="M2593" s="204"/>
    </row>
    <row r="2594" spans="1:13" ht="15" customHeight="1">
      <c r="A2594" s="327"/>
      <c r="B2594" s="354" t="s">
        <v>6483</v>
      </c>
      <c r="C2594" s="327"/>
      <c r="D2594" s="327"/>
      <c r="E2594" s="327"/>
      <c r="F2594" s="327" t="s">
        <v>6548</v>
      </c>
      <c r="G2594" s="330"/>
      <c r="H2594" s="331"/>
      <c r="I2594" s="332"/>
      <c r="J2594" s="327"/>
      <c r="K2594" s="189">
        <v>430</v>
      </c>
      <c r="L2594" s="189"/>
      <c r="M2594" s="204"/>
    </row>
    <row r="2595" spans="1:13" ht="15" customHeight="1">
      <c r="A2595" s="327"/>
      <c r="B2595" s="354" t="s">
        <v>6485</v>
      </c>
      <c r="C2595" s="327"/>
      <c r="D2595" s="327"/>
      <c r="E2595" s="327"/>
      <c r="F2595" s="327" t="s">
        <v>6549</v>
      </c>
      <c r="G2595" s="330"/>
      <c r="H2595" s="331"/>
      <c r="I2595" s="332"/>
      <c r="J2595" s="327"/>
      <c r="K2595" s="189">
        <v>430</v>
      </c>
      <c r="L2595" s="189"/>
      <c r="M2595" s="204"/>
    </row>
    <row r="2596" spans="1:13" ht="15" customHeight="1">
      <c r="A2596" s="327"/>
      <c r="B2596" s="354" t="s">
        <v>6488</v>
      </c>
      <c r="C2596" s="327"/>
      <c r="D2596" s="327"/>
      <c r="E2596" s="327"/>
      <c r="F2596" s="327" t="s">
        <v>6550</v>
      </c>
      <c r="G2596" s="330"/>
      <c r="H2596" s="331"/>
      <c r="I2596" s="332"/>
      <c r="J2596" s="327"/>
      <c r="K2596" s="189">
        <v>340</v>
      </c>
      <c r="L2596" s="189"/>
      <c r="M2596" s="204"/>
    </row>
    <row r="2597" spans="1:13" ht="15" customHeight="1">
      <c r="A2597" s="327"/>
      <c r="B2597" s="354" t="s">
        <v>6491</v>
      </c>
      <c r="C2597" s="327"/>
      <c r="D2597" s="327"/>
      <c r="E2597" s="327"/>
      <c r="F2597" s="327" t="s">
        <v>6551</v>
      </c>
      <c r="G2597" s="330"/>
      <c r="H2597" s="331"/>
      <c r="I2597" s="332"/>
      <c r="J2597" s="327"/>
      <c r="K2597" s="189">
        <v>360</v>
      </c>
      <c r="L2597" s="189"/>
      <c r="M2597" s="204"/>
    </row>
    <row r="2598" spans="1:13" ht="15" customHeight="1">
      <c r="A2598" s="327"/>
      <c r="B2598" s="354" t="s">
        <v>6493</v>
      </c>
      <c r="C2598" s="327"/>
      <c r="D2598" s="327"/>
      <c r="E2598" s="327"/>
      <c r="F2598" s="327" t="s">
        <v>6552</v>
      </c>
      <c r="G2598" s="330"/>
      <c r="H2598" s="331"/>
      <c r="I2598" s="332"/>
      <c r="J2598" s="327"/>
      <c r="K2598" s="189">
        <v>360</v>
      </c>
      <c r="L2598" s="189"/>
      <c r="M2598" s="204"/>
    </row>
    <row r="2599" spans="1:13" ht="15" customHeight="1">
      <c r="A2599" s="435"/>
      <c r="B2599" s="435"/>
      <c r="C2599" s="436"/>
      <c r="D2599" s="437"/>
      <c r="E2599" s="438"/>
      <c r="F2599" s="439" t="s">
        <v>7423</v>
      </c>
      <c r="G2599" s="440"/>
      <c r="H2599" s="441"/>
      <c r="I2599" s="439"/>
      <c r="J2599" s="442"/>
      <c r="K2599" s="190"/>
      <c r="L2599" s="190"/>
      <c r="M2599" s="205"/>
    </row>
    <row r="2600" spans="1:13" ht="15" customHeight="1">
      <c r="A2600" s="435"/>
      <c r="B2600" s="435"/>
      <c r="C2600" s="436"/>
      <c r="D2600" s="437"/>
      <c r="E2600" s="438"/>
      <c r="F2600" s="439" t="s">
        <v>7424</v>
      </c>
      <c r="G2600" s="440"/>
      <c r="H2600" s="441"/>
      <c r="I2600" s="439"/>
      <c r="J2600" s="442"/>
      <c r="K2600" s="190"/>
      <c r="L2600" s="190"/>
      <c r="M2600" s="205"/>
    </row>
    <row r="2601" spans="1:13" ht="15" customHeight="1">
      <c r="A2601" s="327"/>
      <c r="B2601" s="354" t="s">
        <v>7425</v>
      </c>
      <c r="C2601" s="356" t="s">
        <v>7426</v>
      </c>
      <c r="D2601" s="356"/>
      <c r="E2601" s="356" t="s">
        <v>7427</v>
      </c>
      <c r="F2601" s="356" t="s">
        <v>7428</v>
      </c>
      <c r="G2601" s="330"/>
      <c r="H2601" s="331"/>
      <c r="I2601" s="332"/>
      <c r="J2601" s="327"/>
      <c r="K2601" s="189">
        <v>2190</v>
      </c>
      <c r="L2601" s="189"/>
      <c r="M2601" s="204"/>
    </row>
    <row r="2602" spans="1:13" ht="15" customHeight="1">
      <c r="A2602" s="327"/>
      <c r="B2602" s="354" t="s">
        <v>7429</v>
      </c>
      <c r="C2602" s="356" t="s">
        <v>7426</v>
      </c>
      <c r="D2602" s="356"/>
      <c r="E2602" s="356" t="s">
        <v>7430</v>
      </c>
      <c r="F2602" s="356" t="s">
        <v>7431</v>
      </c>
      <c r="G2602" s="330"/>
      <c r="H2602" s="331"/>
      <c r="I2602" s="332"/>
      <c r="J2602" s="327"/>
      <c r="K2602" s="189">
        <v>2190</v>
      </c>
      <c r="L2602" s="189"/>
      <c r="M2602" s="204"/>
    </row>
    <row r="2603" spans="1:13" ht="15" customHeight="1">
      <c r="A2603" s="327"/>
      <c r="B2603" s="354" t="s">
        <v>7432</v>
      </c>
      <c r="C2603" s="356" t="s">
        <v>7433</v>
      </c>
      <c r="D2603" s="356"/>
      <c r="E2603" s="356" t="s">
        <v>7427</v>
      </c>
      <c r="F2603" s="356" t="s">
        <v>7434</v>
      </c>
      <c r="G2603" s="330"/>
      <c r="H2603" s="331"/>
      <c r="I2603" s="332"/>
      <c r="J2603" s="327"/>
      <c r="K2603" s="189">
        <v>2890</v>
      </c>
      <c r="L2603" s="189"/>
      <c r="M2603" s="204"/>
    </row>
    <row r="2604" spans="1:13" ht="15" customHeight="1">
      <c r="A2604" s="327"/>
      <c r="B2604" s="354" t="s">
        <v>7435</v>
      </c>
      <c r="C2604" s="356" t="s">
        <v>7433</v>
      </c>
      <c r="D2604" s="356"/>
      <c r="E2604" s="356" t="s">
        <v>7430</v>
      </c>
      <c r="F2604" s="356" t="s">
        <v>7436</v>
      </c>
      <c r="G2604" s="330"/>
      <c r="H2604" s="331"/>
      <c r="I2604" s="332"/>
      <c r="J2604" s="327"/>
      <c r="K2604" s="189">
        <v>2890</v>
      </c>
      <c r="L2604" s="189"/>
      <c r="M2604" s="204"/>
    </row>
    <row r="2605" spans="1:13" ht="15" customHeight="1">
      <c r="A2605" s="327"/>
      <c r="B2605" s="354" t="s">
        <v>7437</v>
      </c>
      <c r="C2605" s="356" t="s">
        <v>7438</v>
      </c>
      <c r="D2605" s="356"/>
      <c r="E2605" s="356" t="s">
        <v>7427</v>
      </c>
      <c r="F2605" s="356" t="s">
        <v>7439</v>
      </c>
      <c r="G2605" s="330"/>
      <c r="H2605" s="331"/>
      <c r="I2605" s="332"/>
      <c r="J2605" s="327"/>
      <c r="K2605" s="189">
        <v>4490</v>
      </c>
      <c r="L2605" s="189"/>
      <c r="M2605" s="204"/>
    </row>
    <row r="2606" spans="1:13" ht="15" customHeight="1">
      <c r="A2606" s="327"/>
      <c r="B2606" s="354" t="s">
        <v>7440</v>
      </c>
      <c r="C2606" s="356" t="s">
        <v>7438</v>
      </c>
      <c r="D2606" s="356"/>
      <c r="E2606" s="356" t="s">
        <v>7430</v>
      </c>
      <c r="F2606" s="356" t="s">
        <v>7441</v>
      </c>
      <c r="G2606" s="330"/>
      <c r="H2606" s="331"/>
      <c r="I2606" s="332"/>
      <c r="J2606" s="327"/>
      <c r="K2606" s="189">
        <v>4490</v>
      </c>
      <c r="L2606" s="189"/>
      <c r="M2606" s="204"/>
    </row>
    <row r="2607" spans="1:13" ht="15" customHeight="1">
      <c r="A2607" s="435"/>
      <c r="B2607" s="435"/>
      <c r="C2607" s="436"/>
      <c r="D2607" s="437"/>
      <c r="E2607" s="437"/>
      <c r="F2607" s="439" t="s">
        <v>7442</v>
      </c>
      <c r="G2607" s="440"/>
      <c r="H2607" s="441"/>
      <c r="I2607" s="439"/>
      <c r="J2607" s="442"/>
      <c r="K2607" s="190"/>
      <c r="L2607" s="190"/>
      <c r="M2607" s="205"/>
    </row>
    <row r="2608" spans="1:13" ht="15" customHeight="1">
      <c r="A2608" s="327"/>
      <c r="B2608" s="354" t="s">
        <v>7443</v>
      </c>
      <c r="C2608" s="327" t="s">
        <v>7444</v>
      </c>
      <c r="D2608" s="327"/>
      <c r="E2608" s="327" t="s">
        <v>7445</v>
      </c>
      <c r="F2608" s="327" t="s">
        <v>7446</v>
      </c>
      <c r="G2608" s="330"/>
      <c r="H2608" s="331"/>
      <c r="I2608" s="332"/>
      <c r="J2608" s="327"/>
      <c r="K2608" s="189">
        <v>1690</v>
      </c>
      <c r="L2608" s="189"/>
      <c r="M2608" s="204"/>
    </row>
    <row r="2609" spans="1:13" ht="15" customHeight="1">
      <c r="A2609" s="327"/>
      <c r="B2609" s="354" t="s">
        <v>7447</v>
      </c>
      <c r="C2609" s="327" t="s">
        <v>7444</v>
      </c>
      <c r="D2609" s="327"/>
      <c r="E2609" s="327" t="s">
        <v>7448</v>
      </c>
      <c r="F2609" s="327" t="s">
        <v>7449</v>
      </c>
      <c r="G2609" s="330"/>
      <c r="H2609" s="331"/>
      <c r="I2609" s="332"/>
      <c r="J2609" s="327"/>
      <c r="K2609" s="189">
        <v>1690</v>
      </c>
      <c r="L2609" s="189"/>
      <c r="M2609" s="204"/>
    </row>
    <row r="2610" spans="1:13" ht="15" customHeight="1">
      <c r="A2610" s="327"/>
      <c r="B2610" s="354" t="s">
        <v>7450</v>
      </c>
      <c r="C2610" s="327" t="s">
        <v>7444</v>
      </c>
      <c r="D2610" s="327"/>
      <c r="E2610" s="327" t="s">
        <v>7451</v>
      </c>
      <c r="F2610" s="327" t="s">
        <v>7452</v>
      </c>
      <c r="G2610" s="330"/>
      <c r="H2610" s="331"/>
      <c r="I2610" s="332"/>
      <c r="J2610" s="327"/>
      <c r="K2610" s="189">
        <v>2090</v>
      </c>
      <c r="L2610" s="189"/>
      <c r="M2610" s="204"/>
    </row>
    <row r="2611" spans="1:13" ht="15" customHeight="1">
      <c r="A2611" s="435"/>
      <c r="B2611" s="435"/>
      <c r="C2611" s="436"/>
      <c r="D2611" s="437"/>
      <c r="E2611" s="437"/>
      <c r="F2611" s="439" t="s">
        <v>7453</v>
      </c>
      <c r="G2611" s="440"/>
      <c r="H2611" s="441"/>
      <c r="I2611" s="439"/>
      <c r="J2611" s="442"/>
      <c r="K2611" s="190"/>
      <c r="L2611" s="190"/>
      <c r="M2611" s="205"/>
    </row>
    <row r="2612" spans="1:13" ht="15" customHeight="1">
      <c r="A2612" s="327"/>
      <c r="B2612" s="354" t="s">
        <v>7454</v>
      </c>
      <c r="C2612" s="327" t="s">
        <v>7455</v>
      </c>
      <c r="D2612" s="327"/>
      <c r="E2612" s="327" t="s">
        <v>7427</v>
      </c>
      <c r="F2612" s="327" t="s">
        <v>7456</v>
      </c>
      <c r="G2612" s="330"/>
      <c r="H2612" s="331"/>
      <c r="I2612" s="332"/>
      <c r="J2612" s="327"/>
      <c r="K2612" s="189">
        <v>2190</v>
      </c>
      <c r="L2612" s="189"/>
      <c r="M2612" s="204"/>
    </row>
    <row r="2613" spans="1:13" ht="15" customHeight="1">
      <c r="A2613" s="327"/>
      <c r="B2613" s="354" t="s">
        <v>7457</v>
      </c>
      <c r="C2613" s="327" t="s">
        <v>7455</v>
      </c>
      <c r="D2613" s="327"/>
      <c r="E2613" s="327" t="s">
        <v>7430</v>
      </c>
      <c r="F2613" s="327" t="s">
        <v>7458</v>
      </c>
      <c r="G2613" s="330"/>
      <c r="H2613" s="331"/>
      <c r="I2613" s="332"/>
      <c r="J2613" s="327"/>
      <c r="K2613" s="189">
        <v>2190</v>
      </c>
      <c r="L2613" s="189"/>
      <c r="M2613" s="204"/>
    </row>
    <row r="2614" spans="1:13" ht="15" customHeight="1">
      <c r="A2614" s="435"/>
      <c r="B2614" s="435"/>
      <c r="C2614" s="436"/>
      <c r="D2614" s="437"/>
      <c r="E2614" s="437"/>
      <c r="F2614" s="439" t="s">
        <v>7459</v>
      </c>
      <c r="G2614" s="440"/>
      <c r="H2614" s="441"/>
      <c r="I2614" s="439"/>
      <c r="J2614" s="442"/>
      <c r="K2614" s="190"/>
      <c r="L2614" s="190"/>
      <c r="M2614" s="205"/>
    </row>
    <row r="2615" spans="1:13" ht="15" customHeight="1">
      <c r="A2615" s="327"/>
      <c r="B2615" s="354" t="s">
        <v>7460</v>
      </c>
      <c r="C2615" s="327" t="s">
        <v>7461</v>
      </c>
      <c r="D2615" s="327"/>
      <c r="E2615" s="327" t="s">
        <v>7427</v>
      </c>
      <c r="F2615" s="327" t="s">
        <v>7462</v>
      </c>
      <c r="G2615" s="330"/>
      <c r="H2615" s="331"/>
      <c r="I2615" s="332"/>
      <c r="J2615" s="327"/>
      <c r="K2615" s="189">
        <v>990</v>
      </c>
      <c r="L2615" s="189"/>
      <c r="M2615" s="204"/>
    </row>
    <row r="2616" spans="1:13" ht="15" customHeight="1">
      <c r="A2616" s="327"/>
      <c r="B2616" s="354" t="s">
        <v>7463</v>
      </c>
      <c r="C2616" s="327" t="s">
        <v>7461</v>
      </c>
      <c r="D2616" s="327"/>
      <c r="E2616" s="327" t="s">
        <v>7430</v>
      </c>
      <c r="F2616" s="327" t="s">
        <v>7464</v>
      </c>
      <c r="G2616" s="330"/>
      <c r="H2616" s="331"/>
      <c r="I2616" s="332"/>
      <c r="J2616" s="327"/>
      <c r="K2616" s="189">
        <v>990</v>
      </c>
      <c r="L2616" s="189"/>
      <c r="M2616" s="204"/>
    </row>
    <row r="2617" spans="1:13" ht="15" customHeight="1">
      <c r="A2617" s="435"/>
      <c r="B2617" s="435"/>
      <c r="C2617" s="436"/>
      <c r="D2617" s="437"/>
      <c r="E2617" s="437"/>
      <c r="F2617" s="439" t="s">
        <v>3998</v>
      </c>
      <c r="G2617" s="440"/>
      <c r="H2617" s="441"/>
      <c r="I2617" s="439"/>
      <c r="J2617" s="442"/>
      <c r="K2617" s="190"/>
      <c r="L2617" s="190"/>
      <c r="M2617" s="205"/>
    </row>
    <row r="2618" spans="1:13" ht="15" customHeight="1">
      <c r="A2618" s="435"/>
      <c r="B2618" s="435"/>
      <c r="C2618" s="436"/>
      <c r="D2618" s="437"/>
      <c r="E2618" s="437"/>
      <c r="F2618" s="439" t="s">
        <v>205</v>
      </c>
      <c r="G2618" s="440"/>
      <c r="H2618" s="441"/>
      <c r="I2618" s="439"/>
      <c r="J2618" s="442"/>
      <c r="K2618" s="190"/>
      <c r="L2618" s="190"/>
      <c r="M2618" s="205"/>
    </row>
    <row r="2619" spans="1:13" ht="15" customHeight="1">
      <c r="A2619" s="435"/>
      <c r="B2619" s="435"/>
      <c r="C2619" s="436"/>
      <c r="D2619" s="437"/>
      <c r="E2619" s="437"/>
      <c r="F2619" s="439" t="s">
        <v>3997</v>
      </c>
      <c r="G2619" s="440"/>
      <c r="H2619" s="441"/>
      <c r="I2619" s="439"/>
      <c r="J2619" s="442"/>
      <c r="K2619" s="190"/>
      <c r="L2619" s="190"/>
      <c r="M2619" s="205"/>
    </row>
    <row r="2620" spans="1:13" ht="15" customHeight="1">
      <c r="A2620" s="327"/>
      <c r="B2620" s="354" t="s">
        <v>7465</v>
      </c>
      <c r="C2620" s="327" t="s">
        <v>3998</v>
      </c>
      <c r="D2620" s="327"/>
      <c r="E2620" s="327" t="s">
        <v>205</v>
      </c>
      <c r="F2620" s="327" t="s">
        <v>3999</v>
      </c>
      <c r="G2620" s="330"/>
      <c r="H2620" s="331"/>
      <c r="I2620" s="332"/>
      <c r="J2620" s="327" t="s">
        <v>4000</v>
      </c>
      <c r="K2620" s="189">
        <v>8450</v>
      </c>
      <c r="L2620" s="189"/>
      <c r="M2620" s="204"/>
    </row>
    <row r="2621" spans="1:13" ht="15" customHeight="1">
      <c r="A2621" s="435"/>
      <c r="B2621" s="435"/>
      <c r="C2621" s="436"/>
      <c r="D2621" s="437"/>
      <c r="E2621" s="437"/>
      <c r="F2621" s="439" t="s">
        <v>278</v>
      </c>
      <c r="G2621" s="440"/>
      <c r="H2621" s="441"/>
      <c r="I2621" s="439"/>
      <c r="J2621" s="442"/>
      <c r="K2621" s="190"/>
      <c r="L2621" s="190"/>
      <c r="M2621" s="205"/>
    </row>
    <row r="2622" spans="1:13" ht="15" customHeight="1">
      <c r="A2622" s="435"/>
      <c r="B2622" s="435"/>
      <c r="C2622" s="436"/>
      <c r="D2622" s="437"/>
      <c r="E2622" s="437"/>
      <c r="F2622" s="439" t="s">
        <v>4002</v>
      </c>
      <c r="G2622" s="440"/>
      <c r="H2622" s="441"/>
      <c r="I2622" s="439"/>
      <c r="J2622" s="442"/>
      <c r="K2622" s="190"/>
      <c r="L2622" s="190"/>
      <c r="M2622" s="205"/>
    </row>
    <row r="2623" spans="1:13" ht="15" customHeight="1">
      <c r="A2623" s="327"/>
      <c r="B2623" s="354" t="s">
        <v>7466</v>
      </c>
      <c r="C2623" s="327" t="s">
        <v>3998</v>
      </c>
      <c r="D2623" s="327"/>
      <c r="E2623" s="327" t="s">
        <v>278</v>
      </c>
      <c r="F2623" s="327" t="s">
        <v>4003</v>
      </c>
      <c r="G2623" s="330"/>
      <c r="H2623" s="331"/>
      <c r="I2623" s="332"/>
      <c r="J2623" s="327" t="s">
        <v>4000</v>
      </c>
      <c r="K2623" s="189">
        <v>8450</v>
      </c>
      <c r="L2623" s="189"/>
      <c r="M2623" s="204"/>
    </row>
    <row r="2624" spans="1:13" ht="15" customHeight="1">
      <c r="A2624" s="435"/>
      <c r="B2624" s="435"/>
      <c r="C2624" s="436"/>
      <c r="D2624" s="437"/>
      <c r="E2624" s="437"/>
      <c r="F2624" s="439"/>
      <c r="G2624" s="440"/>
      <c r="H2624" s="441"/>
      <c r="I2624" s="439"/>
      <c r="J2624" s="442"/>
      <c r="K2624" s="190"/>
      <c r="L2624" s="190"/>
      <c r="M2624" s="205"/>
    </row>
    <row r="2625" spans="1:13" ht="15" customHeight="1">
      <c r="A2625" s="327"/>
      <c r="B2625" s="354" t="s">
        <v>7489</v>
      </c>
      <c r="C2625" s="327"/>
      <c r="D2625" s="327"/>
      <c r="E2625" s="327"/>
      <c r="F2625" s="327" t="s">
        <v>7490</v>
      </c>
      <c r="G2625" s="330"/>
      <c r="H2625" s="331"/>
      <c r="I2625" s="332"/>
      <c r="J2625" s="327"/>
      <c r="K2625" s="189">
        <v>149</v>
      </c>
      <c r="L2625" s="189"/>
      <c r="M2625" s="204"/>
    </row>
    <row r="2626" spans="1:13" ht="15" customHeight="1">
      <c r="A2626" s="327"/>
      <c r="B2626" s="354" t="s">
        <v>7491</v>
      </c>
      <c r="C2626" s="327"/>
      <c r="D2626" s="327"/>
      <c r="E2626" s="327"/>
      <c r="F2626" s="327" t="s">
        <v>7492</v>
      </c>
      <c r="G2626" s="330"/>
      <c r="H2626" s="331"/>
      <c r="I2626" s="332"/>
      <c r="J2626" s="327"/>
      <c r="K2626" s="189">
        <v>369</v>
      </c>
      <c r="L2626" s="189"/>
      <c r="M2626" s="204"/>
    </row>
  </sheetData>
  <sheetProtection autoFilter="0"/>
  <autoFilter ref="A1:N2518"/>
  <pageMargins left="0.25" right="0.25" top="0.75" bottom="0.75" header="0.3" footer="0.3"/>
  <pageSetup paperSize="9" scale="39" fitToHeight="0" orientation="landscape" r:id="rId1"/>
</worksheet>
</file>

<file path=xl/worksheets/sheet34.xml><?xml version="1.0" encoding="utf-8"?>
<worksheet xmlns="http://schemas.openxmlformats.org/spreadsheetml/2006/main" xmlns:r="http://schemas.openxmlformats.org/officeDocument/2006/relationships">
  <sheetPr>
    <tabColor theme="3" tint="0.59999389629810485"/>
    <pageSetUpPr fitToPage="1"/>
  </sheetPr>
  <dimension ref="A1:L41"/>
  <sheetViews>
    <sheetView zoomScaleNormal="100" zoomScaleSheetLayoutView="80" workbookViewId="0">
      <pane ySplit="1" topLeftCell="A26" activePane="bottomLeft" state="frozen"/>
      <selection pane="bottomLeft" activeCell="D5" sqref="D5"/>
    </sheetView>
  </sheetViews>
  <sheetFormatPr defaultRowHeight="15"/>
  <cols>
    <col min="1" max="1" width="21.5703125" customWidth="1"/>
    <col min="2" max="3" width="22.85546875" customWidth="1"/>
    <col min="4" max="4" width="12.42578125" style="271" customWidth="1"/>
    <col min="5" max="5" width="5.28515625" bestFit="1" customWidth="1"/>
    <col min="6" max="6" width="12.28515625" hidden="1" customWidth="1"/>
    <col min="7" max="7" width="9.140625" style="272"/>
    <col min="9" max="9" width="13.140625" customWidth="1"/>
  </cols>
  <sheetData>
    <row r="1" spans="1:12" s="285" customFormat="1" ht="13.5" customHeight="1" thickBot="1">
      <c r="A1" s="1586" t="s">
        <v>5037</v>
      </c>
      <c r="B1" s="1587"/>
      <c r="C1" s="1587"/>
      <c r="D1" s="1587"/>
      <c r="E1" s="1587"/>
      <c r="F1" s="1587"/>
      <c r="G1" s="1587"/>
      <c r="H1" s="1587"/>
      <c r="I1" s="1588"/>
    </row>
    <row r="2" spans="1:12" ht="11.25" customHeight="1" thickBot="1">
      <c r="A2" s="1589" t="s">
        <v>17</v>
      </c>
      <c r="B2" s="1589"/>
      <c r="C2" s="1589"/>
      <c r="D2" s="1589"/>
      <c r="E2" s="1589"/>
      <c r="F2" s="1589"/>
      <c r="G2" s="1589"/>
      <c r="H2" s="1589"/>
      <c r="I2" s="1589"/>
    </row>
    <row r="3" spans="1:12" ht="12" customHeight="1" thickBot="1">
      <c r="A3" s="1590" t="s">
        <v>5038</v>
      </c>
      <c r="B3" s="1591"/>
      <c r="C3" s="1591"/>
      <c r="D3" s="1591"/>
      <c r="E3" s="1591"/>
      <c r="F3" s="1591"/>
      <c r="G3" s="1591"/>
      <c r="H3" s="1591"/>
      <c r="I3" s="1592"/>
    </row>
    <row r="4" spans="1:12" s="277" customFormat="1" ht="18">
      <c r="A4" s="1620" t="s">
        <v>5030</v>
      </c>
      <c r="B4" s="1620"/>
      <c r="C4" s="286" t="s">
        <v>5031</v>
      </c>
      <c r="D4" s="287" t="s">
        <v>5047</v>
      </c>
      <c r="E4" s="287" t="s">
        <v>5032</v>
      </c>
      <c r="F4" s="307"/>
      <c r="G4" s="288" t="s">
        <v>5000</v>
      </c>
      <c r="H4" s="287" t="s">
        <v>5005</v>
      </c>
      <c r="I4" s="287" t="s">
        <v>5033</v>
      </c>
      <c r="L4"/>
    </row>
    <row r="5" spans="1:12" ht="56.25" customHeight="1">
      <c r="A5" s="1160"/>
      <c r="B5" s="1160"/>
      <c r="C5" s="429" t="s">
        <v>6420</v>
      </c>
      <c r="D5" s="430" t="s">
        <v>6421</v>
      </c>
      <c r="E5" s="431"/>
      <c r="F5" s="432" t="s">
        <v>6394</v>
      </c>
      <c r="G5" s="281">
        <f>VLOOKUP(F5,'Прайс-лист'!B:K,10,0)</f>
        <v>1190</v>
      </c>
      <c r="H5" s="280"/>
      <c r="I5" s="281">
        <f t="shared" ref="I5:I17" si="0">H5*G5</f>
        <v>0</v>
      </c>
    </row>
    <row r="6" spans="1:12" ht="56.25" customHeight="1">
      <c r="A6" s="1160"/>
      <c r="B6" s="1160"/>
      <c r="C6" s="429" t="s">
        <v>6422</v>
      </c>
      <c r="D6" s="430" t="s">
        <v>6421</v>
      </c>
      <c r="E6" s="431"/>
      <c r="F6" s="432" t="s">
        <v>6396</v>
      </c>
      <c r="G6" s="281">
        <f>VLOOKUP(F6,'Прайс-лист'!B:K,10,0)</f>
        <v>1190</v>
      </c>
      <c r="H6" s="280"/>
      <c r="I6" s="281">
        <f t="shared" si="0"/>
        <v>0</v>
      </c>
    </row>
    <row r="7" spans="1:12" ht="56.25" customHeight="1">
      <c r="A7" s="1160"/>
      <c r="B7" s="1160"/>
      <c r="C7" s="429" t="s">
        <v>6423</v>
      </c>
      <c r="D7" s="430" t="s">
        <v>6421</v>
      </c>
      <c r="E7" s="431"/>
      <c r="F7" s="432" t="s">
        <v>6398</v>
      </c>
      <c r="G7" s="281">
        <f>VLOOKUP(F7,'Прайс-лист'!B:K,10,0)</f>
        <v>1190</v>
      </c>
      <c r="H7" s="280"/>
      <c r="I7" s="281">
        <f t="shared" si="0"/>
        <v>0</v>
      </c>
    </row>
    <row r="8" spans="1:12" ht="56.25" customHeight="1">
      <c r="A8" s="1160"/>
      <c r="B8" s="1160"/>
      <c r="C8" s="429" t="s">
        <v>6424</v>
      </c>
      <c r="D8" s="430" t="s">
        <v>6421</v>
      </c>
      <c r="E8" s="431"/>
      <c r="F8" s="432" t="s">
        <v>6400</v>
      </c>
      <c r="G8" s="281">
        <f>VLOOKUP(F8,'Прайс-лист'!B:K,10,0)</f>
        <v>1190</v>
      </c>
      <c r="H8" s="280"/>
      <c r="I8" s="281">
        <f t="shared" si="0"/>
        <v>0</v>
      </c>
    </row>
    <row r="9" spans="1:12" ht="56.25" customHeight="1">
      <c r="A9" s="1160"/>
      <c r="B9" s="1160"/>
      <c r="C9" s="429" t="s">
        <v>6425</v>
      </c>
      <c r="D9" s="430" t="s">
        <v>6421</v>
      </c>
      <c r="E9" s="431"/>
      <c r="F9" s="432" t="s">
        <v>6402</v>
      </c>
      <c r="G9" s="281">
        <f>VLOOKUP(F9,'Прайс-лист'!B:K,10,0)</f>
        <v>1190</v>
      </c>
      <c r="H9" s="280"/>
      <c r="I9" s="281">
        <f t="shared" si="0"/>
        <v>0</v>
      </c>
    </row>
    <row r="10" spans="1:12" ht="56.25" customHeight="1">
      <c r="A10" s="1160"/>
      <c r="B10" s="1160"/>
      <c r="C10" s="429" t="s">
        <v>6426</v>
      </c>
      <c r="D10" s="430" t="s">
        <v>6421</v>
      </c>
      <c r="E10" s="431"/>
      <c r="F10" s="432" t="s">
        <v>6404</v>
      </c>
      <c r="G10" s="281">
        <f>VLOOKUP(F10,'Прайс-лист'!B:K,10,0)</f>
        <v>1190</v>
      </c>
      <c r="H10" s="280"/>
      <c r="I10" s="281">
        <f t="shared" si="0"/>
        <v>0</v>
      </c>
    </row>
    <row r="11" spans="1:12" ht="56.25" customHeight="1">
      <c r="A11" s="1160"/>
      <c r="B11" s="1160"/>
      <c r="C11" s="429" t="s">
        <v>6427</v>
      </c>
      <c r="D11" s="430" t="s">
        <v>6421</v>
      </c>
      <c r="E11" s="431"/>
      <c r="F11" s="432" t="s">
        <v>6406</v>
      </c>
      <c r="G11" s="281">
        <f>VLOOKUP(F11,'Прайс-лист'!B:K,10,0)</f>
        <v>1190</v>
      </c>
      <c r="H11" s="280"/>
      <c r="I11" s="281">
        <f t="shared" si="0"/>
        <v>0</v>
      </c>
    </row>
    <row r="12" spans="1:12" ht="56.25" customHeight="1">
      <c r="A12" s="1160"/>
      <c r="B12" s="1160"/>
      <c r="C12" s="429" t="s">
        <v>6428</v>
      </c>
      <c r="D12" s="430" t="s">
        <v>6421</v>
      </c>
      <c r="E12" s="431"/>
      <c r="F12" s="432" t="s">
        <v>6408</v>
      </c>
      <c r="G12" s="281">
        <f>VLOOKUP(F12,'Прайс-лист'!B:K,10,0)</f>
        <v>1190</v>
      </c>
      <c r="H12" s="280"/>
      <c r="I12" s="281">
        <f t="shared" si="0"/>
        <v>0</v>
      </c>
    </row>
    <row r="13" spans="1:12" ht="56.25" customHeight="1">
      <c r="A13" s="1160"/>
      <c r="B13" s="1160"/>
      <c r="C13" s="429" t="s">
        <v>6429</v>
      </c>
      <c r="D13" s="430" t="s">
        <v>6421</v>
      </c>
      <c r="E13" s="431"/>
      <c r="F13" s="432" t="s">
        <v>6410</v>
      </c>
      <c r="G13" s="281">
        <f>VLOOKUP(F13,'Прайс-лист'!B:K,10,0)</f>
        <v>1190</v>
      </c>
      <c r="H13" s="280"/>
      <c r="I13" s="281">
        <f t="shared" si="0"/>
        <v>0</v>
      </c>
    </row>
    <row r="14" spans="1:12" ht="56.25" customHeight="1">
      <c r="A14" s="1160"/>
      <c r="B14" s="1160"/>
      <c r="C14" s="429" t="s">
        <v>6430</v>
      </c>
      <c r="D14" s="430" t="s">
        <v>6421</v>
      </c>
      <c r="E14" s="431"/>
      <c r="F14" s="432" t="s">
        <v>6412</v>
      </c>
      <c r="G14" s="281">
        <f>VLOOKUP(F14,'Прайс-лист'!B:K,10,0)</f>
        <v>1190</v>
      </c>
      <c r="H14" s="280"/>
      <c r="I14" s="281">
        <f t="shared" si="0"/>
        <v>0</v>
      </c>
    </row>
    <row r="15" spans="1:12" ht="56.25" customHeight="1">
      <c r="A15" s="1160"/>
      <c r="B15" s="1160"/>
      <c r="C15" s="429" t="s">
        <v>6431</v>
      </c>
      <c r="D15" s="430" t="s">
        <v>6421</v>
      </c>
      <c r="E15" s="431"/>
      <c r="F15" s="432" t="s">
        <v>6414</v>
      </c>
      <c r="G15" s="281">
        <f>VLOOKUP(F15,'Прайс-лист'!B:K,10,0)</f>
        <v>1190</v>
      </c>
      <c r="H15" s="280"/>
      <c r="I15" s="281">
        <f t="shared" si="0"/>
        <v>0</v>
      </c>
    </row>
    <row r="16" spans="1:12" ht="56.25" customHeight="1">
      <c r="A16" s="1160"/>
      <c r="B16" s="1160"/>
      <c r="C16" s="429" t="s">
        <v>6432</v>
      </c>
      <c r="D16" s="430" t="s">
        <v>6421</v>
      </c>
      <c r="E16" s="431"/>
      <c r="F16" s="432" t="s">
        <v>6416</v>
      </c>
      <c r="G16" s="281">
        <f>VLOOKUP(F16,'Прайс-лист'!B:K,10,0)</f>
        <v>1190</v>
      </c>
      <c r="H16" s="280"/>
      <c r="I16" s="281">
        <f t="shared" si="0"/>
        <v>0</v>
      </c>
    </row>
    <row r="17" spans="1:12" ht="56.25" customHeight="1">
      <c r="A17" s="1160"/>
      <c r="B17" s="1160"/>
      <c r="C17" s="429" t="s">
        <v>6433</v>
      </c>
      <c r="D17" s="430" t="s">
        <v>6421</v>
      </c>
      <c r="E17" s="431"/>
      <c r="F17" s="432" t="s">
        <v>6418</v>
      </c>
      <c r="G17" s="281">
        <f>VLOOKUP(F17,'Прайс-лист'!B:K,10,0)</f>
        <v>1190</v>
      </c>
      <c r="H17" s="280"/>
      <c r="I17" s="281">
        <f t="shared" si="0"/>
        <v>0</v>
      </c>
    </row>
    <row r="18" spans="1:12" ht="56.25" customHeight="1" thickBot="1">
      <c r="A18" s="1616"/>
      <c r="B18" s="1616"/>
      <c r="C18" s="282" t="s">
        <v>5329</v>
      </c>
      <c r="D18" s="278" t="s">
        <v>5328</v>
      </c>
      <c r="E18" s="289"/>
      <c r="F18" s="308" t="s">
        <v>5315</v>
      </c>
      <c r="G18" s="281">
        <f>VLOOKUP(F18,'Прайс-лист'!B:K,10,0)</f>
        <v>990</v>
      </c>
      <c r="H18" s="280"/>
      <c r="I18" s="281">
        <f t="shared" ref="I18:I33" si="1">H18*G18</f>
        <v>0</v>
      </c>
    </row>
    <row r="19" spans="1:12" s="285" customFormat="1" ht="13.5" customHeight="1" thickBot="1">
      <c r="A19" s="1586" t="s">
        <v>5037</v>
      </c>
      <c r="B19" s="1587"/>
      <c r="C19" s="1587"/>
      <c r="D19" s="1587"/>
      <c r="E19" s="1587"/>
      <c r="F19" s="1587"/>
      <c r="G19" s="1587"/>
      <c r="H19" s="1587"/>
      <c r="I19" s="1588"/>
    </row>
    <row r="20" spans="1:12" ht="11.25" customHeight="1" thickBot="1">
      <c r="A20" s="1589" t="s">
        <v>17</v>
      </c>
      <c r="B20" s="1589"/>
      <c r="C20" s="1589"/>
      <c r="D20" s="1589"/>
      <c r="E20" s="1589"/>
      <c r="F20" s="1589"/>
      <c r="G20" s="1589"/>
      <c r="H20" s="1589"/>
      <c r="I20" s="1589"/>
    </row>
    <row r="21" spans="1:12" ht="12" customHeight="1" thickBot="1">
      <c r="A21" s="1590" t="s">
        <v>5038</v>
      </c>
      <c r="B21" s="1591"/>
      <c r="C21" s="1591"/>
      <c r="D21" s="1591"/>
      <c r="E21" s="1591"/>
      <c r="F21" s="1591"/>
      <c r="G21" s="1591"/>
      <c r="H21" s="1591"/>
      <c r="I21" s="1592"/>
    </row>
    <row r="22" spans="1:12" s="277" customFormat="1" ht="18">
      <c r="A22" s="1620" t="s">
        <v>5030</v>
      </c>
      <c r="B22" s="1620"/>
      <c r="C22" s="286" t="s">
        <v>5031</v>
      </c>
      <c r="D22" s="443" t="s">
        <v>5047</v>
      </c>
      <c r="E22" s="443" t="s">
        <v>5032</v>
      </c>
      <c r="F22" s="443"/>
      <c r="G22" s="288" t="s">
        <v>5000</v>
      </c>
      <c r="H22" s="443" t="s">
        <v>5005</v>
      </c>
      <c r="I22" s="443" t="s">
        <v>5033</v>
      </c>
      <c r="L22"/>
    </row>
    <row r="23" spans="1:12" ht="56.25" customHeight="1">
      <c r="A23" s="1616"/>
      <c r="B23" s="1616"/>
      <c r="C23" s="282" t="s">
        <v>5327</v>
      </c>
      <c r="D23" s="278" t="s">
        <v>5328</v>
      </c>
      <c r="E23" s="289"/>
      <c r="F23" s="308" t="s">
        <v>5316</v>
      </c>
      <c r="G23" s="281">
        <f>VLOOKUP(F23,'Прайс-лист'!B:K,10,0)</f>
        <v>990</v>
      </c>
      <c r="H23" s="280"/>
      <c r="I23" s="281">
        <f t="shared" si="1"/>
        <v>0</v>
      </c>
    </row>
    <row r="24" spans="1:12" ht="56.25" customHeight="1">
      <c r="A24" s="1616"/>
      <c r="B24" s="1616"/>
      <c r="C24" s="282" t="s">
        <v>5330</v>
      </c>
      <c r="D24" s="278" t="s">
        <v>5328</v>
      </c>
      <c r="E24" s="289"/>
      <c r="F24" s="308" t="s">
        <v>5317</v>
      </c>
      <c r="G24" s="281">
        <f>VLOOKUP(F24,'Прайс-лист'!B:K,10,0)</f>
        <v>990</v>
      </c>
      <c r="H24" s="280"/>
      <c r="I24" s="281">
        <f t="shared" si="1"/>
        <v>0</v>
      </c>
    </row>
    <row r="25" spans="1:12" ht="56.25" customHeight="1">
      <c r="A25" s="1616"/>
      <c r="B25" s="1616"/>
      <c r="C25" s="282" t="s">
        <v>5331</v>
      </c>
      <c r="D25" s="278" t="s">
        <v>5328</v>
      </c>
      <c r="E25" s="289"/>
      <c r="F25" s="308" t="s">
        <v>5318</v>
      </c>
      <c r="G25" s="281">
        <f>VLOOKUP(F25,'Прайс-лист'!B:K,10,0)</f>
        <v>990</v>
      </c>
      <c r="H25" s="280"/>
      <c r="I25" s="281">
        <f t="shared" si="1"/>
        <v>0</v>
      </c>
    </row>
    <row r="26" spans="1:12" ht="56.25" customHeight="1">
      <c r="A26" s="1616"/>
      <c r="B26" s="1616"/>
      <c r="C26" s="282" t="s">
        <v>5332</v>
      </c>
      <c r="D26" s="278" t="s">
        <v>5328</v>
      </c>
      <c r="E26" s="289"/>
      <c r="F26" s="308" t="s">
        <v>5319</v>
      </c>
      <c r="G26" s="281">
        <f>VLOOKUP(F26,'Прайс-лист'!B:K,10,0)</f>
        <v>990</v>
      </c>
      <c r="H26" s="280"/>
      <c r="I26" s="281">
        <f t="shared" si="1"/>
        <v>0</v>
      </c>
    </row>
    <row r="27" spans="1:12" ht="56.25" customHeight="1">
      <c r="A27" s="1616"/>
      <c r="B27" s="1616"/>
      <c r="C27" s="282" t="s">
        <v>5333</v>
      </c>
      <c r="D27" s="278" t="s">
        <v>5328</v>
      </c>
      <c r="E27" s="289"/>
      <c r="F27" s="308" t="s">
        <v>5320</v>
      </c>
      <c r="G27" s="281">
        <f>VLOOKUP(F27,'Прайс-лист'!B:K,10,0)</f>
        <v>990</v>
      </c>
      <c r="H27" s="280"/>
      <c r="I27" s="281">
        <f t="shared" si="1"/>
        <v>0</v>
      </c>
    </row>
    <row r="28" spans="1:12" ht="56.25" customHeight="1">
      <c r="A28" s="1616"/>
      <c r="B28" s="1616"/>
      <c r="C28" s="282" t="s">
        <v>5334</v>
      </c>
      <c r="D28" s="278" t="s">
        <v>5328</v>
      </c>
      <c r="E28" s="289"/>
      <c r="F28" s="308" t="s">
        <v>5321</v>
      </c>
      <c r="G28" s="281">
        <f>VLOOKUP(F28,'Прайс-лист'!B:K,10,0)</f>
        <v>990</v>
      </c>
      <c r="H28" s="280"/>
      <c r="I28" s="281">
        <f t="shared" si="1"/>
        <v>0</v>
      </c>
    </row>
    <row r="29" spans="1:12" ht="56.25" customHeight="1">
      <c r="A29" s="1616"/>
      <c r="B29" s="1616"/>
      <c r="C29" s="282" t="s">
        <v>5335</v>
      </c>
      <c r="D29" s="278" t="s">
        <v>5328</v>
      </c>
      <c r="E29" s="289"/>
      <c r="F29" s="308" t="s">
        <v>5322</v>
      </c>
      <c r="G29" s="281">
        <f>VLOOKUP(F29,'Прайс-лист'!B:K,10,0)</f>
        <v>990</v>
      </c>
      <c r="H29" s="280"/>
      <c r="I29" s="281">
        <f t="shared" si="1"/>
        <v>0</v>
      </c>
    </row>
    <row r="30" spans="1:12" ht="56.25" customHeight="1">
      <c r="A30" s="1616"/>
      <c r="B30" s="1616"/>
      <c r="C30" s="282" t="s">
        <v>5336</v>
      </c>
      <c r="D30" s="278" t="s">
        <v>5328</v>
      </c>
      <c r="E30" s="289"/>
      <c r="F30" s="308" t="s">
        <v>5323</v>
      </c>
      <c r="G30" s="281">
        <f>VLOOKUP(F30,'Прайс-лист'!B:K,10,0)</f>
        <v>990</v>
      </c>
      <c r="H30" s="280"/>
      <c r="I30" s="281">
        <f t="shared" si="1"/>
        <v>0</v>
      </c>
    </row>
    <row r="31" spans="1:12" ht="56.25" customHeight="1">
      <c r="A31" s="1616"/>
      <c r="B31" s="1616"/>
      <c r="C31" s="282" t="s">
        <v>5337</v>
      </c>
      <c r="D31" s="278" t="s">
        <v>5328</v>
      </c>
      <c r="E31" s="289"/>
      <c r="F31" s="308" t="s">
        <v>5324</v>
      </c>
      <c r="G31" s="281">
        <f>VLOOKUP(F31,'Прайс-лист'!B:K,10,0)</f>
        <v>990</v>
      </c>
      <c r="H31" s="280"/>
      <c r="I31" s="281">
        <f t="shared" si="1"/>
        <v>0</v>
      </c>
    </row>
    <row r="32" spans="1:12" ht="56.25" customHeight="1">
      <c r="A32" s="1616"/>
      <c r="B32" s="1616"/>
      <c r="C32" s="282" t="s">
        <v>5338</v>
      </c>
      <c r="D32" s="278" t="s">
        <v>5328</v>
      </c>
      <c r="E32" s="289"/>
      <c r="F32" s="308" t="s">
        <v>5325</v>
      </c>
      <c r="G32" s="281">
        <f>VLOOKUP(F32,'Прайс-лист'!B:K,10,0)</f>
        <v>990</v>
      </c>
      <c r="H32" s="280"/>
      <c r="I32" s="281">
        <f t="shared" si="1"/>
        <v>0</v>
      </c>
    </row>
    <row r="33" spans="1:12" ht="56.25" customHeight="1">
      <c r="A33" s="1616"/>
      <c r="B33" s="1616"/>
      <c r="C33" s="282" t="s">
        <v>5339</v>
      </c>
      <c r="D33" s="278" t="s">
        <v>5328</v>
      </c>
      <c r="E33" s="289"/>
      <c r="F33" s="308" t="s">
        <v>5326</v>
      </c>
      <c r="G33" s="281">
        <f>VLOOKUP(F33,'Прайс-лист'!B:K,10,0)</f>
        <v>990</v>
      </c>
      <c r="H33" s="280"/>
      <c r="I33" s="281">
        <f t="shared" si="1"/>
        <v>0</v>
      </c>
    </row>
    <row r="34" spans="1:12" ht="10.5" customHeight="1" thickBot="1"/>
    <row r="35" spans="1:12" ht="12" customHeight="1" thickBot="1">
      <c r="A35" s="1590" t="s">
        <v>5039</v>
      </c>
      <c r="B35" s="1591"/>
      <c r="C35" s="1591"/>
      <c r="D35" s="1591"/>
      <c r="E35" s="1591"/>
      <c r="F35" s="1591"/>
      <c r="G35" s="1591"/>
      <c r="H35" s="1591"/>
      <c r="I35" s="1592"/>
    </row>
    <row r="36" spans="1:12" s="277" customFormat="1" ht="18">
      <c r="A36" s="1620" t="s">
        <v>5030</v>
      </c>
      <c r="B36" s="1620"/>
      <c r="C36" s="286" t="s">
        <v>5031</v>
      </c>
      <c r="D36" s="291" t="s">
        <v>5047</v>
      </c>
      <c r="E36" s="287" t="s">
        <v>5032</v>
      </c>
      <c r="F36" s="307"/>
      <c r="G36" s="288" t="s">
        <v>5000</v>
      </c>
      <c r="H36" s="287" t="s">
        <v>5005</v>
      </c>
      <c r="I36" s="287" t="s">
        <v>5033</v>
      </c>
      <c r="L36"/>
    </row>
    <row r="37" spans="1:12" ht="70.5" customHeight="1">
      <c r="A37" s="1632"/>
      <c r="B37" s="1633"/>
      <c r="C37" s="429" t="s">
        <v>6570</v>
      </c>
      <c r="D37" s="430" t="s">
        <v>6571</v>
      </c>
      <c r="E37" s="431"/>
      <c r="F37" s="432" t="s">
        <v>6561</v>
      </c>
      <c r="G37" s="433">
        <f>VLOOKUP(F37,'Прайс-лист'!B:K,10,0)</f>
        <v>859</v>
      </c>
      <c r="H37" s="433"/>
      <c r="I37" s="433"/>
      <c r="J37" s="277"/>
      <c r="K37" s="277"/>
    </row>
    <row r="38" spans="1:12" ht="28.5" customHeight="1">
      <c r="A38" s="1169"/>
      <c r="B38" s="1170"/>
      <c r="C38" s="429" t="s">
        <v>5043</v>
      </c>
      <c r="D38" s="430" t="s">
        <v>5040</v>
      </c>
      <c r="E38" s="453"/>
      <c r="F38" s="432" t="s">
        <v>5236</v>
      </c>
      <c r="G38" s="433">
        <f>VLOOKUP(F38,'Прайс-лист'!B:K,10,0)</f>
        <v>770</v>
      </c>
      <c r="H38" s="434"/>
      <c r="I38" s="433">
        <f>H38*G38</f>
        <v>0</v>
      </c>
      <c r="J38" s="277"/>
      <c r="K38" s="277"/>
    </row>
    <row r="39" spans="1:12" ht="28.5" customHeight="1">
      <c r="A39" s="1174"/>
      <c r="B39" s="1175"/>
      <c r="C39" s="429" t="s">
        <v>5044</v>
      </c>
      <c r="D39" s="430" t="s">
        <v>5041</v>
      </c>
      <c r="E39" s="453"/>
      <c r="F39" s="432" t="s">
        <v>5237</v>
      </c>
      <c r="G39" s="433">
        <f>VLOOKUP(F39,'Прайс-лист'!B:K,10,0)</f>
        <v>900</v>
      </c>
      <c r="H39" s="434"/>
      <c r="I39" s="433">
        <f>H39*G39</f>
        <v>0</v>
      </c>
    </row>
    <row r="40" spans="1:12" ht="28.5" customHeight="1">
      <c r="A40" s="1171"/>
      <c r="B40" s="1172"/>
      <c r="C40" s="429" t="s">
        <v>5045</v>
      </c>
      <c r="D40" s="430" t="s">
        <v>5042</v>
      </c>
      <c r="E40" s="453"/>
      <c r="F40" s="432" t="s">
        <v>5238</v>
      </c>
      <c r="G40" s="433">
        <f>VLOOKUP(F40,'Прайс-лист'!B:K,10,0)</f>
        <v>1030</v>
      </c>
      <c r="H40" s="434"/>
      <c r="I40" s="433">
        <f>H40*G40</f>
        <v>0</v>
      </c>
    </row>
    <row r="41" spans="1:12" ht="11.25" customHeight="1"/>
  </sheetData>
  <sheetProtection algorithmName="SHA-512" hashValue="c5vTIwd4Rd5alYQwn4CWV0T5DFSbAF2MiCdJPYpJHU5h3MY5qsXiKmLfTA1mQZrNFS11NNHj1FZmpXy/JL9Tqg==" saltValue="dTmeC5I2hEcji60HphPyRw==" spinCount="100000" sheet="1" objects="1" scenarios="1"/>
  <mergeCells count="37">
    <mergeCell ref="A31:B31"/>
    <mergeCell ref="A32:B32"/>
    <mergeCell ref="A33:B33"/>
    <mergeCell ref="A38:B40"/>
    <mergeCell ref="A25:B25"/>
    <mergeCell ref="A26:B26"/>
    <mergeCell ref="A27:B27"/>
    <mergeCell ref="A35:I35"/>
    <mergeCell ref="A36:B36"/>
    <mergeCell ref="A37:B37"/>
    <mergeCell ref="A23:B23"/>
    <mergeCell ref="A24:B24"/>
    <mergeCell ref="A28:B28"/>
    <mergeCell ref="A29:B29"/>
    <mergeCell ref="A30:B30"/>
    <mergeCell ref="A1:I1"/>
    <mergeCell ref="A4:B4"/>
    <mergeCell ref="A2:I2"/>
    <mergeCell ref="A3:I3"/>
    <mergeCell ref="A18:B18"/>
    <mergeCell ref="A5:B5"/>
    <mergeCell ref="A6:B6"/>
    <mergeCell ref="A7:B7"/>
    <mergeCell ref="A8:B8"/>
    <mergeCell ref="A9:B9"/>
    <mergeCell ref="A10:B10"/>
    <mergeCell ref="A11:B11"/>
    <mergeCell ref="A12:B12"/>
    <mergeCell ref="A13:B13"/>
    <mergeCell ref="A14:B14"/>
    <mergeCell ref="A21:I21"/>
    <mergeCell ref="A22:B22"/>
    <mergeCell ref="A15:B15"/>
    <mergeCell ref="A16:B16"/>
    <mergeCell ref="A17:B17"/>
    <mergeCell ref="A19:I19"/>
    <mergeCell ref="A20:I20"/>
  </mergeCells>
  <conditionalFormatting sqref="H5:H13 H18 H23:H33">
    <cfRule type="cellIs" dxfId="29" priority="12" operator="greaterThan">
      <formula>0</formula>
    </cfRule>
  </conditionalFormatting>
  <conditionalFormatting sqref="H5:H13 H18 H23:H33">
    <cfRule type="cellIs" dxfId="28" priority="11" operator="greaterThan">
      <formula>0</formula>
    </cfRule>
  </conditionalFormatting>
  <conditionalFormatting sqref="H14:H17">
    <cfRule type="cellIs" dxfId="27" priority="8" operator="greaterThan">
      <formula>0</formula>
    </cfRule>
  </conditionalFormatting>
  <conditionalFormatting sqref="H14:H17">
    <cfRule type="cellIs" dxfId="26" priority="7" operator="greaterThan">
      <formula>0</formula>
    </cfRule>
  </conditionalFormatting>
  <conditionalFormatting sqref="H38">
    <cfRule type="cellIs" dxfId="25" priority="6" operator="greaterThan">
      <formula>0</formula>
    </cfRule>
  </conditionalFormatting>
  <conditionalFormatting sqref="H38">
    <cfRule type="cellIs" dxfId="24" priority="5" operator="greaterThan">
      <formula>0</formula>
    </cfRule>
  </conditionalFormatting>
  <conditionalFormatting sqref="H39">
    <cfRule type="cellIs" dxfId="23" priority="3" operator="greaterThan">
      <formula>0</formula>
    </cfRule>
  </conditionalFormatting>
  <conditionalFormatting sqref="H39">
    <cfRule type="cellIs" dxfId="22" priority="4" operator="greaterThan">
      <formula>0</formula>
    </cfRule>
  </conditionalFormatting>
  <conditionalFormatting sqref="H40">
    <cfRule type="cellIs" dxfId="21" priority="1" operator="greaterThan">
      <formula>0</formula>
    </cfRule>
  </conditionalFormatting>
  <conditionalFormatting sqref="H40">
    <cfRule type="cellIs" dxfId="20" priority="2" operator="greaterThan">
      <formula>0</formula>
    </cfRule>
  </conditionalFormatting>
  <pageMargins left="0.23622047244094491" right="0.23622047244094491" top="0.74803149606299213" bottom="0.74803149606299213" header="0.31496062992125984" footer="0.31496062992125984"/>
  <pageSetup paperSize="9" scale="85" fitToHeight="0" orientation="portrait" r:id="rId1"/>
  <headerFooter>
    <oddFooter>&amp;R&amp;"Arial,обычный"&amp;14Стр.&amp;P</oddFooter>
  </headerFooter>
  <rowBreaks count="1" manualBreakCount="1">
    <brk id="18" max="8" man="1"/>
  </rowBreaks>
  <drawing r:id="rId2"/>
</worksheet>
</file>

<file path=xl/worksheets/sheet35.xml><?xml version="1.0" encoding="utf-8"?>
<worksheet xmlns="http://schemas.openxmlformats.org/spreadsheetml/2006/main" xmlns:r="http://schemas.openxmlformats.org/officeDocument/2006/relationships">
  <sheetPr>
    <tabColor theme="3" tint="0.59999389629810485"/>
    <pageSetUpPr fitToPage="1"/>
  </sheetPr>
  <dimension ref="A1:K23"/>
  <sheetViews>
    <sheetView zoomScale="90" zoomScaleNormal="90" workbookViewId="0">
      <pane ySplit="1" topLeftCell="A2" activePane="bottomLeft" state="frozen"/>
      <selection pane="bottomLeft" activeCell="E5" sqref="E5"/>
    </sheetView>
  </sheetViews>
  <sheetFormatPr defaultRowHeight="15"/>
  <cols>
    <col min="1" max="1" width="24" customWidth="1"/>
    <col min="2" max="2" width="34.7109375" customWidth="1"/>
    <col min="3" max="3" width="13.140625" style="271" customWidth="1"/>
    <col min="4" max="4" width="8.85546875" customWidth="1"/>
    <col min="5" max="5" width="12.28515625" hidden="1" customWidth="1"/>
    <col min="6" max="6" width="11.7109375" style="272" customWidth="1"/>
    <col min="7" max="7" width="13" customWidth="1"/>
    <col min="8" max="8" width="16.42578125" customWidth="1"/>
  </cols>
  <sheetData>
    <row r="1" spans="1:11" ht="15" customHeight="1" thickBot="1">
      <c r="A1" s="1586" t="s">
        <v>5037</v>
      </c>
      <c r="B1" s="1587"/>
      <c r="C1" s="1587"/>
      <c r="D1" s="1587"/>
      <c r="E1" s="1587"/>
      <c r="F1" s="1587"/>
      <c r="G1" s="1587"/>
      <c r="H1" s="1588"/>
    </row>
    <row r="2" spans="1:11" ht="12.75" customHeight="1" thickBot="1">
      <c r="A2" s="1589" t="s">
        <v>17</v>
      </c>
      <c r="B2" s="1589"/>
      <c r="C2" s="1589"/>
      <c r="D2" s="1589"/>
      <c r="E2" s="1589"/>
      <c r="F2" s="1589"/>
      <c r="G2" s="1589"/>
      <c r="H2" s="1589"/>
    </row>
    <row r="3" spans="1:11" ht="12" customHeight="1" thickBot="1">
      <c r="A3" s="1590" t="s">
        <v>5197</v>
      </c>
      <c r="B3" s="1591"/>
      <c r="C3" s="1591"/>
      <c r="D3" s="1591"/>
      <c r="E3" s="1591"/>
      <c r="F3" s="1591"/>
      <c r="G3" s="1591"/>
      <c r="H3" s="1592"/>
    </row>
    <row r="4" spans="1:11" s="277" customFormat="1">
      <c r="A4" s="304" t="s">
        <v>5030</v>
      </c>
      <c r="B4" s="286" t="s">
        <v>5031</v>
      </c>
      <c r="C4" s="304" t="s">
        <v>5047</v>
      </c>
      <c r="D4" s="304" t="s">
        <v>5032</v>
      </c>
      <c r="E4" s="307"/>
      <c r="F4" s="288" t="s">
        <v>5000</v>
      </c>
      <c r="G4" s="304" t="s">
        <v>5005</v>
      </c>
      <c r="H4" s="304" t="s">
        <v>5033</v>
      </c>
      <c r="K4"/>
    </row>
    <row r="5" spans="1:11" ht="78.75" customHeight="1">
      <c r="A5" s="305"/>
      <c r="B5" s="282" t="s">
        <v>5198</v>
      </c>
      <c r="C5" s="278" t="s">
        <v>5213</v>
      </c>
      <c r="D5" s="279"/>
      <c r="E5" s="308" t="s">
        <v>5270</v>
      </c>
      <c r="F5" s="281">
        <f>VLOOKUP(E5,'Прайс-лист'!B:K,10,0)</f>
        <v>490</v>
      </c>
      <c r="G5" s="280"/>
      <c r="H5" s="281">
        <f t="shared" ref="H5:H19" si="0">G5*F5</f>
        <v>0</v>
      </c>
    </row>
    <row r="6" spans="1:11" ht="78.75" customHeight="1">
      <c r="A6" s="305"/>
      <c r="B6" s="282" t="s">
        <v>5199</v>
      </c>
      <c r="C6" s="278" t="s">
        <v>5213</v>
      </c>
      <c r="D6" s="279"/>
      <c r="E6" s="308" t="s">
        <v>5271</v>
      </c>
      <c r="F6" s="281">
        <f>VLOOKUP(E6,'Прайс-лист'!B:K,10,0)</f>
        <v>490</v>
      </c>
      <c r="G6" s="280"/>
      <c r="H6" s="281">
        <f t="shared" si="0"/>
        <v>0</v>
      </c>
    </row>
    <row r="7" spans="1:11" ht="78.75" customHeight="1">
      <c r="A7" s="305"/>
      <c r="B7" s="282" t="s">
        <v>5200</v>
      </c>
      <c r="C7" s="278" t="s">
        <v>5213</v>
      </c>
      <c r="D7" s="279"/>
      <c r="E7" s="308" t="s">
        <v>5272</v>
      </c>
      <c r="F7" s="281">
        <f>VLOOKUP(E7,'Прайс-лист'!B:K,10,0)</f>
        <v>490</v>
      </c>
      <c r="G7" s="280"/>
      <c r="H7" s="281">
        <f t="shared" si="0"/>
        <v>0</v>
      </c>
    </row>
    <row r="8" spans="1:11" ht="77.25" customHeight="1">
      <c r="A8" s="305"/>
      <c r="B8" s="282" t="s">
        <v>5201</v>
      </c>
      <c r="C8" s="278" t="s">
        <v>5214</v>
      </c>
      <c r="D8" s="279"/>
      <c r="E8" s="308" t="s">
        <v>5256</v>
      </c>
      <c r="F8" s="281">
        <f>VLOOKUP(E8,'Прайс-лист'!B:K,10,0)</f>
        <v>40</v>
      </c>
      <c r="G8" s="280"/>
      <c r="H8" s="281">
        <f t="shared" si="0"/>
        <v>0</v>
      </c>
    </row>
    <row r="9" spans="1:11" ht="77.25" customHeight="1">
      <c r="A9" s="306"/>
      <c r="B9" s="282" t="s">
        <v>5202</v>
      </c>
      <c r="C9" s="278" t="s">
        <v>5214</v>
      </c>
      <c r="D9" s="279"/>
      <c r="E9" s="308" t="s">
        <v>5257</v>
      </c>
      <c r="F9" s="281">
        <f>VLOOKUP(E9,'Прайс-лист'!B:K,10,0)</f>
        <v>40</v>
      </c>
      <c r="G9" s="280"/>
      <c r="H9" s="281">
        <f t="shared" si="0"/>
        <v>0</v>
      </c>
    </row>
    <row r="10" spans="1:11" ht="77.25" customHeight="1">
      <c r="A10" s="306"/>
      <c r="B10" s="282" t="s">
        <v>5203</v>
      </c>
      <c r="C10" s="278" t="s">
        <v>5214</v>
      </c>
      <c r="D10" s="279"/>
      <c r="E10" s="308" t="s">
        <v>5258</v>
      </c>
      <c r="F10" s="281">
        <f>VLOOKUP(E10,'Прайс-лист'!B:K,10,0)</f>
        <v>40</v>
      </c>
      <c r="G10" s="280"/>
      <c r="H10" s="281">
        <f t="shared" si="0"/>
        <v>0</v>
      </c>
    </row>
    <row r="11" spans="1:11" ht="77.25" customHeight="1">
      <c r="A11" s="306"/>
      <c r="B11" s="282" t="s">
        <v>5204</v>
      </c>
      <c r="C11" s="278" t="s">
        <v>5215</v>
      </c>
      <c r="D11" s="279"/>
      <c r="E11" s="308" t="s">
        <v>5259</v>
      </c>
      <c r="F11" s="281">
        <f>VLOOKUP(E11,'Прайс-лист'!B:K,10,0)</f>
        <v>40</v>
      </c>
      <c r="G11" s="280"/>
      <c r="H11" s="281">
        <f t="shared" si="0"/>
        <v>0</v>
      </c>
    </row>
    <row r="12" spans="1:11" ht="77.25" customHeight="1">
      <c r="A12" s="306"/>
      <c r="B12" s="282" t="s">
        <v>5205</v>
      </c>
      <c r="C12" s="278" t="s">
        <v>5215</v>
      </c>
      <c r="D12" s="279"/>
      <c r="E12" s="308" t="s">
        <v>5260</v>
      </c>
      <c r="F12" s="281">
        <f>VLOOKUP(E12,'Прайс-лист'!B:K,10,0)</f>
        <v>40</v>
      </c>
      <c r="G12" s="280"/>
      <c r="H12" s="281">
        <f t="shared" si="0"/>
        <v>0</v>
      </c>
    </row>
    <row r="13" spans="1:11" ht="77.25" customHeight="1">
      <c r="A13" s="306"/>
      <c r="B13" s="282" t="s">
        <v>5206</v>
      </c>
      <c r="C13" s="278" t="s">
        <v>5215</v>
      </c>
      <c r="D13" s="279"/>
      <c r="E13" s="308" t="s">
        <v>5261</v>
      </c>
      <c r="F13" s="281">
        <f>VLOOKUP(E13,'Прайс-лист'!B:K,10,0)</f>
        <v>40</v>
      </c>
      <c r="G13" s="280"/>
      <c r="H13" s="281">
        <f t="shared" si="0"/>
        <v>0</v>
      </c>
    </row>
    <row r="14" spans="1:11" ht="77.25" customHeight="1">
      <c r="A14" s="306"/>
      <c r="B14" s="282" t="s">
        <v>5207</v>
      </c>
      <c r="C14" s="278" t="s">
        <v>5216</v>
      </c>
      <c r="D14" s="279"/>
      <c r="E14" s="308" t="s">
        <v>5221</v>
      </c>
      <c r="F14" s="281">
        <f>VLOOKUP(E14,'Прайс-лист'!B:K,10,0)</f>
        <v>30</v>
      </c>
      <c r="G14" s="280"/>
      <c r="H14" s="281">
        <f t="shared" si="0"/>
        <v>0</v>
      </c>
    </row>
    <row r="15" spans="1:11" ht="77.25" customHeight="1">
      <c r="A15" s="306"/>
      <c r="B15" s="282" t="s">
        <v>5208</v>
      </c>
      <c r="C15" s="278" t="s">
        <v>5216</v>
      </c>
      <c r="D15" s="279"/>
      <c r="E15" s="308" t="s">
        <v>5222</v>
      </c>
      <c r="F15" s="281">
        <f>VLOOKUP(E15,'Прайс-лист'!B:K,10,0)</f>
        <v>30</v>
      </c>
      <c r="G15" s="280"/>
      <c r="H15" s="281">
        <f t="shared" si="0"/>
        <v>0</v>
      </c>
    </row>
    <row r="16" spans="1:11" ht="77.25" customHeight="1">
      <c r="A16" s="306"/>
      <c r="B16" s="282" t="s">
        <v>5209</v>
      </c>
      <c r="C16" s="278" t="s">
        <v>5216</v>
      </c>
      <c r="D16" s="279"/>
      <c r="E16" s="308" t="s">
        <v>5223</v>
      </c>
      <c r="F16" s="281">
        <f>VLOOKUP(E16,'Прайс-лист'!B:K,10,0)</f>
        <v>30</v>
      </c>
      <c r="G16" s="280"/>
      <c r="H16" s="281">
        <f t="shared" si="0"/>
        <v>0</v>
      </c>
    </row>
    <row r="17" spans="1:8" ht="77.25" customHeight="1">
      <c r="A17" s="306"/>
      <c r="B17" s="282" t="s">
        <v>5210</v>
      </c>
      <c r="C17" s="278" t="s">
        <v>5214</v>
      </c>
      <c r="D17" s="279"/>
      <c r="E17" s="308" t="s">
        <v>5253</v>
      </c>
      <c r="F17" s="281">
        <f>VLOOKUP(E17,'Прайс-лист'!B:K,10,0)</f>
        <v>10</v>
      </c>
      <c r="G17" s="280"/>
      <c r="H17" s="281">
        <f t="shared" si="0"/>
        <v>0</v>
      </c>
    </row>
    <row r="18" spans="1:8" ht="77.25" customHeight="1">
      <c r="A18" s="306"/>
      <c r="B18" s="282" t="s">
        <v>5211</v>
      </c>
      <c r="C18" s="278" t="s">
        <v>5214</v>
      </c>
      <c r="D18" s="279"/>
      <c r="E18" s="308" t="s">
        <v>5254</v>
      </c>
      <c r="F18" s="281">
        <f>VLOOKUP(E18,'Прайс-лист'!B:K,10,0)</f>
        <v>10</v>
      </c>
      <c r="G18" s="280"/>
      <c r="H18" s="281">
        <f t="shared" si="0"/>
        <v>0</v>
      </c>
    </row>
    <row r="19" spans="1:8" ht="77.25" customHeight="1">
      <c r="A19" s="306"/>
      <c r="B19" s="282" t="s">
        <v>5212</v>
      </c>
      <c r="C19" s="278" t="s">
        <v>5214</v>
      </c>
      <c r="D19" s="279"/>
      <c r="E19" s="308" t="s">
        <v>5255</v>
      </c>
      <c r="F19" s="281">
        <f>VLOOKUP(E19,'Прайс-лист'!B:K,10,0)</f>
        <v>10</v>
      </c>
      <c r="G19" s="280"/>
      <c r="H19" s="281">
        <f t="shared" si="0"/>
        <v>0</v>
      </c>
    </row>
    <row r="20" spans="1:8" ht="61.5" customHeight="1">
      <c r="A20" s="651"/>
      <c r="B20" s="282" t="s">
        <v>5193</v>
      </c>
      <c r="C20" s="278" t="s">
        <v>5194</v>
      </c>
      <c r="D20" s="279"/>
      <c r="E20" s="308" t="s">
        <v>5266</v>
      </c>
      <c r="F20" s="281">
        <f>VLOOKUP(E20,'Прайс-лист'!B:K,10,0)</f>
        <v>99</v>
      </c>
      <c r="G20" s="280"/>
      <c r="H20" s="281">
        <f t="shared" ref="H20" si="1">G20*F20</f>
        <v>0</v>
      </c>
    </row>
    <row r="21" spans="1:8" ht="78" customHeight="1">
      <c r="A21" s="651"/>
      <c r="B21" s="282" t="s">
        <v>5300</v>
      </c>
      <c r="C21" s="278" t="s">
        <v>5301</v>
      </c>
      <c r="D21" s="289"/>
      <c r="E21" s="308" t="s">
        <v>5295</v>
      </c>
      <c r="F21" s="281">
        <f>VLOOKUP(E21,'Прайс-лист'!B:K,10,0)</f>
        <v>8</v>
      </c>
      <c r="G21" s="280"/>
      <c r="H21" s="281">
        <f t="shared" ref="H21:H23" si="2">G21*F21</f>
        <v>0</v>
      </c>
    </row>
    <row r="22" spans="1:8" ht="78.75" customHeight="1">
      <c r="A22" s="651"/>
      <c r="B22" s="282" t="s">
        <v>5302</v>
      </c>
      <c r="C22" s="278" t="s">
        <v>5301</v>
      </c>
      <c r="D22" s="289"/>
      <c r="E22" s="308" t="s">
        <v>5297</v>
      </c>
      <c r="F22" s="281">
        <f>VLOOKUP(E22,'Прайс-лист'!B:K,10,0)</f>
        <v>8</v>
      </c>
      <c r="G22" s="280"/>
      <c r="H22" s="281">
        <f t="shared" si="2"/>
        <v>0</v>
      </c>
    </row>
    <row r="23" spans="1:8" ht="61.5" customHeight="1">
      <c r="A23" s="651"/>
      <c r="B23" s="282" t="s">
        <v>5298</v>
      </c>
      <c r="C23" s="278"/>
      <c r="D23" s="289"/>
      <c r="E23" s="308" t="s">
        <v>5299</v>
      </c>
      <c r="F23" s="281">
        <f>VLOOKUP(E23,'Прайс-лист'!B:K,10,0)</f>
        <v>1</v>
      </c>
      <c r="G23" s="280"/>
      <c r="H23" s="281">
        <f t="shared" si="2"/>
        <v>0</v>
      </c>
    </row>
  </sheetData>
  <sheetProtection algorithmName="SHA-512" hashValue="zYCrr8EKeLWitkDKgtWj5/o/ScNCoCcwjvN085wC/URYVCUqfRWiYH/HiCZlgxTQGxb5dythr8DQh3R3AGMFeA==" saltValue="WfiN5V/4aUdbp9+mSHC5oQ==" spinCount="100000" sheet="1" objects="1" scenarios="1"/>
  <mergeCells count="3">
    <mergeCell ref="A1:H1"/>
    <mergeCell ref="A2:H2"/>
    <mergeCell ref="A3:H3"/>
  </mergeCells>
  <conditionalFormatting sqref="G8">
    <cfRule type="cellIs" dxfId="19" priority="31" operator="greaterThan">
      <formula>0</formula>
    </cfRule>
  </conditionalFormatting>
  <conditionalFormatting sqref="G8">
    <cfRule type="cellIs" dxfId="18" priority="32" operator="greaterThan">
      <formula>0</formula>
    </cfRule>
  </conditionalFormatting>
  <conditionalFormatting sqref="G5">
    <cfRule type="cellIs" dxfId="17" priority="33" operator="greaterThan">
      <formula>0</formula>
    </cfRule>
  </conditionalFormatting>
  <conditionalFormatting sqref="G5">
    <cfRule type="cellIs" dxfId="16" priority="34" operator="greaterThan">
      <formula>0</formula>
    </cfRule>
  </conditionalFormatting>
  <conditionalFormatting sqref="G6:G7">
    <cfRule type="cellIs" dxfId="15" priority="25" operator="greaterThan">
      <formula>0</formula>
    </cfRule>
  </conditionalFormatting>
  <conditionalFormatting sqref="G6:G7">
    <cfRule type="cellIs" dxfId="14" priority="26" operator="greaterThan">
      <formula>0</formula>
    </cfRule>
  </conditionalFormatting>
  <conditionalFormatting sqref="G9">
    <cfRule type="cellIs" dxfId="13" priority="19" operator="greaterThan">
      <formula>0</formula>
    </cfRule>
  </conditionalFormatting>
  <conditionalFormatting sqref="G9">
    <cfRule type="cellIs" dxfId="12" priority="20" operator="greaterThan">
      <formula>0</formula>
    </cfRule>
  </conditionalFormatting>
  <conditionalFormatting sqref="G10">
    <cfRule type="cellIs" dxfId="11" priority="17" operator="greaterThan">
      <formula>0</formula>
    </cfRule>
  </conditionalFormatting>
  <conditionalFormatting sqref="G10">
    <cfRule type="cellIs" dxfId="10" priority="18" operator="greaterThan">
      <formula>0</formula>
    </cfRule>
  </conditionalFormatting>
  <conditionalFormatting sqref="G11:G13">
    <cfRule type="cellIs" dxfId="9" priority="15" operator="greaterThan">
      <formula>0</formula>
    </cfRule>
  </conditionalFormatting>
  <conditionalFormatting sqref="G11:G13">
    <cfRule type="cellIs" dxfId="8" priority="16" operator="greaterThan">
      <formula>0</formula>
    </cfRule>
  </conditionalFormatting>
  <conditionalFormatting sqref="G14:G16">
    <cfRule type="cellIs" dxfId="7" priority="13" operator="greaterThan">
      <formula>0</formula>
    </cfRule>
  </conditionalFormatting>
  <conditionalFormatting sqref="G14:G16">
    <cfRule type="cellIs" dxfId="6" priority="14" operator="greaterThan">
      <formula>0</formula>
    </cfRule>
  </conditionalFormatting>
  <conditionalFormatting sqref="G17:G19">
    <cfRule type="cellIs" dxfId="5" priority="11" operator="greaterThan">
      <formula>0</formula>
    </cfRule>
  </conditionalFormatting>
  <conditionalFormatting sqref="G17:G19">
    <cfRule type="cellIs" dxfId="4" priority="12" operator="greaterThan">
      <formula>0</formula>
    </cfRule>
  </conditionalFormatting>
  <conditionalFormatting sqref="G20">
    <cfRule type="cellIs" dxfId="3" priority="7" operator="greaterThan">
      <formula>0</formula>
    </cfRule>
  </conditionalFormatting>
  <conditionalFormatting sqref="G20">
    <cfRule type="cellIs" dxfId="2" priority="8" operator="greaterThan">
      <formula>0</formula>
    </cfRule>
  </conditionalFormatting>
  <conditionalFormatting sqref="G21:G23">
    <cfRule type="cellIs" dxfId="1" priority="1" operator="greaterThan">
      <formula>0</formula>
    </cfRule>
  </conditionalFormatting>
  <conditionalFormatting sqref="G21:G23">
    <cfRule type="cellIs" dxfId="0" priority="2" operator="greaterThan">
      <formula>0</formula>
    </cfRule>
  </conditionalFormatting>
  <pageMargins left="0.23622047244094491" right="0.23622047244094491" top="0.74803149606299213" bottom="0.74803149606299213" header="0.31496062992125984" footer="0.31496062992125984"/>
  <pageSetup paperSize="9" scale="50" orientation="portrait" r:id="rId1"/>
  <headerFooter>
    <oddFooter>&amp;R&amp;"Arial,обычный"&amp;16Стр.&amp;P</oddFooter>
  </headerFooter>
  <drawing r:id="rId2"/>
</worksheet>
</file>

<file path=xl/worksheets/sheet36.xml><?xml version="1.0" encoding="utf-8"?>
<worksheet xmlns="http://schemas.openxmlformats.org/spreadsheetml/2006/main" xmlns:r="http://schemas.openxmlformats.org/officeDocument/2006/relationships">
  <sheetPr>
    <pageSetUpPr fitToPage="1"/>
  </sheetPr>
  <dimension ref="A1:L1644"/>
  <sheetViews>
    <sheetView zoomScale="80" zoomScaleNormal="80" workbookViewId="0">
      <selection activeCell="D24" sqref="D24"/>
    </sheetView>
  </sheetViews>
  <sheetFormatPr defaultRowHeight="15"/>
  <cols>
    <col min="1" max="1" width="32.7109375" style="39" customWidth="1"/>
    <col min="2" max="2" width="47.7109375" style="38" hidden="1" customWidth="1"/>
    <col min="3" max="3" width="13.42578125" style="38" bestFit="1" customWidth="1"/>
    <col min="4" max="4" width="40.28515625" style="39" bestFit="1" customWidth="1"/>
    <col min="5" max="5" width="27.28515625" style="39" bestFit="1" customWidth="1"/>
    <col min="6" max="6" width="115.28515625" style="38" customWidth="1"/>
    <col min="7" max="7" width="10.85546875" style="40" customWidth="1"/>
    <col min="8" max="8" width="11.5703125" style="40" customWidth="1"/>
    <col min="9" max="9" width="10.85546875" style="41" customWidth="1"/>
    <col min="10" max="10" width="17.7109375" style="40" bestFit="1" customWidth="1"/>
    <col min="11" max="11" width="22" style="39" bestFit="1" customWidth="1"/>
    <col min="12" max="12" width="22" style="45" bestFit="1" customWidth="1"/>
    <col min="13" max="16384" width="9.140625" style="12"/>
  </cols>
  <sheetData>
    <row r="1" spans="1:12" s="2" customFormat="1" ht="15" customHeight="1">
      <c r="A1" s="1634" t="s">
        <v>4</v>
      </c>
      <c r="B1" s="1634" t="s">
        <v>0</v>
      </c>
      <c r="C1" s="1"/>
      <c r="D1" s="1634" t="s">
        <v>1</v>
      </c>
      <c r="E1" s="1"/>
      <c r="F1" s="1634" t="s">
        <v>2</v>
      </c>
      <c r="G1" s="1634" t="s">
        <v>5</v>
      </c>
      <c r="H1" s="1637" t="s">
        <v>6</v>
      </c>
      <c r="I1" s="1638" t="s">
        <v>7</v>
      </c>
      <c r="J1" s="1634" t="s">
        <v>8</v>
      </c>
      <c r="K1" s="1634" t="s">
        <v>3</v>
      </c>
      <c r="L1" s="1636" t="s">
        <v>4005</v>
      </c>
    </row>
    <row r="2" spans="1:12" s="2" customFormat="1">
      <c r="A2" s="1635"/>
      <c r="B2" s="1635"/>
      <c r="C2" s="3" t="s">
        <v>9</v>
      </c>
      <c r="D2" s="1635"/>
      <c r="E2" s="3" t="s">
        <v>10</v>
      </c>
      <c r="F2" s="1635"/>
      <c r="G2" s="1635"/>
      <c r="H2" s="1637"/>
      <c r="I2" s="1638"/>
      <c r="J2" s="1635"/>
      <c r="K2" s="1635"/>
      <c r="L2" s="707"/>
    </row>
    <row r="3" spans="1:12" ht="15" customHeight="1">
      <c r="A3" s="7" t="s">
        <v>4006</v>
      </c>
      <c r="B3" s="4"/>
      <c r="C3" s="4"/>
      <c r="D3" s="5"/>
      <c r="E3" s="6"/>
      <c r="F3" s="7" t="s">
        <v>11</v>
      </c>
      <c r="G3" s="8"/>
      <c r="H3" s="9"/>
      <c r="I3" s="10"/>
      <c r="J3" s="11"/>
      <c r="K3" s="7"/>
      <c r="L3" s="42"/>
    </row>
    <row r="4" spans="1:12" ht="15" customHeight="1">
      <c r="A4" s="15" t="s">
        <v>18</v>
      </c>
      <c r="B4" s="13" t="s">
        <v>12</v>
      </c>
      <c r="C4" s="13" t="s">
        <v>13</v>
      </c>
      <c r="D4" s="14" t="s">
        <v>14</v>
      </c>
      <c r="E4" s="13" t="s">
        <v>15</v>
      </c>
      <c r="F4" s="15" t="s">
        <v>16</v>
      </c>
      <c r="G4" s="16">
        <v>1</v>
      </c>
      <c r="H4" s="17">
        <v>6</v>
      </c>
      <c r="I4" s="18">
        <v>8.9999999999999993E-3</v>
      </c>
      <c r="J4" s="19" t="s">
        <v>19</v>
      </c>
      <c r="K4" s="15" t="s">
        <v>17</v>
      </c>
      <c r="L4" s="43">
        <v>209</v>
      </c>
    </row>
    <row r="5" spans="1:12" ht="15" customHeight="1">
      <c r="A5" s="15" t="s">
        <v>24</v>
      </c>
      <c r="B5" s="20" t="s">
        <v>20</v>
      </c>
      <c r="C5" s="13" t="s">
        <v>13</v>
      </c>
      <c r="D5" s="14" t="s">
        <v>21</v>
      </c>
      <c r="E5" s="13" t="s">
        <v>15</v>
      </c>
      <c r="F5" s="21" t="s">
        <v>22</v>
      </c>
      <c r="G5" s="16">
        <v>2</v>
      </c>
      <c r="H5" s="17">
        <v>7.5</v>
      </c>
      <c r="I5" s="18">
        <v>1.4E-2</v>
      </c>
      <c r="J5" s="19" t="s">
        <v>25</v>
      </c>
      <c r="K5" s="15" t="s">
        <v>23</v>
      </c>
      <c r="L5" s="43">
        <v>708</v>
      </c>
    </row>
    <row r="6" spans="1:12" ht="15" customHeight="1">
      <c r="A6" s="15" t="s">
        <v>24</v>
      </c>
      <c r="B6" s="20" t="s">
        <v>20</v>
      </c>
      <c r="C6" s="13" t="s">
        <v>13</v>
      </c>
      <c r="D6" s="14" t="s">
        <v>26</v>
      </c>
      <c r="E6" s="13" t="s">
        <v>15</v>
      </c>
      <c r="F6" s="21" t="s">
        <v>27</v>
      </c>
      <c r="G6" s="16">
        <v>2</v>
      </c>
      <c r="H6" s="17">
        <v>11</v>
      </c>
      <c r="I6" s="18">
        <v>2.3E-2</v>
      </c>
      <c r="J6" s="19" t="s">
        <v>29</v>
      </c>
      <c r="K6" s="15" t="s">
        <v>28</v>
      </c>
      <c r="L6" s="43">
        <v>985</v>
      </c>
    </row>
    <row r="7" spans="1:12" ht="14.25" customHeight="1">
      <c r="A7" s="15" t="s">
        <v>35</v>
      </c>
      <c r="B7" s="20" t="s">
        <v>30</v>
      </c>
      <c r="C7" s="13" t="s">
        <v>13</v>
      </c>
      <c r="D7" s="14" t="s">
        <v>31</v>
      </c>
      <c r="E7" s="13" t="s">
        <v>32</v>
      </c>
      <c r="F7" s="21" t="s">
        <v>33</v>
      </c>
      <c r="G7" s="16">
        <v>5</v>
      </c>
      <c r="H7" s="17">
        <v>22</v>
      </c>
      <c r="I7" s="18">
        <v>4.2200000000000001E-2</v>
      </c>
      <c r="J7" s="19" t="s">
        <v>36</v>
      </c>
      <c r="K7" s="15" t="s">
        <v>34</v>
      </c>
      <c r="L7" s="43">
        <v>5819</v>
      </c>
    </row>
    <row r="8" spans="1:12" ht="14.25" customHeight="1">
      <c r="A8" s="15" t="s">
        <v>24</v>
      </c>
      <c r="B8" s="20" t="s">
        <v>37</v>
      </c>
      <c r="C8" s="13" t="s">
        <v>13</v>
      </c>
      <c r="D8" s="14" t="s">
        <v>38</v>
      </c>
      <c r="E8" s="13" t="s">
        <v>32</v>
      </c>
      <c r="F8" s="21" t="s">
        <v>39</v>
      </c>
      <c r="G8" s="16">
        <v>2</v>
      </c>
      <c r="H8" s="17">
        <v>19</v>
      </c>
      <c r="I8" s="18">
        <v>3.4000000000000002E-2</v>
      </c>
      <c r="J8" s="19" t="s">
        <v>41</v>
      </c>
      <c r="K8" s="15" t="s">
        <v>40</v>
      </c>
      <c r="L8" s="43">
        <v>1741</v>
      </c>
    </row>
    <row r="9" spans="1:12" ht="14.25" customHeight="1">
      <c r="A9" s="15" t="s">
        <v>24</v>
      </c>
      <c r="B9" s="20" t="s">
        <v>37</v>
      </c>
      <c r="C9" s="13" t="s">
        <v>13</v>
      </c>
      <c r="D9" s="14" t="s">
        <v>42</v>
      </c>
      <c r="E9" s="13" t="s">
        <v>32</v>
      </c>
      <c r="F9" s="21" t="s">
        <v>43</v>
      </c>
      <c r="G9" s="16">
        <v>2</v>
      </c>
      <c r="H9" s="17">
        <v>23</v>
      </c>
      <c r="I9" s="18">
        <v>4.4499999999999998E-2</v>
      </c>
      <c r="J9" s="19" t="s">
        <v>45</v>
      </c>
      <c r="K9" s="15" t="s">
        <v>44</v>
      </c>
      <c r="L9" s="43">
        <v>2311</v>
      </c>
    </row>
    <row r="10" spans="1:12" ht="14.25" customHeight="1">
      <c r="A10" s="15" t="s">
        <v>24</v>
      </c>
      <c r="B10" s="20" t="s">
        <v>37</v>
      </c>
      <c r="C10" s="13" t="s">
        <v>13</v>
      </c>
      <c r="D10" s="14" t="s">
        <v>46</v>
      </c>
      <c r="E10" s="13" t="s">
        <v>32</v>
      </c>
      <c r="F10" s="21" t="s">
        <v>47</v>
      </c>
      <c r="G10" s="16">
        <v>2</v>
      </c>
      <c r="H10" s="17">
        <v>27.5</v>
      </c>
      <c r="I10" s="18">
        <v>5.1499999999999997E-2</v>
      </c>
      <c r="J10" s="19" t="s">
        <v>49</v>
      </c>
      <c r="K10" s="15" t="s">
        <v>48</v>
      </c>
      <c r="L10" s="43">
        <v>2704</v>
      </c>
    </row>
    <row r="11" spans="1:12" ht="15" customHeight="1">
      <c r="A11" s="15" t="s">
        <v>24</v>
      </c>
      <c r="B11" s="20" t="s">
        <v>37</v>
      </c>
      <c r="C11" s="13" t="s">
        <v>13</v>
      </c>
      <c r="D11" s="14" t="s">
        <v>50</v>
      </c>
      <c r="E11" s="13" t="s">
        <v>32</v>
      </c>
      <c r="F11" s="21" t="s">
        <v>51</v>
      </c>
      <c r="G11" s="16">
        <v>3</v>
      </c>
      <c r="H11" s="17">
        <v>25.333333333333332</v>
      </c>
      <c r="I11" s="18">
        <v>4.9666666666666665E-2</v>
      </c>
      <c r="J11" s="19" t="s">
        <v>52</v>
      </c>
      <c r="K11" s="15" t="s">
        <v>48</v>
      </c>
      <c r="L11" s="43">
        <v>3575</v>
      </c>
    </row>
    <row r="12" spans="1:12" ht="15" customHeight="1">
      <c r="A12" s="15" t="s">
        <v>18</v>
      </c>
      <c r="B12" s="20" t="s">
        <v>53</v>
      </c>
      <c r="C12" s="13" t="s">
        <v>13</v>
      </c>
      <c r="D12" s="14" t="s">
        <v>54</v>
      </c>
      <c r="E12" s="13" t="s">
        <v>55</v>
      </c>
      <c r="F12" s="21" t="s">
        <v>56</v>
      </c>
      <c r="G12" s="16">
        <v>1</v>
      </c>
      <c r="H12" s="17">
        <v>9</v>
      </c>
      <c r="I12" s="18">
        <v>1.2999999999999999E-2</v>
      </c>
      <c r="J12" s="19" t="s">
        <v>57</v>
      </c>
      <c r="K12" s="15" t="s">
        <v>17</v>
      </c>
      <c r="L12" s="43">
        <v>330</v>
      </c>
    </row>
    <row r="13" spans="1:12" ht="15" customHeight="1">
      <c r="A13" s="15" t="s">
        <v>24</v>
      </c>
      <c r="B13" s="20" t="s">
        <v>58</v>
      </c>
      <c r="C13" s="13" t="s">
        <v>13</v>
      </c>
      <c r="D13" s="14" t="s">
        <v>21</v>
      </c>
      <c r="E13" s="13" t="s">
        <v>55</v>
      </c>
      <c r="F13" s="21" t="s">
        <v>59</v>
      </c>
      <c r="G13" s="16">
        <v>2</v>
      </c>
      <c r="H13" s="17">
        <v>7.5</v>
      </c>
      <c r="I13" s="18">
        <v>1.4E-2</v>
      </c>
      <c r="J13" s="19" t="s">
        <v>60</v>
      </c>
      <c r="K13" s="15" t="s">
        <v>23</v>
      </c>
      <c r="L13" s="43">
        <v>708</v>
      </c>
    </row>
    <row r="14" spans="1:12" ht="15" customHeight="1">
      <c r="A14" s="15" t="s">
        <v>18</v>
      </c>
      <c r="B14" s="20" t="s">
        <v>61</v>
      </c>
      <c r="C14" s="13" t="s">
        <v>13</v>
      </c>
      <c r="D14" s="14" t="s">
        <v>54</v>
      </c>
      <c r="E14" s="13" t="s">
        <v>62</v>
      </c>
      <c r="F14" s="21" t="s">
        <v>63</v>
      </c>
      <c r="G14" s="16">
        <v>1</v>
      </c>
      <c r="H14" s="17">
        <v>9</v>
      </c>
      <c r="I14" s="18">
        <v>1.2999999999999999E-2</v>
      </c>
      <c r="J14" s="19" t="s">
        <v>64</v>
      </c>
      <c r="K14" s="15" t="s">
        <v>17</v>
      </c>
      <c r="L14" s="43">
        <v>330</v>
      </c>
    </row>
    <row r="15" spans="1:12" ht="15" customHeight="1">
      <c r="A15" s="15" t="s">
        <v>35</v>
      </c>
      <c r="B15" s="20" t="s">
        <v>65</v>
      </c>
      <c r="C15" s="13" t="s">
        <v>13</v>
      </c>
      <c r="D15" s="14" t="s">
        <v>31</v>
      </c>
      <c r="E15" s="13" t="s">
        <v>62</v>
      </c>
      <c r="F15" s="21" t="s">
        <v>66</v>
      </c>
      <c r="G15" s="16">
        <v>5</v>
      </c>
      <c r="H15" s="17">
        <v>22</v>
      </c>
      <c r="I15" s="18">
        <v>4.2200000000000001E-2</v>
      </c>
      <c r="J15" s="19" t="s">
        <v>67</v>
      </c>
      <c r="K15" s="15" t="s">
        <v>34</v>
      </c>
      <c r="L15" s="43">
        <v>5819</v>
      </c>
    </row>
    <row r="16" spans="1:12" ht="15" customHeight="1">
      <c r="A16" s="15" t="s">
        <v>24</v>
      </c>
      <c r="B16" s="20" t="s">
        <v>68</v>
      </c>
      <c r="C16" s="13" t="s">
        <v>13</v>
      </c>
      <c r="D16" s="14" t="s">
        <v>38</v>
      </c>
      <c r="E16" s="13" t="s">
        <v>62</v>
      </c>
      <c r="F16" s="21" t="s">
        <v>69</v>
      </c>
      <c r="G16" s="16">
        <v>2</v>
      </c>
      <c r="H16" s="17">
        <v>19</v>
      </c>
      <c r="I16" s="18">
        <v>3.4000000000000002E-2</v>
      </c>
      <c r="J16" s="19" t="s">
        <v>70</v>
      </c>
      <c r="K16" s="15" t="s">
        <v>40</v>
      </c>
      <c r="L16" s="43">
        <v>1741</v>
      </c>
    </row>
    <row r="17" spans="1:12" ht="15" customHeight="1">
      <c r="A17" s="15" t="s">
        <v>24</v>
      </c>
      <c r="B17" s="20" t="s">
        <v>68</v>
      </c>
      <c r="C17" s="13" t="s">
        <v>13</v>
      </c>
      <c r="D17" s="14" t="s">
        <v>42</v>
      </c>
      <c r="E17" s="13" t="s">
        <v>62</v>
      </c>
      <c r="F17" s="21" t="s">
        <v>71</v>
      </c>
      <c r="G17" s="16">
        <v>2</v>
      </c>
      <c r="H17" s="17">
        <v>23</v>
      </c>
      <c r="I17" s="18">
        <v>4.4499999999999998E-2</v>
      </c>
      <c r="J17" s="19" t="s">
        <v>72</v>
      </c>
      <c r="K17" s="15" t="s">
        <v>44</v>
      </c>
      <c r="L17" s="43">
        <v>2311</v>
      </c>
    </row>
    <row r="18" spans="1:12" ht="15" customHeight="1">
      <c r="A18" s="15" t="s">
        <v>24</v>
      </c>
      <c r="B18" s="20" t="s">
        <v>68</v>
      </c>
      <c r="C18" s="13" t="s">
        <v>13</v>
      </c>
      <c r="D18" s="14" t="s">
        <v>46</v>
      </c>
      <c r="E18" s="13" t="s">
        <v>62</v>
      </c>
      <c r="F18" s="21" t="s">
        <v>73</v>
      </c>
      <c r="G18" s="16">
        <v>2</v>
      </c>
      <c r="H18" s="17">
        <v>27.5</v>
      </c>
      <c r="I18" s="18">
        <v>5.1499999999999997E-2</v>
      </c>
      <c r="J18" s="19" t="s">
        <v>74</v>
      </c>
      <c r="K18" s="15" t="s">
        <v>48</v>
      </c>
      <c r="L18" s="43">
        <v>2704</v>
      </c>
    </row>
    <row r="19" spans="1:12" ht="15" customHeight="1">
      <c r="A19" s="15" t="s">
        <v>24</v>
      </c>
      <c r="B19" s="20" t="s">
        <v>68</v>
      </c>
      <c r="C19" s="13" t="s">
        <v>13</v>
      </c>
      <c r="D19" s="14" t="s">
        <v>50</v>
      </c>
      <c r="E19" s="13" t="s">
        <v>62</v>
      </c>
      <c r="F19" s="21" t="s">
        <v>75</v>
      </c>
      <c r="G19" s="16">
        <v>3</v>
      </c>
      <c r="H19" s="17">
        <v>25.333333333333332</v>
      </c>
      <c r="I19" s="18">
        <v>4.9666666666666665E-2</v>
      </c>
      <c r="J19" s="19" t="s">
        <v>76</v>
      </c>
      <c r="K19" s="15" t="s">
        <v>48</v>
      </c>
      <c r="L19" s="43">
        <v>3575</v>
      </c>
    </row>
    <row r="20" spans="1:12" ht="15" customHeight="1">
      <c r="A20" s="15" t="s">
        <v>24</v>
      </c>
      <c r="B20" s="20" t="s">
        <v>68</v>
      </c>
      <c r="C20" s="13" t="s">
        <v>13</v>
      </c>
      <c r="D20" s="14" t="s">
        <v>21</v>
      </c>
      <c r="E20" s="13" t="s">
        <v>62</v>
      </c>
      <c r="F20" s="21" t="s">
        <v>77</v>
      </c>
      <c r="G20" s="16">
        <v>2</v>
      </c>
      <c r="H20" s="17">
        <v>7.5</v>
      </c>
      <c r="I20" s="18">
        <v>1.4E-2</v>
      </c>
      <c r="J20" s="19" t="s">
        <v>78</v>
      </c>
      <c r="K20" s="15" t="s">
        <v>23</v>
      </c>
      <c r="L20" s="43">
        <v>708</v>
      </c>
    </row>
    <row r="21" spans="1:12" ht="15" customHeight="1">
      <c r="A21" s="15" t="s">
        <v>35</v>
      </c>
      <c r="B21" s="20" t="s">
        <v>79</v>
      </c>
      <c r="C21" s="13" t="s">
        <v>13</v>
      </c>
      <c r="D21" s="14" t="s">
        <v>31</v>
      </c>
      <c r="E21" s="13" t="s">
        <v>80</v>
      </c>
      <c r="F21" s="21" t="s">
        <v>81</v>
      </c>
      <c r="G21" s="16">
        <v>5</v>
      </c>
      <c r="H21" s="17">
        <v>22</v>
      </c>
      <c r="I21" s="18">
        <v>4.2200000000000001E-2</v>
      </c>
      <c r="J21" s="19" t="s">
        <v>82</v>
      </c>
      <c r="K21" s="15" t="s">
        <v>34</v>
      </c>
      <c r="L21" s="43">
        <v>5819</v>
      </c>
    </row>
    <row r="22" spans="1:12" ht="15" customHeight="1">
      <c r="A22" s="15" t="s">
        <v>24</v>
      </c>
      <c r="B22" s="20" t="s">
        <v>83</v>
      </c>
      <c r="C22" s="13" t="s">
        <v>13</v>
      </c>
      <c r="D22" s="14" t="s">
        <v>38</v>
      </c>
      <c r="E22" s="13" t="s">
        <v>80</v>
      </c>
      <c r="F22" s="21" t="s">
        <v>84</v>
      </c>
      <c r="G22" s="16">
        <v>2</v>
      </c>
      <c r="H22" s="17">
        <v>19</v>
      </c>
      <c r="I22" s="18">
        <v>3.4000000000000002E-2</v>
      </c>
      <c r="J22" s="19" t="s">
        <v>85</v>
      </c>
      <c r="K22" s="15" t="s">
        <v>40</v>
      </c>
      <c r="L22" s="43">
        <v>1741</v>
      </c>
    </row>
    <row r="23" spans="1:12" ht="15" customHeight="1">
      <c r="A23" s="15" t="s">
        <v>24</v>
      </c>
      <c r="B23" s="20" t="s">
        <v>83</v>
      </c>
      <c r="C23" s="13" t="s">
        <v>13</v>
      </c>
      <c r="D23" s="14" t="s">
        <v>42</v>
      </c>
      <c r="E23" s="13" t="s">
        <v>80</v>
      </c>
      <c r="F23" s="21" t="s">
        <v>86</v>
      </c>
      <c r="G23" s="16">
        <v>2</v>
      </c>
      <c r="H23" s="17">
        <v>23</v>
      </c>
      <c r="I23" s="18">
        <v>4.4499999999999998E-2</v>
      </c>
      <c r="J23" s="19" t="s">
        <v>87</v>
      </c>
      <c r="K23" s="15" t="s">
        <v>44</v>
      </c>
      <c r="L23" s="43">
        <v>2311</v>
      </c>
    </row>
    <row r="24" spans="1:12" ht="15" customHeight="1">
      <c r="A24" s="15" t="s">
        <v>24</v>
      </c>
      <c r="B24" s="20" t="s">
        <v>83</v>
      </c>
      <c r="C24" s="13" t="s">
        <v>13</v>
      </c>
      <c r="D24" s="14" t="s">
        <v>46</v>
      </c>
      <c r="E24" s="13" t="s">
        <v>80</v>
      </c>
      <c r="F24" s="21" t="s">
        <v>88</v>
      </c>
      <c r="G24" s="16">
        <v>2</v>
      </c>
      <c r="H24" s="17">
        <v>27.5</v>
      </c>
      <c r="I24" s="18">
        <v>5.1499999999999997E-2</v>
      </c>
      <c r="J24" s="19" t="s">
        <v>89</v>
      </c>
      <c r="K24" s="15" t="s">
        <v>48</v>
      </c>
      <c r="L24" s="43">
        <v>2704</v>
      </c>
    </row>
    <row r="25" spans="1:12" ht="15" customHeight="1">
      <c r="A25" s="15" t="s">
        <v>24</v>
      </c>
      <c r="B25" s="20" t="s">
        <v>83</v>
      </c>
      <c r="C25" s="13" t="s">
        <v>13</v>
      </c>
      <c r="D25" s="14" t="s">
        <v>50</v>
      </c>
      <c r="E25" s="13" t="s">
        <v>80</v>
      </c>
      <c r="F25" s="21" t="s">
        <v>90</v>
      </c>
      <c r="G25" s="16">
        <v>3</v>
      </c>
      <c r="H25" s="17">
        <v>25.333333333333332</v>
      </c>
      <c r="I25" s="18">
        <v>4.9666666666666665E-2</v>
      </c>
      <c r="J25" s="19" t="s">
        <v>91</v>
      </c>
      <c r="K25" s="15" t="s">
        <v>48</v>
      </c>
      <c r="L25" s="43">
        <v>3575</v>
      </c>
    </row>
    <row r="26" spans="1:12" ht="15" customHeight="1">
      <c r="A26" s="15" t="s">
        <v>97</v>
      </c>
      <c r="B26" s="22" t="s">
        <v>92</v>
      </c>
      <c r="C26" s="23" t="s">
        <v>93</v>
      </c>
      <c r="D26" s="14" t="s">
        <v>94</v>
      </c>
      <c r="E26" s="13" t="s">
        <v>15</v>
      </c>
      <c r="F26" s="24" t="s">
        <v>95</v>
      </c>
      <c r="G26" s="16">
        <v>3</v>
      </c>
      <c r="H26" s="17">
        <v>10.666666666666666</v>
      </c>
      <c r="I26" s="18">
        <v>1.2999999999999999E-2</v>
      </c>
      <c r="J26" s="19" t="s">
        <v>98</v>
      </c>
      <c r="K26" s="15" t="s">
        <v>96</v>
      </c>
      <c r="L26" s="43">
        <v>1581</v>
      </c>
    </row>
    <row r="27" spans="1:12" ht="15" customHeight="1">
      <c r="A27" s="15" t="s">
        <v>97</v>
      </c>
      <c r="B27" s="22" t="s">
        <v>92</v>
      </c>
      <c r="C27" s="23" t="s">
        <v>93</v>
      </c>
      <c r="D27" s="14" t="s">
        <v>99</v>
      </c>
      <c r="E27" s="13" t="s">
        <v>15</v>
      </c>
      <c r="F27" s="24" t="s">
        <v>100</v>
      </c>
      <c r="G27" s="16">
        <v>3</v>
      </c>
      <c r="H27" s="17">
        <v>15.333333333333334</v>
      </c>
      <c r="I27" s="18">
        <v>1.6666666666666666E-2</v>
      </c>
      <c r="J27" s="19" t="s">
        <v>102</v>
      </c>
      <c r="K27" s="15" t="s">
        <v>101</v>
      </c>
      <c r="L27" s="43">
        <v>2620</v>
      </c>
    </row>
    <row r="28" spans="1:12" ht="15" customHeight="1">
      <c r="A28" s="15" t="s">
        <v>97</v>
      </c>
      <c r="B28" s="22" t="s">
        <v>92</v>
      </c>
      <c r="C28" s="23" t="s">
        <v>93</v>
      </c>
      <c r="D28" s="14" t="s">
        <v>103</v>
      </c>
      <c r="E28" s="13" t="s">
        <v>15</v>
      </c>
      <c r="F28" s="24" t="s">
        <v>104</v>
      </c>
      <c r="G28" s="16">
        <v>3</v>
      </c>
      <c r="H28" s="17">
        <v>11.333333333333334</v>
      </c>
      <c r="I28" s="18">
        <v>1.1000000000000001E-2</v>
      </c>
      <c r="J28" s="19" t="s">
        <v>106</v>
      </c>
      <c r="K28" s="15" t="s">
        <v>105</v>
      </c>
      <c r="L28" s="43">
        <v>2106</v>
      </c>
    </row>
    <row r="29" spans="1:12" ht="15" customHeight="1">
      <c r="A29" s="15" t="s">
        <v>111</v>
      </c>
      <c r="B29" s="22" t="s">
        <v>107</v>
      </c>
      <c r="C29" s="23" t="s">
        <v>93</v>
      </c>
      <c r="D29" s="14" t="s">
        <v>108</v>
      </c>
      <c r="E29" s="13" t="s">
        <v>15</v>
      </c>
      <c r="F29" s="24" t="s">
        <v>109</v>
      </c>
      <c r="G29" s="16">
        <v>6</v>
      </c>
      <c r="H29" s="17">
        <v>18.308333333333334</v>
      </c>
      <c r="I29" s="18">
        <v>1.3333333333333334E-2</v>
      </c>
      <c r="J29" s="19" t="s">
        <v>112</v>
      </c>
      <c r="K29" s="15" t="s">
        <v>110</v>
      </c>
      <c r="L29" s="43">
        <v>5311</v>
      </c>
    </row>
    <row r="30" spans="1:12" ht="15" customHeight="1">
      <c r="A30" s="15" t="s">
        <v>117</v>
      </c>
      <c r="B30" s="22" t="s">
        <v>113</v>
      </c>
      <c r="C30" s="23" t="s">
        <v>93</v>
      </c>
      <c r="D30" s="14" t="s">
        <v>114</v>
      </c>
      <c r="E30" s="13" t="s">
        <v>15</v>
      </c>
      <c r="F30" s="24" t="s">
        <v>115</v>
      </c>
      <c r="G30" s="16">
        <v>1</v>
      </c>
      <c r="H30" s="17">
        <v>7.46</v>
      </c>
      <c r="I30" s="18">
        <v>1.2E-2</v>
      </c>
      <c r="J30" s="19" t="s">
        <v>118</v>
      </c>
      <c r="K30" s="15" t="s">
        <v>116</v>
      </c>
      <c r="L30" s="43">
        <v>361</v>
      </c>
    </row>
    <row r="31" spans="1:12" ht="15" customHeight="1">
      <c r="A31" s="15" t="s">
        <v>117</v>
      </c>
      <c r="B31" s="22" t="s">
        <v>113</v>
      </c>
      <c r="C31" s="23" t="s">
        <v>93</v>
      </c>
      <c r="D31" s="14" t="s">
        <v>119</v>
      </c>
      <c r="E31" s="13" t="s">
        <v>15</v>
      </c>
      <c r="F31" s="24" t="s">
        <v>120</v>
      </c>
      <c r="G31" s="16">
        <v>1</v>
      </c>
      <c r="H31" s="17">
        <v>12</v>
      </c>
      <c r="I31" s="18">
        <v>1.4999999999999999E-2</v>
      </c>
      <c r="J31" s="19" t="s">
        <v>122</v>
      </c>
      <c r="K31" s="15" t="s">
        <v>121</v>
      </c>
      <c r="L31" s="43">
        <v>504</v>
      </c>
    </row>
    <row r="32" spans="1:12" ht="15" customHeight="1">
      <c r="A32" s="15" t="s">
        <v>117</v>
      </c>
      <c r="B32" s="22" t="s">
        <v>113</v>
      </c>
      <c r="C32" s="23" t="s">
        <v>93</v>
      </c>
      <c r="D32" s="14" t="s">
        <v>123</v>
      </c>
      <c r="E32" s="13" t="s">
        <v>15</v>
      </c>
      <c r="F32" s="24" t="s">
        <v>124</v>
      </c>
      <c r="G32" s="16">
        <v>1</v>
      </c>
      <c r="H32" s="17">
        <v>6</v>
      </c>
      <c r="I32" s="18">
        <v>8.0000000000000002E-3</v>
      </c>
      <c r="J32" s="19" t="s">
        <v>126</v>
      </c>
      <c r="K32" s="15" t="s">
        <v>125</v>
      </c>
      <c r="L32" s="43">
        <v>244</v>
      </c>
    </row>
    <row r="33" spans="1:12" ht="15" customHeight="1">
      <c r="A33" s="15" t="s">
        <v>131</v>
      </c>
      <c r="B33" s="22" t="s">
        <v>127</v>
      </c>
      <c r="C33" s="23" t="s">
        <v>93</v>
      </c>
      <c r="D33" s="14" t="s">
        <v>128</v>
      </c>
      <c r="E33" s="13" t="s">
        <v>15</v>
      </c>
      <c r="F33" s="24" t="s">
        <v>129</v>
      </c>
      <c r="G33" s="16">
        <v>2</v>
      </c>
      <c r="H33" s="17">
        <v>2.5</v>
      </c>
      <c r="I33" s="18">
        <v>3.5000000000000001E-3</v>
      </c>
      <c r="J33" s="19" t="s">
        <v>132</v>
      </c>
      <c r="K33" s="15" t="s">
        <v>130</v>
      </c>
      <c r="L33" s="43">
        <v>361</v>
      </c>
    </row>
    <row r="34" spans="1:12" ht="15" customHeight="1">
      <c r="A34" s="15" t="s">
        <v>131</v>
      </c>
      <c r="B34" s="22" t="s">
        <v>127</v>
      </c>
      <c r="C34" s="23" t="s">
        <v>93</v>
      </c>
      <c r="D34" s="14" t="s">
        <v>133</v>
      </c>
      <c r="E34" s="13" t="s">
        <v>15</v>
      </c>
      <c r="F34" s="24" t="s">
        <v>134</v>
      </c>
      <c r="G34" s="16">
        <v>2</v>
      </c>
      <c r="H34" s="17">
        <v>4</v>
      </c>
      <c r="I34" s="18">
        <v>5.0000000000000001E-3</v>
      </c>
      <c r="J34" s="19" t="s">
        <v>136</v>
      </c>
      <c r="K34" s="15" t="s">
        <v>135</v>
      </c>
      <c r="L34" s="43">
        <v>467</v>
      </c>
    </row>
    <row r="35" spans="1:12" ht="15" customHeight="1">
      <c r="A35" s="15" t="s">
        <v>131</v>
      </c>
      <c r="B35" s="22" t="s">
        <v>127</v>
      </c>
      <c r="C35" s="23" t="s">
        <v>93</v>
      </c>
      <c r="D35" s="14" t="s">
        <v>137</v>
      </c>
      <c r="E35" s="13" t="s">
        <v>15</v>
      </c>
      <c r="F35" s="24" t="s">
        <v>138</v>
      </c>
      <c r="G35" s="16">
        <v>2</v>
      </c>
      <c r="H35" s="17">
        <v>3.5</v>
      </c>
      <c r="I35" s="18">
        <v>6.0000000000000001E-3</v>
      </c>
      <c r="J35" s="19" t="s">
        <v>140</v>
      </c>
      <c r="K35" s="15" t="s">
        <v>139</v>
      </c>
      <c r="L35" s="43">
        <v>467</v>
      </c>
    </row>
    <row r="36" spans="1:12" ht="15" customHeight="1">
      <c r="A36" s="15" t="s">
        <v>24</v>
      </c>
      <c r="B36" s="22" t="s">
        <v>141</v>
      </c>
      <c r="C36" s="23" t="s">
        <v>93</v>
      </c>
      <c r="D36" s="14" t="s">
        <v>142</v>
      </c>
      <c r="E36" s="13" t="s">
        <v>15</v>
      </c>
      <c r="F36" s="24" t="s">
        <v>143</v>
      </c>
      <c r="G36" s="16">
        <v>3</v>
      </c>
      <c r="H36" s="17">
        <v>19.333333333333332</v>
      </c>
      <c r="I36" s="18">
        <v>2.3666666666666666E-2</v>
      </c>
      <c r="J36" s="19" t="s">
        <v>145</v>
      </c>
      <c r="K36" s="15" t="s">
        <v>144</v>
      </c>
      <c r="L36" s="43">
        <v>2965</v>
      </c>
    </row>
    <row r="37" spans="1:12" ht="15" customHeight="1">
      <c r="A37" s="15" t="s">
        <v>24</v>
      </c>
      <c r="B37" s="22" t="s">
        <v>141</v>
      </c>
      <c r="C37" s="23" t="s">
        <v>93</v>
      </c>
      <c r="D37" s="14" t="s">
        <v>146</v>
      </c>
      <c r="E37" s="13" t="s">
        <v>15</v>
      </c>
      <c r="F37" s="24" t="s">
        <v>147</v>
      </c>
      <c r="G37" s="16">
        <v>4</v>
      </c>
      <c r="H37" s="17">
        <v>16.375</v>
      </c>
      <c r="I37" s="18">
        <v>1.55E-2</v>
      </c>
      <c r="J37" s="19" t="s">
        <v>149</v>
      </c>
      <c r="K37" s="15" t="s">
        <v>148</v>
      </c>
      <c r="L37" s="43">
        <v>3373</v>
      </c>
    </row>
    <row r="38" spans="1:12" ht="15" customHeight="1">
      <c r="A38" s="15" t="s">
        <v>131</v>
      </c>
      <c r="B38" s="22" t="s">
        <v>127</v>
      </c>
      <c r="C38" s="23" t="s">
        <v>93</v>
      </c>
      <c r="D38" s="14" t="s">
        <v>150</v>
      </c>
      <c r="E38" s="13" t="s">
        <v>15</v>
      </c>
      <c r="F38" s="24" t="s">
        <v>151</v>
      </c>
      <c r="G38" s="16">
        <v>2</v>
      </c>
      <c r="H38" s="17">
        <v>5.75</v>
      </c>
      <c r="I38" s="18">
        <v>1.0999999999999999E-2</v>
      </c>
      <c r="J38" s="19" t="s">
        <v>153</v>
      </c>
      <c r="K38" s="15" t="s">
        <v>152</v>
      </c>
      <c r="L38" s="43">
        <v>1019</v>
      </c>
    </row>
    <row r="39" spans="1:12" ht="15" customHeight="1">
      <c r="A39" s="15" t="s">
        <v>24</v>
      </c>
      <c r="B39" s="22" t="s">
        <v>154</v>
      </c>
      <c r="C39" s="23" t="s">
        <v>93</v>
      </c>
      <c r="D39" s="14" t="s">
        <v>155</v>
      </c>
      <c r="E39" s="13" t="s">
        <v>15</v>
      </c>
      <c r="F39" s="24" t="s">
        <v>156</v>
      </c>
      <c r="G39" s="16">
        <v>2</v>
      </c>
      <c r="H39" s="17">
        <v>10.1</v>
      </c>
      <c r="I39" s="18">
        <v>1.55E-2</v>
      </c>
      <c r="J39" s="19" t="s">
        <v>158</v>
      </c>
      <c r="K39" s="15" t="s">
        <v>157</v>
      </c>
      <c r="L39" s="43">
        <v>1085</v>
      </c>
    </row>
    <row r="40" spans="1:12" ht="15" customHeight="1">
      <c r="A40" s="15" t="s">
        <v>35</v>
      </c>
      <c r="B40" s="22" t="s">
        <v>159</v>
      </c>
      <c r="C40" s="23" t="s">
        <v>93</v>
      </c>
      <c r="D40" s="14" t="s">
        <v>160</v>
      </c>
      <c r="E40" s="13" t="s">
        <v>15</v>
      </c>
      <c r="F40" s="24" t="s">
        <v>161</v>
      </c>
      <c r="G40" s="16">
        <v>3</v>
      </c>
      <c r="H40" s="17">
        <v>12.733333333333334</v>
      </c>
      <c r="I40" s="18">
        <v>1.7333333333333333E-2</v>
      </c>
      <c r="J40" s="19" t="s">
        <v>163</v>
      </c>
      <c r="K40" s="15" t="s">
        <v>162</v>
      </c>
      <c r="L40" s="43">
        <v>1973</v>
      </c>
    </row>
    <row r="41" spans="1:12" ht="15" customHeight="1">
      <c r="A41" s="15" t="s">
        <v>35</v>
      </c>
      <c r="B41" s="22" t="s">
        <v>159</v>
      </c>
      <c r="C41" s="23" t="s">
        <v>93</v>
      </c>
      <c r="D41" s="14" t="s">
        <v>164</v>
      </c>
      <c r="E41" s="13" t="s">
        <v>15</v>
      </c>
      <c r="F41" s="24" t="s">
        <v>165</v>
      </c>
      <c r="G41" s="16">
        <v>3</v>
      </c>
      <c r="H41" s="17">
        <v>12</v>
      </c>
      <c r="I41" s="18">
        <v>1.2999999999999999E-2</v>
      </c>
      <c r="J41" s="19" t="s">
        <v>167</v>
      </c>
      <c r="K41" s="15" t="s">
        <v>166</v>
      </c>
      <c r="L41" s="43">
        <v>2026</v>
      </c>
    </row>
    <row r="42" spans="1:12" ht="15" customHeight="1">
      <c r="A42" s="15" t="s">
        <v>24</v>
      </c>
      <c r="B42" s="22" t="s">
        <v>154</v>
      </c>
      <c r="C42" s="23" t="s">
        <v>93</v>
      </c>
      <c r="D42" s="14" t="s">
        <v>168</v>
      </c>
      <c r="E42" s="13" t="s">
        <v>15</v>
      </c>
      <c r="F42" s="24" t="s">
        <v>169</v>
      </c>
      <c r="G42" s="16">
        <v>4</v>
      </c>
      <c r="H42" s="17">
        <v>22.662500000000001</v>
      </c>
      <c r="I42" s="18">
        <v>2.5000000000000001E-2</v>
      </c>
      <c r="J42" s="19" t="s">
        <v>171</v>
      </c>
      <c r="K42" s="15" t="s">
        <v>170</v>
      </c>
      <c r="L42" s="43">
        <v>4371</v>
      </c>
    </row>
    <row r="43" spans="1:12" ht="15" customHeight="1">
      <c r="A43" s="15" t="s">
        <v>24</v>
      </c>
      <c r="B43" s="22" t="s">
        <v>154</v>
      </c>
      <c r="C43" s="23" t="s">
        <v>93</v>
      </c>
      <c r="D43" s="14" t="s">
        <v>172</v>
      </c>
      <c r="E43" s="13" t="s">
        <v>15</v>
      </c>
      <c r="F43" s="24" t="s">
        <v>173</v>
      </c>
      <c r="G43" s="16">
        <v>4</v>
      </c>
      <c r="H43" s="17">
        <v>23.5</v>
      </c>
      <c r="I43" s="18">
        <v>0.12025</v>
      </c>
      <c r="J43" s="19" t="s">
        <v>175</v>
      </c>
      <c r="K43" s="15" t="s">
        <v>174</v>
      </c>
      <c r="L43" s="43">
        <v>4456</v>
      </c>
    </row>
    <row r="44" spans="1:12" ht="15" customHeight="1">
      <c r="A44" s="15" t="s">
        <v>131</v>
      </c>
      <c r="B44" s="22" t="s">
        <v>176</v>
      </c>
      <c r="C44" s="23" t="s">
        <v>177</v>
      </c>
      <c r="D44" s="14" t="s">
        <v>178</v>
      </c>
      <c r="E44" s="13" t="s">
        <v>15</v>
      </c>
      <c r="F44" s="24" t="s">
        <v>179</v>
      </c>
      <c r="G44" s="16">
        <v>2</v>
      </c>
      <c r="H44" s="17">
        <v>13.5</v>
      </c>
      <c r="I44" s="18">
        <v>2.5000000000000001E-2</v>
      </c>
      <c r="J44" s="19" t="s">
        <v>181</v>
      </c>
      <c r="K44" s="15" t="s">
        <v>180</v>
      </c>
      <c r="L44" s="43">
        <v>980</v>
      </c>
    </row>
    <row r="45" spans="1:12" ht="15" customHeight="1">
      <c r="A45" s="15" t="s">
        <v>35</v>
      </c>
      <c r="B45" s="22" t="s">
        <v>182</v>
      </c>
      <c r="C45" s="23" t="s">
        <v>177</v>
      </c>
      <c r="D45" s="14" t="s">
        <v>183</v>
      </c>
      <c r="E45" s="25" t="s">
        <v>32</v>
      </c>
      <c r="F45" s="24" t="s">
        <v>184</v>
      </c>
      <c r="G45" s="16">
        <v>4</v>
      </c>
      <c r="H45" s="17">
        <v>23.5</v>
      </c>
      <c r="I45" s="18">
        <v>4.4249999999999998E-2</v>
      </c>
      <c r="J45" s="19" t="s">
        <v>186</v>
      </c>
      <c r="K45" s="15" t="s">
        <v>185</v>
      </c>
      <c r="L45" s="43">
        <v>4520</v>
      </c>
    </row>
    <row r="46" spans="1:12" ht="15" customHeight="1">
      <c r="A46" s="15" t="s">
        <v>24</v>
      </c>
      <c r="B46" s="22" t="s">
        <v>187</v>
      </c>
      <c r="C46" s="23" t="s">
        <v>177</v>
      </c>
      <c r="D46" s="14" t="s">
        <v>188</v>
      </c>
      <c r="E46" s="25" t="s">
        <v>32</v>
      </c>
      <c r="F46" s="24" t="s">
        <v>189</v>
      </c>
      <c r="G46" s="16">
        <v>2</v>
      </c>
      <c r="H46" s="17">
        <v>23.5</v>
      </c>
      <c r="I46" s="18">
        <v>4.2000000000000003E-2</v>
      </c>
      <c r="J46" s="19" t="s">
        <v>191</v>
      </c>
      <c r="K46" s="15" t="s">
        <v>190</v>
      </c>
      <c r="L46" s="43">
        <v>1980</v>
      </c>
    </row>
    <row r="47" spans="1:12" ht="15" customHeight="1">
      <c r="A47" s="15" t="s">
        <v>24</v>
      </c>
      <c r="B47" s="22" t="s">
        <v>187</v>
      </c>
      <c r="C47" s="23" t="s">
        <v>177</v>
      </c>
      <c r="D47" s="14" t="s">
        <v>192</v>
      </c>
      <c r="E47" s="25" t="s">
        <v>32</v>
      </c>
      <c r="F47" s="24" t="s">
        <v>193</v>
      </c>
      <c r="G47" s="16">
        <v>2</v>
      </c>
      <c r="H47" s="17">
        <v>21</v>
      </c>
      <c r="I47" s="18">
        <v>3.7999999999999999E-2</v>
      </c>
      <c r="J47" s="19" t="s">
        <v>194</v>
      </c>
      <c r="K47" s="15" t="s">
        <v>190</v>
      </c>
      <c r="L47" s="43">
        <v>1870</v>
      </c>
    </row>
    <row r="48" spans="1:12" ht="15" customHeight="1">
      <c r="A48" s="15" t="s">
        <v>24</v>
      </c>
      <c r="B48" s="22" t="s">
        <v>187</v>
      </c>
      <c r="C48" s="23" t="s">
        <v>177</v>
      </c>
      <c r="D48" s="14" t="s">
        <v>195</v>
      </c>
      <c r="E48" s="25" t="s">
        <v>32</v>
      </c>
      <c r="F48" s="24" t="s">
        <v>196</v>
      </c>
      <c r="G48" s="16">
        <v>2</v>
      </c>
      <c r="H48" s="17">
        <v>19</v>
      </c>
      <c r="I48" s="18">
        <v>2.7E-2</v>
      </c>
      <c r="J48" s="19" t="s">
        <v>198</v>
      </c>
      <c r="K48" s="15" t="s">
        <v>197</v>
      </c>
      <c r="L48" s="43">
        <v>1550</v>
      </c>
    </row>
    <row r="49" spans="1:12" ht="15" customHeight="1">
      <c r="A49" s="15" t="s">
        <v>24</v>
      </c>
      <c r="B49" s="22" t="s">
        <v>187</v>
      </c>
      <c r="C49" s="23" t="s">
        <v>177</v>
      </c>
      <c r="D49" s="14" t="s">
        <v>199</v>
      </c>
      <c r="E49" s="25" t="s">
        <v>32</v>
      </c>
      <c r="F49" s="24" t="s">
        <v>200</v>
      </c>
      <c r="G49" s="16">
        <v>3</v>
      </c>
      <c r="H49" s="17">
        <v>21</v>
      </c>
      <c r="I49" s="18">
        <v>3.6333333333333336E-2</v>
      </c>
      <c r="J49" s="19" t="s">
        <v>202</v>
      </c>
      <c r="K49" s="15" t="s">
        <v>201</v>
      </c>
      <c r="L49" s="43">
        <v>2430</v>
      </c>
    </row>
    <row r="50" spans="1:12" ht="15" customHeight="1">
      <c r="A50" s="15" t="s">
        <v>35</v>
      </c>
      <c r="B50" s="22" t="s">
        <v>203</v>
      </c>
      <c r="C50" s="23" t="s">
        <v>177</v>
      </c>
      <c r="D50" s="14" t="s">
        <v>204</v>
      </c>
      <c r="E50" s="25" t="s">
        <v>205</v>
      </c>
      <c r="F50" s="24" t="s">
        <v>206</v>
      </c>
      <c r="G50" s="16">
        <v>4</v>
      </c>
      <c r="H50" s="17">
        <v>26.5</v>
      </c>
      <c r="I50" s="18">
        <v>4.0250000000000001E-2</v>
      </c>
      <c r="J50" s="19" t="s">
        <v>207</v>
      </c>
      <c r="K50" s="15" t="s">
        <v>185</v>
      </c>
      <c r="L50" s="43">
        <v>3480</v>
      </c>
    </row>
    <row r="51" spans="1:12" ht="15" customHeight="1">
      <c r="A51" s="15" t="s">
        <v>24</v>
      </c>
      <c r="B51" s="22" t="s">
        <v>208</v>
      </c>
      <c r="C51" s="23" t="s">
        <v>177</v>
      </c>
      <c r="D51" s="14" t="s">
        <v>209</v>
      </c>
      <c r="E51" s="25" t="s">
        <v>205</v>
      </c>
      <c r="F51" s="24" t="s">
        <v>210</v>
      </c>
      <c r="G51" s="16">
        <v>2</v>
      </c>
      <c r="H51" s="17">
        <v>24</v>
      </c>
      <c r="I51" s="18">
        <v>4.2000000000000003E-2</v>
      </c>
      <c r="J51" s="19" t="s">
        <v>211</v>
      </c>
      <c r="K51" s="15" t="s">
        <v>190</v>
      </c>
      <c r="L51" s="43">
        <v>1550</v>
      </c>
    </row>
    <row r="52" spans="1:12" ht="15" customHeight="1">
      <c r="A52" s="15" t="s">
        <v>24</v>
      </c>
      <c r="B52" s="22" t="s">
        <v>208</v>
      </c>
      <c r="C52" s="23" t="s">
        <v>177</v>
      </c>
      <c r="D52" s="14" t="s">
        <v>212</v>
      </c>
      <c r="E52" s="25" t="s">
        <v>205</v>
      </c>
      <c r="F52" s="24" t="s">
        <v>213</v>
      </c>
      <c r="G52" s="16">
        <v>2</v>
      </c>
      <c r="H52" s="17">
        <v>21.5</v>
      </c>
      <c r="I52" s="18">
        <v>3.7999999999999999E-2</v>
      </c>
      <c r="J52" s="19" t="s">
        <v>214</v>
      </c>
      <c r="K52" s="15" t="s">
        <v>190</v>
      </c>
      <c r="L52" s="43">
        <v>1450</v>
      </c>
    </row>
    <row r="53" spans="1:12" ht="15" customHeight="1">
      <c r="A53" s="15" t="s">
        <v>24</v>
      </c>
      <c r="B53" s="22" t="s">
        <v>208</v>
      </c>
      <c r="C53" s="23" t="s">
        <v>177</v>
      </c>
      <c r="D53" s="14" t="s">
        <v>215</v>
      </c>
      <c r="E53" s="25" t="s">
        <v>205</v>
      </c>
      <c r="F53" s="24" t="s">
        <v>216</v>
      </c>
      <c r="G53" s="16">
        <v>2</v>
      </c>
      <c r="H53" s="17">
        <v>19</v>
      </c>
      <c r="I53" s="18">
        <v>2.7E-2</v>
      </c>
      <c r="J53" s="19" t="s">
        <v>217</v>
      </c>
      <c r="K53" s="15" t="s">
        <v>197</v>
      </c>
      <c r="L53" s="43">
        <v>1280</v>
      </c>
    </row>
    <row r="54" spans="1:12" ht="15" customHeight="1">
      <c r="A54" s="15" t="s">
        <v>24</v>
      </c>
      <c r="B54" s="22" t="s">
        <v>208</v>
      </c>
      <c r="C54" s="23" t="s">
        <v>177</v>
      </c>
      <c r="D54" s="14" t="s">
        <v>218</v>
      </c>
      <c r="E54" s="25" t="s">
        <v>205</v>
      </c>
      <c r="F54" s="24" t="s">
        <v>219</v>
      </c>
      <c r="G54" s="16">
        <v>3</v>
      </c>
      <c r="H54" s="17">
        <v>22</v>
      </c>
      <c r="I54" s="18">
        <v>3.6333333333333336E-2</v>
      </c>
      <c r="J54" s="19" t="s">
        <v>220</v>
      </c>
      <c r="K54" s="15" t="s">
        <v>201</v>
      </c>
      <c r="L54" s="43">
        <v>2100</v>
      </c>
    </row>
    <row r="55" spans="1:12" ht="15" customHeight="1">
      <c r="A55" s="15" t="s">
        <v>35</v>
      </c>
      <c r="B55" s="22" t="s">
        <v>221</v>
      </c>
      <c r="C55" s="23" t="s">
        <v>177</v>
      </c>
      <c r="D55" s="14" t="s">
        <v>183</v>
      </c>
      <c r="E55" s="25" t="s">
        <v>80</v>
      </c>
      <c r="F55" s="24" t="s">
        <v>222</v>
      </c>
      <c r="G55" s="16">
        <v>4</v>
      </c>
      <c r="H55" s="17">
        <v>23.5</v>
      </c>
      <c r="I55" s="18">
        <v>4.4249999999999998E-2</v>
      </c>
      <c r="J55" s="19" t="s">
        <v>223</v>
      </c>
      <c r="K55" s="15" t="s">
        <v>185</v>
      </c>
      <c r="L55" s="43">
        <v>4520</v>
      </c>
    </row>
    <row r="56" spans="1:12" ht="15" customHeight="1">
      <c r="A56" s="15" t="s">
        <v>24</v>
      </c>
      <c r="B56" s="22" t="s">
        <v>224</v>
      </c>
      <c r="C56" s="23" t="s">
        <v>177</v>
      </c>
      <c r="D56" s="14" t="s">
        <v>188</v>
      </c>
      <c r="E56" s="25" t="s">
        <v>80</v>
      </c>
      <c r="F56" s="24" t="s">
        <v>225</v>
      </c>
      <c r="G56" s="16">
        <v>2</v>
      </c>
      <c r="H56" s="17">
        <v>23.5</v>
      </c>
      <c r="I56" s="18">
        <v>4.2000000000000003E-2</v>
      </c>
      <c r="J56" s="19" t="s">
        <v>226</v>
      </c>
      <c r="K56" s="15" t="s">
        <v>190</v>
      </c>
      <c r="L56" s="43">
        <v>1980</v>
      </c>
    </row>
    <row r="57" spans="1:12" ht="15" customHeight="1">
      <c r="A57" s="15" t="s">
        <v>24</v>
      </c>
      <c r="B57" s="22" t="s">
        <v>224</v>
      </c>
      <c r="C57" s="23" t="s">
        <v>177</v>
      </c>
      <c r="D57" s="14" t="s">
        <v>192</v>
      </c>
      <c r="E57" s="25" t="s">
        <v>80</v>
      </c>
      <c r="F57" s="24" t="s">
        <v>227</v>
      </c>
      <c r="G57" s="16">
        <v>2</v>
      </c>
      <c r="H57" s="17">
        <v>21</v>
      </c>
      <c r="I57" s="18">
        <v>3.7999999999999999E-2</v>
      </c>
      <c r="J57" s="19" t="s">
        <v>228</v>
      </c>
      <c r="K57" s="15" t="s">
        <v>190</v>
      </c>
      <c r="L57" s="43">
        <v>1870</v>
      </c>
    </row>
    <row r="58" spans="1:12" ht="15" customHeight="1">
      <c r="A58" s="15" t="s">
        <v>24</v>
      </c>
      <c r="B58" s="22" t="s">
        <v>224</v>
      </c>
      <c r="C58" s="23" t="s">
        <v>177</v>
      </c>
      <c r="D58" s="14" t="s">
        <v>195</v>
      </c>
      <c r="E58" s="25" t="s">
        <v>80</v>
      </c>
      <c r="F58" s="24" t="s">
        <v>229</v>
      </c>
      <c r="G58" s="16">
        <v>2</v>
      </c>
      <c r="H58" s="17">
        <v>19</v>
      </c>
      <c r="I58" s="18">
        <v>2.7E-2</v>
      </c>
      <c r="J58" s="19" t="s">
        <v>230</v>
      </c>
      <c r="K58" s="15" t="s">
        <v>197</v>
      </c>
      <c r="L58" s="43">
        <v>1550</v>
      </c>
    </row>
    <row r="59" spans="1:12" ht="15" customHeight="1">
      <c r="A59" s="15" t="s">
        <v>24</v>
      </c>
      <c r="B59" s="22" t="s">
        <v>224</v>
      </c>
      <c r="C59" s="23" t="s">
        <v>177</v>
      </c>
      <c r="D59" s="14" t="s">
        <v>199</v>
      </c>
      <c r="E59" s="25" t="s">
        <v>80</v>
      </c>
      <c r="F59" s="24" t="s">
        <v>231</v>
      </c>
      <c r="G59" s="16">
        <v>3</v>
      </c>
      <c r="H59" s="17">
        <v>21</v>
      </c>
      <c r="I59" s="18">
        <v>3.6333333333333336E-2</v>
      </c>
      <c r="J59" s="19" t="s">
        <v>232</v>
      </c>
      <c r="K59" s="15" t="s">
        <v>201</v>
      </c>
      <c r="L59" s="43">
        <v>2430</v>
      </c>
    </row>
    <row r="60" spans="1:12" ht="15" customHeight="1">
      <c r="A60" s="15" t="s">
        <v>131</v>
      </c>
      <c r="B60" s="22" t="s">
        <v>233</v>
      </c>
      <c r="C60" s="23" t="s">
        <v>177</v>
      </c>
      <c r="D60" s="14" t="s">
        <v>178</v>
      </c>
      <c r="E60" s="26" t="s">
        <v>234</v>
      </c>
      <c r="F60" s="24" t="s">
        <v>235</v>
      </c>
      <c r="G60" s="16">
        <v>2</v>
      </c>
      <c r="H60" s="17">
        <v>13.5</v>
      </c>
      <c r="I60" s="18">
        <v>2.5000000000000001E-2</v>
      </c>
      <c r="J60" s="19" t="s">
        <v>236</v>
      </c>
      <c r="K60" s="15" t="s">
        <v>180</v>
      </c>
      <c r="L60" s="43">
        <v>980</v>
      </c>
    </row>
    <row r="61" spans="1:12" ht="15" customHeight="1">
      <c r="A61" s="15" t="s">
        <v>35</v>
      </c>
      <c r="B61" s="22" t="s">
        <v>237</v>
      </c>
      <c r="C61" s="23" t="s">
        <v>177</v>
      </c>
      <c r="D61" s="14" t="s">
        <v>204</v>
      </c>
      <c r="E61" s="26" t="s">
        <v>234</v>
      </c>
      <c r="F61" s="24" t="s">
        <v>238</v>
      </c>
      <c r="G61" s="16">
        <v>4</v>
      </c>
      <c r="H61" s="17">
        <v>26.5</v>
      </c>
      <c r="I61" s="18">
        <v>4.0250000000000001E-2</v>
      </c>
      <c r="J61" s="19" t="s">
        <v>239</v>
      </c>
      <c r="K61" s="15" t="s">
        <v>185</v>
      </c>
      <c r="L61" s="43">
        <v>3480</v>
      </c>
    </row>
    <row r="62" spans="1:12" ht="15" customHeight="1">
      <c r="A62" s="15" t="s">
        <v>24</v>
      </c>
      <c r="B62" s="22" t="s">
        <v>240</v>
      </c>
      <c r="C62" s="23" t="s">
        <v>177</v>
      </c>
      <c r="D62" s="14" t="s">
        <v>209</v>
      </c>
      <c r="E62" s="26" t="s">
        <v>234</v>
      </c>
      <c r="F62" s="24" t="s">
        <v>241</v>
      </c>
      <c r="G62" s="16">
        <v>2</v>
      </c>
      <c r="H62" s="17">
        <v>24</v>
      </c>
      <c r="I62" s="18">
        <v>4.2000000000000003E-2</v>
      </c>
      <c r="J62" s="19" t="s">
        <v>242</v>
      </c>
      <c r="K62" s="15" t="s">
        <v>190</v>
      </c>
      <c r="L62" s="43">
        <v>1550</v>
      </c>
    </row>
    <row r="63" spans="1:12" ht="15" customHeight="1">
      <c r="A63" s="15" t="s">
        <v>24</v>
      </c>
      <c r="B63" s="22" t="s">
        <v>240</v>
      </c>
      <c r="C63" s="23" t="s">
        <v>177</v>
      </c>
      <c r="D63" s="14" t="s">
        <v>212</v>
      </c>
      <c r="E63" s="26" t="s">
        <v>234</v>
      </c>
      <c r="F63" s="24" t="s">
        <v>243</v>
      </c>
      <c r="G63" s="16">
        <v>2</v>
      </c>
      <c r="H63" s="17">
        <v>21.5</v>
      </c>
      <c r="I63" s="18">
        <v>3.7999999999999999E-2</v>
      </c>
      <c r="J63" s="19" t="s">
        <v>244</v>
      </c>
      <c r="K63" s="15" t="s">
        <v>190</v>
      </c>
      <c r="L63" s="43">
        <v>1450</v>
      </c>
    </row>
    <row r="64" spans="1:12" ht="15" customHeight="1">
      <c r="A64" s="15" t="s">
        <v>24</v>
      </c>
      <c r="B64" s="22" t="s">
        <v>240</v>
      </c>
      <c r="C64" s="23" t="s">
        <v>177</v>
      </c>
      <c r="D64" s="14" t="s">
        <v>215</v>
      </c>
      <c r="E64" s="26" t="s">
        <v>234</v>
      </c>
      <c r="F64" s="24" t="s">
        <v>245</v>
      </c>
      <c r="G64" s="16">
        <v>2</v>
      </c>
      <c r="H64" s="17">
        <v>19</v>
      </c>
      <c r="I64" s="18">
        <v>2.7E-2</v>
      </c>
      <c r="J64" s="19" t="s">
        <v>246</v>
      </c>
      <c r="K64" s="15" t="s">
        <v>197</v>
      </c>
      <c r="L64" s="43">
        <v>1280</v>
      </c>
    </row>
    <row r="65" spans="1:12" ht="15" customHeight="1">
      <c r="A65" s="15" t="s">
        <v>24</v>
      </c>
      <c r="B65" s="22" t="s">
        <v>240</v>
      </c>
      <c r="C65" s="23" t="s">
        <v>177</v>
      </c>
      <c r="D65" s="14" t="s">
        <v>218</v>
      </c>
      <c r="E65" s="26" t="s">
        <v>234</v>
      </c>
      <c r="F65" s="24" t="s">
        <v>247</v>
      </c>
      <c r="G65" s="16">
        <v>3</v>
      </c>
      <c r="H65" s="17">
        <v>22</v>
      </c>
      <c r="I65" s="18">
        <v>3.6333333333333336E-2</v>
      </c>
      <c r="J65" s="19" t="s">
        <v>248</v>
      </c>
      <c r="K65" s="15" t="s">
        <v>201</v>
      </c>
      <c r="L65" s="43">
        <v>2100</v>
      </c>
    </row>
    <row r="66" spans="1:12" ht="15" customHeight="1">
      <c r="A66" s="15" t="s">
        <v>35</v>
      </c>
      <c r="B66" s="22" t="s">
        <v>249</v>
      </c>
      <c r="C66" s="23" t="s">
        <v>177</v>
      </c>
      <c r="D66" s="14" t="s">
        <v>183</v>
      </c>
      <c r="E66" s="25" t="s">
        <v>62</v>
      </c>
      <c r="F66" s="24" t="s">
        <v>250</v>
      </c>
      <c r="G66" s="16">
        <v>4</v>
      </c>
      <c r="H66" s="17">
        <v>23.5</v>
      </c>
      <c r="I66" s="18">
        <v>4.4249999999999998E-2</v>
      </c>
      <c r="J66" s="19" t="s">
        <v>251</v>
      </c>
      <c r="K66" s="15" t="s">
        <v>185</v>
      </c>
      <c r="L66" s="43">
        <v>4520</v>
      </c>
    </row>
    <row r="67" spans="1:12" ht="15" customHeight="1">
      <c r="A67" s="15" t="s">
        <v>24</v>
      </c>
      <c r="B67" s="22" t="s">
        <v>252</v>
      </c>
      <c r="C67" s="23" t="s">
        <v>177</v>
      </c>
      <c r="D67" s="14" t="s">
        <v>188</v>
      </c>
      <c r="E67" s="25" t="s">
        <v>62</v>
      </c>
      <c r="F67" s="24" t="s">
        <v>253</v>
      </c>
      <c r="G67" s="16">
        <v>2</v>
      </c>
      <c r="H67" s="17">
        <v>23.5</v>
      </c>
      <c r="I67" s="18">
        <v>4.2000000000000003E-2</v>
      </c>
      <c r="J67" s="19" t="s">
        <v>254</v>
      </c>
      <c r="K67" s="15" t="s">
        <v>190</v>
      </c>
      <c r="L67" s="43">
        <v>1980</v>
      </c>
    </row>
    <row r="68" spans="1:12" ht="15" customHeight="1">
      <c r="A68" s="15" t="s">
        <v>24</v>
      </c>
      <c r="B68" s="22" t="s">
        <v>252</v>
      </c>
      <c r="C68" s="23" t="s">
        <v>177</v>
      </c>
      <c r="D68" s="14" t="s">
        <v>192</v>
      </c>
      <c r="E68" s="25" t="s">
        <v>62</v>
      </c>
      <c r="F68" s="24" t="s">
        <v>255</v>
      </c>
      <c r="G68" s="16">
        <v>2</v>
      </c>
      <c r="H68" s="17">
        <v>21</v>
      </c>
      <c r="I68" s="18">
        <v>3.7999999999999999E-2</v>
      </c>
      <c r="J68" s="19" t="s">
        <v>256</v>
      </c>
      <c r="K68" s="15" t="s">
        <v>190</v>
      </c>
      <c r="L68" s="43">
        <v>1870</v>
      </c>
    </row>
    <row r="69" spans="1:12" ht="15" customHeight="1">
      <c r="A69" s="15" t="s">
        <v>24</v>
      </c>
      <c r="B69" s="22" t="s">
        <v>252</v>
      </c>
      <c r="C69" s="23" t="s">
        <v>177</v>
      </c>
      <c r="D69" s="14" t="s">
        <v>195</v>
      </c>
      <c r="E69" s="25" t="s">
        <v>62</v>
      </c>
      <c r="F69" s="24" t="s">
        <v>257</v>
      </c>
      <c r="G69" s="16">
        <v>2</v>
      </c>
      <c r="H69" s="17">
        <v>19</v>
      </c>
      <c r="I69" s="18">
        <v>2.7E-2</v>
      </c>
      <c r="J69" s="19" t="s">
        <v>258</v>
      </c>
      <c r="K69" s="15" t="s">
        <v>197</v>
      </c>
      <c r="L69" s="43">
        <v>1550</v>
      </c>
    </row>
    <row r="70" spans="1:12" ht="15" customHeight="1">
      <c r="A70" s="15" t="s">
        <v>24</v>
      </c>
      <c r="B70" s="22" t="s">
        <v>252</v>
      </c>
      <c r="C70" s="23" t="s">
        <v>177</v>
      </c>
      <c r="D70" s="14" t="s">
        <v>199</v>
      </c>
      <c r="E70" s="25" t="s">
        <v>62</v>
      </c>
      <c r="F70" s="24" t="s">
        <v>259</v>
      </c>
      <c r="G70" s="16">
        <v>3</v>
      </c>
      <c r="H70" s="17">
        <v>21</v>
      </c>
      <c r="I70" s="18">
        <v>3.6333333333333336E-2</v>
      </c>
      <c r="J70" s="19" t="s">
        <v>260</v>
      </c>
      <c r="K70" s="15" t="s">
        <v>201</v>
      </c>
      <c r="L70" s="43">
        <v>2430</v>
      </c>
    </row>
    <row r="71" spans="1:12" ht="15" customHeight="1">
      <c r="A71" s="15" t="s">
        <v>131</v>
      </c>
      <c r="B71" s="22" t="s">
        <v>261</v>
      </c>
      <c r="C71" s="23" t="s">
        <v>177</v>
      </c>
      <c r="D71" s="14" t="s">
        <v>178</v>
      </c>
      <c r="E71" s="26" t="s">
        <v>262</v>
      </c>
      <c r="F71" s="24" t="s">
        <v>263</v>
      </c>
      <c r="G71" s="16">
        <v>2</v>
      </c>
      <c r="H71" s="17">
        <v>13.5</v>
      </c>
      <c r="I71" s="18">
        <v>2.5000000000000001E-2</v>
      </c>
      <c r="J71" s="19" t="s">
        <v>264</v>
      </c>
      <c r="K71" s="15" t="s">
        <v>180</v>
      </c>
      <c r="L71" s="43">
        <v>980</v>
      </c>
    </row>
    <row r="72" spans="1:12" ht="15" customHeight="1">
      <c r="A72" s="15" t="s">
        <v>35</v>
      </c>
      <c r="B72" s="22" t="s">
        <v>265</v>
      </c>
      <c r="C72" s="23" t="s">
        <v>177</v>
      </c>
      <c r="D72" s="14" t="s">
        <v>204</v>
      </c>
      <c r="E72" s="26" t="s">
        <v>262</v>
      </c>
      <c r="F72" s="24" t="s">
        <v>266</v>
      </c>
      <c r="G72" s="16">
        <v>4</v>
      </c>
      <c r="H72" s="17">
        <v>26.5</v>
      </c>
      <c r="I72" s="18">
        <v>4.0250000000000001E-2</v>
      </c>
      <c r="J72" s="19" t="s">
        <v>267</v>
      </c>
      <c r="K72" s="15" t="s">
        <v>185</v>
      </c>
      <c r="L72" s="43">
        <v>3480</v>
      </c>
    </row>
    <row r="73" spans="1:12" ht="15" customHeight="1">
      <c r="A73" s="15" t="s">
        <v>24</v>
      </c>
      <c r="B73" s="22" t="s">
        <v>268</v>
      </c>
      <c r="C73" s="23" t="s">
        <v>177</v>
      </c>
      <c r="D73" s="14" t="s">
        <v>209</v>
      </c>
      <c r="E73" s="26" t="s">
        <v>262</v>
      </c>
      <c r="F73" s="24" t="s">
        <v>269</v>
      </c>
      <c r="G73" s="16">
        <v>2</v>
      </c>
      <c r="H73" s="17">
        <v>24</v>
      </c>
      <c r="I73" s="18">
        <v>4.2000000000000003E-2</v>
      </c>
      <c r="J73" s="19" t="s">
        <v>270</v>
      </c>
      <c r="K73" s="15" t="s">
        <v>190</v>
      </c>
      <c r="L73" s="43">
        <v>1550</v>
      </c>
    </row>
    <row r="74" spans="1:12" ht="15" customHeight="1">
      <c r="A74" s="15" t="s">
        <v>24</v>
      </c>
      <c r="B74" s="22" t="s">
        <v>268</v>
      </c>
      <c r="C74" s="23" t="s">
        <v>177</v>
      </c>
      <c r="D74" s="14" t="s">
        <v>212</v>
      </c>
      <c r="E74" s="26" t="s">
        <v>262</v>
      </c>
      <c r="F74" s="24" t="s">
        <v>271</v>
      </c>
      <c r="G74" s="16">
        <v>2</v>
      </c>
      <c r="H74" s="17">
        <v>21.5</v>
      </c>
      <c r="I74" s="18">
        <v>3.7999999999999999E-2</v>
      </c>
      <c r="J74" s="19" t="s">
        <v>272</v>
      </c>
      <c r="K74" s="15" t="s">
        <v>190</v>
      </c>
      <c r="L74" s="43">
        <v>1450</v>
      </c>
    </row>
    <row r="75" spans="1:12" ht="15" customHeight="1">
      <c r="A75" s="15" t="s">
        <v>24</v>
      </c>
      <c r="B75" s="22" t="s">
        <v>268</v>
      </c>
      <c r="C75" s="23" t="s">
        <v>177</v>
      </c>
      <c r="D75" s="14" t="s">
        <v>215</v>
      </c>
      <c r="E75" s="26" t="s">
        <v>262</v>
      </c>
      <c r="F75" s="24" t="s">
        <v>273</v>
      </c>
      <c r="G75" s="16">
        <v>2</v>
      </c>
      <c r="H75" s="17">
        <v>19</v>
      </c>
      <c r="I75" s="18">
        <v>2.7E-2</v>
      </c>
      <c r="J75" s="19" t="s">
        <v>274</v>
      </c>
      <c r="K75" s="15" t="s">
        <v>197</v>
      </c>
      <c r="L75" s="43">
        <v>1280</v>
      </c>
    </row>
    <row r="76" spans="1:12" ht="15" customHeight="1">
      <c r="A76" s="15" t="s">
        <v>24</v>
      </c>
      <c r="B76" s="22" t="s">
        <v>268</v>
      </c>
      <c r="C76" s="23" t="s">
        <v>177</v>
      </c>
      <c r="D76" s="14" t="s">
        <v>218</v>
      </c>
      <c r="E76" s="26" t="s">
        <v>262</v>
      </c>
      <c r="F76" s="24" t="s">
        <v>275</v>
      </c>
      <c r="G76" s="16">
        <v>3</v>
      </c>
      <c r="H76" s="17">
        <v>22</v>
      </c>
      <c r="I76" s="18">
        <v>3.6333333333333336E-2</v>
      </c>
      <c r="J76" s="19" t="s">
        <v>276</v>
      </c>
      <c r="K76" s="15" t="s">
        <v>201</v>
      </c>
      <c r="L76" s="43">
        <v>2100</v>
      </c>
    </row>
    <row r="77" spans="1:12" ht="15" customHeight="1">
      <c r="A77" s="15" t="s">
        <v>35</v>
      </c>
      <c r="B77" s="22" t="s">
        <v>277</v>
      </c>
      <c r="C77" s="23" t="s">
        <v>177</v>
      </c>
      <c r="D77" s="14" t="s">
        <v>204</v>
      </c>
      <c r="E77" s="25" t="s">
        <v>278</v>
      </c>
      <c r="F77" s="24" t="s">
        <v>279</v>
      </c>
      <c r="G77" s="16">
        <v>4</v>
      </c>
      <c r="H77" s="17">
        <v>26.5</v>
      </c>
      <c r="I77" s="18">
        <v>4.0250000000000001E-2</v>
      </c>
      <c r="J77" s="19" t="s">
        <v>280</v>
      </c>
      <c r="K77" s="15" t="s">
        <v>185</v>
      </c>
      <c r="L77" s="43">
        <v>3480</v>
      </c>
    </row>
    <row r="78" spans="1:12" ht="15" customHeight="1">
      <c r="A78" s="15" t="s">
        <v>24</v>
      </c>
      <c r="B78" s="22" t="s">
        <v>281</v>
      </c>
      <c r="C78" s="23" t="s">
        <v>177</v>
      </c>
      <c r="D78" s="14" t="s">
        <v>209</v>
      </c>
      <c r="E78" s="25" t="s">
        <v>278</v>
      </c>
      <c r="F78" s="24" t="s">
        <v>282</v>
      </c>
      <c r="G78" s="16">
        <v>2</v>
      </c>
      <c r="H78" s="17">
        <v>24</v>
      </c>
      <c r="I78" s="18">
        <v>4.2000000000000003E-2</v>
      </c>
      <c r="J78" s="19" t="s">
        <v>283</v>
      </c>
      <c r="K78" s="15" t="s">
        <v>190</v>
      </c>
      <c r="L78" s="43">
        <v>1550</v>
      </c>
    </row>
    <row r="79" spans="1:12" ht="15" customHeight="1">
      <c r="A79" s="15" t="s">
        <v>24</v>
      </c>
      <c r="B79" s="22" t="s">
        <v>281</v>
      </c>
      <c r="C79" s="23" t="s">
        <v>177</v>
      </c>
      <c r="D79" s="14" t="s">
        <v>212</v>
      </c>
      <c r="E79" s="25" t="s">
        <v>278</v>
      </c>
      <c r="F79" s="24" t="s">
        <v>284</v>
      </c>
      <c r="G79" s="16">
        <v>2</v>
      </c>
      <c r="H79" s="17">
        <v>21.5</v>
      </c>
      <c r="I79" s="18">
        <v>3.7999999999999999E-2</v>
      </c>
      <c r="J79" s="19" t="s">
        <v>285</v>
      </c>
      <c r="K79" s="15" t="s">
        <v>190</v>
      </c>
      <c r="L79" s="43">
        <v>1450</v>
      </c>
    </row>
    <row r="80" spans="1:12" ht="15" customHeight="1">
      <c r="A80" s="15" t="s">
        <v>24</v>
      </c>
      <c r="B80" s="22" t="s">
        <v>281</v>
      </c>
      <c r="C80" s="23" t="s">
        <v>177</v>
      </c>
      <c r="D80" s="14" t="s">
        <v>215</v>
      </c>
      <c r="E80" s="25" t="s">
        <v>278</v>
      </c>
      <c r="F80" s="24" t="s">
        <v>286</v>
      </c>
      <c r="G80" s="16">
        <v>2</v>
      </c>
      <c r="H80" s="17">
        <v>19</v>
      </c>
      <c r="I80" s="18">
        <v>2.7E-2</v>
      </c>
      <c r="J80" s="19" t="s">
        <v>287</v>
      </c>
      <c r="K80" s="15" t="s">
        <v>197</v>
      </c>
      <c r="L80" s="43">
        <v>1280</v>
      </c>
    </row>
    <row r="81" spans="1:12" ht="15" customHeight="1">
      <c r="A81" s="15" t="s">
        <v>24</v>
      </c>
      <c r="B81" s="22" t="s">
        <v>281</v>
      </c>
      <c r="C81" s="23" t="s">
        <v>177</v>
      </c>
      <c r="D81" s="14" t="s">
        <v>218</v>
      </c>
      <c r="E81" s="25" t="s">
        <v>278</v>
      </c>
      <c r="F81" s="24" t="s">
        <v>288</v>
      </c>
      <c r="G81" s="16">
        <v>3</v>
      </c>
      <c r="H81" s="17">
        <v>22</v>
      </c>
      <c r="I81" s="18">
        <v>3.6333333333333336E-2</v>
      </c>
      <c r="J81" s="19" t="s">
        <v>289</v>
      </c>
      <c r="K81" s="15" t="s">
        <v>201</v>
      </c>
      <c r="L81" s="43">
        <v>2100</v>
      </c>
    </row>
    <row r="82" spans="1:12" ht="15" customHeight="1">
      <c r="A82" s="15" t="s">
        <v>131</v>
      </c>
      <c r="B82" s="22" t="s">
        <v>290</v>
      </c>
      <c r="C82" s="23" t="s">
        <v>177</v>
      </c>
      <c r="D82" s="14" t="s">
        <v>178</v>
      </c>
      <c r="E82" s="25" t="s">
        <v>291</v>
      </c>
      <c r="F82" s="24" t="s">
        <v>292</v>
      </c>
      <c r="G82" s="16">
        <v>2</v>
      </c>
      <c r="H82" s="17">
        <v>13.5</v>
      </c>
      <c r="I82" s="18">
        <v>2.5000000000000001E-2</v>
      </c>
      <c r="J82" s="19" t="s">
        <v>293</v>
      </c>
      <c r="K82" s="15" t="s">
        <v>180</v>
      </c>
      <c r="L82" s="43">
        <v>980</v>
      </c>
    </row>
    <row r="83" spans="1:12" ht="15" customHeight="1">
      <c r="A83" s="15" t="s">
        <v>298</v>
      </c>
      <c r="B83" s="22" t="s">
        <v>294</v>
      </c>
      <c r="C83" s="15" t="s">
        <v>295</v>
      </c>
      <c r="D83" s="15" t="s">
        <v>17</v>
      </c>
      <c r="E83" s="25" t="s">
        <v>205</v>
      </c>
      <c r="F83" s="15" t="s">
        <v>296</v>
      </c>
      <c r="G83" s="16">
        <v>8</v>
      </c>
      <c r="H83" s="17">
        <v>22.781624999999998</v>
      </c>
      <c r="I83" s="18">
        <v>3.8625E-2</v>
      </c>
      <c r="J83" s="19" t="s">
        <v>299</v>
      </c>
      <c r="K83" s="15" t="s">
        <v>297</v>
      </c>
      <c r="L83" s="43">
        <v>5920</v>
      </c>
    </row>
    <row r="84" spans="1:12" ht="15" customHeight="1">
      <c r="A84" s="15" t="s">
        <v>298</v>
      </c>
      <c r="B84" s="22" t="s">
        <v>300</v>
      </c>
      <c r="C84" s="15" t="s">
        <v>295</v>
      </c>
      <c r="D84" s="15" t="s">
        <v>17</v>
      </c>
      <c r="E84" s="25" t="s">
        <v>278</v>
      </c>
      <c r="F84" s="15" t="s">
        <v>301</v>
      </c>
      <c r="G84" s="16">
        <v>8</v>
      </c>
      <c r="H84" s="17">
        <v>22.781624999999998</v>
      </c>
      <c r="I84" s="18">
        <v>3.8625E-2</v>
      </c>
      <c r="J84" s="19" t="s">
        <v>302</v>
      </c>
      <c r="K84" s="15" t="s">
        <v>297</v>
      </c>
      <c r="L84" s="43">
        <v>5920</v>
      </c>
    </row>
    <row r="85" spans="1:12" ht="15" customHeight="1">
      <c r="A85" s="15" t="s">
        <v>298</v>
      </c>
      <c r="B85" s="22" t="s">
        <v>303</v>
      </c>
      <c r="C85" s="15" t="s">
        <v>304</v>
      </c>
      <c r="D85" s="15" t="s">
        <v>17</v>
      </c>
      <c r="E85" s="25" t="s">
        <v>205</v>
      </c>
      <c r="F85" s="15" t="s">
        <v>305</v>
      </c>
      <c r="G85" s="16">
        <v>7</v>
      </c>
      <c r="H85" s="17">
        <v>27.90285714285714</v>
      </c>
      <c r="I85" s="18">
        <v>4.4857142857142859E-2</v>
      </c>
      <c r="J85" s="19" t="s">
        <v>307</v>
      </c>
      <c r="K85" s="15" t="s">
        <v>306</v>
      </c>
      <c r="L85" s="43">
        <v>7350</v>
      </c>
    </row>
    <row r="86" spans="1:12" ht="15" customHeight="1">
      <c r="A86" s="15" t="s">
        <v>298</v>
      </c>
      <c r="B86" s="22" t="s">
        <v>308</v>
      </c>
      <c r="C86" s="15" t="s">
        <v>304</v>
      </c>
      <c r="D86" s="15" t="s">
        <v>17</v>
      </c>
      <c r="E86" s="25" t="s">
        <v>278</v>
      </c>
      <c r="F86" s="15" t="s">
        <v>309</v>
      </c>
      <c r="G86" s="16">
        <v>7</v>
      </c>
      <c r="H86" s="17">
        <v>27.90285714285714</v>
      </c>
      <c r="I86" s="18">
        <v>4.4857142857142859E-2</v>
      </c>
      <c r="J86" s="19" t="s">
        <v>310</v>
      </c>
      <c r="K86" s="15" t="s">
        <v>306</v>
      </c>
      <c r="L86" s="43">
        <v>7350</v>
      </c>
    </row>
    <row r="87" spans="1:12" ht="15" customHeight="1">
      <c r="A87" s="7"/>
      <c r="B87" s="4"/>
      <c r="C87" s="4" t="s">
        <v>17</v>
      </c>
      <c r="D87" s="5" t="s">
        <v>17</v>
      </c>
      <c r="E87" s="6" t="s">
        <v>17</v>
      </c>
      <c r="F87" s="7" t="s">
        <v>311</v>
      </c>
      <c r="G87" s="8"/>
      <c r="H87" s="9"/>
      <c r="I87" s="10"/>
      <c r="J87" s="11" t="s">
        <v>17</v>
      </c>
      <c r="K87" s="7" t="s">
        <v>17</v>
      </c>
      <c r="L87" s="42"/>
    </row>
    <row r="88" spans="1:12" ht="15" customHeight="1">
      <c r="A88" s="15" t="s">
        <v>317</v>
      </c>
      <c r="B88" s="22" t="s">
        <v>312</v>
      </c>
      <c r="C88" s="23" t="s">
        <v>313</v>
      </c>
      <c r="D88" s="14" t="s">
        <v>17</v>
      </c>
      <c r="E88" s="15" t="s">
        <v>314</v>
      </c>
      <c r="F88" s="27" t="s">
        <v>315</v>
      </c>
      <c r="G88" s="16">
        <v>8</v>
      </c>
      <c r="H88" s="17">
        <v>25.625</v>
      </c>
      <c r="I88" s="18">
        <v>5.1374999999999997E-2</v>
      </c>
      <c r="J88" s="19" t="s">
        <v>318</v>
      </c>
      <c r="K88" s="15" t="s">
        <v>316</v>
      </c>
      <c r="L88" s="43">
        <v>10059</v>
      </c>
    </row>
    <row r="89" spans="1:12" ht="15" customHeight="1">
      <c r="A89" s="15" t="s">
        <v>317</v>
      </c>
      <c r="B89" s="22" t="s">
        <v>319</v>
      </c>
      <c r="C89" s="23" t="s">
        <v>313</v>
      </c>
      <c r="D89" s="14" t="s">
        <v>17</v>
      </c>
      <c r="E89" s="15" t="s">
        <v>320</v>
      </c>
      <c r="F89" s="27" t="s">
        <v>321</v>
      </c>
      <c r="G89" s="16">
        <v>8</v>
      </c>
      <c r="H89" s="17">
        <v>25.625</v>
      </c>
      <c r="I89" s="18">
        <v>5.1374999999999997E-2</v>
      </c>
      <c r="J89" s="19" t="s">
        <v>322</v>
      </c>
      <c r="K89" s="15" t="s">
        <v>316</v>
      </c>
      <c r="L89" s="43">
        <v>10059</v>
      </c>
    </row>
    <row r="90" spans="1:12" ht="15" customHeight="1">
      <c r="A90" s="15" t="s">
        <v>317</v>
      </c>
      <c r="B90" s="22" t="s">
        <v>323</v>
      </c>
      <c r="C90" s="23" t="s">
        <v>313</v>
      </c>
      <c r="D90" s="14" t="s">
        <v>17</v>
      </c>
      <c r="E90" s="15" t="s">
        <v>324</v>
      </c>
      <c r="F90" s="27" t="s">
        <v>325</v>
      </c>
      <c r="G90" s="16">
        <v>8</v>
      </c>
      <c r="H90" s="17">
        <v>25.625</v>
      </c>
      <c r="I90" s="18">
        <v>5.1374999999999997E-2</v>
      </c>
      <c r="J90" s="19" t="s">
        <v>326</v>
      </c>
      <c r="K90" s="15" t="s">
        <v>316</v>
      </c>
      <c r="L90" s="43">
        <v>10059</v>
      </c>
    </row>
    <row r="91" spans="1:12" ht="15" customHeight="1">
      <c r="A91" s="15" t="s">
        <v>317</v>
      </c>
      <c r="B91" s="22" t="s">
        <v>327</v>
      </c>
      <c r="C91" s="23" t="s">
        <v>313</v>
      </c>
      <c r="D91" s="14" t="s">
        <v>17</v>
      </c>
      <c r="E91" s="15" t="s">
        <v>328</v>
      </c>
      <c r="F91" s="27" t="s">
        <v>329</v>
      </c>
      <c r="G91" s="16">
        <v>8</v>
      </c>
      <c r="H91" s="17">
        <v>25.625</v>
      </c>
      <c r="I91" s="18">
        <v>5.1374999999999997E-2</v>
      </c>
      <c r="J91" s="19" t="s">
        <v>330</v>
      </c>
      <c r="K91" s="15" t="s">
        <v>316</v>
      </c>
      <c r="L91" s="43">
        <v>10059</v>
      </c>
    </row>
    <row r="92" spans="1:12" ht="15" customHeight="1">
      <c r="A92" s="15" t="s">
        <v>317</v>
      </c>
      <c r="B92" s="22" t="s">
        <v>331</v>
      </c>
      <c r="C92" s="23" t="s">
        <v>313</v>
      </c>
      <c r="D92" s="14" t="s">
        <v>17</v>
      </c>
      <c r="E92" s="15" t="s">
        <v>332</v>
      </c>
      <c r="F92" s="27" t="s">
        <v>333</v>
      </c>
      <c r="G92" s="16">
        <v>8</v>
      </c>
      <c r="H92" s="17">
        <v>25.625</v>
      </c>
      <c r="I92" s="18">
        <v>5.1374999999999997E-2</v>
      </c>
      <c r="J92" s="19" t="s">
        <v>334</v>
      </c>
      <c r="K92" s="15" t="s">
        <v>316</v>
      </c>
      <c r="L92" s="43">
        <v>10059</v>
      </c>
    </row>
    <row r="93" spans="1:12" ht="15" customHeight="1">
      <c r="A93" s="15" t="s">
        <v>317</v>
      </c>
      <c r="B93" s="22" t="s">
        <v>335</v>
      </c>
      <c r="C93" s="23" t="s">
        <v>336</v>
      </c>
      <c r="D93" s="14" t="s">
        <v>17</v>
      </c>
      <c r="E93" s="15" t="s">
        <v>314</v>
      </c>
      <c r="F93" s="27" t="s">
        <v>337</v>
      </c>
      <c r="G93" s="16">
        <v>8</v>
      </c>
      <c r="H93" s="17">
        <v>23.125</v>
      </c>
      <c r="I93" s="18">
        <v>4.2750000000000003E-2</v>
      </c>
      <c r="J93" s="19" t="s">
        <v>338</v>
      </c>
      <c r="K93" s="15" t="s">
        <v>316</v>
      </c>
      <c r="L93" s="43">
        <v>9398</v>
      </c>
    </row>
    <row r="94" spans="1:12" ht="15" customHeight="1">
      <c r="A94" s="15" t="s">
        <v>317</v>
      </c>
      <c r="B94" s="22" t="s">
        <v>339</v>
      </c>
      <c r="C94" s="23" t="s">
        <v>336</v>
      </c>
      <c r="D94" s="14" t="s">
        <v>17</v>
      </c>
      <c r="E94" s="15" t="s">
        <v>320</v>
      </c>
      <c r="F94" s="27" t="s">
        <v>340</v>
      </c>
      <c r="G94" s="16">
        <v>8</v>
      </c>
      <c r="H94" s="17">
        <v>23.125</v>
      </c>
      <c r="I94" s="18">
        <v>4.2750000000000003E-2</v>
      </c>
      <c r="J94" s="19" t="s">
        <v>341</v>
      </c>
      <c r="K94" s="15" t="s">
        <v>316</v>
      </c>
      <c r="L94" s="43">
        <v>9398</v>
      </c>
    </row>
    <row r="95" spans="1:12" ht="15" customHeight="1">
      <c r="A95" s="15" t="s">
        <v>317</v>
      </c>
      <c r="B95" s="22" t="s">
        <v>342</v>
      </c>
      <c r="C95" s="23" t="s">
        <v>336</v>
      </c>
      <c r="D95" s="14" t="s">
        <v>17</v>
      </c>
      <c r="E95" s="15" t="s">
        <v>324</v>
      </c>
      <c r="F95" s="27" t="s">
        <v>343</v>
      </c>
      <c r="G95" s="16">
        <v>8</v>
      </c>
      <c r="H95" s="17">
        <v>23.125</v>
      </c>
      <c r="I95" s="18">
        <v>4.2750000000000003E-2</v>
      </c>
      <c r="J95" s="19" t="s">
        <v>344</v>
      </c>
      <c r="K95" s="15" t="s">
        <v>316</v>
      </c>
      <c r="L95" s="43">
        <v>9398</v>
      </c>
    </row>
    <row r="96" spans="1:12" ht="15" customHeight="1">
      <c r="A96" s="15" t="s">
        <v>317</v>
      </c>
      <c r="B96" s="22" t="s">
        <v>345</v>
      </c>
      <c r="C96" s="23" t="s">
        <v>336</v>
      </c>
      <c r="D96" s="14" t="s">
        <v>17</v>
      </c>
      <c r="E96" s="15" t="s">
        <v>328</v>
      </c>
      <c r="F96" s="27" t="s">
        <v>346</v>
      </c>
      <c r="G96" s="16">
        <v>8</v>
      </c>
      <c r="H96" s="17">
        <v>23.125</v>
      </c>
      <c r="I96" s="18">
        <v>4.2750000000000003E-2</v>
      </c>
      <c r="J96" s="19" t="s">
        <v>347</v>
      </c>
      <c r="K96" s="15" t="s">
        <v>316</v>
      </c>
      <c r="L96" s="43">
        <v>9398</v>
      </c>
    </row>
    <row r="97" spans="1:12" ht="15" customHeight="1">
      <c r="A97" s="15" t="s">
        <v>317</v>
      </c>
      <c r="B97" s="22" t="s">
        <v>348</v>
      </c>
      <c r="C97" s="23" t="s">
        <v>336</v>
      </c>
      <c r="D97" s="14" t="s">
        <v>17</v>
      </c>
      <c r="E97" s="15" t="s">
        <v>332</v>
      </c>
      <c r="F97" s="27" t="s">
        <v>349</v>
      </c>
      <c r="G97" s="16">
        <v>8</v>
      </c>
      <c r="H97" s="17">
        <v>23.125</v>
      </c>
      <c r="I97" s="18">
        <v>4.2750000000000003E-2</v>
      </c>
      <c r="J97" s="19" t="s">
        <v>350</v>
      </c>
      <c r="K97" s="15" t="s">
        <v>316</v>
      </c>
      <c r="L97" s="43">
        <v>9398</v>
      </c>
    </row>
    <row r="98" spans="1:12" ht="15" customHeight="1">
      <c r="A98" s="15" t="s">
        <v>97</v>
      </c>
      <c r="B98" s="22" t="s">
        <v>351</v>
      </c>
      <c r="C98" s="28" t="s">
        <v>352</v>
      </c>
      <c r="D98" s="15" t="s">
        <v>353</v>
      </c>
      <c r="E98" s="15" t="s">
        <v>205</v>
      </c>
      <c r="F98" s="23" t="s">
        <v>354</v>
      </c>
      <c r="G98" s="16">
        <v>3</v>
      </c>
      <c r="H98" s="17">
        <v>10.666666666666666</v>
      </c>
      <c r="I98" s="18">
        <v>3.0666666666666665E-2</v>
      </c>
      <c r="J98" s="19" t="s">
        <v>356</v>
      </c>
      <c r="K98" s="15" t="s">
        <v>355</v>
      </c>
      <c r="L98" s="43">
        <v>1426</v>
      </c>
    </row>
    <row r="99" spans="1:12" ht="15" customHeight="1">
      <c r="A99" s="15" t="s">
        <v>97</v>
      </c>
      <c r="B99" s="22" t="s">
        <v>351</v>
      </c>
      <c r="C99" s="28" t="s">
        <v>352</v>
      </c>
      <c r="D99" s="15" t="s">
        <v>357</v>
      </c>
      <c r="E99" s="15" t="s">
        <v>205</v>
      </c>
      <c r="F99" s="23" t="s">
        <v>358</v>
      </c>
      <c r="G99" s="16">
        <v>3</v>
      </c>
      <c r="H99" s="17">
        <v>15.333333333333334</v>
      </c>
      <c r="I99" s="18">
        <v>4.2333333333333334E-2</v>
      </c>
      <c r="J99" s="19" t="s">
        <v>360</v>
      </c>
      <c r="K99" s="15" t="s">
        <v>359</v>
      </c>
      <c r="L99" s="43">
        <v>1989</v>
      </c>
    </row>
    <row r="100" spans="1:12" ht="15" customHeight="1">
      <c r="A100" s="15" t="s">
        <v>97</v>
      </c>
      <c r="B100" s="22" t="s">
        <v>351</v>
      </c>
      <c r="C100" s="28" t="s">
        <v>352</v>
      </c>
      <c r="D100" s="15" t="s">
        <v>361</v>
      </c>
      <c r="E100" s="15" t="s">
        <v>205</v>
      </c>
      <c r="F100" s="23" t="s">
        <v>362</v>
      </c>
      <c r="G100" s="16">
        <v>3</v>
      </c>
      <c r="H100" s="17">
        <v>19.333333333333332</v>
      </c>
      <c r="I100" s="18">
        <v>4.8333333333333332E-2</v>
      </c>
      <c r="J100" s="19" t="s">
        <v>364</v>
      </c>
      <c r="K100" s="15" t="s">
        <v>363</v>
      </c>
      <c r="L100" s="43">
        <v>2523</v>
      </c>
    </row>
    <row r="101" spans="1:12" ht="15" customHeight="1">
      <c r="A101" s="15" t="s">
        <v>369</v>
      </c>
      <c r="B101" s="22" t="s">
        <v>365</v>
      </c>
      <c r="C101" s="28" t="s">
        <v>352</v>
      </c>
      <c r="D101" s="15" t="s">
        <v>366</v>
      </c>
      <c r="E101" s="15" t="s">
        <v>205</v>
      </c>
      <c r="F101" s="23" t="s">
        <v>367</v>
      </c>
      <c r="G101" s="16">
        <v>3</v>
      </c>
      <c r="H101" s="17">
        <v>22.666666666666668</v>
      </c>
      <c r="I101" s="18">
        <v>7.1333333333333332E-2</v>
      </c>
      <c r="J101" s="19" t="s">
        <v>370</v>
      </c>
      <c r="K101" s="15" t="s">
        <v>368</v>
      </c>
      <c r="L101" s="43">
        <v>4088</v>
      </c>
    </row>
    <row r="102" spans="1:12" ht="15" customHeight="1">
      <c r="A102" s="15" t="s">
        <v>375</v>
      </c>
      <c r="B102" s="22" t="s">
        <v>371</v>
      </c>
      <c r="C102" s="28" t="s">
        <v>352</v>
      </c>
      <c r="D102" s="15" t="s">
        <v>372</v>
      </c>
      <c r="E102" s="15" t="s">
        <v>205</v>
      </c>
      <c r="F102" s="29" t="s">
        <v>373</v>
      </c>
      <c r="G102" s="16">
        <v>3</v>
      </c>
      <c r="H102" s="17">
        <v>15.333333333333334</v>
      </c>
      <c r="I102" s="18">
        <v>2.8666666666666663E-2</v>
      </c>
      <c r="J102" s="19" t="s">
        <v>376</v>
      </c>
      <c r="K102" s="15" t="s">
        <v>374</v>
      </c>
      <c r="L102" s="43">
        <v>2083</v>
      </c>
    </row>
    <row r="103" spans="1:12" ht="15" customHeight="1">
      <c r="A103" s="15" t="s">
        <v>375</v>
      </c>
      <c r="B103" s="22" t="s">
        <v>371</v>
      </c>
      <c r="C103" s="28" t="s">
        <v>352</v>
      </c>
      <c r="D103" s="15" t="s">
        <v>377</v>
      </c>
      <c r="E103" s="15" t="s">
        <v>205</v>
      </c>
      <c r="F103" s="23" t="s">
        <v>378</v>
      </c>
      <c r="G103" s="16">
        <v>2</v>
      </c>
      <c r="H103" s="17">
        <v>36.5</v>
      </c>
      <c r="I103" s="18">
        <v>6.5000000000000002E-2</v>
      </c>
      <c r="J103" s="19" t="s">
        <v>380</v>
      </c>
      <c r="K103" s="15" t="s">
        <v>379</v>
      </c>
      <c r="L103" s="43">
        <v>3175</v>
      </c>
    </row>
    <row r="104" spans="1:12" ht="15" customHeight="1">
      <c r="A104" s="15" t="s">
        <v>375</v>
      </c>
      <c r="B104" s="22" t="s">
        <v>371</v>
      </c>
      <c r="C104" s="28" t="s">
        <v>352</v>
      </c>
      <c r="D104" s="15" t="s">
        <v>381</v>
      </c>
      <c r="E104" s="15" t="s">
        <v>205</v>
      </c>
      <c r="F104" s="23" t="s">
        <v>382</v>
      </c>
      <c r="G104" s="16">
        <v>4</v>
      </c>
      <c r="H104" s="17">
        <v>45.75</v>
      </c>
      <c r="I104" s="18">
        <v>7.6249999999999998E-2</v>
      </c>
      <c r="J104" s="19" t="s">
        <v>384</v>
      </c>
      <c r="K104" s="15" t="s">
        <v>383</v>
      </c>
      <c r="L104" s="43">
        <v>6572</v>
      </c>
    </row>
    <row r="105" spans="1:12" ht="15" customHeight="1">
      <c r="A105" s="15" t="s">
        <v>131</v>
      </c>
      <c r="B105" s="22" t="s">
        <v>385</v>
      </c>
      <c r="C105" s="28" t="s">
        <v>352</v>
      </c>
      <c r="D105" s="15" t="s">
        <v>386</v>
      </c>
      <c r="E105" s="15" t="s">
        <v>205</v>
      </c>
      <c r="F105" s="23" t="s">
        <v>387</v>
      </c>
      <c r="G105" s="16">
        <v>2</v>
      </c>
      <c r="H105" s="17">
        <v>15.5</v>
      </c>
      <c r="I105" s="18">
        <v>3.7499999999999999E-2</v>
      </c>
      <c r="J105" s="19" t="s">
        <v>389</v>
      </c>
      <c r="K105" s="15" t="s">
        <v>388</v>
      </c>
      <c r="L105" s="43">
        <v>1782</v>
      </c>
    </row>
    <row r="106" spans="1:12" ht="15" customHeight="1">
      <c r="A106" s="15" t="s">
        <v>394</v>
      </c>
      <c r="B106" s="22" t="s">
        <v>390</v>
      </c>
      <c r="C106" s="28" t="s">
        <v>352</v>
      </c>
      <c r="D106" s="15" t="s">
        <v>391</v>
      </c>
      <c r="E106" s="15" t="s">
        <v>205</v>
      </c>
      <c r="F106" s="23" t="s">
        <v>392</v>
      </c>
      <c r="G106" s="16">
        <v>3</v>
      </c>
      <c r="H106" s="17">
        <v>11.666666666666666</v>
      </c>
      <c r="I106" s="18">
        <v>3.3999999999999996E-2</v>
      </c>
      <c r="J106" s="19" t="s">
        <v>395</v>
      </c>
      <c r="K106" s="15" t="s">
        <v>393</v>
      </c>
      <c r="L106" s="43">
        <v>2562</v>
      </c>
    </row>
    <row r="107" spans="1:12" ht="15" customHeight="1">
      <c r="A107" s="15" t="s">
        <v>394</v>
      </c>
      <c r="B107" s="22" t="s">
        <v>390</v>
      </c>
      <c r="C107" s="28" t="s">
        <v>352</v>
      </c>
      <c r="D107" s="15" t="s">
        <v>396</v>
      </c>
      <c r="E107" s="15" t="s">
        <v>205</v>
      </c>
      <c r="F107" s="23" t="s">
        <v>397</v>
      </c>
      <c r="G107" s="16">
        <v>3</v>
      </c>
      <c r="H107" s="17">
        <v>13.333333333333334</v>
      </c>
      <c r="I107" s="18">
        <v>4.1666666666666664E-2</v>
      </c>
      <c r="J107" s="19" t="s">
        <v>399</v>
      </c>
      <c r="K107" s="15" t="s">
        <v>398</v>
      </c>
      <c r="L107" s="43">
        <v>2668</v>
      </c>
    </row>
    <row r="108" spans="1:12" ht="15" customHeight="1">
      <c r="A108" s="15" t="s">
        <v>394</v>
      </c>
      <c r="B108" s="22" t="s">
        <v>390</v>
      </c>
      <c r="C108" s="28" t="s">
        <v>352</v>
      </c>
      <c r="D108" s="15" t="s">
        <v>400</v>
      </c>
      <c r="E108" s="15" t="s">
        <v>205</v>
      </c>
      <c r="F108" s="23" t="s">
        <v>401</v>
      </c>
      <c r="G108" s="16">
        <v>3</v>
      </c>
      <c r="H108" s="17">
        <v>8.3333333333333339</v>
      </c>
      <c r="I108" s="18">
        <v>5.8666666666666666E-2</v>
      </c>
      <c r="J108" s="19" t="s">
        <v>403</v>
      </c>
      <c r="K108" s="15" t="s">
        <v>402</v>
      </c>
      <c r="L108" s="43">
        <v>1515</v>
      </c>
    </row>
    <row r="109" spans="1:12" ht="15" customHeight="1">
      <c r="A109" s="15" t="s">
        <v>35</v>
      </c>
      <c r="B109" s="22" t="s">
        <v>404</v>
      </c>
      <c r="C109" s="28" t="s">
        <v>352</v>
      </c>
      <c r="D109" s="15" t="s">
        <v>405</v>
      </c>
      <c r="E109" s="15" t="s">
        <v>205</v>
      </c>
      <c r="F109" s="23" t="s">
        <v>406</v>
      </c>
      <c r="G109" s="16">
        <v>3</v>
      </c>
      <c r="H109" s="17">
        <v>8.3333333333333339</v>
      </c>
      <c r="I109" s="18">
        <v>2.5333333333333333E-2</v>
      </c>
      <c r="J109" s="19" t="s">
        <v>408</v>
      </c>
      <c r="K109" s="15" t="s">
        <v>407</v>
      </c>
      <c r="L109" s="43">
        <v>1771</v>
      </c>
    </row>
    <row r="110" spans="1:12" ht="15" customHeight="1">
      <c r="A110" s="15" t="s">
        <v>24</v>
      </c>
      <c r="B110" s="22" t="s">
        <v>409</v>
      </c>
      <c r="C110" s="28" t="s">
        <v>352</v>
      </c>
      <c r="D110" s="15" t="s">
        <v>410</v>
      </c>
      <c r="E110" s="15" t="s">
        <v>205</v>
      </c>
      <c r="F110" s="23" t="s">
        <v>411</v>
      </c>
      <c r="G110" s="16">
        <v>4</v>
      </c>
      <c r="H110" s="17">
        <v>25.75</v>
      </c>
      <c r="I110" s="18">
        <v>9.7750000000000004E-2</v>
      </c>
      <c r="J110" s="19" t="s">
        <v>412</v>
      </c>
      <c r="K110" s="15" t="s">
        <v>170</v>
      </c>
      <c r="L110" s="43">
        <v>4456</v>
      </c>
    </row>
    <row r="111" spans="1:12" ht="15" customHeight="1">
      <c r="A111" s="15" t="s">
        <v>24</v>
      </c>
      <c r="B111" s="22" t="s">
        <v>409</v>
      </c>
      <c r="C111" s="28" t="s">
        <v>352</v>
      </c>
      <c r="D111" s="15" t="s">
        <v>413</v>
      </c>
      <c r="E111" s="15" t="s">
        <v>205</v>
      </c>
      <c r="F111" s="23" t="s">
        <v>414</v>
      </c>
      <c r="G111" s="16">
        <v>4</v>
      </c>
      <c r="H111" s="17">
        <v>23.75</v>
      </c>
      <c r="I111" s="18">
        <v>6.7250000000000004E-2</v>
      </c>
      <c r="J111" s="19" t="s">
        <v>415</v>
      </c>
      <c r="K111" s="15" t="s">
        <v>174</v>
      </c>
      <c r="L111" s="43">
        <v>4556</v>
      </c>
    </row>
    <row r="112" spans="1:12" ht="15" customHeight="1">
      <c r="A112" s="15" t="s">
        <v>24</v>
      </c>
      <c r="B112" s="22" t="s">
        <v>409</v>
      </c>
      <c r="C112" s="28" t="s">
        <v>352</v>
      </c>
      <c r="D112" s="15" t="s">
        <v>416</v>
      </c>
      <c r="E112" s="15" t="s">
        <v>205</v>
      </c>
      <c r="F112" s="23" t="s">
        <v>417</v>
      </c>
      <c r="G112" s="16">
        <v>4</v>
      </c>
      <c r="H112" s="17">
        <v>17.25</v>
      </c>
      <c r="I112" s="18">
        <v>6.0499999999999998E-2</v>
      </c>
      <c r="J112" s="19" t="s">
        <v>419</v>
      </c>
      <c r="K112" s="15" t="s">
        <v>418</v>
      </c>
      <c r="L112" s="43">
        <v>3531</v>
      </c>
    </row>
    <row r="113" spans="1:12" ht="15" customHeight="1">
      <c r="A113" s="15" t="s">
        <v>24</v>
      </c>
      <c r="B113" s="22" t="s">
        <v>409</v>
      </c>
      <c r="C113" s="28" t="s">
        <v>352</v>
      </c>
      <c r="D113" s="15" t="s">
        <v>420</v>
      </c>
      <c r="E113" s="15" t="s">
        <v>205</v>
      </c>
      <c r="F113" s="23" t="s">
        <v>421</v>
      </c>
      <c r="G113" s="16">
        <v>3</v>
      </c>
      <c r="H113" s="17">
        <v>21.333333333333332</v>
      </c>
      <c r="I113" s="18">
        <v>7.4999999999999997E-2</v>
      </c>
      <c r="J113" s="19" t="s">
        <v>422</v>
      </c>
      <c r="K113" s="15" t="s">
        <v>144</v>
      </c>
      <c r="L113" s="43">
        <v>2963</v>
      </c>
    </row>
    <row r="114" spans="1:12" ht="15" customHeight="1">
      <c r="A114" s="15" t="s">
        <v>24</v>
      </c>
      <c r="B114" s="22" t="s">
        <v>423</v>
      </c>
      <c r="C114" s="28" t="s">
        <v>352</v>
      </c>
      <c r="D114" s="15" t="s">
        <v>424</v>
      </c>
      <c r="E114" s="15" t="s">
        <v>205</v>
      </c>
      <c r="F114" s="23" t="s">
        <v>425</v>
      </c>
      <c r="G114" s="16">
        <v>4</v>
      </c>
      <c r="H114" s="17">
        <v>13.5</v>
      </c>
      <c r="I114" s="18">
        <v>3.7749999999999999E-2</v>
      </c>
      <c r="J114" s="19" t="s">
        <v>426</v>
      </c>
      <c r="K114" s="15" t="s">
        <v>148</v>
      </c>
      <c r="L114" s="43">
        <v>4406</v>
      </c>
    </row>
    <row r="115" spans="1:12" ht="15" customHeight="1">
      <c r="A115" s="15" t="s">
        <v>24</v>
      </c>
      <c r="B115" s="22" t="s">
        <v>423</v>
      </c>
      <c r="C115" s="28" t="s">
        <v>352</v>
      </c>
      <c r="D115" s="15" t="s">
        <v>427</v>
      </c>
      <c r="E115" s="15" t="s">
        <v>205</v>
      </c>
      <c r="F115" s="23" t="s">
        <v>428</v>
      </c>
      <c r="G115" s="16">
        <v>2</v>
      </c>
      <c r="H115" s="17">
        <v>14</v>
      </c>
      <c r="I115" s="18">
        <v>3.3000000000000002E-2</v>
      </c>
      <c r="J115" s="19" t="s">
        <v>430</v>
      </c>
      <c r="K115" s="15" t="s">
        <v>429</v>
      </c>
      <c r="L115" s="43">
        <v>1437</v>
      </c>
    </row>
    <row r="116" spans="1:12" ht="15" customHeight="1">
      <c r="A116" s="15" t="s">
        <v>24</v>
      </c>
      <c r="B116" s="22" t="s">
        <v>423</v>
      </c>
      <c r="C116" s="28" t="s">
        <v>352</v>
      </c>
      <c r="D116" s="15" t="s">
        <v>431</v>
      </c>
      <c r="E116" s="15" t="s">
        <v>205</v>
      </c>
      <c r="F116" s="23" t="s">
        <v>432</v>
      </c>
      <c r="G116" s="16">
        <v>4</v>
      </c>
      <c r="H116" s="17">
        <v>13.75</v>
      </c>
      <c r="I116" s="18">
        <v>4.9500000000000002E-2</v>
      </c>
      <c r="J116" s="19" t="s">
        <v>433</v>
      </c>
      <c r="K116" s="15" t="s">
        <v>148</v>
      </c>
      <c r="L116" s="43">
        <v>3019</v>
      </c>
    </row>
    <row r="117" spans="1:12" ht="15" customHeight="1">
      <c r="A117" s="15" t="s">
        <v>97</v>
      </c>
      <c r="B117" s="22" t="s">
        <v>434</v>
      </c>
      <c r="C117" s="28" t="s">
        <v>435</v>
      </c>
      <c r="D117" s="15" t="s">
        <v>436</v>
      </c>
      <c r="E117" s="15" t="s">
        <v>437</v>
      </c>
      <c r="F117" s="23" t="s">
        <v>438</v>
      </c>
      <c r="G117" s="16">
        <v>3</v>
      </c>
      <c r="H117" s="30">
        <v>0</v>
      </c>
      <c r="I117" s="18">
        <v>0.02</v>
      </c>
      <c r="J117" s="16" t="s">
        <v>440</v>
      </c>
      <c r="K117" s="15" t="s">
        <v>439</v>
      </c>
      <c r="L117" s="43">
        <v>1505</v>
      </c>
    </row>
    <row r="118" spans="1:12" ht="15" customHeight="1">
      <c r="A118" s="15" t="s">
        <v>97</v>
      </c>
      <c r="B118" s="22" t="s">
        <v>434</v>
      </c>
      <c r="C118" s="28" t="s">
        <v>435</v>
      </c>
      <c r="D118" s="15" t="s">
        <v>441</v>
      </c>
      <c r="E118" s="15" t="s">
        <v>437</v>
      </c>
      <c r="F118" s="23" t="s">
        <v>442</v>
      </c>
      <c r="G118" s="16">
        <v>4</v>
      </c>
      <c r="H118" s="30">
        <v>0</v>
      </c>
      <c r="I118" s="18">
        <v>2.4750000000000001E-2</v>
      </c>
      <c r="J118" s="16" t="s">
        <v>444</v>
      </c>
      <c r="K118" s="15" t="s">
        <v>443</v>
      </c>
      <c r="L118" s="43">
        <v>2351</v>
      </c>
    </row>
    <row r="119" spans="1:12" ht="15" customHeight="1">
      <c r="A119" s="15" t="s">
        <v>369</v>
      </c>
      <c r="B119" s="22" t="s">
        <v>445</v>
      </c>
      <c r="C119" s="28" t="s">
        <v>435</v>
      </c>
      <c r="D119" s="15" t="s">
        <v>446</v>
      </c>
      <c r="E119" s="15" t="s">
        <v>437</v>
      </c>
      <c r="F119" s="23" t="s">
        <v>447</v>
      </c>
      <c r="G119" s="16">
        <v>3</v>
      </c>
      <c r="H119" s="17">
        <v>12.333333333333334</v>
      </c>
      <c r="I119" s="18">
        <v>2.4333333333333332E-2</v>
      </c>
      <c r="J119" s="19" t="s">
        <v>449</v>
      </c>
      <c r="K119" s="15" t="s">
        <v>448</v>
      </c>
      <c r="L119" s="43">
        <v>2603</v>
      </c>
    </row>
    <row r="120" spans="1:12" ht="15" customHeight="1">
      <c r="A120" s="15" t="s">
        <v>369</v>
      </c>
      <c r="B120" s="22" t="s">
        <v>445</v>
      </c>
      <c r="C120" s="28" t="s">
        <v>435</v>
      </c>
      <c r="D120" s="15" t="s">
        <v>450</v>
      </c>
      <c r="E120" s="15" t="s">
        <v>437</v>
      </c>
      <c r="F120" s="23" t="s">
        <v>451</v>
      </c>
      <c r="G120" s="16">
        <v>3</v>
      </c>
      <c r="H120" s="17">
        <v>18</v>
      </c>
      <c r="I120" s="18">
        <v>3.4333333333333334E-2</v>
      </c>
      <c r="J120" s="19" t="s">
        <v>453</v>
      </c>
      <c r="K120" s="15" t="s">
        <v>452</v>
      </c>
      <c r="L120" s="43">
        <v>3692</v>
      </c>
    </row>
    <row r="121" spans="1:12" ht="15" customHeight="1">
      <c r="A121" s="15" t="s">
        <v>375</v>
      </c>
      <c r="B121" s="22" t="s">
        <v>454</v>
      </c>
      <c r="C121" s="28" t="s">
        <v>435</v>
      </c>
      <c r="D121" s="15" t="s">
        <v>455</v>
      </c>
      <c r="E121" s="15" t="s">
        <v>437</v>
      </c>
      <c r="F121" s="29" t="s">
        <v>456</v>
      </c>
      <c r="G121" s="16">
        <v>4</v>
      </c>
      <c r="H121" s="17">
        <v>13.1455</v>
      </c>
      <c r="I121" s="18">
        <v>2.5250000000000002E-2</v>
      </c>
      <c r="J121" s="19" t="s">
        <v>458</v>
      </c>
      <c r="K121" s="15" t="s">
        <v>457</v>
      </c>
      <c r="L121" s="43">
        <v>2675</v>
      </c>
    </row>
    <row r="122" spans="1:12" ht="15" customHeight="1">
      <c r="A122" s="15" t="s">
        <v>375</v>
      </c>
      <c r="B122" s="22" t="s">
        <v>454</v>
      </c>
      <c r="C122" s="28" t="s">
        <v>435</v>
      </c>
      <c r="D122" s="15" t="s">
        <v>459</v>
      </c>
      <c r="E122" s="15" t="s">
        <v>437</v>
      </c>
      <c r="F122" s="23" t="s">
        <v>460</v>
      </c>
      <c r="G122" s="16">
        <v>4</v>
      </c>
      <c r="H122" s="17">
        <v>18.756</v>
      </c>
      <c r="I122" s="18">
        <v>3.925E-2</v>
      </c>
      <c r="J122" s="19" t="s">
        <v>461</v>
      </c>
      <c r="K122" s="15" t="s">
        <v>379</v>
      </c>
      <c r="L122" s="43">
        <v>3460</v>
      </c>
    </row>
    <row r="123" spans="1:12" ht="15" customHeight="1">
      <c r="A123" s="15" t="s">
        <v>375</v>
      </c>
      <c r="B123" s="22" t="s">
        <v>454</v>
      </c>
      <c r="C123" s="28" t="s">
        <v>435</v>
      </c>
      <c r="D123" s="15" t="s">
        <v>462</v>
      </c>
      <c r="E123" s="15" t="s">
        <v>437</v>
      </c>
      <c r="F123" s="23" t="s">
        <v>463</v>
      </c>
      <c r="G123" s="16">
        <v>5</v>
      </c>
      <c r="H123" s="17">
        <v>31.4</v>
      </c>
      <c r="I123" s="18">
        <v>5.7399999999999993E-2</v>
      </c>
      <c r="J123" s="19" t="s">
        <v>464</v>
      </c>
      <c r="K123" s="15" t="s">
        <v>383</v>
      </c>
      <c r="L123" s="43">
        <v>7462</v>
      </c>
    </row>
    <row r="124" spans="1:12" ht="15" customHeight="1">
      <c r="A124" s="15" t="s">
        <v>375</v>
      </c>
      <c r="B124" s="22" t="s">
        <v>454</v>
      </c>
      <c r="C124" s="28" t="s">
        <v>435</v>
      </c>
      <c r="D124" s="15" t="s">
        <v>465</v>
      </c>
      <c r="E124" s="15" t="s">
        <v>437</v>
      </c>
      <c r="F124" s="23" t="s">
        <v>466</v>
      </c>
      <c r="G124" s="16">
        <v>4</v>
      </c>
      <c r="H124" s="17">
        <v>18.75</v>
      </c>
      <c r="I124" s="18">
        <v>3.3250000000000002E-2</v>
      </c>
      <c r="J124" s="19" t="s">
        <v>467</v>
      </c>
      <c r="K124" s="15" t="s">
        <v>383</v>
      </c>
      <c r="L124" s="43">
        <v>3327</v>
      </c>
    </row>
    <row r="125" spans="1:12" ht="15" customHeight="1">
      <c r="A125" s="15" t="s">
        <v>35</v>
      </c>
      <c r="B125" s="22" t="s">
        <v>468</v>
      </c>
      <c r="C125" s="28" t="s">
        <v>435</v>
      </c>
      <c r="D125" s="15" t="s">
        <v>469</v>
      </c>
      <c r="E125" s="15" t="s">
        <v>437</v>
      </c>
      <c r="F125" s="23" t="s">
        <v>470</v>
      </c>
      <c r="G125" s="16">
        <v>3</v>
      </c>
      <c r="H125" s="17">
        <v>6.333333333333333</v>
      </c>
      <c r="I125" s="18">
        <v>1.4333333333333332E-2</v>
      </c>
      <c r="J125" s="19" t="s">
        <v>472</v>
      </c>
      <c r="K125" s="15" t="s">
        <v>471</v>
      </c>
      <c r="L125" s="43">
        <v>1488</v>
      </c>
    </row>
    <row r="126" spans="1:12" ht="15" customHeight="1">
      <c r="A126" s="15" t="s">
        <v>24</v>
      </c>
      <c r="B126" s="22" t="s">
        <v>473</v>
      </c>
      <c r="C126" s="28" t="s">
        <v>435</v>
      </c>
      <c r="D126" s="15" t="s">
        <v>474</v>
      </c>
      <c r="E126" s="15" t="s">
        <v>437</v>
      </c>
      <c r="F126" s="23" t="s">
        <v>475</v>
      </c>
      <c r="G126" s="16">
        <v>3</v>
      </c>
      <c r="H126" s="17">
        <v>12.666666666666666</v>
      </c>
      <c r="I126" s="18">
        <v>2.6333333333333334E-2</v>
      </c>
      <c r="J126" s="19" t="s">
        <v>477</v>
      </c>
      <c r="K126" s="15" t="s">
        <v>476</v>
      </c>
      <c r="L126" s="43">
        <v>2372</v>
      </c>
    </row>
    <row r="127" spans="1:12" ht="15" customHeight="1">
      <c r="A127" s="15" t="s">
        <v>24</v>
      </c>
      <c r="B127" s="22" t="s">
        <v>473</v>
      </c>
      <c r="C127" s="28" t="s">
        <v>435</v>
      </c>
      <c r="D127" s="15" t="s">
        <v>478</v>
      </c>
      <c r="E127" s="15" t="s">
        <v>437</v>
      </c>
      <c r="F127" s="23" t="s">
        <v>479</v>
      </c>
      <c r="G127" s="16">
        <v>3</v>
      </c>
      <c r="H127" s="17">
        <v>16.633333333333333</v>
      </c>
      <c r="I127" s="18">
        <v>3.5999999999999997E-2</v>
      </c>
      <c r="J127" s="19" t="s">
        <v>481</v>
      </c>
      <c r="K127" s="15" t="s">
        <v>480</v>
      </c>
      <c r="L127" s="43">
        <v>2765</v>
      </c>
    </row>
    <row r="128" spans="1:12" ht="15" customHeight="1">
      <c r="A128" s="15" t="s">
        <v>24</v>
      </c>
      <c r="B128" s="22" t="s">
        <v>473</v>
      </c>
      <c r="C128" s="28" t="s">
        <v>435</v>
      </c>
      <c r="D128" s="15" t="s">
        <v>482</v>
      </c>
      <c r="E128" s="15" t="s">
        <v>437</v>
      </c>
      <c r="F128" s="23" t="s">
        <v>483</v>
      </c>
      <c r="G128" s="16">
        <v>3</v>
      </c>
      <c r="H128" s="17">
        <v>18.580000000000002</v>
      </c>
      <c r="I128" s="18">
        <v>4.0666666666666663E-2</v>
      </c>
      <c r="J128" s="19" t="s">
        <v>485</v>
      </c>
      <c r="K128" s="15" t="s">
        <v>484</v>
      </c>
      <c r="L128" s="43">
        <v>4367</v>
      </c>
    </row>
    <row r="129" spans="1:12" ht="15" customHeight="1">
      <c r="A129" s="15" t="s">
        <v>24</v>
      </c>
      <c r="B129" s="22" t="s">
        <v>473</v>
      </c>
      <c r="C129" s="28" t="s">
        <v>435</v>
      </c>
      <c r="D129" s="15" t="s">
        <v>486</v>
      </c>
      <c r="E129" s="15" t="s">
        <v>437</v>
      </c>
      <c r="F129" s="23" t="s">
        <v>487</v>
      </c>
      <c r="G129" s="16">
        <v>4</v>
      </c>
      <c r="H129" s="17">
        <v>21.875</v>
      </c>
      <c r="I129" s="18">
        <v>4.2250000000000003E-2</v>
      </c>
      <c r="J129" s="16" t="s">
        <v>489</v>
      </c>
      <c r="K129" s="15" t="s">
        <v>488</v>
      </c>
      <c r="L129" s="43">
        <v>4409</v>
      </c>
    </row>
    <row r="130" spans="1:12" ht="15" customHeight="1">
      <c r="A130" s="15" t="s">
        <v>97</v>
      </c>
      <c r="B130" s="22" t="s">
        <v>490</v>
      </c>
      <c r="C130" s="28" t="s">
        <v>435</v>
      </c>
      <c r="D130" s="15" t="s">
        <v>436</v>
      </c>
      <c r="E130" s="15" t="s">
        <v>314</v>
      </c>
      <c r="F130" s="23" t="s">
        <v>491</v>
      </c>
      <c r="G130" s="16">
        <v>3</v>
      </c>
      <c r="H130" s="30">
        <v>0</v>
      </c>
      <c r="I130" s="18">
        <v>0.02</v>
      </c>
      <c r="J130" s="16" t="s">
        <v>492</v>
      </c>
      <c r="K130" s="15" t="s">
        <v>439</v>
      </c>
      <c r="L130" s="43">
        <v>1505</v>
      </c>
    </row>
    <row r="131" spans="1:12" ht="15" customHeight="1">
      <c r="A131" s="15" t="s">
        <v>97</v>
      </c>
      <c r="B131" s="22" t="s">
        <v>490</v>
      </c>
      <c r="C131" s="28" t="s">
        <v>435</v>
      </c>
      <c r="D131" s="15" t="s">
        <v>441</v>
      </c>
      <c r="E131" s="15" t="s">
        <v>314</v>
      </c>
      <c r="F131" s="23" t="s">
        <v>493</v>
      </c>
      <c r="G131" s="16">
        <v>4</v>
      </c>
      <c r="H131" s="30">
        <v>0</v>
      </c>
      <c r="I131" s="18">
        <v>2.4750000000000001E-2</v>
      </c>
      <c r="J131" s="16" t="s">
        <v>494</v>
      </c>
      <c r="K131" s="15" t="s">
        <v>443</v>
      </c>
      <c r="L131" s="43">
        <v>2351</v>
      </c>
    </row>
    <row r="132" spans="1:12" ht="15" customHeight="1">
      <c r="A132" s="15" t="s">
        <v>369</v>
      </c>
      <c r="B132" s="22" t="s">
        <v>495</v>
      </c>
      <c r="C132" s="28" t="s">
        <v>435</v>
      </c>
      <c r="D132" s="15" t="s">
        <v>446</v>
      </c>
      <c r="E132" s="15" t="s">
        <v>314</v>
      </c>
      <c r="F132" s="23" t="s">
        <v>496</v>
      </c>
      <c r="G132" s="16">
        <v>3</v>
      </c>
      <c r="H132" s="17">
        <v>12.333333333333334</v>
      </c>
      <c r="I132" s="18">
        <v>2.4333333333333332E-2</v>
      </c>
      <c r="J132" s="19" t="s">
        <v>497</v>
      </c>
      <c r="K132" s="15" t="s">
        <v>448</v>
      </c>
      <c r="L132" s="43">
        <v>2603</v>
      </c>
    </row>
    <row r="133" spans="1:12" ht="15" customHeight="1">
      <c r="A133" s="15" t="s">
        <v>369</v>
      </c>
      <c r="B133" s="22" t="s">
        <v>495</v>
      </c>
      <c r="C133" s="28" t="s">
        <v>435</v>
      </c>
      <c r="D133" s="15" t="s">
        <v>450</v>
      </c>
      <c r="E133" s="15" t="s">
        <v>314</v>
      </c>
      <c r="F133" s="23" t="s">
        <v>498</v>
      </c>
      <c r="G133" s="16">
        <v>3</v>
      </c>
      <c r="H133" s="17">
        <v>18</v>
      </c>
      <c r="I133" s="18">
        <v>3.4333333333333334E-2</v>
      </c>
      <c r="J133" s="19" t="s">
        <v>499</v>
      </c>
      <c r="K133" s="15" t="s">
        <v>452</v>
      </c>
      <c r="L133" s="43">
        <v>3692</v>
      </c>
    </row>
    <row r="134" spans="1:12" ht="15" customHeight="1">
      <c r="A134" s="15" t="s">
        <v>375</v>
      </c>
      <c r="B134" s="22" t="s">
        <v>500</v>
      </c>
      <c r="C134" s="28" t="s">
        <v>435</v>
      </c>
      <c r="D134" s="15" t="s">
        <v>455</v>
      </c>
      <c r="E134" s="15" t="s">
        <v>314</v>
      </c>
      <c r="F134" s="29" t="s">
        <v>501</v>
      </c>
      <c r="G134" s="16">
        <v>4</v>
      </c>
      <c r="H134" s="17">
        <v>13.1455</v>
      </c>
      <c r="I134" s="18">
        <v>2.5250000000000002E-2</v>
      </c>
      <c r="J134" s="19" t="s">
        <v>502</v>
      </c>
      <c r="K134" s="15" t="s">
        <v>457</v>
      </c>
      <c r="L134" s="43">
        <v>2675</v>
      </c>
    </row>
    <row r="135" spans="1:12" ht="15" customHeight="1">
      <c r="A135" s="15" t="s">
        <v>375</v>
      </c>
      <c r="B135" s="22" t="s">
        <v>500</v>
      </c>
      <c r="C135" s="28" t="s">
        <v>435</v>
      </c>
      <c r="D135" s="15" t="s">
        <v>459</v>
      </c>
      <c r="E135" s="15" t="s">
        <v>314</v>
      </c>
      <c r="F135" s="23" t="s">
        <v>503</v>
      </c>
      <c r="G135" s="16">
        <v>4</v>
      </c>
      <c r="H135" s="17">
        <v>18.756</v>
      </c>
      <c r="I135" s="18">
        <v>3.925E-2</v>
      </c>
      <c r="J135" s="19" t="s">
        <v>504</v>
      </c>
      <c r="K135" s="15" t="s">
        <v>379</v>
      </c>
      <c r="L135" s="43">
        <v>3460</v>
      </c>
    </row>
    <row r="136" spans="1:12" ht="15" customHeight="1">
      <c r="A136" s="15" t="s">
        <v>375</v>
      </c>
      <c r="B136" s="22" t="s">
        <v>500</v>
      </c>
      <c r="C136" s="28" t="s">
        <v>435</v>
      </c>
      <c r="D136" s="15" t="s">
        <v>462</v>
      </c>
      <c r="E136" s="15" t="s">
        <v>314</v>
      </c>
      <c r="F136" s="23" t="s">
        <v>505</v>
      </c>
      <c r="G136" s="16">
        <v>5</v>
      </c>
      <c r="H136" s="17">
        <v>31.4</v>
      </c>
      <c r="I136" s="18">
        <v>5.7399999999999993E-2</v>
      </c>
      <c r="J136" s="19" t="s">
        <v>506</v>
      </c>
      <c r="K136" s="15" t="s">
        <v>383</v>
      </c>
      <c r="L136" s="43">
        <v>7462</v>
      </c>
    </row>
    <row r="137" spans="1:12" ht="15" customHeight="1">
      <c r="A137" s="15" t="s">
        <v>375</v>
      </c>
      <c r="B137" s="22" t="s">
        <v>500</v>
      </c>
      <c r="C137" s="28" t="s">
        <v>435</v>
      </c>
      <c r="D137" s="15" t="s">
        <v>465</v>
      </c>
      <c r="E137" s="15" t="s">
        <v>314</v>
      </c>
      <c r="F137" s="23" t="s">
        <v>507</v>
      </c>
      <c r="G137" s="16">
        <v>4</v>
      </c>
      <c r="H137" s="17">
        <v>18.75</v>
      </c>
      <c r="I137" s="18">
        <v>3.3250000000000002E-2</v>
      </c>
      <c r="J137" s="19" t="s">
        <v>508</v>
      </c>
      <c r="K137" s="15" t="s">
        <v>383</v>
      </c>
      <c r="L137" s="43">
        <v>3327</v>
      </c>
    </row>
    <row r="138" spans="1:12" ht="15" customHeight="1">
      <c r="A138" s="15" t="s">
        <v>35</v>
      </c>
      <c r="B138" s="22" t="s">
        <v>509</v>
      </c>
      <c r="C138" s="28" t="s">
        <v>435</v>
      </c>
      <c r="D138" s="15" t="s">
        <v>469</v>
      </c>
      <c r="E138" s="15" t="s">
        <v>314</v>
      </c>
      <c r="F138" s="23" t="s">
        <v>510</v>
      </c>
      <c r="G138" s="16">
        <v>3</v>
      </c>
      <c r="H138" s="17">
        <v>6.333333333333333</v>
      </c>
      <c r="I138" s="18">
        <v>1.4333333333333332E-2</v>
      </c>
      <c r="J138" s="19" t="s">
        <v>511</v>
      </c>
      <c r="K138" s="15" t="s">
        <v>471</v>
      </c>
      <c r="L138" s="43">
        <v>1488</v>
      </c>
    </row>
    <row r="139" spans="1:12" ht="15" customHeight="1">
      <c r="A139" s="15" t="s">
        <v>24</v>
      </c>
      <c r="B139" s="22" t="s">
        <v>512</v>
      </c>
      <c r="C139" s="28" t="s">
        <v>435</v>
      </c>
      <c r="D139" s="15" t="s">
        <v>474</v>
      </c>
      <c r="E139" s="15" t="s">
        <v>314</v>
      </c>
      <c r="F139" s="23" t="s">
        <v>513</v>
      </c>
      <c r="G139" s="16">
        <v>3</v>
      </c>
      <c r="H139" s="17">
        <v>12.666666666666666</v>
      </c>
      <c r="I139" s="18">
        <v>2.6333333333333334E-2</v>
      </c>
      <c r="J139" s="19" t="s">
        <v>514</v>
      </c>
      <c r="K139" s="15" t="s">
        <v>476</v>
      </c>
      <c r="L139" s="43">
        <v>2372</v>
      </c>
    </row>
    <row r="140" spans="1:12" ht="15" customHeight="1">
      <c r="A140" s="15" t="s">
        <v>24</v>
      </c>
      <c r="B140" s="22" t="s">
        <v>512</v>
      </c>
      <c r="C140" s="28" t="s">
        <v>435</v>
      </c>
      <c r="D140" s="15" t="s">
        <v>478</v>
      </c>
      <c r="E140" s="15" t="s">
        <v>314</v>
      </c>
      <c r="F140" s="23" t="s">
        <v>515</v>
      </c>
      <c r="G140" s="16">
        <v>3</v>
      </c>
      <c r="H140" s="17">
        <v>16.633333333333333</v>
      </c>
      <c r="I140" s="18">
        <v>3.5999999999999997E-2</v>
      </c>
      <c r="J140" s="19" t="s">
        <v>516</v>
      </c>
      <c r="K140" s="15" t="s">
        <v>480</v>
      </c>
      <c r="L140" s="43">
        <v>2765</v>
      </c>
    </row>
    <row r="141" spans="1:12" ht="15" customHeight="1">
      <c r="A141" s="15" t="s">
        <v>24</v>
      </c>
      <c r="B141" s="22" t="s">
        <v>512</v>
      </c>
      <c r="C141" s="28" t="s">
        <v>435</v>
      </c>
      <c r="D141" s="15" t="s">
        <v>482</v>
      </c>
      <c r="E141" s="15" t="s">
        <v>314</v>
      </c>
      <c r="F141" s="23" t="s">
        <v>517</v>
      </c>
      <c r="G141" s="16">
        <v>3</v>
      </c>
      <c r="H141" s="17">
        <v>18.580000000000002</v>
      </c>
      <c r="I141" s="18">
        <v>4.0666666666666663E-2</v>
      </c>
      <c r="J141" s="19" t="s">
        <v>518</v>
      </c>
      <c r="K141" s="15" t="s">
        <v>484</v>
      </c>
      <c r="L141" s="43">
        <v>4367</v>
      </c>
    </row>
    <row r="142" spans="1:12" ht="15" customHeight="1">
      <c r="A142" s="15" t="s">
        <v>24</v>
      </c>
      <c r="B142" s="22" t="s">
        <v>512</v>
      </c>
      <c r="C142" s="28" t="s">
        <v>435</v>
      </c>
      <c r="D142" s="15" t="s">
        <v>486</v>
      </c>
      <c r="E142" s="15" t="s">
        <v>314</v>
      </c>
      <c r="F142" s="23" t="s">
        <v>519</v>
      </c>
      <c r="G142" s="16">
        <v>4</v>
      </c>
      <c r="H142" s="17">
        <v>21.875</v>
      </c>
      <c r="I142" s="18">
        <v>4.2250000000000003E-2</v>
      </c>
      <c r="J142" s="16" t="s">
        <v>520</v>
      </c>
      <c r="K142" s="15" t="s">
        <v>488</v>
      </c>
      <c r="L142" s="43">
        <v>4409</v>
      </c>
    </row>
    <row r="143" spans="1:12" ht="15" customHeight="1">
      <c r="A143" s="15" t="s">
        <v>18</v>
      </c>
      <c r="B143" s="22" t="s">
        <v>521</v>
      </c>
      <c r="C143" s="28" t="s">
        <v>435</v>
      </c>
      <c r="D143" s="27" t="s">
        <v>522</v>
      </c>
      <c r="E143" s="15" t="s">
        <v>523</v>
      </c>
      <c r="F143" s="23" t="s">
        <v>524</v>
      </c>
      <c r="G143" s="16">
        <v>1</v>
      </c>
      <c r="H143" s="17">
        <v>5.2</v>
      </c>
      <c r="I143" s="18">
        <v>8.0000000000000002E-3</v>
      </c>
      <c r="J143" s="16" t="s">
        <v>526</v>
      </c>
      <c r="K143" s="15" t="s">
        <v>525</v>
      </c>
      <c r="L143" s="43">
        <v>198</v>
      </c>
    </row>
    <row r="144" spans="1:12" ht="15" customHeight="1">
      <c r="A144" s="15" t="s">
        <v>18</v>
      </c>
      <c r="B144" s="22" t="s">
        <v>521</v>
      </c>
      <c r="C144" s="28" t="s">
        <v>435</v>
      </c>
      <c r="D144" s="27" t="s">
        <v>527</v>
      </c>
      <c r="E144" s="15" t="s">
        <v>523</v>
      </c>
      <c r="F144" s="23" t="s">
        <v>528</v>
      </c>
      <c r="G144" s="16">
        <v>1</v>
      </c>
      <c r="H144" s="17">
        <v>10.6</v>
      </c>
      <c r="I144" s="18">
        <v>1.7000000000000001E-2</v>
      </c>
      <c r="J144" s="16" t="s">
        <v>530</v>
      </c>
      <c r="K144" s="15" t="s">
        <v>529</v>
      </c>
      <c r="L144" s="43">
        <v>378</v>
      </c>
    </row>
    <row r="145" spans="1:12" ht="15" customHeight="1">
      <c r="A145" s="15" t="s">
        <v>18</v>
      </c>
      <c r="B145" s="22" t="s">
        <v>521</v>
      </c>
      <c r="C145" s="28" t="s">
        <v>435</v>
      </c>
      <c r="D145" s="27" t="s">
        <v>531</v>
      </c>
      <c r="E145" s="15" t="s">
        <v>523</v>
      </c>
      <c r="F145" s="23" t="s">
        <v>532</v>
      </c>
      <c r="G145" s="16">
        <v>1</v>
      </c>
      <c r="H145" s="17">
        <v>18</v>
      </c>
      <c r="I145" s="18">
        <v>3.1E-2</v>
      </c>
      <c r="J145" s="16" t="s">
        <v>534</v>
      </c>
      <c r="K145" s="15" t="s">
        <v>533</v>
      </c>
      <c r="L145" s="43">
        <v>640</v>
      </c>
    </row>
    <row r="146" spans="1:12" ht="15" customHeight="1">
      <c r="A146" s="15" t="s">
        <v>18</v>
      </c>
      <c r="B146" s="22" t="s">
        <v>521</v>
      </c>
      <c r="C146" s="28" t="s">
        <v>435</v>
      </c>
      <c r="D146" s="15" t="s">
        <v>535</v>
      </c>
      <c r="E146" s="15" t="s">
        <v>523</v>
      </c>
      <c r="F146" s="23" t="s">
        <v>536</v>
      </c>
      <c r="G146" s="16">
        <v>2</v>
      </c>
      <c r="H146" s="31">
        <v>0</v>
      </c>
      <c r="I146" s="18">
        <v>1.6E-2</v>
      </c>
      <c r="J146" s="16" t="s">
        <v>538</v>
      </c>
      <c r="K146" s="15" t="s">
        <v>537</v>
      </c>
      <c r="L146" s="43">
        <v>820</v>
      </c>
    </row>
    <row r="147" spans="1:12" ht="15" customHeight="1">
      <c r="A147" s="15" t="s">
        <v>18</v>
      </c>
      <c r="B147" s="22" t="s">
        <v>521</v>
      </c>
      <c r="C147" s="28" t="s">
        <v>435</v>
      </c>
      <c r="D147" s="15" t="s">
        <v>539</v>
      </c>
      <c r="E147" s="15" t="s">
        <v>523</v>
      </c>
      <c r="F147" s="23" t="s">
        <v>540</v>
      </c>
      <c r="G147" s="16">
        <v>2</v>
      </c>
      <c r="H147" s="17">
        <v>8.5</v>
      </c>
      <c r="I147" s="18">
        <v>1.55E-2</v>
      </c>
      <c r="J147" s="19" t="s">
        <v>542</v>
      </c>
      <c r="K147" s="15" t="s">
        <v>541</v>
      </c>
      <c r="L147" s="43">
        <v>632</v>
      </c>
    </row>
    <row r="148" spans="1:12" ht="15" customHeight="1">
      <c r="A148" s="15" t="s">
        <v>18</v>
      </c>
      <c r="B148" s="22" t="s">
        <v>521</v>
      </c>
      <c r="C148" s="28" t="s">
        <v>435</v>
      </c>
      <c r="D148" s="15" t="s">
        <v>543</v>
      </c>
      <c r="E148" s="15" t="s">
        <v>523</v>
      </c>
      <c r="F148" s="23" t="s">
        <v>544</v>
      </c>
      <c r="G148" s="16">
        <v>2</v>
      </c>
      <c r="H148" s="17">
        <v>9.5500000000000007</v>
      </c>
      <c r="I148" s="18">
        <v>1.7999999999999999E-2</v>
      </c>
      <c r="J148" s="19" t="s">
        <v>546</v>
      </c>
      <c r="K148" s="15" t="s">
        <v>545</v>
      </c>
      <c r="L148" s="43">
        <v>911</v>
      </c>
    </row>
    <row r="149" spans="1:12" ht="15" customHeight="1">
      <c r="A149" s="15" t="s">
        <v>131</v>
      </c>
      <c r="B149" s="22" t="s">
        <v>521</v>
      </c>
      <c r="C149" s="28" t="s">
        <v>435</v>
      </c>
      <c r="D149" s="15" t="s">
        <v>547</v>
      </c>
      <c r="E149" s="15" t="s">
        <v>523</v>
      </c>
      <c r="F149" s="23" t="s">
        <v>548</v>
      </c>
      <c r="G149" s="16">
        <v>1</v>
      </c>
      <c r="H149" s="31">
        <v>0</v>
      </c>
      <c r="I149" s="18">
        <v>5.0000000000000001E-3</v>
      </c>
      <c r="J149" s="19" t="s">
        <v>550</v>
      </c>
      <c r="K149" s="15" t="s">
        <v>549</v>
      </c>
      <c r="L149" s="43">
        <v>116</v>
      </c>
    </row>
    <row r="150" spans="1:12" ht="15" customHeight="1">
      <c r="A150" s="15" t="s">
        <v>131</v>
      </c>
      <c r="B150" s="22" t="s">
        <v>521</v>
      </c>
      <c r="C150" s="28" t="s">
        <v>435</v>
      </c>
      <c r="D150" s="15" t="s">
        <v>551</v>
      </c>
      <c r="E150" s="15" t="s">
        <v>523</v>
      </c>
      <c r="F150" s="29" t="s">
        <v>552</v>
      </c>
      <c r="G150" s="16">
        <v>1</v>
      </c>
      <c r="H150" s="17">
        <v>2.6</v>
      </c>
      <c r="I150" s="18">
        <v>8.0000000000000002E-3</v>
      </c>
      <c r="J150" s="19" t="s">
        <v>554</v>
      </c>
      <c r="K150" s="15" t="s">
        <v>553</v>
      </c>
      <c r="L150" s="43">
        <v>186</v>
      </c>
    </row>
    <row r="151" spans="1:12" ht="15" customHeight="1">
      <c r="A151" s="15" t="s">
        <v>394</v>
      </c>
      <c r="B151" s="22" t="s">
        <v>555</v>
      </c>
      <c r="C151" s="28" t="s">
        <v>435</v>
      </c>
      <c r="D151" s="15" t="s">
        <v>556</v>
      </c>
      <c r="E151" s="15" t="s">
        <v>523</v>
      </c>
      <c r="F151" s="23" t="s">
        <v>557</v>
      </c>
      <c r="G151" s="16">
        <v>2</v>
      </c>
      <c r="H151" s="17">
        <v>8.5</v>
      </c>
      <c r="I151" s="18">
        <v>2.5499999999999998E-2</v>
      </c>
      <c r="J151" s="19" t="s">
        <v>559</v>
      </c>
      <c r="K151" s="15" t="s">
        <v>558</v>
      </c>
      <c r="L151" s="43">
        <v>733</v>
      </c>
    </row>
    <row r="152" spans="1:12" ht="15" customHeight="1">
      <c r="A152" s="15" t="s">
        <v>394</v>
      </c>
      <c r="B152" s="22" t="s">
        <v>555</v>
      </c>
      <c r="C152" s="28" t="s">
        <v>435</v>
      </c>
      <c r="D152" s="15" t="s">
        <v>560</v>
      </c>
      <c r="E152" s="15" t="s">
        <v>523</v>
      </c>
      <c r="F152" s="23" t="s">
        <v>561</v>
      </c>
      <c r="G152" s="16">
        <v>3</v>
      </c>
      <c r="H152" s="17">
        <v>8.6666666666666661</v>
      </c>
      <c r="I152" s="18">
        <v>1.7999999999999999E-2</v>
      </c>
      <c r="J152" s="19" t="s">
        <v>562</v>
      </c>
      <c r="K152" s="15" t="s">
        <v>402</v>
      </c>
      <c r="L152" s="43">
        <v>1345</v>
      </c>
    </row>
    <row r="153" spans="1:12" ht="15" customHeight="1">
      <c r="A153" s="15" t="s">
        <v>24</v>
      </c>
      <c r="B153" s="22" t="s">
        <v>563</v>
      </c>
      <c r="C153" s="28" t="s">
        <v>435</v>
      </c>
      <c r="D153" s="15" t="s">
        <v>564</v>
      </c>
      <c r="E153" s="15" t="s">
        <v>523</v>
      </c>
      <c r="F153" s="23" t="s">
        <v>565</v>
      </c>
      <c r="G153" s="16">
        <v>2</v>
      </c>
      <c r="H153" s="31">
        <v>0</v>
      </c>
      <c r="I153" s="18">
        <v>5.1499999999999997E-2</v>
      </c>
      <c r="J153" s="16" t="s">
        <v>567</v>
      </c>
      <c r="K153" s="15" t="s">
        <v>566</v>
      </c>
      <c r="L153" s="43">
        <v>1343</v>
      </c>
    </row>
    <row r="154" spans="1:12" ht="15" customHeight="1">
      <c r="A154" s="15" t="s">
        <v>97</v>
      </c>
      <c r="B154" s="22" t="s">
        <v>568</v>
      </c>
      <c r="C154" s="28" t="s">
        <v>435</v>
      </c>
      <c r="D154" s="15" t="s">
        <v>436</v>
      </c>
      <c r="E154" s="15" t="s">
        <v>332</v>
      </c>
      <c r="F154" s="23" t="s">
        <v>569</v>
      </c>
      <c r="G154" s="16">
        <v>3</v>
      </c>
      <c r="H154" s="31">
        <v>0</v>
      </c>
      <c r="I154" s="18">
        <v>0.02</v>
      </c>
      <c r="J154" s="16" t="s">
        <v>570</v>
      </c>
      <c r="K154" s="15" t="s">
        <v>439</v>
      </c>
      <c r="L154" s="43">
        <v>1505</v>
      </c>
    </row>
    <row r="155" spans="1:12" ht="15" customHeight="1">
      <c r="A155" s="15" t="s">
        <v>97</v>
      </c>
      <c r="B155" s="22" t="s">
        <v>568</v>
      </c>
      <c r="C155" s="28" t="s">
        <v>435</v>
      </c>
      <c r="D155" s="15" t="s">
        <v>441</v>
      </c>
      <c r="E155" s="15" t="s">
        <v>332</v>
      </c>
      <c r="F155" s="23" t="s">
        <v>571</v>
      </c>
      <c r="G155" s="16">
        <v>4</v>
      </c>
      <c r="H155" s="31">
        <v>0</v>
      </c>
      <c r="I155" s="18">
        <v>2.4750000000000001E-2</v>
      </c>
      <c r="J155" s="16" t="s">
        <v>572</v>
      </c>
      <c r="K155" s="15" t="s">
        <v>443</v>
      </c>
      <c r="L155" s="43">
        <v>2351</v>
      </c>
    </row>
    <row r="156" spans="1:12" ht="15" customHeight="1">
      <c r="A156" s="15" t="s">
        <v>369</v>
      </c>
      <c r="B156" s="22" t="s">
        <v>573</v>
      </c>
      <c r="C156" s="28" t="s">
        <v>435</v>
      </c>
      <c r="D156" s="15" t="s">
        <v>446</v>
      </c>
      <c r="E156" s="15" t="s">
        <v>332</v>
      </c>
      <c r="F156" s="29" t="s">
        <v>574</v>
      </c>
      <c r="G156" s="16">
        <v>3</v>
      </c>
      <c r="H156" s="17">
        <v>12.333333333333334</v>
      </c>
      <c r="I156" s="18">
        <v>2.4333333333333332E-2</v>
      </c>
      <c r="J156" s="19" t="s">
        <v>575</v>
      </c>
      <c r="K156" s="15" t="s">
        <v>448</v>
      </c>
      <c r="L156" s="43">
        <v>2603</v>
      </c>
    </row>
    <row r="157" spans="1:12" ht="15" customHeight="1">
      <c r="A157" s="15" t="s">
        <v>369</v>
      </c>
      <c r="B157" s="22" t="s">
        <v>573</v>
      </c>
      <c r="C157" s="28" t="s">
        <v>435</v>
      </c>
      <c r="D157" s="15" t="s">
        <v>450</v>
      </c>
      <c r="E157" s="15" t="s">
        <v>332</v>
      </c>
      <c r="F157" s="29" t="s">
        <v>576</v>
      </c>
      <c r="G157" s="16">
        <v>3</v>
      </c>
      <c r="H157" s="17">
        <v>18</v>
      </c>
      <c r="I157" s="18">
        <v>3.4333333333333334E-2</v>
      </c>
      <c r="J157" s="19" t="s">
        <v>577</v>
      </c>
      <c r="K157" s="15" t="s">
        <v>452</v>
      </c>
      <c r="L157" s="43">
        <v>3692</v>
      </c>
    </row>
    <row r="158" spans="1:12" ht="15" customHeight="1">
      <c r="A158" s="15" t="s">
        <v>375</v>
      </c>
      <c r="B158" s="22" t="s">
        <v>578</v>
      </c>
      <c r="C158" s="28" t="s">
        <v>435</v>
      </c>
      <c r="D158" s="15" t="s">
        <v>455</v>
      </c>
      <c r="E158" s="15" t="s">
        <v>332</v>
      </c>
      <c r="F158" s="29" t="s">
        <v>579</v>
      </c>
      <c r="G158" s="16">
        <v>4</v>
      </c>
      <c r="H158" s="17">
        <v>13.1455</v>
      </c>
      <c r="I158" s="18">
        <v>2.5250000000000002E-2</v>
      </c>
      <c r="J158" s="19" t="s">
        <v>580</v>
      </c>
      <c r="K158" s="15" t="s">
        <v>457</v>
      </c>
      <c r="L158" s="43">
        <v>2675</v>
      </c>
    </row>
    <row r="159" spans="1:12" ht="15" customHeight="1">
      <c r="A159" s="15" t="s">
        <v>375</v>
      </c>
      <c r="B159" s="22" t="s">
        <v>578</v>
      </c>
      <c r="C159" s="28" t="s">
        <v>435</v>
      </c>
      <c r="D159" s="15" t="s">
        <v>459</v>
      </c>
      <c r="E159" s="15" t="s">
        <v>332</v>
      </c>
      <c r="F159" s="29" t="s">
        <v>581</v>
      </c>
      <c r="G159" s="16">
        <v>4</v>
      </c>
      <c r="H159" s="17">
        <v>18.756</v>
      </c>
      <c r="I159" s="18">
        <v>3.925E-2</v>
      </c>
      <c r="J159" s="19" t="s">
        <v>582</v>
      </c>
      <c r="K159" s="15" t="s">
        <v>379</v>
      </c>
      <c r="L159" s="43">
        <v>3460</v>
      </c>
    </row>
    <row r="160" spans="1:12" ht="15" customHeight="1">
      <c r="A160" s="15" t="s">
        <v>375</v>
      </c>
      <c r="B160" s="22" t="s">
        <v>578</v>
      </c>
      <c r="C160" s="28" t="s">
        <v>435</v>
      </c>
      <c r="D160" s="15" t="s">
        <v>462</v>
      </c>
      <c r="E160" s="15" t="s">
        <v>332</v>
      </c>
      <c r="F160" s="29" t="s">
        <v>583</v>
      </c>
      <c r="G160" s="16">
        <v>5</v>
      </c>
      <c r="H160" s="17">
        <v>31.4</v>
      </c>
      <c r="I160" s="18">
        <v>5.7399999999999993E-2</v>
      </c>
      <c r="J160" s="19" t="s">
        <v>584</v>
      </c>
      <c r="K160" s="15" t="s">
        <v>383</v>
      </c>
      <c r="L160" s="43">
        <v>7462</v>
      </c>
    </row>
    <row r="161" spans="1:12" ht="15" customHeight="1">
      <c r="A161" s="15" t="s">
        <v>375</v>
      </c>
      <c r="B161" s="22" t="s">
        <v>578</v>
      </c>
      <c r="C161" s="28" t="s">
        <v>435</v>
      </c>
      <c r="D161" s="15" t="s">
        <v>465</v>
      </c>
      <c r="E161" s="15" t="s">
        <v>332</v>
      </c>
      <c r="F161" s="29" t="s">
        <v>585</v>
      </c>
      <c r="G161" s="16">
        <v>4</v>
      </c>
      <c r="H161" s="17">
        <v>18.75</v>
      </c>
      <c r="I161" s="18">
        <v>3.3250000000000002E-2</v>
      </c>
      <c r="J161" s="19" t="s">
        <v>586</v>
      </c>
      <c r="K161" s="15" t="s">
        <v>383</v>
      </c>
      <c r="L161" s="43">
        <v>3327</v>
      </c>
    </row>
    <row r="162" spans="1:12" ht="15" customHeight="1">
      <c r="A162" s="15" t="s">
        <v>35</v>
      </c>
      <c r="B162" s="22" t="s">
        <v>587</v>
      </c>
      <c r="C162" s="28" t="s">
        <v>435</v>
      </c>
      <c r="D162" s="15" t="s">
        <v>469</v>
      </c>
      <c r="E162" s="15" t="s">
        <v>332</v>
      </c>
      <c r="F162" s="29" t="s">
        <v>588</v>
      </c>
      <c r="G162" s="16">
        <v>3</v>
      </c>
      <c r="H162" s="17">
        <v>6.333333333333333</v>
      </c>
      <c r="I162" s="18">
        <v>1.4333333333333332E-2</v>
      </c>
      <c r="J162" s="19" t="s">
        <v>589</v>
      </c>
      <c r="K162" s="15" t="s">
        <v>471</v>
      </c>
      <c r="L162" s="43">
        <v>1488</v>
      </c>
    </row>
    <row r="163" spans="1:12" ht="15" customHeight="1">
      <c r="A163" s="15" t="s">
        <v>24</v>
      </c>
      <c r="B163" s="28" t="s">
        <v>590</v>
      </c>
      <c r="C163" s="28" t="s">
        <v>435</v>
      </c>
      <c r="D163" s="15" t="s">
        <v>474</v>
      </c>
      <c r="E163" s="15" t="s">
        <v>332</v>
      </c>
      <c r="F163" s="29" t="s">
        <v>591</v>
      </c>
      <c r="G163" s="16">
        <v>3</v>
      </c>
      <c r="H163" s="17">
        <v>12.666666666666666</v>
      </c>
      <c r="I163" s="18">
        <v>2.6333333333333334E-2</v>
      </c>
      <c r="J163" s="19" t="s">
        <v>592</v>
      </c>
      <c r="K163" s="15" t="s">
        <v>476</v>
      </c>
      <c r="L163" s="43">
        <v>2372</v>
      </c>
    </row>
    <row r="164" spans="1:12" ht="15" customHeight="1">
      <c r="A164" s="15" t="s">
        <v>24</v>
      </c>
      <c r="B164" s="28" t="s">
        <v>590</v>
      </c>
      <c r="C164" s="28" t="s">
        <v>435</v>
      </c>
      <c r="D164" s="15" t="s">
        <v>478</v>
      </c>
      <c r="E164" s="15" t="s">
        <v>332</v>
      </c>
      <c r="F164" s="29" t="s">
        <v>593</v>
      </c>
      <c r="G164" s="16">
        <v>3</v>
      </c>
      <c r="H164" s="17">
        <v>16.633333333333333</v>
      </c>
      <c r="I164" s="18">
        <v>3.5999999999999997E-2</v>
      </c>
      <c r="J164" s="19" t="s">
        <v>594</v>
      </c>
      <c r="K164" s="15" t="s">
        <v>480</v>
      </c>
      <c r="L164" s="43">
        <v>2765</v>
      </c>
    </row>
    <row r="165" spans="1:12" ht="15" customHeight="1">
      <c r="A165" s="15" t="s">
        <v>24</v>
      </c>
      <c r="B165" s="28" t="s">
        <v>590</v>
      </c>
      <c r="C165" s="28" t="s">
        <v>435</v>
      </c>
      <c r="D165" s="15" t="s">
        <v>482</v>
      </c>
      <c r="E165" s="15" t="s">
        <v>332</v>
      </c>
      <c r="F165" s="29" t="s">
        <v>595</v>
      </c>
      <c r="G165" s="16">
        <v>3</v>
      </c>
      <c r="H165" s="17">
        <v>18.580000000000002</v>
      </c>
      <c r="I165" s="18">
        <v>4.0666666666666663E-2</v>
      </c>
      <c r="J165" s="19" t="s">
        <v>596</v>
      </c>
      <c r="K165" s="15" t="s">
        <v>484</v>
      </c>
      <c r="L165" s="43">
        <v>4367</v>
      </c>
    </row>
    <row r="166" spans="1:12" ht="15" customHeight="1">
      <c r="A166" s="15" t="s">
        <v>24</v>
      </c>
      <c r="B166" s="28" t="s">
        <v>590</v>
      </c>
      <c r="C166" s="28" t="s">
        <v>435</v>
      </c>
      <c r="D166" s="15" t="s">
        <v>486</v>
      </c>
      <c r="E166" s="15" t="s">
        <v>332</v>
      </c>
      <c r="F166" s="23" t="s">
        <v>597</v>
      </c>
      <c r="G166" s="16">
        <v>4</v>
      </c>
      <c r="H166" s="17">
        <v>21.875</v>
      </c>
      <c r="I166" s="18">
        <v>4.2250000000000003E-2</v>
      </c>
      <c r="J166" s="16" t="s">
        <v>598</v>
      </c>
      <c r="K166" s="15" t="s">
        <v>488</v>
      </c>
      <c r="L166" s="43">
        <v>4409</v>
      </c>
    </row>
    <row r="167" spans="1:12" ht="15" customHeight="1">
      <c r="A167" s="7"/>
      <c r="B167" s="4"/>
      <c r="C167" s="4" t="s">
        <v>17</v>
      </c>
      <c r="D167" s="5" t="s">
        <v>17</v>
      </c>
      <c r="E167" s="6" t="s">
        <v>17</v>
      </c>
      <c r="F167" s="7" t="s">
        <v>599</v>
      </c>
      <c r="G167" s="8"/>
      <c r="H167" s="9"/>
      <c r="I167" s="10"/>
      <c r="J167" s="11" t="s">
        <v>17</v>
      </c>
      <c r="K167" s="7" t="s">
        <v>17</v>
      </c>
      <c r="L167" s="42"/>
    </row>
    <row r="168" spans="1:12" ht="15" customHeight="1">
      <c r="A168" s="15" t="s">
        <v>605</v>
      </c>
      <c r="B168" s="28" t="s">
        <v>600</v>
      </c>
      <c r="C168" s="32" t="s">
        <v>17</v>
      </c>
      <c r="D168" s="15" t="s">
        <v>601</v>
      </c>
      <c r="E168" s="15" t="s">
        <v>602</v>
      </c>
      <c r="F168" s="23" t="s">
        <v>603</v>
      </c>
      <c r="G168" s="16">
        <v>1</v>
      </c>
      <c r="H168" s="17">
        <v>8</v>
      </c>
      <c r="I168" s="18">
        <v>1.9E-2</v>
      </c>
      <c r="J168" s="16" t="s">
        <v>606</v>
      </c>
      <c r="K168" s="15" t="s">
        <v>604</v>
      </c>
      <c r="L168" s="43">
        <v>389</v>
      </c>
    </row>
    <row r="169" spans="1:12" ht="15" customHeight="1">
      <c r="A169" s="15" t="s">
        <v>605</v>
      </c>
      <c r="B169" s="28" t="s">
        <v>600</v>
      </c>
      <c r="C169" s="32" t="s">
        <v>17</v>
      </c>
      <c r="D169" s="15" t="s">
        <v>607</v>
      </c>
      <c r="E169" s="15" t="s">
        <v>602</v>
      </c>
      <c r="F169" s="23" t="s">
        <v>608</v>
      </c>
      <c r="G169" s="16">
        <v>1</v>
      </c>
      <c r="H169" s="17">
        <v>10</v>
      </c>
      <c r="I169" s="18">
        <v>0.02</v>
      </c>
      <c r="J169" s="16" t="s">
        <v>610</v>
      </c>
      <c r="K169" s="15" t="s">
        <v>609</v>
      </c>
      <c r="L169" s="43">
        <v>424</v>
      </c>
    </row>
    <row r="170" spans="1:12" ht="15" customHeight="1">
      <c r="A170" s="15" t="s">
        <v>605</v>
      </c>
      <c r="B170" s="28" t="s">
        <v>600</v>
      </c>
      <c r="C170" s="32" t="s">
        <v>17</v>
      </c>
      <c r="D170" s="15" t="s">
        <v>611</v>
      </c>
      <c r="E170" s="15" t="s">
        <v>602</v>
      </c>
      <c r="F170" s="23" t="s">
        <v>612</v>
      </c>
      <c r="G170" s="16">
        <v>1</v>
      </c>
      <c r="H170" s="17">
        <v>10</v>
      </c>
      <c r="I170" s="18">
        <v>0.02</v>
      </c>
      <c r="J170" s="16" t="s">
        <v>614</v>
      </c>
      <c r="K170" s="15" t="s">
        <v>613</v>
      </c>
      <c r="L170" s="43">
        <v>457</v>
      </c>
    </row>
    <row r="171" spans="1:12" ht="15" customHeight="1">
      <c r="A171" s="15" t="s">
        <v>605</v>
      </c>
      <c r="B171" s="28" t="s">
        <v>600</v>
      </c>
      <c r="C171" s="32" t="s">
        <v>17</v>
      </c>
      <c r="D171" s="15" t="s">
        <v>615</v>
      </c>
      <c r="E171" s="15" t="s">
        <v>602</v>
      </c>
      <c r="F171" s="23" t="s">
        <v>616</v>
      </c>
      <c r="G171" s="16">
        <v>1</v>
      </c>
      <c r="H171" s="17">
        <v>12</v>
      </c>
      <c r="I171" s="18">
        <v>0.02</v>
      </c>
      <c r="J171" s="16" t="s">
        <v>618</v>
      </c>
      <c r="K171" s="15" t="s">
        <v>617</v>
      </c>
      <c r="L171" s="43">
        <v>519</v>
      </c>
    </row>
    <row r="172" spans="1:12" ht="15" customHeight="1">
      <c r="A172" s="15" t="s">
        <v>605</v>
      </c>
      <c r="B172" s="28" t="s">
        <v>600</v>
      </c>
      <c r="C172" s="32" t="s">
        <v>17</v>
      </c>
      <c r="D172" s="15" t="s">
        <v>619</v>
      </c>
      <c r="E172" s="15" t="s">
        <v>602</v>
      </c>
      <c r="F172" s="23" t="s">
        <v>620</v>
      </c>
      <c r="G172" s="16">
        <v>1</v>
      </c>
      <c r="H172" s="17">
        <v>14</v>
      </c>
      <c r="I172" s="18">
        <v>2.8000000000000001E-2</v>
      </c>
      <c r="J172" s="16" t="s">
        <v>622</v>
      </c>
      <c r="K172" s="15" t="s">
        <v>621</v>
      </c>
      <c r="L172" s="43">
        <v>594</v>
      </c>
    </row>
    <row r="173" spans="1:12" ht="15" customHeight="1">
      <c r="A173" s="15" t="s">
        <v>605</v>
      </c>
      <c r="B173" s="28" t="s">
        <v>600</v>
      </c>
      <c r="C173" s="32" t="s">
        <v>17</v>
      </c>
      <c r="D173" s="15" t="s">
        <v>623</v>
      </c>
      <c r="E173" s="15" t="s">
        <v>602</v>
      </c>
      <c r="F173" s="23" t="s">
        <v>624</v>
      </c>
      <c r="G173" s="16">
        <v>1</v>
      </c>
      <c r="H173" s="17">
        <v>6.58</v>
      </c>
      <c r="I173" s="18">
        <v>1.0999999999999999E-2</v>
      </c>
      <c r="J173" s="16" t="s">
        <v>626</v>
      </c>
      <c r="K173" s="15" t="s">
        <v>625</v>
      </c>
      <c r="L173" s="43">
        <v>269</v>
      </c>
    </row>
    <row r="174" spans="1:12" ht="15" customHeight="1">
      <c r="A174" s="15" t="s">
        <v>605</v>
      </c>
      <c r="B174" s="28" t="s">
        <v>600</v>
      </c>
      <c r="C174" s="32" t="s">
        <v>17</v>
      </c>
      <c r="D174" s="15" t="s">
        <v>627</v>
      </c>
      <c r="E174" s="15" t="s">
        <v>602</v>
      </c>
      <c r="F174" s="23" t="s">
        <v>628</v>
      </c>
      <c r="G174" s="16">
        <v>1</v>
      </c>
      <c r="H174" s="17">
        <v>6</v>
      </c>
      <c r="I174" s="18">
        <v>1.2999999999999999E-2</v>
      </c>
      <c r="J174" s="16" t="s">
        <v>630</v>
      </c>
      <c r="K174" s="15" t="s">
        <v>629</v>
      </c>
      <c r="L174" s="43">
        <v>326</v>
      </c>
    </row>
    <row r="175" spans="1:12" ht="15" customHeight="1">
      <c r="A175" s="15" t="s">
        <v>605</v>
      </c>
      <c r="B175" s="28" t="s">
        <v>600</v>
      </c>
      <c r="C175" s="32" t="s">
        <v>17</v>
      </c>
      <c r="D175" s="15" t="s">
        <v>631</v>
      </c>
      <c r="E175" s="15" t="s">
        <v>602</v>
      </c>
      <c r="F175" s="23" t="s">
        <v>632</v>
      </c>
      <c r="G175" s="16">
        <v>1</v>
      </c>
      <c r="H175" s="17">
        <v>7</v>
      </c>
      <c r="I175" s="18">
        <v>1.2E-2</v>
      </c>
      <c r="J175" s="16" t="s">
        <v>634</v>
      </c>
      <c r="K175" s="15" t="s">
        <v>633</v>
      </c>
      <c r="L175" s="43">
        <v>385</v>
      </c>
    </row>
    <row r="176" spans="1:12" ht="15" customHeight="1">
      <c r="A176" s="15" t="s">
        <v>605</v>
      </c>
      <c r="B176" s="28" t="s">
        <v>600</v>
      </c>
      <c r="C176" s="32" t="s">
        <v>17</v>
      </c>
      <c r="D176" s="15" t="s">
        <v>635</v>
      </c>
      <c r="E176" s="15" t="s">
        <v>602</v>
      </c>
      <c r="F176" s="23" t="s">
        <v>636</v>
      </c>
      <c r="G176" s="16">
        <v>1</v>
      </c>
      <c r="H176" s="17">
        <v>9</v>
      </c>
      <c r="I176" s="18">
        <v>1.7999999999999999E-2</v>
      </c>
      <c r="J176" s="16" t="s">
        <v>638</v>
      </c>
      <c r="K176" s="15" t="s">
        <v>637</v>
      </c>
      <c r="L176" s="43">
        <v>440</v>
      </c>
    </row>
    <row r="177" spans="1:12" ht="15" customHeight="1">
      <c r="A177" s="15" t="s">
        <v>605</v>
      </c>
      <c r="B177" s="28" t="s">
        <v>600</v>
      </c>
      <c r="C177" s="32" t="s">
        <v>17</v>
      </c>
      <c r="D177" s="15" t="s">
        <v>639</v>
      </c>
      <c r="E177" s="15" t="s">
        <v>602</v>
      </c>
      <c r="F177" s="23" t="s">
        <v>640</v>
      </c>
      <c r="G177" s="16">
        <v>1</v>
      </c>
      <c r="H177" s="17">
        <v>16</v>
      </c>
      <c r="I177" s="18">
        <v>0.03</v>
      </c>
      <c r="J177" s="16" t="s">
        <v>642</v>
      </c>
      <c r="K177" s="15" t="s">
        <v>641</v>
      </c>
      <c r="L177" s="43">
        <v>620</v>
      </c>
    </row>
    <row r="178" spans="1:12" ht="15" customHeight="1">
      <c r="A178" s="15" t="s">
        <v>605</v>
      </c>
      <c r="B178" s="28" t="s">
        <v>600</v>
      </c>
      <c r="C178" s="32" t="s">
        <v>17</v>
      </c>
      <c r="D178" s="15" t="s">
        <v>643</v>
      </c>
      <c r="E178" s="15" t="s">
        <v>602</v>
      </c>
      <c r="F178" s="23" t="s">
        <v>644</v>
      </c>
      <c r="G178" s="16">
        <v>1</v>
      </c>
      <c r="H178" s="17">
        <v>7</v>
      </c>
      <c r="I178" s="18">
        <v>1.2E-2</v>
      </c>
      <c r="J178" s="16" t="s">
        <v>646</v>
      </c>
      <c r="K178" s="15" t="s">
        <v>645</v>
      </c>
      <c r="L178" s="43">
        <v>298</v>
      </c>
    </row>
    <row r="179" spans="1:12" ht="15" customHeight="1">
      <c r="A179" s="15" t="s">
        <v>605</v>
      </c>
      <c r="B179" s="28" t="s">
        <v>600</v>
      </c>
      <c r="C179" s="32" t="s">
        <v>17</v>
      </c>
      <c r="D179" s="15" t="s">
        <v>647</v>
      </c>
      <c r="E179" s="15" t="s">
        <v>602</v>
      </c>
      <c r="F179" s="23" t="s">
        <v>648</v>
      </c>
      <c r="G179" s="16">
        <v>1</v>
      </c>
      <c r="H179" s="17">
        <v>5</v>
      </c>
      <c r="I179" s="18">
        <v>8.9999999999999993E-3</v>
      </c>
      <c r="J179" s="16" t="s">
        <v>650</v>
      </c>
      <c r="K179" s="15" t="s">
        <v>649</v>
      </c>
      <c r="L179" s="43">
        <v>327</v>
      </c>
    </row>
    <row r="180" spans="1:12" ht="15" customHeight="1">
      <c r="A180" s="15" t="s">
        <v>605</v>
      </c>
      <c r="B180" s="28" t="s">
        <v>600</v>
      </c>
      <c r="C180" s="32" t="s">
        <v>17</v>
      </c>
      <c r="D180" s="15" t="s">
        <v>651</v>
      </c>
      <c r="E180" s="15" t="s">
        <v>602</v>
      </c>
      <c r="F180" s="23" t="s">
        <v>652</v>
      </c>
      <c r="G180" s="16">
        <v>1</v>
      </c>
      <c r="H180" s="17">
        <v>20</v>
      </c>
      <c r="I180" s="18">
        <v>3.9E-2</v>
      </c>
      <c r="J180" s="16" t="s">
        <v>654</v>
      </c>
      <c r="K180" s="15" t="s">
        <v>653</v>
      </c>
      <c r="L180" s="43">
        <v>699</v>
      </c>
    </row>
    <row r="181" spans="1:12" ht="15" customHeight="1">
      <c r="A181" s="15" t="s">
        <v>605</v>
      </c>
      <c r="B181" s="28" t="s">
        <v>600</v>
      </c>
      <c r="C181" s="32" t="s">
        <v>17</v>
      </c>
      <c r="D181" s="15" t="s">
        <v>655</v>
      </c>
      <c r="E181" s="15" t="s">
        <v>602</v>
      </c>
      <c r="F181" s="23" t="s">
        <v>656</v>
      </c>
      <c r="G181" s="16">
        <v>1</v>
      </c>
      <c r="H181" s="17">
        <v>12</v>
      </c>
      <c r="I181" s="18">
        <v>2.4E-2</v>
      </c>
      <c r="J181" s="16" t="s">
        <v>658</v>
      </c>
      <c r="K181" s="15" t="s">
        <v>657</v>
      </c>
      <c r="L181" s="43">
        <v>544</v>
      </c>
    </row>
    <row r="182" spans="1:12" ht="15" customHeight="1">
      <c r="A182" s="15" t="s">
        <v>605</v>
      </c>
      <c r="B182" s="28" t="s">
        <v>600</v>
      </c>
      <c r="C182" s="32" t="s">
        <v>17</v>
      </c>
      <c r="D182" s="15" t="s">
        <v>659</v>
      </c>
      <c r="E182" s="15" t="s">
        <v>602</v>
      </c>
      <c r="F182" s="23" t="s">
        <v>660</v>
      </c>
      <c r="G182" s="16">
        <v>1</v>
      </c>
      <c r="H182" s="17">
        <v>12</v>
      </c>
      <c r="I182" s="18">
        <v>2.4E-2</v>
      </c>
      <c r="J182" s="16" t="s">
        <v>662</v>
      </c>
      <c r="K182" s="15" t="s">
        <v>661</v>
      </c>
      <c r="L182" s="43">
        <v>597</v>
      </c>
    </row>
    <row r="183" spans="1:12" ht="15" customHeight="1">
      <c r="A183" s="15" t="s">
        <v>605</v>
      </c>
      <c r="B183" s="28" t="s">
        <v>600</v>
      </c>
      <c r="C183" s="32" t="s">
        <v>17</v>
      </c>
      <c r="D183" s="15" t="s">
        <v>663</v>
      </c>
      <c r="E183" s="15" t="s">
        <v>602</v>
      </c>
      <c r="F183" s="23" t="s">
        <v>664</v>
      </c>
      <c r="G183" s="16">
        <v>1</v>
      </c>
      <c r="H183" s="17">
        <v>14</v>
      </c>
      <c r="I183" s="18">
        <v>2.8000000000000001E-2</v>
      </c>
      <c r="J183" s="16" t="s">
        <v>666</v>
      </c>
      <c r="K183" s="15" t="s">
        <v>665</v>
      </c>
      <c r="L183" s="43">
        <v>656</v>
      </c>
    </row>
    <row r="184" spans="1:12" ht="15" customHeight="1">
      <c r="A184" s="15" t="s">
        <v>605</v>
      </c>
      <c r="B184" s="28" t="s">
        <v>600</v>
      </c>
      <c r="C184" s="32" t="s">
        <v>17</v>
      </c>
      <c r="D184" s="15" t="s">
        <v>667</v>
      </c>
      <c r="E184" s="15" t="s">
        <v>602</v>
      </c>
      <c r="F184" s="23" t="s">
        <v>668</v>
      </c>
      <c r="G184" s="16">
        <v>1</v>
      </c>
      <c r="H184" s="17">
        <v>12</v>
      </c>
      <c r="I184" s="18">
        <v>2.7E-2</v>
      </c>
      <c r="J184" s="16" t="s">
        <v>670</v>
      </c>
      <c r="K184" s="15" t="s">
        <v>669</v>
      </c>
      <c r="L184" s="43">
        <v>537</v>
      </c>
    </row>
    <row r="185" spans="1:12" ht="15" customHeight="1">
      <c r="A185" s="15" t="s">
        <v>605</v>
      </c>
      <c r="B185" s="28" t="s">
        <v>600</v>
      </c>
      <c r="C185" s="32" t="s">
        <v>17</v>
      </c>
      <c r="D185" s="15" t="s">
        <v>671</v>
      </c>
      <c r="E185" s="15" t="s">
        <v>602</v>
      </c>
      <c r="F185" s="23" t="s">
        <v>672</v>
      </c>
      <c r="G185" s="16">
        <v>1</v>
      </c>
      <c r="H185" s="17">
        <v>14</v>
      </c>
      <c r="I185" s="18">
        <v>2.7E-2</v>
      </c>
      <c r="J185" s="16" t="s">
        <v>673</v>
      </c>
      <c r="K185" s="15" t="s">
        <v>669</v>
      </c>
      <c r="L185" s="43">
        <v>663</v>
      </c>
    </row>
    <row r="186" spans="1:12" ht="15" customHeight="1">
      <c r="A186" s="15" t="s">
        <v>605</v>
      </c>
      <c r="B186" s="28" t="s">
        <v>600</v>
      </c>
      <c r="C186" s="32" t="s">
        <v>17</v>
      </c>
      <c r="D186" s="15" t="s">
        <v>674</v>
      </c>
      <c r="E186" s="15" t="s">
        <v>602</v>
      </c>
      <c r="F186" s="23" t="s">
        <v>675</v>
      </c>
      <c r="G186" s="16">
        <v>1</v>
      </c>
      <c r="H186" s="17">
        <v>17</v>
      </c>
      <c r="I186" s="18">
        <v>0.04</v>
      </c>
      <c r="J186" s="16" t="s">
        <v>676</v>
      </c>
      <c r="K186" s="15" t="s">
        <v>669</v>
      </c>
      <c r="L186" s="43">
        <v>901</v>
      </c>
    </row>
    <row r="187" spans="1:12" ht="15" customHeight="1">
      <c r="A187" s="15" t="s">
        <v>605</v>
      </c>
      <c r="B187" s="28" t="s">
        <v>600</v>
      </c>
      <c r="C187" s="32" t="s">
        <v>17</v>
      </c>
      <c r="D187" s="15" t="s">
        <v>677</v>
      </c>
      <c r="E187" s="15" t="s">
        <v>602</v>
      </c>
      <c r="F187" s="23" t="s">
        <v>678</v>
      </c>
      <c r="G187" s="16">
        <v>1</v>
      </c>
      <c r="H187" s="17">
        <v>18</v>
      </c>
      <c r="I187" s="18">
        <v>3.1E-2</v>
      </c>
      <c r="J187" s="16" t="s">
        <v>679</v>
      </c>
      <c r="K187" s="15" t="s">
        <v>669</v>
      </c>
      <c r="L187" s="43">
        <v>902</v>
      </c>
    </row>
    <row r="188" spans="1:12" ht="15" customHeight="1">
      <c r="A188" s="15" t="s">
        <v>605</v>
      </c>
      <c r="B188" s="28" t="s">
        <v>600</v>
      </c>
      <c r="C188" s="32" t="s">
        <v>17</v>
      </c>
      <c r="D188" s="15" t="s">
        <v>680</v>
      </c>
      <c r="E188" s="15" t="s">
        <v>602</v>
      </c>
      <c r="F188" s="23" t="s">
        <v>681</v>
      </c>
      <c r="G188" s="16">
        <v>1</v>
      </c>
      <c r="H188" s="17">
        <v>18</v>
      </c>
      <c r="I188" s="18">
        <v>3.1E-2</v>
      </c>
      <c r="J188" s="16" t="s">
        <v>682</v>
      </c>
      <c r="K188" s="15" t="s">
        <v>669</v>
      </c>
      <c r="L188" s="43">
        <v>1103</v>
      </c>
    </row>
    <row r="189" spans="1:12" ht="15" customHeight="1">
      <c r="A189" s="15" t="s">
        <v>605</v>
      </c>
      <c r="B189" s="28" t="s">
        <v>600</v>
      </c>
      <c r="C189" s="32" t="s">
        <v>17</v>
      </c>
      <c r="D189" s="15" t="s">
        <v>683</v>
      </c>
      <c r="E189" s="15" t="s">
        <v>602</v>
      </c>
      <c r="F189" s="23" t="s">
        <v>684</v>
      </c>
      <c r="G189" s="16">
        <v>1</v>
      </c>
      <c r="H189" s="17">
        <v>13</v>
      </c>
      <c r="I189" s="18">
        <v>2.7E-2</v>
      </c>
      <c r="J189" s="16" t="s">
        <v>686</v>
      </c>
      <c r="K189" s="15" t="s">
        <v>685</v>
      </c>
      <c r="L189" s="43">
        <v>581</v>
      </c>
    </row>
    <row r="190" spans="1:12" ht="15" customHeight="1">
      <c r="A190" s="15" t="s">
        <v>605</v>
      </c>
      <c r="B190" s="28" t="s">
        <v>600</v>
      </c>
      <c r="C190" s="32" t="s">
        <v>17</v>
      </c>
      <c r="D190" s="15" t="s">
        <v>687</v>
      </c>
      <c r="E190" s="15" t="s">
        <v>602</v>
      </c>
      <c r="F190" s="23" t="s">
        <v>688</v>
      </c>
      <c r="G190" s="16">
        <v>1</v>
      </c>
      <c r="H190" s="17">
        <v>15</v>
      </c>
      <c r="I190" s="18">
        <v>2.7E-2</v>
      </c>
      <c r="J190" s="16" t="s">
        <v>689</v>
      </c>
      <c r="K190" s="15" t="s">
        <v>685</v>
      </c>
      <c r="L190" s="43">
        <v>763</v>
      </c>
    </row>
    <row r="191" spans="1:12" ht="15" customHeight="1">
      <c r="A191" s="15" t="s">
        <v>605</v>
      </c>
      <c r="B191" s="28" t="s">
        <v>600</v>
      </c>
      <c r="C191" s="32" t="s">
        <v>17</v>
      </c>
      <c r="D191" s="15" t="s">
        <v>690</v>
      </c>
      <c r="E191" s="15" t="s">
        <v>602</v>
      </c>
      <c r="F191" s="23" t="s">
        <v>691</v>
      </c>
      <c r="G191" s="16">
        <v>1</v>
      </c>
      <c r="H191" s="17">
        <v>19</v>
      </c>
      <c r="I191" s="18">
        <v>0.04</v>
      </c>
      <c r="J191" s="16" t="s">
        <v>692</v>
      </c>
      <c r="K191" s="15" t="s">
        <v>685</v>
      </c>
      <c r="L191" s="43">
        <v>969</v>
      </c>
    </row>
    <row r="192" spans="1:12" ht="15" customHeight="1">
      <c r="A192" s="15" t="s">
        <v>605</v>
      </c>
      <c r="B192" s="28" t="s">
        <v>600</v>
      </c>
      <c r="C192" s="32" t="s">
        <v>17</v>
      </c>
      <c r="D192" s="15" t="s">
        <v>693</v>
      </c>
      <c r="E192" s="15" t="s">
        <v>602</v>
      </c>
      <c r="F192" s="23" t="s">
        <v>694</v>
      </c>
      <c r="G192" s="16">
        <v>1</v>
      </c>
      <c r="H192" s="17">
        <v>20</v>
      </c>
      <c r="I192" s="18">
        <v>3.5999999999999997E-2</v>
      </c>
      <c r="J192" s="16" t="s">
        <v>695</v>
      </c>
      <c r="K192" s="15" t="s">
        <v>685</v>
      </c>
      <c r="L192" s="43">
        <v>1002</v>
      </c>
    </row>
    <row r="193" spans="1:12" ht="15" customHeight="1">
      <c r="A193" s="15" t="s">
        <v>605</v>
      </c>
      <c r="B193" s="28" t="s">
        <v>600</v>
      </c>
      <c r="C193" s="32" t="s">
        <v>17</v>
      </c>
      <c r="D193" s="15" t="s">
        <v>696</v>
      </c>
      <c r="E193" s="15" t="s">
        <v>602</v>
      </c>
      <c r="F193" s="23" t="s">
        <v>697</v>
      </c>
      <c r="G193" s="16">
        <v>1</v>
      </c>
      <c r="H193" s="17">
        <v>21</v>
      </c>
      <c r="I193" s="18">
        <v>3.5999999999999997E-2</v>
      </c>
      <c r="J193" s="16" t="s">
        <v>698</v>
      </c>
      <c r="K193" s="15" t="s">
        <v>685</v>
      </c>
      <c r="L193" s="43">
        <v>1182</v>
      </c>
    </row>
    <row r="194" spans="1:12" ht="15" customHeight="1">
      <c r="A194" s="15" t="s">
        <v>605</v>
      </c>
      <c r="B194" s="28" t="s">
        <v>600</v>
      </c>
      <c r="C194" s="32" t="s">
        <v>17</v>
      </c>
      <c r="D194" s="15" t="s">
        <v>699</v>
      </c>
      <c r="E194" s="15" t="s">
        <v>602</v>
      </c>
      <c r="F194" s="23" t="s">
        <v>700</v>
      </c>
      <c r="G194" s="16">
        <v>1</v>
      </c>
      <c r="H194" s="17">
        <v>14</v>
      </c>
      <c r="I194" s="18">
        <v>2.9000000000000001E-2</v>
      </c>
      <c r="J194" s="16" t="s">
        <v>701</v>
      </c>
      <c r="K194" s="15" t="s">
        <v>657</v>
      </c>
      <c r="L194" s="43">
        <v>631</v>
      </c>
    </row>
    <row r="195" spans="1:12" ht="15" customHeight="1">
      <c r="A195" s="15" t="s">
        <v>605</v>
      </c>
      <c r="B195" s="28" t="s">
        <v>600</v>
      </c>
      <c r="C195" s="32" t="s">
        <v>17</v>
      </c>
      <c r="D195" s="15" t="s">
        <v>702</v>
      </c>
      <c r="E195" s="15" t="s">
        <v>602</v>
      </c>
      <c r="F195" s="23" t="s">
        <v>703</v>
      </c>
      <c r="G195" s="16">
        <v>1</v>
      </c>
      <c r="H195" s="17">
        <v>18</v>
      </c>
      <c r="I195" s="18">
        <v>3.5000000000000003E-2</v>
      </c>
      <c r="J195" s="16" t="s">
        <v>704</v>
      </c>
      <c r="K195" s="15" t="s">
        <v>657</v>
      </c>
      <c r="L195" s="43">
        <v>778</v>
      </c>
    </row>
    <row r="196" spans="1:12" ht="15" customHeight="1">
      <c r="A196" s="15" t="s">
        <v>605</v>
      </c>
      <c r="B196" s="28" t="s">
        <v>600</v>
      </c>
      <c r="C196" s="32" t="s">
        <v>17</v>
      </c>
      <c r="D196" s="15" t="s">
        <v>705</v>
      </c>
      <c r="E196" s="15" t="s">
        <v>602</v>
      </c>
      <c r="F196" s="23" t="s">
        <v>706</v>
      </c>
      <c r="G196" s="16">
        <v>1</v>
      </c>
      <c r="H196" s="17">
        <v>21</v>
      </c>
      <c r="I196" s="18">
        <v>4.4999999999999998E-2</v>
      </c>
      <c r="J196" s="16" t="s">
        <v>707</v>
      </c>
      <c r="K196" s="15" t="s">
        <v>657</v>
      </c>
      <c r="L196" s="43">
        <v>1038</v>
      </c>
    </row>
    <row r="197" spans="1:12" ht="15" customHeight="1">
      <c r="A197" s="15" t="s">
        <v>605</v>
      </c>
      <c r="B197" s="28" t="s">
        <v>600</v>
      </c>
      <c r="C197" s="32" t="s">
        <v>17</v>
      </c>
      <c r="D197" s="15" t="s">
        <v>708</v>
      </c>
      <c r="E197" s="15" t="s">
        <v>602</v>
      </c>
      <c r="F197" s="23" t="s">
        <v>709</v>
      </c>
      <c r="G197" s="16">
        <v>1</v>
      </c>
      <c r="H197" s="17">
        <v>21</v>
      </c>
      <c r="I197" s="18">
        <v>0.04</v>
      </c>
      <c r="J197" s="16" t="s">
        <v>710</v>
      </c>
      <c r="K197" s="15" t="s">
        <v>657</v>
      </c>
      <c r="L197" s="43">
        <v>1132</v>
      </c>
    </row>
    <row r="198" spans="1:12" ht="15" customHeight="1">
      <c r="A198" s="15" t="s">
        <v>605</v>
      </c>
      <c r="B198" s="28" t="s">
        <v>600</v>
      </c>
      <c r="C198" s="32" t="s">
        <v>17</v>
      </c>
      <c r="D198" s="15" t="s">
        <v>711</v>
      </c>
      <c r="E198" s="15" t="s">
        <v>602</v>
      </c>
      <c r="F198" s="23" t="s">
        <v>712</v>
      </c>
      <c r="G198" s="16">
        <v>1</v>
      </c>
      <c r="H198" s="17">
        <v>23</v>
      </c>
      <c r="I198" s="18">
        <v>4.8000000000000001E-2</v>
      </c>
      <c r="J198" s="16" t="s">
        <v>713</v>
      </c>
      <c r="K198" s="15" t="s">
        <v>657</v>
      </c>
      <c r="L198" s="43">
        <v>1267</v>
      </c>
    </row>
    <row r="199" spans="1:12" ht="15" customHeight="1">
      <c r="A199" s="15" t="s">
        <v>605</v>
      </c>
      <c r="B199" s="28" t="s">
        <v>600</v>
      </c>
      <c r="C199" s="32" t="s">
        <v>17</v>
      </c>
      <c r="D199" s="15" t="s">
        <v>714</v>
      </c>
      <c r="E199" s="15" t="s">
        <v>602</v>
      </c>
      <c r="F199" s="23" t="s">
        <v>715</v>
      </c>
      <c r="G199" s="16">
        <v>1</v>
      </c>
      <c r="H199" s="17">
        <v>16</v>
      </c>
      <c r="I199" s="18">
        <v>3.3000000000000002E-2</v>
      </c>
      <c r="J199" s="16" t="s">
        <v>716</v>
      </c>
      <c r="K199" s="15" t="s">
        <v>661</v>
      </c>
      <c r="L199" s="43">
        <v>716</v>
      </c>
    </row>
    <row r="200" spans="1:12" ht="15" customHeight="1">
      <c r="A200" s="15" t="s">
        <v>605</v>
      </c>
      <c r="B200" s="28" t="s">
        <v>600</v>
      </c>
      <c r="C200" s="32" t="s">
        <v>17</v>
      </c>
      <c r="D200" s="15" t="s">
        <v>717</v>
      </c>
      <c r="E200" s="15" t="s">
        <v>602</v>
      </c>
      <c r="F200" s="23" t="s">
        <v>718</v>
      </c>
      <c r="G200" s="16">
        <v>1</v>
      </c>
      <c r="H200" s="17">
        <v>21</v>
      </c>
      <c r="I200" s="18">
        <v>4.2000000000000003E-2</v>
      </c>
      <c r="J200" s="16" t="s">
        <v>719</v>
      </c>
      <c r="K200" s="15" t="s">
        <v>661</v>
      </c>
      <c r="L200" s="43">
        <v>1128</v>
      </c>
    </row>
    <row r="201" spans="1:12" ht="15" customHeight="1">
      <c r="A201" s="15" t="s">
        <v>605</v>
      </c>
      <c r="B201" s="28" t="s">
        <v>600</v>
      </c>
      <c r="C201" s="32" t="s">
        <v>17</v>
      </c>
      <c r="D201" s="15" t="s">
        <v>720</v>
      </c>
      <c r="E201" s="15" t="s">
        <v>602</v>
      </c>
      <c r="F201" s="23" t="s">
        <v>721</v>
      </c>
      <c r="G201" s="16">
        <v>1</v>
      </c>
      <c r="H201" s="17">
        <v>22</v>
      </c>
      <c r="I201" s="18">
        <v>4.8000000000000001E-2</v>
      </c>
      <c r="J201" s="16" t="s">
        <v>722</v>
      </c>
      <c r="K201" s="15" t="s">
        <v>661</v>
      </c>
      <c r="L201" s="43">
        <v>1109</v>
      </c>
    </row>
    <row r="202" spans="1:12" ht="15" customHeight="1">
      <c r="A202" s="15" t="s">
        <v>605</v>
      </c>
      <c r="B202" s="28" t="s">
        <v>600</v>
      </c>
      <c r="C202" s="32" t="s">
        <v>17</v>
      </c>
      <c r="D202" s="15" t="s">
        <v>723</v>
      </c>
      <c r="E202" s="15" t="s">
        <v>602</v>
      </c>
      <c r="F202" s="23" t="s">
        <v>724</v>
      </c>
      <c r="G202" s="16">
        <v>1</v>
      </c>
      <c r="H202" s="17">
        <v>23</v>
      </c>
      <c r="I202" s="18">
        <v>4.2000000000000003E-2</v>
      </c>
      <c r="J202" s="16" t="s">
        <v>725</v>
      </c>
      <c r="K202" s="15" t="s">
        <v>661</v>
      </c>
      <c r="L202" s="43">
        <v>1209</v>
      </c>
    </row>
    <row r="203" spans="1:12" ht="15" customHeight="1">
      <c r="A203" s="15" t="s">
        <v>605</v>
      </c>
      <c r="B203" s="28" t="s">
        <v>600</v>
      </c>
      <c r="C203" s="32" t="s">
        <v>17</v>
      </c>
      <c r="D203" s="15" t="s">
        <v>726</v>
      </c>
      <c r="E203" s="15" t="s">
        <v>602</v>
      </c>
      <c r="F203" s="23" t="s">
        <v>727</v>
      </c>
      <c r="G203" s="16">
        <v>1</v>
      </c>
      <c r="H203" s="17">
        <v>24</v>
      </c>
      <c r="I203" s="18">
        <v>4.2000000000000003E-2</v>
      </c>
      <c r="J203" s="16" t="s">
        <v>728</v>
      </c>
      <c r="K203" s="15" t="s">
        <v>661</v>
      </c>
      <c r="L203" s="43">
        <v>1346</v>
      </c>
    </row>
    <row r="204" spans="1:12" ht="15" customHeight="1">
      <c r="A204" s="15" t="s">
        <v>605</v>
      </c>
      <c r="B204" s="28" t="s">
        <v>600</v>
      </c>
      <c r="C204" s="32" t="s">
        <v>17</v>
      </c>
      <c r="D204" s="15" t="s">
        <v>729</v>
      </c>
      <c r="E204" s="15" t="s">
        <v>602</v>
      </c>
      <c r="F204" s="23" t="s">
        <v>730</v>
      </c>
      <c r="G204" s="16">
        <v>1</v>
      </c>
      <c r="H204" s="17">
        <v>19</v>
      </c>
      <c r="I204" s="18">
        <v>3.9E-2</v>
      </c>
      <c r="J204" s="16" t="s">
        <v>731</v>
      </c>
      <c r="K204" s="15" t="s">
        <v>665</v>
      </c>
      <c r="L204" s="43">
        <v>814</v>
      </c>
    </row>
    <row r="205" spans="1:12" ht="15" customHeight="1">
      <c r="A205" s="15" t="s">
        <v>605</v>
      </c>
      <c r="B205" s="28" t="s">
        <v>600</v>
      </c>
      <c r="C205" s="32" t="s">
        <v>17</v>
      </c>
      <c r="D205" s="15" t="s">
        <v>732</v>
      </c>
      <c r="E205" s="15" t="s">
        <v>602</v>
      </c>
      <c r="F205" s="23" t="s">
        <v>733</v>
      </c>
      <c r="G205" s="16">
        <v>1</v>
      </c>
      <c r="H205" s="17">
        <v>25</v>
      </c>
      <c r="I205" s="18">
        <v>4.7E-2</v>
      </c>
      <c r="J205" s="16" t="s">
        <v>734</v>
      </c>
      <c r="K205" s="15" t="s">
        <v>665</v>
      </c>
      <c r="L205" s="43">
        <v>1275</v>
      </c>
    </row>
    <row r="206" spans="1:12" ht="15" customHeight="1">
      <c r="A206" s="15" t="s">
        <v>605</v>
      </c>
      <c r="B206" s="28" t="s">
        <v>600</v>
      </c>
      <c r="C206" s="32" t="s">
        <v>17</v>
      </c>
      <c r="D206" s="15" t="s">
        <v>735</v>
      </c>
      <c r="E206" s="15" t="s">
        <v>602</v>
      </c>
      <c r="F206" s="23" t="s">
        <v>736</v>
      </c>
      <c r="G206" s="16">
        <v>1</v>
      </c>
      <c r="H206" s="17">
        <v>28</v>
      </c>
      <c r="I206" s="18">
        <v>5.0999999999999997E-2</v>
      </c>
      <c r="J206" s="16" t="s">
        <v>737</v>
      </c>
      <c r="K206" s="15" t="s">
        <v>665</v>
      </c>
      <c r="L206" s="43">
        <v>1345</v>
      </c>
    </row>
    <row r="207" spans="1:12" ht="15" customHeight="1">
      <c r="A207" s="15" t="s">
        <v>605</v>
      </c>
      <c r="B207" s="28" t="s">
        <v>600</v>
      </c>
      <c r="C207" s="32" t="s">
        <v>17</v>
      </c>
      <c r="D207" s="15" t="s">
        <v>738</v>
      </c>
      <c r="E207" s="15" t="s">
        <v>602</v>
      </c>
      <c r="F207" s="23" t="s">
        <v>739</v>
      </c>
      <c r="G207" s="16">
        <v>1</v>
      </c>
      <c r="H207" s="17">
        <v>28</v>
      </c>
      <c r="I207" s="18">
        <v>5.8999999999999997E-2</v>
      </c>
      <c r="J207" s="16" t="s">
        <v>740</v>
      </c>
      <c r="K207" s="15" t="s">
        <v>665</v>
      </c>
      <c r="L207" s="43">
        <v>1463</v>
      </c>
    </row>
    <row r="208" spans="1:12" ht="15" customHeight="1">
      <c r="A208" s="15" t="s">
        <v>605</v>
      </c>
      <c r="B208" s="28" t="s">
        <v>600</v>
      </c>
      <c r="C208" s="32" t="s">
        <v>17</v>
      </c>
      <c r="D208" s="15" t="s">
        <v>741</v>
      </c>
      <c r="E208" s="15" t="s">
        <v>602</v>
      </c>
      <c r="F208" s="23" t="s">
        <v>742</v>
      </c>
      <c r="G208" s="16">
        <v>1</v>
      </c>
      <c r="H208" s="17">
        <v>30</v>
      </c>
      <c r="I208" s="18">
        <v>5.8999999999999997E-2</v>
      </c>
      <c r="J208" s="16" t="s">
        <v>743</v>
      </c>
      <c r="K208" s="15" t="s">
        <v>665</v>
      </c>
      <c r="L208" s="43">
        <v>1636</v>
      </c>
    </row>
    <row r="209" spans="1:12" ht="15" customHeight="1">
      <c r="A209" s="15" t="s">
        <v>605</v>
      </c>
      <c r="B209" s="28" t="s">
        <v>600</v>
      </c>
      <c r="C209" s="32" t="s">
        <v>17</v>
      </c>
      <c r="D209" s="15" t="s">
        <v>744</v>
      </c>
      <c r="E209" s="15" t="s">
        <v>602</v>
      </c>
      <c r="F209" s="23" t="s">
        <v>745</v>
      </c>
      <c r="G209" s="16">
        <v>1</v>
      </c>
      <c r="H209" s="17">
        <v>9</v>
      </c>
      <c r="I209" s="18">
        <v>2.3E-2</v>
      </c>
      <c r="J209" s="16" t="s">
        <v>747</v>
      </c>
      <c r="K209" s="15" t="s">
        <v>746</v>
      </c>
      <c r="L209" s="43">
        <v>1276</v>
      </c>
    </row>
    <row r="210" spans="1:12" ht="15" customHeight="1">
      <c r="A210" s="15" t="s">
        <v>605</v>
      </c>
      <c r="B210" s="28" t="s">
        <v>600</v>
      </c>
      <c r="C210" s="32" t="s">
        <v>17</v>
      </c>
      <c r="D210" s="15" t="s">
        <v>748</v>
      </c>
      <c r="E210" s="15" t="s">
        <v>602</v>
      </c>
      <c r="F210" s="23" t="s">
        <v>749</v>
      </c>
      <c r="G210" s="16">
        <v>1</v>
      </c>
      <c r="H210" s="17">
        <v>20</v>
      </c>
      <c r="I210" s="18">
        <v>3.1E-2</v>
      </c>
      <c r="J210" s="16" t="s">
        <v>750</v>
      </c>
      <c r="K210" s="15" t="s">
        <v>661</v>
      </c>
      <c r="L210" s="43">
        <v>758</v>
      </c>
    </row>
    <row r="211" spans="1:12" ht="15" customHeight="1">
      <c r="A211" s="15" t="s">
        <v>605</v>
      </c>
      <c r="B211" s="28" t="s">
        <v>600</v>
      </c>
      <c r="C211" s="32" t="s">
        <v>17</v>
      </c>
      <c r="D211" s="15" t="s">
        <v>751</v>
      </c>
      <c r="E211" s="15" t="s">
        <v>602</v>
      </c>
      <c r="F211" s="23" t="s">
        <v>752</v>
      </c>
      <c r="G211" s="16">
        <v>1</v>
      </c>
      <c r="H211" s="17">
        <v>12</v>
      </c>
      <c r="I211" s="18">
        <v>2.7E-2</v>
      </c>
      <c r="J211" s="16" t="s">
        <v>754</v>
      </c>
      <c r="K211" s="15" t="s">
        <v>753</v>
      </c>
      <c r="L211" s="43">
        <v>444</v>
      </c>
    </row>
    <row r="212" spans="1:12" ht="15" customHeight="1">
      <c r="A212" s="15" t="s">
        <v>605</v>
      </c>
      <c r="B212" s="28" t="s">
        <v>600</v>
      </c>
      <c r="C212" s="32" t="s">
        <v>17</v>
      </c>
      <c r="D212" s="15" t="s">
        <v>755</v>
      </c>
      <c r="E212" s="15" t="s">
        <v>602</v>
      </c>
      <c r="F212" s="23" t="s">
        <v>756</v>
      </c>
      <c r="G212" s="16">
        <v>1</v>
      </c>
      <c r="H212" s="17">
        <v>14</v>
      </c>
      <c r="I212" s="18">
        <v>3.1E-2</v>
      </c>
      <c r="J212" s="16" t="s">
        <v>758</v>
      </c>
      <c r="K212" s="15" t="s">
        <v>757</v>
      </c>
      <c r="L212" s="43">
        <v>561</v>
      </c>
    </row>
    <row r="213" spans="1:12" ht="15" customHeight="1">
      <c r="A213" s="15" t="s">
        <v>605</v>
      </c>
      <c r="B213" s="28" t="s">
        <v>600</v>
      </c>
      <c r="C213" s="32" t="s">
        <v>17</v>
      </c>
      <c r="D213" s="15" t="s">
        <v>759</v>
      </c>
      <c r="E213" s="15" t="s">
        <v>602</v>
      </c>
      <c r="F213" s="23" t="s">
        <v>760</v>
      </c>
      <c r="G213" s="16">
        <v>1</v>
      </c>
      <c r="H213" s="17">
        <v>29</v>
      </c>
      <c r="I213" s="18">
        <v>5.6000000000000001E-2</v>
      </c>
      <c r="J213" s="16" t="s">
        <v>762</v>
      </c>
      <c r="K213" s="15" t="s">
        <v>761</v>
      </c>
      <c r="L213" s="43">
        <v>945</v>
      </c>
    </row>
    <row r="214" spans="1:12" ht="15" customHeight="1">
      <c r="A214" s="15" t="s">
        <v>605</v>
      </c>
      <c r="B214" s="28" t="s">
        <v>600</v>
      </c>
      <c r="C214" s="32" t="s">
        <v>17</v>
      </c>
      <c r="D214" s="15" t="s">
        <v>763</v>
      </c>
      <c r="E214" s="15" t="s">
        <v>602</v>
      </c>
      <c r="F214" s="23" t="s">
        <v>764</v>
      </c>
      <c r="G214" s="16">
        <v>1</v>
      </c>
      <c r="H214" s="17">
        <v>21</v>
      </c>
      <c r="I214" s="18">
        <v>4.3999999999999997E-2</v>
      </c>
      <c r="J214" s="16" t="s">
        <v>766</v>
      </c>
      <c r="K214" s="15" t="s">
        <v>765</v>
      </c>
      <c r="L214" s="43">
        <v>1152</v>
      </c>
    </row>
    <row r="215" spans="1:12" ht="15" customHeight="1">
      <c r="A215" s="15" t="s">
        <v>605</v>
      </c>
      <c r="B215" s="28" t="s">
        <v>767</v>
      </c>
      <c r="C215" s="32" t="s">
        <v>17</v>
      </c>
      <c r="D215" s="15" t="s">
        <v>601</v>
      </c>
      <c r="E215" s="15" t="s">
        <v>15</v>
      </c>
      <c r="F215" s="23" t="s">
        <v>768</v>
      </c>
      <c r="G215" s="16">
        <v>1</v>
      </c>
      <c r="H215" s="17">
        <v>8</v>
      </c>
      <c r="I215" s="18">
        <v>1.9E-2</v>
      </c>
      <c r="J215" s="16" t="s">
        <v>769</v>
      </c>
      <c r="K215" s="15" t="s">
        <v>604</v>
      </c>
      <c r="L215" s="43">
        <v>389</v>
      </c>
    </row>
    <row r="216" spans="1:12" ht="15" customHeight="1">
      <c r="A216" s="15" t="s">
        <v>605</v>
      </c>
      <c r="B216" s="28" t="s">
        <v>767</v>
      </c>
      <c r="C216" s="32" t="s">
        <v>17</v>
      </c>
      <c r="D216" s="15" t="s">
        <v>607</v>
      </c>
      <c r="E216" s="15" t="s">
        <v>15</v>
      </c>
      <c r="F216" s="23" t="s">
        <v>770</v>
      </c>
      <c r="G216" s="16">
        <v>1</v>
      </c>
      <c r="H216" s="17">
        <v>10</v>
      </c>
      <c r="I216" s="18">
        <v>0.02</v>
      </c>
      <c r="J216" s="16" t="s">
        <v>771</v>
      </c>
      <c r="K216" s="15" t="s">
        <v>609</v>
      </c>
      <c r="L216" s="43">
        <v>424</v>
      </c>
    </row>
    <row r="217" spans="1:12" ht="15" customHeight="1">
      <c r="A217" s="15" t="s">
        <v>605</v>
      </c>
      <c r="B217" s="28" t="s">
        <v>767</v>
      </c>
      <c r="C217" s="32" t="s">
        <v>17</v>
      </c>
      <c r="D217" s="15" t="s">
        <v>611</v>
      </c>
      <c r="E217" s="15" t="s">
        <v>15</v>
      </c>
      <c r="F217" s="23" t="s">
        <v>772</v>
      </c>
      <c r="G217" s="16">
        <v>1</v>
      </c>
      <c r="H217" s="17">
        <v>10</v>
      </c>
      <c r="I217" s="18">
        <v>0.02</v>
      </c>
      <c r="J217" s="16" t="s">
        <v>773</v>
      </c>
      <c r="K217" s="15" t="s">
        <v>613</v>
      </c>
      <c r="L217" s="43">
        <v>457</v>
      </c>
    </row>
    <row r="218" spans="1:12" ht="15" customHeight="1">
      <c r="A218" s="15" t="s">
        <v>605</v>
      </c>
      <c r="B218" s="28" t="s">
        <v>767</v>
      </c>
      <c r="C218" s="32" t="s">
        <v>17</v>
      </c>
      <c r="D218" s="15" t="s">
        <v>615</v>
      </c>
      <c r="E218" s="15" t="s">
        <v>15</v>
      </c>
      <c r="F218" s="23" t="s">
        <v>774</v>
      </c>
      <c r="G218" s="16">
        <v>1</v>
      </c>
      <c r="H218" s="17">
        <v>12</v>
      </c>
      <c r="I218" s="18">
        <v>0.02</v>
      </c>
      <c r="J218" s="16" t="s">
        <v>775</v>
      </c>
      <c r="K218" s="15" t="s">
        <v>617</v>
      </c>
      <c r="L218" s="43">
        <v>519</v>
      </c>
    </row>
    <row r="219" spans="1:12" ht="15" customHeight="1">
      <c r="A219" s="15" t="s">
        <v>605</v>
      </c>
      <c r="B219" s="28" t="s">
        <v>767</v>
      </c>
      <c r="C219" s="32" t="s">
        <v>17</v>
      </c>
      <c r="D219" s="15" t="s">
        <v>619</v>
      </c>
      <c r="E219" s="15" t="s">
        <v>15</v>
      </c>
      <c r="F219" s="23" t="s">
        <v>776</v>
      </c>
      <c r="G219" s="16">
        <v>1</v>
      </c>
      <c r="H219" s="17">
        <v>14</v>
      </c>
      <c r="I219" s="18">
        <v>2.8000000000000001E-2</v>
      </c>
      <c r="J219" s="16" t="s">
        <v>777</v>
      </c>
      <c r="K219" s="15" t="s">
        <v>621</v>
      </c>
      <c r="L219" s="43">
        <v>594</v>
      </c>
    </row>
    <row r="220" spans="1:12" ht="15" customHeight="1">
      <c r="A220" s="15" t="s">
        <v>605</v>
      </c>
      <c r="B220" s="28" t="s">
        <v>767</v>
      </c>
      <c r="C220" s="32" t="s">
        <v>17</v>
      </c>
      <c r="D220" s="15" t="s">
        <v>623</v>
      </c>
      <c r="E220" s="15" t="s">
        <v>15</v>
      </c>
      <c r="F220" s="23" t="s">
        <v>778</v>
      </c>
      <c r="G220" s="16">
        <v>1</v>
      </c>
      <c r="H220" s="17">
        <v>6.58</v>
      </c>
      <c r="I220" s="18">
        <v>1.0999999999999999E-2</v>
      </c>
      <c r="J220" s="16" t="s">
        <v>779</v>
      </c>
      <c r="K220" s="15" t="s">
        <v>625</v>
      </c>
      <c r="L220" s="43">
        <v>269</v>
      </c>
    </row>
    <row r="221" spans="1:12" ht="15" customHeight="1">
      <c r="A221" s="15" t="s">
        <v>605</v>
      </c>
      <c r="B221" s="28" t="s">
        <v>767</v>
      </c>
      <c r="C221" s="32" t="s">
        <v>17</v>
      </c>
      <c r="D221" s="15" t="s">
        <v>627</v>
      </c>
      <c r="E221" s="15" t="s">
        <v>15</v>
      </c>
      <c r="F221" s="23" t="s">
        <v>780</v>
      </c>
      <c r="G221" s="16">
        <v>1</v>
      </c>
      <c r="H221" s="17">
        <v>6</v>
      </c>
      <c r="I221" s="18">
        <v>1.2999999999999999E-2</v>
      </c>
      <c r="J221" s="16" t="s">
        <v>781</v>
      </c>
      <c r="K221" s="15" t="s">
        <v>629</v>
      </c>
      <c r="L221" s="43">
        <v>326</v>
      </c>
    </row>
    <row r="222" spans="1:12" ht="15" customHeight="1">
      <c r="A222" s="15" t="s">
        <v>605</v>
      </c>
      <c r="B222" s="28" t="s">
        <v>767</v>
      </c>
      <c r="C222" s="32" t="s">
        <v>17</v>
      </c>
      <c r="D222" s="15" t="s">
        <v>631</v>
      </c>
      <c r="E222" s="15" t="s">
        <v>15</v>
      </c>
      <c r="F222" s="23" t="s">
        <v>782</v>
      </c>
      <c r="G222" s="16">
        <v>1</v>
      </c>
      <c r="H222" s="17">
        <v>7</v>
      </c>
      <c r="I222" s="18">
        <v>1.2E-2</v>
      </c>
      <c r="J222" s="16" t="s">
        <v>783</v>
      </c>
      <c r="K222" s="15" t="s">
        <v>633</v>
      </c>
      <c r="L222" s="43">
        <v>385</v>
      </c>
    </row>
    <row r="223" spans="1:12" ht="15" customHeight="1">
      <c r="A223" s="15" t="s">
        <v>605</v>
      </c>
      <c r="B223" s="28" t="s">
        <v>767</v>
      </c>
      <c r="C223" s="32" t="s">
        <v>17</v>
      </c>
      <c r="D223" s="15" t="s">
        <v>635</v>
      </c>
      <c r="E223" s="15" t="s">
        <v>15</v>
      </c>
      <c r="F223" s="23" t="s">
        <v>784</v>
      </c>
      <c r="G223" s="16">
        <v>1</v>
      </c>
      <c r="H223" s="17">
        <v>9</v>
      </c>
      <c r="I223" s="18">
        <v>1.7999999999999999E-2</v>
      </c>
      <c r="J223" s="16" t="s">
        <v>785</v>
      </c>
      <c r="K223" s="15" t="s">
        <v>637</v>
      </c>
      <c r="L223" s="43">
        <v>440</v>
      </c>
    </row>
    <row r="224" spans="1:12" ht="15" customHeight="1">
      <c r="A224" s="15" t="s">
        <v>605</v>
      </c>
      <c r="B224" s="28" t="s">
        <v>767</v>
      </c>
      <c r="C224" s="32" t="s">
        <v>17</v>
      </c>
      <c r="D224" s="15" t="s">
        <v>639</v>
      </c>
      <c r="E224" s="15" t="s">
        <v>15</v>
      </c>
      <c r="F224" s="23" t="s">
        <v>786</v>
      </c>
      <c r="G224" s="16">
        <v>1</v>
      </c>
      <c r="H224" s="17">
        <v>16</v>
      </c>
      <c r="I224" s="18">
        <v>0.03</v>
      </c>
      <c r="J224" s="16" t="s">
        <v>787</v>
      </c>
      <c r="K224" s="15" t="s">
        <v>641</v>
      </c>
      <c r="L224" s="43">
        <v>620</v>
      </c>
    </row>
    <row r="225" spans="1:12" ht="15" customHeight="1">
      <c r="A225" s="15" t="s">
        <v>605</v>
      </c>
      <c r="B225" s="28" t="s">
        <v>767</v>
      </c>
      <c r="C225" s="32" t="s">
        <v>17</v>
      </c>
      <c r="D225" s="15" t="s">
        <v>643</v>
      </c>
      <c r="E225" s="15" t="s">
        <v>15</v>
      </c>
      <c r="F225" s="23" t="s">
        <v>788</v>
      </c>
      <c r="G225" s="16">
        <v>1</v>
      </c>
      <c r="H225" s="17">
        <v>7</v>
      </c>
      <c r="I225" s="18">
        <v>1.2E-2</v>
      </c>
      <c r="J225" s="16" t="s">
        <v>789</v>
      </c>
      <c r="K225" s="15" t="s">
        <v>645</v>
      </c>
      <c r="L225" s="43">
        <v>298</v>
      </c>
    </row>
    <row r="226" spans="1:12" ht="15" customHeight="1">
      <c r="A226" s="15" t="s">
        <v>605</v>
      </c>
      <c r="B226" s="28" t="s">
        <v>767</v>
      </c>
      <c r="C226" s="32" t="s">
        <v>17</v>
      </c>
      <c r="D226" s="15" t="s">
        <v>647</v>
      </c>
      <c r="E226" s="15" t="s">
        <v>15</v>
      </c>
      <c r="F226" s="23" t="s">
        <v>790</v>
      </c>
      <c r="G226" s="16">
        <v>1</v>
      </c>
      <c r="H226" s="17">
        <v>5</v>
      </c>
      <c r="I226" s="18">
        <v>8.9999999999999993E-3</v>
      </c>
      <c r="J226" s="16" t="s">
        <v>791</v>
      </c>
      <c r="K226" s="15" t="s">
        <v>649</v>
      </c>
      <c r="L226" s="43">
        <v>327</v>
      </c>
    </row>
    <row r="227" spans="1:12" ht="15" customHeight="1">
      <c r="A227" s="15" t="s">
        <v>605</v>
      </c>
      <c r="B227" s="28" t="s">
        <v>767</v>
      </c>
      <c r="C227" s="32" t="s">
        <v>17</v>
      </c>
      <c r="D227" s="15" t="s">
        <v>651</v>
      </c>
      <c r="E227" s="15" t="s">
        <v>15</v>
      </c>
      <c r="F227" s="23" t="s">
        <v>792</v>
      </c>
      <c r="G227" s="16">
        <v>1</v>
      </c>
      <c r="H227" s="17">
        <v>20</v>
      </c>
      <c r="I227" s="18">
        <v>3.9E-2</v>
      </c>
      <c r="J227" s="16" t="s">
        <v>793</v>
      </c>
      <c r="K227" s="15" t="s">
        <v>653</v>
      </c>
      <c r="L227" s="43">
        <v>699</v>
      </c>
    </row>
    <row r="228" spans="1:12" ht="15" customHeight="1">
      <c r="A228" s="15" t="s">
        <v>605</v>
      </c>
      <c r="B228" s="28" t="s">
        <v>767</v>
      </c>
      <c r="C228" s="32" t="s">
        <v>17</v>
      </c>
      <c r="D228" s="15" t="s">
        <v>655</v>
      </c>
      <c r="E228" s="15" t="s">
        <v>15</v>
      </c>
      <c r="F228" s="23" t="s">
        <v>794</v>
      </c>
      <c r="G228" s="16">
        <v>1</v>
      </c>
      <c r="H228" s="17">
        <v>12</v>
      </c>
      <c r="I228" s="18">
        <v>2.4E-2</v>
      </c>
      <c r="J228" s="16" t="s">
        <v>795</v>
      </c>
      <c r="K228" s="15" t="s">
        <v>657</v>
      </c>
      <c r="L228" s="43">
        <v>544</v>
      </c>
    </row>
    <row r="229" spans="1:12" ht="15" customHeight="1">
      <c r="A229" s="15" t="s">
        <v>605</v>
      </c>
      <c r="B229" s="28" t="s">
        <v>767</v>
      </c>
      <c r="C229" s="32" t="s">
        <v>17</v>
      </c>
      <c r="D229" s="15" t="s">
        <v>659</v>
      </c>
      <c r="E229" s="15" t="s">
        <v>15</v>
      </c>
      <c r="F229" s="23" t="s">
        <v>796</v>
      </c>
      <c r="G229" s="16">
        <v>1</v>
      </c>
      <c r="H229" s="17">
        <v>12</v>
      </c>
      <c r="I229" s="18">
        <v>2.4E-2</v>
      </c>
      <c r="J229" s="16" t="s">
        <v>797</v>
      </c>
      <c r="K229" s="15" t="s">
        <v>661</v>
      </c>
      <c r="L229" s="43">
        <v>597</v>
      </c>
    </row>
    <row r="230" spans="1:12" ht="15" customHeight="1">
      <c r="A230" s="15" t="s">
        <v>605</v>
      </c>
      <c r="B230" s="28" t="s">
        <v>767</v>
      </c>
      <c r="C230" s="32" t="s">
        <v>17</v>
      </c>
      <c r="D230" s="15" t="s">
        <v>663</v>
      </c>
      <c r="E230" s="15" t="s">
        <v>15</v>
      </c>
      <c r="F230" s="23" t="s">
        <v>798</v>
      </c>
      <c r="G230" s="16">
        <v>1</v>
      </c>
      <c r="H230" s="17">
        <v>14</v>
      </c>
      <c r="I230" s="18">
        <v>2.8000000000000001E-2</v>
      </c>
      <c r="J230" s="16" t="s">
        <v>799</v>
      </c>
      <c r="K230" s="15" t="s">
        <v>665</v>
      </c>
      <c r="L230" s="43">
        <v>656</v>
      </c>
    </row>
    <row r="231" spans="1:12" ht="15" customHeight="1">
      <c r="A231" s="15" t="s">
        <v>605</v>
      </c>
      <c r="B231" s="28" t="s">
        <v>767</v>
      </c>
      <c r="C231" s="32" t="s">
        <v>17</v>
      </c>
      <c r="D231" s="15" t="s">
        <v>667</v>
      </c>
      <c r="E231" s="15" t="s">
        <v>15</v>
      </c>
      <c r="F231" s="28" t="s">
        <v>800</v>
      </c>
      <c r="G231" s="16">
        <v>1</v>
      </c>
      <c r="H231" s="17">
        <v>12</v>
      </c>
      <c r="I231" s="18">
        <v>2.7E-2</v>
      </c>
      <c r="J231" s="16" t="s">
        <v>801</v>
      </c>
      <c r="K231" s="15" t="s">
        <v>669</v>
      </c>
      <c r="L231" s="43">
        <v>537</v>
      </c>
    </row>
    <row r="232" spans="1:12" ht="15" customHeight="1">
      <c r="A232" s="15" t="s">
        <v>605</v>
      </c>
      <c r="B232" s="28" t="s">
        <v>767</v>
      </c>
      <c r="C232" s="32" t="s">
        <v>17</v>
      </c>
      <c r="D232" s="15" t="s">
        <v>671</v>
      </c>
      <c r="E232" s="15" t="s">
        <v>15</v>
      </c>
      <c r="F232" s="23" t="s">
        <v>802</v>
      </c>
      <c r="G232" s="16">
        <v>1</v>
      </c>
      <c r="H232" s="17">
        <v>14</v>
      </c>
      <c r="I232" s="18">
        <v>2.7E-2</v>
      </c>
      <c r="J232" s="16" t="s">
        <v>803</v>
      </c>
      <c r="K232" s="15" t="s">
        <v>669</v>
      </c>
      <c r="L232" s="43">
        <v>663</v>
      </c>
    </row>
    <row r="233" spans="1:12" ht="15" customHeight="1">
      <c r="A233" s="15" t="s">
        <v>605</v>
      </c>
      <c r="B233" s="28" t="s">
        <v>767</v>
      </c>
      <c r="C233" s="32" t="s">
        <v>17</v>
      </c>
      <c r="D233" s="15" t="s">
        <v>674</v>
      </c>
      <c r="E233" s="15" t="s">
        <v>15</v>
      </c>
      <c r="F233" s="23" t="s">
        <v>804</v>
      </c>
      <c r="G233" s="16">
        <v>1</v>
      </c>
      <c r="H233" s="17">
        <v>17</v>
      </c>
      <c r="I233" s="18">
        <v>0.04</v>
      </c>
      <c r="J233" s="16" t="s">
        <v>805</v>
      </c>
      <c r="K233" s="15" t="s">
        <v>669</v>
      </c>
      <c r="L233" s="43">
        <v>901</v>
      </c>
    </row>
    <row r="234" spans="1:12" ht="15" customHeight="1">
      <c r="A234" s="15" t="s">
        <v>605</v>
      </c>
      <c r="B234" s="28" t="s">
        <v>767</v>
      </c>
      <c r="C234" s="32" t="s">
        <v>17</v>
      </c>
      <c r="D234" s="15" t="s">
        <v>677</v>
      </c>
      <c r="E234" s="15" t="s">
        <v>15</v>
      </c>
      <c r="F234" s="23" t="s">
        <v>806</v>
      </c>
      <c r="G234" s="16">
        <v>1</v>
      </c>
      <c r="H234" s="17">
        <v>18</v>
      </c>
      <c r="I234" s="18">
        <v>3.1E-2</v>
      </c>
      <c r="J234" s="16" t="s">
        <v>807</v>
      </c>
      <c r="K234" s="15" t="s">
        <v>669</v>
      </c>
      <c r="L234" s="43">
        <v>902</v>
      </c>
    </row>
    <row r="235" spans="1:12" ht="15" customHeight="1">
      <c r="A235" s="15" t="s">
        <v>605</v>
      </c>
      <c r="B235" s="28" t="s">
        <v>767</v>
      </c>
      <c r="C235" s="32" t="s">
        <v>17</v>
      </c>
      <c r="D235" s="15" t="s">
        <v>680</v>
      </c>
      <c r="E235" s="15" t="s">
        <v>15</v>
      </c>
      <c r="F235" s="23" t="s">
        <v>808</v>
      </c>
      <c r="G235" s="16">
        <v>1</v>
      </c>
      <c r="H235" s="17">
        <v>18</v>
      </c>
      <c r="I235" s="18">
        <v>3.1E-2</v>
      </c>
      <c r="J235" s="16" t="s">
        <v>809</v>
      </c>
      <c r="K235" s="15" t="s">
        <v>669</v>
      </c>
      <c r="L235" s="43">
        <v>1103</v>
      </c>
    </row>
    <row r="236" spans="1:12" ht="15" customHeight="1">
      <c r="A236" s="15" t="s">
        <v>605</v>
      </c>
      <c r="B236" s="28" t="s">
        <v>767</v>
      </c>
      <c r="C236" s="32" t="s">
        <v>17</v>
      </c>
      <c r="D236" s="15" t="s">
        <v>683</v>
      </c>
      <c r="E236" s="15" t="s">
        <v>15</v>
      </c>
      <c r="F236" s="23" t="s">
        <v>810</v>
      </c>
      <c r="G236" s="16">
        <v>1</v>
      </c>
      <c r="H236" s="17">
        <v>13</v>
      </c>
      <c r="I236" s="18">
        <v>2.7E-2</v>
      </c>
      <c r="J236" s="16" t="s">
        <v>811</v>
      </c>
      <c r="K236" s="15" t="s">
        <v>685</v>
      </c>
      <c r="L236" s="43">
        <v>581</v>
      </c>
    </row>
    <row r="237" spans="1:12" ht="15" customHeight="1">
      <c r="A237" s="15" t="s">
        <v>605</v>
      </c>
      <c r="B237" s="28" t="s">
        <v>767</v>
      </c>
      <c r="C237" s="32" t="s">
        <v>17</v>
      </c>
      <c r="D237" s="15" t="s">
        <v>687</v>
      </c>
      <c r="E237" s="15" t="s">
        <v>15</v>
      </c>
      <c r="F237" s="23" t="s">
        <v>812</v>
      </c>
      <c r="G237" s="16">
        <v>1</v>
      </c>
      <c r="H237" s="17">
        <v>15</v>
      </c>
      <c r="I237" s="18">
        <v>2.7E-2</v>
      </c>
      <c r="J237" s="16" t="s">
        <v>813</v>
      </c>
      <c r="K237" s="15" t="s">
        <v>685</v>
      </c>
      <c r="L237" s="43">
        <v>763</v>
      </c>
    </row>
    <row r="238" spans="1:12" ht="15" customHeight="1">
      <c r="A238" s="15" t="s">
        <v>605</v>
      </c>
      <c r="B238" s="28" t="s">
        <v>767</v>
      </c>
      <c r="C238" s="32" t="s">
        <v>17</v>
      </c>
      <c r="D238" s="15" t="s">
        <v>690</v>
      </c>
      <c r="E238" s="15" t="s">
        <v>15</v>
      </c>
      <c r="F238" s="23" t="s">
        <v>814</v>
      </c>
      <c r="G238" s="16">
        <v>1</v>
      </c>
      <c r="H238" s="17">
        <v>19</v>
      </c>
      <c r="I238" s="18">
        <v>0.04</v>
      </c>
      <c r="J238" s="16" t="s">
        <v>815</v>
      </c>
      <c r="K238" s="15" t="s">
        <v>685</v>
      </c>
      <c r="L238" s="43">
        <v>969</v>
      </c>
    </row>
    <row r="239" spans="1:12" ht="15" customHeight="1">
      <c r="A239" s="15" t="s">
        <v>605</v>
      </c>
      <c r="B239" s="28" t="s">
        <v>767</v>
      </c>
      <c r="C239" s="32" t="s">
        <v>17</v>
      </c>
      <c r="D239" s="15" t="s">
        <v>693</v>
      </c>
      <c r="E239" s="15" t="s">
        <v>15</v>
      </c>
      <c r="F239" s="23" t="s">
        <v>816</v>
      </c>
      <c r="G239" s="16">
        <v>1</v>
      </c>
      <c r="H239" s="17">
        <v>20</v>
      </c>
      <c r="I239" s="18">
        <v>3.5999999999999997E-2</v>
      </c>
      <c r="J239" s="16" t="s">
        <v>817</v>
      </c>
      <c r="K239" s="15" t="s">
        <v>685</v>
      </c>
      <c r="L239" s="43">
        <v>1002</v>
      </c>
    </row>
    <row r="240" spans="1:12" ht="15" customHeight="1">
      <c r="A240" s="15" t="s">
        <v>605</v>
      </c>
      <c r="B240" s="28" t="s">
        <v>767</v>
      </c>
      <c r="C240" s="32" t="s">
        <v>17</v>
      </c>
      <c r="D240" s="15" t="s">
        <v>696</v>
      </c>
      <c r="E240" s="15" t="s">
        <v>15</v>
      </c>
      <c r="F240" s="23" t="s">
        <v>818</v>
      </c>
      <c r="G240" s="16">
        <v>1</v>
      </c>
      <c r="H240" s="17">
        <v>21</v>
      </c>
      <c r="I240" s="18">
        <v>3.5999999999999997E-2</v>
      </c>
      <c r="J240" s="16" t="s">
        <v>819</v>
      </c>
      <c r="K240" s="15" t="s">
        <v>685</v>
      </c>
      <c r="L240" s="43">
        <v>1182</v>
      </c>
    </row>
    <row r="241" spans="1:12" ht="15" customHeight="1">
      <c r="A241" s="15" t="s">
        <v>605</v>
      </c>
      <c r="B241" s="28" t="s">
        <v>767</v>
      </c>
      <c r="C241" s="32" t="s">
        <v>17</v>
      </c>
      <c r="D241" s="15" t="s">
        <v>699</v>
      </c>
      <c r="E241" s="15" t="s">
        <v>15</v>
      </c>
      <c r="F241" s="23" t="s">
        <v>820</v>
      </c>
      <c r="G241" s="16">
        <v>1</v>
      </c>
      <c r="H241" s="17">
        <v>14</v>
      </c>
      <c r="I241" s="18">
        <v>2.9000000000000001E-2</v>
      </c>
      <c r="J241" s="16" t="s">
        <v>821</v>
      </c>
      <c r="K241" s="15" t="s">
        <v>657</v>
      </c>
      <c r="L241" s="43">
        <v>631</v>
      </c>
    </row>
    <row r="242" spans="1:12" ht="15" customHeight="1">
      <c r="A242" s="15" t="s">
        <v>605</v>
      </c>
      <c r="B242" s="28" t="s">
        <v>767</v>
      </c>
      <c r="C242" s="32" t="s">
        <v>17</v>
      </c>
      <c r="D242" s="15" t="s">
        <v>702</v>
      </c>
      <c r="E242" s="15" t="s">
        <v>15</v>
      </c>
      <c r="F242" s="23" t="s">
        <v>822</v>
      </c>
      <c r="G242" s="16">
        <v>1</v>
      </c>
      <c r="H242" s="17">
        <v>18</v>
      </c>
      <c r="I242" s="18">
        <v>3.5000000000000003E-2</v>
      </c>
      <c r="J242" s="16" t="s">
        <v>823</v>
      </c>
      <c r="K242" s="15" t="s">
        <v>657</v>
      </c>
      <c r="L242" s="43">
        <v>778</v>
      </c>
    </row>
    <row r="243" spans="1:12" ht="15" customHeight="1">
      <c r="A243" s="15" t="s">
        <v>605</v>
      </c>
      <c r="B243" s="28" t="s">
        <v>767</v>
      </c>
      <c r="C243" s="32" t="s">
        <v>17</v>
      </c>
      <c r="D243" s="15" t="s">
        <v>705</v>
      </c>
      <c r="E243" s="15" t="s">
        <v>15</v>
      </c>
      <c r="F243" s="23" t="s">
        <v>824</v>
      </c>
      <c r="G243" s="16">
        <v>1</v>
      </c>
      <c r="H243" s="17">
        <v>21</v>
      </c>
      <c r="I243" s="18">
        <v>4.4999999999999998E-2</v>
      </c>
      <c r="J243" s="16" t="s">
        <v>825</v>
      </c>
      <c r="K243" s="15" t="s">
        <v>657</v>
      </c>
      <c r="L243" s="43">
        <v>1038</v>
      </c>
    </row>
    <row r="244" spans="1:12" ht="15" customHeight="1">
      <c r="A244" s="15" t="s">
        <v>605</v>
      </c>
      <c r="B244" s="28" t="s">
        <v>767</v>
      </c>
      <c r="C244" s="32" t="s">
        <v>17</v>
      </c>
      <c r="D244" s="15" t="s">
        <v>708</v>
      </c>
      <c r="E244" s="15" t="s">
        <v>15</v>
      </c>
      <c r="F244" s="23" t="s">
        <v>826</v>
      </c>
      <c r="G244" s="16">
        <v>1</v>
      </c>
      <c r="H244" s="17">
        <v>21</v>
      </c>
      <c r="I244" s="18">
        <v>0.04</v>
      </c>
      <c r="J244" s="16" t="s">
        <v>827</v>
      </c>
      <c r="K244" s="15" t="s">
        <v>657</v>
      </c>
      <c r="L244" s="43">
        <v>1132</v>
      </c>
    </row>
    <row r="245" spans="1:12" ht="15" customHeight="1">
      <c r="A245" s="15" t="s">
        <v>605</v>
      </c>
      <c r="B245" s="28" t="s">
        <v>767</v>
      </c>
      <c r="C245" s="32" t="s">
        <v>17</v>
      </c>
      <c r="D245" s="15" t="s">
        <v>711</v>
      </c>
      <c r="E245" s="15" t="s">
        <v>15</v>
      </c>
      <c r="F245" s="23" t="s">
        <v>828</v>
      </c>
      <c r="G245" s="16">
        <v>1</v>
      </c>
      <c r="H245" s="17">
        <v>23</v>
      </c>
      <c r="I245" s="18">
        <v>4.8000000000000001E-2</v>
      </c>
      <c r="J245" s="16" t="s">
        <v>829</v>
      </c>
      <c r="K245" s="15" t="s">
        <v>657</v>
      </c>
      <c r="L245" s="43">
        <v>1267</v>
      </c>
    </row>
    <row r="246" spans="1:12" ht="15" customHeight="1">
      <c r="A246" s="15" t="s">
        <v>605</v>
      </c>
      <c r="B246" s="28" t="s">
        <v>767</v>
      </c>
      <c r="C246" s="32" t="s">
        <v>17</v>
      </c>
      <c r="D246" s="15" t="s">
        <v>714</v>
      </c>
      <c r="E246" s="15" t="s">
        <v>15</v>
      </c>
      <c r="F246" s="23" t="s">
        <v>830</v>
      </c>
      <c r="G246" s="16">
        <v>1</v>
      </c>
      <c r="H246" s="17">
        <v>16</v>
      </c>
      <c r="I246" s="18">
        <v>3.3000000000000002E-2</v>
      </c>
      <c r="J246" s="16" t="s">
        <v>831</v>
      </c>
      <c r="K246" s="15" t="s">
        <v>661</v>
      </c>
      <c r="L246" s="43">
        <v>716</v>
      </c>
    </row>
    <row r="247" spans="1:12" ht="15" customHeight="1">
      <c r="A247" s="15" t="s">
        <v>605</v>
      </c>
      <c r="B247" s="28" t="s">
        <v>767</v>
      </c>
      <c r="C247" s="32" t="s">
        <v>17</v>
      </c>
      <c r="D247" s="15" t="s">
        <v>717</v>
      </c>
      <c r="E247" s="15" t="s">
        <v>15</v>
      </c>
      <c r="F247" s="23" t="s">
        <v>832</v>
      </c>
      <c r="G247" s="16">
        <v>1</v>
      </c>
      <c r="H247" s="17">
        <v>21</v>
      </c>
      <c r="I247" s="18">
        <v>4.2000000000000003E-2</v>
      </c>
      <c r="J247" s="16" t="s">
        <v>833</v>
      </c>
      <c r="K247" s="15" t="s">
        <v>661</v>
      </c>
      <c r="L247" s="43">
        <v>1128</v>
      </c>
    </row>
    <row r="248" spans="1:12" ht="15" customHeight="1">
      <c r="A248" s="15" t="s">
        <v>605</v>
      </c>
      <c r="B248" s="28" t="s">
        <v>767</v>
      </c>
      <c r="C248" s="32" t="s">
        <v>17</v>
      </c>
      <c r="D248" s="15" t="s">
        <v>720</v>
      </c>
      <c r="E248" s="15" t="s">
        <v>15</v>
      </c>
      <c r="F248" s="23" t="s">
        <v>834</v>
      </c>
      <c r="G248" s="16">
        <v>1</v>
      </c>
      <c r="H248" s="17">
        <v>22</v>
      </c>
      <c r="I248" s="18">
        <v>4.8000000000000001E-2</v>
      </c>
      <c r="J248" s="16" t="s">
        <v>835</v>
      </c>
      <c r="K248" s="15" t="s">
        <v>661</v>
      </c>
      <c r="L248" s="43">
        <v>1109</v>
      </c>
    </row>
    <row r="249" spans="1:12" ht="15" customHeight="1">
      <c r="A249" s="15" t="s">
        <v>605</v>
      </c>
      <c r="B249" s="28" t="s">
        <v>767</v>
      </c>
      <c r="C249" s="32" t="s">
        <v>17</v>
      </c>
      <c r="D249" s="15" t="s">
        <v>723</v>
      </c>
      <c r="E249" s="15" t="s">
        <v>15</v>
      </c>
      <c r="F249" s="23" t="s">
        <v>836</v>
      </c>
      <c r="G249" s="16">
        <v>1</v>
      </c>
      <c r="H249" s="17">
        <v>23</v>
      </c>
      <c r="I249" s="18">
        <v>4.2000000000000003E-2</v>
      </c>
      <c r="J249" s="16" t="s">
        <v>837</v>
      </c>
      <c r="K249" s="15" t="s">
        <v>661</v>
      </c>
      <c r="L249" s="43">
        <v>1209</v>
      </c>
    </row>
    <row r="250" spans="1:12" ht="15" customHeight="1">
      <c r="A250" s="15" t="s">
        <v>605</v>
      </c>
      <c r="B250" s="28" t="s">
        <v>767</v>
      </c>
      <c r="C250" s="32" t="s">
        <v>17</v>
      </c>
      <c r="D250" s="15" t="s">
        <v>726</v>
      </c>
      <c r="E250" s="15" t="s">
        <v>15</v>
      </c>
      <c r="F250" s="23" t="s">
        <v>838</v>
      </c>
      <c r="G250" s="16">
        <v>1</v>
      </c>
      <c r="H250" s="17">
        <v>24</v>
      </c>
      <c r="I250" s="18">
        <v>4.2000000000000003E-2</v>
      </c>
      <c r="J250" s="16" t="s">
        <v>839</v>
      </c>
      <c r="K250" s="15" t="s">
        <v>661</v>
      </c>
      <c r="L250" s="43">
        <v>1346</v>
      </c>
    </row>
    <row r="251" spans="1:12" ht="15" customHeight="1">
      <c r="A251" s="15" t="s">
        <v>605</v>
      </c>
      <c r="B251" s="28" t="s">
        <v>767</v>
      </c>
      <c r="C251" s="32" t="s">
        <v>17</v>
      </c>
      <c r="D251" s="15" t="s">
        <v>729</v>
      </c>
      <c r="E251" s="15" t="s">
        <v>15</v>
      </c>
      <c r="F251" s="23" t="s">
        <v>840</v>
      </c>
      <c r="G251" s="16">
        <v>1</v>
      </c>
      <c r="H251" s="17">
        <v>19</v>
      </c>
      <c r="I251" s="18">
        <v>3.9E-2</v>
      </c>
      <c r="J251" s="16" t="s">
        <v>841</v>
      </c>
      <c r="K251" s="15" t="s">
        <v>665</v>
      </c>
      <c r="L251" s="43">
        <v>814</v>
      </c>
    </row>
    <row r="252" spans="1:12" ht="15" customHeight="1">
      <c r="A252" s="15" t="s">
        <v>605</v>
      </c>
      <c r="B252" s="28" t="s">
        <v>767</v>
      </c>
      <c r="C252" s="32" t="s">
        <v>17</v>
      </c>
      <c r="D252" s="15" t="s">
        <v>732</v>
      </c>
      <c r="E252" s="15" t="s">
        <v>15</v>
      </c>
      <c r="F252" s="23" t="s">
        <v>842</v>
      </c>
      <c r="G252" s="16">
        <v>1</v>
      </c>
      <c r="H252" s="17">
        <v>25</v>
      </c>
      <c r="I252" s="18">
        <v>4.7E-2</v>
      </c>
      <c r="J252" s="16" t="s">
        <v>843</v>
      </c>
      <c r="K252" s="15" t="s">
        <v>665</v>
      </c>
      <c r="L252" s="43">
        <v>1275</v>
      </c>
    </row>
    <row r="253" spans="1:12" ht="15" customHeight="1">
      <c r="A253" s="15" t="s">
        <v>605</v>
      </c>
      <c r="B253" s="28" t="s">
        <v>767</v>
      </c>
      <c r="C253" s="32" t="s">
        <v>17</v>
      </c>
      <c r="D253" s="15" t="s">
        <v>735</v>
      </c>
      <c r="E253" s="15" t="s">
        <v>15</v>
      </c>
      <c r="F253" s="23" t="s">
        <v>844</v>
      </c>
      <c r="G253" s="16">
        <v>1</v>
      </c>
      <c r="H253" s="17">
        <v>28</v>
      </c>
      <c r="I253" s="18">
        <v>5.0999999999999997E-2</v>
      </c>
      <c r="J253" s="16" t="s">
        <v>845</v>
      </c>
      <c r="K253" s="15" t="s">
        <v>665</v>
      </c>
      <c r="L253" s="43">
        <v>1345</v>
      </c>
    </row>
    <row r="254" spans="1:12" ht="15" customHeight="1">
      <c r="A254" s="15" t="s">
        <v>605</v>
      </c>
      <c r="B254" s="28" t="s">
        <v>767</v>
      </c>
      <c r="C254" s="32" t="s">
        <v>17</v>
      </c>
      <c r="D254" s="15" t="s">
        <v>738</v>
      </c>
      <c r="E254" s="15" t="s">
        <v>15</v>
      </c>
      <c r="F254" s="23" t="s">
        <v>846</v>
      </c>
      <c r="G254" s="16">
        <v>1</v>
      </c>
      <c r="H254" s="17">
        <v>28</v>
      </c>
      <c r="I254" s="18">
        <v>5.8999999999999997E-2</v>
      </c>
      <c r="J254" s="16" t="s">
        <v>847</v>
      </c>
      <c r="K254" s="15" t="s">
        <v>665</v>
      </c>
      <c r="L254" s="43">
        <v>1463</v>
      </c>
    </row>
    <row r="255" spans="1:12" ht="15" customHeight="1">
      <c r="A255" s="15" t="s">
        <v>605</v>
      </c>
      <c r="B255" s="28" t="s">
        <v>767</v>
      </c>
      <c r="C255" s="32" t="s">
        <v>17</v>
      </c>
      <c r="D255" s="15" t="s">
        <v>741</v>
      </c>
      <c r="E255" s="15" t="s">
        <v>15</v>
      </c>
      <c r="F255" s="23" t="s">
        <v>848</v>
      </c>
      <c r="G255" s="16">
        <v>1</v>
      </c>
      <c r="H255" s="17">
        <v>30</v>
      </c>
      <c r="I255" s="18">
        <v>5.8999999999999997E-2</v>
      </c>
      <c r="J255" s="16" t="s">
        <v>849</v>
      </c>
      <c r="K255" s="15" t="s">
        <v>665</v>
      </c>
      <c r="L255" s="43">
        <v>1636</v>
      </c>
    </row>
    <row r="256" spans="1:12" ht="15" customHeight="1">
      <c r="A256" s="15" t="s">
        <v>605</v>
      </c>
      <c r="B256" s="28" t="s">
        <v>767</v>
      </c>
      <c r="C256" s="32" t="s">
        <v>17</v>
      </c>
      <c r="D256" s="15" t="s">
        <v>744</v>
      </c>
      <c r="E256" s="15" t="s">
        <v>15</v>
      </c>
      <c r="F256" s="23" t="s">
        <v>850</v>
      </c>
      <c r="G256" s="16">
        <v>1</v>
      </c>
      <c r="H256" s="17">
        <v>9</v>
      </c>
      <c r="I256" s="18">
        <v>2.3E-2</v>
      </c>
      <c r="J256" s="16" t="s">
        <v>851</v>
      </c>
      <c r="K256" s="15" t="s">
        <v>746</v>
      </c>
      <c r="L256" s="43">
        <v>1276</v>
      </c>
    </row>
    <row r="257" spans="1:12" ht="15" customHeight="1">
      <c r="A257" s="15" t="s">
        <v>605</v>
      </c>
      <c r="B257" s="28" t="s">
        <v>767</v>
      </c>
      <c r="C257" s="32" t="s">
        <v>17</v>
      </c>
      <c r="D257" s="15" t="s">
        <v>748</v>
      </c>
      <c r="E257" s="15" t="s">
        <v>15</v>
      </c>
      <c r="F257" s="23" t="s">
        <v>852</v>
      </c>
      <c r="G257" s="16">
        <v>1</v>
      </c>
      <c r="H257" s="17">
        <v>20</v>
      </c>
      <c r="I257" s="18">
        <v>3.1E-2</v>
      </c>
      <c r="J257" s="16" t="s">
        <v>853</v>
      </c>
      <c r="K257" s="15" t="s">
        <v>661</v>
      </c>
      <c r="L257" s="43">
        <v>758</v>
      </c>
    </row>
    <row r="258" spans="1:12" ht="15" customHeight="1">
      <c r="A258" s="15" t="s">
        <v>605</v>
      </c>
      <c r="B258" s="28" t="s">
        <v>767</v>
      </c>
      <c r="C258" s="32" t="s">
        <v>17</v>
      </c>
      <c r="D258" s="15" t="s">
        <v>751</v>
      </c>
      <c r="E258" s="15" t="s">
        <v>15</v>
      </c>
      <c r="F258" s="23" t="s">
        <v>854</v>
      </c>
      <c r="G258" s="16">
        <v>1</v>
      </c>
      <c r="H258" s="17">
        <v>12</v>
      </c>
      <c r="I258" s="18">
        <v>2.7E-2</v>
      </c>
      <c r="J258" s="16" t="s">
        <v>855</v>
      </c>
      <c r="K258" s="15" t="s">
        <v>753</v>
      </c>
      <c r="L258" s="43">
        <v>444</v>
      </c>
    </row>
    <row r="259" spans="1:12" ht="15" customHeight="1">
      <c r="A259" s="15" t="s">
        <v>605</v>
      </c>
      <c r="B259" s="28" t="s">
        <v>767</v>
      </c>
      <c r="C259" s="32" t="s">
        <v>17</v>
      </c>
      <c r="D259" s="15" t="s">
        <v>755</v>
      </c>
      <c r="E259" s="15" t="s">
        <v>15</v>
      </c>
      <c r="F259" s="23" t="s">
        <v>856</v>
      </c>
      <c r="G259" s="16">
        <v>1</v>
      </c>
      <c r="H259" s="17">
        <v>14</v>
      </c>
      <c r="I259" s="18">
        <v>3.1E-2</v>
      </c>
      <c r="J259" s="16" t="s">
        <v>857</v>
      </c>
      <c r="K259" s="15" t="s">
        <v>757</v>
      </c>
      <c r="L259" s="43">
        <v>561</v>
      </c>
    </row>
    <row r="260" spans="1:12" ht="15" customHeight="1">
      <c r="A260" s="15" t="s">
        <v>605</v>
      </c>
      <c r="B260" s="28" t="s">
        <v>767</v>
      </c>
      <c r="C260" s="32" t="s">
        <v>17</v>
      </c>
      <c r="D260" s="15" t="s">
        <v>759</v>
      </c>
      <c r="E260" s="15" t="s">
        <v>15</v>
      </c>
      <c r="F260" s="23" t="s">
        <v>858</v>
      </c>
      <c r="G260" s="16">
        <v>1</v>
      </c>
      <c r="H260" s="17">
        <v>29</v>
      </c>
      <c r="I260" s="18">
        <v>5.6000000000000001E-2</v>
      </c>
      <c r="J260" s="16" t="s">
        <v>859</v>
      </c>
      <c r="K260" s="15" t="s">
        <v>761</v>
      </c>
      <c r="L260" s="43">
        <v>945</v>
      </c>
    </row>
    <row r="261" spans="1:12" ht="15" customHeight="1">
      <c r="A261" s="15" t="s">
        <v>605</v>
      </c>
      <c r="B261" s="28" t="s">
        <v>767</v>
      </c>
      <c r="C261" s="32" t="s">
        <v>17</v>
      </c>
      <c r="D261" s="15" t="s">
        <v>763</v>
      </c>
      <c r="E261" s="15" t="s">
        <v>15</v>
      </c>
      <c r="F261" s="23" t="s">
        <v>860</v>
      </c>
      <c r="G261" s="16">
        <v>1</v>
      </c>
      <c r="H261" s="17">
        <v>21</v>
      </c>
      <c r="I261" s="18">
        <v>4.3999999999999997E-2</v>
      </c>
      <c r="J261" s="16" t="s">
        <v>861</v>
      </c>
      <c r="K261" s="15" t="s">
        <v>765</v>
      </c>
      <c r="L261" s="43">
        <v>1152</v>
      </c>
    </row>
    <row r="262" spans="1:12" ht="15" customHeight="1">
      <c r="A262" s="7"/>
      <c r="B262" s="4"/>
      <c r="C262" s="4" t="s">
        <v>17</v>
      </c>
      <c r="D262" s="5" t="s">
        <v>17</v>
      </c>
      <c r="E262" s="6" t="s">
        <v>17</v>
      </c>
      <c r="F262" s="7" t="s">
        <v>862</v>
      </c>
      <c r="G262" s="8"/>
      <c r="H262" s="9"/>
      <c r="I262" s="10"/>
      <c r="J262" s="11" t="s">
        <v>17</v>
      </c>
      <c r="K262" s="7" t="s">
        <v>17</v>
      </c>
      <c r="L262" s="42"/>
    </row>
    <row r="263" spans="1:12" ht="15" customHeight="1">
      <c r="A263" s="14" t="s">
        <v>868</v>
      </c>
      <c r="B263" s="22" t="s">
        <v>863</v>
      </c>
      <c r="C263" s="24" t="s">
        <v>864</v>
      </c>
      <c r="D263" s="33" t="s">
        <v>865</v>
      </c>
      <c r="E263" s="15" t="s">
        <v>866</v>
      </c>
      <c r="F263" s="23" t="s">
        <v>867</v>
      </c>
      <c r="G263" s="16">
        <v>1</v>
      </c>
      <c r="H263" s="17">
        <v>3</v>
      </c>
      <c r="I263" s="18">
        <v>5.0000000000000001E-3</v>
      </c>
      <c r="J263" s="16" t="s">
        <v>869</v>
      </c>
      <c r="K263" s="14" t="s">
        <v>17</v>
      </c>
      <c r="L263" s="44">
        <v>277</v>
      </c>
    </row>
    <row r="264" spans="1:12" ht="15" customHeight="1">
      <c r="A264" s="14" t="s">
        <v>868</v>
      </c>
      <c r="B264" s="22" t="s">
        <v>863</v>
      </c>
      <c r="C264" s="24" t="s">
        <v>864</v>
      </c>
      <c r="D264" s="22" t="s">
        <v>870</v>
      </c>
      <c r="E264" s="15" t="s">
        <v>866</v>
      </c>
      <c r="F264" s="23" t="s">
        <v>871</v>
      </c>
      <c r="G264" s="16">
        <v>1</v>
      </c>
      <c r="H264" s="17">
        <v>3</v>
      </c>
      <c r="I264" s="18">
        <v>8.0000000000000002E-3</v>
      </c>
      <c r="J264" s="16" t="s">
        <v>872</v>
      </c>
      <c r="K264" s="14" t="s">
        <v>17</v>
      </c>
      <c r="L264" s="44">
        <v>306</v>
      </c>
    </row>
    <row r="265" spans="1:12" ht="15" customHeight="1">
      <c r="A265" s="14" t="s">
        <v>868</v>
      </c>
      <c r="B265" s="22" t="s">
        <v>863</v>
      </c>
      <c r="C265" s="24" t="s">
        <v>864</v>
      </c>
      <c r="D265" s="22" t="s">
        <v>873</v>
      </c>
      <c r="E265" s="15" t="s">
        <v>866</v>
      </c>
      <c r="F265" s="23" t="s">
        <v>874</v>
      </c>
      <c r="G265" s="16">
        <v>1</v>
      </c>
      <c r="H265" s="17">
        <v>3</v>
      </c>
      <c r="I265" s="18">
        <v>5.0000000000000001E-3</v>
      </c>
      <c r="J265" s="16" t="s">
        <v>875</v>
      </c>
      <c r="K265" s="14" t="s">
        <v>17</v>
      </c>
      <c r="L265" s="44">
        <v>319</v>
      </c>
    </row>
    <row r="266" spans="1:12" ht="15" customHeight="1">
      <c r="A266" s="14" t="s">
        <v>868</v>
      </c>
      <c r="B266" s="22" t="s">
        <v>863</v>
      </c>
      <c r="C266" s="24" t="s">
        <v>864</v>
      </c>
      <c r="D266" s="22" t="s">
        <v>876</v>
      </c>
      <c r="E266" s="15" t="s">
        <v>866</v>
      </c>
      <c r="F266" s="23" t="s">
        <v>877</v>
      </c>
      <c r="G266" s="16">
        <v>1</v>
      </c>
      <c r="H266" s="17">
        <v>3</v>
      </c>
      <c r="I266" s="18">
        <v>5.0000000000000001E-3</v>
      </c>
      <c r="J266" s="16" t="s">
        <v>878</v>
      </c>
      <c r="K266" s="14" t="s">
        <v>17</v>
      </c>
      <c r="L266" s="44">
        <v>353</v>
      </c>
    </row>
    <row r="267" spans="1:12" ht="15" customHeight="1">
      <c r="A267" s="14" t="s">
        <v>868</v>
      </c>
      <c r="B267" s="22" t="s">
        <v>863</v>
      </c>
      <c r="C267" s="24" t="s">
        <v>864</v>
      </c>
      <c r="D267" s="22" t="s">
        <v>879</v>
      </c>
      <c r="E267" s="15" t="s">
        <v>866</v>
      </c>
      <c r="F267" s="23" t="s">
        <v>880</v>
      </c>
      <c r="G267" s="16">
        <v>1</v>
      </c>
      <c r="H267" s="17">
        <v>3</v>
      </c>
      <c r="I267" s="18">
        <v>5.0000000000000001E-3</v>
      </c>
      <c r="J267" s="16" t="s">
        <v>881</v>
      </c>
      <c r="K267" s="14" t="s">
        <v>17</v>
      </c>
      <c r="L267" s="44">
        <v>362</v>
      </c>
    </row>
    <row r="268" spans="1:12" ht="15" customHeight="1">
      <c r="A268" s="14" t="s">
        <v>868</v>
      </c>
      <c r="B268" s="22" t="s">
        <v>863</v>
      </c>
      <c r="C268" s="24" t="s">
        <v>864</v>
      </c>
      <c r="D268" s="22" t="s">
        <v>882</v>
      </c>
      <c r="E268" s="15" t="s">
        <v>866</v>
      </c>
      <c r="F268" s="23" t="s">
        <v>883</v>
      </c>
      <c r="G268" s="16">
        <v>1</v>
      </c>
      <c r="H268" s="17">
        <v>3</v>
      </c>
      <c r="I268" s="18">
        <v>8.9999999999999993E-3</v>
      </c>
      <c r="J268" s="16" t="s">
        <v>884</v>
      </c>
      <c r="K268" s="14" t="s">
        <v>17</v>
      </c>
      <c r="L268" s="44">
        <v>357</v>
      </c>
    </row>
    <row r="269" spans="1:12" ht="15" customHeight="1">
      <c r="A269" s="14" t="s">
        <v>868</v>
      </c>
      <c r="B269" s="22" t="s">
        <v>863</v>
      </c>
      <c r="C269" s="24" t="s">
        <v>864</v>
      </c>
      <c r="D269" s="22" t="s">
        <v>885</v>
      </c>
      <c r="E269" s="15" t="s">
        <v>866</v>
      </c>
      <c r="F269" s="23" t="s">
        <v>886</v>
      </c>
      <c r="G269" s="16">
        <v>1</v>
      </c>
      <c r="H269" s="17">
        <v>4</v>
      </c>
      <c r="I269" s="18">
        <v>6.0000000000000001E-3</v>
      </c>
      <c r="J269" s="16" t="s">
        <v>887</v>
      </c>
      <c r="K269" s="14" t="s">
        <v>17</v>
      </c>
      <c r="L269" s="44">
        <v>358</v>
      </c>
    </row>
    <row r="270" spans="1:12" ht="15" customHeight="1">
      <c r="A270" s="14" t="s">
        <v>868</v>
      </c>
      <c r="B270" s="22" t="s">
        <v>863</v>
      </c>
      <c r="C270" s="24" t="s">
        <v>864</v>
      </c>
      <c r="D270" s="22" t="s">
        <v>888</v>
      </c>
      <c r="E270" s="15" t="s">
        <v>866</v>
      </c>
      <c r="F270" s="23" t="s">
        <v>889</v>
      </c>
      <c r="G270" s="16">
        <v>1</v>
      </c>
      <c r="H270" s="17">
        <v>4</v>
      </c>
      <c r="I270" s="18">
        <v>6.0000000000000001E-3</v>
      </c>
      <c r="J270" s="16" t="s">
        <v>890</v>
      </c>
      <c r="K270" s="14" t="s">
        <v>17</v>
      </c>
      <c r="L270" s="44">
        <v>389</v>
      </c>
    </row>
    <row r="271" spans="1:12" ht="15" customHeight="1">
      <c r="A271" s="14" t="s">
        <v>868</v>
      </c>
      <c r="B271" s="22" t="s">
        <v>863</v>
      </c>
      <c r="C271" s="24" t="s">
        <v>864</v>
      </c>
      <c r="D271" s="22" t="s">
        <v>891</v>
      </c>
      <c r="E271" s="15" t="s">
        <v>866</v>
      </c>
      <c r="F271" s="23" t="s">
        <v>892</v>
      </c>
      <c r="G271" s="16">
        <v>1</v>
      </c>
      <c r="H271" s="17">
        <v>4</v>
      </c>
      <c r="I271" s="18">
        <v>6.0000000000000001E-3</v>
      </c>
      <c r="J271" s="16" t="s">
        <v>893</v>
      </c>
      <c r="K271" s="14" t="s">
        <v>17</v>
      </c>
      <c r="L271" s="44">
        <v>406</v>
      </c>
    </row>
    <row r="272" spans="1:12" ht="15" customHeight="1">
      <c r="A272" s="14" t="s">
        <v>868</v>
      </c>
      <c r="B272" s="22" t="s">
        <v>863</v>
      </c>
      <c r="C272" s="24" t="s">
        <v>864</v>
      </c>
      <c r="D272" s="22" t="s">
        <v>894</v>
      </c>
      <c r="E272" s="15" t="s">
        <v>866</v>
      </c>
      <c r="F272" s="23" t="s">
        <v>895</v>
      </c>
      <c r="G272" s="16">
        <v>1</v>
      </c>
      <c r="H272" s="17">
        <v>3</v>
      </c>
      <c r="I272" s="18">
        <v>6.0000000000000001E-3</v>
      </c>
      <c r="J272" s="16" t="s">
        <v>896</v>
      </c>
      <c r="K272" s="14" t="s">
        <v>17</v>
      </c>
      <c r="L272" s="44">
        <v>439</v>
      </c>
    </row>
    <row r="273" spans="1:12" ht="15" customHeight="1">
      <c r="A273" s="14" t="s">
        <v>868</v>
      </c>
      <c r="B273" s="22" t="s">
        <v>863</v>
      </c>
      <c r="C273" s="24" t="s">
        <v>864</v>
      </c>
      <c r="D273" s="22" t="s">
        <v>897</v>
      </c>
      <c r="E273" s="15" t="s">
        <v>866</v>
      </c>
      <c r="F273" s="23" t="s">
        <v>898</v>
      </c>
      <c r="G273" s="16">
        <v>1</v>
      </c>
      <c r="H273" s="17">
        <v>4</v>
      </c>
      <c r="I273" s="18">
        <v>6.0000000000000001E-3</v>
      </c>
      <c r="J273" s="16" t="s">
        <v>899</v>
      </c>
      <c r="K273" s="14" t="s">
        <v>17</v>
      </c>
      <c r="L273" s="44">
        <v>444</v>
      </c>
    </row>
    <row r="274" spans="1:12" ht="15" customHeight="1">
      <c r="A274" s="14" t="s">
        <v>868</v>
      </c>
      <c r="B274" s="22" t="s">
        <v>863</v>
      </c>
      <c r="C274" s="24" t="s">
        <v>864</v>
      </c>
      <c r="D274" s="22" t="s">
        <v>900</v>
      </c>
      <c r="E274" s="15" t="s">
        <v>866</v>
      </c>
      <c r="F274" s="23" t="s">
        <v>901</v>
      </c>
      <c r="G274" s="16">
        <v>1</v>
      </c>
      <c r="H274" s="17">
        <v>4</v>
      </c>
      <c r="I274" s="18">
        <v>1.2E-2</v>
      </c>
      <c r="J274" s="16" t="s">
        <v>902</v>
      </c>
      <c r="K274" s="14" t="s">
        <v>17</v>
      </c>
      <c r="L274" s="44">
        <v>494</v>
      </c>
    </row>
    <row r="275" spans="1:12" ht="15" customHeight="1">
      <c r="A275" s="14" t="s">
        <v>868</v>
      </c>
      <c r="B275" s="22" t="s">
        <v>863</v>
      </c>
      <c r="C275" s="24" t="s">
        <v>864</v>
      </c>
      <c r="D275" s="22" t="s">
        <v>903</v>
      </c>
      <c r="E275" s="15" t="s">
        <v>866</v>
      </c>
      <c r="F275" s="23" t="s">
        <v>904</v>
      </c>
      <c r="G275" s="16">
        <v>1</v>
      </c>
      <c r="H275" s="17">
        <v>5</v>
      </c>
      <c r="I275" s="18">
        <v>8.0000000000000002E-3</v>
      </c>
      <c r="J275" s="16" t="s">
        <v>905</v>
      </c>
      <c r="K275" s="14" t="s">
        <v>17</v>
      </c>
      <c r="L275" s="44">
        <v>439</v>
      </c>
    </row>
    <row r="276" spans="1:12" ht="15" customHeight="1">
      <c r="A276" s="14" t="s">
        <v>868</v>
      </c>
      <c r="B276" s="22" t="s">
        <v>863</v>
      </c>
      <c r="C276" s="24" t="s">
        <v>864</v>
      </c>
      <c r="D276" s="22" t="s">
        <v>906</v>
      </c>
      <c r="E276" s="15" t="s">
        <v>866</v>
      </c>
      <c r="F276" s="23" t="s">
        <v>907</v>
      </c>
      <c r="G276" s="16">
        <v>1</v>
      </c>
      <c r="H276" s="17">
        <v>5</v>
      </c>
      <c r="I276" s="18">
        <v>8.0000000000000002E-3</v>
      </c>
      <c r="J276" s="16" t="s">
        <v>908</v>
      </c>
      <c r="K276" s="14" t="s">
        <v>17</v>
      </c>
      <c r="L276" s="44">
        <v>468</v>
      </c>
    </row>
    <row r="277" spans="1:12" ht="15" customHeight="1">
      <c r="A277" s="14" t="s">
        <v>868</v>
      </c>
      <c r="B277" s="22" t="s">
        <v>863</v>
      </c>
      <c r="C277" s="24" t="s">
        <v>864</v>
      </c>
      <c r="D277" s="22" t="s">
        <v>909</v>
      </c>
      <c r="E277" s="15" t="s">
        <v>866</v>
      </c>
      <c r="F277" s="23" t="s">
        <v>910</v>
      </c>
      <c r="G277" s="16">
        <v>1</v>
      </c>
      <c r="H277" s="17">
        <v>5</v>
      </c>
      <c r="I277" s="18">
        <v>8.0000000000000002E-3</v>
      </c>
      <c r="J277" s="16" t="s">
        <v>911</v>
      </c>
      <c r="K277" s="14" t="s">
        <v>17</v>
      </c>
      <c r="L277" s="44">
        <v>489</v>
      </c>
    </row>
    <row r="278" spans="1:12" ht="15" customHeight="1">
      <c r="A278" s="14" t="s">
        <v>868</v>
      </c>
      <c r="B278" s="22" t="s">
        <v>863</v>
      </c>
      <c r="C278" s="24" t="s">
        <v>864</v>
      </c>
      <c r="D278" s="22" t="s">
        <v>912</v>
      </c>
      <c r="E278" s="15" t="s">
        <v>866</v>
      </c>
      <c r="F278" s="23" t="s">
        <v>913</v>
      </c>
      <c r="G278" s="16">
        <v>1</v>
      </c>
      <c r="H278" s="17">
        <v>5</v>
      </c>
      <c r="I278" s="18">
        <v>8.0000000000000002E-3</v>
      </c>
      <c r="J278" s="16" t="s">
        <v>914</v>
      </c>
      <c r="K278" s="14" t="s">
        <v>17</v>
      </c>
      <c r="L278" s="44">
        <v>519</v>
      </c>
    </row>
    <row r="279" spans="1:12" ht="15" customHeight="1">
      <c r="A279" s="14" t="s">
        <v>868</v>
      </c>
      <c r="B279" s="22" t="s">
        <v>863</v>
      </c>
      <c r="C279" s="24" t="s">
        <v>864</v>
      </c>
      <c r="D279" s="22" t="s">
        <v>915</v>
      </c>
      <c r="E279" s="15" t="s">
        <v>866</v>
      </c>
      <c r="F279" s="23" t="s">
        <v>916</v>
      </c>
      <c r="G279" s="16">
        <v>1</v>
      </c>
      <c r="H279" s="17">
        <v>5</v>
      </c>
      <c r="I279" s="18">
        <v>8.0000000000000002E-3</v>
      </c>
      <c r="J279" s="16" t="s">
        <v>917</v>
      </c>
      <c r="K279" s="14" t="s">
        <v>17</v>
      </c>
      <c r="L279" s="44">
        <v>517</v>
      </c>
    </row>
    <row r="280" spans="1:12" ht="15" customHeight="1">
      <c r="A280" s="14" t="s">
        <v>868</v>
      </c>
      <c r="B280" s="22" t="s">
        <v>863</v>
      </c>
      <c r="C280" s="24" t="s">
        <v>864</v>
      </c>
      <c r="D280" s="22" t="s">
        <v>918</v>
      </c>
      <c r="E280" s="15" t="s">
        <v>866</v>
      </c>
      <c r="F280" s="23" t="s">
        <v>919</v>
      </c>
      <c r="G280" s="16">
        <v>1</v>
      </c>
      <c r="H280" s="17">
        <v>5</v>
      </c>
      <c r="I280" s="18">
        <v>1.4999999999999999E-2</v>
      </c>
      <c r="J280" s="16" t="s">
        <v>920</v>
      </c>
      <c r="K280" s="14" t="s">
        <v>17</v>
      </c>
      <c r="L280" s="44">
        <v>615</v>
      </c>
    </row>
    <row r="281" spans="1:12" ht="15" customHeight="1">
      <c r="A281" s="14" t="s">
        <v>868</v>
      </c>
      <c r="B281" s="22" t="s">
        <v>863</v>
      </c>
      <c r="C281" s="24" t="s">
        <v>864</v>
      </c>
      <c r="D281" s="22" t="s">
        <v>921</v>
      </c>
      <c r="E281" s="15" t="s">
        <v>866</v>
      </c>
      <c r="F281" s="23" t="s">
        <v>922</v>
      </c>
      <c r="G281" s="16">
        <v>1</v>
      </c>
      <c r="H281" s="17">
        <v>6</v>
      </c>
      <c r="I281" s="18">
        <v>8.9999999999999993E-3</v>
      </c>
      <c r="J281" s="16" t="s">
        <v>923</v>
      </c>
      <c r="K281" s="14" t="s">
        <v>17</v>
      </c>
      <c r="L281" s="44">
        <v>485</v>
      </c>
    </row>
    <row r="282" spans="1:12" ht="15" customHeight="1">
      <c r="A282" s="14" t="s">
        <v>868</v>
      </c>
      <c r="B282" s="22" t="s">
        <v>863</v>
      </c>
      <c r="C282" s="24" t="s">
        <v>864</v>
      </c>
      <c r="D282" s="22" t="s">
        <v>924</v>
      </c>
      <c r="E282" s="15" t="s">
        <v>866</v>
      </c>
      <c r="F282" s="23" t="s">
        <v>925</v>
      </c>
      <c r="G282" s="16">
        <v>1</v>
      </c>
      <c r="H282" s="17">
        <v>6</v>
      </c>
      <c r="I282" s="18">
        <v>8.9999999999999993E-3</v>
      </c>
      <c r="J282" s="16" t="s">
        <v>926</v>
      </c>
      <c r="K282" s="14" t="s">
        <v>17</v>
      </c>
      <c r="L282" s="44">
        <v>593</v>
      </c>
    </row>
    <row r="283" spans="1:12" ht="15" customHeight="1">
      <c r="A283" s="14" t="s">
        <v>868</v>
      </c>
      <c r="B283" s="22" t="s">
        <v>863</v>
      </c>
      <c r="C283" s="24" t="s">
        <v>864</v>
      </c>
      <c r="D283" s="22" t="s">
        <v>927</v>
      </c>
      <c r="E283" s="15" t="s">
        <v>866</v>
      </c>
      <c r="F283" s="23" t="s">
        <v>928</v>
      </c>
      <c r="G283" s="16">
        <v>1</v>
      </c>
      <c r="H283" s="17">
        <v>6</v>
      </c>
      <c r="I283" s="18">
        <v>8.9999999999999993E-3</v>
      </c>
      <c r="J283" s="16" t="s">
        <v>929</v>
      </c>
      <c r="K283" s="14" t="s">
        <v>17</v>
      </c>
      <c r="L283" s="44">
        <v>572</v>
      </c>
    </row>
    <row r="284" spans="1:12" ht="15" customHeight="1">
      <c r="A284" s="14" t="s">
        <v>868</v>
      </c>
      <c r="B284" s="22" t="s">
        <v>863</v>
      </c>
      <c r="C284" s="24" t="s">
        <v>864</v>
      </c>
      <c r="D284" s="22" t="s">
        <v>930</v>
      </c>
      <c r="E284" s="15" t="s">
        <v>866</v>
      </c>
      <c r="F284" s="23" t="s">
        <v>931</v>
      </c>
      <c r="G284" s="16">
        <v>1</v>
      </c>
      <c r="H284" s="17">
        <v>6</v>
      </c>
      <c r="I284" s="18">
        <v>8.9999999999999993E-3</v>
      </c>
      <c r="J284" s="16" t="s">
        <v>932</v>
      </c>
      <c r="K284" s="14" t="s">
        <v>17</v>
      </c>
      <c r="L284" s="44">
        <v>604</v>
      </c>
    </row>
    <row r="285" spans="1:12" ht="15" customHeight="1">
      <c r="A285" s="14" t="s">
        <v>868</v>
      </c>
      <c r="B285" s="22" t="s">
        <v>863</v>
      </c>
      <c r="C285" s="24" t="s">
        <v>864</v>
      </c>
      <c r="D285" s="22" t="s">
        <v>933</v>
      </c>
      <c r="E285" s="15" t="s">
        <v>866</v>
      </c>
      <c r="F285" s="23" t="s">
        <v>934</v>
      </c>
      <c r="G285" s="16">
        <v>1</v>
      </c>
      <c r="H285" s="17">
        <v>6</v>
      </c>
      <c r="I285" s="18">
        <v>8.9999999999999993E-3</v>
      </c>
      <c r="J285" s="16" t="s">
        <v>935</v>
      </c>
      <c r="K285" s="14" t="s">
        <v>17</v>
      </c>
      <c r="L285" s="44">
        <v>596</v>
      </c>
    </row>
    <row r="286" spans="1:12" ht="15" customHeight="1">
      <c r="A286" s="14" t="s">
        <v>868</v>
      </c>
      <c r="B286" s="22" t="s">
        <v>863</v>
      </c>
      <c r="C286" s="24" t="s">
        <v>864</v>
      </c>
      <c r="D286" s="22" t="s">
        <v>936</v>
      </c>
      <c r="E286" s="15" t="s">
        <v>866</v>
      </c>
      <c r="F286" s="23" t="s">
        <v>937</v>
      </c>
      <c r="G286" s="16">
        <v>1</v>
      </c>
      <c r="H286" s="17">
        <v>6</v>
      </c>
      <c r="I286" s="18">
        <v>1.4E-2</v>
      </c>
      <c r="J286" s="16" t="s">
        <v>938</v>
      </c>
      <c r="K286" s="14" t="s">
        <v>17</v>
      </c>
      <c r="L286" s="44">
        <v>690</v>
      </c>
    </row>
    <row r="287" spans="1:12" ht="15" customHeight="1">
      <c r="A287" s="14" t="s">
        <v>868</v>
      </c>
      <c r="B287" s="22" t="s">
        <v>863</v>
      </c>
      <c r="C287" s="24" t="s">
        <v>864</v>
      </c>
      <c r="D287" s="22" t="s">
        <v>939</v>
      </c>
      <c r="E287" s="15" t="s">
        <v>866</v>
      </c>
      <c r="F287" s="23" t="s">
        <v>940</v>
      </c>
      <c r="G287" s="16">
        <v>1</v>
      </c>
      <c r="H287" s="17">
        <v>8</v>
      </c>
      <c r="I287" s="18">
        <v>1.0999999999999999E-2</v>
      </c>
      <c r="J287" s="16" t="s">
        <v>941</v>
      </c>
      <c r="K287" s="14" t="s">
        <v>17</v>
      </c>
      <c r="L287" s="44">
        <v>626</v>
      </c>
    </row>
    <row r="288" spans="1:12" ht="15" customHeight="1">
      <c r="A288" s="14" t="s">
        <v>868</v>
      </c>
      <c r="B288" s="22" t="s">
        <v>863</v>
      </c>
      <c r="C288" s="24" t="s">
        <v>864</v>
      </c>
      <c r="D288" s="22" t="s">
        <v>942</v>
      </c>
      <c r="E288" s="15" t="s">
        <v>866</v>
      </c>
      <c r="F288" s="23" t="s">
        <v>943</v>
      </c>
      <c r="G288" s="16">
        <v>1</v>
      </c>
      <c r="H288" s="17">
        <v>8</v>
      </c>
      <c r="I288" s="18">
        <v>1.0999999999999999E-2</v>
      </c>
      <c r="J288" s="16" t="s">
        <v>944</v>
      </c>
      <c r="K288" s="14" t="s">
        <v>17</v>
      </c>
      <c r="L288" s="44">
        <v>745</v>
      </c>
    </row>
    <row r="289" spans="1:12" ht="15" customHeight="1">
      <c r="A289" s="14" t="s">
        <v>868</v>
      </c>
      <c r="B289" s="22" t="s">
        <v>863</v>
      </c>
      <c r="C289" s="24" t="s">
        <v>864</v>
      </c>
      <c r="D289" s="22" t="s">
        <v>945</v>
      </c>
      <c r="E289" s="15" t="s">
        <v>866</v>
      </c>
      <c r="F289" s="23" t="s">
        <v>946</v>
      </c>
      <c r="G289" s="16">
        <v>1</v>
      </c>
      <c r="H289" s="17">
        <v>8</v>
      </c>
      <c r="I289" s="18">
        <v>1.2999999999999999E-2</v>
      </c>
      <c r="J289" s="16" t="s">
        <v>947</v>
      </c>
      <c r="K289" s="14" t="s">
        <v>17</v>
      </c>
      <c r="L289" s="44">
        <v>742</v>
      </c>
    </row>
    <row r="290" spans="1:12" ht="15" customHeight="1">
      <c r="A290" s="14" t="s">
        <v>868</v>
      </c>
      <c r="B290" s="22" t="s">
        <v>863</v>
      </c>
      <c r="C290" s="24" t="s">
        <v>864</v>
      </c>
      <c r="D290" s="22" t="s">
        <v>948</v>
      </c>
      <c r="E290" s="15" t="s">
        <v>866</v>
      </c>
      <c r="F290" s="23" t="s">
        <v>949</v>
      </c>
      <c r="G290" s="16">
        <v>1</v>
      </c>
      <c r="H290" s="17">
        <v>8</v>
      </c>
      <c r="I290" s="18">
        <v>1.2999999999999999E-2</v>
      </c>
      <c r="J290" s="16" t="s">
        <v>950</v>
      </c>
      <c r="K290" s="14" t="s">
        <v>17</v>
      </c>
      <c r="L290" s="44">
        <v>771</v>
      </c>
    </row>
    <row r="291" spans="1:12" ht="15" customHeight="1">
      <c r="A291" s="14" t="s">
        <v>868</v>
      </c>
      <c r="B291" s="22" t="s">
        <v>863</v>
      </c>
      <c r="C291" s="24" t="s">
        <v>864</v>
      </c>
      <c r="D291" s="22" t="s">
        <v>951</v>
      </c>
      <c r="E291" s="15" t="s">
        <v>866</v>
      </c>
      <c r="F291" s="23" t="s">
        <v>952</v>
      </c>
      <c r="G291" s="16">
        <v>1</v>
      </c>
      <c r="H291" s="17">
        <v>8</v>
      </c>
      <c r="I291" s="18">
        <v>1.2999999999999999E-2</v>
      </c>
      <c r="J291" s="16" t="s">
        <v>953</v>
      </c>
      <c r="K291" s="14" t="s">
        <v>17</v>
      </c>
      <c r="L291" s="44">
        <v>756</v>
      </c>
    </row>
    <row r="292" spans="1:12" ht="15" customHeight="1">
      <c r="A292" s="14" t="s">
        <v>868</v>
      </c>
      <c r="B292" s="22" t="s">
        <v>863</v>
      </c>
      <c r="C292" s="24" t="s">
        <v>864</v>
      </c>
      <c r="D292" s="22" t="s">
        <v>954</v>
      </c>
      <c r="E292" s="15" t="s">
        <v>866</v>
      </c>
      <c r="F292" s="23" t="s">
        <v>955</v>
      </c>
      <c r="G292" s="16">
        <v>1</v>
      </c>
      <c r="H292" s="17">
        <v>7</v>
      </c>
      <c r="I292" s="18">
        <v>1.9E-2</v>
      </c>
      <c r="J292" s="16" t="s">
        <v>956</v>
      </c>
      <c r="K292" s="14" t="s">
        <v>17</v>
      </c>
      <c r="L292" s="44">
        <v>958</v>
      </c>
    </row>
    <row r="293" spans="1:12" ht="15" customHeight="1">
      <c r="A293" s="14" t="s">
        <v>868</v>
      </c>
      <c r="B293" s="22" t="s">
        <v>863</v>
      </c>
      <c r="C293" s="24" t="s">
        <v>864</v>
      </c>
      <c r="D293" s="22" t="s">
        <v>957</v>
      </c>
      <c r="E293" s="15" t="s">
        <v>866</v>
      </c>
      <c r="F293" s="23" t="s">
        <v>958</v>
      </c>
      <c r="G293" s="16">
        <v>1</v>
      </c>
      <c r="H293" s="17">
        <v>4</v>
      </c>
      <c r="I293" s="18">
        <v>7.0000000000000001E-3</v>
      </c>
      <c r="J293" s="16" t="s">
        <v>959</v>
      </c>
      <c r="K293" s="14" t="s">
        <v>17</v>
      </c>
      <c r="L293" s="44">
        <v>400</v>
      </c>
    </row>
    <row r="294" spans="1:12" ht="15" customHeight="1">
      <c r="A294" s="14" t="s">
        <v>868</v>
      </c>
      <c r="B294" s="22" t="s">
        <v>863</v>
      </c>
      <c r="C294" s="24" t="s">
        <v>864</v>
      </c>
      <c r="D294" s="22" t="s">
        <v>960</v>
      </c>
      <c r="E294" s="15" t="s">
        <v>866</v>
      </c>
      <c r="F294" s="23" t="s">
        <v>961</v>
      </c>
      <c r="G294" s="16">
        <v>1</v>
      </c>
      <c r="H294" s="17">
        <v>1</v>
      </c>
      <c r="I294" s="18">
        <v>2E-3</v>
      </c>
      <c r="J294" s="16" t="s">
        <v>962</v>
      </c>
      <c r="K294" s="14" t="s">
        <v>17</v>
      </c>
      <c r="L294" s="44">
        <v>119</v>
      </c>
    </row>
    <row r="295" spans="1:12" ht="15" customHeight="1">
      <c r="A295" s="14" t="s">
        <v>868</v>
      </c>
      <c r="B295" s="22" t="s">
        <v>863</v>
      </c>
      <c r="C295" s="24" t="s">
        <v>864</v>
      </c>
      <c r="D295" s="22" t="s">
        <v>963</v>
      </c>
      <c r="E295" s="15" t="s">
        <v>866</v>
      </c>
      <c r="F295" s="23" t="s">
        <v>964</v>
      </c>
      <c r="G295" s="16">
        <v>1</v>
      </c>
      <c r="H295" s="17">
        <v>2</v>
      </c>
      <c r="I295" s="18">
        <v>2E-3</v>
      </c>
      <c r="J295" s="16" t="s">
        <v>965</v>
      </c>
      <c r="K295" s="14" t="s">
        <v>17</v>
      </c>
      <c r="L295" s="44">
        <v>155</v>
      </c>
    </row>
    <row r="296" spans="1:12" ht="15" customHeight="1">
      <c r="A296" s="14" t="s">
        <v>868</v>
      </c>
      <c r="B296" s="22" t="s">
        <v>863</v>
      </c>
      <c r="C296" s="24" t="s">
        <v>864</v>
      </c>
      <c r="D296" s="22" t="s">
        <v>966</v>
      </c>
      <c r="E296" s="15" t="s">
        <v>866</v>
      </c>
      <c r="F296" s="23" t="s">
        <v>967</v>
      </c>
      <c r="G296" s="16">
        <v>1</v>
      </c>
      <c r="H296" s="17">
        <v>3</v>
      </c>
      <c r="I296" s="18">
        <v>4.0000000000000001E-3</v>
      </c>
      <c r="J296" s="16" t="s">
        <v>968</v>
      </c>
      <c r="K296" s="14" t="s">
        <v>17</v>
      </c>
      <c r="L296" s="44">
        <v>253</v>
      </c>
    </row>
    <row r="297" spans="1:12" ht="15" customHeight="1">
      <c r="A297" s="14" t="s">
        <v>868</v>
      </c>
      <c r="B297" s="22" t="s">
        <v>863</v>
      </c>
      <c r="C297" s="24" t="s">
        <v>864</v>
      </c>
      <c r="D297" s="22" t="s">
        <v>969</v>
      </c>
      <c r="E297" s="15" t="s">
        <v>866</v>
      </c>
      <c r="F297" s="23" t="s">
        <v>970</v>
      </c>
      <c r="G297" s="16">
        <v>1</v>
      </c>
      <c r="H297" s="17">
        <v>3</v>
      </c>
      <c r="I297" s="18">
        <v>8.0000000000000002E-3</v>
      </c>
      <c r="J297" s="16" t="s">
        <v>971</v>
      </c>
      <c r="K297" s="14" t="s">
        <v>17</v>
      </c>
      <c r="L297" s="44">
        <v>315</v>
      </c>
    </row>
    <row r="298" spans="1:12" ht="15" customHeight="1">
      <c r="A298" s="14" t="s">
        <v>868</v>
      </c>
      <c r="B298" s="22" t="s">
        <v>863</v>
      </c>
      <c r="C298" s="24" t="s">
        <v>864</v>
      </c>
      <c r="D298" s="22" t="s">
        <v>972</v>
      </c>
      <c r="E298" s="15" t="s">
        <v>866</v>
      </c>
      <c r="F298" s="23" t="s">
        <v>973</v>
      </c>
      <c r="G298" s="16">
        <v>1</v>
      </c>
      <c r="H298" s="17">
        <v>3</v>
      </c>
      <c r="I298" s="18">
        <v>5.0000000000000001E-3</v>
      </c>
      <c r="J298" s="16" t="s">
        <v>974</v>
      </c>
      <c r="K298" s="14" t="s">
        <v>17</v>
      </c>
      <c r="L298" s="44">
        <v>295</v>
      </c>
    </row>
    <row r="299" spans="1:12" ht="15" customHeight="1">
      <c r="A299" s="14" t="s">
        <v>868</v>
      </c>
      <c r="B299" s="22" t="s">
        <v>863</v>
      </c>
      <c r="C299" s="24" t="s">
        <v>864</v>
      </c>
      <c r="D299" s="22" t="s">
        <v>975</v>
      </c>
      <c r="E299" s="15" t="s">
        <v>866</v>
      </c>
      <c r="F299" s="23" t="s">
        <v>976</v>
      </c>
      <c r="G299" s="16">
        <v>1</v>
      </c>
      <c r="H299" s="17">
        <v>3</v>
      </c>
      <c r="I299" s="18">
        <v>8.9999999999999993E-3</v>
      </c>
      <c r="J299" s="16" t="s">
        <v>977</v>
      </c>
      <c r="K299" s="14" t="s">
        <v>17</v>
      </c>
      <c r="L299" s="44">
        <v>375</v>
      </c>
    </row>
    <row r="300" spans="1:12" ht="15" customHeight="1">
      <c r="A300" s="14" t="s">
        <v>868</v>
      </c>
      <c r="B300" s="22" t="s">
        <v>863</v>
      </c>
      <c r="C300" s="24" t="s">
        <v>864</v>
      </c>
      <c r="D300" s="22" t="s">
        <v>978</v>
      </c>
      <c r="E300" s="15" t="s">
        <v>866</v>
      </c>
      <c r="F300" s="23" t="s">
        <v>979</v>
      </c>
      <c r="G300" s="16">
        <v>1</v>
      </c>
      <c r="H300" s="17">
        <v>4</v>
      </c>
      <c r="I300" s="18">
        <v>6.0000000000000001E-3</v>
      </c>
      <c r="J300" s="16" t="s">
        <v>980</v>
      </c>
      <c r="K300" s="14" t="s">
        <v>17</v>
      </c>
      <c r="L300" s="44">
        <v>380</v>
      </c>
    </row>
    <row r="301" spans="1:12" ht="15" customHeight="1">
      <c r="A301" s="14" t="s">
        <v>868</v>
      </c>
      <c r="B301" s="22" t="s">
        <v>863</v>
      </c>
      <c r="C301" s="24" t="s">
        <v>864</v>
      </c>
      <c r="D301" s="22" t="s">
        <v>981</v>
      </c>
      <c r="E301" s="15" t="s">
        <v>866</v>
      </c>
      <c r="F301" s="23" t="s">
        <v>982</v>
      </c>
      <c r="G301" s="16">
        <v>1</v>
      </c>
      <c r="H301" s="17">
        <v>4</v>
      </c>
      <c r="I301" s="18">
        <v>1.2E-2</v>
      </c>
      <c r="J301" s="16" t="s">
        <v>983</v>
      </c>
      <c r="K301" s="14" t="s">
        <v>17</v>
      </c>
      <c r="L301" s="44">
        <v>491</v>
      </c>
    </row>
    <row r="302" spans="1:12" ht="15" customHeight="1">
      <c r="A302" s="14" t="s">
        <v>868</v>
      </c>
      <c r="B302" s="22" t="s">
        <v>863</v>
      </c>
      <c r="C302" s="24" t="s">
        <v>864</v>
      </c>
      <c r="D302" s="22" t="s">
        <v>984</v>
      </c>
      <c r="E302" s="15" t="s">
        <v>866</v>
      </c>
      <c r="F302" s="23" t="s">
        <v>985</v>
      </c>
      <c r="G302" s="16">
        <v>1</v>
      </c>
      <c r="H302" s="17">
        <v>7</v>
      </c>
      <c r="I302" s="18">
        <v>1.0999999999999999E-2</v>
      </c>
      <c r="J302" s="16" t="s">
        <v>986</v>
      </c>
      <c r="K302" s="14" t="s">
        <v>17</v>
      </c>
      <c r="L302" s="44">
        <v>617</v>
      </c>
    </row>
    <row r="303" spans="1:12" ht="15" customHeight="1">
      <c r="A303" s="14" t="s">
        <v>868</v>
      </c>
      <c r="B303" s="22" t="s">
        <v>863</v>
      </c>
      <c r="C303" s="24" t="s">
        <v>864</v>
      </c>
      <c r="D303" s="22" t="s">
        <v>987</v>
      </c>
      <c r="E303" s="15" t="s">
        <v>866</v>
      </c>
      <c r="F303" s="23" t="s">
        <v>988</v>
      </c>
      <c r="G303" s="16">
        <v>1</v>
      </c>
      <c r="H303" s="17">
        <v>7</v>
      </c>
      <c r="I303" s="18">
        <v>2.1999999999999999E-2</v>
      </c>
      <c r="J303" s="16" t="s">
        <v>989</v>
      </c>
      <c r="K303" s="14" t="s">
        <v>17</v>
      </c>
      <c r="L303" s="44">
        <v>918</v>
      </c>
    </row>
    <row r="304" spans="1:12" ht="15" customHeight="1">
      <c r="A304" s="14" t="s">
        <v>868</v>
      </c>
      <c r="B304" s="22" t="s">
        <v>990</v>
      </c>
      <c r="C304" s="24" t="s">
        <v>864</v>
      </c>
      <c r="D304" s="22" t="s">
        <v>865</v>
      </c>
      <c r="E304" s="15" t="s">
        <v>991</v>
      </c>
      <c r="F304" s="23" t="s">
        <v>992</v>
      </c>
      <c r="G304" s="16">
        <v>1</v>
      </c>
      <c r="H304" s="17">
        <v>3</v>
      </c>
      <c r="I304" s="18">
        <v>5.0000000000000001E-3</v>
      </c>
      <c r="J304" s="16" t="s">
        <v>993</v>
      </c>
      <c r="K304" s="14" t="s">
        <v>17</v>
      </c>
      <c r="L304" s="44">
        <v>277</v>
      </c>
    </row>
    <row r="305" spans="1:12" ht="15" customHeight="1">
      <c r="A305" s="14" t="s">
        <v>868</v>
      </c>
      <c r="B305" s="22" t="s">
        <v>990</v>
      </c>
      <c r="C305" s="24" t="s">
        <v>864</v>
      </c>
      <c r="D305" s="22" t="s">
        <v>870</v>
      </c>
      <c r="E305" s="15" t="s">
        <v>991</v>
      </c>
      <c r="F305" s="23" t="s">
        <v>994</v>
      </c>
      <c r="G305" s="16">
        <v>1</v>
      </c>
      <c r="H305" s="17">
        <v>3</v>
      </c>
      <c r="I305" s="18">
        <v>8.0000000000000002E-3</v>
      </c>
      <c r="J305" s="16" t="s">
        <v>995</v>
      </c>
      <c r="K305" s="14" t="s">
        <v>17</v>
      </c>
      <c r="L305" s="44">
        <v>306</v>
      </c>
    </row>
    <row r="306" spans="1:12" ht="15" customHeight="1">
      <c r="A306" s="14" t="s">
        <v>868</v>
      </c>
      <c r="B306" s="22" t="s">
        <v>990</v>
      </c>
      <c r="C306" s="24" t="s">
        <v>864</v>
      </c>
      <c r="D306" s="22" t="s">
        <v>873</v>
      </c>
      <c r="E306" s="15" t="s">
        <v>991</v>
      </c>
      <c r="F306" s="23" t="s">
        <v>996</v>
      </c>
      <c r="G306" s="16">
        <v>1</v>
      </c>
      <c r="H306" s="17">
        <v>3</v>
      </c>
      <c r="I306" s="18">
        <v>5.0000000000000001E-3</v>
      </c>
      <c r="J306" s="16" t="s">
        <v>997</v>
      </c>
      <c r="K306" s="14" t="s">
        <v>17</v>
      </c>
      <c r="L306" s="44">
        <v>319</v>
      </c>
    </row>
    <row r="307" spans="1:12" ht="15" customHeight="1">
      <c r="A307" s="14" t="s">
        <v>868</v>
      </c>
      <c r="B307" s="22" t="s">
        <v>990</v>
      </c>
      <c r="C307" s="24" t="s">
        <v>864</v>
      </c>
      <c r="D307" s="22" t="s">
        <v>876</v>
      </c>
      <c r="E307" s="15" t="s">
        <v>991</v>
      </c>
      <c r="F307" s="23" t="s">
        <v>998</v>
      </c>
      <c r="G307" s="16">
        <v>1</v>
      </c>
      <c r="H307" s="17">
        <v>3</v>
      </c>
      <c r="I307" s="18">
        <v>5.0000000000000001E-3</v>
      </c>
      <c r="J307" s="16" t="s">
        <v>999</v>
      </c>
      <c r="K307" s="14" t="s">
        <v>17</v>
      </c>
      <c r="L307" s="44">
        <v>353</v>
      </c>
    </row>
    <row r="308" spans="1:12" ht="15" customHeight="1">
      <c r="A308" s="14" t="s">
        <v>868</v>
      </c>
      <c r="B308" s="22" t="s">
        <v>990</v>
      </c>
      <c r="C308" s="24" t="s">
        <v>864</v>
      </c>
      <c r="D308" s="22" t="s">
        <v>879</v>
      </c>
      <c r="E308" s="15" t="s">
        <v>991</v>
      </c>
      <c r="F308" s="23" t="s">
        <v>1000</v>
      </c>
      <c r="G308" s="16">
        <v>1</v>
      </c>
      <c r="H308" s="17">
        <v>3</v>
      </c>
      <c r="I308" s="18">
        <v>5.0000000000000001E-3</v>
      </c>
      <c r="J308" s="16" t="s">
        <v>1001</v>
      </c>
      <c r="K308" s="14" t="s">
        <v>17</v>
      </c>
      <c r="L308" s="44">
        <v>362</v>
      </c>
    </row>
    <row r="309" spans="1:12" ht="15" customHeight="1">
      <c r="A309" s="14" t="s">
        <v>868</v>
      </c>
      <c r="B309" s="22" t="s">
        <v>990</v>
      </c>
      <c r="C309" s="24" t="s">
        <v>864</v>
      </c>
      <c r="D309" s="22" t="s">
        <v>882</v>
      </c>
      <c r="E309" s="15" t="s">
        <v>991</v>
      </c>
      <c r="F309" s="23" t="s">
        <v>1002</v>
      </c>
      <c r="G309" s="16">
        <v>1</v>
      </c>
      <c r="H309" s="17">
        <v>3</v>
      </c>
      <c r="I309" s="18">
        <v>8.9999999999999993E-3</v>
      </c>
      <c r="J309" s="16" t="s">
        <v>1003</v>
      </c>
      <c r="K309" s="14" t="s">
        <v>17</v>
      </c>
      <c r="L309" s="44">
        <v>357</v>
      </c>
    </row>
    <row r="310" spans="1:12" ht="15" customHeight="1">
      <c r="A310" s="14" t="s">
        <v>868</v>
      </c>
      <c r="B310" s="22" t="s">
        <v>990</v>
      </c>
      <c r="C310" s="24" t="s">
        <v>864</v>
      </c>
      <c r="D310" s="22" t="s">
        <v>885</v>
      </c>
      <c r="E310" s="15" t="s">
        <v>991</v>
      </c>
      <c r="F310" s="23" t="s">
        <v>1004</v>
      </c>
      <c r="G310" s="16">
        <v>1</v>
      </c>
      <c r="H310" s="17">
        <v>4</v>
      </c>
      <c r="I310" s="18">
        <v>6.0000000000000001E-3</v>
      </c>
      <c r="J310" s="16" t="s">
        <v>1005</v>
      </c>
      <c r="K310" s="14" t="s">
        <v>17</v>
      </c>
      <c r="L310" s="44">
        <v>358</v>
      </c>
    </row>
    <row r="311" spans="1:12" ht="15" customHeight="1">
      <c r="A311" s="14" t="s">
        <v>868</v>
      </c>
      <c r="B311" s="22" t="s">
        <v>990</v>
      </c>
      <c r="C311" s="24" t="s">
        <v>864</v>
      </c>
      <c r="D311" s="22" t="s">
        <v>888</v>
      </c>
      <c r="E311" s="15" t="s">
        <v>991</v>
      </c>
      <c r="F311" s="23" t="s">
        <v>1006</v>
      </c>
      <c r="G311" s="16">
        <v>1</v>
      </c>
      <c r="H311" s="17">
        <v>4</v>
      </c>
      <c r="I311" s="18">
        <v>6.0000000000000001E-3</v>
      </c>
      <c r="J311" s="16" t="s">
        <v>1007</v>
      </c>
      <c r="K311" s="14" t="s">
        <v>17</v>
      </c>
      <c r="L311" s="44">
        <v>389</v>
      </c>
    </row>
    <row r="312" spans="1:12" ht="15" customHeight="1">
      <c r="A312" s="14" t="s">
        <v>868</v>
      </c>
      <c r="B312" s="22" t="s">
        <v>990</v>
      </c>
      <c r="C312" s="24" t="s">
        <v>864</v>
      </c>
      <c r="D312" s="22" t="s">
        <v>891</v>
      </c>
      <c r="E312" s="15" t="s">
        <v>991</v>
      </c>
      <c r="F312" s="23" t="s">
        <v>1008</v>
      </c>
      <c r="G312" s="16">
        <v>1</v>
      </c>
      <c r="H312" s="17">
        <v>4</v>
      </c>
      <c r="I312" s="18">
        <v>6.0000000000000001E-3</v>
      </c>
      <c r="J312" s="16" t="s">
        <v>1009</v>
      </c>
      <c r="K312" s="14" t="s">
        <v>17</v>
      </c>
      <c r="L312" s="44">
        <v>406</v>
      </c>
    </row>
    <row r="313" spans="1:12" ht="15" customHeight="1">
      <c r="A313" s="14" t="s">
        <v>868</v>
      </c>
      <c r="B313" s="22" t="s">
        <v>990</v>
      </c>
      <c r="C313" s="24" t="s">
        <v>864</v>
      </c>
      <c r="D313" s="22" t="s">
        <v>894</v>
      </c>
      <c r="E313" s="15" t="s">
        <v>991</v>
      </c>
      <c r="F313" s="23" t="s">
        <v>1010</v>
      </c>
      <c r="G313" s="16">
        <v>1</v>
      </c>
      <c r="H313" s="17">
        <v>3</v>
      </c>
      <c r="I313" s="18">
        <v>6.0000000000000001E-3</v>
      </c>
      <c r="J313" s="16" t="s">
        <v>1011</v>
      </c>
      <c r="K313" s="14" t="s">
        <v>17</v>
      </c>
      <c r="L313" s="44">
        <v>439</v>
      </c>
    </row>
    <row r="314" spans="1:12" ht="15" customHeight="1">
      <c r="A314" s="14" t="s">
        <v>868</v>
      </c>
      <c r="B314" s="22" t="s">
        <v>990</v>
      </c>
      <c r="C314" s="24" t="s">
        <v>864</v>
      </c>
      <c r="D314" s="22" t="s">
        <v>897</v>
      </c>
      <c r="E314" s="15" t="s">
        <v>991</v>
      </c>
      <c r="F314" s="23" t="s">
        <v>1012</v>
      </c>
      <c r="G314" s="16">
        <v>1</v>
      </c>
      <c r="H314" s="17">
        <v>4</v>
      </c>
      <c r="I314" s="18">
        <v>6.0000000000000001E-3</v>
      </c>
      <c r="J314" s="16" t="s">
        <v>1013</v>
      </c>
      <c r="K314" s="14" t="s">
        <v>17</v>
      </c>
      <c r="L314" s="44">
        <v>444</v>
      </c>
    </row>
    <row r="315" spans="1:12" ht="15" customHeight="1">
      <c r="A315" s="14" t="s">
        <v>868</v>
      </c>
      <c r="B315" s="22" t="s">
        <v>990</v>
      </c>
      <c r="C315" s="24" t="s">
        <v>864</v>
      </c>
      <c r="D315" s="22" t="s">
        <v>900</v>
      </c>
      <c r="E315" s="15" t="s">
        <v>991</v>
      </c>
      <c r="F315" s="23" t="s">
        <v>1014</v>
      </c>
      <c r="G315" s="16">
        <v>1</v>
      </c>
      <c r="H315" s="17">
        <v>4</v>
      </c>
      <c r="I315" s="18">
        <v>1.2E-2</v>
      </c>
      <c r="J315" s="16" t="s">
        <v>1015</v>
      </c>
      <c r="K315" s="14" t="s">
        <v>17</v>
      </c>
      <c r="L315" s="44">
        <v>494</v>
      </c>
    </row>
    <row r="316" spans="1:12" ht="15" customHeight="1">
      <c r="A316" s="14" t="s">
        <v>868</v>
      </c>
      <c r="B316" s="22" t="s">
        <v>990</v>
      </c>
      <c r="C316" s="24" t="s">
        <v>864</v>
      </c>
      <c r="D316" s="22" t="s">
        <v>903</v>
      </c>
      <c r="E316" s="15" t="s">
        <v>991</v>
      </c>
      <c r="F316" s="23" t="s">
        <v>1016</v>
      </c>
      <c r="G316" s="16">
        <v>1</v>
      </c>
      <c r="H316" s="17">
        <v>5</v>
      </c>
      <c r="I316" s="18">
        <v>8.0000000000000002E-3</v>
      </c>
      <c r="J316" s="16" t="s">
        <v>1017</v>
      </c>
      <c r="K316" s="14" t="s">
        <v>17</v>
      </c>
      <c r="L316" s="44">
        <v>439</v>
      </c>
    </row>
    <row r="317" spans="1:12" ht="15" customHeight="1">
      <c r="A317" s="14" t="s">
        <v>868</v>
      </c>
      <c r="B317" s="22" t="s">
        <v>990</v>
      </c>
      <c r="C317" s="24" t="s">
        <v>864</v>
      </c>
      <c r="D317" s="22" t="s">
        <v>906</v>
      </c>
      <c r="E317" s="15" t="s">
        <v>991</v>
      </c>
      <c r="F317" s="23" t="s">
        <v>1018</v>
      </c>
      <c r="G317" s="16">
        <v>1</v>
      </c>
      <c r="H317" s="17">
        <v>5</v>
      </c>
      <c r="I317" s="18">
        <v>8.0000000000000002E-3</v>
      </c>
      <c r="J317" s="16" t="s">
        <v>1019</v>
      </c>
      <c r="K317" s="14" t="s">
        <v>17</v>
      </c>
      <c r="L317" s="44">
        <v>468</v>
      </c>
    </row>
    <row r="318" spans="1:12" ht="15" customHeight="1">
      <c r="A318" s="14" t="s">
        <v>868</v>
      </c>
      <c r="B318" s="22" t="s">
        <v>990</v>
      </c>
      <c r="C318" s="24" t="s">
        <v>864</v>
      </c>
      <c r="D318" s="22" t="s">
        <v>909</v>
      </c>
      <c r="E318" s="15" t="s">
        <v>991</v>
      </c>
      <c r="F318" s="23" t="s">
        <v>1020</v>
      </c>
      <c r="G318" s="16">
        <v>1</v>
      </c>
      <c r="H318" s="17">
        <v>5</v>
      </c>
      <c r="I318" s="18">
        <v>8.0000000000000002E-3</v>
      </c>
      <c r="J318" s="16" t="s">
        <v>1021</v>
      </c>
      <c r="K318" s="14" t="s">
        <v>17</v>
      </c>
      <c r="L318" s="44">
        <v>489</v>
      </c>
    </row>
    <row r="319" spans="1:12" ht="15" customHeight="1">
      <c r="A319" s="14" t="s">
        <v>868</v>
      </c>
      <c r="B319" s="22" t="s">
        <v>990</v>
      </c>
      <c r="C319" s="24" t="s">
        <v>864</v>
      </c>
      <c r="D319" s="22" t="s">
        <v>912</v>
      </c>
      <c r="E319" s="15" t="s">
        <v>991</v>
      </c>
      <c r="F319" s="23" t="s">
        <v>1022</v>
      </c>
      <c r="G319" s="16">
        <v>1</v>
      </c>
      <c r="H319" s="17">
        <v>5</v>
      </c>
      <c r="I319" s="18">
        <v>8.0000000000000002E-3</v>
      </c>
      <c r="J319" s="16" t="s">
        <v>1023</v>
      </c>
      <c r="K319" s="14" t="s">
        <v>17</v>
      </c>
      <c r="L319" s="44">
        <v>519</v>
      </c>
    </row>
    <row r="320" spans="1:12" ht="15" customHeight="1">
      <c r="A320" s="14" t="s">
        <v>868</v>
      </c>
      <c r="B320" s="22" t="s">
        <v>990</v>
      </c>
      <c r="C320" s="24" t="s">
        <v>864</v>
      </c>
      <c r="D320" s="22" t="s">
        <v>915</v>
      </c>
      <c r="E320" s="15" t="s">
        <v>991</v>
      </c>
      <c r="F320" s="23" t="s">
        <v>1024</v>
      </c>
      <c r="G320" s="16">
        <v>1</v>
      </c>
      <c r="H320" s="17">
        <v>5</v>
      </c>
      <c r="I320" s="18">
        <v>8.0000000000000002E-3</v>
      </c>
      <c r="J320" s="16" t="s">
        <v>1025</v>
      </c>
      <c r="K320" s="14" t="s">
        <v>17</v>
      </c>
      <c r="L320" s="44">
        <v>517</v>
      </c>
    </row>
    <row r="321" spans="1:12" ht="15" customHeight="1">
      <c r="A321" s="14" t="s">
        <v>868</v>
      </c>
      <c r="B321" s="22" t="s">
        <v>990</v>
      </c>
      <c r="C321" s="24" t="s">
        <v>864</v>
      </c>
      <c r="D321" s="22" t="s">
        <v>918</v>
      </c>
      <c r="E321" s="15" t="s">
        <v>991</v>
      </c>
      <c r="F321" s="23" t="s">
        <v>1026</v>
      </c>
      <c r="G321" s="16">
        <v>1</v>
      </c>
      <c r="H321" s="17">
        <v>5</v>
      </c>
      <c r="I321" s="18">
        <v>1.4999999999999999E-2</v>
      </c>
      <c r="J321" s="16" t="s">
        <v>1027</v>
      </c>
      <c r="K321" s="14" t="s">
        <v>17</v>
      </c>
      <c r="L321" s="44">
        <v>615</v>
      </c>
    </row>
    <row r="322" spans="1:12" ht="15" customHeight="1">
      <c r="A322" s="14" t="s">
        <v>868</v>
      </c>
      <c r="B322" s="22" t="s">
        <v>990</v>
      </c>
      <c r="C322" s="24" t="s">
        <v>864</v>
      </c>
      <c r="D322" s="22" t="s">
        <v>921</v>
      </c>
      <c r="E322" s="15" t="s">
        <v>991</v>
      </c>
      <c r="F322" s="23" t="s">
        <v>1028</v>
      </c>
      <c r="G322" s="16">
        <v>1</v>
      </c>
      <c r="H322" s="17">
        <v>6</v>
      </c>
      <c r="I322" s="18">
        <v>8.9999999999999993E-3</v>
      </c>
      <c r="J322" s="16" t="s">
        <v>1029</v>
      </c>
      <c r="K322" s="14" t="s">
        <v>17</v>
      </c>
      <c r="L322" s="44">
        <v>485</v>
      </c>
    </row>
    <row r="323" spans="1:12" ht="15" customHeight="1">
      <c r="A323" s="14" t="s">
        <v>868</v>
      </c>
      <c r="B323" s="22" t="s">
        <v>990</v>
      </c>
      <c r="C323" s="24" t="s">
        <v>864</v>
      </c>
      <c r="D323" s="22" t="s">
        <v>924</v>
      </c>
      <c r="E323" s="15" t="s">
        <v>991</v>
      </c>
      <c r="F323" s="23" t="s">
        <v>1030</v>
      </c>
      <c r="G323" s="16">
        <v>1</v>
      </c>
      <c r="H323" s="17">
        <v>6</v>
      </c>
      <c r="I323" s="18">
        <v>8.9999999999999993E-3</v>
      </c>
      <c r="J323" s="16" t="s">
        <v>1031</v>
      </c>
      <c r="K323" s="14" t="s">
        <v>17</v>
      </c>
      <c r="L323" s="44">
        <v>593</v>
      </c>
    </row>
    <row r="324" spans="1:12" ht="15" customHeight="1">
      <c r="A324" s="14" t="s">
        <v>868</v>
      </c>
      <c r="B324" s="22" t="s">
        <v>990</v>
      </c>
      <c r="C324" s="24" t="s">
        <v>864</v>
      </c>
      <c r="D324" s="22" t="s">
        <v>927</v>
      </c>
      <c r="E324" s="15" t="s">
        <v>991</v>
      </c>
      <c r="F324" s="23" t="s">
        <v>1032</v>
      </c>
      <c r="G324" s="16">
        <v>1</v>
      </c>
      <c r="H324" s="17">
        <v>6</v>
      </c>
      <c r="I324" s="18">
        <v>8.9999999999999993E-3</v>
      </c>
      <c r="J324" s="16" t="s">
        <v>1033</v>
      </c>
      <c r="K324" s="14" t="s">
        <v>17</v>
      </c>
      <c r="L324" s="44">
        <v>572</v>
      </c>
    </row>
    <row r="325" spans="1:12" ht="15" customHeight="1">
      <c r="A325" s="14" t="s">
        <v>868</v>
      </c>
      <c r="B325" s="22" t="s">
        <v>990</v>
      </c>
      <c r="C325" s="24" t="s">
        <v>864</v>
      </c>
      <c r="D325" s="22" t="s">
        <v>930</v>
      </c>
      <c r="E325" s="15" t="s">
        <v>991</v>
      </c>
      <c r="F325" s="23" t="s">
        <v>1034</v>
      </c>
      <c r="G325" s="16">
        <v>1</v>
      </c>
      <c r="H325" s="17">
        <v>6</v>
      </c>
      <c r="I325" s="18">
        <v>8.9999999999999993E-3</v>
      </c>
      <c r="J325" s="16" t="s">
        <v>1035</v>
      </c>
      <c r="K325" s="14" t="s">
        <v>17</v>
      </c>
      <c r="L325" s="44">
        <v>604</v>
      </c>
    </row>
    <row r="326" spans="1:12" ht="15" customHeight="1">
      <c r="A326" s="14" t="s">
        <v>868</v>
      </c>
      <c r="B326" s="22" t="s">
        <v>990</v>
      </c>
      <c r="C326" s="24" t="s">
        <v>864</v>
      </c>
      <c r="D326" s="22" t="s">
        <v>933</v>
      </c>
      <c r="E326" s="15" t="s">
        <v>991</v>
      </c>
      <c r="F326" s="23" t="s">
        <v>1036</v>
      </c>
      <c r="G326" s="16">
        <v>1</v>
      </c>
      <c r="H326" s="17">
        <v>6</v>
      </c>
      <c r="I326" s="18">
        <v>8.9999999999999993E-3</v>
      </c>
      <c r="J326" s="16" t="s">
        <v>1037</v>
      </c>
      <c r="K326" s="14" t="s">
        <v>17</v>
      </c>
      <c r="L326" s="44">
        <v>596</v>
      </c>
    </row>
    <row r="327" spans="1:12" ht="15" customHeight="1">
      <c r="A327" s="14" t="s">
        <v>868</v>
      </c>
      <c r="B327" s="22" t="s">
        <v>990</v>
      </c>
      <c r="C327" s="24" t="s">
        <v>864</v>
      </c>
      <c r="D327" s="22" t="s">
        <v>936</v>
      </c>
      <c r="E327" s="15" t="s">
        <v>991</v>
      </c>
      <c r="F327" s="23" t="s">
        <v>1038</v>
      </c>
      <c r="G327" s="16">
        <v>1</v>
      </c>
      <c r="H327" s="17">
        <v>6</v>
      </c>
      <c r="I327" s="18">
        <v>1.4E-2</v>
      </c>
      <c r="J327" s="16" t="s">
        <v>1039</v>
      </c>
      <c r="K327" s="14" t="s">
        <v>17</v>
      </c>
      <c r="L327" s="44">
        <v>690</v>
      </c>
    </row>
    <row r="328" spans="1:12" ht="15" customHeight="1">
      <c r="A328" s="14" t="s">
        <v>868</v>
      </c>
      <c r="B328" s="22" t="s">
        <v>990</v>
      </c>
      <c r="C328" s="24" t="s">
        <v>864</v>
      </c>
      <c r="D328" s="22" t="s">
        <v>939</v>
      </c>
      <c r="E328" s="15" t="s">
        <v>991</v>
      </c>
      <c r="F328" s="23" t="s">
        <v>1040</v>
      </c>
      <c r="G328" s="16">
        <v>1</v>
      </c>
      <c r="H328" s="17">
        <v>8</v>
      </c>
      <c r="I328" s="18">
        <v>1.0999999999999999E-2</v>
      </c>
      <c r="J328" s="16" t="s">
        <v>1041</v>
      </c>
      <c r="K328" s="14" t="s">
        <v>17</v>
      </c>
      <c r="L328" s="44">
        <v>626</v>
      </c>
    </row>
    <row r="329" spans="1:12" ht="15" customHeight="1">
      <c r="A329" s="14" t="s">
        <v>868</v>
      </c>
      <c r="B329" s="22" t="s">
        <v>990</v>
      </c>
      <c r="C329" s="24" t="s">
        <v>864</v>
      </c>
      <c r="D329" s="22" t="s">
        <v>942</v>
      </c>
      <c r="E329" s="15" t="s">
        <v>991</v>
      </c>
      <c r="F329" s="23" t="s">
        <v>1042</v>
      </c>
      <c r="G329" s="16">
        <v>1</v>
      </c>
      <c r="H329" s="17">
        <v>8</v>
      </c>
      <c r="I329" s="18">
        <v>1.0999999999999999E-2</v>
      </c>
      <c r="J329" s="16" t="s">
        <v>1043</v>
      </c>
      <c r="K329" s="14" t="s">
        <v>17</v>
      </c>
      <c r="L329" s="44">
        <v>745</v>
      </c>
    </row>
    <row r="330" spans="1:12" ht="15" customHeight="1">
      <c r="A330" s="14" t="s">
        <v>868</v>
      </c>
      <c r="B330" s="22" t="s">
        <v>990</v>
      </c>
      <c r="C330" s="24" t="s">
        <v>864</v>
      </c>
      <c r="D330" s="22" t="s">
        <v>945</v>
      </c>
      <c r="E330" s="15" t="s">
        <v>991</v>
      </c>
      <c r="F330" s="23" t="s">
        <v>1044</v>
      </c>
      <c r="G330" s="16">
        <v>1</v>
      </c>
      <c r="H330" s="17">
        <v>8</v>
      </c>
      <c r="I330" s="18">
        <v>1.2999999999999999E-2</v>
      </c>
      <c r="J330" s="16" t="s">
        <v>1045</v>
      </c>
      <c r="K330" s="14" t="s">
        <v>17</v>
      </c>
      <c r="L330" s="44">
        <v>742</v>
      </c>
    </row>
    <row r="331" spans="1:12" ht="15" customHeight="1">
      <c r="A331" s="14" t="s">
        <v>868</v>
      </c>
      <c r="B331" s="22" t="s">
        <v>990</v>
      </c>
      <c r="C331" s="24" t="s">
        <v>864</v>
      </c>
      <c r="D331" s="22" t="s">
        <v>948</v>
      </c>
      <c r="E331" s="15" t="s">
        <v>991</v>
      </c>
      <c r="F331" s="23" t="s">
        <v>1046</v>
      </c>
      <c r="G331" s="16">
        <v>1</v>
      </c>
      <c r="H331" s="17">
        <v>8</v>
      </c>
      <c r="I331" s="18">
        <v>1.2999999999999999E-2</v>
      </c>
      <c r="J331" s="16" t="s">
        <v>1047</v>
      </c>
      <c r="K331" s="14" t="s">
        <v>17</v>
      </c>
      <c r="L331" s="44">
        <v>771</v>
      </c>
    </row>
    <row r="332" spans="1:12" ht="15" customHeight="1">
      <c r="A332" s="14" t="s">
        <v>868</v>
      </c>
      <c r="B332" s="22" t="s">
        <v>990</v>
      </c>
      <c r="C332" s="24" t="s">
        <v>864</v>
      </c>
      <c r="D332" s="22" t="s">
        <v>951</v>
      </c>
      <c r="E332" s="15" t="s">
        <v>991</v>
      </c>
      <c r="F332" s="23" t="s">
        <v>1048</v>
      </c>
      <c r="G332" s="16">
        <v>1</v>
      </c>
      <c r="H332" s="17">
        <v>8</v>
      </c>
      <c r="I332" s="18">
        <v>1.2999999999999999E-2</v>
      </c>
      <c r="J332" s="16" t="s">
        <v>1049</v>
      </c>
      <c r="K332" s="14" t="s">
        <v>17</v>
      </c>
      <c r="L332" s="44">
        <v>756</v>
      </c>
    </row>
    <row r="333" spans="1:12" ht="15" customHeight="1">
      <c r="A333" s="14" t="s">
        <v>868</v>
      </c>
      <c r="B333" s="22" t="s">
        <v>990</v>
      </c>
      <c r="C333" s="24" t="s">
        <v>864</v>
      </c>
      <c r="D333" s="22" t="s">
        <v>954</v>
      </c>
      <c r="E333" s="15" t="s">
        <v>991</v>
      </c>
      <c r="F333" s="23" t="s">
        <v>1050</v>
      </c>
      <c r="G333" s="16">
        <v>1</v>
      </c>
      <c r="H333" s="17">
        <v>7</v>
      </c>
      <c r="I333" s="18">
        <v>1.9E-2</v>
      </c>
      <c r="J333" s="16" t="s">
        <v>1051</v>
      </c>
      <c r="K333" s="14" t="s">
        <v>17</v>
      </c>
      <c r="L333" s="44">
        <v>958</v>
      </c>
    </row>
    <row r="334" spans="1:12" ht="15" customHeight="1">
      <c r="A334" s="14" t="s">
        <v>868</v>
      </c>
      <c r="B334" s="22" t="s">
        <v>990</v>
      </c>
      <c r="C334" s="24" t="s">
        <v>864</v>
      </c>
      <c r="D334" s="22" t="s">
        <v>957</v>
      </c>
      <c r="E334" s="15" t="s">
        <v>991</v>
      </c>
      <c r="F334" s="23" t="s">
        <v>1052</v>
      </c>
      <c r="G334" s="16">
        <v>1</v>
      </c>
      <c r="H334" s="17">
        <v>4</v>
      </c>
      <c r="I334" s="18">
        <v>7.0000000000000001E-3</v>
      </c>
      <c r="J334" s="16" t="s">
        <v>1053</v>
      </c>
      <c r="K334" s="14" t="s">
        <v>17</v>
      </c>
      <c r="L334" s="44">
        <v>400</v>
      </c>
    </row>
    <row r="335" spans="1:12" ht="15" customHeight="1">
      <c r="A335" s="14" t="s">
        <v>868</v>
      </c>
      <c r="B335" s="22" t="s">
        <v>990</v>
      </c>
      <c r="C335" s="24" t="s">
        <v>864</v>
      </c>
      <c r="D335" s="22" t="s">
        <v>960</v>
      </c>
      <c r="E335" s="15" t="s">
        <v>991</v>
      </c>
      <c r="F335" s="23" t="s">
        <v>1054</v>
      </c>
      <c r="G335" s="16">
        <v>1</v>
      </c>
      <c r="H335" s="17">
        <v>1</v>
      </c>
      <c r="I335" s="18">
        <v>2E-3</v>
      </c>
      <c r="J335" s="16" t="s">
        <v>1055</v>
      </c>
      <c r="K335" s="14" t="s">
        <v>17</v>
      </c>
      <c r="L335" s="44">
        <v>119</v>
      </c>
    </row>
    <row r="336" spans="1:12" ht="15" customHeight="1">
      <c r="A336" s="14" t="s">
        <v>868</v>
      </c>
      <c r="B336" s="22" t="s">
        <v>990</v>
      </c>
      <c r="C336" s="24" t="s">
        <v>864</v>
      </c>
      <c r="D336" s="22" t="s">
        <v>963</v>
      </c>
      <c r="E336" s="15" t="s">
        <v>991</v>
      </c>
      <c r="F336" s="23" t="s">
        <v>1056</v>
      </c>
      <c r="G336" s="16">
        <v>1</v>
      </c>
      <c r="H336" s="17">
        <v>2</v>
      </c>
      <c r="I336" s="18">
        <v>2E-3</v>
      </c>
      <c r="J336" s="16" t="s">
        <v>1057</v>
      </c>
      <c r="K336" s="14" t="s">
        <v>17</v>
      </c>
      <c r="L336" s="44">
        <v>155</v>
      </c>
    </row>
    <row r="337" spans="1:12" ht="15" customHeight="1">
      <c r="A337" s="14" t="s">
        <v>868</v>
      </c>
      <c r="B337" s="22" t="s">
        <v>990</v>
      </c>
      <c r="C337" s="24" t="s">
        <v>864</v>
      </c>
      <c r="D337" s="22" t="s">
        <v>966</v>
      </c>
      <c r="E337" s="15" t="s">
        <v>991</v>
      </c>
      <c r="F337" s="23" t="s">
        <v>1058</v>
      </c>
      <c r="G337" s="16">
        <v>1</v>
      </c>
      <c r="H337" s="17">
        <v>3</v>
      </c>
      <c r="I337" s="18">
        <v>4.0000000000000001E-3</v>
      </c>
      <c r="J337" s="16" t="s">
        <v>1059</v>
      </c>
      <c r="K337" s="14" t="s">
        <v>17</v>
      </c>
      <c r="L337" s="44">
        <v>253</v>
      </c>
    </row>
    <row r="338" spans="1:12" ht="15" customHeight="1">
      <c r="A338" s="14" t="s">
        <v>868</v>
      </c>
      <c r="B338" s="22" t="s">
        <v>990</v>
      </c>
      <c r="C338" s="24" t="s">
        <v>864</v>
      </c>
      <c r="D338" s="22" t="s">
        <v>969</v>
      </c>
      <c r="E338" s="15" t="s">
        <v>991</v>
      </c>
      <c r="F338" s="23" t="s">
        <v>1060</v>
      </c>
      <c r="G338" s="16">
        <v>1</v>
      </c>
      <c r="H338" s="17">
        <v>3</v>
      </c>
      <c r="I338" s="18">
        <v>8.0000000000000002E-3</v>
      </c>
      <c r="J338" s="16" t="s">
        <v>1061</v>
      </c>
      <c r="K338" s="14" t="s">
        <v>17</v>
      </c>
      <c r="L338" s="44">
        <v>315</v>
      </c>
    </row>
    <row r="339" spans="1:12" ht="15" customHeight="1">
      <c r="A339" s="14" t="s">
        <v>868</v>
      </c>
      <c r="B339" s="22" t="s">
        <v>990</v>
      </c>
      <c r="C339" s="24" t="s">
        <v>864</v>
      </c>
      <c r="D339" s="22" t="s">
        <v>972</v>
      </c>
      <c r="E339" s="15" t="s">
        <v>991</v>
      </c>
      <c r="F339" s="23" t="s">
        <v>1062</v>
      </c>
      <c r="G339" s="16">
        <v>1</v>
      </c>
      <c r="H339" s="17">
        <v>3</v>
      </c>
      <c r="I339" s="18">
        <v>5.0000000000000001E-3</v>
      </c>
      <c r="J339" s="16" t="s">
        <v>1063</v>
      </c>
      <c r="K339" s="14" t="s">
        <v>17</v>
      </c>
      <c r="L339" s="44">
        <v>295</v>
      </c>
    </row>
    <row r="340" spans="1:12" ht="15" customHeight="1">
      <c r="A340" s="14" t="s">
        <v>868</v>
      </c>
      <c r="B340" s="22" t="s">
        <v>990</v>
      </c>
      <c r="C340" s="24" t="s">
        <v>864</v>
      </c>
      <c r="D340" s="22" t="s">
        <v>975</v>
      </c>
      <c r="E340" s="15" t="s">
        <v>991</v>
      </c>
      <c r="F340" s="23" t="s">
        <v>1064</v>
      </c>
      <c r="G340" s="16">
        <v>1</v>
      </c>
      <c r="H340" s="17">
        <v>3</v>
      </c>
      <c r="I340" s="18">
        <v>8.9999999999999993E-3</v>
      </c>
      <c r="J340" s="16" t="s">
        <v>1065</v>
      </c>
      <c r="K340" s="14" t="s">
        <v>17</v>
      </c>
      <c r="L340" s="44">
        <v>375</v>
      </c>
    </row>
    <row r="341" spans="1:12" ht="15" customHeight="1">
      <c r="A341" s="14" t="s">
        <v>868</v>
      </c>
      <c r="B341" s="22" t="s">
        <v>990</v>
      </c>
      <c r="C341" s="24" t="s">
        <v>864</v>
      </c>
      <c r="D341" s="22" t="s">
        <v>978</v>
      </c>
      <c r="E341" s="15" t="s">
        <v>991</v>
      </c>
      <c r="F341" s="23" t="s">
        <v>1066</v>
      </c>
      <c r="G341" s="16">
        <v>1</v>
      </c>
      <c r="H341" s="17">
        <v>4</v>
      </c>
      <c r="I341" s="18">
        <v>6.0000000000000001E-3</v>
      </c>
      <c r="J341" s="16" t="s">
        <v>1067</v>
      </c>
      <c r="K341" s="14" t="s">
        <v>17</v>
      </c>
      <c r="L341" s="44">
        <v>380</v>
      </c>
    </row>
    <row r="342" spans="1:12" ht="15" customHeight="1">
      <c r="A342" s="14" t="s">
        <v>868</v>
      </c>
      <c r="B342" s="22" t="s">
        <v>990</v>
      </c>
      <c r="C342" s="24" t="s">
        <v>864</v>
      </c>
      <c r="D342" s="22" t="s">
        <v>981</v>
      </c>
      <c r="E342" s="15" t="s">
        <v>991</v>
      </c>
      <c r="F342" s="23" t="s">
        <v>1068</v>
      </c>
      <c r="G342" s="16">
        <v>1</v>
      </c>
      <c r="H342" s="17">
        <v>4</v>
      </c>
      <c r="I342" s="18">
        <v>1.2E-2</v>
      </c>
      <c r="J342" s="16" t="s">
        <v>1069</v>
      </c>
      <c r="K342" s="14" t="s">
        <v>17</v>
      </c>
      <c r="L342" s="44">
        <v>491</v>
      </c>
    </row>
    <row r="343" spans="1:12" ht="15" customHeight="1">
      <c r="A343" s="14" t="s">
        <v>868</v>
      </c>
      <c r="B343" s="22" t="s">
        <v>990</v>
      </c>
      <c r="C343" s="24" t="s">
        <v>864</v>
      </c>
      <c r="D343" s="22" t="s">
        <v>984</v>
      </c>
      <c r="E343" s="15" t="s">
        <v>991</v>
      </c>
      <c r="F343" s="23" t="s">
        <v>1070</v>
      </c>
      <c r="G343" s="16">
        <v>1</v>
      </c>
      <c r="H343" s="17">
        <v>7</v>
      </c>
      <c r="I343" s="18">
        <v>1.0999999999999999E-2</v>
      </c>
      <c r="J343" s="16" t="s">
        <v>1071</v>
      </c>
      <c r="K343" s="14" t="s">
        <v>17</v>
      </c>
      <c r="L343" s="44">
        <v>617</v>
      </c>
    </row>
    <row r="344" spans="1:12" ht="15" customHeight="1">
      <c r="A344" s="14" t="s">
        <v>868</v>
      </c>
      <c r="B344" s="22" t="s">
        <v>990</v>
      </c>
      <c r="C344" s="24" t="s">
        <v>864</v>
      </c>
      <c r="D344" s="22" t="s">
        <v>987</v>
      </c>
      <c r="E344" s="15" t="s">
        <v>991</v>
      </c>
      <c r="F344" s="23" t="s">
        <v>1072</v>
      </c>
      <c r="G344" s="16">
        <v>1</v>
      </c>
      <c r="H344" s="17">
        <v>7</v>
      </c>
      <c r="I344" s="18">
        <v>2.1999999999999999E-2</v>
      </c>
      <c r="J344" s="16" t="s">
        <v>1073</v>
      </c>
      <c r="K344" s="14" t="s">
        <v>17</v>
      </c>
      <c r="L344" s="44">
        <v>918</v>
      </c>
    </row>
    <row r="345" spans="1:12" ht="15" customHeight="1">
      <c r="A345" s="14" t="s">
        <v>868</v>
      </c>
      <c r="B345" s="22" t="s">
        <v>1074</v>
      </c>
      <c r="C345" s="24" t="s">
        <v>864</v>
      </c>
      <c r="D345" s="22" t="s">
        <v>865</v>
      </c>
      <c r="E345" s="15" t="s">
        <v>1075</v>
      </c>
      <c r="F345" s="23" t="s">
        <v>1076</v>
      </c>
      <c r="G345" s="16">
        <v>1</v>
      </c>
      <c r="H345" s="17">
        <v>3</v>
      </c>
      <c r="I345" s="18">
        <v>5.0000000000000001E-3</v>
      </c>
      <c r="J345" s="16" t="s">
        <v>1077</v>
      </c>
      <c r="K345" s="14" t="s">
        <v>17</v>
      </c>
      <c r="L345" s="44">
        <v>302</v>
      </c>
    </row>
    <row r="346" spans="1:12" ht="15" customHeight="1">
      <c r="A346" s="14" t="s">
        <v>868</v>
      </c>
      <c r="B346" s="22" t="s">
        <v>1074</v>
      </c>
      <c r="C346" s="24" t="s">
        <v>864</v>
      </c>
      <c r="D346" s="22" t="s">
        <v>870</v>
      </c>
      <c r="E346" s="15" t="s">
        <v>1075</v>
      </c>
      <c r="F346" s="23" t="s">
        <v>1078</v>
      </c>
      <c r="G346" s="16">
        <v>1</v>
      </c>
      <c r="H346" s="17">
        <v>3</v>
      </c>
      <c r="I346" s="18">
        <v>8.0000000000000002E-3</v>
      </c>
      <c r="J346" s="16" t="s">
        <v>1079</v>
      </c>
      <c r="K346" s="14" t="s">
        <v>17</v>
      </c>
      <c r="L346" s="44">
        <v>333</v>
      </c>
    </row>
    <row r="347" spans="1:12" ht="15" customHeight="1">
      <c r="A347" s="14" t="s">
        <v>868</v>
      </c>
      <c r="B347" s="22" t="s">
        <v>1074</v>
      </c>
      <c r="C347" s="24" t="s">
        <v>864</v>
      </c>
      <c r="D347" s="22" t="s">
        <v>873</v>
      </c>
      <c r="E347" s="15" t="s">
        <v>1075</v>
      </c>
      <c r="F347" s="23" t="s">
        <v>1080</v>
      </c>
      <c r="G347" s="16">
        <v>1</v>
      </c>
      <c r="H347" s="17">
        <v>3</v>
      </c>
      <c r="I347" s="18">
        <v>5.0000000000000001E-3</v>
      </c>
      <c r="J347" s="16" t="s">
        <v>1081</v>
      </c>
      <c r="K347" s="14" t="s">
        <v>17</v>
      </c>
      <c r="L347" s="44">
        <v>347</v>
      </c>
    </row>
    <row r="348" spans="1:12" ht="15" customHeight="1">
      <c r="A348" s="14" t="s">
        <v>868</v>
      </c>
      <c r="B348" s="22" t="s">
        <v>1074</v>
      </c>
      <c r="C348" s="24" t="s">
        <v>864</v>
      </c>
      <c r="D348" s="22" t="s">
        <v>876</v>
      </c>
      <c r="E348" s="15" t="s">
        <v>1075</v>
      </c>
      <c r="F348" s="23" t="s">
        <v>1082</v>
      </c>
      <c r="G348" s="16">
        <v>1</v>
      </c>
      <c r="H348" s="17">
        <v>3</v>
      </c>
      <c r="I348" s="18">
        <v>5.0000000000000001E-3</v>
      </c>
      <c r="J348" s="16" t="s">
        <v>1083</v>
      </c>
      <c r="K348" s="14" t="s">
        <v>17</v>
      </c>
      <c r="L348" s="44">
        <v>381</v>
      </c>
    </row>
    <row r="349" spans="1:12" ht="15" customHeight="1">
      <c r="A349" s="14" t="s">
        <v>868</v>
      </c>
      <c r="B349" s="22" t="s">
        <v>1074</v>
      </c>
      <c r="C349" s="24" t="s">
        <v>864</v>
      </c>
      <c r="D349" s="22" t="s">
        <v>879</v>
      </c>
      <c r="E349" s="15" t="s">
        <v>1075</v>
      </c>
      <c r="F349" s="23" t="s">
        <v>1084</v>
      </c>
      <c r="G349" s="16">
        <v>1</v>
      </c>
      <c r="H349" s="17">
        <v>3</v>
      </c>
      <c r="I349" s="18">
        <v>5.0000000000000001E-3</v>
      </c>
      <c r="J349" s="16" t="s">
        <v>1085</v>
      </c>
      <c r="K349" s="14" t="s">
        <v>17</v>
      </c>
      <c r="L349" s="44">
        <v>390</v>
      </c>
    </row>
    <row r="350" spans="1:12" ht="15" customHeight="1">
      <c r="A350" s="14" t="s">
        <v>868</v>
      </c>
      <c r="B350" s="22" t="s">
        <v>1074</v>
      </c>
      <c r="C350" s="24" t="s">
        <v>864</v>
      </c>
      <c r="D350" s="22" t="s">
        <v>882</v>
      </c>
      <c r="E350" s="15" t="s">
        <v>1075</v>
      </c>
      <c r="F350" s="23" t="s">
        <v>1086</v>
      </c>
      <c r="G350" s="16">
        <v>1</v>
      </c>
      <c r="H350" s="17">
        <v>3</v>
      </c>
      <c r="I350" s="18">
        <v>8.9999999999999993E-3</v>
      </c>
      <c r="J350" s="16" t="s">
        <v>1087</v>
      </c>
      <c r="K350" s="14" t="s">
        <v>17</v>
      </c>
      <c r="L350" s="44">
        <v>388</v>
      </c>
    </row>
    <row r="351" spans="1:12" ht="15" customHeight="1">
      <c r="A351" s="14" t="s">
        <v>868</v>
      </c>
      <c r="B351" s="22" t="s">
        <v>1074</v>
      </c>
      <c r="C351" s="24" t="s">
        <v>864</v>
      </c>
      <c r="D351" s="22" t="s">
        <v>885</v>
      </c>
      <c r="E351" s="15" t="s">
        <v>1075</v>
      </c>
      <c r="F351" s="23" t="s">
        <v>1088</v>
      </c>
      <c r="G351" s="16">
        <v>1</v>
      </c>
      <c r="H351" s="17">
        <v>4</v>
      </c>
      <c r="I351" s="18">
        <v>6.0000000000000001E-3</v>
      </c>
      <c r="J351" s="16" t="s">
        <v>1089</v>
      </c>
      <c r="K351" s="14" t="s">
        <v>17</v>
      </c>
      <c r="L351" s="44">
        <v>392</v>
      </c>
    </row>
    <row r="352" spans="1:12" ht="15" customHeight="1">
      <c r="A352" s="14" t="s">
        <v>868</v>
      </c>
      <c r="B352" s="22" t="s">
        <v>1074</v>
      </c>
      <c r="C352" s="24" t="s">
        <v>864</v>
      </c>
      <c r="D352" s="22" t="s">
        <v>888</v>
      </c>
      <c r="E352" s="15" t="s">
        <v>1075</v>
      </c>
      <c r="F352" s="23" t="s">
        <v>1090</v>
      </c>
      <c r="G352" s="16">
        <v>1</v>
      </c>
      <c r="H352" s="17">
        <v>4</v>
      </c>
      <c r="I352" s="18">
        <v>6.0000000000000001E-3</v>
      </c>
      <c r="J352" s="16" t="s">
        <v>1091</v>
      </c>
      <c r="K352" s="14" t="s">
        <v>17</v>
      </c>
      <c r="L352" s="44">
        <v>424</v>
      </c>
    </row>
    <row r="353" spans="1:12" ht="15" customHeight="1">
      <c r="A353" s="14" t="s">
        <v>868</v>
      </c>
      <c r="B353" s="22" t="s">
        <v>1074</v>
      </c>
      <c r="C353" s="24" t="s">
        <v>864</v>
      </c>
      <c r="D353" s="22" t="s">
        <v>891</v>
      </c>
      <c r="E353" s="15" t="s">
        <v>1075</v>
      </c>
      <c r="F353" s="23" t="s">
        <v>1092</v>
      </c>
      <c r="G353" s="16">
        <v>1</v>
      </c>
      <c r="H353" s="17">
        <v>4</v>
      </c>
      <c r="I353" s="18">
        <v>6.0000000000000001E-3</v>
      </c>
      <c r="J353" s="16" t="s">
        <v>1093</v>
      </c>
      <c r="K353" s="14" t="s">
        <v>17</v>
      </c>
      <c r="L353" s="44">
        <v>442</v>
      </c>
    </row>
    <row r="354" spans="1:12" ht="15" customHeight="1">
      <c r="A354" s="14" t="s">
        <v>868</v>
      </c>
      <c r="B354" s="22" t="s">
        <v>1074</v>
      </c>
      <c r="C354" s="24" t="s">
        <v>864</v>
      </c>
      <c r="D354" s="22" t="s">
        <v>894</v>
      </c>
      <c r="E354" s="15" t="s">
        <v>1075</v>
      </c>
      <c r="F354" s="23" t="s">
        <v>1094</v>
      </c>
      <c r="G354" s="16">
        <v>1</v>
      </c>
      <c r="H354" s="17">
        <v>3</v>
      </c>
      <c r="I354" s="18">
        <v>6.0000000000000001E-3</v>
      </c>
      <c r="J354" s="16" t="s">
        <v>1095</v>
      </c>
      <c r="K354" s="14" t="s">
        <v>17</v>
      </c>
      <c r="L354" s="44">
        <v>476</v>
      </c>
    </row>
    <row r="355" spans="1:12" ht="15" customHeight="1">
      <c r="A355" s="14" t="s">
        <v>868</v>
      </c>
      <c r="B355" s="22" t="s">
        <v>1074</v>
      </c>
      <c r="C355" s="24" t="s">
        <v>864</v>
      </c>
      <c r="D355" s="22" t="s">
        <v>897</v>
      </c>
      <c r="E355" s="15" t="s">
        <v>1075</v>
      </c>
      <c r="F355" s="23" t="s">
        <v>1096</v>
      </c>
      <c r="G355" s="16">
        <v>1</v>
      </c>
      <c r="H355" s="17">
        <v>4</v>
      </c>
      <c r="I355" s="18">
        <v>6.0000000000000001E-3</v>
      </c>
      <c r="J355" s="16" t="s">
        <v>1097</v>
      </c>
      <c r="K355" s="14" t="s">
        <v>17</v>
      </c>
      <c r="L355" s="44">
        <v>480</v>
      </c>
    </row>
    <row r="356" spans="1:12" ht="15" customHeight="1">
      <c r="A356" s="14" t="s">
        <v>868</v>
      </c>
      <c r="B356" s="22" t="s">
        <v>1074</v>
      </c>
      <c r="C356" s="24" t="s">
        <v>864</v>
      </c>
      <c r="D356" s="22" t="s">
        <v>900</v>
      </c>
      <c r="E356" s="15" t="s">
        <v>1075</v>
      </c>
      <c r="F356" s="23" t="s">
        <v>1098</v>
      </c>
      <c r="G356" s="16">
        <v>1</v>
      </c>
      <c r="H356" s="17">
        <v>4</v>
      </c>
      <c r="I356" s="18">
        <v>1.2E-2</v>
      </c>
      <c r="J356" s="16" t="s">
        <v>1099</v>
      </c>
      <c r="K356" s="14" t="s">
        <v>17</v>
      </c>
      <c r="L356" s="44">
        <v>534</v>
      </c>
    </row>
    <row r="357" spans="1:12" ht="15" customHeight="1">
      <c r="A357" s="14" t="s">
        <v>868</v>
      </c>
      <c r="B357" s="22" t="s">
        <v>1074</v>
      </c>
      <c r="C357" s="24" t="s">
        <v>864</v>
      </c>
      <c r="D357" s="22" t="s">
        <v>903</v>
      </c>
      <c r="E357" s="15" t="s">
        <v>1075</v>
      </c>
      <c r="F357" s="23" t="s">
        <v>1100</v>
      </c>
      <c r="G357" s="16">
        <v>1</v>
      </c>
      <c r="H357" s="17">
        <v>5</v>
      </c>
      <c r="I357" s="18">
        <v>8.0000000000000002E-3</v>
      </c>
      <c r="J357" s="16" t="s">
        <v>1101</v>
      </c>
      <c r="K357" s="14" t="s">
        <v>17</v>
      </c>
      <c r="L357" s="44">
        <v>482</v>
      </c>
    </row>
    <row r="358" spans="1:12" ht="15" customHeight="1">
      <c r="A358" s="14" t="s">
        <v>868</v>
      </c>
      <c r="B358" s="22" t="s">
        <v>1074</v>
      </c>
      <c r="C358" s="24" t="s">
        <v>864</v>
      </c>
      <c r="D358" s="22" t="s">
        <v>906</v>
      </c>
      <c r="E358" s="15" t="s">
        <v>1075</v>
      </c>
      <c r="F358" s="23" t="s">
        <v>1102</v>
      </c>
      <c r="G358" s="16">
        <v>1</v>
      </c>
      <c r="H358" s="17">
        <v>5</v>
      </c>
      <c r="I358" s="18">
        <v>8.0000000000000002E-3</v>
      </c>
      <c r="J358" s="16" t="s">
        <v>1103</v>
      </c>
      <c r="K358" s="14" t="s">
        <v>17</v>
      </c>
      <c r="L358" s="44">
        <v>512</v>
      </c>
    </row>
    <row r="359" spans="1:12" ht="15" customHeight="1">
      <c r="A359" s="14" t="s">
        <v>868</v>
      </c>
      <c r="B359" s="22" t="s">
        <v>1074</v>
      </c>
      <c r="C359" s="24" t="s">
        <v>864</v>
      </c>
      <c r="D359" s="22" t="s">
        <v>909</v>
      </c>
      <c r="E359" s="15" t="s">
        <v>1075</v>
      </c>
      <c r="F359" s="23" t="s">
        <v>1104</v>
      </c>
      <c r="G359" s="16">
        <v>1</v>
      </c>
      <c r="H359" s="17">
        <v>5</v>
      </c>
      <c r="I359" s="18">
        <v>8.0000000000000002E-3</v>
      </c>
      <c r="J359" s="16" t="s">
        <v>1105</v>
      </c>
      <c r="K359" s="14" t="s">
        <v>17</v>
      </c>
      <c r="L359" s="44">
        <v>534</v>
      </c>
    </row>
    <row r="360" spans="1:12" ht="15" customHeight="1">
      <c r="A360" s="14" t="s">
        <v>868</v>
      </c>
      <c r="B360" s="22" t="s">
        <v>1074</v>
      </c>
      <c r="C360" s="24" t="s">
        <v>864</v>
      </c>
      <c r="D360" s="22" t="s">
        <v>912</v>
      </c>
      <c r="E360" s="15" t="s">
        <v>1075</v>
      </c>
      <c r="F360" s="23" t="s">
        <v>1106</v>
      </c>
      <c r="G360" s="16">
        <v>1</v>
      </c>
      <c r="H360" s="17">
        <v>5</v>
      </c>
      <c r="I360" s="18">
        <v>8.0000000000000002E-3</v>
      </c>
      <c r="J360" s="16" t="s">
        <v>1107</v>
      </c>
      <c r="K360" s="14" t="s">
        <v>17</v>
      </c>
      <c r="L360" s="44">
        <v>565</v>
      </c>
    </row>
    <row r="361" spans="1:12" ht="15" customHeight="1">
      <c r="A361" s="14" t="s">
        <v>868</v>
      </c>
      <c r="B361" s="22" t="s">
        <v>1074</v>
      </c>
      <c r="C361" s="24" t="s">
        <v>864</v>
      </c>
      <c r="D361" s="22" t="s">
        <v>915</v>
      </c>
      <c r="E361" s="15" t="s">
        <v>1075</v>
      </c>
      <c r="F361" s="23" t="s">
        <v>1108</v>
      </c>
      <c r="G361" s="16">
        <v>1</v>
      </c>
      <c r="H361" s="17">
        <v>5</v>
      </c>
      <c r="I361" s="18">
        <v>8.0000000000000002E-3</v>
      </c>
      <c r="J361" s="16" t="s">
        <v>1109</v>
      </c>
      <c r="K361" s="14" t="s">
        <v>17</v>
      </c>
      <c r="L361" s="44">
        <v>561</v>
      </c>
    </row>
    <row r="362" spans="1:12" ht="15" customHeight="1">
      <c r="A362" s="14" t="s">
        <v>868</v>
      </c>
      <c r="B362" s="22" t="s">
        <v>1074</v>
      </c>
      <c r="C362" s="24" t="s">
        <v>864</v>
      </c>
      <c r="D362" s="22" t="s">
        <v>918</v>
      </c>
      <c r="E362" s="15" t="s">
        <v>1075</v>
      </c>
      <c r="F362" s="23" t="s">
        <v>1110</v>
      </c>
      <c r="G362" s="16">
        <v>1</v>
      </c>
      <c r="H362" s="17">
        <v>5</v>
      </c>
      <c r="I362" s="18">
        <v>1.4999999999999999E-2</v>
      </c>
      <c r="J362" s="16" t="s">
        <v>1111</v>
      </c>
      <c r="K362" s="14" t="s">
        <v>17</v>
      </c>
      <c r="L362" s="44">
        <v>671</v>
      </c>
    </row>
    <row r="363" spans="1:12" ht="15" customHeight="1">
      <c r="A363" s="14" t="s">
        <v>868</v>
      </c>
      <c r="B363" s="22" t="s">
        <v>1074</v>
      </c>
      <c r="C363" s="24" t="s">
        <v>864</v>
      </c>
      <c r="D363" s="22" t="s">
        <v>921</v>
      </c>
      <c r="E363" s="15" t="s">
        <v>1075</v>
      </c>
      <c r="F363" s="23" t="s">
        <v>1112</v>
      </c>
      <c r="G363" s="16">
        <v>1</v>
      </c>
      <c r="H363" s="17">
        <v>6</v>
      </c>
      <c r="I363" s="18">
        <v>8.9999999999999993E-3</v>
      </c>
      <c r="J363" s="16" t="s">
        <v>1113</v>
      </c>
      <c r="K363" s="14" t="s">
        <v>17</v>
      </c>
      <c r="L363" s="44">
        <v>534</v>
      </c>
    </row>
    <row r="364" spans="1:12" ht="15" customHeight="1">
      <c r="A364" s="14" t="s">
        <v>868</v>
      </c>
      <c r="B364" s="22" t="s">
        <v>1074</v>
      </c>
      <c r="C364" s="24" t="s">
        <v>864</v>
      </c>
      <c r="D364" s="22" t="s">
        <v>924</v>
      </c>
      <c r="E364" s="15" t="s">
        <v>1075</v>
      </c>
      <c r="F364" s="23" t="s">
        <v>1114</v>
      </c>
      <c r="G364" s="16">
        <v>1</v>
      </c>
      <c r="H364" s="17">
        <v>6</v>
      </c>
      <c r="I364" s="18">
        <v>8.9999999999999993E-3</v>
      </c>
      <c r="J364" s="16" t="s">
        <v>1115</v>
      </c>
      <c r="K364" s="14" t="s">
        <v>17</v>
      </c>
      <c r="L364" s="44">
        <v>645</v>
      </c>
    </row>
    <row r="365" spans="1:12" ht="15" customHeight="1">
      <c r="A365" s="14" t="s">
        <v>868</v>
      </c>
      <c r="B365" s="22" t="s">
        <v>1074</v>
      </c>
      <c r="C365" s="24" t="s">
        <v>864</v>
      </c>
      <c r="D365" s="22" t="s">
        <v>927</v>
      </c>
      <c r="E365" s="15" t="s">
        <v>1075</v>
      </c>
      <c r="F365" s="23" t="s">
        <v>1116</v>
      </c>
      <c r="G365" s="16">
        <v>1</v>
      </c>
      <c r="H365" s="17">
        <v>6</v>
      </c>
      <c r="I365" s="18">
        <v>8.9999999999999993E-3</v>
      </c>
      <c r="J365" s="16" t="s">
        <v>1117</v>
      </c>
      <c r="K365" s="14" t="s">
        <v>17</v>
      </c>
      <c r="L365" s="44">
        <v>626</v>
      </c>
    </row>
    <row r="366" spans="1:12" ht="15" customHeight="1">
      <c r="A366" s="14" t="s">
        <v>868</v>
      </c>
      <c r="B366" s="22" t="s">
        <v>1074</v>
      </c>
      <c r="C366" s="24" t="s">
        <v>864</v>
      </c>
      <c r="D366" s="22" t="s">
        <v>930</v>
      </c>
      <c r="E366" s="15" t="s">
        <v>1075</v>
      </c>
      <c r="F366" s="23" t="s">
        <v>1118</v>
      </c>
      <c r="G366" s="16">
        <v>1</v>
      </c>
      <c r="H366" s="17">
        <v>6</v>
      </c>
      <c r="I366" s="18">
        <v>8.9999999999999993E-3</v>
      </c>
      <c r="J366" s="16" t="s">
        <v>1119</v>
      </c>
      <c r="K366" s="14" t="s">
        <v>17</v>
      </c>
      <c r="L366" s="44">
        <v>658</v>
      </c>
    </row>
    <row r="367" spans="1:12" ht="15" customHeight="1">
      <c r="A367" s="14" t="s">
        <v>868</v>
      </c>
      <c r="B367" s="22" t="s">
        <v>1074</v>
      </c>
      <c r="C367" s="24" t="s">
        <v>864</v>
      </c>
      <c r="D367" s="22" t="s">
        <v>933</v>
      </c>
      <c r="E367" s="15" t="s">
        <v>1075</v>
      </c>
      <c r="F367" s="23" t="s">
        <v>1120</v>
      </c>
      <c r="G367" s="16">
        <v>1</v>
      </c>
      <c r="H367" s="17">
        <v>6</v>
      </c>
      <c r="I367" s="18">
        <v>8.9999999999999993E-3</v>
      </c>
      <c r="J367" s="16" t="s">
        <v>1121</v>
      </c>
      <c r="K367" s="14" t="s">
        <v>17</v>
      </c>
      <c r="L367" s="44">
        <v>649</v>
      </c>
    </row>
    <row r="368" spans="1:12" ht="15" customHeight="1">
      <c r="A368" s="14" t="s">
        <v>868</v>
      </c>
      <c r="B368" s="22" t="s">
        <v>1074</v>
      </c>
      <c r="C368" s="24" t="s">
        <v>864</v>
      </c>
      <c r="D368" s="22" t="s">
        <v>936</v>
      </c>
      <c r="E368" s="15" t="s">
        <v>1075</v>
      </c>
      <c r="F368" s="23" t="s">
        <v>1122</v>
      </c>
      <c r="G368" s="16">
        <v>1</v>
      </c>
      <c r="H368" s="17">
        <v>6</v>
      </c>
      <c r="I368" s="18">
        <v>1.4E-2</v>
      </c>
      <c r="J368" s="16" t="s">
        <v>1123</v>
      </c>
      <c r="K368" s="14" t="s">
        <v>17</v>
      </c>
      <c r="L368" s="44">
        <v>750</v>
      </c>
    </row>
    <row r="369" spans="1:12" ht="15" customHeight="1">
      <c r="A369" s="14" t="s">
        <v>868</v>
      </c>
      <c r="B369" s="22" t="s">
        <v>1074</v>
      </c>
      <c r="C369" s="24" t="s">
        <v>864</v>
      </c>
      <c r="D369" s="22" t="s">
        <v>939</v>
      </c>
      <c r="E369" s="15" t="s">
        <v>1075</v>
      </c>
      <c r="F369" s="23" t="s">
        <v>1124</v>
      </c>
      <c r="G369" s="16">
        <v>1</v>
      </c>
      <c r="H369" s="17">
        <v>8</v>
      </c>
      <c r="I369" s="18">
        <v>1.0999999999999999E-2</v>
      </c>
      <c r="J369" s="16" t="s">
        <v>1125</v>
      </c>
      <c r="K369" s="14" t="s">
        <v>17</v>
      </c>
      <c r="L369" s="44">
        <v>657</v>
      </c>
    </row>
    <row r="370" spans="1:12" ht="15" customHeight="1">
      <c r="A370" s="14" t="s">
        <v>868</v>
      </c>
      <c r="B370" s="22" t="s">
        <v>1074</v>
      </c>
      <c r="C370" s="24" t="s">
        <v>864</v>
      </c>
      <c r="D370" s="22" t="s">
        <v>942</v>
      </c>
      <c r="E370" s="15" t="s">
        <v>1075</v>
      </c>
      <c r="F370" s="23" t="s">
        <v>1126</v>
      </c>
      <c r="G370" s="16">
        <v>1</v>
      </c>
      <c r="H370" s="17">
        <v>8</v>
      </c>
      <c r="I370" s="18">
        <v>1.0999999999999999E-2</v>
      </c>
      <c r="J370" s="16" t="s">
        <v>1127</v>
      </c>
      <c r="K370" s="14" t="s">
        <v>17</v>
      </c>
      <c r="L370" s="44">
        <v>822</v>
      </c>
    </row>
    <row r="371" spans="1:12" ht="15" customHeight="1">
      <c r="A371" s="14" t="s">
        <v>868</v>
      </c>
      <c r="B371" s="22" t="s">
        <v>1074</v>
      </c>
      <c r="C371" s="24" t="s">
        <v>864</v>
      </c>
      <c r="D371" s="22" t="s">
        <v>945</v>
      </c>
      <c r="E371" s="15" t="s">
        <v>1075</v>
      </c>
      <c r="F371" s="23" t="s">
        <v>1128</v>
      </c>
      <c r="G371" s="16">
        <v>1</v>
      </c>
      <c r="H371" s="17">
        <v>8</v>
      </c>
      <c r="I371" s="18">
        <v>1.2999999999999999E-2</v>
      </c>
      <c r="J371" s="16" t="s">
        <v>1129</v>
      </c>
      <c r="K371" s="14" t="s">
        <v>17</v>
      </c>
      <c r="L371" s="44">
        <v>813</v>
      </c>
    </row>
    <row r="372" spans="1:12" ht="15" customHeight="1">
      <c r="A372" s="14" t="s">
        <v>868</v>
      </c>
      <c r="B372" s="22" t="s">
        <v>1074</v>
      </c>
      <c r="C372" s="24" t="s">
        <v>864</v>
      </c>
      <c r="D372" s="22" t="s">
        <v>948</v>
      </c>
      <c r="E372" s="15" t="s">
        <v>1075</v>
      </c>
      <c r="F372" s="23" t="s">
        <v>1130</v>
      </c>
      <c r="G372" s="16">
        <v>1</v>
      </c>
      <c r="H372" s="17">
        <v>8</v>
      </c>
      <c r="I372" s="18">
        <v>1.2999999999999999E-2</v>
      </c>
      <c r="J372" s="16" t="s">
        <v>1131</v>
      </c>
      <c r="K372" s="14" t="s">
        <v>17</v>
      </c>
      <c r="L372" s="44">
        <v>843</v>
      </c>
    </row>
    <row r="373" spans="1:12" ht="15" customHeight="1">
      <c r="A373" s="14" t="s">
        <v>868</v>
      </c>
      <c r="B373" s="22" t="s">
        <v>1074</v>
      </c>
      <c r="C373" s="24" t="s">
        <v>864</v>
      </c>
      <c r="D373" s="22" t="s">
        <v>951</v>
      </c>
      <c r="E373" s="15" t="s">
        <v>1075</v>
      </c>
      <c r="F373" s="23" t="s">
        <v>1132</v>
      </c>
      <c r="G373" s="16">
        <v>1</v>
      </c>
      <c r="H373" s="17">
        <v>8</v>
      </c>
      <c r="I373" s="18">
        <v>1.2999999999999999E-2</v>
      </c>
      <c r="J373" s="16" t="s">
        <v>1133</v>
      </c>
      <c r="K373" s="14" t="s">
        <v>17</v>
      </c>
      <c r="L373" s="44">
        <v>825</v>
      </c>
    </row>
    <row r="374" spans="1:12" ht="15" customHeight="1">
      <c r="A374" s="14" t="s">
        <v>868</v>
      </c>
      <c r="B374" s="22" t="s">
        <v>1074</v>
      </c>
      <c r="C374" s="24" t="s">
        <v>864</v>
      </c>
      <c r="D374" s="22" t="s">
        <v>954</v>
      </c>
      <c r="E374" s="15" t="s">
        <v>1075</v>
      </c>
      <c r="F374" s="23" t="s">
        <v>1134</v>
      </c>
      <c r="G374" s="16">
        <v>1</v>
      </c>
      <c r="H374" s="17">
        <v>7</v>
      </c>
      <c r="I374" s="18">
        <v>1.9E-2</v>
      </c>
      <c r="J374" s="16" t="s">
        <v>1135</v>
      </c>
      <c r="K374" s="14" t="s">
        <v>17</v>
      </c>
      <c r="L374" s="44">
        <v>1036</v>
      </c>
    </row>
    <row r="375" spans="1:12" ht="15" customHeight="1">
      <c r="A375" s="14" t="s">
        <v>868</v>
      </c>
      <c r="B375" s="22" t="s">
        <v>1074</v>
      </c>
      <c r="C375" s="24" t="s">
        <v>864</v>
      </c>
      <c r="D375" s="22" t="s">
        <v>957</v>
      </c>
      <c r="E375" s="15" t="s">
        <v>1075</v>
      </c>
      <c r="F375" s="23" t="s">
        <v>1136</v>
      </c>
      <c r="G375" s="16">
        <v>1</v>
      </c>
      <c r="H375" s="17">
        <v>4</v>
      </c>
      <c r="I375" s="18">
        <v>7.0000000000000001E-3</v>
      </c>
      <c r="J375" s="16" t="s">
        <v>1137</v>
      </c>
      <c r="K375" s="14" t="s">
        <v>17</v>
      </c>
      <c r="L375" s="44">
        <v>438</v>
      </c>
    </row>
    <row r="376" spans="1:12" ht="15" customHeight="1">
      <c r="A376" s="14" t="s">
        <v>868</v>
      </c>
      <c r="B376" s="22" t="s">
        <v>1074</v>
      </c>
      <c r="C376" s="24" t="s">
        <v>864</v>
      </c>
      <c r="D376" s="22" t="s">
        <v>960</v>
      </c>
      <c r="E376" s="15" t="s">
        <v>1075</v>
      </c>
      <c r="F376" s="23" t="s">
        <v>1138</v>
      </c>
      <c r="G376" s="16">
        <v>1</v>
      </c>
      <c r="H376" s="17">
        <v>1</v>
      </c>
      <c r="I376" s="18">
        <v>2E-3</v>
      </c>
      <c r="J376" s="16" t="s">
        <v>1139</v>
      </c>
      <c r="K376" s="14" t="s">
        <v>17</v>
      </c>
      <c r="L376" s="44">
        <v>134</v>
      </c>
    </row>
    <row r="377" spans="1:12" ht="15" customHeight="1">
      <c r="A377" s="14" t="s">
        <v>868</v>
      </c>
      <c r="B377" s="22" t="s">
        <v>1074</v>
      </c>
      <c r="C377" s="24" t="s">
        <v>864</v>
      </c>
      <c r="D377" s="22" t="s">
        <v>963</v>
      </c>
      <c r="E377" s="15" t="s">
        <v>1075</v>
      </c>
      <c r="F377" s="23" t="s">
        <v>1140</v>
      </c>
      <c r="G377" s="16">
        <v>1</v>
      </c>
      <c r="H377" s="17">
        <v>2</v>
      </c>
      <c r="I377" s="18">
        <v>2E-3</v>
      </c>
      <c r="J377" s="16" t="s">
        <v>1141</v>
      </c>
      <c r="K377" s="14" t="s">
        <v>17</v>
      </c>
      <c r="L377" s="44">
        <v>168</v>
      </c>
    </row>
    <row r="378" spans="1:12" ht="15" customHeight="1">
      <c r="A378" s="14" t="s">
        <v>868</v>
      </c>
      <c r="B378" s="22" t="s">
        <v>1074</v>
      </c>
      <c r="C378" s="24" t="s">
        <v>864</v>
      </c>
      <c r="D378" s="22" t="s">
        <v>966</v>
      </c>
      <c r="E378" s="15" t="s">
        <v>1075</v>
      </c>
      <c r="F378" s="23" t="s">
        <v>1142</v>
      </c>
      <c r="G378" s="16">
        <v>1</v>
      </c>
      <c r="H378" s="17">
        <v>3</v>
      </c>
      <c r="I378" s="18">
        <v>4.0000000000000001E-3</v>
      </c>
      <c r="J378" s="16" t="s">
        <v>1143</v>
      </c>
      <c r="K378" s="14" t="s">
        <v>17</v>
      </c>
      <c r="L378" s="44">
        <v>276</v>
      </c>
    </row>
    <row r="379" spans="1:12" ht="15" customHeight="1">
      <c r="A379" s="14" t="s">
        <v>868</v>
      </c>
      <c r="B379" s="22" t="s">
        <v>1074</v>
      </c>
      <c r="C379" s="24" t="s">
        <v>864</v>
      </c>
      <c r="D379" s="22" t="s">
        <v>969</v>
      </c>
      <c r="E379" s="15" t="s">
        <v>1075</v>
      </c>
      <c r="F379" s="23" t="s">
        <v>1144</v>
      </c>
      <c r="G379" s="16">
        <v>1</v>
      </c>
      <c r="H379" s="17">
        <v>3</v>
      </c>
      <c r="I379" s="18">
        <v>8.0000000000000002E-3</v>
      </c>
      <c r="J379" s="16" t="s">
        <v>1145</v>
      </c>
      <c r="K379" s="14" t="s">
        <v>17</v>
      </c>
      <c r="L379" s="44">
        <v>344</v>
      </c>
    </row>
    <row r="380" spans="1:12" ht="15" customHeight="1">
      <c r="A380" s="14" t="s">
        <v>868</v>
      </c>
      <c r="B380" s="22" t="s">
        <v>1074</v>
      </c>
      <c r="C380" s="24" t="s">
        <v>864</v>
      </c>
      <c r="D380" s="22" t="s">
        <v>972</v>
      </c>
      <c r="E380" s="15" t="s">
        <v>1075</v>
      </c>
      <c r="F380" s="23" t="s">
        <v>1146</v>
      </c>
      <c r="G380" s="16">
        <v>1</v>
      </c>
      <c r="H380" s="17">
        <v>3</v>
      </c>
      <c r="I380" s="18">
        <v>5.0000000000000001E-3</v>
      </c>
      <c r="J380" s="16" t="s">
        <v>1147</v>
      </c>
      <c r="K380" s="14" t="s">
        <v>17</v>
      </c>
      <c r="L380" s="44">
        <v>325</v>
      </c>
    </row>
    <row r="381" spans="1:12" ht="15" customHeight="1">
      <c r="A381" s="14" t="s">
        <v>868</v>
      </c>
      <c r="B381" s="22" t="s">
        <v>1074</v>
      </c>
      <c r="C381" s="24" t="s">
        <v>864</v>
      </c>
      <c r="D381" s="22" t="s">
        <v>975</v>
      </c>
      <c r="E381" s="15" t="s">
        <v>1075</v>
      </c>
      <c r="F381" s="23" t="s">
        <v>1148</v>
      </c>
      <c r="G381" s="16">
        <v>1</v>
      </c>
      <c r="H381" s="17">
        <v>3</v>
      </c>
      <c r="I381" s="18">
        <v>8.9999999999999993E-3</v>
      </c>
      <c r="J381" s="16" t="s">
        <v>1149</v>
      </c>
      <c r="K381" s="14" t="s">
        <v>17</v>
      </c>
      <c r="L381" s="44">
        <v>406</v>
      </c>
    </row>
    <row r="382" spans="1:12" ht="15" customHeight="1">
      <c r="A382" s="14" t="s">
        <v>868</v>
      </c>
      <c r="B382" s="22" t="s">
        <v>1074</v>
      </c>
      <c r="C382" s="24" t="s">
        <v>864</v>
      </c>
      <c r="D382" s="22" t="s">
        <v>978</v>
      </c>
      <c r="E382" s="15" t="s">
        <v>1075</v>
      </c>
      <c r="F382" s="23" t="s">
        <v>1150</v>
      </c>
      <c r="G382" s="16">
        <v>1</v>
      </c>
      <c r="H382" s="17">
        <v>4</v>
      </c>
      <c r="I382" s="18">
        <v>6.0000000000000001E-3</v>
      </c>
      <c r="J382" s="16" t="s">
        <v>1151</v>
      </c>
      <c r="K382" s="14" t="s">
        <v>17</v>
      </c>
      <c r="L382" s="44">
        <v>415</v>
      </c>
    </row>
    <row r="383" spans="1:12" ht="15" customHeight="1">
      <c r="A383" s="14" t="s">
        <v>868</v>
      </c>
      <c r="B383" s="22" t="s">
        <v>1074</v>
      </c>
      <c r="C383" s="24" t="s">
        <v>864</v>
      </c>
      <c r="D383" s="22" t="s">
        <v>981</v>
      </c>
      <c r="E383" s="15" t="s">
        <v>1075</v>
      </c>
      <c r="F383" s="23" t="s">
        <v>1152</v>
      </c>
      <c r="G383" s="16">
        <v>1</v>
      </c>
      <c r="H383" s="17">
        <v>4</v>
      </c>
      <c r="I383" s="18">
        <v>1.2E-2</v>
      </c>
      <c r="J383" s="16" t="s">
        <v>1153</v>
      </c>
      <c r="K383" s="14" t="s">
        <v>17</v>
      </c>
      <c r="L383" s="44">
        <v>532</v>
      </c>
    </row>
    <row r="384" spans="1:12" ht="15" customHeight="1">
      <c r="A384" s="14" t="s">
        <v>868</v>
      </c>
      <c r="B384" s="22" t="s">
        <v>1074</v>
      </c>
      <c r="C384" s="24" t="s">
        <v>864</v>
      </c>
      <c r="D384" s="22" t="s">
        <v>984</v>
      </c>
      <c r="E384" s="15" t="s">
        <v>1075</v>
      </c>
      <c r="F384" s="23" t="s">
        <v>1154</v>
      </c>
      <c r="G384" s="16">
        <v>1</v>
      </c>
      <c r="H384" s="17">
        <v>7</v>
      </c>
      <c r="I384" s="18">
        <v>1.0999999999999999E-2</v>
      </c>
      <c r="J384" s="16" t="s">
        <v>1155</v>
      </c>
      <c r="K384" s="14" t="s">
        <v>17</v>
      </c>
      <c r="L384" s="44">
        <v>678</v>
      </c>
    </row>
    <row r="385" spans="1:12" ht="15" customHeight="1">
      <c r="A385" s="14" t="s">
        <v>868</v>
      </c>
      <c r="B385" s="22" t="s">
        <v>1074</v>
      </c>
      <c r="C385" s="24" t="s">
        <v>864</v>
      </c>
      <c r="D385" s="22" t="s">
        <v>987</v>
      </c>
      <c r="E385" s="15" t="s">
        <v>1075</v>
      </c>
      <c r="F385" s="23" t="s">
        <v>1156</v>
      </c>
      <c r="G385" s="16">
        <v>1</v>
      </c>
      <c r="H385" s="17">
        <v>7</v>
      </c>
      <c r="I385" s="18">
        <v>2.1999999999999999E-2</v>
      </c>
      <c r="J385" s="16" t="s">
        <v>1157</v>
      </c>
      <c r="K385" s="14" t="s">
        <v>17</v>
      </c>
      <c r="L385" s="44">
        <v>991</v>
      </c>
    </row>
    <row r="386" spans="1:12" ht="15" customHeight="1">
      <c r="A386" s="14" t="s">
        <v>868</v>
      </c>
      <c r="B386" s="22" t="s">
        <v>1158</v>
      </c>
      <c r="C386" s="24" t="s">
        <v>864</v>
      </c>
      <c r="D386" s="22" t="s">
        <v>865</v>
      </c>
      <c r="E386" s="15" t="s">
        <v>1159</v>
      </c>
      <c r="F386" s="23" t="s">
        <v>1160</v>
      </c>
      <c r="G386" s="16">
        <v>1</v>
      </c>
      <c r="H386" s="17">
        <v>3</v>
      </c>
      <c r="I386" s="18">
        <v>5.0000000000000001E-3</v>
      </c>
      <c r="J386" s="16" t="s">
        <v>1161</v>
      </c>
      <c r="K386" s="14" t="s">
        <v>17</v>
      </c>
      <c r="L386" s="44">
        <v>277</v>
      </c>
    </row>
    <row r="387" spans="1:12" ht="15" customHeight="1">
      <c r="A387" s="14" t="s">
        <v>868</v>
      </c>
      <c r="B387" s="22" t="s">
        <v>1158</v>
      </c>
      <c r="C387" s="24" t="s">
        <v>864</v>
      </c>
      <c r="D387" s="22" t="s">
        <v>870</v>
      </c>
      <c r="E387" s="15" t="s">
        <v>1159</v>
      </c>
      <c r="F387" s="23" t="s">
        <v>1162</v>
      </c>
      <c r="G387" s="16">
        <v>1</v>
      </c>
      <c r="H387" s="17">
        <v>3</v>
      </c>
      <c r="I387" s="18">
        <v>8.0000000000000002E-3</v>
      </c>
      <c r="J387" s="16" t="s">
        <v>1163</v>
      </c>
      <c r="K387" s="14" t="s">
        <v>17</v>
      </c>
      <c r="L387" s="44">
        <v>306</v>
      </c>
    </row>
    <row r="388" spans="1:12" ht="15" customHeight="1">
      <c r="A388" s="14" t="s">
        <v>868</v>
      </c>
      <c r="B388" s="22" t="s">
        <v>1158</v>
      </c>
      <c r="C388" s="24" t="s">
        <v>864</v>
      </c>
      <c r="D388" s="22" t="s">
        <v>873</v>
      </c>
      <c r="E388" s="15" t="s">
        <v>1159</v>
      </c>
      <c r="F388" s="23" t="s">
        <v>1164</v>
      </c>
      <c r="G388" s="16">
        <v>1</v>
      </c>
      <c r="H388" s="17">
        <v>3</v>
      </c>
      <c r="I388" s="18">
        <v>5.0000000000000001E-3</v>
      </c>
      <c r="J388" s="16" t="s">
        <v>1165</v>
      </c>
      <c r="K388" s="14" t="s">
        <v>17</v>
      </c>
      <c r="L388" s="44">
        <v>319</v>
      </c>
    </row>
    <row r="389" spans="1:12" ht="15" customHeight="1">
      <c r="A389" s="14" t="s">
        <v>868</v>
      </c>
      <c r="B389" s="22" t="s">
        <v>1158</v>
      </c>
      <c r="C389" s="24" t="s">
        <v>864</v>
      </c>
      <c r="D389" s="22" t="s">
        <v>876</v>
      </c>
      <c r="E389" s="15" t="s">
        <v>1159</v>
      </c>
      <c r="F389" s="23" t="s">
        <v>1166</v>
      </c>
      <c r="G389" s="16">
        <v>1</v>
      </c>
      <c r="H389" s="17">
        <v>3</v>
      </c>
      <c r="I389" s="18">
        <v>5.0000000000000001E-3</v>
      </c>
      <c r="J389" s="16" t="s">
        <v>1167</v>
      </c>
      <c r="K389" s="14" t="s">
        <v>17</v>
      </c>
      <c r="L389" s="44">
        <v>353</v>
      </c>
    </row>
    <row r="390" spans="1:12" ht="15" customHeight="1">
      <c r="A390" s="14" t="s">
        <v>868</v>
      </c>
      <c r="B390" s="22" t="s">
        <v>1158</v>
      </c>
      <c r="C390" s="24" t="s">
        <v>864</v>
      </c>
      <c r="D390" s="22" t="s">
        <v>879</v>
      </c>
      <c r="E390" s="15" t="s">
        <v>1159</v>
      </c>
      <c r="F390" s="23" t="s">
        <v>1168</v>
      </c>
      <c r="G390" s="16">
        <v>1</v>
      </c>
      <c r="H390" s="17">
        <v>3</v>
      </c>
      <c r="I390" s="18">
        <v>5.0000000000000001E-3</v>
      </c>
      <c r="J390" s="16" t="s">
        <v>1169</v>
      </c>
      <c r="K390" s="14" t="s">
        <v>17</v>
      </c>
      <c r="L390" s="44">
        <v>362</v>
      </c>
    </row>
    <row r="391" spans="1:12" ht="15" customHeight="1">
      <c r="A391" s="14" t="s">
        <v>868</v>
      </c>
      <c r="B391" s="22" t="s">
        <v>1158</v>
      </c>
      <c r="C391" s="24" t="s">
        <v>864</v>
      </c>
      <c r="D391" s="22" t="s">
        <v>882</v>
      </c>
      <c r="E391" s="15" t="s">
        <v>1159</v>
      </c>
      <c r="F391" s="23" t="s">
        <v>1170</v>
      </c>
      <c r="G391" s="16">
        <v>1</v>
      </c>
      <c r="H391" s="17">
        <v>3</v>
      </c>
      <c r="I391" s="18">
        <v>8.9999999999999993E-3</v>
      </c>
      <c r="J391" s="16" t="s">
        <v>1171</v>
      </c>
      <c r="K391" s="14" t="s">
        <v>17</v>
      </c>
      <c r="L391" s="44">
        <v>357</v>
      </c>
    </row>
    <row r="392" spans="1:12" ht="15" customHeight="1">
      <c r="A392" s="14" t="s">
        <v>868</v>
      </c>
      <c r="B392" s="22" t="s">
        <v>1158</v>
      </c>
      <c r="C392" s="24" t="s">
        <v>864</v>
      </c>
      <c r="D392" s="22" t="s">
        <v>885</v>
      </c>
      <c r="E392" s="15" t="s">
        <v>1159</v>
      </c>
      <c r="F392" s="23" t="s">
        <v>1172</v>
      </c>
      <c r="G392" s="16">
        <v>1</v>
      </c>
      <c r="H392" s="17">
        <v>4</v>
      </c>
      <c r="I392" s="18">
        <v>6.0000000000000001E-3</v>
      </c>
      <c r="J392" s="16" t="s">
        <v>1173</v>
      </c>
      <c r="K392" s="14" t="s">
        <v>17</v>
      </c>
      <c r="L392" s="44">
        <v>358</v>
      </c>
    </row>
    <row r="393" spans="1:12" ht="15" customHeight="1">
      <c r="A393" s="14" t="s">
        <v>868</v>
      </c>
      <c r="B393" s="22" t="s">
        <v>1158</v>
      </c>
      <c r="C393" s="24" t="s">
        <v>864</v>
      </c>
      <c r="D393" s="22" t="s">
        <v>888</v>
      </c>
      <c r="E393" s="15" t="s">
        <v>1159</v>
      </c>
      <c r="F393" s="23" t="s">
        <v>1174</v>
      </c>
      <c r="G393" s="16">
        <v>1</v>
      </c>
      <c r="H393" s="17">
        <v>4</v>
      </c>
      <c r="I393" s="18">
        <v>6.0000000000000001E-3</v>
      </c>
      <c r="J393" s="16" t="s">
        <v>1175</v>
      </c>
      <c r="K393" s="14" t="s">
        <v>17</v>
      </c>
      <c r="L393" s="44">
        <v>389</v>
      </c>
    </row>
    <row r="394" spans="1:12" ht="15" customHeight="1">
      <c r="A394" s="14" t="s">
        <v>868</v>
      </c>
      <c r="B394" s="22" t="s">
        <v>1158</v>
      </c>
      <c r="C394" s="24" t="s">
        <v>864</v>
      </c>
      <c r="D394" s="22" t="s">
        <v>891</v>
      </c>
      <c r="E394" s="15" t="s">
        <v>1159</v>
      </c>
      <c r="F394" s="23" t="s">
        <v>1176</v>
      </c>
      <c r="G394" s="16">
        <v>1</v>
      </c>
      <c r="H394" s="17">
        <v>4</v>
      </c>
      <c r="I394" s="18">
        <v>6.0000000000000001E-3</v>
      </c>
      <c r="J394" s="16" t="s">
        <v>1177</v>
      </c>
      <c r="K394" s="14" t="s">
        <v>17</v>
      </c>
      <c r="L394" s="44">
        <v>406</v>
      </c>
    </row>
    <row r="395" spans="1:12" ht="15" customHeight="1">
      <c r="A395" s="14" t="s">
        <v>868</v>
      </c>
      <c r="B395" s="22" t="s">
        <v>1158</v>
      </c>
      <c r="C395" s="24" t="s">
        <v>864</v>
      </c>
      <c r="D395" s="22" t="s">
        <v>894</v>
      </c>
      <c r="E395" s="15" t="s">
        <v>1159</v>
      </c>
      <c r="F395" s="23" t="s">
        <v>1178</v>
      </c>
      <c r="G395" s="16">
        <v>1</v>
      </c>
      <c r="H395" s="17">
        <v>3</v>
      </c>
      <c r="I395" s="18">
        <v>6.0000000000000001E-3</v>
      </c>
      <c r="J395" s="16" t="s">
        <v>1179</v>
      </c>
      <c r="K395" s="14" t="s">
        <v>17</v>
      </c>
      <c r="L395" s="44">
        <v>439</v>
      </c>
    </row>
    <row r="396" spans="1:12" ht="15" customHeight="1">
      <c r="A396" s="14" t="s">
        <v>868</v>
      </c>
      <c r="B396" s="22" t="s">
        <v>1158</v>
      </c>
      <c r="C396" s="24" t="s">
        <v>864</v>
      </c>
      <c r="D396" s="22" t="s">
        <v>897</v>
      </c>
      <c r="E396" s="15" t="s">
        <v>1159</v>
      </c>
      <c r="F396" s="23" t="s">
        <v>1180</v>
      </c>
      <c r="G396" s="16">
        <v>1</v>
      </c>
      <c r="H396" s="17">
        <v>4</v>
      </c>
      <c r="I396" s="18">
        <v>6.0000000000000001E-3</v>
      </c>
      <c r="J396" s="16" t="s">
        <v>1181</v>
      </c>
      <c r="K396" s="14" t="s">
        <v>17</v>
      </c>
      <c r="L396" s="44">
        <v>444</v>
      </c>
    </row>
    <row r="397" spans="1:12" ht="15" customHeight="1">
      <c r="A397" s="14" t="s">
        <v>868</v>
      </c>
      <c r="B397" s="22" t="s">
        <v>1158</v>
      </c>
      <c r="C397" s="24" t="s">
        <v>864</v>
      </c>
      <c r="D397" s="22" t="s">
        <v>900</v>
      </c>
      <c r="E397" s="15" t="s">
        <v>1159</v>
      </c>
      <c r="F397" s="23" t="s">
        <v>1182</v>
      </c>
      <c r="G397" s="16">
        <v>1</v>
      </c>
      <c r="H397" s="17">
        <v>4</v>
      </c>
      <c r="I397" s="18">
        <v>1.2E-2</v>
      </c>
      <c r="J397" s="16" t="s">
        <v>1183</v>
      </c>
      <c r="K397" s="14" t="s">
        <v>17</v>
      </c>
      <c r="L397" s="44">
        <v>494</v>
      </c>
    </row>
    <row r="398" spans="1:12" ht="15" customHeight="1">
      <c r="A398" s="14" t="s">
        <v>868</v>
      </c>
      <c r="B398" s="22" t="s">
        <v>1158</v>
      </c>
      <c r="C398" s="24" t="s">
        <v>864</v>
      </c>
      <c r="D398" s="22" t="s">
        <v>903</v>
      </c>
      <c r="E398" s="15" t="s">
        <v>1159</v>
      </c>
      <c r="F398" s="23" t="s">
        <v>1184</v>
      </c>
      <c r="G398" s="16">
        <v>1</v>
      </c>
      <c r="H398" s="17">
        <v>5</v>
      </c>
      <c r="I398" s="18">
        <v>8.0000000000000002E-3</v>
      </c>
      <c r="J398" s="16" t="s">
        <v>1185</v>
      </c>
      <c r="K398" s="14" t="s">
        <v>17</v>
      </c>
      <c r="L398" s="44">
        <v>439</v>
      </c>
    </row>
    <row r="399" spans="1:12" ht="15" customHeight="1">
      <c r="A399" s="14" t="s">
        <v>868</v>
      </c>
      <c r="B399" s="22" t="s">
        <v>1158</v>
      </c>
      <c r="C399" s="24" t="s">
        <v>864</v>
      </c>
      <c r="D399" s="22" t="s">
        <v>906</v>
      </c>
      <c r="E399" s="15" t="s">
        <v>1159</v>
      </c>
      <c r="F399" s="23" t="s">
        <v>1186</v>
      </c>
      <c r="G399" s="16">
        <v>1</v>
      </c>
      <c r="H399" s="17">
        <v>5</v>
      </c>
      <c r="I399" s="18">
        <v>8.0000000000000002E-3</v>
      </c>
      <c r="J399" s="16" t="s">
        <v>1187</v>
      </c>
      <c r="K399" s="14" t="s">
        <v>17</v>
      </c>
      <c r="L399" s="44">
        <v>468</v>
      </c>
    </row>
    <row r="400" spans="1:12" ht="15" customHeight="1">
      <c r="A400" s="14" t="s">
        <v>868</v>
      </c>
      <c r="B400" s="22" t="s">
        <v>1158</v>
      </c>
      <c r="C400" s="24" t="s">
        <v>864</v>
      </c>
      <c r="D400" s="22" t="s">
        <v>909</v>
      </c>
      <c r="E400" s="15" t="s">
        <v>1159</v>
      </c>
      <c r="F400" s="23" t="s">
        <v>1188</v>
      </c>
      <c r="G400" s="16">
        <v>1</v>
      </c>
      <c r="H400" s="17">
        <v>5</v>
      </c>
      <c r="I400" s="18">
        <v>8.0000000000000002E-3</v>
      </c>
      <c r="J400" s="16" t="s">
        <v>1189</v>
      </c>
      <c r="K400" s="14" t="s">
        <v>17</v>
      </c>
      <c r="L400" s="44">
        <v>489</v>
      </c>
    </row>
    <row r="401" spans="1:12" ht="15" customHeight="1">
      <c r="A401" s="14" t="s">
        <v>868</v>
      </c>
      <c r="B401" s="22" t="s">
        <v>1158</v>
      </c>
      <c r="C401" s="24" t="s">
        <v>864</v>
      </c>
      <c r="D401" s="22" t="s">
        <v>912</v>
      </c>
      <c r="E401" s="15" t="s">
        <v>1159</v>
      </c>
      <c r="F401" s="23" t="s">
        <v>1190</v>
      </c>
      <c r="G401" s="16">
        <v>1</v>
      </c>
      <c r="H401" s="17">
        <v>5</v>
      </c>
      <c r="I401" s="18">
        <v>8.0000000000000002E-3</v>
      </c>
      <c r="J401" s="16" t="s">
        <v>1191</v>
      </c>
      <c r="K401" s="14" t="s">
        <v>17</v>
      </c>
      <c r="L401" s="44">
        <v>519</v>
      </c>
    </row>
    <row r="402" spans="1:12" ht="15" customHeight="1">
      <c r="A402" s="14" t="s">
        <v>868</v>
      </c>
      <c r="B402" s="22" t="s">
        <v>1158</v>
      </c>
      <c r="C402" s="24" t="s">
        <v>864</v>
      </c>
      <c r="D402" s="22" t="s">
        <v>915</v>
      </c>
      <c r="E402" s="15" t="s">
        <v>1159</v>
      </c>
      <c r="F402" s="23" t="s">
        <v>1192</v>
      </c>
      <c r="G402" s="16">
        <v>1</v>
      </c>
      <c r="H402" s="17">
        <v>5</v>
      </c>
      <c r="I402" s="18">
        <v>8.0000000000000002E-3</v>
      </c>
      <c r="J402" s="16" t="s">
        <v>1193</v>
      </c>
      <c r="K402" s="14" t="s">
        <v>17</v>
      </c>
      <c r="L402" s="44">
        <v>517</v>
      </c>
    </row>
    <row r="403" spans="1:12" ht="15" customHeight="1">
      <c r="A403" s="14" t="s">
        <v>868</v>
      </c>
      <c r="B403" s="22" t="s">
        <v>1158</v>
      </c>
      <c r="C403" s="24" t="s">
        <v>864</v>
      </c>
      <c r="D403" s="22" t="s">
        <v>918</v>
      </c>
      <c r="E403" s="15" t="s">
        <v>1159</v>
      </c>
      <c r="F403" s="23" t="s">
        <v>1194</v>
      </c>
      <c r="G403" s="16">
        <v>1</v>
      </c>
      <c r="H403" s="17">
        <v>5</v>
      </c>
      <c r="I403" s="18">
        <v>1.4999999999999999E-2</v>
      </c>
      <c r="J403" s="16" t="s">
        <v>1195</v>
      </c>
      <c r="K403" s="14" t="s">
        <v>17</v>
      </c>
      <c r="L403" s="44">
        <v>615</v>
      </c>
    </row>
    <row r="404" spans="1:12" ht="15" customHeight="1">
      <c r="A404" s="14" t="s">
        <v>868</v>
      </c>
      <c r="B404" s="22" t="s">
        <v>1158</v>
      </c>
      <c r="C404" s="24" t="s">
        <v>864</v>
      </c>
      <c r="D404" s="22" t="s">
        <v>921</v>
      </c>
      <c r="E404" s="15" t="s">
        <v>1159</v>
      </c>
      <c r="F404" s="23" t="s">
        <v>1196</v>
      </c>
      <c r="G404" s="16">
        <v>1</v>
      </c>
      <c r="H404" s="17">
        <v>6</v>
      </c>
      <c r="I404" s="18">
        <v>8.9999999999999993E-3</v>
      </c>
      <c r="J404" s="16" t="s">
        <v>1197</v>
      </c>
      <c r="K404" s="14" t="s">
        <v>17</v>
      </c>
      <c r="L404" s="44">
        <v>485</v>
      </c>
    </row>
    <row r="405" spans="1:12" ht="15" customHeight="1">
      <c r="A405" s="14" t="s">
        <v>868</v>
      </c>
      <c r="B405" s="22" t="s">
        <v>1158</v>
      </c>
      <c r="C405" s="24" t="s">
        <v>864</v>
      </c>
      <c r="D405" s="22" t="s">
        <v>924</v>
      </c>
      <c r="E405" s="15" t="s">
        <v>1159</v>
      </c>
      <c r="F405" s="23" t="s">
        <v>1198</v>
      </c>
      <c r="G405" s="16">
        <v>1</v>
      </c>
      <c r="H405" s="17">
        <v>6</v>
      </c>
      <c r="I405" s="18">
        <v>8.9999999999999993E-3</v>
      </c>
      <c r="J405" s="16" t="s">
        <v>1199</v>
      </c>
      <c r="K405" s="14" t="s">
        <v>17</v>
      </c>
      <c r="L405" s="44">
        <v>593</v>
      </c>
    </row>
    <row r="406" spans="1:12" ht="15" customHeight="1">
      <c r="A406" s="14" t="s">
        <v>868</v>
      </c>
      <c r="B406" s="22" t="s">
        <v>1158</v>
      </c>
      <c r="C406" s="24" t="s">
        <v>864</v>
      </c>
      <c r="D406" s="22" t="s">
        <v>927</v>
      </c>
      <c r="E406" s="15" t="s">
        <v>1159</v>
      </c>
      <c r="F406" s="23" t="s">
        <v>1200</v>
      </c>
      <c r="G406" s="16">
        <v>1</v>
      </c>
      <c r="H406" s="17">
        <v>6</v>
      </c>
      <c r="I406" s="18">
        <v>8.9999999999999993E-3</v>
      </c>
      <c r="J406" s="16" t="s">
        <v>1201</v>
      </c>
      <c r="K406" s="14" t="s">
        <v>17</v>
      </c>
      <c r="L406" s="44">
        <v>572</v>
      </c>
    </row>
    <row r="407" spans="1:12" ht="15" customHeight="1">
      <c r="A407" s="14" t="s">
        <v>868</v>
      </c>
      <c r="B407" s="22" t="s">
        <v>1158</v>
      </c>
      <c r="C407" s="24" t="s">
        <v>864</v>
      </c>
      <c r="D407" s="22" t="s">
        <v>930</v>
      </c>
      <c r="E407" s="15" t="s">
        <v>1159</v>
      </c>
      <c r="F407" s="23" t="s">
        <v>1202</v>
      </c>
      <c r="G407" s="16">
        <v>1</v>
      </c>
      <c r="H407" s="17">
        <v>6</v>
      </c>
      <c r="I407" s="18">
        <v>8.9999999999999993E-3</v>
      </c>
      <c r="J407" s="16" t="s">
        <v>1203</v>
      </c>
      <c r="K407" s="14" t="s">
        <v>17</v>
      </c>
      <c r="L407" s="44">
        <v>604</v>
      </c>
    </row>
    <row r="408" spans="1:12" ht="15" customHeight="1">
      <c r="A408" s="14" t="s">
        <v>868</v>
      </c>
      <c r="B408" s="22" t="s">
        <v>1158</v>
      </c>
      <c r="C408" s="24" t="s">
        <v>864</v>
      </c>
      <c r="D408" s="22" t="s">
        <v>933</v>
      </c>
      <c r="E408" s="15" t="s">
        <v>1159</v>
      </c>
      <c r="F408" s="23" t="s">
        <v>1204</v>
      </c>
      <c r="G408" s="16">
        <v>1</v>
      </c>
      <c r="H408" s="17">
        <v>6</v>
      </c>
      <c r="I408" s="18">
        <v>8.9999999999999993E-3</v>
      </c>
      <c r="J408" s="16" t="s">
        <v>1205</v>
      </c>
      <c r="K408" s="14" t="s">
        <v>17</v>
      </c>
      <c r="L408" s="44">
        <v>596</v>
      </c>
    </row>
    <row r="409" spans="1:12" ht="15" customHeight="1">
      <c r="A409" s="14" t="s">
        <v>868</v>
      </c>
      <c r="B409" s="22" t="s">
        <v>1158</v>
      </c>
      <c r="C409" s="24" t="s">
        <v>864</v>
      </c>
      <c r="D409" s="22" t="s">
        <v>936</v>
      </c>
      <c r="E409" s="15" t="s">
        <v>1159</v>
      </c>
      <c r="F409" s="23" t="s">
        <v>1206</v>
      </c>
      <c r="G409" s="16">
        <v>1</v>
      </c>
      <c r="H409" s="17">
        <v>6</v>
      </c>
      <c r="I409" s="18">
        <v>1.4E-2</v>
      </c>
      <c r="J409" s="16" t="s">
        <v>1207</v>
      </c>
      <c r="K409" s="14" t="s">
        <v>17</v>
      </c>
      <c r="L409" s="44">
        <v>690</v>
      </c>
    </row>
    <row r="410" spans="1:12" ht="15" customHeight="1">
      <c r="A410" s="14" t="s">
        <v>868</v>
      </c>
      <c r="B410" s="22" t="s">
        <v>1158</v>
      </c>
      <c r="C410" s="24" t="s">
        <v>864</v>
      </c>
      <c r="D410" s="22" t="s">
        <v>939</v>
      </c>
      <c r="E410" s="15" t="s">
        <v>1159</v>
      </c>
      <c r="F410" s="23" t="s">
        <v>1208</v>
      </c>
      <c r="G410" s="16">
        <v>1</v>
      </c>
      <c r="H410" s="17">
        <v>8</v>
      </c>
      <c r="I410" s="18">
        <v>1.0999999999999999E-2</v>
      </c>
      <c r="J410" s="16" t="s">
        <v>1209</v>
      </c>
      <c r="K410" s="14" t="s">
        <v>17</v>
      </c>
      <c r="L410" s="44">
        <v>626</v>
      </c>
    </row>
    <row r="411" spans="1:12" ht="15" customHeight="1">
      <c r="A411" s="14" t="s">
        <v>868</v>
      </c>
      <c r="B411" s="22" t="s">
        <v>1158</v>
      </c>
      <c r="C411" s="24" t="s">
        <v>864</v>
      </c>
      <c r="D411" s="22" t="s">
        <v>942</v>
      </c>
      <c r="E411" s="15" t="s">
        <v>1159</v>
      </c>
      <c r="F411" s="23" t="s">
        <v>1210</v>
      </c>
      <c r="G411" s="16">
        <v>1</v>
      </c>
      <c r="H411" s="17">
        <v>8</v>
      </c>
      <c r="I411" s="18">
        <v>1.0999999999999999E-2</v>
      </c>
      <c r="J411" s="16" t="s">
        <v>1211</v>
      </c>
      <c r="K411" s="14" t="s">
        <v>17</v>
      </c>
      <c r="L411" s="44">
        <v>745</v>
      </c>
    </row>
    <row r="412" spans="1:12" ht="15" customHeight="1">
      <c r="A412" s="14" t="s">
        <v>868</v>
      </c>
      <c r="B412" s="22" t="s">
        <v>1158</v>
      </c>
      <c r="C412" s="24" t="s">
        <v>864</v>
      </c>
      <c r="D412" s="22" t="s">
        <v>945</v>
      </c>
      <c r="E412" s="15" t="s">
        <v>1159</v>
      </c>
      <c r="F412" s="23" t="s">
        <v>1212</v>
      </c>
      <c r="G412" s="16">
        <v>1</v>
      </c>
      <c r="H412" s="17">
        <v>8</v>
      </c>
      <c r="I412" s="18">
        <v>1.2999999999999999E-2</v>
      </c>
      <c r="J412" s="16" t="s">
        <v>1213</v>
      </c>
      <c r="K412" s="14" t="s">
        <v>17</v>
      </c>
      <c r="L412" s="44">
        <v>742</v>
      </c>
    </row>
    <row r="413" spans="1:12" ht="15" customHeight="1">
      <c r="A413" s="14" t="s">
        <v>868</v>
      </c>
      <c r="B413" s="22" t="s">
        <v>1158</v>
      </c>
      <c r="C413" s="24" t="s">
        <v>864</v>
      </c>
      <c r="D413" s="22" t="s">
        <v>948</v>
      </c>
      <c r="E413" s="15" t="s">
        <v>1159</v>
      </c>
      <c r="F413" s="23" t="s">
        <v>1214</v>
      </c>
      <c r="G413" s="16">
        <v>1</v>
      </c>
      <c r="H413" s="17">
        <v>8</v>
      </c>
      <c r="I413" s="18">
        <v>1.2999999999999999E-2</v>
      </c>
      <c r="J413" s="16" t="s">
        <v>1215</v>
      </c>
      <c r="K413" s="14" t="s">
        <v>17</v>
      </c>
      <c r="L413" s="44">
        <v>771</v>
      </c>
    </row>
    <row r="414" spans="1:12" ht="15" customHeight="1">
      <c r="A414" s="14" t="s">
        <v>868</v>
      </c>
      <c r="B414" s="22" t="s">
        <v>1158</v>
      </c>
      <c r="C414" s="24" t="s">
        <v>864</v>
      </c>
      <c r="D414" s="22" t="s">
        <v>951</v>
      </c>
      <c r="E414" s="15" t="s">
        <v>1159</v>
      </c>
      <c r="F414" s="23" t="s">
        <v>1216</v>
      </c>
      <c r="G414" s="16">
        <v>1</v>
      </c>
      <c r="H414" s="17">
        <v>8</v>
      </c>
      <c r="I414" s="18">
        <v>1.2999999999999999E-2</v>
      </c>
      <c r="J414" s="16" t="s">
        <v>1217</v>
      </c>
      <c r="K414" s="14" t="s">
        <v>17</v>
      </c>
      <c r="L414" s="44">
        <v>756</v>
      </c>
    </row>
    <row r="415" spans="1:12" ht="15" customHeight="1">
      <c r="A415" s="14" t="s">
        <v>868</v>
      </c>
      <c r="B415" s="22" t="s">
        <v>1158</v>
      </c>
      <c r="C415" s="24" t="s">
        <v>864</v>
      </c>
      <c r="D415" s="22" t="s">
        <v>954</v>
      </c>
      <c r="E415" s="15" t="s">
        <v>1159</v>
      </c>
      <c r="F415" s="23" t="s">
        <v>1218</v>
      </c>
      <c r="G415" s="16">
        <v>1</v>
      </c>
      <c r="H415" s="17">
        <v>7</v>
      </c>
      <c r="I415" s="18">
        <v>1.9E-2</v>
      </c>
      <c r="J415" s="16" t="s">
        <v>1219</v>
      </c>
      <c r="K415" s="14" t="s">
        <v>17</v>
      </c>
      <c r="L415" s="44">
        <v>958</v>
      </c>
    </row>
    <row r="416" spans="1:12" ht="15" customHeight="1">
      <c r="A416" s="14" t="s">
        <v>868</v>
      </c>
      <c r="B416" s="22" t="s">
        <v>1158</v>
      </c>
      <c r="C416" s="24" t="s">
        <v>864</v>
      </c>
      <c r="D416" s="22" t="s">
        <v>957</v>
      </c>
      <c r="E416" s="15" t="s">
        <v>1159</v>
      </c>
      <c r="F416" s="23" t="s">
        <v>1220</v>
      </c>
      <c r="G416" s="16">
        <v>1</v>
      </c>
      <c r="H416" s="17">
        <v>4</v>
      </c>
      <c r="I416" s="18">
        <v>7.0000000000000001E-3</v>
      </c>
      <c r="J416" s="16" t="s">
        <v>1221</v>
      </c>
      <c r="K416" s="14" t="s">
        <v>17</v>
      </c>
      <c r="L416" s="44">
        <v>400</v>
      </c>
    </row>
    <row r="417" spans="1:12" ht="15" customHeight="1">
      <c r="A417" s="14" t="s">
        <v>868</v>
      </c>
      <c r="B417" s="22" t="s">
        <v>1158</v>
      </c>
      <c r="C417" s="24" t="s">
        <v>864</v>
      </c>
      <c r="D417" s="22" t="s">
        <v>960</v>
      </c>
      <c r="E417" s="15" t="s">
        <v>1159</v>
      </c>
      <c r="F417" s="23" t="s">
        <v>1222</v>
      </c>
      <c r="G417" s="16">
        <v>1</v>
      </c>
      <c r="H417" s="17">
        <v>1</v>
      </c>
      <c r="I417" s="18">
        <v>2E-3</v>
      </c>
      <c r="J417" s="16" t="s">
        <v>1223</v>
      </c>
      <c r="K417" s="14" t="s">
        <v>17</v>
      </c>
      <c r="L417" s="44">
        <v>119</v>
      </c>
    </row>
    <row r="418" spans="1:12" ht="15" customHeight="1">
      <c r="A418" s="14" t="s">
        <v>868</v>
      </c>
      <c r="B418" s="22" t="s">
        <v>1158</v>
      </c>
      <c r="C418" s="24" t="s">
        <v>864</v>
      </c>
      <c r="D418" s="22" t="s">
        <v>963</v>
      </c>
      <c r="E418" s="15" t="s">
        <v>1159</v>
      </c>
      <c r="F418" s="23" t="s">
        <v>1224</v>
      </c>
      <c r="G418" s="16">
        <v>1</v>
      </c>
      <c r="H418" s="17">
        <v>2</v>
      </c>
      <c r="I418" s="18">
        <v>2E-3</v>
      </c>
      <c r="J418" s="16" t="s">
        <v>1225</v>
      </c>
      <c r="K418" s="14" t="s">
        <v>17</v>
      </c>
      <c r="L418" s="44">
        <v>155</v>
      </c>
    </row>
    <row r="419" spans="1:12" ht="15" customHeight="1">
      <c r="A419" s="14" t="s">
        <v>868</v>
      </c>
      <c r="B419" s="22" t="s">
        <v>1158</v>
      </c>
      <c r="C419" s="24" t="s">
        <v>864</v>
      </c>
      <c r="D419" s="22" t="s">
        <v>966</v>
      </c>
      <c r="E419" s="15" t="s">
        <v>1159</v>
      </c>
      <c r="F419" s="23" t="s">
        <v>1226</v>
      </c>
      <c r="G419" s="16">
        <v>1</v>
      </c>
      <c r="H419" s="17">
        <v>3</v>
      </c>
      <c r="I419" s="18">
        <v>4.0000000000000001E-3</v>
      </c>
      <c r="J419" s="16" t="s">
        <v>1227</v>
      </c>
      <c r="K419" s="14" t="s">
        <v>17</v>
      </c>
      <c r="L419" s="44">
        <v>253</v>
      </c>
    </row>
    <row r="420" spans="1:12" ht="15" customHeight="1">
      <c r="A420" s="14" t="s">
        <v>868</v>
      </c>
      <c r="B420" s="22" t="s">
        <v>1158</v>
      </c>
      <c r="C420" s="24" t="s">
        <v>864</v>
      </c>
      <c r="D420" s="22" t="s">
        <v>969</v>
      </c>
      <c r="E420" s="15" t="s">
        <v>1159</v>
      </c>
      <c r="F420" s="23" t="s">
        <v>1228</v>
      </c>
      <c r="G420" s="16">
        <v>1</v>
      </c>
      <c r="H420" s="17">
        <v>3</v>
      </c>
      <c r="I420" s="18">
        <v>8.0000000000000002E-3</v>
      </c>
      <c r="J420" s="16" t="s">
        <v>1229</v>
      </c>
      <c r="K420" s="14" t="s">
        <v>17</v>
      </c>
      <c r="L420" s="44">
        <v>315</v>
      </c>
    </row>
    <row r="421" spans="1:12" ht="15" customHeight="1">
      <c r="A421" s="14" t="s">
        <v>868</v>
      </c>
      <c r="B421" s="22" t="s">
        <v>1158</v>
      </c>
      <c r="C421" s="24" t="s">
        <v>864</v>
      </c>
      <c r="D421" s="22" t="s">
        <v>972</v>
      </c>
      <c r="E421" s="15" t="s">
        <v>1159</v>
      </c>
      <c r="F421" s="23" t="s">
        <v>1230</v>
      </c>
      <c r="G421" s="16">
        <v>1</v>
      </c>
      <c r="H421" s="17">
        <v>3</v>
      </c>
      <c r="I421" s="18">
        <v>5.0000000000000001E-3</v>
      </c>
      <c r="J421" s="16" t="s">
        <v>1231</v>
      </c>
      <c r="K421" s="14" t="s">
        <v>17</v>
      </c>
      <c r="L421" s="44">
        <v>295</v>
      </c>
    </row>
    <row r="422" spans="1:12" ht="15" customHeight="1">
      <c r="A422" s="14" t="s">
        <v>868</v>
      </c>
      <c r="B422" s="22" t="s">
        <v>1158</v>
      </c>
      <c r="C422" s="24" t="s">
        <v>864</v>
      </c>
      <c r="D422" s="22" t="s">
        <v>975</v>
      </c>
      <c r="E422" s="15" t="s">
        <v>1159</v>
      </c>
      <c r="F422" s="23" t="s">
        <v>1232</v>
      </c>
      <c r="G422" s="16">
        <v>1</v>
      </c>
      <c r="H422" s="17">
        <v>3</v>
      </c>
      <c r="I422" s="18">
        <v>8.9999999999999993E-3</v>
      </c>
      <c r="J422" s="16" t="s">
        <v>1233</v>
      </c>
      <c r="K422" s="14" t="s">
        <v>17</v>
      </c>
      <c r="L422" s="44">
        <v>375</v>
      </c>
    </row>
    <row r="423" spans="1:12" ht="15" customHeight="1">
      <c r="A423" s="14" t="s">
        <v>868</v>
      </c>
      <c r="B423" s="22" t="s">
        <v>1158</v>
      </c>
      <c r="C423" s="24" t="s">
        <v>864</v>
      </c>
      <c r="D423" s="22" t="s">
        <v>978</v>
      </c>
      <c r="E423" s="15" t="s">
        <v>1159</v>
      </c>
      <c r="F423" s="23" t="s">
        <v>1234</v>
      </c>
      <c r="G423" s="16">
        <v>1</v>
      </c>
      <c r="H423" s="17">
        <v>4</v>
      </c>
      <c r="I423" s="18">
        <v>6.0000000000000001E-3</v>
      </c>
      <c r="J423" s="16" t="s">
        <v>1235</v>
      </c>
      <c r="K423" s="14" t="s">
        <v>17</v>
      </c>
      <c r="L423" s="44">
        <v>380</v>
      </c>
    </row>
    <row r="424" spans="1:12" ht="15" customHeight="1">
      <c r="A424" s="14" t="s">
        <v>868</v>
      </c>
      <c r="B424" s="22" t="s">
        <v>1158</v>
      </c>
      <c r="C424" s="24" t="s">
        <v>864</v>
      </c>
      <c r="D424" s="22" t="s">
        <v>981</v>
      </c>
      <c r="E424" s="15" t="s">
        <v>1159</v>
      </c>
      <c r="F424" s="23" t="s">
        <v>1236</v>
      </c>
      <c r="G424" s="16">
        <v>1</v>
      </c>
      <c r="H424" s="17">
        <v>4</v>
      </c>
      <c r="I424" s="18">
        <v>1.2E-2</v>
      </c>
      <c r="J424" s="16" t="s">
        <v>1237</v>
      </c>
      <c r="K424" s="14" t="s">
        <v>17</v>
      </c>
      <c r="L424" s="44">
        <v>491</v>
      </c>
    </row>
    <row r="425" spans="1:12" ht="15" customHeight="1">
      <c r="A425" s="14" t="s">
        <v>868</v>
      </c>
      <c r="B425" s="22" t="s">
        <v>1158</v>
      </c>
      <c r="C425" s="24" t="s">
        <v>864</v>
      </c>
      <c r="D425" s="22" t="s">
        <v>984</v>
      </c>
      <c r="E425" s="15" t="s">
        <v>1159</v>
      </c>
      <c r="F425" s="23" t="s">
        <v>1238</v>
      </c>
      <c r="G425" s="16">
        <v>1</v>
      </c>
      <c r="H425" s="17">
        <v>7</v>
      </c>
      <c r="I425" s="18">
        <v>1.0999999999999999E-2</v>
      </c>
      <c r="J425" s="16" t="s">
        <v>1239</v>
      </c>
      <c r="K425" s="14" t="s">
        <v>17</v>
      </c>
      <c r="L425" s="44">
        <v>617</v>
      </c>
    </row>
    <row r="426" spans="1:12" ht="15" customHeight="1">
      <c r="A426" s="14" t="s">
        <v>868</v>
      </c>
      <c r="B426" s="22" t="s">
        <v>1158</v>
      </c>
      <c r="C426" s="24" t="s">
        <v>864</v>
      </c>
      <c r="D426" s="22" t="s">
        <v>987</v>
      </c>
      <c r="E426" s="15" t="s">
        <v>1159</v>
      </c>
      <c r="F426" s="23" t="s">
        <v>1240</v>
      </c>
      <c r="G426" s="16">
        <v>1</v>
      </c>
      <c r="H426" s="17">
        <v>7</v>
      </c>
      <c r="I426" s="18">
        <v>2.1999999999999999E-2</v>
      </c>
      <c r="J426" s="16" t="s">
        <v>1241</v>
      </c>
      <c r="K426" s="14" t="s">
        <v>17</v>
      </c>
      <c r="L426" s="44">
        <v>918</v>
      </c>
    </row>
    <row r="427" spans="1:12" ht="15" customHeight="1">
      <c r="A427" s="14" t="s">
        <v>868</v>
      </c>
      <c r="B427" s="22" t="s">
        <v>1242</v>
      </c>
      <c r="C427" s="24" t="s">
        <v>864</v>
      </c>
      <c r="D427" s="22" t="s">
        <v>865</v>
      </c>
      <c r="E427" s="15" t="s">
        <v>15</v>
      </c>
      <c r="F427" s="23" t="s">
        <v>1243</v>
      </c>
      <c r="G427" s="16">
        <v>1</v>
      </c>
      <c r="H427" s="17">
        <v>3</v>
      </c>
      <c r="I427" s="18">
        <v>5.0000000000000001E-3</v>
      </c>
      <c r="J427" s="16" t="s">
        <v>1244</v>
      </c>
      <c r="K427" s="14" t="s">
        <v>17</v>
      </c>
      <c r="L427" s="44">
        <v>277</v>
      </c>
    </row>
    <row r="428" spans="1:12" ht="15" customHeight="1">
      <c r="A428" s="14" t="s">
        <v>868</v>
      </c>
      <c r="B428" s="22" t="s">
        <v>1242</v>
      </c>
      <c r="C428" s="24" t="s">
        <v>864</v>
      </c>
      <c r="D428" s="22" t="s">
        <v>870</v>
      </c>
      <c r="E428" s="15" t="s">
        <v>15</v>
      </c>
      <c r="F428" s="23" t="s">
        <v>1245</v>
      </c>
      <c r="G428" s="16">
        <v>1</v>
      </c>
      <c r="H428" s="17">
        <v>3</v>
      </c>
      <c r="I428" s="18">
        <v>8.0000000000000002E-3</v>
      </c>
      <c r="J428" s="16" t="s">
        <v>1246</v>
      </c>
      <c r="K428" s="14" t="s">
        <v>17</v>
      </c>
      <c r="L428" s="44">
        <v>333</v>
      </c>
    </row>
    <row r="429" spans="1:12" ht="15" customHeight="1">
      <c r="A429" s="14" t="s">
        <v>868</v>
      </c>
      <c r="B429" s="22" t="s">
        <v>1242</v>
      </c>
      <c r="C429" s="24" t="s">
        <v>864</v>
      </c>
      <c r="D429" s="22" t="s">
        <v>873</v>
      </c>
      <c r="E429" s="15" t="s">
        <v>15</v>
      </c>
      <c r="F429" s="23" t="s">
        <v>1247</v>
      </c>
      <c r="G429" s="16">
        <v>1</v>
      </c>
      <c r="H429" s="17">
        <v>3</v>
      </c>
      <c r="I429" s="18">
        <v>5.0000000000000001E-3</v>
      </c>
      <c r="J429" s="16" t="s">
        <v>1248</v>
      </c>
      <c r="K429" s="14" t="s">
        <v>17</v>
      </c>
      <c r="L429" s="44">
        <v>319</v>
      </c>
    </row>
    <row r="430" spans="1:12" ht="15" customHeight="1">
      <c r="A430" s="14" t="s">
        <v>868</v>
      </c>
      <c r="B430" s="22" t="s">
        <v>1242</v>
      </c>
      <c r="C430" s="24" t="s">
        <v>864</v>
      </c>
      <c r="D430" s="22" t="s">
        <v>876</v>
      </c>
      <c r="E430" s="15" t="s">
        <v>15</v>
      </c>
      <c r="F430" s="23" t="s">
        <v>1249</v>
      </c>
      <c r="G430" s="16">
        <v>1</v>
      </c>
      <c r="H430" s="17">
        <v>3</v>
      </c>
      <c r="I430" s="18">
        <v>5.0000000000000001E-3</v>
      </c>
      <c r="J430" s="16" t="s">
        <v>1250</v>
      </c>
      <c r="K430" s="14" t="s">
        <v>17</v>
      </c>
      <c r="L430" s="44">
        <v>353</v>
      </c>
    </row>
    <row r="431" spans="1:12" ht="15" customHeight="1">
      <c r="A431" s="14" t="s">
        <v>868</v>
      </c>
      <c r="B431" s="22" t="s">
        <v>1242</v>
      </c>
      <c r="C431" s="24" t="s">
        <v>864</v>
      </c>
      <c r="D431" s="22" t="s">
        <v>879</v>
      </c>
      <c r="E431" s="15" t="s">
        <v>15</v>
      </c>
      <c r="F431" s="23" t="s">
        <v>1251</v>
      </c>
      <c r="G431" s="16">
        <v>1</v>
      </c>
      <c r="H431" s="17">
        <v>3</v>
      </c>
      <c r="I431" s="18">
        <v>5.0000000000000001E-3</v>
      </c>
      <c r="J431" s="16" t="s">
        <v>1252</v>
      </c>
      <c r="K431" s="14" t="s">
        <v>17</v>
      </c>
      <c r="L431" s="44">
        <v>362</v>
      </c>
    </row>
    <row r="432" spans="1:12" ht="15" customHeight="1">
      <c r="A432" s="14" t="s">
        <v>868</v>
      </c>
      <c r="B432" s="22" t="s">
        <v>1242</v>
      </c>
      <c r="C432" s="24" t="s">
        <v>864</v>
      </c>
      <c r="D432" s="22" t="s">
        <v>882</v>
      </c>
      <c r="E432" s="15" t="s">
        <v>15</v>
      </c>
      <c r="F432" s="23" t="s">
        <v>1253</v>
      </c>
      <c r="G432" s="16">
        <v>1</v>
      </c>
      <c r="H432" s="17">
        <v>3</v>
      </c>
      <c r="I432" s="18">
        <v>8.9999999999999993E-3</v>
      </c>
      <c r="J432" s="16" t="s">
        <v>1254</v>
      </c>
      <c r="K432" s="14" t="s">
        <v>17</v>
      </c>
      <c r="L432" s="44">
        <v>357</v>
      </c>
    </row>
    <row r="433" spans="1:12" ht="15" customHeight="1">
      <c r="A433" s="14" t="s">
        <v>868</v>
      </c>
      <c r="B433" s="22" t="s">
        <v>1242</v>
      </c>
      <c r="C433" s="24" t="s">
        <v>864</v>
      </c>
      <c r="D433" s="22" t="s">
        <v>885</v>
      </c>
      <c r="E433" s="15" t="s">
        <v>15</v>
      </c>
      <c r="F433" s="23" t="s">
        <v>1255</v>
      </c>
      <c r="G433" s="16">
        <v>1</v>
      </c>
      <c r="H433" s="17">
        <v>4</v>
      </c>
      <c r="I433" s="18">
        <v>6.0000000000000001E-3</v>
      </c>
      <c r="J433" s="16" t="s">
        <v>1256</v>
      </c>
      <c r="K433" s="14" t="s">
        <v>17</v>
      </c>
      <c r="L433" s="44">
        <v>358</v>
      </c>
    </row>
    <row r="434" spans="1:12" ht="15" customHeight="1">
      <c r="A434" s="14" t="s">
        <v>868</v>
      </c>
      <c r="B434" s="22" t="s">
        <v>1242</v>
      </c>
      <c r="C434" s="24" t="s">
        <v>864</v>
      </c>
      <c r="D434" s="22" t="s">
        <v>888</v>
      </c>
      <c r="E434" s="15" t="s">
        <v>15</v>
      </c>
      <c r="F434" s="23" t="s">
        <v>1257</v>
      </c>
      <c r="G434" s="16">
        <v>1</v>
      </c>
      <c r="H434" s="17">
        <v>4</v>
      </c>
      <c r="I434" s="18">
        <v>6.0000000000000001E-3</v>
      </c>
      <c r="J434" s="16" t="s">
        <v>1258</v>
      </c>
      <c r="K434" s="14" t="s">
        <v>17</v>
      </c>
      <c r="L434" s="44">
        <v>389</v>
      </c>
    </row>
    <row r="435" spans="1:12" ht="15" customHeight="1">
      <c r="A435" s="14" t="s">
        <v>868</v>
      </c>
      <c r="B435" s="22" t="s">
        <v>1242</v>
      </c>
      <c r="C435" s="24" t="s">
        <v>864</v>
      </c>
      <c r="D435" s="22" t="s">
        <v>891</v>
      </c>
      <c r="E435" s="15" t="s">
        <v>15</v>
      </c>
      <c r="F435" s="23" t="s">
        <v>1259</v>
      </c>
      <c r="G435" s="16">
        <v>1</v>
      </c>
      <c r="H435" s="17">
        <v>4</v>
      </c>
      <c r="I435" s="18">
        <v>6.0000000000000001E-3</v>
      </c>
      <c r="J435" s="16" t="s">
        <v>1260</v>
      </c>
      <c r="K435" s="14" t="s">
        <v>17</v>
      </c>
      <c r="L435" s="44">
        <v>406</v>
      </c>
    </row>
    <row r="436" spans="1:12" ht="15" customHeight="1">
      <c r="A436" s="14" t="s">
        <v>868</v>
      </c>
      <c r="B436" s="22" t="s">
        <v>1242</v>
      </c>
      <c r="C436" s="24" t="s">
        <v>864</v>
      </c>
      <c r="D436" s="22" t="s">
        <v>894</v>
      </c>
      <c r="E436" s="15" t="s">
        <v>15</v>
      </c>
      <c r="F436" s="23" t="s">
        <v>1261</v>
      </c>
      <c r="G436" s="16">
        <v>1</v>
      </c>
      <c r="H436" s="17">
        <v>3</v>
      </c>
      <c r="I436" s="18">
        <v>6.0000000000000001E-3</v>
      </c>
      <c r="J436" s="16" t="s">
        <v>1262</v>
      </c>
      <c r="K436" s="14" t="s">
        <v>17</v>
      </c>
      <c r="L436" s="44">
        <v>439</v>
      </c>
    </row>
    <row r="437" spans="1:12" ht="15" customHeight="1">
      <c r="A437" s="14" t="s">
        <v>868</v>
      </c>
      <c r="B437" s="22" t="s">
        <v>1242</v>
      </c>
      <c r="C437" s="24" t="s">
        <v>864</v>
      </c>
      <c r="D437" s="22" t="s">
        <v>897</v>
      </c>
      <c r="E437" s="15" t="s">
        <v>15</v>
      </c>
      <c r="F437" s="23" t="s">
        <v>1263</v>
      </c>
      <c r="G437" s="16">
        <v>1</v>
      </c>
      <c r="H437" s="17">
        <v>4</v>
      </c>
      <c r="I437" s="18">
        <v>6.0000000000000001E-3</v>
      </c>
      <c r="J437" s="16" t="s">
        <v>1264</v>
      </c>
      <c r="K437" s="14" t="s">
        <v>17</v>
      </c>
      <c r="L437" s="44">
        <v>444</v>
      </c>
    </row>
    <row r="438" spans="1:12" ht="15" customHeight="1">
      <c r="A438" s="14" t="s">
        <v>868</v>
      </c>
      <c r="B438" s="22" t="s">
        <v>1242</v>
      </c>
      <c r="C438" s="24" t="s">
        <v>864</v>
      </c>
      <c r="D438" s="22" t="s">
        <v>900</v>
      </c>
      <c r="E438" s="15" t="s">
        <v>15</v>
      </c>
      <c r="F438" s="23" t="s">
        <v>1265</v>
      </c>
      <c r="G438" s="16">
        <v>1</v>
      </c>
      <c r="H438" s="17">
        <v>4</v>
      </c>
      <c r="I438" s="18">
        <v>1.2E-2</v>
      </c>
      <c r="J438" s="16" t="s">
        <v>1266</v>
      </c>
      <c r="K438" s="14" t="s">
        <v>17</v>
      </c>
      <c r="L438" s="44">
        <v>494</v>
      </c>
    </row>
    <row r="439" spans="1:12" ht="15" customHeight="1">
      <c r="A439" s="14" t="s">
        <v>868</v>
      </c>
      <c r="B439" s="22" t="s">
        <v>1242</v>
      </c>
      <c r="C439" s="24" t="s">
        <v>864</v>
      </c>
      <c r="D439" s="22" t="s">
        <v>903</v>
      </c>
      <c r="E439" s="15" t="s">
        <v>15</v>
      </c>
      <c r="F439" s="23" t="s">
        <v>1267</v>
      </c>
      <c r="G439" s="16">
        <v>1</v>
      </c>
      <c r="H439" s="17">
        <v>5</v>
      </c>
      <c r="I439" s="18">
        <v>8.0000000000000002E-3</v>
      </c>
      <c r="J439" s="16" t="s">
        <v>1268</v>
      </c>
      <c r="K439" s="14" t="s">
        <v>17</v>
      </c>
      <c r="L439" s="44">
        <v>439</v>
      </c>
    </row>
    <row r="440" spans="1:12" ht="15" customHeight="1">
      <c r="A440" s="14" t="s">
        <v>868</v>
      </c>
      <c r="B440" s="22" t="s">
        <v>1242</v>
      </c>
      <c r="C440" s="24" t="s">
        <v>864</v>
      </c>
      <c r="D440" s="22" t="s">
        <v>906</v>
      </c>
      <c r="E440" s="15" t="s">
        <v>15</v>
      </c>
      <c r="F440" s="23" t="s">
        <v>1269</v>
      </c>
      <c r="G440" s="16">
        <v>1</v>
      </c>
      <c r="H440" s="17">
        <v>5</v>
      </c>
      <c r="I440" s="18">
        <v>8.0000000000000002E-3</v>
      </c>
      <c r="J440" s="16" t="s">
        <v>1270</v>
      </c>
      <c r="K440" s="14" t="s">
        <v>17</v>
      </c>
      <c r="L440" s="44">
        <v>468</v>
      </c>
    </row>
    <row r="441" spans="1:12" ht="15" customHeight="1">
      <c r="A441" s="14" t="s">
        <v>868</v>
      </c>
      <c r="B441" s="22" t="s">
        <v>1242</v>
      </c>
      <c r="C441" s="24" t="s">
        <v>864</v>
      </c>
      <c r="D441" s="22" t="s">
        <v>909</v>
      </c>
      <c r="E441" s="15" t="s">
        <v>15</v>
      </c>
      <c r="F441" s="23" t="s">
        <v>1271</v>
      </c>
      <c r="G441" s="16">
        <v>1</v>
      </c>
      <c r="H441" s="17">
        <v>5</v>
      </c>
      <c r="I441" s="18">
        <v>8.0000000000000002E-3</v>
      </c>
      <c r="J441" s="16" t="s">
        <v>1272</v>
      </c>
      <c r="K441" s="14" t="s">
        <v>17</v>
      </c>
      <c r="L441" s="44">
        <v>489</v>
      </c>
    </row>
    <row r="442" spans="1:12" ht="15" customHeight="1">
      <c r="A442" s="14" t="s">
        <v>868</v>
      </c>
      <c r="B442" s="22" t="s">
        <v>1242</v>
      </c>
      <c r="C442" s="24" t="s">
        <v>864</v>
      </c>
      <c r="D442" s="22" t="s">
        <v>912</v>
      </c>
      <c r="E442" s="15" t="s">
        <v>15</v>
      </c>
      <c r="F442" s="23" t="s">
        <v>1273</v>
      </c>
      <c r="G442" s="16">
        <v>1</v>
      </c>
      <c r="H442" s="17">
        <v>5</v>
      </c>
      <c r="I442" s="18">
        <v>8.0000000000000002E-3</v>
      </c>
      <c r="J442" s="16" t="s">
        <v>1274</v>
      </c>
      <c r="K442" s="14" t="s">
        <v>17</v>
      </c>
      <c r="L442" s="44">
        <v>519</v>
      </c>
    </row>
    <row r="443" spans="1:12" ht="15" customHeight="1">
      <c r="A443" s="14" t="s">
        <v>868</v>
      </c>
      <c r="B443" s="22" t="s">
        <v>1242</v>
      </c>
      <c r="C443" s="24" t="s">
        <v>864</v>
      </c>
      <c r="D443" s="22" t="s">
        <v>915</v>
      </c>
      <c r="E443" s="15" t="s">
        <v>15</v>
      </c>
      <c r="F443" s="23" t="s">
        <v>1275</v>
      </c>
      <c r="G443" s="16">
        <v>1</v>
      </c>
      <c r="H443" s="17">
        <v>5</v>
      </c>
      <c r="I443" s="18">
        <v>8.0000000000000002E-3</v>
      </c>
      <c r="J443" s="16" t="s">
        <v>1276</v>
      </c>
      <c r="K443" s="14" t="s">
        <v>17</v>
      </c>
      <c r="L443" s="44">
        <v>517</v>
      </c>
    </row>
    <row r="444" spans="1:12" ht="15" customHeight="1">
      <c r="A444" s="14" t="s">
        <v>868</v>
      </c>
      <c r="B444" s="22" t="s">
        <v>1242</v>
      </c>
      <c r="C444" s="24" t="s">
        <v>864</v>
      </c>
      <c r="D444" s="22" t="s">
        <v>918</v>
      </c>
      <c r="E444" s="15" t="s">
        <v>15</v>
      </c>
      <c r="F444" s="23" t="s">
        <v>1277</v>
      </c>
      <c r="G444" s="16">
        <v>1</v>
      </c>
      <c r="H444" s="17">
        <v>5</v>
      </c>
      <c r="I444" s="18">
        <v>1.4999999999999999E-2</v>
      </c>
      <c r="J444" s="16" t="s">
        <v>1278</v>
      </c>
      <c r="K444" s="14" t="s">
        <v>17</v>
      </c>
      <c r="L444" s="44">
        <v>615</v>
      </c>
    </row>
    <row r="445" spans="1:12" ht="15" customHeight="1">
      <c r="A445" s="14" t="s">
        <v>868</v>
      </c>
      <c r="B445" s="22" t="s">
        <v>1242</v>
      </c>
      <c r="C445" s="24" t="s">
        <v>864</v>
      </c>
      <c r="D445" s="22" t="s">
        <v>921</v>
      </c>
      <c r="E445" s="15" t="s">
        <v>15</v>
      </c>
      <c r="F445" s="23" t="s">
        <v>1279</v>
      </c>
      <c r="G445" s="16">
        <v>1</v>
      </c>
      <c r="H445" s="17">
        <v>6</v>
      </c>
      <c r="I445" s="18">
        <v>8.9999999999999993E-3</v>
      </c>
      <c r="J445" s="16" t="s">
        <v>1280</v>
      </c>
      <c r="K445" s="14" t="s">
        <v>17</v>
      </c>
      <c r="L445" s="44">
        <v>485</v>
      </c>
    </row>
    <row r="446" spans="1:12" ht="15" customHeight="1">
      <c r="A446" s="14" t="s">
        <v>868</v>
      </c>
      <c r="B446" s="22" t="s">
        <v>1242</v>
      </c>
      <c r="C446" s="24" t="s">
        <v>864</v>
      </c>
      <c r="D446" s="22" t="s">
        <v>924</v>
      </c>
      <c r="E446" s="15" t="s">
        <v>15</v>
      </c>
      <c r="F446" s="23" t="s">
        <v>1281</v>
      </c>
      <c r="G446" s="16">
        <v>1</v>
      </c>
      <c r="H446" s="17">
        <v>6</v>
      </c>
      <c r="I446" s="18">
        <v>8.9999999999999993E-3</v>
      </c>
      <c r="J446" s="16" t="s">
        <v>1282</v>
      </c>
      <c r="K446" s="14" t="s">
        <v>17</v>
      </c>
      <c r="L446" s="44">
        <v>593</v>
      </c>
    </row>
    <row r="447" spans="1:12" ht="15" customHeight="1">
      <c r="A447" s="14" t="s">
        <v>868</v>
      </c>
      <c r="B447" s="22" t="s">
        <v>1242</v>
      </c>
      <c r="C447" s="24" t="s">
        <v>864</v>
      </c>
      <c r="D447" s="22" t="s">
        <v>927</v>
      </c>
      <c r="E447" s="15" t="s">
        <v>15</v>
      </c>
      <c r="F447" s="23" t="s">
        <v>1283</v>
      </c>
      <c r="G447" s="16">
        <v>1</v>
      </c>
      <c r="H447" s="17">
        <v>6</v>
      </c>
      <c r="I447" s="18">
        <v>8.9999999999999993E-3</v>
      </c>
      <c r="J447" s="16" t="s">
        <v>1284</v>
      </c>
      <c r="K447" s="14" t="s">
        <v>17</v>
      </c>
      <c r="L447" s="44">
        <v>572</v>
      </c>
    </row>
    <row r="448" spans="1:12" ht="15" customHeight="1">
      <c r="A448" s="14" t="s">
        <v>868</v>
      </c>
      <c r="B448" s="22" t="s">
        <v>1242</v>
      </c>
      <c r="C448" s="24" t="s">
        <v>864</v>
      </c>
      <c r="D448" s="22" t="s">
        <v>930</v>
      </c>
      <c r="E448" s="15" t="s">
        <v>15</v>
      </c>
      <c r="F448" s="23" t="s">
        <v>1285</v>
      </c>
      <c r="G448" s="16">
        <v>1</v>
      </c>
      <c r="H448" s="17">
        <v>6</v>
      </c>
      <c r="I448" s="18">
        <v>8.9999999999999993E-3</v>
      </c>
      <c r="J448" s="16" t="s">
        <v>1286</v>
      </c>
      <c r="K448" s="14" t="s">
        <v>17</v>
      </c>
      <c r="L448" s="44">
        <v>604</v>
      </c>
    </row>
    <row r="449" spans="1:12" ht="15" customHeight="1">
      <c r="A449" s="14" t="s">
        <v>868</v>
      </c>
      <c r="B449" s="22" t="s">
        <v>1242</v>
      </c>
      <c r="C449" s="24" t="s">
        <v>864</v>
      </c>
      <c r="D449" s="22" t="s">
        <v>933</v>
      </c>
      <c r="E449" s="15" t="s">
        <v>15</v>
      </c>
      <c r="F449" s="23" t="s">
        <v>1287</v>
      </c>
      <c r="G449" s="16">
        <v>1</v>
      </c>
      <c r="H449" s="17">
        <v>6</v>
      </c>
      <c r="I449" s="18">
        <v>8.9999999999999993E-3</v>
      </c>
      <c r="J449" s="16" t="s">
        <v>1288</v>
      </c>
      <c r="K449" s="14" t="s">
        <v>17</v>
      </c>
      <c r="L449" s="44">
        <v>596</v>
      </c>
    </row>
    <row r="450" spans="1:12" ht="15" customHeight="1">
      <c r="A450" s="14" t="s">
        <v>868</v>
      </c>
      <c r="B450" s="22" t="s">
        <v>1242</v>
      </c>
      <c r="C450" s="24" t="s">
        <v>864</v>
      </c>
      <c r="D450" s="22" t="s">
        <v>936</v>
      </c>
      <c r="E450" s="15" t="s">
        <v>15</v>
      </c>
      <c r="F450" s="23" t="s">
        <v>1289</v>
      </c>
      <c r="G450" s="16">
        <v>1</v>
      </c>
      <c r="H450" s="17">
        <v>6</v>
      </c>
      <c r="I450" s="18">
        <v>1.4E-2</v>
      </c>
      <c r="J450" s="16" t="s">
        <v>1290</v>
      </c>
      <c r="K450" s="14" t="s">
        <v>17</v>
      </c>
      <c r="L450" s="44">
        <v>690</v>
      </c>
    </row>
    <row r="451" spans="1:12" ht="15" customHeight="1">
      <c r="A451" s="14" t="s">
        <v>868</v>
      </c>
      <c r="B451" s="22" t="s">
        <v>1242</v>
      </c>
      <c r="C451" s="24" t="s">
        <v>864</v>
      </c>
      <c r="D451" s="22" t="s">
        <v>939</v>
      </c>
      <c r="E451" s="15" t="s">
        <v>15</v>
      </c>
      <c r="F451" s="23" t="s">
        <v>1291</v>
      </c>
      <c r="G451" s="16">
        <v>1</v>
      </c>
      <c r="H451" s="17">
        <v>8</v>
      </c>
      <c r="I451" s="18">
        <v>1.0999999999999999E-2</v>
      </c>
      <c r="J451" s="16" t="s">
        <v>1292</v>
      </c>
      <c r="K451" s="14" t="s">
        <v>17</v>
      </c>
      <c r="L451" s="44">
        <v>626</v>
      </c>
    </row>
    <row r="452" spans="1:12" ht="15" customHeight="1">
      <c r="A452" s="14" t="s">
        <v>868</v>
      </c>
      <c r="B452" s="22" t="s">
        <v>1242</v>
      </c>
      <c r="C452" s="24" t="s">
        <v>864</v>
      </c>
      <c r="D452" s="22" t="s">
        <v>942</v>
      </c>
      <c r="E452" s="15" t="s">
        <v>15</v>
      </c>
      <c r="F452" s="23" t="s">
        <v>1293</v>
      </c>
      <c r="G452" s="16">
        <v>1</v>
      </c>
      <c r="H452" s="17">
        <v>8</v>
      </c>
      <c r="I452" s="18">
        <v>1.0999999999999999E-2</v>
      </c>
      <c r="J452" s="16" t="s">
        <v>1294</v>
      </c>
      <c r="K452" s="14" t="s">
        <v>17</v>
      </c>
      <c r="L452" s="44">
        <v>745</v>
      </c>
    </row>
    <row r="453" spans="1:12" ht="15" customHeight="1">
      <c r="A453" s="14" t="s">
        <v>868</v>
      </c>
      <c r="B453" s="22" t="s">
        <v>1242</v>
      </c>
      <c r="C453" s="24" t="s">
        <v>864</v>
      </c>
      <c r="D453" s="22" t="s">
        <v>945</v>
      </c>
      <c r="E453" s="15" t="s">
        <v>15</v>
      </c>
      <c r="F453" s="23" t="s">
        <v>1295</v>
      </c>
      <c r="G453" s="16">
        <v>1</v>
      </c>
      <c r="H453" s="17">
        <v>8</v>
      </c>
      <c r="I453" s="18">
        <v>1.2999999999999999E-2</v>
      </c>
      <c r="J453" s="16" t="s">
        <v>1296</v>
      </c>
      <c r="K453" s="14" t="s">
        <v>17</v>
      </c>
      <c r="L453" s="44">
        <v>742</v>
      </c>
    </row>
    <row r="454" spans="1:12" ht="15" customHeight="1">
      <c r="A454" s="14" t="s">
        <v>868</v>
      </c>
      <c r="B454" s="22" t="s">
        <v>1242</v>
      </c>
      <c r="C454" s="24" t="s">
        <v>864</v>
      </c>
      <c r="D454" s="22" t="s">
        <v>948</v>
      </c>
      <c r="E454" s="15" t="s">
        <v>15</v>
      </c>
      <c r="F454" s="23" t="s">
        <v>1297</v>
      </c>
      <c r="G454" s="16">
        <v>1</v>
      </c>
      <c r="H454" s="17">
        <v>8</v>
      </c>
      <c r="I454" s="18">
        <v>1.2999999999999999E-2</v>
      </c>
      <c r="J454" s="16" t="s">
        <v>1298</v>
      </c>
      <c r="K454" s="14" t="s">
        <v>17</v>
      </c>
      <c r="L454" s="44">
        <v>771</v>
      </c>
    </row>
    <row r="455" spans="1:12" ht="15" customHeight="1">
      <c r="A455" s="14" t="s">
        <v>868</v>
      </c>
      <c r="B455" s="22" t="s">
        <v>1242</v>
      </c>
      <c r="C455" s="24" t="s">
        <v>864</v>
      </c>
      <c r="D455" s="22" t="s">
        <v>951</v>
      </c>
      <c r="E455" s="15" t="s">
        <v>15</v>
      </c>
      <c r="F455" s="23" t="s">
        <v>1299</v>
      </c>
      <c r="G455" s="16">
        <v>1</v>
      </c>
      <c r="H455" s="17">
        <v>8</v>
      </c>
      <c r="I455" s="18">
        <v>1.2999999999999999E-2</v>
      </c>
      <c r="J455" s="16" t="s">
        <v>1300</v>
      </c>
      <c r="K455" s="14" t="s">
        <v>17</v>
      </c>
      <c r="L455" s="44">
        <v>756</v>
      </c>
    </row>
    <row r="456" spans="1:12" ht="15" customHeight="1">
      <c r="A456" s="14" t="s">
        <v>868</v>
      </c>
      <c r="B456" s="22" t="s">
        <v>1242</v>
      </c>
      <c r="C456" s="24" t="s">
        <v>864</v>
      </c>
      <c r="D456" s="22" t="s">
        <v>954</v>
      </c>
      <c r="E456" s="15" t="s">
        <v>15</v>
      </c>
      <c r="F456" s="23" t="s">
        <v>1301</v>
      </c>
      <c r="G456" s="16">
        <v>1</v>
      </c>
      <c r="H456" s="17">
        <v>7</v>
      </c>
      <c r="I456" s="18">
        <v>1.9E-2</v>
      </c>
      <c r="J456" s="16" t="s">
        <v>1302</v>
      </c>
      <c r="K456" s="14" t="s">
        <v>17</v>
      </c>
      <c r="L456" s="44">
        <v>958</v>
      </c>
    </row>
    <row r="457" spans="1:12" ht="15" customHeight="1">
      <c r="A457" s="14" t="s">
        <v>868</v>
      </c>
      <c r="B457" s="22" t="s">
        <v>1242</v>
      </c>
      <c r="C457" s="24" t="s">
        <v>864</v>
      </c>
      <c r="D457" s="22" t="s">
        <v>957</v>
      </c>
      <c r="E457" s="15" t="s">
        <v>15</v>
      </c>
      <c r="F457" s="23" t="s">
        <v>1303</v>
      </c>
      <c r="G457" s="16">
        <v>1</v>
      </c>
      <c r="H457" s="17">
        <v>4</v>
      </c>
      <c r="I457" s="18">
        <v>7.0000000000000001E-3</v>
      </c>
      <c r="J457" s="16" t="s">
        <v>1304</v>
      </c>
      <c r="K457" s="14" t="s">
        <v>17</v>
      </c>
      <c r="L457" s="44">
        <v>400</v>
      </c>
    </row>
    <row r="458" spans="1:12" ht="15" customHeight="1">
      <c r="A458" s="14" t="s">
        <v>868</v>
      </c>
      <c r="B458" s="22" t="s">
        <v>1242</v>
      </c>
      <c r="C458" s="24" t="s">
        <v>864</v>
      </c>
      <c r="D458" s="22" t="s">
        <v>960</v>
      </c>
      <c r="E458" s="15" t="s">
        <v>15</v>
      </c>
      <c r="F458" s="23" t="s">
        <v>1305</v>
      </c>
      <c r="G458" s="16">
        <v>1</v>
      </c>
      <c r="H458" s="17">
        <v>1</v>
      </c>
      <c r="I458" s="18">
        <v>2E-3</v>
      </c>
      <c r="J458" s="16" t="s">
        <v>1306</v>
      </c>
      <c r="K458" s="14" t="s">
        <v>17</v>
      </c>
      <c r="L458" s="44">
        <v>119</v>
      </c>
    </row>
    <row r="459" spans="1:12" ht="15" customHeight="1">
      <c r="A459" s="14" t="s">
        <v>868</v>
      </c>
      <c r="B459" s="22" t="s">
        <v>1242</v>
      </c>
      <c r="C459" s="24" t="s">
        <v>864</v>
      </c>
      <c r="D459" s="22" t="s">
        <v>963</v>
      </c>
      <c r="E459" s="15" t="s">
        <v>15</v>
      </c>
      <c r="F459" s="23" t="s">
        <v>1307</v>
      </c>
      <c r="G459" s="16">
        <v>1</v>
      </c>
      <c r="H459" s="17">
        <v>2</v>
      </c>
      <c r="I459" s="18">
        <v>2E-3</v>
      </c>
      <c r="J459" s="16" t="s">
        <v>1308</v>
      </c>
      <c r="K459" s="14" t="s">
        <v>17</v>
      </c>
      <c r="L459" s="44">
        <v>155</v>
      </c>
    </row>
    <row r="460" spans="1:12" ht="15" customHeight="1">
      <c r="A460" s="14" t="s">
        <v>868</v>
      </c>
      <c r="B460" s="22" t="s">
        <v>1242</v>
      </c>
      <c r="C460" s="24" t="s">
        <v>864</v>
      </c>
      <c r="D460" s="22" t="s">
        <v>966</v>
      </c>
      <c r="E460" s="15" t="s">
        <v>15</v>
      </c>
      <c r="F460" s="23" t="s">
        <v>1309</v>
      </c>
      <c r="G460" s="16">
        <v>1</v>
      </c>
      <c r="H460" s="17">
        <v>3</v>
      </c>
      <c r="I460" s="18">
        <v>4.0000000000000001E-3</v>
      </c>
      <c r="J460" s="16" t="s">
        <v>1310</v>
      </c>
      <c r="K460" s="14" t="s">
        <v>17</v>
      </c>
      <c r="L460" s="44">
        <v>253</v>
      </c>
    </row>
    <row r="461" spans="1:12" ht="15" customHeight="1">
      <c r="A461" s="14" t="s">
        <v>868</v>
      </c>
      <c r="B461" s="22" t="s">
        <v>1242</v>
      </c>
      <c r="C461" s="24" t="s">
        <v>864</v>
      </c>
      <c r="D461" s="22" t="s">
        <v>969</v>
      </c>
      <c r="E461" s="15" t="s">
        <v>15</v>
      </c>
      <c r="F461" s="23" t="s">
        <v>1311</v>
      </c>
      <c r="G461" s="16">
        <v>1</v>
      </c>
      <c r="H461" s="17">
        <v>3</v>
      </c>
      <c r="I461" s="18">
        <v>8.0000000000000002E-3</v>
      </c>
      <c r="J461" s="16" t="s">
        <v>1312</v>
      </c>
      <c r="K461" s="14" t="s">
        <v>17</v>
      </c>
      <c r="L461" s="44">
        <v>315</v>
      </c>
    </row>
    <row r="462" spans="1:12" ht="15" customHeight="1">
      <c r="A462" s="14" t="s">
        <v>868</v>
      </c>
      <c r="B462" s="22" t="s">
        <v>1242</v>
      </c>
      <c r="C462" s="24" t="s">
        <v>864</v>
      </c>
      <c r="D462" s="22" t="s">
        <v>972</v>
      </c>
      <c r="E462" s="15" t="s">
        <v>15</v>
      </c>
      <c r="F462" s="23" t="s">
        <v>1313</v>
      </c>
      <c r="G462" s="16">
        <v>1</v>
      </c>
      <c r="H462" s="17">
        <v>3</v>
      </c>
      <c r="I462" s="18">
        <v>5.0000000000000001E-3</v>
      </c>
      <c r="J462" s="16" t="s">
        <v>1314</v>
      </c>
      <c r="K462" s="14" t="s">
        <v>17</v>
      </c>
      <c r="L462" s="44">
        <v>295</v>
      </c>
    </row>
    <row r="463" spans="1:12" ht="15" customHeight="1">
      <c r="A463" s="14" t="s">
        <v>868</v>
      </c>
      <c r="B463" s="22" t="s">
        <v>1242</v>
      </c>
      <c r="C463" s="24" t="s">
        <v>864</v>
      </c>
      <c r="D463" s="22" t="s">
        <v>975</v>
      </c>
      <c r="E463" s="15" t="s">
        <v>15</v>
      </c>
      <c r="F463" s="23" t="s">
        <v>1315</v>
      </c>
      <c r="G463" s="16">
        <v>1</v>
      </c>
      <c r="H463" s="17">
        <v>3</v>
      </c>
      <c r="I463" s="18">
        <v>8.9999999999999993E-3</v>
      </c>
      <c r="J463" s="16" t="s">
        <v>1316</v>
      </c>
      <c r="K463" s="14" t="s">
        <v>17</v>
      </c>
      <c r="L463" s="44">
        <v>375</v>
      </c>
    </row>
    <row r="464" spans="1:12" ht="15" customHeight="1">
      <c r="A464" s="14" t="s">
        <v>868</v>
      </c>
      <c r="B464" s="22" t="s">
        <v>1242</v>
      </c>
      <c r="C464" s="24" t="s">
        <v>864</v>
      </c>
      <c r="D464" s="22" t="s">
        <v>978</v>
      </c>
      <c r="E464" s="15" t="s">
        <v>15</v>
      </c>
      <c r="F464" s="23" t="s">
        <v>1317</v>
      </c>
      <c r="G464" s="16">
        <v>1</v>
      </c>
      <c r="H464" s="17">
        <v>4</v>
      </c>
      <c r="I464" s="18">
        <v>6.0000000000000001E-3</v>
      </c>
      <c r="J464" s="16" t="s">
        <v>1318</v>
      </c>
      <c r="K464" s="14" t="s">
        <v>17</v>
      </c>
      <c r="L464" s="44">
        <v>380</v>
      </c>
    </row>
    <row r="465" spans="1:12" ht="15" customHeight="1">
      <c r="A465" s="14" t="s">
        <v>868</v>
      </c>
      <c r="B465" s="22" t="s">
        <v>1242</v>
      </c>
      <c r="C465" s="24" t="s">
        <v>864</v>
      </c>
      <c r="D465" s="22" t="s">
        <v>981</v>
      </c>
      <c r="E465" s="15" t="s">
        <v>15</v>
      </c>
      <c r="F465" s="23" t="s">
        <v>1319</v>
      </c>
      <c r="G465" s="16">
        <v>1</v>
      </c>
      <c r="H465" s="17">
        <v>4</v>
      </c>
      <c r="I465" s="18">
        <v>1.2E-2</v>
      </c>
      <c r="J465" s="16" t="s">
        <v>1320</v>
      </c>
      <c r="K465" s="14" t="s">
        <v>17</v>
      </c>
      <c r="L465" s="44">
        <v>491</v>
      </c>
    </row>
    <row r="466" spans="1:12" ht="15" customHeight="1">
      <c r="A466" s="14" t="s">
        <v>868</v>
      </c>
      <c r="B466" s="22" t="s">
        <v>1242</v>
      </c>
      <c r="C466" s="24" t="s">
        <v>864</v>
      </c>
      <c r="D466" s="22" t="s">
        <v>984</v>
      </c>
      <c r="E466" s="15" t="s">
        <v>15</v>
      </c>
      <c r="F466" s="23" t="s">
        <v>1321</v>
      </c>
      <c r="G466" s="16">
        <v>1</v>
      </c>
      <c r="H466" s="17">
        <v>7</v>
      </c>
      <c r="I466" s="18">
        <v>1.0999999999999999E-2</v>
      </c>
      <c r="J466" s="16" t="s">
        <v>1322</v>
      </c>
      <c r="K466" s="14" t="s">
        <v>17</v>
      </c>
      <c r="L466" s="44">
        <v>617</v>
      </c>
    </row>
    <row r="467" spans="1:12" ht="15" customHeight="1">
      <c r="A467" s="14" t="s">
        <v>868</v>
      </c>
      <c r="B467" s="22" t="s">
        <v>1242</v>
      </c>
      <c r="C467" s="24" t="s">
        <v>864</v>
      </c>
      <c r="D467" s="22" t="s">
        <v>987</v>
      </c>
      <c r="E467" s="15" t="s">
        <v>15</v>
      </c>
      <c r="F467" s="23" t="s">
        <v>1323</v>
      </c>
      <c r="G467" s="16">
        <v>1</v>
      </c>
      <c r="H467" s="17">
        <v>7</v>
      </c>
      <c r="I467" s="18">
        <v>2.1999999999999999E-2</v>
      </c>
      <c r="J467" s="16" t="s">
        <v>1324</v>
      </c>
      <c r="K467" s="14" t="s">
        <v>17</v>
      </c>
      <c r="L467" s="44">
        <v>918</v>
      </c>
    </row>
    <row r="468" spans="1:12" ht="15" customHeight="1">
      <c r="A468" s="14" t="s">
        <v>868</v>
      </c>
      <c r="B468" s="22" t="s">
        <v>1325</v>
      </c>
      <c r="C468" s="24" t="s">
        <v>864</v>
      </c>
      <c r="D468" s="22" t="s">
        <v>865</v>
      </c>
      <c r="E468" s="15" t="s">
        <v>1326</v>
      </c>
      <c r="F468" s="23" t="s">
        <v>1327</v>
      </c>
      <c r="G468" s="16">
        <v>1</v>
      </c>
      <c r="H468" s="17">
        <v>3</v>
      </c>
      <c r="I468" s="18">
        <v>5.0000000000000001E-3</v>
      </c>
      <c r="J468" s="16" t="s">
        <v>1328</v>
      </c>
      <c r="K468" s="14" t="s">
        <v>17</v>
      </c>
      <c r="L468" s="44">
        <v>302</v>
      </c>
    </row>
    <row r="469" spans="1:12" ht="15" customHeight="1">
      <c r="A469" s="14" t="s">
        <v>868</v>
      </c>
      <c r="B469" s="22" t="s">
        <v>1325</v>
      </c>
      <c r="C469" s="24" t="s">
        <v>864</v>
      </c>
      <c r="D469" s="22" t="s">
        <v>870</v>
      </c>
      <c r="E469" s="15" t="s">
        <v>1326</v>
      </c>
      <c r="F469" s="23" t="s">
        <v>1329</v>
      </c>
      <c r="G469" s="16">
        <v>1</v>
      </c>
      <c r="H469" s="17">
        <v>3</v>
      </c>
      <c r="I469" s="18">
        <v>8.0000000000000002E-3</v>
      </c>
      <c r="J469" s="16" t="s">
        <v>1330</v>
      </c>
      <c r="K469" s="14" t="s">
        <v>17</v>
      </c>
      <c r="L469" s="44">
        <v>333</v>
      </c>
    </row>
    <row r="470" spans="1:12" ht="15" customHeight="1">
      <c r="A470" s="14" t="s">
        <v>868</v>
      </c>
      <c r="B470" s="22" t="s">
        <v>1325</v>
      </c>
      <c r="C470" s="24" t="s">
        <v>864</v>
      </c>
      <c r="D470" s="22" t="s">
        <v>873</v>
      </c>
      <c r="E470" s="15" t="s">
        <v>1326</v>
      </c>
      <c r="F470" s="23" t="s">
        <v>1331</v>
      </c>
      <c r="G470" s="16">
        <v>1</v>
      </c>
      <c r="H470" s="17">
        <v>3</v>
      </c>
      <c r="I470" s="18">
        <v>5.0000000000000001E-3</v>
      </c>
      <c r="J470" s="16" t="s">
        <v>1332</v>
      </c>
      <c r="K470" s="14" t="s">
        <v>17</v>
      </c>
      <c r="L470" s="44">
        <v>347</v>
      </c>
    </row>
    <row r="471" spans="1:12" ht="15" customHeight="1">
      <c r="A471" s="14" t="s">
        <v>868</v>
      </c>
      <c r="B471" s="22" t="s">
        <v>1325</v>
      </c>
      <c r="C471" s="24" t="s">
        <v>864</v>
      </c>
      <c r="D471" s="22" t="s">
        <v>876</v>
      </c>
      <c r="E471" s="15" t="s">
        <v>1326</v>
      </c>
      <c r="F471" s="23" t="s">
        <v>1333</v>
      </c>
      <c r="G471" s="16">
        <v>1</v>
      </c>
      <c r="H471" s="17">
        <v>3</v>
      </c>
      <c r="I471" s="18">
        <v>5.0000000000000001E-3</v>
      </c>
      <c r="J471" s="16" t="s">
        <v>1334</v>
      </c>
      <c r="K471" s="14" t="s">
        <v>17</v>
      </c>
      <c r="L471" s="44">
        <v>381</v>
      </c>
    </row>
    <row r="472" spans="1:12" ht="15" customHeight="1">
      <c r="A472" s="14" t="s">
        <v>868</v>
      </c>
      <c r="B472" s="22" t="s">
        <v>1325</v>
      </c>
      <c r="C472" s="24" t="s">
        <v>864</v>
      </c>
      <c r="D472" s="22" t="s">
        <v>879</v>
      </c>
      <c r="E472" s="15" t="s">
        <v>1326</v>
      </c>
      <c r="F472" s="23" t="s">
        <v>1335</v>
      </c>
      <c r="G472" s="16">
        <v>1</v>
      </c>
      <c r="H472" s="17">
        <v>3</v>
      </c>
      <c r="I472" s="18">
        <v>5.0000000000000001E-3</v>
      </c>
      <c r="J472" s="16" t="s">
        <v>1336</v>
      </c>
      <c r="K472" s="14" t="s">
        <v>17</v>
      </c>
      <c r="L472" s="44">
        <v>390</v>
      </c>
    </row>
    <row r="473" spans="1:12" ht="15" customHeight="1">
      <c r="A473" s="14" t="s">
        <v>868</v>
      </c>
      <c r="B473" s="22" t="s">
        <v>1325</v>
      </c>
      <c r="C473" s="24" t="s">
        <v>864</v>
      </c>
      <c r="D473" s="22" t="s">
        <v>882</v>
      </c>
      <c r="E473" s="15" t="s">
        <v>1326</v>
      </c>
      <c r="F473" s="23" t="s">
        <v>1337</v>
      </c>
      <c r="G473" s="16">
        <v>1</v>
      </c>
      <c r="H473" s="17">
        <v>3</v>
      </c>
      <c r="I473" s="18">
        <v>8.9999999999999993E-3</v>
      </c>
      <c r="J473" s="16" t="s">
        <v>1338</v>
      </c>
      <c r="K473" s="14" t="s">
        <v>17</v>
      </c>
      <c r="L473" s="44">
        <v>388</v>
      </c>
    </row>
    <row r="474" spans="1:12" ht="15" customHeight="1">
      <c r="A474" s="14" t="s">
        <v>868</v>
      </c>
      <c r="B474" s="22" t="s">
        <v>1325</v>
      </c>
      <c r="C474" s="24" t="s">
        <v>864</v>
      </c>
      <c r="D474" s="22" t="s">
        <v>885</v>
      </c>
      <c r="E474" s="15" t="s">
        <v>1326</v>
      </c>
      <c r="F474" s="23" t="s">
        <v>1339</v>
      </c>
      <c r="G474" s="16">
        <v>1</v>
      </c>
      <c r="H474" s="17">
        <v>4</v>
      </c>
      <c r="I474" s="18">
        <v>6.0000000000000001E-3</v>
      </c>
      <c r="J474" s="16" t="s">
        <v>1340</v>
      </c>
      <c r="K474" s="14" t="s">
        <v>17</v>
      </c>
      <c r="L474" s="44">
        <v>392</v>
      </c>
    </row>
    <row r="475" spans="1:12" ht="15" customHeight="1">
      <c r="A475" s="14" t="s">
        <v>868</v>
      </c>
      <c r="B475" s="22" t="s">
        <v>1325</v>
      </c>
      <c r="C475" s="24" t="s">
        <v>864</v>
      </c>
      <c r="D475" s="22" t="s">
        <v>888</v>
      </c>
      <c r="E475" s="15" t="s">
        <v>1326</v>
      </c>
      <c r="F475" s="23" t="s">
        <v>1341</v>
      </c>
      <c r="G475" s="16">
        <v>1</v>
      </c>
      <c r="H475" s="17">
        <v>4</v>
      </c>
      <c r="I475" s="18">
        <v>6.0000000000000001E-3</v>
      </c>
      <c r="J475" s="16" t="s">
        <v>1342</v>
      </c>
      <c r="K475" s="14" t="s">
        <v>17</v>
      </c>
      <c r="L475" s="44">
        <v>424</v>
      </c>
    </row>
    <row r="476" spans="1:12" ht="15" customHeight="1">
      <c r="A476" s="14" t="s">
        <v>868</v>
      </c>
      <c r="B476" s="22" t="s">
        <v>1325</v>
      </c>
      <c r="C476" s="24" t="s">
        <v>864</v>
      </c>
      <c r="D476" s="22" t="s">
        <v>891</v>
      </c>
      <c r="E476" s="15" t="s">
        <v>1326</v>
      </c>
      <c r="F476" s="23" t="s">
        <v>1343</v>
      </c>
      <c r="G476" s="16">
        <v>1</v>
      </c>
      <c r="H476" s="17">
        <v>4</v>
      </c>
      <c r="I476" s="18">
        <v>6.0000000000000001E-3</v>
      </c>
      <c r="J476" s="16" t="s">
        <v>1344</v>
      </c>
      <c r="K476" s="14" t="s">
        <v>17</v>
      </c>
      <c r="L476" s="44">
        <v>442</v>
      </c>
    </row>
    <row r="477" spans="1:12" ht="15" customHeight="1">
      <c r="A477" s="14" t="s">
        <v>868</v>
      </c>
      <c r="B477" s="22" t="s">
        <v>1325</v>
      </c>
      <c r="C477" s="24" t="s">
        <v>864</v>
      </c>
      <c r="D477" s="22" t="s">
        <v>894</v>
      </c>
      <c r="E477" s="15" t="s">
        <v>1326</v>
      </c>
      <c r="F477" s="23" t="s">
        <v>1345</v>
      </c>
      <c r="G477" s="16">
        <v>1</v>
      </c>
      <c r="H477" s="17">
        <v>3</v>
      </c>
      <c r="I477" s="18">
        <v>6.0000000000000001E-3</v>
      </c>
      <c r="J477" s="16" t="s">
        <v>1346</v>
      </c>
      <c r="K477" s="14" t="s">
        <v>17</v>
      </c>
      <c r="L477" s="44">
        <v>476</v>
      </c>
    </row>
    <row r="478" spans="1:12" ht="15" customHeight="1">
      <c r="A478" s="14" t="s">
        <v>868</v>
      </c>
      <c r="B478" s="22" t="s">
        <v>1325</v>
      </c>
      <c r="C478" s="24" t="s">
        <v>864</v>
      </c>
      <c r="D478" s="22" t="s">
        <v>897</v>
      </c>
      <c r="E478" s="15" t="s">
        <v>1326</v>
      </c>
      <c r="F478" s="23" t="s">
        <v>1347</v>
      </c>
      <c r="G478" s="16">
        <v>1</v>
      </c>
      <c r="H478" s="17">
        <v>4</v>
      </c>
      <c r="I478" s="18">
        <v>6.0000000000000001E-3</v>
      </c>
      <c r="J478" s="16" t="s">
        <v>1348</v>
      </c>
      <c r="K478" s="14" t="s">
        <v>17</v>
      </c>
      <c r="L478" s="44">
        <v>480</v>
      </c>
    </row>
    <row r="479" spans="1:12" ht="15" customHeight="1">
      <c r="A479" s="14" t="s">
        <v>868</v>
      </c>
      <c r="B479" s="22" t="s">
        <v>1325</v>
      </c>
      <c r="C479" s="24" t="s">
        <v>864</v>
      </c>
      <c r="D479" s="22" t="s">
        <v>900</v>
      </c>
      <c r="E479" s="15" t="s">
        <v>1326</v>
      </c>
      <c r="F479" s="23" t="s">
        <v>1349</v>
      </c>
      <c r="G479" s="16">
        <v>1</v>
      </c>
      <c r="H479" s="17">
        <v>4</v>
      </c>
      <c r="I479" s="18">
        <v>1.2E-2</v>
      </c>
      <c r="J479" s="16" t="s">
        <v>1350</v>
      </c>
      <c r="K479" s="14" t="s">
        <v>17</v>
      </c>
      <c r="L479" s="44">
        <v>534</v>
      </c>
    </row>
    <row r="480" spans="1:12" ht="15" customHeight="1">
      <c r="A480" s="14" t="s">
        <v>868</v>
      </c>
      <c r="B480" s="22" t="s">
        <v>1325</v>
      </c>
      <c r="C480" s="24" t="s">
        <v>864</v>
      </c>
      <c r="D480" s="22" t="s">
        <v>903</v>
      </c>
      <c r="E480" s="15" t="s">
        <v>1326</v>
      </c>
      <c r="F480" s="23" t="s">
        <v>1351</v>
      </c>
      <c r="G480" s="16">
        <v>1</v>
      </c>
      <c r="H480" s="17">
        <v>5</v>
      </c>
      <c r="I480" s="18">
        <v>8.0000000000000002E-3</v>
      </c>
      <c r="J480" s="16" t="s">
        <v>1352</v>
      </c>
      <c r="K480" s="14" t="s">
        <v>17</v>
      </c>
      <c r="L480" s="44">
        <v>482</v>
      </c>
    </row>
    <row r="481" spans="1:12" ht="15" customHeight="1">
      <c r="A481" s="14" t="s">
        <v>868</v>
      </c>
      <c r="B481" s="22" t="s">
        <v>1325</v>
      </c>
      <c r="C481" s="24" t="s">
        <v>864</v>
      </c>
      <c r="D481" s="22" t="s">
        <v>906</v>
      </c>
      <c r="E481" s="15" t="s">
        <v>1326</v>
      </c>
      <c r="F481" s="23" t="s">
        <v>1353</v>
      </c>
      <c r="G481" s="16">
        <v>1</v>
      </c>
      <c r="H481" s="17">
        <v>5</v>
      </c>
      <c r="I481" s="18">
        <v>8.0000000000000002E-3</v>
      </c>
      <c r="J481" s="16" t="s">
        <v>1354</v>
      </c>
      <c r="K481" s="14" t="s">
        <v>17</v>
      </c>
      <c r="L481" s="44">
        <v>512</v>
      </c>
    </row>
    <row r="482" spans="1:12" ht="15" customHeight="1">
      <c r="A482" s="14" t="s">
        <v>868</v>
      </c>
      <c r="B482" s="22" t="s">
        <v>1325</v>
      </c>
      <c r="C482" s="24" t="s">
        <v>864</v>
      </c>
      <c r="D482" s="22" t="s">
        <v>909</v>
      </c>
      <c r="E482" s="15" t="s">
        <v>1326</v>
      </c>
      <c r="F482" s="23" t="s">
        <v>1355</v>
      </c>
      <c r="G482" s="16">
        <v>1</v>
      </c>
      <c r="H482" s="17">
        <v>5</v>
      </c>
      <c r="I482" s="18">
        <v>8.0000000000000002E-3</v>
      </c>
      <c r="J482" s="16" t="s">
        <v>1356</v>
      </c>
      <c r="K482" s="14" t="s">
        <v>17</v>
      </c>
      <c r="L482" s="44">
        <v>534</v>
      </c>
    </row>
    <row r="483" spans="1:12" ht="15" customHeight="1">
      <c r="A483" s="14" t="s">
        <v>868</v>
      </c>
      <c r="B483" s="22" t="s">
        <v>1325</v>
      </c>
      <c r="C483" s="24" t="s">
        <v>864</v>
      </c>
      <c r="D483" s="22" t="s">
        <v>912</v>
      </c>
      <c r="E483" s="15" t="s">
        <v>1326</v>
      </c>
      <c r="F483" s="23" t="s">
        <v>1357</v>
      </c>
      <c r="G483" s="16">
        <v>1</v>
      </c>
      <c r="H483" s="17">
        <v>5</v>
      </c>
      <c r="I483" s="18">
        <v>8.0000000000000002E-3</v>
      </c>
      <c r="J483" s="16" t="s">
        <v>1358</v>
      </c>
      <c r="K483" s="14" t="s">
        <v>17</v>
      </c>
      <c r="L483" s="44">
        <v>565</v>
      </c>
    </row>
    <row r="484" spans="1:12" ht="15" customHeight="1">
      <c r="A484" s="14" t="s">
        <v>868</v>
      </c>
      <c r="B484" s="22" t="s">
        <v>1325</v>
      </c>
      <c r="C484" s="24" t="s">
        <v>864</v>
      </c>
      <c r="D484" s="22" t="s">
        <v>915</v>
      </c>
      <c r="E484" s="15" t="s">
        <v>1326</v>
      </c>
      <c r="F484" s="23" t="s">
        <v>1359</v>
      </c>
      <c r="G484" s="16">
        <v>1</v>
      </c>
      <c r="H484" s="17">
        <v>5</v>
      </c>
      <c r="I484" s="18">
        <v>8.0000000000000002E-3</v>
      </c>
      <c r="J484" s="16" t="s">
        <v>1360</v>
      </c>
      <c r="K484" s="14" t="s">
        <v>17</v>
      </c>
      <c r="L484" s="44">
        <v>561</v>
      </c>
    </row>
    <row r="485" spans="1:12" ht="15" customHeight="1">
      <c r="A485" s="14" t="s">
        <v>868</v>
      </c>
      <c r="B485" s="22" t="s">
        <v>1325</v>
      </c>
      <c r="C485" s="24" t="s">
        <v>864</v>
      </c>
      <c r="D485" s="22" t="s">
        <v>918</v>
      </c>
      <c r="E485" s="15" t="s">
        <v>1326</v>
      </c>
      <c r="F485" s="23" t="s">
        <v>1361</v>
      </c>
      <c r="G485" s="16">
        <v>1</v>
      </c>
      <c r="H485" s="17">
        <v>5</v>
      </c>
      <c r="I485" s="18">
        <v>1.4999999999999999E-2</v>
      </c>
      <c r="J485" s="16" t="s">
        <v>1362</v>
      </c>
      <c r="K485" s="14" t="s">
        <v>17</v>
      </c>
      <c r="L485" s="44">
        <v>671</v>
      </c>
    </row>
    <row r="486" spans="1:12" ht="15" customHeight="1">
      <c r="A486" s="14" t="s">
        <v>868</v>
      </c>
      <c r="B486" s="22" t="s">
        <v>1325</v>
      </c>
      <c r="C486" s="24" t="s">
        <v>864</v>
      </c>
      <c r="D486" s="22" t="s">
        <v>921</v>
      </c>
      <c r="E486" s="15" t="s">
        <v>1326</v>
      </c>
      <c r="F486" s="23" t="s">
        <v>1363</v>
      </c>
      <c r="G486" s="16">
        <v>1</v>
      </c>
      <c r="H486" s="17">
        <v>6</v>
      </c>
      <c r="I486" s="18">
        <v>8.9999999999999993E-3</v>
      </c>
      <c r="J486" s="16" t="s">
        <v>1364</v>
      </c>
      <c r="K486" s="14" t="s">
        <v>17</v>
      </c>
      <c r="L486" s="44">
        <v>534</v>
      </c>
    </row>
    <row r="487" spans="1:12" ht="15" customHeight="1">
      <c r="A487" s="14" t="s">
        <v>868</v>
      </c>
      <c r="B487" s="22" t="s">
        <v>1325</v>
      </c>
      <c r="C487" s="24" t="s">
        <v>864</v>
      </c>
      <c r="D487" s="22" t="s">
        <v>924</v>
      </c>
      <c r="E487" s="15" t="s">
        <v>1326</v>
      </c>
      <c r="F487" s="23" t="s">
        <v>1365</v>
      </c>
      <c r="G487" s="16">
        <v>1</v>
      </c>
      <c r="H487" s="17">
        <v>6</v>
      </c>
      <c r="I487" s="18">
        <v>8.9999999999999993E-3</v>
      </c>
      <c r="J487" s="16" t="s">
        <v>1366</v>
      </c>
      <c r="K487" s="14" t="s">
        <v>17</v>
      </c>
      <c r="L487" s="44">
        <v>645</v>
      </c>
    </row>
    <row r="488" spans="1:12" ht="15" customHeight="1">
      <c r="A488" s="14" t="s">
        <v>868</v>
      </c>
      <c r="B488" s="22" t="s">
        <v>1325</v>
      </c>
      <c r="C488" s="24" t="s">
        <v>864</v>
      </c>
      <c r="D488" s="22" t="s">
        <v>927</v>
      </c>
      <c r="E488" s="15" t="s">
        <v>1326</v>
      </c>
      <c r="F488" s="23" t="s">
        <v>1367</v>
      </c>
      <c r="G488" s="16">
        <v>1</v>
      </c>
      <c r="H488" s="17">
        <v>6</v>
      </c>
      <c r="I488" s="18">
        <v>8.9999999999999993E-3</v>
      </c>
      <c r="J488" s="16" t="s">
        <v>1368</v>
      </c>
      <c r="K488" s="14" t="s">
        <v>17</v>
      </c>
      <c r="L488" s="44">
        <v>626</v>
      </c>
    </row>
    <row r="489" spans="1:12" ht="15" customHeight="1">
      <c r="A489" s="14" t="s">
        <v>868</v>
      </c>
      <c r="B489" s="22" t="s">
        <v>1325</v>
      </c>
      <c r="C489" s="24" t="s">
        <v>864</v>
      </c>
      <c r="D489" s="22" t="s">
        <v>930</v>
      </c>
      <c r="E489" s="15" t="s">
        <v>1326</v>
      </c>
      <c r="F489" s="23" t="s">
        <v>1369</v>
      </c>
      <c r="G489" s="16">
        <v>1</v>
      </c>
      <c r="H489" s="17">
        <v>6</v>
      </c>
      <c r="I489" s="18">
        <v>8.9999999999999993E-3</v>
      </c>
      <c r="J489" s="16" t="s">
        <v>1370</v>
      </c>
      <c r="K489" s="14" t="s">
        <v>17</v>
      </c>
      <c r="L489" s="44">
        <v>658</v>
      </c>
    </row>
    <row r="490" spans="1:12" ht="15" customHeight="1">
      <c r="A490" s="14" t="s">
        <v>868</v>
      </c>
      <c r="B490" s="22" t="s">
        <v>1325</v>
      </c>
      <c r="C490" s="24" t="s">
        <v>864</v>
      </c>
      <c r="D490" s="22" t="s">
        <v>933</v>
      </c>
      <c r="E490" s="15" t="s">
        <v>1326</v>
      </c>
      <c r="F490" s="23" t="s">
        <v>1371</v>
      </c>
      <c r="G490" s="16">
        <v>1</v>
      </c>
      <c r="H490" s="17">
        <v>6</v>
      </c>
      <c r="I490" s="18">
        <v>8.9999999999999993E-3</v>
      </c>
      <c r="J490" s="16" t="s">
        <v>1372</v>
      </c>
      <c r="K490" s="14" t="s">
        <v>17</v>
      </c>
      <c r="L490" s="44">
        <v>649</v>
      </c>
    </row>
    <row r="491" spans="1:12" ht="15" customHeight="1">
      <c r="A491" s="14" t="s">
        <v>868</v>
      </c>
      <c r="B491" s="22" t="s">
        <v>1325</v>
      </c>
      <c r="C491" s="24" t="s">
        <v>864</v>
      </c>
      <c r="D491" s="22" t="s">
        <v>936</v>
      </c>
      <c r="E491" s="15" t="s">
        <v>1326</v>
      </c>
      <c r="F491" s="23" t="s">
        <v>1373</v>
      </c>
      <c r="G491" s="16">
        <v>1</v>
      </c>
      <c r="H491" s="17">
        <v>6</v>
      </c>
      <c r="I491" s="18">
        <v>1.4E-2</v>
      </c>
      <c r="J491" s="16" t="s">
        <v>1374</v>
      </c>
      <c r="K491" s="14" t="s">
        <v>17</v>
      </c>
      <c r="L491" s="44">
        <v>750</v>
      </c>
    </row>
    <row r="492" spans="1:12" ht="15" customHeight="1">
      <c r="A492" s="14" t="s">
        <v>868</v>
      </c>
      <c r="B492" s="22" t="s">
        <v>1325</v>
      </c>
      <c r="C492" s="24" t="s">
        <v>864</v>
      </c>
      <c r="D492" s="22" t="s">
        <v>939</v>
      </c>
      <c r="E492" s="15" t="s">
        <v>1326</v>
      </c>
      <c r="F492" s="23" t="s">
        <v>1375</v>
      </c>
      <c r="G492" s="16">
        <v>1</v>
      </c>
      <c r="H492" s="17">
        <v>8</v>
      </c>
      <c r="I492" s="18">
        <v>1.0999999999999999E-2</v>
      </c>
      <c r="J492" s="16" t="s">
        <v>1376</v>
      </c>
      <c r="K492" s="14" t="s">
        <v>17</v>
      </c>
      <c r="L492" s="44">
        <v>657</v>
      </c>
    </row>
    <row r="493" spans="1:12" ht="15" customHeight="1">
      <c r="A493" s="14" t="s">
        <v>868</v>
      </c>
      <c r="B493" s="22" t="s">
        <v>1325</v>
      </c>
      <c r="C493" s="24" t="s">
        <v>864</v>
      </c>
      <c r="D493" s="22" t="s">
        <v>942</v>
      </c>
      <c r="E493" s="15" t="s">
        <v>1326</v>
      </c>
      <c r="F493" s="23" t="s">
        <v>1377</v>
      </c>
      <c r="G493" s="16">
        <v>1</v>
      </c>
      <c r="H493" s="17">
        <v>8</v>
      </c>
      <c r="I493" s="18">
        <v>1.0999999999999999E-2</v>
      </c>
      <c r="J493" s="16" t="s">
        <v>1378</v>
      </c>
      <c r="K493" s="14" t="s">
        <v>17</v>
      </c>
      <c r="L493" s="44">
        <v>822</v>
      </c>
    </row>
    <row r="494" spans="1:12" ht="15" customHeight="1">
      <c r="A494" s="14" t="s">
        <v>868</v>
      </c>
      <c r="B494" s="22" t="s">
        <v>1325</v>
      </c>
      <c r="C494" s="24" t="s">
        <v>864</v>
      </c>
      <c r="D494" s="22" t="s">
        <v>945</v>
      </c>
      <c r="E494" s="15" t="s">
        <v>1326</v>
      </c>
      <c r="F494" s="23" t="s">
        <v>1379</v>
      </c>
      <c r="G494" s="16">
        <v>1</v>
      </c>
      <c r="H494" s="17">
        <v>8</v>
      </c>
      <c r="I494" s="18">
        <v>1.2999999999999999E-2</v>
      </c>
      <c r="J494" s="16" t="s">
        <v>1380</v>
      </c>
      <c r="K494" s="14" t="s">
        <v>17</v>
      </c>
      <c r="L494" s="44">
        <v>813</v>
      </c>
    </row>
    <row r="495" spans="1:12" ht="15" customHeight="1">
      <c r="A495" s="14" t="s">
        <v>868</v>
      </c>
      <c r="B495" s="22" t="s">
        <v>1325</v>
      </c>
      <c r="C495" s="24" t="s">
        <v>864</v>
      </c>
      <c r="D495" s="22" t="s">
        <v>948</v>
      </c>
      <c r="E495" s="15" t="s">
        <v>1326</v>
      </c>
      <c r="F495" s="23" t="s">
        <v>1381</v>
      </c>
      <c r="G495" s="16">
        <v>1</v>
      </c>
      <c r="H495" s="17">
        <v>8</v>
      </c>
      <c r="I495" s="18">
        <v>1.2999999999999999E-2</v>
      </c>
      <c r="J495" s="16" t="s">
        <v>1382</v>
      </c>
      <c r="K495" s="14" t="s">
        <v>17</v>
      </c>
      <c r="L495" s="44">
        <v>843</v>
      </c>
    </row>
    <row r="496" spans="1:12" ht="15" customHeight="1">
      <c r="A496" s="14" t="s">
        <v>868</v>
      </c>
      <c r="B496" s="22" t="s">
        <v>1325</v>
      </c>
      <c r="C496" s="24" t="s">
        <v>864</v>
      </c>
      <c r="D496" s="22" t="s">
        <v>951</v>
      </c>
      <c r="E496" s="15" t="s">
        <v>1326</v>
      </c>
      <c r="F496" s="23" t="s">
        <v>1383</v>
      </c>
      <c r="G496" s="16">
        <v>1</v>
      </c>
      <c r="H496" s="17">
        <v>8</v>
      </c>
      <c r="I496" s="18">
        <v>1.2999999999999999E-2</v>
      </c>
      <c r="J496" s="16" t="s">
        <v>1384</v>
      </c>
      <c r="K496" s="14" t="s">
        <v>17</v>
      </c>
      <c r="L496" s="44">
        <v>825</v>
      </c>
    </row>
    <row r="497" spans="1:12" ht="15" customHeight="1">
      <c r="A497" s="14" t="s">
        <v>868</v>
      </c>
      <c r="B497" s="22" t="s">
        <v>1325</v>
      </c>
      <c r="C497" s="24" t="s">
        <v>864</v>
      </c>
      <c r="D497" s="22" t="s">
        <v>954</v>
      </c>
      <c r="E497" s="15" t="s">
        <v>1326</v>
      </c>
      <c r="F497" s="23" t="s">
        <v>1385</v>
      </c>
      <c r="G497" s="16">
        <v>1</v>
      </c>
      <c r="H497" s="17">
        <v>7</v>
      </c>
      <c r="I497" s="18">
        <v>1.9E-2</v>
      </c>
      <c r="J497" s="16" t="s">
        <v>1386</v>
      </c>
      <c r="K497" s="14" t="s">
        <v>17</v>
      </c>
      <c r="L497" s="44">
        <v>1036</v>
      </c>
    </row>
    <row r="498" spans="1:12" ht="15" customHeight="1">
      <c r="A498" s="14" t="s">
        <v>868</v>
      </c>
      <c r="B498" s="22" t="s">
        <v>1325</v>
      </c>
      <c r="C498" s="24" t="s">
        <v>864</v>
      </c>
      <c r="D498" s="22" t="s">
        <v>957</v>
      </c>
      <c r="E498" s="15" t="s">
        <v>1326</v>
      </c>
      <c r="F498" s="23" t="s">
        <v>1387</v>
      </c>
      <c r="G498" s="16">
        <v>1</v>
      </c>
      <c r="H498" s="17">
        <v>4</v>
      </c>
      <c r="I498" s="18">
        <v>7.0000000000000001E-3</v>
      </c>
      <c r="J498" s="16" t="s">
        <v>1388</v>
      </c>
      <c r="K498" s="14" t="s">
        <v>17</v>
      </c>
      <c r="L498" s="44">
        <v>438</v>
      </c>
    </row>
    <row r="499" spans="1:12" ht="15" customHeight="1">
      <c r="A499" s="14" t="s">
        <v>868</v>
      </c>
      <c r="B499" s="22" t="s">
        <v>1325</v>
      </c>
      <c r="C499" s="24" t="s">
        <v>864</v>
      </c>
      <c r="D499" s="22" t="s">
        <v>960</v>
      </c>
      <c r="E499" s="15" t="s">
        <v>1326</v>
      </c>
      <c r="F499" s="23" t="s">
        <v>1389</v>
      </c>
      <c r="G499" s="16">
        <v>1</v>
      </c>
      <c r="H499" s="17">
        <v>1</v>
      </c>
      <c r="I499" s="18">
        <v>2E-3</v>
      </c>
      <c r="J499" s="16" t="s">
        <v>1390</v>
      </c>
      <c r="K499" s="14" t="s">
        <v>17</v>
      </c>
      <c r="L499" s="44">
        <v>134</v>
      </c>
    </row>
    <row r="500" spans="1:12" ht="15" customHeight="1">
      <c r="A500" s="14" t="s">
        <v>868</v>
      </c>
      <c r="B500" s="22" t="s">
        <v>1325</v>
      </c>
      <c r="C500" s="24" t="s">
        <v>864</v>
      </c>
      <c r="D500" s="22" t="s">
        <v>963</v>
      </c>
      <c r="E500" s="15" t="s">
        <v>1326</v>
      </c>
      <c r="F500" s="23" t="s">
        <v>1391</v>
      </c>
      <c r="G500" s="16">
        <v>1</v>
      </c>
      <c r="H500" s="17">
        <v>2</v>
      </c>
      <c r="I500" s="18">
        <v>2E-3</v>
      </c>
      <c r="J500" s="16" t="s">
        <v>1392</v>
      </c>
      <c r="K500" s="14" t="s">
        <v>17</v>
      </c>
      <c r="L500" s="44">
        <v>168</v>
      </c>
    </row>
    <row r="501" spans="1:12" ht="15" customHeight="1">
      <c r="A501" s="14" t="s">
        <v>868</v>
      </c>
      <c r="B501" s="22" t="s">
        <v>1325</v>
      </c>
      <c r="C501" s="24" t="s">
        <v>864</v>
      </c>
      <c r="D501" s="22" t="s">
        <v>966</v>
      </c>
      <c r="E501" s="15" t="s">
        <v>1326</v>
      </c>
      <c r="F501" s="23" t="s">
        <v>1393</v>
      </c>
      <c r="G501" s="16">
        <v>1</v>
      </c>
      <c r="H501" s="17">
        <v>3</v>
      </c>
      <c r="I501" s="18">
        <v>4.0000000000000001E-3</v>
      </c>
      <c r="J501" s="16" t="s">
        <v>1394</v>
      </c>
      <c r="K501" s="14" t="s">
        <v>17</v>
      </c>
      <c r="L501" s="44">
        <v>276</v>
      </c>
    </row>
    <row r="502" spans="1:12" ht="15" customHeight="1">
      <c r="A502" s="14" t="s">
        <v>868</v>
      </c>
      <c r="B502" s="22" t="s">
        <v>1325</v>
      </c>
      <c r="C502" s="24" t="s">
        <v>864</v>
      </c>
      <c r="D502" s="22" t="s">
        <v>969</v>
      </c>
      <c r="E502" s="15" t="s">
        <v>1326</v>
      </c>
      <c r="F502" s="23" t="s">
        <v>1395</v>
      </c>
      <c r="G502" s="16">
        <v>1</v>
      </c>
      <c r="H502" s="17">
        <v>3</v>
      </c>
      <c r="I502" s="18">
        <v>8.0000000000000002E-3</v>
      </c>
      <c r="J502" s="16" t="s">
        <v>1396</v>
      </c>
      <c r="K502" s="14" t="s">
        <v>17</v>
      </c>
      <c r="L502" s="44">
        <v>344</v>
      </c>
    </row>
    <row r="503" spans="1:12" ht="15" customHeight="1">
      <c r="A503" s="14" t="s">
        <v>868</v>
      </c>
      <c r="B503" s="22" t="s">
        <v>1325</v>
      </c>
      <c r="C503" s="24" t="s">
        <v>864</v>
      </c>
      <c r="D503" s="22" t="s">
        <v>972</v>
      </c>
      <c r="E503" s="15" t="s">
        <v>1326</v>
      </c>
      <c r="F503" s="23" t="s">
        <v>1397</v>
      </c>
      <c r="G503" s="16">
        <v>1</v>
      </c>
      <c r="H503" s="17">
        <v>3</v>
      </c>
      <c r="I503" s="18">
        <v>5.0000000000000001E-3</v>
      </c>
      <c r="J503" s="16" t="s">
        <v>1398</v>
      </c>
      <c r="K503" s="14" t="s">
        <v>17</v>
      </c>
      <c r="L503" s="44">
        <v>325</v>
      </c>
    </row>
    <row r="504" spans="1:12" ht="15" customHeight="1">
      <c r="A504" s="14" t="s">
        <v>868</v>
      </c>
      <c r="B504" s="22" t="s">
        <v>1325</v>
      </c>
      <c r="C504" s="24" t="s">
        <v>864</v>
      </c>
      <c r="D504" s="22" t="s">
        <v>975</v>
      </c>
      <c r="E504" s="15" t="s">
        <v>1326</v>
      </c>
      <c r="F504" s="23" t="s">
        <v>1399</v>
      </c>
      <c r="G504" s="16">
        <v>1</v>
      </c>
      <c r="H504" s="17">
        <v>3</v>
      </c>
      <c r="I504" s="18">
        <v>8.9999999999999993E-3</v>
      </c>
      <c r="J504" s="16" t="s">
        <v>1400</v>
      </c>
      <c r="K504" s="14" t="s">
        <v>17</v>
      </c>
      <c r="L504" s="44">
        <v>406</v>
      </c>
    </row>
    <row r="505" spans="1:12" ht="15" customHeight="1">
      <c r="A505" s="14" t="s">
        <v>868</v>
      </c>
      <c r="B505" s="22" t="s">
        <v>1325</v>
      </c>
      <c r="C505" s="24" t="s">
        <v>864</v>
      </c>
      <c r="D505" s="22" t="s">
        <v>978</v>
      </c>
      <c r="E505" s="15" t="s">
        <v>1326</v>
      </c>
      <c r="F505" s="23" t="s">
        <v>1401</v>
      </c>
      <c r="G505" s="16">
        <v>1</v>
      </c>
      <c r="H505" s="17">
        <v>4</v>
      </c>
      <c r="I505" s="18">
        <v>6.0000000000000001E-3</v>
      </c>
      <c r="J505" s="16" t="s">
        <v>1402</v>
      </c>
      <c r="K505" s="14" t="s">
        <v>17</v>
      </c>
      <c r="L505" s="44">
        <v>415</v>
      </c>
    </row>
    <row r="506" spans="1:12" ht="15" customHeight="1">
      <c r="A506" s="14" t="s">
        <v>868</v>
      </c>
      <c r="B506" s="22" t="s">
        <v>1325</v>
      </c>
      <c r="C506" s="24" t="s">
        <v>864</v>
      </c>
      <c r="D506" s="22" t="s">
        <v>981</v>
      </c>
      <c r="E506" s="15" t="s">
        <v>1326</v>
      </c>
      <c r="F506" s="23" t="s">
        <v>1403</v>
      </c>
      <c r="G506" s="16">
        <v>1</v>
      </c>
      <c r="H506" s="17">
        <v>4</v>
      </c>
      <c r="I506" s="18">
        <v>1.2E-2</v>
      </c>
      <c r="J506" s="16" t="s">
        <v>1404</v>
      </c>
      <c r="K506" s="14" t="s">
        <v>17</v>
      </c>
      <c r="L506" s="44">
        <v>532</v>
      </c>
    </row>
    <row r="507" spans="1:12" ht="15" customHeight="1">
      <c r="A507" s="14" t="s">
        <v>868</v>
      </c>
      <c r="B507" s="22" t="s">
        <v>1325</v>
      </c>
      <c r="C507" s="24" t="s">
        <v>864</v>
      </c>
      <c r="D507" s="22" t="s">
        <v>984</v>
      </c>
      <c r="E507" s="15" t="s">
        <v>1326</v>
      </c>
      <c r="F507" s="23" t="s">
        <v>1405</v>
      </c>
      <c r="G507" s="16">
        <v>1</v>
      </c>
      <c r="H507" s="17">
        <v>7</v>
      </c>
      <c r="I507" s="18">
        <v>1.0999999999999999E-2</v>
      </c>
      <c r="J507" s="16" t="s">
        <v>1406</v>
      </c>
      <c r="K507" s="14" t="s">
        <v>17</v>
      </c>
      <c r="L507" s="44">
        <v>678</v>
      </c>
    </row>
    <row r="508" spans="1:12" ht="15" customHeight="1">
      <c r="A508" s="14" t="s">
        <v>868</v>
      </c>
      <c r="B508" s="22" t="s">
        <v>1325</v>
      </c>
      <c r="C508" s="24" t="s">
        <v>864</v>
      </c>
      <c r="D508" s="22" t="s">
        <v>987</v>
      </c>
      <c r="E508" s="15" t="s">
        <v>1326</v>
      </c>
      <c r="F508" s="23" t="s">
        <v>1407</v>
      </c>
      <c r="G508" s="16">
        <v>1</v>
      </c>
      <c r="H508" s="17">
        <v>7</v>
      </c>
      <c r="I508" s="18">
        <v>2.1999999999999999E-2</v>
      </c>
      <c r="J508" s="16" t="s">
        <v>1408</v>
      </c>
      <c r="K508" s="14" t="s">
        <v>17</v>
      </c>
      <c r="L508" s="44">
        <v>991</v>
      </c>
    </row>
    <row r="509" spans="1:12" ht="15" customHeight="1">
      <c r="A509" s="14" t="s">
        <v>868</v>
      </c>
      <c r="B509" s="22" t="s">
        <v>1409</v>
      </c>
      <c r="C509" s="24" t="s">
        <v>864</v>
      </c>
      <c r="D509" s="22" t="s">
        <v>865</v>
      </c>
      <c r="E509" s="15" t="s">
        <v>32</v>
      </c>
      <c r="F509" s="23" t="s">
        <v>1410</v>
      </c>
      <c r="G509" s="16">
        <v>1</v>
      </c>
      <c r="H509" s="17">
        <v>3</v>
      </c>
      <c r="I509" s="18">
        <v>5.0000000000000001E-3</v>
      </c>
      <c r="J509" s="16" t="s">
        <v>1411</v>
      </c>
      <c r="K509" s="14" t="s">
        <v>17</v>
      </c>
      <c r="L509" s="44">
        <v>277</v>
      </c>
    </row>
    <row r="510" spans="1:12" ht="15" customHeight="1">
      <c r="A510" s="14" t="s">
        <v>868</v>
      </c>
      <c r="B510" s="22" t="s">
        <v>1409</v>
      </c>
      <c r="C510" s="24" t="s">
        <v>864</v>
      </c>
      <c r="D510" s="22" t="s">
        <v>870</v>
      </c>
      <c r="E510" s="15" t="s">
        <v>32</v>
      </c>
      <c r="F510" s="23" t="s">
        <v>1412</v>
      </c>
      <c r="G510" s="16">
        <v>1</v>
      </c>
      <c r="H510" s="17">
        <v>3</v>
      </c>
      <c r="I510" s="18">
        <v>8.0000000000000002E-3</v>
      </c>
      <c r="J510" s="16" t="s">
        <v>1413</v>
      </c>
      <c r="K510" s="14" t="s">
        <v>17</v>
      </c>
      <c r="L510" s="44">
        <v>306</v>
      </c>
    </row>
    <row r="511" spans="1:12" ht="15" customHeight="1">
      <c r="A511" s="14" t="s">
        <v>868</v>
      </c>
      <c r="B511" s="22" t="s">
        <v>1409</v>
      </c>
      <c r="C511" s="24" t="s">
        <v>864</v>
      </c>
      <c r="D511" s="22" t="s">
        <v>873</v>
      </c>
      <c r="E511" s="15" t="s">
        <v>32</v>
      </c>
      <c r="F511" s="23" t="s">
        <v>1414</v>
      </c>
      <c r="G511" s="16">
        <v>1</v>
      </c>
      <c r="H511" s="17">
        <v>3</v>
      </c>
      <c r="I511" s="18">
        <v>5.0000000000000001E-3</v>
      </c>
      <c r="J511" s="16" t="s">
        <v>1415</v>
      </c>
      <c r="K511" s="14" t="s">
        <v>17</v>
      </c>
      <c r="L511" s="44">
        <v>319</v>
      </c>
    </row>
    <row r="512" spans="1:12" ht="15" customHeight="1">
      <c r="A512" s="14" t="s">
        <v>868</v>
      </c>
      <c r="B512" s="22" t="s">
        <v>1409</v>
      </c>
      <c r="C512" s="24" t="s">
        <v>864</v>
      </c>
      <c r="D512" s="22" t="s">
        <v>876</v>
      </c>
      <c r="E512" s="15" t="s">
        <v>32</v>
      </c>
      <c r="F512" s="23" t="s">
        <v>1416</v>
      </c>
      <c r="G512" s="16">
        <v>1</v>
      </c>
      <c r="H512" s="17">
        <v>3</v>
      </c>
      <c r="I512" s="18">
        <v>5.0000000000000001E-3</v>
      </c>
      <c r="J512" s="16" t="s">
        <v>1417</v>
      </c>
      <c r="K512" s="14" t="s">
        <v>17</v>
      </c>
      <c r="L512" s="44">
        <v>353</v>
      </c>
    </row>
    <row r="513" spans="1:12" ht="15" customHeight="1">
      <c r="A513" s="14" t="s">
        <v>868</v>
      </c>
      <c r="B513" s="22" t="s">
        <v>1409</v>
      </c>
      <c r="C513" s="24" t="s">
        <v>864</v>
      </c>
      <c r="D513" s="22" t="s">
        <v>879</v>
      </c>
      <c r="E513" s="15" t="s">
        <v>32</v>
      </c>
      <c r="F513" s="23" t="s">
        <v>1418</v>
      </c>
      <c r="G513" s="16">
        <v>1</v>
      </c>
      <c r="H513" s="17">
        <v>3</v>
      </c>
      <c r="I513" s="18">
        <v>5.0000000000000001E-3</v>
      </c>
      <c r="J513" s="16" t="s">
        <v>1419</v>
      </c>
      <c r="K513" s="14" t="s">
        <v>17</v>
      </c>
      <c r="L513" s="44">
        <v>362</v>
      </c>
    </row>
    <row r="514" spans="1:12" ht="15" customHeight="1">
      <c r="A514" s="14" t="s">
        <v>868</v>
      </c>
      <c r="B514" s="22" t="s">
        <v>1409</v>
      </c>
      <c r="C514" s="24" t="s">
        <v>864</v>
      </c>
      <c r="D514" s="22" t="s">
        <v>882</v>
      </c>
      <c r="E514" s="15" t="s">
        <v>32</v>
      </c>
      <c r="F514" s="23" t="s">
        <v>1420</v>
      </c>
      <c r="G514" s="16">
        <v>1</v>
      </c>
      <c r="H514" s="17">
        <v>3</v>
      </c>
      <c r="I514" s="18">
        <v>8.9999999999999993E-3</v>
      </c>
      <c r="J514" s="16" t="s">
        <v>1421</v>
      </c>
      <c r="K514" s="14" t="s">
        <v>17</v>
      </c>
      <c r="L514" s="44">
        <v>357</v>
      </c>
    </row>
    <row r="515" spans="1:12" ht="15" customHeight="1">
      <c r="A515" s="14" t="s">
        <v>868</v>
      </c>
      <c r="B515" s="22" t="s">
        <v>1409</v>
      </c>
      <c r="C515" s="24" t="s">
        <v>864</v>
      </c>
      <c r="D515" s="22" t="s">
        <v>885</v>
      </c>
      <c r="E515" s="15" t="s">
        <v>32</v>
      </c>
      <c r="F515" s="23" t="s">
        <v>1422</v>
      </c>
      <c r="G515" s="16">
        <v>1</v>
      </c>
      <c r="H515" s="17">
        <v>4</v>
      </c>
      <c r="I515" s="18">
        <v>6.0000000000000001E-3</v>
      </c>
      <c r="J515" s="16" t="s">
        <v>1423</v>
      </c>
      <c r="K515" s="14" t="s">
        <v>17</v>
      </c>
      <c r="L515" s="44">
        <v>358</v>
      </c>
    </row>
    <row r="516" spans="1:12" ht="15" customHeight="1">
      <c r="A516" s="14" t="s">
        <v>868</v>
      </c>
      <c r="B516" s="22" t="s">
        <v>1409</v>
      </c>
      <c r="C516" s="24" t="s">
        <v>864</v>
      </c>
      <c r="D516" s="22" t="s">
        <v>888</v>
      </c>
      <c r="E516" s="15" t="s">
        <v>32</v>
      </c>
      <c r="F516" s="23" t="s">
        <v>1424</v>
      </c>
      <c r="G516" s="16">
        <v>1</v>
      </c>
      <c r="H516" s="17">
        <v>4</v>
      </c>
      <c r="I516" s="18">
        <v>6.0000000000000001E-3</v>
      </c>
      <c r="J516" s="16" t="s">
        <v>1425</v>
      </c>
      <c r="K516" s="14" t="s">
        <v>17</v>
      </c>
      <c r="L516" s="44">
        <v>389</v>
      </c>
    </row>
    <row r="517" spans="1:12" ht="15" customHeight="1">
      <c r="A517" s="14" t="s">
        <v>868</v>
      </c>
      <c r="B517" s="22" t="s">
        <v>1409</v>
      </c>
      <c r="C517" s="24" t="s">
        <v>864</v>
      </c>
      <c r="D517" s="22" t="s">
        <v>891</v>
      </c>
      <c r="E517" s="15" t="s">
        <v>32</v>
      </c>
      <c r="F517" s="23" t="s">
        <v>1426</v>
      </c>
      <c r="G517" s="16">
        <v>1</v>
      </c>
      <c r="H517" s="17">
        <v>4</v>
      </c>
      <c r="I517" s="18">
        <v>6.0000000000000001E-3</v>
      </c>
      <c r="J517" s="16" t="s">
        <v>1427</v>
      </c>
      <c r="K517" s="14" t="s">
        <v>17</v>
      </c>
      <c r="L517" s="44">
        <v>406</v>
      </c>
    </row>
    <row r="518" spans="1:12" ht="15" customHeight="1">
      <c r="A518" s="14" t="s">
        <v>868</v>
      </c>
      <c r="B518" s="22" t="s">
        <v>1409</v>
      </c>
      <c r="C518" s="24" t="s">
        <v>864</v>
      </c>
      <c r="D518" s="22" t="s">
        <v>894</v>
      </c>
      <c r="E518" s="15" t="s">
        <v>32</v>
      </c>
      <c r="F518" s="23" t="s">
        <v>1428</v>
      </c>
      <c r="G518" s="16">
        <v>1</v>
      </c>
      <c r="H518" s="17">
        <v>3</v>
      </c>
      <c r="I518" s="18">
        <v>6.0000000000000001E-3</v>
      </c>
      <c r="J518" s="16" t="s">
        <v>1429</v>
      </c>
      <c r="K518" s="14" t="s">
        <v>17</v>
      </c>
      <c r="L518" s="44">
        <v>439</v>
      </c>
    </row>
    <row r="519" spans="1:12" ht="15" customHeight="1">
      <c r="A519" s="14" t="s">
        <v>868</v>
      </c>
      <c r="B519" s="22" t="s">
        <v>1409</v>
      </c>
      <c r="C519" s="24" t="s">
        <v>864</v>
      </c>
      <c r="D519" s="22" t="s">
        <v>897</v>
      </c>
      <c r="E519" s="15" t="s">
        <v>32</v>
      </c>
      <c r="F519" s="23" t="s">
        <v>1430</v>
      </c>
      <c r="G519" s="16">
        <v>1</v>
      </c>
      <c r="H519" s="17">
        <v>4</v>
      </c>
      <c r="I519" s="18">
        <v>6.0000000000000001E-3</v>
      </c>
      <c r="J519" s="16" t="s">
        <v>1431</v>
      </c>
      <c r="K519" s="14" t="s">
        <v>17</v>
      </c>
      <c r="L519" s="44">
        <v>444</v>
      </c>
    </row>
    <row r="520" spans="1:12" ht="15" customHeight="1">
      <c r="A520" s="14" t="s">
        <v>868</v>
      </c>
      <c r="B520" s="22" t="s">
        <v>1409</v>
      </c>
      <c r="C520" s="24" t="s">
        <v>864</v>
      </c>
      <c r="D520" s="22" t="s">
        <v>900</v>
      </c>
      <c r="E520" s="15" t="s">
        <v>32</v>
      </c>
      <c r="F520" s="23" t="s">
        <v>1432</v>
      </c>
      <c r="G520" s="16">
        <v>1</v>
      </c>
      <c r="H520" s="17">
        <v>4</v>
      </c>
      <c r="I520" s="18">
        <v>1.2E-2</v>
      </c>
      <c r="J520" s="16" t="s">
        <v>1433</v>
      </c>
      <c r="K520" s="14" t="s">
        <v>17</v>
      </c>
      <c r="L520" s="44">
        <v>494</v>
      </c>
    </row>
    <row r="521" spans="1:12" ht="15" customHeight="1">
      <c r="A521" s="14" t="s">
        <v>868</v>
      </c>
      <c r="B521" s="22" t="s">
        <v>1409</v>
      </c>
      <c r="C521" s="24" t="s">
        <v>864</v>
      </c>
      <c r="D521" s="22" t="s">
        <v>903</v>
      </c>
      <c r="E521" s="15" t="s">
        <v>32</v>
      </c>
      <c r="F521" s="23" t="s">
        <v>1434</v>
      </c>
      <c r="G521" s="16">
        <v>1</v>
      </c>
      <c r="H521" s="17">
        <v>5</v>
      </c>
      <c r="I521" s="18">
        <v>8.0000000000000002E-3</v>
      </c>
      <c r="J521" s="16" t="s">
        <v>1435</v>
      </c>
      <c r="K521" s="14" t="s">
        <v>17</v>
      </c>
      <c r="L521" s="44">
        <v>439</v>
      </c>
    </row>
    <row r="522" spans="1:12" ht="15" customHeight="1">
      <c r="A522" s="14" t="s">
        <v>868</v>
      </c>
      <c r="B522" s="22" t="s">
        <v>1409</v>
      </c>
      <c r="C522" s="24" t="s">
        <v>864</v>
      </c>
      <c r="D522" s="22" t="s">
        <v>906</v>
      </c>
      <c r="E522" s="15" t="s">
        <v>32</v>
      </c>
      <c r="F522" s="23" t="s">
        <v>1436</v>
      </c>
      <c r="G522" s="16">
        <v>1</v>
      </c>
      <c r="H522" s="17">
        <v>5</v>
      </c>
      <c r="I522" s="18">
        <v>8.0000000000000002E-3</v>
      </c>
      <c r="J522" s="16" t="s">
        <v>1437</v>
      </c>
      <c r="K522" s="14" t="s">
        <v>17</v>
      </c>
      <c r="L522" s="44">
        <v>468</v>
      </c>
    </row>
    <row r="523" spans="1:12" ht="15" customHeight="1">
      <c r="A523" s="14" t="s">
        <v>868</v>
      </c>
      <c r="B523" s="22" t="s">
        <v>1409</v>
      </c>
      <c r="C523" s="24" t="s">
        <v>864</v>
      </c>
      <c r="D523" s="22" t="s">
        <v>909</v>
      </c>
      <c r="E523" s="15" t="s">
        <v>32</v>
      </c>
      <c r="F523" s="23" t="s">
        <v>1438</v>
      </c>
      <c r="G523" s="16">
        <v>1</v>
      </c>
      <c r="H523" s="17">
        <v>5</v>
      </c>
      <c r="I523" s="18">
        <v>8.0000000000000002E-3</v>
      </c>
      <c r="J523" s="16" t="s">
        <v>1439</v>
      </c>
      <c r="K523" s="14" t="s">
        <v>17</v>
      </c>
      <c r="L523" s="44">
        <v>489</v>
      </c>
    </row>
    <row r="524" spans="1:12" ht="15" customHeight="1">
      <c r="A524" s="14" t="s">
        <v>868</v>
      </c>
      <c r="B524" s="22" t="s">
        <v>1409</v>
      </c>
      <c r="C524" s="24" t="s">
        <v>864</v>
      </c>
      <c r="D524" s="22" t="s">
        <v>912</v>
      </c>
      <c r="E524" s="15" t="s">
        <v>32</v>
      </c>
      <c r="F524" s="23" t="s">
        <v>1440</v>
      </c>
      <c r="G524" s="16">
        <v>1</v>
      </c>
      <c r="H524" s="17">
        <v>5</v>
      </c>
      <c r="I524" s="18">
        <v>8.0000000000000002E-3</v>
      </c>
      <c r="J524" s="16" t="s">
        <v>1441</v>
      </c>
      <c r="K524" s="14" t="s">
        <v>17</v>
      </c>
      <c r="L524" s="44">
        <v>519</v>
      </c>
    </row>
    <row r="525" spans="1:12" ht="15" customHeight="1">
      <c r="A525" s="14" t="s">
        <v>868</v>
      </c>
      <c r="B525" s="22" t="s">
        <v>1409</v>
      </c>
      <c r="C525" s="24" t="s">
        <v>864</v>
      </c>
      <c r="D525" s="22" t="s">
        <v>915</v>
      </c>
      <c r="E525" s="15" t="s">
        <v>32</v>
      </c>
      <c r="F525" s="23" t="s">
        <v>1442</v>
      </c>
      <c r="G525" s="16">
        <v>1</v>
      </c>
      <c r="H525" s="17">
        <v>5</v>
      </c>
      <c r="I525" s="18">
        <v>8.0000000000000002E-3</v>
      </c>
      <c r="J525" s="16" t="s">
        <v>1443</v>
      </c>
      <c r="K525" s="14" t="s">
        <v>17</v>
      </c>
      <c r="L525" s="44">
        <v>517</v>
      </c>
    </row>
    <row r="526" spans="1:12" ht="15" customHeight="1">
      <c r="A526" s="14" t="s">
        <v>868</v>
      </c>
      <c r="B526" s="22" t="s">
        <v>1409</v>
      </c>
      <c r="C526" s="24" t="s">
        <v>864</v>
      </c>
      <c r="D526" s="22" t="s">
        <v>918</v>
      </c>
      <c r="E526" s="15" t="s">
        <v>32</v>
      </c>
      <c r="F526" s="23" t="s">
        <v>1444</v>
      </c>
      <c r="G526" s="16">
        <v>1</v>
      </c>
      <c r="H526" s="17">
        <v>5</v>
      </c>
      <c r="I526" s="18">
        <v>1.4999999999999999E-2</v>
      </c>
      <c r="J526" s="16" t="s">
        <v>1445</v>
      </c>
      <c r="K526" s="14" t="s">
        <v>17</v>
      </c>
      <c r="L526" s="44">
        <v>615</v>
      </c>
    </row>
    <row r="527" spans="1:12" ht="15" customHeight="1">
      <c r="A527" s="14" t="s">
        <v>868</v>
      </c>
      <c r="B527" s="22" t="s">
        <v>1409</v>
      </c>
      <c r="C527" s="24" t="s">
        <v>864</v>
      </c>
      <c r="D527" s="22" t="s">
        <v>921</v>
      </c>
      <c r="E527" s="15" t="s">
        <v>32</v>
      </c>
      <c r="F527" s="23" t="s">
        <v>1446</v>
      </c>
      <c r="G527" s="16">
        <v>1</v>
      </c>
      <c r="H527" s="17">
        <v>6</v>
      </c>
      <c r="I527" s="18">
        <v>8.9999999999999993E-3</v>
      </c>
      <c r="J527" s="16" t="s">
        <v>1447</v>
      </c>
      <c r="K527" s="14" t="s">
        <v>17</v>
      </c>
      <c r="L527" s="44">
        <v>485</v>
      </c>
    </row>
    <row r="528" spans="1:12" ht="15" customHeight="1">
      <c r="A528" s="14" t="s">
        <v>868</v>
      </c>
      <c r="B528" s="22" t="s">
        <v>1409</v>
      </c>
      <c r="C528" s="24" t="s">
        <v>864</v>
      </c>
      <c r="D528" s="22" t="s">
        <v>924</v>
      </c>
      <c r="E528" s="15" t="s">
        <v>32</v>
      </c>
      <c r="F528" s="23" t="s">
        <v>1448</v>
      </c>
      <c r="G528" s="16">
        <v>1</v>
      </c>
      <c r="H528" s="17">
        <v>6</v>
      </c>
      <c r="I528" s="18">
        <v>8.9999999999999993E-3</v>
      </c>
      <c r="J528" s="16" t="s">
        <v>1449</v>
      </c>
      <c r="K528" s="14" t="s">
        <v>17</v>
      </c>
      <c r="L528" s="44">
        <v>593</v>
      </c>
    </row>
    <row r="529" spans="1:12" ht="15" customHeight="1">
      <c r="A529" s="14" t="s">
        <v>868</v>
      </c>
      <c r="B529" s="22" t="s">
        <v>1409</v>
      </c>
      <c r="C529" s="24" t="s">
        <v>864</v>
      </c>
      <c r="D529" s="22" t="s">
        <v>927</v>
      </c>
      <c r="E529" s="15" t="s">
        <v>32</v>
      </c>
      <c r="F529" s="23" t="s">
        <v>1450</v>
      </c>
      <c r="G529" s="16">
        <v>1</v>
      </c>
      <c r="H529" s="17">
        <v>6</v>
      </c>
      <c r="I529" s="18">
        <v>8.9999999999999993E-3</v>
      </c>
      <c r="J529" s="16" t="s">
        <v>1451</v>
      </c>
      <c r="K529" s="14" t="s">
        <v>17</v>
      </c>
      <c r="L529" s="44">
        <v>572</v>
      </c>
    </row>
    <row r="530" spans="1:12" ht="15" customHeight="1">
      <c r="A530" s="14" t="s">
        <v>868</v>
      </c>
      <c r="B530" s="22" t="s">
        <v>1409</v>
      </c>
      <c r="C530" s="24" t="s">
        <v>864</v>
      </c>
      <c r="D530" s="22" t="s">
        <v>930</v>
      </c>
      <c r="E530" s="15" t="s">
        <v>32</v>
      </c>
      <c r="F530" s="23" t="s">
        <v>1452</v>
      </c>
      <c r="G530" s="16">
        <v>1</v>
      </c>
      <c r="H530" s="17">
        <v>6</v>
      </c>
      <c r="I530" s="18">
        <v>8.9999999999999993E-3</v>
      </c>
      <c r="J530" s="16" t="s">
        <v>1453</v>
      </c>
      <c r="K530" s="14" t="s">
        <v>17</v>
      </c>
      <c r="L530" s="44">
        <v>604</v>
      </c>
    </row>
    <row r="531" spans="1:12" ht="15" customHeight="1">
      <c r="A531" s="14" t="s">
        <v>868</v>
      </c>
      <c r="B531" s="22" t="s">
        <v>1409</v>
      </c>
      <c r="C531" s="24" t="s">
        <v>864</v>
      </c>
      <c r="D531" s="22" t="s">
        <v>933</v>
      </c>
      <c r="E531" s="15" t="s">
        <v>32</v>
      </c>
      <c r="F531" s="23" t="s">
        <v>1454</v>
      </c>
      <c r="G531" s="16">
        <v>1</v>
      </c>
      <c r="H531" s="17">
        <v>6</v>
      </c>
      <c r="I531" s="18">
        <v>8.9999999999999993E-3</v>
      </c>
      <c r="J531" s="16" t="s">
        <v>1455</v>
      </c>
      <c r="K531" s="14" t="s">
        <v>17</v>
      </c>
      <c r="L531" s="44">
        <v>596</v>
      </c>
    </row>
    <row r="532" spans="1:12" ht="15" customHeight="1">
      <c r="A532" s="14" t="s">
        <v>868</v>
      </c>
      <c r="B532" s="22" t="s">
        <v>1409</v>
      </c>
      <c r="C532" s="24" t="s">
        <v>864</v>
      </c>
      <c r="D532" s="22" t="s">
        <v>936</v>
      </c>
      <c r="E532" s="15" t="s">
        <v>32</v>
      </c>
      <c r="F532" s="23" t="s">
        <v>1456</v>
      </c>
      <c r="G532" s="16">
        <v>1</v>
      </c>
      <c r="H532" s="17">
        <v>6</v>
      </c>
      <c r="I532" s="18">
        <v>1.4E-2</v>
      </c>
      <c r="J532" s="16" t="s">
        <v>1457</v>
      </c>
      <c r="K532" s="14" t="s">
        <v>17</v>
      </c>
      <c r="L532" s="44">
        <v>690</v>
      </c>
    </row>
    <row r="533" spans="1:12" ht="15" customHeight="1">
      <c r="A533" s="14" t="s">
        <v>868</v>
      </c>
      <c r="B533" s="22" t="s">
        <v>1409</v>
      </c>
      <c r="C533" s="24" t="s">
        <v>864</v>
      </c>
      <c r="D533" s="22" t="s">
        <v>939</v>
      </c>
      <c r="E533" s="15" t="s">
        <v>32</v>
      </c>
      <c r="F533" s="23" t="s">
        <v>1458</v>
      </c>
      <c r="G533" s="16">
        <v>1</v>
      </c>
      <c r="H533" s="17">
        <v>8</v>
      </c>
      <c r="I533" s="18">
        <v>1.0999999999999999E-2</v>
      </c>
      <c r="J533" s="16" t="s">
        <v>1459</v>
      </c>
      <c r="K533" s="14" t="s">
        <v>17</v>
      </c>
      <c r="L533" s="44">
        <v>626</v>
      </c>
    </row>
    <row r="534" spans="1:12" ht="15" customHeight="1">
      <c r="A534" s="14" t="s">
        <v>868</v>
      </c>
      <c r="B534" s="22" t="s">
        <v>1409</v>
      </c>
      <c r="C534" s="24" t="s">
        <v>864</v>
      </c>
      <c r="D534" s="22" t="s">
        <v>942</v>
      </c>
      <c r="E534" s="15" t="s">
        <v>32</v>
      </c>
      <c r="F534" s="23" t="s">
        <v>1460</v>
      </c>
      <c r="G534" s="16">
        <v>1</v>
      </c>
      <c r="H534" s="17">
        <v>8</v>
      </c>
      <c r="I534" s="18">
        <v>1.0999999999999999E-2</v>
      </c>
      <c r="J534" s="16" t="s">
        <v>1461</v>
      </c>
      <c r="K534" s="14" t="s">
        <v>17</v>
      </c>
      <c r="L534" s="44">
        <v>745</v>
      </c>
    </row>
    <row r="535" spans="1:12" ht="15" customHeight="1">
      <c r="A535" s="14" t="s">
        <v>868</v>
      </c>
      <c r="B535" s="22" t="s">
        <v>1409</v>
      </c>
      <c r="C535" s="24" t="s">
        <v>864</v>
      </c>
      <c r="D535" s="22" t="s">
        <v>945</v>
      </c>
      <c r="E535" s="15" t="s">
        <v>32</v>
      </c>
      <c r="F535" s="23" t="s">
        <v>1462</v>
      </c>
      <c r="G535" s="16">
        <v>1</v>
      </c>
      <c r="H535" s="17">
        <v>8</v>
      </c>
      <c r="I535" s="18">
        <v>1.2999999999999999E-2</v>
      </c>
      <c r="J535" s="16" t="s">
        <v>1463</v>
      </c>
      <c r="K535" s="14" t="s">
        <v>17</v>
      </c>
      <c r="L535" s="44">
        <v>742</v>
      </c>
    </row>
    <row r="536" spans="1:12" ht="15" customHeight="1">
      <c r="A536" s="14" t="s">
        <v>868</v>
      </c>
      <c r="B536" s="22" t="s">
        <v>1409</v>
      </c>
      <c r="C536" s="24" t="s">
        <v>864</v>
      </c>
      <c r="D536" s="22" t="s">
        <v>948</v>
      </c>
      <c r="E536" s="15" t="s">
        <v>32</v>
      </c>
      <c r="F536" s="23" t="s">
        <v>1464</v>
      </c>
      <c r="G536" s="16">
        <v>1</v>
      </c>
      <c r="H536" s="17">
        <v>8</v>
      </c>
      <c r="I536" s="18">
        <v>1.2999999999999999E-2</v>
      </c>
      <c r="J536" s="16" t="s">
        <v>1465</v>
      </c>
      <c r="K536" s="14" t="s">
        <v>17</v>
      </c>
      <c r="L536" s="44">
        <v>771</v>
      </c>
    </row>
    <row r="537" spans="1:12" ht="15" customHeight="1">
      <c r="A537" s="14" t="s">
        <v>868</v>
      </c>
      <c r="B537" s="22" t="s">
        <v>1409</v>
      </c>
      <c r="C537" s="24" t="s">
        <v>864</v>
      </c>
      <c r="D537" s="22" t="s">
        <v>951</v>
      </c>
      <c r="E537" s="15" t="s">
        <v>32</v>
      </c>
      <c r="F537" s="23" t="s">
        <v>1466</v>
      </c>
      <c r="G537" s="16">
        <v>1</v>
      </c>
      <c r="H537" s="17">
        <v>8</v>
      </c>
      <c r="I537" s="18">
        <v>1.2999999999999999E-2</v>
      </c>
      <c r="J537" s="16" t="s">
        <v>1467</v>
      </c>
      <c r="K537" s="14" t="s">
        <v>17</v>
      </c>
      <c r="L537" s="44">
        <v>756</v>
      </c>
    </row>
    <row r="538" spans="1:12" ht="15" customHeight="1">
      <c r="A538" s="14" t="s">
        <v>868</v>
      </c>
      <c r="B538" s="22" t="s">
        <v>1409</v>
      </c>
      <c r="C538" s="24" t="s">
        <v>864</v>
      </c>
      <c r="D538" s="22" t="s">
        <v>954</v>
      </c>
      <c r="E538" s="15" t="s">
        <v>32</v>
      </c>
      <c r="F538" s="23" t="s">
        <v>1468</v>
      </c>
      <c r="G538" s="16">
        <v>1</v>
      </c>
      <c r="H538" s="17">
        <v>7</v>
      </c>
      <c r="I538" s="18">
        <v>1.9E-2</v>
      </c>
      <c r="J538" s="16" t="s">
        <v>1469</v>
      </c>
      <c r="K538" s="14" t="s">
        <v>17</v>
      </c>
      <c r="L538" s="44">
        <v>958</v>
      </c>
    </row>
    <row r="539" spans="1:12" ht="15" customHeight="1">
      <c r="A539" s="14" t="s">
        <v>868</v>
      </c>
      <c r="B539" s="22" t="s">
        <v>1409</v>
      </c>
      <c r="C539" s="24" t="s">
        <v>864</v>
      </c>
      <c r="D539" s="22" t="s">
        <v>957</v>
      </c>
      <c r="E539" s="15" t="s">
        <v>32</v>
      </c>
      <c r="F539" s="23" t="s">
        <v>1470</v>
      </c>
      <c r="G539" s="16">
        <v>1</v>
      </c>
      <c r="H539" s="17">
        <v>4</v>
      </c>
      <c r="I539" s="18">
        <v>7.0000000000000001E-3</v>
      </c>
      <c r="J539" s="16" t="s">
        <v>1471</v>
      </c>
      <c r="K539" s="14" t="s">
        <v>17</v>
      </c>
      <c r="L539" s="44">
        <v>400</v>
      </c>
    </row>
    <row r="540" spans="1:12" ht="15" customHeight="1">
      <c r="A540" s="14" t="s">
        <v>868</v>
      </c>
      <c r="B540" s="22" t="s">
        <v>1409</v>
      </c>
      <c r="C540" s="24" t="s">
        <v>864</v>
      </c>
      <c r="D540" s="22" t="s">
        <v>960</v>
      </c>
      <c r="E540" s="15" t="s">
        <v>32</v>
      </c>
      <c r="F540" s="23" t="s">
        <v>1472</v>
      </c>
      <c r="G540" s="16">
        <v>1</v>
      </c>
      <c r="H540" s="17">
        <v>1</v>
      </c>
      <c r="I540" s="18">
        <v>2E-3</v>
      </c>
      <c r="J540" s="16" t="s">
        <v>1473</v>
      </c>
      <c r="K540" s="14" t="s">
        <v>17</v>
      </c>
      <c r="L540" s="44">
        <v>119</v>
      </c>
    </row>
    <row r="541" spans="1:12" ht="15" customHeight="1">
      <c r="A541" s="14" t="s">
        <v>868</v>
      </c>
      <c r="B541" s="22" t="s">
        <v>1409</v>
      </c>
      <c r="C541" s="24" t="s">
        <v>864</v>
      </c>
      <c r="D541" s="22" t="s">
        <v>963</v>
      </c>
      <c r="E541" s="15" t="s">
        <v>32</v>
      </c>
      <c r="F541" s="23" t="s">
        <v>1474</v>
      </c>
      <c r="G541" s="16">
        <v>1</v>
      </c>
      <c r="H541" s="17">
        <v>2</v>
      </c>
      <c r="I541" s="18">
        <v>2E-3</v>
      </c>
      <c r="J541" s="16" t="s">
        <v>1475</v>
      </c>
      <c r="K541" s="14" t="s">
        <v>17</v>
      </c>
      <c r="L541" s="44">
        <v>155</v>
      </c>
    </row>
    <row r="542" spans="1:12" ht="15" customHeight="1">
      <c r="A542" s="14" t="s">
        <v>868</v>
      </c>
      <c r="B542" s="22" t="s">
        <v>1409</v>
      </c>
      <c r="C542" s="24" t="s">
        <v>864</v>
      </c>
      <c r="D542" s="22" t="s">
        <v>966</v>
      </c>
      <c r="E542" s="15" t="s">
        <v>32</v>
      </c>
      <c r="F542" s="23" t="s">
        <v>1476</v>
      </c>
      <c r="G542" s="16">
        <v>1</v>
      </c>
      <c r="H542" s="17">
        <v>3</v>
      </c>
      <c r="I542" s="18">
        <v>4.0000000000000001E-3</v>
      </c>
      <c r="J542" s="16" t="s">
        <v>1477</v>
      </c>
      <c r="K542" s="14" t="s">
        <v>17</v>
      </c>
      <c r="L542" s="44">
        <v>253</v>
      </c>
    </row>
    <row r="543" spans="1:12" ht="15" customHeight="1">
      <c r="A543" s="14" t="s">
        <v>868</v>
      </c>
      <c r="B543" s="22" t="s">
        <v>1409</v>
      </c>
      <c r="C543" s="24" t="s">
        <v>864</v>
      </c>
      <c r="D543" s="22" t="s">
        <v>969</v>
      </c>
      <c r="E543" s="15" t="s">
        <v>32</v>
      </c>
      <c r="F543" s="23" t="s">
        <v>1478</v>
      </c>
      <c r="G543" s="16">
        <v>1</v>
      </c>
      <c r="H543" s="17">
        <v>3</v>
      </c>
      <c r="I543" s="18">
        <v>8.0000000000000002E-3</v>
      </c>
      <c r="J543" s="16" t="s">
        <v>1479</v>
      </c>
      <c r="K543" s="14" t="s">
        <v>17</v>
      </c>
      <c r="L543" s="44">
        <v>315</v>
      </c>
    </row>
    <row r="544" spans="1:12" ht="15" customHeight="1">
      <c r="A544" s="14" t="s">
        <v>868</v>
      </c>
      <c r="B544" s="22" t="s">
        <v>1409</v>
      </c>
      <c r="C544" s="24" t="s">
        <v>864</v>
      </c>
      <c r="D544" s="22" t="s">
        <v>972</v>
      </c>
      <c r="E544" s="15" t="s">
        <v>32</v>
      </c>
      <c r="F544" s="23" t="s">
        <v>1480</v>
      </c>
      <c r="G544" s="16">
        <v>1</v>
      </c>
      <c r="H544" s="17">
        <v>3</v>
      </c>
      <c r="I544" s="18">
        <v>5.0000000000000001E-3</v>
      </c>
      <c r="J544" s="16" t="s">
        <v>1481</v>
      </c>
      <c r="K544" s="14" t="s">
        <v>17</v>
      </c>
      <c r="L544" s="44">
        <v>295</v>
      </c>
    </row>
    <row r="545" spans="1:12" ht="15" customHeight="1">
      <c r="A545" s="14" t="s">
        <v>868</v>
      </c>
      <c r="B545" s="22" t="s">
        <v>1409</v>
      </c>
      <c r="C545" s="24" t="s">
        <v>864</v>
      </c>
      <c r="D545" s="22" t="s">
        <v>975</v>
      </c>
      <c r="E545" s="15" t="s">
        <v>32</v>
      </c>
      <c r="F545" s="23" t="s">
        <v>1482</v>
      </c>
      <c r="G545" s="16">
        <v>1</v>
      </c>
      <c r="H545" s="17">
        <v>3</v>
      </c>
      <c r="I545" s="18">
        <v>8.9999999999999993E-3</v>
      </c>
      <c r="J545" s="16" t="s">
        <v>1483</v>
      </c>
      <c r="K545" s="14" t="s">
        <v>17</v>
      </c>
      <c r="L545" s="44">
        <v>375</v>
      </c>
    </row>
    <row r="546" spans="1:12" ht="15" customHeight="1">
      <c r="A546" s="14" t="s">
        <v>868</v>
      </c>
      <c r="B546" s="22" t="s">
        <v>1409</v>
      </c>
      <c r="C546" s="24" t="s">
        <v>864</v>
      </c>
      <c r="D546" s="22" t="s">
        <v>978</v>
      </c>
      <c r="E546" s="15" t="s">
        <v>32</v>
      </c>
      <c r="F546" s="23" t="s">
        <v>1484</v>
      </c>
      <c r="G546" s="16">
        <v>1</v>
      </c>
      <c r="H546" s="17">
        <v>4</v>
      </c>
      <c r="I546" s="18">
        <v>6.0000000000000001E-3</v>
      </c>
      <c r="J546" s="16" t="s">
        <v>1485</v>
      </c>
      <c r="K546" s="14" t="s">
        <v>17</v>
      </c>
      <c r="L546" s="44">
        <v>380</v>
      </c>
    </row>
    <row r="547" spans="1:12" ht="15" customHeight="1">
      <c r="A547" s="14" t="s">
        <v>868</v>
      </c>
      <c r="B547" s="22" t="s">
        <v>1409</v>
      </c>
      <c r="C547" s="24" t="s">
        <v>864</v>
      </c>
      <c r="D547" s="22" t="s">
        <v>981</v>
      </c>
      <c r="E547" s="15" t="s">
        <v>32</v>
      </c>
      <c r="F547" s="23" t="s">
        <v>1486</v>
      </c>
      <c r="G547" s="16">
        <v>1</v>
      </c>
      <c r="H547" s="17">
        <v>4</v>
      </c>
      <c r="I547" s="18">
        <v>1.2E-2</v>
      </c>
      <c r="J547" s="16" t="s">
        <v>1487</v>
      </c>
      <c r="K547" s="14" t="s">
        <v>17</v>
      </c>
      <c r="L547" s="44">
        <v>491</v>
      </c>
    </row>
    <row r="548" spans="1:12" ht="15" customHeight="1">
      <c r="A548" s="14" t="s">
        <v>868</v>
      </c>
      <c r="B548" s="22" t="s">
        <v>1409</v>
      </c>
      <c r="C548" s="24" t="s">
        <v>864</v>
      </c>
      <c r="D548" s="22" t="s">
        <v>984</v>
      </c>
      <c r="E548" s="15" t="s">
        <v>32</v>
      </c>
      <c r="F548" s="23" t="s">
        <v>1488</v>
      </c>
      <c r="G548" s="16">
        <v>1</v>
      </c>
      <c r="H548" s="17">
        <v>7</v>
      </c>
      <c r="I548" s="18">
        <v>1.0999999999999999E-2</v>
      </c>
      <c r="J548" s="16" t="s">
        <v>1489</v>
      </c>
      <c r="K548" s="14" t="s">
        <v>17</v>
      </c>
      <c r="L548" s="44">
        <v>617</v>
      </c>
    </row>
    <row r="549" spans="1:12" ht="15" customHeight="1">
      <c r="A549" s="14" t="s">
        <v>868</v>
      </c>
      <c r="B549" s="22" t="s">
        <v>1409</v>
      </c>
      <c r="C549" s="24" t="s">
        <v>864</v>
      </c>
      <c r="D549" s="22" t="s">
        <v>987</v>
      </c>
      <c r="E549" s="15" t="s">
        <v>32</v>
      </c>
      <c r="F549" s="23" t="s">
        <v>1490</v>
      </c>
      <c r="G549" s="16">
        <v>1</v>
      </c>
      <c r="H549" s="17">
        <v>7</v>
      </c>
      <c r="I549" s="18">
        <v>2.1999999999999999E-2</v>
      </c>
      <c r="J549" s="16" t="s">
        <v>1491</v>
      </c>
      <c r="K549" s="14" t="s">
        <v>17</v>
      </c>
      <c r="L549" s="44">
        <v>918</v>
      </c>
    </row>
    <row r="550" spans="1:12" ht="15" customHeight="1">
      <c r="A550" s="14" t="s">
        <v>868</v>
      </c>
      <c r="B550" s="22" t="s">
        <v>1492</v>
      </c>
      <c r="C550" s="24" t="s">
        <v>864</v>
      </c>
      <c r="D550" s="22" t="s">
        <v>865</v>
      </c>
      <c r="E550" s="15" t="s">
        <v>1493</v>
      </c>
      <c r="F550" s="23" t="s">
        <v>1494</v>
      </c>
      <c r="G550" s="16">
        <v>1</v>
      </c>
      <c r="H550" s="17">
        <v>3</v>
      </c>
      <c r="I550" s="18">
        <v>5.0000000000000001E-3</v>
      </c>
      <c r="J550" s="16" t="s">
        <v>1495</v>
      </c>
      <c r="K550" s="14" t="s">
        <v>17</v>
      </c>
      <c r="L550" s="44">
        <v>277</v>
      </c>
    </row>
    <row r="551" spans="1:12" ht="15" customHeight="1">
      <c r="A551" s="14" t="s">
        <v>868</v>
      </c>
      <c r="B551" s="22" t="s">
        <v>1492</v>
      </c>
      <c r="C551" s="24" t="s">
        <v>864</v>
      </c>
      <c r="D551" s="22" t="s">
        <v>870</v>
      </c>
      <c r="E551" s="15" t="s">
        <v>1493</v>
      </c>
      <c r="F551" s="23" t="s">
        <v>1496</v>
      </c>
      <c r="G551" s="16">
        <v>1</v>
      </c>
      <c r="H551" s="17">
        <v>3</v>
      </c>
      <c r="I551" s="18">
        <v>8.0000000000000002E-3</v>
      </c>
      <c r="J551" s="16" t="s">
        <v>1497</v>
      </c>
      <c r="K551" s="14" t="s">
        <v>17</v>
      </c>
      <c r="L551" s="44">
        <v>306</v>
      </c>
    </row>
    <row r="552" spans="1:12" ht="15" customHeight="1">
      <c r="A552" s="14" t="s">
        <v>868</v>
      </c>
      <c r="B552" s="22" t="s">
        <v>1492</v>
      </c>
      <c r="C552" s="24" t="s">
        <v>864</v>
      </c>
      <c r="D552" s="22" t="s">
        <v>873</v>
      </c>
      <c r="E552" s="15" t="s">
        <v>1493</v>
      </c>
      <c r="F552" s="23" t="s">
        <v>1498</v>
      </c>
      <c r="G552" s="16">
        <v>1</v>
      </c>
      <c r="H552" s="17">
        <v>3</v>
      </c>
      <c r="I552" s="18">
        <v>5.0000000000000001E-3</v>
      </c>
      <c r="J552" s="16" t="s">
        <v>1499</v>
      </c>
      <c r="K552" s="14" t="s">
        <v>17</v>
      </c>
      <c r="L552" s="44">
        <v>319</v>
      </c>
    </row>
    <row r="553" spans="1:12" ht="15" customHeight="1">
      <c r="A553" s="14" t="s">
        <v>868</v>
      </c>
      <c r="B553" s="22" t="s">
        <v>1492</v>
      </c>
      <c r="C553" s="24" t="s">
        <v>864</v>
      </c>
      <c r="D553" s="22" t="s">
        <v>876</v>
      </c>
      <c r="E553" s="15" t="s">
        <v>1493</v>
      </c>
      <c r="F553" s="23" t="s">
        <v>1500</v>
      </c>
      <c r="G553" s="16">
        <v>1</v>
      </c>
      <c r="H553" s="17">
        <v>3</v>
      </c>
      <c r="I553" s="18">
        <v>5.0000000000000001E-3</v>
      </c>
      <c r="J553" s="16" t="s">
        <v>1501</v>
      </c>
      <c r="K553" s="14" t="s">
        <v>17</v>
      </c>
      <c r="L553" s="44">
        <v>353</v>
      </c>
    </row>
    <row r="554" spans="1:12" ht="15" customHeight="1">
      <c r="A554" s="14" t="s">
        <v>868</v>
      </c>
      <c r="B554" s="22" t="s">
        <v>1492</v>
      </c>
      <c r="C554" s="24" t="s">
        <v>864</v>
      </c>
      <c r="D554" s="22" t="s">
        <v>879</v>
      </c>
      <c r="E554" s="15" t="s">
        <v>1493</v>
      </c>
      <c r="F554" s="23" t="s">
        <v>1502</v>
      </c>
      <c r="G554" s="16">
        <v>1</v>
      </c>
      <c r="H554" s="17">
        <v>3</v>
      </c>
      <c r="I554" s="18">
        <v>5.0000000000000001E-3</v>
      </c>
      <c r="J554" s="16" t="s">
        <v>1503</v>
      </c>
      <c r="K554" s="14" t="s">
        <v>17</v>
      </c>
      <c r="L554" s="44">
        <v>362</v>
      </c>
    </row>
    <row r="555" spans="1:12" ht="15" customHeight="1">
      <c r="A555" s="14" t="s">
        <v>868</v>
      </c>
      <c r="B555" s="22" t="s">
        <v>1492</v>
      </c>
      <c r="C555" s="24" t="s">
        <v>864</v>
      </c>
      <c r="D555" s="22" t="s">
        <v>882</v>
      </c>
      <c r="E555" s="15" t="s">
        <v>1493</v>
      </c>
      <c r="F555" s="23" t="s">
        <v>1504</v>
      </c>
      <c r="G555" s="16">
        <v>1</v>
      </c>
      <c r="H555" s="17">
        <v>3</v>
      </c>
      <c r="I555" s="18">
        <v>8.9999999999999993E-3</v>
      </c>
      <c r="J555" s="16" t="s">
        <v>1505</v>
      </c>
      <c r="K555" s="14" t="s">
        <v>17</v>
      </c>
      <c r="L555" s="44">
        <v>357</v>
      </c>
    </row>
    <row r="556" spans="1:12" ht="15" customHeight="1">
      <c r="A556" s="14" t="s">
        <v>868</v>
      </c>
      <c r="B556" s="22" t="s">
        <v>1492</v>
      </c>
      <c r="C556" s="24" t="s">
        <v>864</v>
      </c>
      <c r="D556" s="22" t="s">
        <v>885</v>
      </c>
      <c r="E556" s="15" t="s">
        <v>1493</v>
      </c>
      <c r="F556" s="23" t="s">
        <v>1506</v>
      </c>
      <c r="G556" s="16">
        <v>1</v>
      </c>
      <c r="H556" s="17">
        <v>4</v>
      </c>
      <c r="I556" s="18">
        <v>6.0000000000000001E-3</v>
      </c>
      <c r="J556" s="16" t="s">
        <v>1507</v>
      </c>
      <c r="K556" s="14" t="s">
        <v>17</v>
      </c>
      <c r="L556" s="44">
        <v>358</v>
      </c>
    </row>
    <row r="557" spans="1:12" ht="15" customHeight="1">
      <c r="A557" s="14" t="s">
        <v>868</v>
      </c>
      <c r="B557" s="22" t="s">
        <v>1492</v>
      </c>
      <c r="C557" s="24" t="s">
        <v>864</v>
      </c>
      <c r="D557" s="22" t="s">
        <v>888</v>
      </c>
      <c r="E557" s="15" t="s">
        <v>1493</v>
      </c>
      <c r="F557" s="23" t="s">
        <v>1508</v>
      </c>
      <c r="G557" s="16">
        <v>1</v>
      </c>
      <c r="H557" s="17">
        <v>4</v>
      </c>
      <c r="I557" s="18">
        <v>6.0000000000000001E-3</v>
      </c>
      <c r="J557" s="16" t="s">
        <v>1509</v>
      </c>
      <c r="K557" s="14" t="s">
        <v>17</v>
      </c>
      <c r="L557" s="44">
        <v>389</v>
      </c>
    </row>
    <row r="558" spans="1:12" ht="15" customHeight="1">
      <c r="A558" s="14" t="s">
        <v>868</v>
      </c>
      <c r="B558" s="22" t="s">
        <v>1492</v>
      </c>
      <c r="C558" s="24" t="s">
        <v>864</v>
      </c>
      <c r="D558" s="22" t="s">
        <v>891</v>
      </c>
      <c r="E558" s="15" t="s">
        <v>1493</v>
      </c>
      <c r="F558" s="23" t="s">
        <v>1510</v>
      </c>
      <c r="G558" s="16">
        <v>1</v>
      </c>
      <c r="H558" s="17">
        <v>4</v>
      </c>
      <c r="I558" s="18">
        <v>6.0000000000000001E-3</v>
      </c>
      <c r="J558" s="16" t="s">
        <v>1511</v>
      </c>
      <c r="K558" s="14" t="s">
        <v>17</v>
      </c>
      <c r="L558" s="44">
        <v>406</v>
      </c>
    </row>
    <row r="559" spans="1:12" ht="15" customHeight="1">
      <c r="A559" s="14" t="s">
        <v>868</v>
      </c>
      <c r="B559" s="22" t="s">
        <v>1492</v>
      </c>
      <c r="C559" s="24" t="s">
        <v>864</v>
      </c>
      <c r="D559" s="22" t="s">
        <v>894</v>
      </c>
      <c r="E559" s="15" t="s">
        <v>1493</v>
      </c>
      <c r="F559" s="23" t="s">
        <v>1512</v>
      </c>
      <c r="G559" s="16">
        <v>1</v>
      </c>
      <c r="H559" s="17">
        <v>3</v>
      </c>
      <c r="I559" s="18">
        <v>6.0000000000000001E-3</v>
      </c>
      <c r="J559" s="16" t="s">
        <v>1513</v>
      </c>
      <c r="K559" s="14" t="s">
        <v>17</v>
      </c>
      <c r="L559" s="44">
        <v>439</v>
      </c>
    </row>
    <row r="560" spans="1:12" ht="15" customHeight="1">
      <c r="A560" s="14" t="s">
        <v>868</v>
      </c>
      <c r="B560" s="22" t="s">
        <v>1492</v>
      </c>
      <c r="C560" s="24" t="s">
        <v>864</v>
      </c>
      <c r="D560" s="22" t="s">
        <v>897</v>
      </c>
      <c r="E560" s="15" t="s">
        <v>1493</v>
      </c>
      <c r="F560" s="23" t="s">
        <v>1514</v>
      </c>
      <c r="G560" s="16">
        <v>1</v>
      </c>
      <c r="H560" s="17">
        <v>4</v>
      </c>
      <c r="I560" s="18">
        <v>6.0000000000000001E-3</v>
      </c>
      <c r="J560" s="16" t="s">
        <v>1515</v>
      </c>
      <c r="K560" s="14" t="s">
        <v>17</v>
      </c>
      <c r="L560" s="44">
        <v>444</v>
      </c>
    </row>
    <row r="561" spans="1:12" ht="15" customHeight="1">
      <c r="A561" s="14" t="s">
        <v>868</v>
      </c>
      <c r="B561" s="22" t="s">
        <v>1492</v>
      </c>
      <c r="C561" s="24" t="s">
        <v>864</v>
      </c>
      <c r="D561" s="22" t="s">
        <v>900</v>
      </c>
      <c r="E561" s="15" t="s">
        <v>1493</v>
      </c>
      <c r="F561" s="23" t="s">
        <v>1516</v>
      </c>
      <c r="G561" s="16">
        <v>1</v>
      </c>
      <c r="H561" s="17">
        <v>4</v>
      </c>
      <c r="I561" s="18">
        <v>1.2E-2</v>
      </c>
      <c r="J561" s="16" t="s">
        <v>1517</v>
      </c>
      <c r="K561" s="14" t="s">
        <v>17</v>
      </c>
      <c r="L561" s="44">
        <v>494</v>
      </c>
    </row>
    <row r="562" spans="1:12" ht="15" customHeight="1">
      <c r="A562" s="14" t="s">
        <v>868</v>
      </c>
      <c r="B562" s="22" t="s">
        <v>1492</v>
      </c>
      <c r="C562" s="24" t="s">
        <v>864</v>
      </c>
      <c r="D562" s="22" t="s">
        <v>903</v>
      </c>
      <c r="E562" s="15" t="s">
        <v>1493</v>
      </c>
      <c r="F562" s="23" t="s">
        <v>1518</v>
      </c>
      <c r="G562" s="16">
        <v>1</v>
      </c>
      <c r="H562" s="17">
        <v>5</v>
      </c>
      <c r="I562" s="18">
        <v>8.0000000000000002E-3</v>
      </c>
      <c r="J562" s="16" t="s">
        <v>1519</v>
      </c>
      <c r="K562" s="14" t="s">
        <v>17</v>
      </c>
      <c r="L562" s="44">
        <v>439</v>
      </c>
    </row>
    <row r="563" spans="1:12" ht="15" customHeight="1">
      <c r="A563" s="14" t="s">
        <v>868</v>
      </c>
      <c r="B563" s="22" t="s">
        <v>1492</v>
      </c>
      <c r="C563" s="24" t="s">
        <v>864</v>
      </c>
      <c r="D563" s="22" t="s">
        <v>906</v>
      </c>
      <c r="E563" s="15" t="s">
        <v>1493</v>
      </c>
      <c r="F563" s="23" t="s">
        <v>1520</v>
      </c>
      <c r="G563" s="16">
        <v>1</v>
      </c>
      <c r="H563" s="17">
        <v>5</v>
      </c>
      <c r="I563" s="18">
        <v>8.0000000000000002E-3</v>
      </c>
      <c r="J563" s="16" t="s">
        <v>1521</v>
      </c>
      <c r="K563" s="14" t="s">
        <v>17</v>
      </c>
      <c r="L563" s="44">
        <v>468</v>
      </c>
    </row>
    <row r="564" spans="1:12" ht="15" customHeight="1">
      <c r="A564" s="14" t="s">
        <v>868</v>
      </c>
      <c r="B564" s="22" t="s">
        <v>1492</v>
      </c>
      <c r="C564" s="24" t="s">
        <v>864</v>
      </c>
      <c r="D564" s="22" t="s">
        <v>909</v>
      </c>
      <c r="E564" s="15" t="s">
        <v>1493</v>
      </c>
      <c r="F564" s="23" t="s">
        <v>1522</v>
      </c>
      <c r="G564" s="16">
        <v>1</v>
      </c>
      <c r="H564" s="17">
        <v>5</v>
      </c>
      <c r="I564" s="18">
        <v>8.0000000000000002E-3</v>
      </c>
      <c r="J564" s="16" t="s">
        <v>1523</v>
      </c>
      <c r="K564" s="14" t="s">
        <v>17</v>
      </c>
      <c r="L564" s="44">
        <v>489</v>
      </c>
    </row>
    <row r="565" spans="1:12" ht="15" customHeight="1">
      <c r="A565" s="14" t="s">
        <v>868</v>
      </c>
      <c r="B565" s="22" t="s">
        <v>1492</v>
      </c>
      <c r="C565" s="24" t="s">
        <v>864</v>
      </c>
      <c r="D565" s="22" t="s">
        <v>912</v>
      </c>
      <c r="E565" s="15" t="s">
        <v>1493</v>
      </c>
      <c r="F565" s="23" t="s">
        <v>1524</v>
      </c>
      <c r="G565" s="16">
        <v>1</v>
      </c>
      <c r="H565" s="17">
        <v>5</v>
      </c>
      <c r="I565" s="18">
        <v>8.0000000000000002E-3</v>
      </c>
      <c r="J565" s="16" t="s">
        <v>1525</v>
      </c>
      <c r="K565" s="14" t="s">
        <v>17</v>
      </c>
      <c r="L565" s="44">
        <v>519</v>
      </c>
    </row>
    <row r="566" spans="1:12" ht="15" customHeight="1">
      <c r="A566" s="14" t="s">
        <v>868</v>
      </c>
      <c r="B566" s="22" t="s">
        <v>1492</v>
      </c>
      <c r="C566" s="24" t="s">
        <v>864</v>
      </c>
      <c r="D566" s="22" t="s">
        <v>915</v>
      </c>
      <c r="E566" s="15" t="s">
        <v>1493</v>
      </c>
      <c r="F566" s="23" t="s">
        <v>1526</v>
      </c>
      <c r="G566" s="16">
        <v>1</v>
      </c>
      <c r="H566" s="17">
        <v>5</v>
      </c>
      <c r="I566" s="18">
        <v>8.0000000000000002E-3</v>
      </c>
      <c r="J566" s="16" t="s">
        <v>1527</v>
      </c>
      <c r="K566" s="14" t="s">
        <v>17</v>
      </c>
      <c r="L566" s="44">
        <v>517</v>
      </c>
    </row>
    <row r="567" spans="1:12" ht="15" customHeight="1">
      <c r="A567" s="14" t="s">
        <v>868</v>
      </c>
      <c r="B567" s="22" t="s">
        <v>1492</v>
      </c>
      <c r="C567" s="24" t="s">
        <v>864</v>
      </c>
      <c r="D567" s="22" t="s">
        <v>918</v>
      </c>
      <c r="E567" s="15" t="s">
        <v>1493</v>
      </c>
      <c r="F567" s="23" t="s">
        <v>1528</v>
      </c>
      <c r="G567" s="16">
        <v>1</v>
      </c>
      <c r="H567" s="17">
        <v>5</v>
      </c>
      <c r="I567" s="18">
        <v>1.4999999999999999E-2</v>
      </c>
      <c r="J567" s="16" t="s">
        <v>1529</v>
      </c>
      <c r="K567" s="14" t="s">
        <v>17</v>
      </c>
      <c r="L567" s="44">
        <v>615</v>
      </c>
    </row>
    <row r="568" spans="1:12" ht="15" customHeight="1">
      <c r="A568" s="14" t="s">
        <v>868</v>
      </c>
      <c r="B568" s="22" t="s">
        <v>1492</v>
      </c>
      <c r="C568" s="24" t="s">
        <v>864</v>
      </c>
      <c r="D568" s="22" t="s">
        <v>921</v>
      </c>
      <c r="E568" s="15" t="s">
        <v>1493</v>
      </c>
      <c r="F568" s="23" t="s">
        <v>1530</v>
      </c>
      <c r="G568" s="16">
        <v>1</v>
      </c>
      <c r="H568" s="17">
        <v>6</v>
      </c>
      <c r="I568" s="18">
        <v>8.9999999999999993E-3</v>
      </c>
      <c r="J568" s="16" t="s">
        <v>1531</v>
      </c>
      <c r="K568" s="14" t="s">
        <v>17</v>
      </c>
      <c r="L568" s="44">
        <v>485</v>
      </c>
    </row>
    <row r="569" spans="1:12" ht="15" customHeight="1">
      <c r="A569" s="14" t="s">
        <v>868</v>
      </c>
      <c r="B569" s="22" t="s">
        <v>1492</v>
      </c>
      <c r="C569" s="24" t="s">
        <v>864</v>
      </c>
      <c r="D569" s="22" t="s">
        <v>924</v>
      </c>
      <c r="E569" s="15" t="s">
        <v>1493</v>
      </c>
      <c r="F569" s="23" t="s">
        <v>1532</v>
      </c>
      <c r="G569" s="16">
        <v>1</v>
      </c>
      <c r="H569" s="17">
        <v>6</v>
      </c>
      <c r="I569" s="18">
        <v>8.9999999999999993E-3</v>
      </c>
      <c r="J569" s="16" t="s">
        <v>1533</v>
      </c>
      <c r="K569" s="14" t="s">
        <v>17</v>
      </c>
      <c r="L569" s="44">
        <v>593</v>
      </c>
    </row>
    <row r="570" spans="1:12" ht="15" customHeight="1">
      <c r="A570" s="14" t="s">
        <v>868</v>
      </c>
      <c r="B570" s="22" t="s">
        <v>1492</v>
      </c>
      <c r="C570" s="24" t="s">
        <v>864</v>
      </c>
      <c r="D570" s="22" t="s">
        <v>927</v>
      </c>
      <c r="E570" s="15" t="s">
        <v>1493</v>
      </c>
      <c r="F570" s="23" t="s">
        <v>1534</v>
      </c>
      <c r="G570" s="16">
        <v>1</v>
      </c>
      <c r="H570" s="17">
        <v>6</v>
      </c>
      <c r="I570" s="18">
        <v>8.9999999999999993E-3</v>
      </c>
      <c r="J570" s="16" t="s">
        <v>1535</v>
      </c>
      <c r="K570" s="14" t="s">
        <v>17</v>
      </c>
      <c r="L570" s="44">
        <v>572</v>
      </c>
    </row>
    <row r="571" spans="1:12" ht="15" customHeight="1">
      <c r="A571" s="14" t="s">
        <v>868</v>
      </c>
      <c r="B571" s="22" t="s">
        <v>1492</v>
      </c>
      <c r="C571" s="24" t="s">
        <v>864</v>
      </c>
      <c r="D571" s="22" t="s">
        <v>930</v>
      </c>
      <c r="E571" s="15" t="s">
        <v>1493</v>
      </c>
      <c r="F571" s="23" t="s">
        <v>1536</v>
      </c>
      <c r="G571" s="16">
        <v>1</v>
      </c>
      <c r="H571" s="17">
        <v>6</v>
      </c>
      <c r="I571" s="18">
        <v>8.9999999999999993E-3</v>
      </c>
      <c r="J571" s="16" t="s">
        <v>1537</v>
      </c>
      <c r="K571" s="14" t="s">
        <v>17</v>
      </c>
      <c r="L571" s="44">
        <v>604</v>
      </c>
    </row>
    <row r="572" spans="1:12" ht="15" customHeight="1">
      <c r="A572" s="14" t="s">
        <v>868</v>
      </c>
      <c r="B572" s="22" t="s">
        <v>1492</v>
      </c>
      <c r="C572" s="24" t="s">
        <v>864</v>
      </c>
      <c r="D572" s="22" t="s">
        <v>933</v>
      </c>
      <c r="E572" s="15" t="s">
        <v>1493</v>
      </c>
      <c r="F572" s="23" t="s">
        <v>1538</v>
      </c>
      <c r="G572" s="16">
        <v>1</v>
      </c>
      <c r="H572" s="17">
        <v>6</v>
      </c>
      <c r="I572" s="18">
        <v>8.9999999999999993E-3</v>
      </c>
      <c r="J572" s="16" t="s">
        <v>1539</v>
      </c>
      <c r="K572" s="14" t="s">
        <v>17</v>
      </c>
      <c r="L572" s="44">
        <v>596</v>
      </c>
    </row>
    <row r="573" spans="1:12" ht="15" customHeight="1">
      <c r="A573" s="14" t="s">
        <v>868</v>
      </c>
      <c r="B573" s="22" t="s">
        <v>1492</v>
      </c>
      <c r="C573" s="24" t="s">
        <v>864</v>
      </c>
      <c r="D573" s="22" t="s">
        <v>936</v>
      </c>
      <c r="E573" s="15" t="s">
        <v>1493</v>
      </c>
      <c r="F573" s="23" t="s">
        <v>1540</v>
      </c>
      <c r="G573" s="16">
        <v>1</v>
      </c>
      <c r="H573" s="17">
        <v>6</v>
      </c>
      <c r="I573" s="18">
        <v>1.4E-2</v>
      </c>
      <c r="J573" s="16" t="s">
        <v>1541</v>
      </c>
      <c r="K573" s="14" t="s">
        <v>17</v>
      </c>
      <c r="L573" s="44">
        <v>690</v>
      </c>
    </row>
    <row r="574" spans="1:12" ht="15" customHeight="1">
      <c r="A574" s="14" t="s">
        <v>868</v>
      </c>
      <c r="B574" s="22" t="s">
        <v>1492</v>
      </c>
      <c r="C574" s="24" t="s">
        <v>864</v>
      </c>
      <c r="D574" s="22" t="s">
        <v>939</v>
      </c>
      <c r="E574" s="15" t="s">
        <v>1493</v>
      </c>
      <c r="F574" s="23" t="s">
        <v>1542</v>
      </c>
      <c r="G574" s="16">
        <v>1</v>
      </c>
      <c r="H574" s="17">
        <v>8</v>
      </c>
      <c r="I574" s="18">
        <v>1.0999999999999999E-2</v>
      </c>
      <c r="J574" s="16" t="s">
        <v>1543</v>
      </c>
      <c r="K574" s="14" t="s">
        <v>17</v>
      </c>
      <c r="L574" s="44">
        <v>626</v>
      </c>
    </row>
    <row r="575" spans="1:12" ht="15" customHeight="1">
      <c r="A575" s="14" t="s">
        <v>868</v>
      </c>
      <c r="B575" s="22" t="s">
        <v>1492</v>
      </c>
      <c r="C575" s="24" t="s">
        <v>864</v>
      </c>
      <c r="D575" s="22" t="s">
        <v>942</v>
      </c>
      <c r="E575" s="15" t="s">
        <v>1493</v>
      </c>
      <c r="F575" s="23" t="s">
        <v>1544</v>
      </c>
      <c r="G575" s="16">
        <v>1</v>
      </c>
      <c r="H575" s="17">
        <v>8</v>
      </c>
      <c r="I575" s="18">
        <v>1.0999999999999999E-2</v>
      </c>
      <c r="J575" s="16" t="s">
        <v>1545</v>
      </c>
      <c r="K575" s="14" t="s">
        <v>17</v>
      </c>
      <c r="L575" s="44">
        <v>745</v>
      </c>
    </row>
    <row r="576" spans="1:12" ht="15" customHeight="1">
      <c r="A576" s="14" t="s">
        <v>868</v>
      </c>
      <c r="B576" s="22" t="s">
        <v>1492</v>
      </c>
      <c r="C576" s="24" t="s">
        <v>864</v>
      </c>
      <c r="D576" s="22" t="s">
        <v>945</v>
      </c>
      <c r="E576" s="15" t="s">
        <v>1493</v>
      </c>
      <c r="F576" s="23" t="s">
        <v>1546</v>
      </c>
      <c r="G576" s="16">
        <v>1</v>
      </c>
      <c r="H576" s="17">
        <v>8</v>
      </c>
      <c r="I576" s="18">
        <v>1.2999999999999999E-2</v>
      </c>
      <c r="J576" s="16" t="s">
        <v>1547</v>
      </c>
      <c r="K576" s="14" t="s">
        <v>17</v>
      </c>
      <c r="L576" s="44">
        <v>742</v>
      </c>
    </row>
    <row r="577" spans="1:12" ht="15" customHeight="1">
      <c r="A577" s="14" t="s">
        <v>868</v>
      </c>
      <c r="B577" s="22" t="s">
        <v>1492</v>
      </c>
      <c r="C577" s="24" t="s">
        <v>864</v>
      </c>
      <c r="D577" s="22" t="s">
        <v>948</v>
      </c>
      <c r="E577" s="15" t="s">
        <v>1493</v>
      </c>
      <c r="F577" s="23" t="s">
        <v>1548</v>
      </c>
      <c r="G577" s="16">
        <v>1</v>
      </c>
      <c r="H577" s="17">
        <v>8</v>
      </c>
      <c r="I577" s="18">
        <v>1.2999999999999999E-2</v>
      </c>
      <c r="J577" s="16" t="s">
        <v>1549</v>
      </c>
      <c r="K577" s="14" t="s">
        <v>17</v>
      </c>
      <c r="L577" s="44">
        <v>771</v>
      </c>
    </row>
    <row r="578" spans="1:12" ht="15" customHeight="1">
      <c r="A578" s="14" t="s">
        <v>868</v>
      </c>
      <c r="B578" s="22" t="s">
        <v>1492</v>
      </c>
      <c r="C578" s="24" t="s">
        <v>864</v>
      </c>
      <c r="D578" s="22" t="s">
        <v>951</v>
      </c>
      <c r="E578" s="15" t="s">
        <v>1493</v>
      </c>
      <c r="F578" s="23" t="s">
        <v>1550</v>
      </c>
      <c r="G578" s="16">
        <v>1</v>
      </c>
      <c r="H578" s="17">
        <v>8</v>
      </c>
      <c r="I578" s="18">
        <v>1.2999999999999999E-2</v>
      </c>
      <c r="J578" s="16" t="s">
        <v>1551</v>
      </c>
      <c r="K578" s="14" t="s">
        <v>17</v>
      </c>
      <c r="L578" s="44">
        <v>756</v>
      </c>
    </row>
    <row r="579" spans="1:12" ht="15" customHeight="1">
      <c r="A579" s="14" t="s">
        <v>868</v>
      </c>
      <c r="B579" s="22" t="s">
        <v>1492</v>
      </c>
      <c r="C579" s="24" t="s">
        <v>864</v>
      </c>
      <c r="D579" s="22" t="s">
        <v>954</v>
      </c>
      <c r="E579" s="15" t="s">
        <v>1493</v>
      </c>
      <c r="F579" s="23" t="s">
        <v>1552</v>
      </c>
      <c r="G579" s="16">
        <v>1</v>
      </c>
      <c r="H579" s="17">
        <v>7</v>
      </c>
      <c r="I579" s="18">
        <v>1.9E-2</v>
      </c>
      <c r="J579" s="16" t="s">
        <v>1553</v>
      </c>
      <c r="K579" s="14" t="s">
        <v>17</v>
      </c>
      <c r="L579" s="44">
        <v>958</v>
      </c>
    </row>
    <row r="580" spans="1:12" ht="15" customHeight="1">
      <c r="A580" s="14" t="s">
        <v>868</v>
      </c>
      <c r="B580" s="22" t="s">
        <v>1492</v>
      </c>
      <c r="C580" s="24" t="s">
        <v>864</v>
      </c>
      <c r="D580" s="22" t="s">
        <v>957</v>
      </c>
      <c r="E580" s="15" t="s">
        <v>1493</v>
      </c>
      <c r="F580" s="23" t="s">
        <v>1554</v>
      </c>
      <c r="G580" s="16">
        <v>1</v>
      </c>
      <c r="H580" s="17">
        <v>4</v>
      </c>
      <c r="I580" s="18">
        <v>7.0000000000000001E-3</v>
      </c>
      <c r="J580" s="16" t="s">
        <v>1555</v>
      </c>
      <c r="K580" s="14" t="s">
        <v>17</v>
      </c>
      <c r="L580" s="44">
        <v>400</v>
      </c>
    </row>
    <row r="581" spans="1:12" ht="15" customHeight="1">
      <c r="A581" s="14" t="s">
        <v>868</v>
      </c>
      <c r="B581" s="22" t="s">
        <v>1492</v>
      </c>
      <c r="C581" s="24" t="s">
        <v>864</v>
      </c>
      <c r="D581" s="22" t="s">
        <v>960</v>
      </c>
      <c r="E581" s="15" t="s">
        <v>1493</v>
      </c>
      <c r="F581" s="23" t="s">
        <v>1556</v>
      </c>
      <c r="G581" s="16">
        <v>1</v>
      </c>
      <c r="H581" s="17">
        <v>1</v>
      </c>
      <c r="I581" s="18">
        <v>2E-3</v>
      </c>
      <c r="J581" s="16" t="s">
        <v>1557</v>
      </c>
      <c r="K581" s="14" t="s">
        <v>17</v>
      </c>
      <c r="L581" s="44">
        <v>119</v>
      </c>
    </row>
    <row r="582" spans="1:12" ht="15" customHeight="1">
      <c r="A582" s="14" t="s">
        <v>868</v>
      </c>
      <c r="B582" s="22" t="s">
        <v>1492</v>
      </c>
      <c r="C582" s="24" t="s">
        <v>864</v>
      </c>
      <c r="D582" s="22" t="s">
        <v>963</v>
      </c>
      <c r="E582" s="15" t="s">
        <v>1493</v>
      </c>
      <c r="F582" s="23" t="s">
        <v>1558</v>
      </c>
      <c r="G582" s="16">
        <v>1</v>
      </c>
      <c r="H582" s="17">
        <v>2</v>
      </c>
      <c r="I582" s="18">
        <v>2E-3</v>
      </c>
      <c r="J582" s="16" t="s">
        <v>1559</v>
      </c>
      <c r="K582" s="14" t="s">
        <v>17</v>
      </c>
      <c r="L582" s="44">
        <v>155</v>
      </c>
    </row>
    <row r="583" spans="1:12" ht="15" customHeight="1">
      <c r="A583" s="14" t="s">
        <v>868</v>
      </c>
      <c r="B583" s="22" t="s">
        <v>1492</v>
      </c>
      <c r="C583" s="24" t="s">
        <v>864</v>
      </c>
      <c r="D583" s="22" t="s">
        <v>966</v>
      </c>
      <c r="E583" s="15" t="s">
        <v>1493</v>
      </c>
      <c r="F583" s="23" t="s">
        <v>1560</v>
      </c>
      <c r="G583" s="16">
        <v>1</v>
      </c>
      <c r="H583" s="17">
        <v>3</v>
      </c>
      <c r="I583" s="18">
        <v>4.0000000000000001E-3</v>
      </c>
      <c r="J583" s="16" t="s">
        <v>1561</v>
      </c>
      <c r="K583" s="14" t="s">
        <v>17</v>
      </c>
      <c r="L583" s="44">
        <v>253</v>
      </c>
    </row>
    <row r="584" spans="1:12" ht="15" customHeight="1">
      <c r="A584" s="14" t="s">
        <v>868</v>
      </c>
      <c r="B584" s="22" t="s">
        <v>1492</v>
      </c>
      <c r="C584" s="24" t="s">
        <v>864</v>
      </c>
      <c r="D584" s="22" t="s">
        <v>969</v>
      </c>
      <c r="E584" s="15" t="s">
        <v>1493</v>
      </c>
      <c r="F584" s="23" t="s">
        <v>1562</v>
      </c>
      <c r="G584" s="16">
        <v>1</v>
      </c>
      <c r="H584" s="17">
        <v>3</v>
      </c>
      <c r="I584" s="18">
        <v>8.0000000000000002E-3</v>
      </c>
      <c r="J584" s="16" t="s">
        <v>1563</v>
      </c>
      <c r="K584" s="14" t="s">
        <v>17</v>
      </c>
      <c r="L584" s="44">
        <v>315</v>
      </c>
    </row>
    <row r="585" spans="1:12" ht="15" customHeight="1">
      <c r="A585" s="14" t="s">
        <v>868</v>
      </c>
      <c r="B585" s="22" t="s">
        <v>1492</v>
      </c>
      <c r="C585" s="24" t="s">
        <v>864</v>
      </c>
      <c r="D585" s="22" t="s">
        <v>972</v>
      </c>
      <c r="E585" s="15" t="s">
        <v>1493</v>
      </c>
      <c r="F585" s="23" t="s">
        <v>1564</v>
      </c>
      <c r="G585" s="16">
        <v>1</v>
      </c>
      <c r="H585" s="17">
        <v>3</v>
      </c>
      <c r="I585" s="18">
        <v>5.0000000000000001E-3</v>
      </c>
      <c r="J585" s="16" t="s">
        <v>1565</v>
      </c>
      <c r="K585" s="14" t="s">
        <v>17</v>
      </c>
      <c r="L585" s="44">
        <v>295</v>
      </c>
    </row>
    <row r="586" spans="1:12" ht="15" customHeight="1">
      <c r="A586" s="14" t="s">
        <v>868</v>
      </c>
      <c r="B586" s="22" t="s">
        <v>1492</v>
      </c>
      <c r="C586" s="24" t="s">
        <v>864</v>
      </c>
      <c r="D586" s="22" t="s">
        <v>975</v>
      </c>
      <c r="E586" s="15" t="s">
        <v>1493</v>
      </c>
      <c r="F586" s="23" t="s">
        <v>1566</v>
      </c>
      <c r="G586" s="16">
        <v>1</v>
      </c>
      <c r="H586" s="17">
        <v>3</v>
      </c>
      <c r="I586" s="18">
        <v>8.9999999999999993E-3</v>
      </c>
      <c r="J586" s="16" t="s">
        <v>1567</v>
      </c>
      <c r="K586" s="14" t="s">
        <v>17</v>
      </c>
      <c r="L586" s="44">
        <v>375</v>
      </c>
    </row>
    <row r="587" spans="1:12" ht="15" customHeight="1">
      <c r="A587" s="14" t="s">
        <v>868</v>
      </c>
      <c r="B587" s="22" t="s">
        <v>1492</v>
      </c>
      <c r="C587" s="24" t="s">
        <v>864</v>
      </c>
      <c r="D587" s="22" t="s">
        <v>978</v>
      </c>
      <c r="E587" s="15" t="s">
        <v>1493</v>
      </c>
      <c r="F587" s="23" t="s">
        <v>1568</v>
      </c>
      <c r="G587" s="16">
        <v>1</v>
      </c>
      <c r="H587" s="17">
        <v>4</v>
      </c>
      <c r="I587" s="18">
        <v>6.0000000000000001E-3</v>
      </c>
      <c r="J587" s="16" t="s">
        <v>1569</v>
      </c>
      <c r="K587" s="14" t="s">
        <v>17</v>
      </c>
      <c r="L587" s="44">
        <v>380</v>
      </c>
    </row>
    <row r="588" spans="1:12" ht="15" customHeight="1">
      <c r="A588" s="14" t="s">
        <v>868</v>
      </c>
      <c r="B588" s="22" t="s">
        <v>1492</v>
      </c>
      <c r="C588" s="24" t="s">
        <v>864</v>
      </c>
      <c r="D588" s="22" t="s">
        <v>981</v>
      </c>
      <c r="E588" s="15" t="s">
        <v>1493</v>
      </c>
      <c r="F588" s="23" t="s">
        <v>1570</v>
      </c>
      <c r="G588" s="16">
        <v>1</v>
      </c>
      <c r="H588" s="17">
        <v>4</v>
      </c>
      <c r="I588" s="18">
        <v>1.2E-2</v>
      </c>
      <c r="J588" s="16" t="s">
        <v>1571</v>
      </c>
      <c r="K588" s="14" t="s">
        <v>17</v>
      </c>
      <c r="L588" s="44">
        <v>491</v>
      </c>
    </row>
    <row r="589" spans="1:12" ht="15" customHeight="1">
      <c r="A589" s="14" t="s">
        <v>868</v>
      </c>
      <c r="B589" s="22" t="s">
        <v>1492</v>
      </c>
      <c r="C589" s="24" t="s">
        <v>864</v>
      </c>
      <c r="D589" s="22" t="s">
        <v>984</v>
      </c>
      <c r="E589" s="15" t="s">
        <v>1493</v>
      </c>
      <c r="F589" s="23" t="s">
        <v>1572</v>
      </c>
      <c r="G589" s="16">
        <v>1</v>
      </c>
      <c r="H589" s="17">
        <v>7</v>
      </c>
      <c r="I589" s="18">
        <v>1.0999999999999999E-2</v>
      </c>
      <c r="J589" s="16" t="s">
        <v>1573</v>
      </c>
      <c r="K589" s="14" t="s">
        <v>17</v>
      </c>
      <c r="L589" s="44">
        <v>617</v>
      </c>
    </row>
    <row r="590" spans="1:12" ht="15" customHeight="1">
      <c r="A590" s="14" t="s">
        <v>868</v>
      </c>
      <c r="B590" s="22" t="s">
        <v>1492</v>
      </c>
      <c r="C590" s="24" t="s">
        <v>864</v>
      </c>
      <c r="D590" s="22" t="s">
        <v>987</v>
      </c>
      <c r="E590" s="15" t="s">
        <v>1493</v>
      </c>
      <c r="F590" s="23" t="s">
        <v>1574</v>
      </c>
      <c r="G590" s="16">
        <v>1</v>
      </c>
      <c r="H590" s="17">
        <v>7</v>
      </c>
      <c r="I590" s="18">
        <v>2.1999999999999999E-2</v>
      </c>
      <c r="J590" s="16" t="s">
        <v>1575</v>
      </c>
      <c r="K590" s="14" t="s">
        <v>17</v>
      </c>
      <c r="L590" s="44">
        <v>918</v>
      </c>
    </row>
    <row r="591" spans="1:12" ht="15" customHeight="1">
      <c r="A591" s="14" t="s">
        <v>868</v>
      </c>
      <c r="B591" s="22" t="s">
        <v>1576</v>
      </c>
      <c r="C591" s="24" t="s">
        <v>864</v>
      </c>
      <c r="D591" s="22" t="s">
        <v>865</v>
      </c>
      <c r="E591" s="15" t="s">
        <v>1577</v>
      </c>
      <c r="F591" s="23" t="s">
        <v>1578</v>
      </c>
      <c r="G591" s="16">
        <v>1</v>
      </c>
      <c r="H591" s="17">
        <v>3</v>
      </c>
      <c r="I591" s="18">
        <v>5.0000000000000001E-3</v>
      </c>
      <c r="J591" s="16" t="s">
        <v>1579</v>
      </c>
      <c r="K591" s="14" t="s">
        <v>17</v>
      </c>
      <c r="L591" s="44">
        <v>277</v>
      </c>
    </row>
    <row r="592" spans="1:12" ht="15" customHeight="1">
      <c r="A592" s="14" t="s">
        <v>868</v>
      </c>
      <c r="B592" s="22" t="s">
        <v>1576</v>
      </c>
      <c r="C592" s="24" t="s">
        <v>864</v>
      </c>
      <c r="D592" s="22" t="s">
        <v>870</v>
      </c>
      <c r="E592" s="15" t="s">
        <v>1577</v>
      </c>
      <c r="F592" s="23" t="s">
        <v>1580</v>
      </c>
      <c r="G592" s="16">
        <v>1</v>
      </c>
      <c r="H592" s="17">
        <v>3</v>
      </c>
      <c r="I592" s="18">
        <v>8.0000000000000002E-3</v>
      </c>
      <c r="J592" s="16" t="s">
        <v>1581</v>
      </c>
      <c r="K592" s="14" t="s">
        <v>17</v>
      </c>
      <c r="L592" s="44">
        <v>306</v>
      </c>
    </row>
    <row r="593" spans="1:12" ht="15" customHeight="1">
      <c r="A593" s="14" t="s">
        <v>868</v>
      </c>
      <c r="B593" s="22" t="s">
        <v>1576</v>
      </c>
      <c r="C593" s="24" t="s">
        <v>864</v>
      </c>
      <c r="D593" s="22" t="s">
        <v>873</v>
      </c>
      <c r="E593" s="15" t="s">
        <v>1577</v>
      </c>
      <c r="F593" s="23" t="s">
        <v>1582</v>
      </c>
      <c r="G593" s="16">
        <v>1</v>
      </c>
      <c r="H593" s="17">
        <v>3</v>
      </c>
      <c r="I593" s="18">
        <v>5.0000000000000001E-3</v>
      </c>
      <c r="J593" s="16" t="s">
        <v>1583</v>
      </c>
      <c r="K593" s="14" t="s">
        <v>17</v>
      </c>
      <c r="L593" s="44">
        <v>319</v>
      </c>
    </row>
    <row r="594" spans="1:12" ht="15" customHeight="1">
      <c r="A594" s="14" t="s">
        <v>868</v>
      </c>
      <c r="B594" s="22" t="s">
        <v>1576</v>
      </c>
      <c r="C594" s="24" t="s">
        <v>864</v>
      </c>
      <c r="D594" s="22" t="s">
        <v>876</v>
      </c>
      <c r="E594" s="15" t="s">
        <v>1577</v>
      </c>
      <c r="F594" s="23" t="s">
        <v>1584</v>
      </c>
      <c r="G594" s="16">
        <v>1</v>
      </c>
      <c r="H594" s="17">
        <v>3</v>
      </c>
      <c r="I594" s="18">
        <v>5.0000000000000001E-3</v>
      </c>
      <c r="J594" s="16" t="s">
        <v>1585</v>
      </c>
      <c r="K594" s="14" t="s">
        <v>17</v>
      </c>
      <c r="L594" s="44">
        <v>353</v>
      </c>
    </row>
    <row r="595" spans="1:12" ht="15" customHeight="1">
      <c r="A595" s="14" t="s">
        <v>868</v>
      </c>
      <c r="B595" s="22" t="s">
        <v>1576</v>
      </c>
      <c r="C595" s="24" t="s">
        <v>864</v>
      </c>
      <c r="D595" s="22" t="s">
        <v>879</v>
      </c>
      <c r="E595" s="15" t="s">
        <v>1577</v>
      </c>
      <c r="F595" s="23" t="s">
        <v>1586</v>
      </c>
      <c r="G595" s="16">
        <v>1</v>
      </c>
      <c r="H595" s="17">
        <v>3</v>
      </c>
      <c r="I595" s="18">
        <v>5.0000000000000001E-3</v>
      </c>
      <c r="J595" s="16" t="s">
        <v>1587</v>
      </c>
      <c r="K595" s="14" t="s">
        <v>17</v>
      </c>
      <c r="L595" s="44">
        <v>362</v>
      </c>
    </row>
    <row r="596" spans="1:12" ht="15" customHeight="1">
      <c r="A596" s="14" t="s">
        <v>868</v>
      </c>
      <c r="B596" s="22" t="s">
        <v>1576</v>
      </c>
      <c r="C596" s="24" t="s">
        <v>864</v>
      </c>
      <c r="D596" s="22" t="s">
        <v>882</v>
      </c>
      <c r="E596" s="15" t="s">
        <v>1577</v>
      </c>
      <c r="F596" s="23" t="s">
        <v>1588</v>
      </c>
      <c r="G596" s="16">
        <v>1</v>
      </c>
      <c r="H596" s="17">
        <v>3</v>
      </c>
      <c r="I596" s="18">
        <v>8.9999999999999993E-3</v>
      </c>
      <c r="J596" s="16" t="s">
        <v>1589</v>
      </c>
      <c r="K596" s="14" t="s">
        <v>17</v>
      </c>
      <c r="L596" s="44">
        <v>357</v>
      </c>
    </row>
    <row r="597" spans="1:12" ht="15" customHeight="1">
      <c r="A597" s="14" t="s">
        <v>868</v>
      </c>
      <c r="B597" s="22" t="s">
        <v>1576</v>
      </c>
      <c r="C597" s="24" t="s">
        <v>864</v>
      </c>
      <c r="D597" s="22" t="s">
        <v>885</v>
      </c>
      <c r="E597" s="15" t="s">
        <v>1577</v>
      </c>
      <c r="F597" s="23" t="s">
        <v>1590</v>
      </c>
      <c r="G597" s="16">
        <v>1</v>
      </c>
      <c r="H597" s="17">
        <v>4</v>
      </c>
      <c r="I597" s="18">
        <v>6.0000000000000001E-3</v>
      </c>
      <c r="J597" s="16" t="s">
        <v>1591</v>
      </c>
      <c r="K597" s="14" t="s">
        <v>17</v>
      </c>
      <c r="L597" s="44">
        <v>358</v>
      </c>
    </row>
    <row r="598" spans="1:12" ht="15" customHeight="1">
      <c r="A598" s="14" t="s">
        <v>868</v>
      </c>
      <c r="B598" s="22" t="s">
        <v>1576</v>
      </c>
      <c r="C598" s="24" t="s">
        <v>864</v>
      </c>
      <c r="D598" s="22" t="s">
        <v>888</v>
      </c>
      <c r="E598" s="15" t="s">
        <v>1577</v>
      </c>
      <c r="F598" s="23" t="s">
        <v>1592</v>
      </c>
      <c r="G598" s="16">
        <v>1</v>
      </c>
      <c r="H598" s="17">
        <v>4</v>
      </c>
      <c r="I598" s="18">
        <v>6.0000000000000001E-3</v>
      </c>
      <c r="J598" s="16" t="s">
        <v>1593</v>
      </c>
      <c r="K598" s="14" t="s">
        <v>17</v>
      </c>
      <c r="L598" s="44">
        <v>389</v>
      </c>
    </row>
    <row r="599" spans="1:12" ht="15" customHeight="1">
      <c r="A599" s="14" t="s">
        <v>868</v>
      </c>
      <c r="B599" s="22" t="s">
        <v>1576</v>
      </c>
      <c r="C599" s="24" t="s">
        <v>864</v>
      </c>
      <c r="D599" s="22" t="s">
        <v>891</v>
      </c>
      <c r="E599" s="15" t="s">
        <v>1577</v>
      </c>
      <c r="F599" s="23" t="s">
        <v>1594</v>
      </c>
      <c r="G599" s="16">
        <v>1</v>
      </c>
      <c r="H599" s="17">
        <v>4</v>
      </c>
      <c r="I599" s="18">
        <v>6.0000000000000001E-3</v>
      </c>
      <c r="J599" s="16" t="s">
        <v>1595</v>
      </c>
      <c r="K599" s="14" t="s">
        <v>17</v>
      </c>
      <c r="L599" s="44">
        <v>406</v>
      </c>
    </row>
    <row r="600" spans="1:12" ht="15" customHeight="1">
      <c r="A600" s="14" t="s">
        <v>868</v>
      </c>
      <c r="B600" s="22" t="s">
        <v>1576</v>
      </c>
      <c r="C600" s="24" t="s">
        <v>864</v>
      </c>
      <c r="D600" s="22" t="s">
        <v>894</v>
      </c>
      <c r="E600" s="15" t="s">
        <v>1577</v>
      </c>
      <c r="F600" s="23" t="s">
        <v>1596</v>
      </c>
      <c r="G600" s="16">
        <v>1</v>
      </c>
      <c r="H600" s="17">
        <v>3</v>
      </c>
      <c r="I600" s="18">
        <v>6.0000000000000001E-3</v>
      </c>
      <c r="J600" s="16" t="s">
        <v>1597</v>
      </c>
      <c r="K600" s="14" t="s">
        <v>17</v>
      </c>
      <c r="L600" s="44">
        <v>439</v>
      </c>
    </row>
    <row r="601" spans="1:12" ht="15" customHeight="1">
      <c r="A601" s="14" t="s">
        <v>868</v>
      </c>
      <c r="B601" s="22" t="s">
        <v>1576</v>
      </c>
      <c r="C601" s="24" t="s">
        <v>864</v>
      </c>
      <c r="D601" s="22" t="s">
        <v>897</v>
      </c>
      <c r="E601" s="15" t="s">
        <v>1577</v>
      </c>
      <c r="F601" s="23" t="s">
        <v>1598</v>
      </c>
      <c r="G601" s="16">
        <v>1</v>
      </c>
      <c r="H601" s="17">
        <v>4</v>
      </c>
      <c r="I601" s="18">
        <v>6.0000000000000001E-3</v>
      </c>
      <c r="J601" s="16" t="s">
        <v>1599</v>
      </c>
      <c r="K601" s="14" t="s">
        <v>17</v>
      </c>
      <c r="L601" s="44">
        <v>444</v>
      </c>
    </row>
    <row r="602" spans="1:12" ht="15" customHeight="1">
      <c r="A602" s="14" t="s">
        <v>868</v>
      </c>
      <c r="B602" s="22" t="s">
        <v>1576</v>
      </c>
      <c r="C602" s="24" t="s">
        <v>864</v>
      </c>
      <c r="D602" s="22" t="s">
        <v>900</v>
      </c>
      <c r="E602" s="15" t="s">
        <v>1577</v>
      </c>
      <c r="F602" s="23" t="s">
        <v>1600</v>
      </c>
      <c r="G602" s="16">
        <v>1</v>
      </c>
      <c r="H602" s="17">
        <v>4</v>
      </c>
      <c r="I602" s="18">
        <v>1.2E-2</v>
      </c>
      <c r="J602" s="16" t="s">
        <v>1601</v>
      </c>
      <c r="K602" s="14" t="s">
        <v>17</v>
      </c>
      <c r="L602" s="44">
        <v>494</v>
      </c>
    </row>
    <row r="603" spans="1:12" ht="15" customHeight="1">
      <c r="A603" s="14" t="s">
        <v>868</v>
      </c>
      <c r="B603" s="22" t="s">
        <v>1576</v>
      </c>
      <c r="C603" s="24" t="s">
        <v>864</v>
      </c>
      <c r="D603" s="22" t="s">
        <v>903</v>
      </c>
      <c r="E603" s="15" t="s">
        <v>1577</v>
      </c>
      <c r="F603" s="23" t="s">
        <v>1602</v>
      </c>
      <c r="G603" s="16">
        <v>1</v>
      </c>
      <c r="H603" s="17">
        <v>5</v>
      </c>
      <c r="I603" s="18">
        <v>8.0000000000000002E-3</v>
      </c>
      <c r="J603" s="16" t="s">
        <v>1603</v>
      </c>
      <c r="K603" s="14" t="s">
        <v>17</v>
      </c>
      <c r="L603" s="44">
        <v>439</v>
      </c>
    </row>
    <row r="604" spans="1:12" ht="15" customHeight="1">
      <c r="A604" s="14" t="s">
        <v>868</v>
      </c>
      <c r="B604" s="22" t="s">
        <v>1576</v>
      </c>
      <c r="C604" s="24" t="s">
        <v>864</v>
      </c>
      <c r="D604" s="22" t="s">
        <v>906</v>
      </c>
      <c r="E604" s="15" t="s">
        <v>1577</v>
      </c>
      <c r="F604" s="23" t="s">
        <v>1604</v>
      </c>
      <c r="G604" s="16">
        <v>1</v>
      </c>
      <c r="H604" s="17">
        <v>5</v>
      </c>
      <c r="I604" s="18">
        <v>8.0000000000000002E-3</v>
      </c>
      <c r="J604" s="16" t="s">
        <v>1605</v>
      </c>
      <c r="K604" s="14" t="s">
        <v>17</v>
      </c>
      <c r="L604" s="44">
        <v>468</v>
      </c>
    </row>
    <row r="605" spans="1:12" ht="15" customHeight="1">
      <c r="A605" s="14" t="s">
        <v>868</v>
      </c>
      <c r="B605" s="22" t="s">
        <v>1576</v>
      </c>
      <c r="C605" s="24" t="s">
        <v>864</v>
      </c>
      <c r="D605" s="22" t="s">
        <v>909</v>
      </c>
      <c r="E605" s="15" t="s">
        <v>1577</v>
      </c>
      <c r="F605" s="23" t="s">
        <v>1606</v>
      </c>
      <c r="G605" s="16">
        <v>1</v>
      </c>
      <c r="H605" s="17">
        <v>5</v>
      </c>
      <c r="I605" s="18">
        <v>8.0000000000000002E-3</v>
      </c>
      <c r="J605" s="16" t="s">
        <v>1607</v>
      </c>
      <c r="K605" s="14" t="s">
        <v>17</v>
      </c>
      <c r="L605" s="44">
        <v>489</v>
      </c>
    </row>
    <row r="606" spans="1:12" ht="15" customHeight="1">
      <c r="A606" s="14" t="s">
        <v>868</v>
      </c>
      <c r="B606" s="22" t="s">
        <v>1576</v>
      </c>
      <c r="C606" s="24" t="s">
        <v>864</v>
      </c>
      <c r="D606" s="22" t="s">
        <v>912</v>
      </c>
      <c r="E606" s="15" t="s">
        <v>1577</v>
      </c>
      <c r="F606" s="23" t="s">
        <v>1608</v>
      </c>
      <c r="G606" s="16">
        <v>1</v>
      </c>
      <c r="H606" s="17">
        <v>5</v>
      </c>
      <c r="I606" s="18">
        <v>8.0000000000000002E-3</v>
      </c>
      <c r="J606" s="16" t="s">
        <v>1609</v>
      </c>
      <c r="K606" s="14" t="s">
        <v>17</v>
      </c>
      <c r="L606" s="44">
        <v>519</v>
      </c>
    </row>
    <row r="607" spans="1:12" ht="15" customHeight="1">
      <c r="A607" s="14" t="s">
        <v>868</v>
      </c>
      <c r="B607" s="22" t="s">
        <v>1576</v>
      </c>
      <c r="C607" s="24" t="s">
        <v>864</v>
      </c>
      <c r="D607" s="22" t="s">
        <v>915</v>
      </c>
      <c r="E607" s="15" t="s">
        <v>1577</v>
      </c>
      <c r="F607" s="23" t="s">
        <v>1610</v>
      </c>
      <c r="G607" s="16">
        <v>1</v>
      </c>
      <c r="H607" s="17">
        <v>5</v>
      </c>
      <c r="I607" s="18">
        <v>8.0000000000000002E-3</v>
      </c>
      <c r="J607" s="16" t="s">
        <v>1611</v>
      </c>
      <c r="K607" s="14" t="s">
        <v>17</v>
      </c>
      <c r="L607" s="44">
        <v>517</v>
      </c>
    </row>
    <row r="608" spans="1:12" ht="15" customHeight="1">
      <c r="A608" s="14" t="s">
        <v>868</v>
      </c>
      <c r="B608" s="22" t="s">
        <v>1576</v>
      </c>
      <c r="C608" s="24" t="s">
        <v>864</v>
      </c>
      <c r="D608" s="22" t="s">
        <v>918</v>
      </c>
      <c r="E608" s="15" t="s">
        <v>1577</v>
      </c>
      <c r="F608" s="23" t="s">
        <v>1612</v>
      </c>
      <c r="G608" s="16">
        <v>1</v>
      </c>
      <c r="H608" s="17">
        <v>5</v>
      </c>
      <c r="I608" s="18">
        <v>1.4999999999999999E-2</v>
      </c>
      <c r="J608" s="16" t="s">
        <v>1613</v>
      </c>
      <c r="K608" s="14" t="s">
        <v>17</v>
      </c>
      <c r="L608" s="44">
        <v>615</v>
      </c>
    </row>
    <row r="609" spans="1:12" ht="15" customHeight="1">
      <c r="A609" s="14" t="s">
        <v>868</v>
      </c>
      <c r="B609" s="22" t="s">
        <v>1576</v>
      </c>
      <c r="C609" s="24" t="s">
        <v>864</v>
      </c>
      <c r="D609" s="22" t="s">
        <v>921</v>
      </c>
      <c r="E609" s="15" t="s">
        <v>1577</v>
      </c>
      <c r="F609" s="23" t="s">
        <v>1614</v>
      </c>
      <c r="G609" s="16">
        <v>1</v>
      </c>
      <c r="H609" s="17">
        <v>6</v>
      </c>
      <c r="I609" s="18">
        <v>8.9999999999999993E-3</v>
      </c>
      <c r="J609" s="16" t="s">
        <v>1615</v>
      </c>
      <c r="K609" s="14" t="s">
        <v>17</v>
      </c>
      <c r="L609" s="44">
        <v>485</v>
      </c>
    </row>
    <row r="610" spans="1:12" ht="15" customHeight="1">
      <c r="A610" s="14" t="s">
        <v>868</v>
      </c>
      <c r="B610" s="22" t="s">
        <v>1576</v>
      </c>
      <c r="C610" s="24" t="s">
        <v>864</v>
      </c>
      <c r="D610" s="22" t="s">
        <v>924</v>
      </c>
      <c r="E610" s="15" t="s">
        <v>1577</v>
      </c>
      <c r="F610" s="23" t="s">
        <v>1616</v>
      </c>
      <c r="G610" s="16">
        <v>1</v>
      </c>
      <c r="H610" s="17">
        <v>6</v>
      </c>
      <c r="I610" s="18">
        <v>8.9999999999999993E-3</v>
      </c>
      <c r="J610" s="16" t="s">
        <v>1617</v>
      </c>
      <c r="K610" s="14" t="s">
        <v>17</v>
      </c>
      <c r="L610" s="44">
        <v>593</v>
      </c>
    </row>
    <row r="611" spans="1:12" ht="15" customHeight="1">
      <c r="A611" s="14" t="s">
        <v>868</v>
      </c>
      <c r="B611" s="22" t="s">
        <v>1576</v>
      </c>
      <c r="C611" s="24" t="s">
        <v>864</v>
      </c>
      <c r="D611" s="22" t="s">
        <v>927</v>
      </c>
      <c r="E611" s="15" t="s">
        <v>1577</v>
      </c>
      <c r="F611" s="23" t="s">
        <v>1618</v>
      </c>
      <c r="G611" s="16">
        <v>1</v>
      </c>
      <c r="H611" s="17">
        <v>6</v>
      </c>
      <c r="I611" s="18">
        <v>8.9999999999999993E-3</v>
      </c>
      <c r="J611" s="16" t="s">
        <v>1619</v>
      </c>
      <c r="K611" s="14" t="s">
        <v>17</v>
      </c>
      <c r="L611" s="44">
        <v>572</v>
      </c>
    </row>
    <row r="612" spans="1:12" ht="15" customHeight="1">
      <c r="A612" s="14" t="s">
        <v>868</v>
      </c>
      <c r="B612" s="22" t="s">
        <v>1576</v>
      </c>
      <c r="C612" s="24" t="s">
        <v>864</v>
      </c>
      <c r="D612" s="22" t="s">
        <v>930</v>
      </c>
      <c r="E612" s="15" t="s">
        <v>1577</v>
      </c>
      <c r="F612" s="23" t="s">
        <v>1620</v>
      </c>
      <c r="G612" s="16">
        <v>1</v>
      </c>
      <c r="H612" s="17">
        <v>6</v>
      </c>
      <c r="I612" s="18">
        <v>8.9999999999999993E-3</v>
      </c>
      <c r="J612" s="16" t="s">
        <v>1621</v>
      </c>
      <c r="K612" s="14" t="s">
        <v>17</v>
      </c>
      <c r="L612" s="44">
        <v>604</v>
      </c>
    </row>
    <row r="613" spans="1:12" ht="15" customHeight="1">
      <c r="A613" s="14" t="s">
        <v>868</v>
      </c>
      <c r="B613" s="22" t="s">
        <v>1576</v>
      </c>
      <c r="C613" s="24" t="s">
        <v>864</v>
      </c>
      <c r="D613" s="22" t="s">
        <v>933</v>
      </c>
      <c r="E613" s="15" t="s">
        <v>1577</v>
      </c>
      <c r="F613" s="23" t="s">
        <v>1622</v>
      </c>
      <c r="G613" s="16">
        <v>1</v>
      </c>
      <c r="H613" s="17">
        <v>6</v>
      </c>
      <c r="I613" s="18">
        <v>8.9999999999999993E-3</v>
      </c>
      <c r="J613" s="16" t="s">
        <v>1623</v>
      </c>
      <c r="K613" s="14" t="s">
        <v>17</v>
      </c>
      <c r="L613" s="44">
        <v>596</v>
      </c>
    </row>
    <row r="614" spans="1:12" ht="15" customHeight="1">
      <c r="A614" s="14" t="s">
        <v>868</v>
      </c>
      <c r="B614" s="22" t="s">
        <v>1576</v>
      </c>
      <c r="C614" s="24" t="s">
        <v>864</v>
      </c>
      <c r="D614" s="22" t="s">
        <v>936</v>
      </c>
      <c r="E614" s="15" t="s">
        <v>1577</v>
      </c>
      <c r="F614" s="23" t="s">
        <v>1624</v>
      </c>
      <c r="G614" s="16">
        <v>1</v>
      </c>
      <c r="H614" s="17">
        <v>6</v>
      </c>
      <c r="I614" s="18">
        <v>1.4E-2</v>
      </c>
      <c r="J614" s="16" t="s">
        <v>1625</v>
      </c>
      <c r="K614" s="14" t="s">
        <v>17</v>
      </c>
      <c r="L614" s="44">
        <v>690</v>
      </c>
    </row>
    <row r="615" spans="1:12" ht="15" customHeight="1">
      <c r="A615" s="14" t="s">
        <v>868</v>
      </c>
      <c r="B615" s="22" t="s">
        <v>1576</v>
      </c>
      <c r="C615" s="24" t="s">
        <v>864</v>
      </c>
      <c r="D615" s="22" t="s">
        <v>939</v>
      </c>
      <c r="E615" s="15" t="s">
        <v>1577</v>
      </c>
      <c r="F615" s="23" t="s">
        <v>1626</v>
      </c>
      <c r="G615" s="16">
        <v>1</v>
      </c>
      <c r="H615" s="17">
        <v>8</v>
      </c>
      <c r="I615" s="18">
        <v>1.0999999999999999E-2</v>
      </c>
      <c r="J615" s="16" t="s">
        <v>1627</v>
      </c>
      <c r="K615" s="14" t="s">
        <v>17</v>
      </c>
      <c r="L615" s="44">
        <v>626</v>
      </c>
    </row>
    <row r="616" spans="1:12" ht="15" customHeight="1">
      <c r="A616" s="14" t="s">
        <v>868</v>
      </c>
      <c r="B616" s="22" t="s">
        <v>1576</v>
      </c>
      <c r="C616" s="24" t="s">
        <v>864</v>
      </c>
      <c r="D616" s="22" t="s">
        <v>942</v>
      </c>
      <c r="E616" s="15" t="s">
        <v>1577</v>
      </c>
      <c r="F616" s="23" t="s">
        <v>1628</v>
      </c>
      <c r="G616" s="16">
        <v>1</v>
      </c>
      <c r="H616" s="17">
        <v>8</v>
      </c>
      <c r="I616" s="18">
        <v>1.0999999999999999E-2</v>
      </c>
      <c r="J616" s="16" t="s">
        <v>1629</v>
      </c>
      <c r="K616" s="14" t="s">
        <v>17</v>
      </c>
      <c r="L616" s="44">
        <v>745</v>
      </c>
    </row>
    <row r="617" spans="1:12" ht="15" customHeight="1">
      <c r="A617" s="14" t="s">
        <v>868</v>
      </c>
      <c r="B617" s="22" t="s">
        <v>1576</v>
      </c>
      <c r="C617" s="24" t="s">
        <v>864</v>
      </c>
      <c r="D617" s="22" t="s">
        <v>945</v>
      </c>
      <c r="E617" s="15" t="s">
        <v>1577</v>
      </c>
      <c r="F617" s="23" t="s">
        <v>1630</v>
      </c>
      <c r="G617" s="16">
        <v>1</v>
      </c>
      <c r="H617" s="17">
        <v>8</v>
      </c>
      <c r="I617" s="18">
        <v>1.2999999999999999E-2</v>
      </c>
      <c r="J617" s="16" t="s">
        <v>1631</v>
      </c>
      <c r="K617" s="14" t="s">
        <v>17</v>
      </c>
      <c r="L617" s="44">
        <v>742</v>
      </c>
    </row>
    <row r="618" spans="1:12" ht="15" customHeight="1">
      <c r="A618" s="14" t="s">
        <v>868</v>
      </c>
      <c r="B618" s="22" t="s">
        <v>1576</v>
      </c>
      <c r="C618" s="24" t="s">
        <v>864</v>
      </c>
      <c r="D618" s="22" t="s">
        <v>948</v>
      </c>
      <c r="E618" s="15" t="s">
        <v>1577</v>
      </c>
      <c r="F618" s="23" t="s">
        <v>1632</v>
      </c>
      <c r="G618" s="16">
        <v>1</v>
      </c>
      <c r="H618" s="17">
        <v>8</v>
      </c>
      <c r="I618" s="18">
        <v>1.2999999999999999E-2</v>
      </c>
      <c r="J618" s="16" t="s">
        <v>1633</v>
      </c>
      <c r="K618" s="14" t="s">
        <v>17</v>
      </c>
      <c r="L618" s="44">
        <v>771</v>
      </c>
    </row>
    <row r="619" spans="1:12" ht="15" customHeight="1">
      <c r="A619" s="14" t="s">
        <v>868</v>
      </c>
      <c r="B619" s="22" t="s">
        <v>1576</v>
      </c>
      <c r="C619" s="24" t="s">
        <v>864</v>
      </c>
      <c r="D619" s="22" t="s">
        <v>951</v>
      </c>
      <c r="E619" s="15" t="s">
        <v>1577</v>
      </c>
      <c r="F619" s="23" t="s">
        <v>1634</v>
      </c>
      <c r="G619" s="16">
        <v>1</v>
      </c>
      <c r="H619" s="17">
        <v>8</v>
      </c>
      <c r="I619" s="18">
        <v>1.2999999999999999E-2</v>
      </c>
      <c r="J619" s="16" t="s">
        <v>1635</v>
      </c>
      <c r="K619" s="14" t="s">
        <v>17</v>
      </c>
      <c r="L619" s="44">
        <v>756</v>
      </c>
    </row>
    <row r="620" spans="1:12" ht="15" customHeight="1">
      <c r="A620" s="14" t="s">
        <v>868</v>
      </c>
      <c r="B620" s="22" t="s">
        <v>1576</v>
      </c>
      <c r="C620" s="24" t="s">
        <v>864</v>
      </c>
      <c r="D620" s="22" t="s">
        <v>954</v>
      </c>
      <c r="E620" s="15" t="s">
        <v>1577</v>
      </c>
      <c r="F620" s="23" t="s">
        <v>1636</v>
      </c>
      <c r="G620" s="16">
        <v>1</v>
      </c>
      <c r="H620" s="17">
        <v>7</v>
      </c>
      <c r="I620" s="18">
        <v>1.9E-2</v>
      </c>
      <c r="J620" s="16" t="s">
        <v>1637</v>
      </c>
      <c r="K620" s="14" t="s">
        <v>17</v>
      </c>
      <c r="L620" s="44">
        <v>958</v>
      </c>
    </row>
    <row r="621" spans="1:12" ht="15" customHeight="1">
      <c r="A621" s="14" t="s">
        <v>868</v>
      </c>
      <c r="B621" s="22" t="s">
        <v>1576</v>
      </c>
      <c r="C621" s="24" t="s">
        <v>864</v>
      </c>
      <c r="D621" s="22" t="s">
        <v>957</v>
      </c>
      <c r="E621" s="15" t="s">
        <v>1577</v>
      </c>
      <c r="F621" s="23" t="s">
        <v>1638</v>
      </c>
      <c r="G621" s="16">
        <v>1</v>
      </c>
      <c r="H621" s="17">
        <v>4</v>
      </c>
      <c r="I621" s="18">
        <v>7.0000000000000001E-3</v>
      </c>
      <c r="J621" s="16" t="s">
        <v>1639</v>
      </c>
      <c r="K621" s="14" t="s">
        <v>17</v>
      </c>
      <c r="L621" s="44">
        <v>400</v>
      </c>
    </row>
    <row r="622" spans="1:12" ht="15" customHeight="1">
      <c r="A622" s="14" t="s">
        <v>868</v>
      </c>
      <c r="B622" s="22" t="s">
        <v>1576</v>
      </c>
      <c r="C622" s="24" t="s">
        <v>864</v>
      </c>
      <c r="D622" s="22" t="s">
        <v>960</v>
      </c>
      <c r="E622" s="15" t="s">
        <v>1577</v>
      </c>
      <c r="F622" s="23" t="s">
        <v>1640</v>
      </c>
      <c r="G622" s="16">
        <v>1</v>
      </c>
      <c r="H622" s="17">
        <v>1</v>
      </c>
      <c r="I622" s="18">
        <v>2E-3</v>
      </c>
      <c r="J622" s="16" t="s">
        <v>1641</v>
      </c>
      <c r="K622" s="14" t="s">
        <v>17</v>
      </c>
      <c r="L622" s="44">
        <v>119</v>
      </c>
    </row>
    <row r="623" spans="1:12" ht="15" customHeight="1">
      <c r="A623" s="14" t="s">
        <v>868</v>
      </c>
      <c r="B623" s="22" t="s">
        <v>1576</v>
      </c>
      <c r="C623" s="24" t="s">
        <v>864</v>
      </c>
      <c r="D623" s="22" t="s">
        <v>963</v>
      </c>
      <c r="E623" s="15" t="s">
        <v>1577</v>
      </c>
      <c r="F623" s="23" t="s">
        <v>1642</v>
      </c>
      <c r="G623" s="16">
        <v>1</v>
      </c>
      <c r="H623" s="17">
        <v>2</v>
      </c>
      <c r="I623" s="18">
        <v>2E-3</v>
      </c>
      <c r="J623" s="16" t="s">
        <v>1643</v>
      </c>
      <c r="K623" s="14" t="s">
        <v>17</v>
      </c>
      <c r="L623" s="44">
        <v>155</v>
      </c>
    </row>
    <row r="624" spans="1:12" ht="15" customHeight="1">
      <c r="A624" s="14" t="s">
        <v>868</v>
      </c>
      <c r="B624" s="22" t="s">
        <v>1576</v>
      </c>
      <c r="C624" s="24" t="s">
        <v>864</v>
      </c>
      <c r="D624" s="22" t="s">
        <v>966</v>
      </c>
      <c r="E624" s="15" t="s">
        <v>1577</v>
      </c>
      <c r="F624" s="23" t="s">
        <v>1644</v>
      </c>
      <c r="G624" s="16">
        <v>1</v>
      </c>
      <c r="H624" s="17">
        <v>3</v>
      </c>
      <c r="I624" s="18">
        <v>4.0000000000000001E-3</v>
      </c>
      <c r="J624" s="16" t="s">
        <v>1645</v>
      </c>
      <c r="K624" s="14" t="s">
        <v>17</v>
      </c>
      <c r="L624" s="44">
        <v>253</v>
      </c>
    </row>
    <row r="625" spans="1:12" ht="15" customHeight="1">
      <c r="A625" s="14" t="s">
        <v>868</v>
      </c>
      <c r="B625" s="22" t="s">
        <v>1576</v>
      </c>
      <c r="C625" s="24" t="s">
        <v>864</v>
      </c>
      <c r="D625" s="22" t="s">
        <v>969</v>
      </c>
      <c r="E625" s="15" t="s">
        <v>1577</v>
      </c>
      <c r="F625" s="23" t="s">
        <v>1646</v>
      </c>
      <c r="G625" s="16">
        <v>1</v>
      </c>
      <c r="H625" s="17">
        <v>3</v>
      </c>
      <c r="I625" s="18">
        <v>8.0000000000000002E-3</v>
      </c>
      <c r="J625" s="16" t="s">
        <v>1647</v>
      </c>
      <c r="K625" s="14" t="s">
        <v>17</v>
      </c>
      <c r="L625" s="44">
        <v>315</v>
      </c>
    </row>
    <row r="626" spans="1:12" ht="15" customHeight="1">
      <c r="A626" s="14" t="s">
        <v>868</v>
      </c>
      <c r="B626" s="22" t="s">
        <v>1576</v>
      </c>
      <c r="C626" s="24" t="s">
        <v>864</v>
      </c>
      <c r="D626" s="22" t="s">
        <v>972</v>
      </c>
      <c r="E626" s="15" t="s">
        <v>1577</v>
      </c>
      <c r="F626" s="23" t="s">
        <v>1648</v>
      </c>
      <c r="G626" s="16">
        <v>1</v>
      </c>
      <c r="H626" s="17">
        <v>3</v>
      </c>
      <c r="I626" s="18">
        <v>5.0000000000000001E-3</v>
      </c>
      <c r="J626" s="16" t="s">
        <v>1649</v>
      </c>
      <c r="K626" s="14" t="s">
        <v>17</v>
      </c>
      <c r="L626" s="44">
        <v>295</v>
      </c>
    </row>
    <row r="627" spans="1:12" ht="15" customHeight="1">
      <c r="A627" s="14" t="s">
        <v>868</v>
      </c>
      <c r="B627" s="22" t="s">
        <v>1576</v>
      </c>
      <c r="C627" s="24" t="s">
        <v>864</v>
      </c>
      <c r="D627" s="22" t="s">
        <v>975</v>
      </c>
      <c r="E627" s="15" t="s">
        <v>1577</v>
      </c>
      <c r="F627" s="23" t="s">
        <v>1650</v>
      </c>
      <c r="G627" s="16">
        <v>1</v>
      </c>
      <c r="H627" s="17">
        <v>3</v>
      </c>
      <c r="I627" s="18">
        <v>8.9999999999999993E-3</v>
      </c>
      <c r="J627" s="16" t="s">
        <v>1651</v>
      </c>
      <c r="K627" s="14" t="s">
        <v>17</v>
      </c>
      <c r="L627" s="44">
        <v>375</v>
      </c>
    </row>
    <row r="628" spans="1:12" ht="15" customHeight="1">
      <c r="A628" s="14" t="s">
        <v>868</v>
      </c>
      <c r="B628" s="22" t="s">
        <v>1576</v>
      </c>
      <c r="C628" s="24" t="s">
        <v>864</v>
      </c>
      <c r="D628" s="22" t="s">
        <v>978</v>
      </c>
      <c r="E628" s="15" t="s">
        <v>1577</v>
      </c>
      <c r="F628" s="23" t="s">
        <v>1652</v>
      </c>
      <c r="G628" s="16">
        <v>1</v>
      </c>
      <c r="H628" s="17">
        <v>4</v>
      </c>
      <c r="I628" s="18">
        <v>6.0000000000000001E-3</v>
      </c>
      <c r="J628" s="16" t="s">
        <v>1653</v>
      </c>
      <c r="K628" s="14" t="s">
        <v>17</v>
      </c>
      <c r="L628" s="44">
        <v>380</v>
      </c>
    </row>
    <row r="629" spans="1:12" ht="15" customHeight="1">
      <c r="A629" s="14" t="s">
        <v>868</v>
      </c>
      <c r="B629" s="22" t="s">
        <v>1576</v>
      </c>
      <c r="C629" s="24" t="s">
        <v>864</v>
      </c>
      <c r="D629" s="22" t="s">
        <v>981</v>
      </c>
      <c r="E629" s="15" t="s">
        <v>1577</v>
      </c>
      <c r="F629" s="23" t="s">
        <v>1654</v>
      </c>
      <c r="G629" s="16">
        <v>1</v>
      </c>
      <c r="H629" s="17">
        <v>4</v>
      </c>
      <c r="I629" s="18">
        <v>1.2E-2</v>
      </c>
      <c r="J629" s="16" t="s">
        <v>1655</v>
      </c>
      <c r="K629" s="14" t="s">
        <v>17</v>
      </c>
      <c r="L629" s="44">
        <v>491</v>
      </c>
    </row>
    <row r="630" spans="1:12" ht="15" customHeight="1">
      <c r="A630" s="14" t="s">
        <v>868</v>
      </c>
      <c r="B630" s="22" t="s">
        <v>1576</v>
      </c>
      <c r="C630" s="24" t="s">
        <v>864</v>
      </c>
      <c r="D630" s="22" t="s">
        <v>984</v>
      </c>
      <c r="E630" s="15" t="s">
        <v>1577</v>
      </c>
      <c r="F630" s="23" t="s">
        <v>1656</v>
      </c>
      <c r="G630" s="16">
        <v>1</v>
      </c>
      <c r="H630" s="17">
        <v>7</v>
      </c>
      <c r="I630" s="18">
        <v>1.0999999999999999E-2</v>
      </c>
      <c r="J630" s="16" t="s">
        <v>1657</v>
      </c>
      <c r="K630" s="14" t="s">
        <v>17</v>
      </c>
      <c r="L630" s="44">
        <v>617</v>
      </c>
    </row>
    <row r="631" spans="1:12" ht="15" customHeight="1">
      <c r="A631" s="14" t="s">
        <v>868</v>
      </c>
      <c r="B631" s="22" t="s">
        <v>1576</v>
      </c>
      <c r="C631" s="24" t="s">
        <v>864</v>
      </c>
      <c r="D631" s="22" t="s">
        <v>987</v>
      </c>
      <c r="E631" s="15" t="s">
        <v>1577</v>
      </c>
      <c r="F631" s="23" t="s">
        <v>1658</v>
      </c>
      <c r="G631" s="16">
        <v>1</v>
      </c>
      <c r="H631" s="17">
        <v>7</v>
      </c>
      <c r="I631" s="18">
        <v>2.1999999999999999E-2</v>
      </c>
      <c r="J631" s="16" t="s">
        <v>1659</v>
      </c>
      <c r="K631" s="14" t="s">
        <v>17</v>
      </c>
      <c r="L631" s="44">
        <v>918</v>
      </c>
    </row>
    <row r="632" spans="1:12" ht="15" customHeight="1">
      <c r="A632" s="14" t="s">
        <v>868</v>
      </c>
      <c r="B632" s="22" t="s">
        <v>1660</v>
      </c>
      <c r="C632" s="24" t="s">
        <v>864</v>
      </c>
      <c r="D632" s="22" t="s">
        <v>865</v>
      </c>
      <c r="E632" s="15" t="s">
        <v>1661</v>
      </c>
      <c r="F632" s="23" t="s">
        <v>1662</v>
      </c>
      <c r="G632" s="16">
        <v>1</v>
      </c>
      <c r="H632" s="17">
        <v>3</v>
      </c>
      <c r="I632" s="18">
        <v>5.0000000000000001E-3</v>
      </c>
      <c r="J632" s="16" t="s">
        <v>1663</v>
      </c>
      <c r="K632" s="14" t="s">
        <v>17</v>
      </c>
      <c r="L632" s="44">
        <v>277</v>
      </c>
    </row>
    <row r="633" spans="1:12" ht="15" customHeight="1">
      <c r="A633" s="14" t="s">
        <v>868</v>
      </c>
      <c r="B633" s="22" t="s">
        <v>1660</v>
      </c>
      <c r="C633" s="24" t="s">
        <v>864</v>
      </c>
      <c r="D633" s="22" t="s">
        <v>870</v>
      </c>
      <c r="E633" s="15" t="s">
        <v>1661</v>
      </c>
      <c r="F633" s="23" t="s">
        <v>1664</v>
      </c>
      <c r="G633" s="16">
        <v>1</v>
      </c>
      <c r="H633" s="17">
        <v>3</v>
      </c>
      <c r="I633" s="18">
        <v>8.0000000000000002E-3</v>
      </c>
      <c r="J633" s="16" t="s">
        <v>1665</v>
      </c>
      <c r="K633" s="14" t="s">
        <v>17</v>
      </c>
      <c r="L633" s="44">
        <v>306</v>
      </c>
    </row>
    <row r="634" spans="1:12" ht="15" customHeight="1">
      <c r="A634" s="14" t="s">
        <v>868</v>
      </c>
      <c r="B634" s="22" t="s">
        <v>1660</v>
      </c>
      <c r="C634" s="24" t="s">
        <v>864</v>
      </c>
      <c r="D634" s="22" t="s">
        <v>873</v>
      </c>
      <c r="E634" s="15" t="s">
        <v>1661</v>
      </c>
      <c r="F634" s="23" t="s">
        <v>1666</v>
      </c>
      <c r="G634" s="16">
        <v>1</v>
      </c>
      <c r="H634" s="17">
        <v>3</v>
      </c>
      <c r="I634" s="18">
        <v>5.0000000000000001E-3</v>
      </c>
      <c r="J634" s="16" t="s">
        <v>1667</v>
      </c>
      <c r="K634" s="14" t="s">
        <v>17</v>
      </c>
      <c r="L634" s="44">
        <v>319</v>
      </c>
    </row>
    <row r="635" spans="1:12" ht="15" customHeight="1">
      <c r="A635" s="14" t="s">
        <v>868</v>
      </c>
      <c r="B635" s="22" t="s">
        <v>1660</v>
      </c>
      <c r="C635" s="24" t="s">
        <v>864</v>
      </c>
      <c r="D635" s="22" t="s">
        <v>876</v>
      </c>
      <c r="E635" s="15" t="s">
        <v>1661</v>
      </c>
      <c r="F635" s="23" t="s">
        <v>1668</v>
      </c>
      <c r="G635" s="16">
        <v>1</v>
      </c>
      <c r="H635" s="17">
        <v>3</v>
      </c>
      <c r="I635" s="18">
        <v>5.0000000000000001E-3</v>
      </c>
      <c r="J635" s="16" t="s">
        <v>1669</v>
      </c>
      <c r="K635" s="14" t="s">
        <v>17</v>
      </c>
      <c r="L635" s="44">
        <v>353</v>
      </c>
    </row>
    <row r="636" spans="1:12" ht="15" customHeight="1">
      <c r="A636" s="14" t="s">
        <v>868</v>
      </c>
      <c r="B636" s="22" t="s">
        <v>1660</v>
      </c>
      <c r="C636" s="24" t="s">
        <v>864</v>
      </c>
      <c r="D636" s="22" t="s">
        <v>879</v>
      </c>
      <c r="E636" s="15" t="s">
        <v>1661</v>
      </c>
      <c r="F636" s="23" t="s">
        <v>1670</v>
      </c>
      <c r="G636" s="16">
        <v>1</v>
      </c>
      <c r="H636" s="17">
        <v>3</v>
      </c>
      <c r="I636" s="18">
        <v>5.0000000000000001E-3</v>
      </c>
      <c r="J636" s="16" t="s">
        <v>1671</v>
      </c>
      <c r="K636" s="14" t="s">
        <v>17</v>
      </c>
      <c r="L636" s="44">
        <v>362</v>
      </c>
    </row>
    <row r="637" spans="1:12" ht="15" customHeight="1">
      <c r="A637" s="14" t="s">
        <v>868</v>
      </c>
      <c r="B637" s="22" t="s">
        <v>1660</v>
      </c>
      <c r="C637" s="24" t="s">
        <v>864</v>
      </c>
      <c r="D637" s="22" t="s">
        <v>882</v>
      </c>
      <c r="E637" s="15" t="s">
        <v>1661</v>
      </c>
      <c r="F637" s="23" t="s">
        <v>1672</v>
      </c>
      <c r="G637" s="16">
        <v>1</v>
      </c>
      <c r="H637" s="17">
        <v>3</v>
      </c>
      <c r="I637" s="18">
        <v>8.9999999999999993E-3</v>
      </c>
      <c r="J637" s="16" t="s">
        <v>1673</v>
      </c>
      <c r="K637" s="14" t="s">
        <v>17</v>
      </c>
      <c r="L637" s="44">
        <v>357</v>
      </c>
    </row>
    <row r="638" spans="1:12" ht="15" customHeight="1">
      <c r="A638" s="14" t="s">
        <v>868</v>
      </c>
      <c r="B638" s="22" t="s">
        <v>1660</v>
      </c>
      <c r="C638" s="24" t="s">
        <v>864</v>
      </c>
      <c r="D638" s="22" t="s">
        <v>885</v>
      </c>
      <c r="E638" s="15" t="s">
        <v>1661</v>
      </c>
      <c r="F638" s="23" t="s">
        <v>1674</v>
      </c>
      <c r="G638" s="16">
        <v>1</v>
      </c>
      <c r="H638" s="17">
        <v>4</v>
      </c>
      <c r="I638" s="18">
        <v>6.0000000000000001E-3</v>
      </c>
      <c r="J638" s="16" t="s">
        <v>1675</v>
      </c>
      <c r="K638" s="14" t="s">
        <v>17</v>
      </c>
      <c r="L638" s="44">
        <v>358</v>
      </c>
    </row>
    <row r="639" spans="1:12" ht="15" customHeight="1">
      <c r="A639" s="14" t="s">
        <v>868</v>
      </c>
      <c r="B639" s="22" t="s">
        <v>1660</v>
      </c>
      <c r="C639" s="24" t="s">
        <v>864</v>
      </c>
      <c r="D639" s="22" t="s">
        <v>888</v>
      </c>
      <c r="E639" s="15" t="s">
        <v>1661</v>
      </c>
      <c r="F639" s="23" t="s">
        <v>1676</v>
      </c>
      <c r="G639" s="16">
        <v>1</v>
      </c>
      <c r="H639" s="17">
        <v>4</v>
      </c>
      <c r="I639" s="18">
        <v>6.0000000000000001E-3</v>
      </c>
      <c r="J639" s="16" t="s">
        <v>1677</v>
      </c>
      <c r="K639" s="14" t="s">
        <v>17</v>
      </c>
      <c r="L639" s="44">
        <v>389</v>
      </c>
    </row>
    <row r="640" spans="1:12" ht="15" customHeight="1">
      <c r="A640" s="14" t="s">
        <v>868</v>
      </c>
      <c r="B640" s="22" t="s">
        <v>1660</v>
      </c>
      <c r="C640" s="24" t="s">
        <v>864</v>
      </c>
      <c r="D640" s="22" t="s">
        <v>891</v>
      </c>
      <c r="E640" s="15" t="s">
        <v>1661</v>
      </c>
      <c r="F640" s="23" t="s">
        <v>1678</v>
      </c>
      <c r="G640" s="16">
        <v>1</v>
      </c>
      <c r="H640" s="17">
        <v>4</v>
      </c>
      <c r="I640" s="18">
        <v>6.0000000000000001E-3</v>
      </c>
      <c r="J640" s="16" t="s">
        <v>1679</v>
      </c>
      <c r="K640" s="14" t="s">
        <v>17</v>
      </c>
      <c r="L640" s="44">
        <v>406</v>
      </c>
    </row>
    <row r="641" spans="1:12" ht="15" customHeight="1">
      <c r="A641" s="14" t="s">
        <v>868</v>
      </c>
      <c r="B641" s="22" t="s">
        <v>1660</v>
      </c>
      <c r="C641" s="24" t="s">
        <v>864</v>
      </c>
      <c r="D641" s="22" t="s">
        <v>894</v>
      </c>
      <c r="E641" s="15" t="s">
        <v>1661</v>
      </c>
      <c r="F641" s="23" t="s">
        <v>1680</v>
      </c>
      <c r="G641" s="16">
        <v>1</v>
      </c>
      <c r="H641" s="17">
        <v>3</v>
      </c>
      <c r="I641" s="18">
        <v>6.0000000000000001E-3</v>
      </c>
      <c r="J641" s="16" t="s">
        <v>1681</v>
      </c>
      <c r="K641" s="14" t="s">
        <v>17</v>
      </c>
      <c r="L641" s="44">
        <v>439</v>
      </c>
    </row>
    <row r="642" spans="1:12" ht="15" customHeight="1">
      <c r="A642" s="14" t="s">
        <v>868</v>
      </c>
      <c r="B642" s="22" t="s">
        <v>1660</v>
      </c>
      <c r="C642" s="24" t="s">
        <v>864</v>
      </c>
      <c r="D642" s="22" t="s">
        <v>897</v>
      </c>
      <c r="E642" s="15" t="s">
        <v>1661</v>
      </c>
      <c r="F642" s="23" t="s">
        <v>1682</v>
      </c>
      <c r="G642" s="16">
        <v>1</v>
      </c>
      <c r="H642" s="17">
        <v>4</v>
      </c>
      <c r="I642" s="18">
        <v>6.0000000000000001E-3</v>
      </c>
      <c r="J642" s="16" t="s">
        <v>1683</v>
      </c>
      <c r="K642" s="14" t="s">
        <v>17</v>
      </c>
      <c r="L642" s="44">
        <v>444</v>
      </c>
    </row>
    <row r="643" spans="1:12" ht="15" customHeight="1">
      <c r="A643" s="14" t="s">
        <v>868</v>
      </c>
      <c r="B643" s="22" t="s">
        <v>1660</v>
      </c>
      <c r="C643" s="24" t="s">
        <v>864</v>
      </c>
      <c r="D643" s="22" t="s">
        <v>900</v>
      </c>
      <c r="E643" s="15" t="s">
        <v>1661</v>
      </c>
      <c r="F643" s="23" t="s">
        <v>1684</v>
      </c>
      <c r="G643" s="16">
        <v>1</v>
      </c>
      <c r="H643" s="17">
        <v>4</v>
      </c>
      <c r="I643" s="18">
        <v>1.2E-2</v>
      </c>
      <c r="J643" s="16" t="s">
        <v>1685</v>
      </c>
      <c r="K643" s="14" t="s">
        <v>17</v>
      </c>
      <c r="L643" s="44">
        <v>494</v>
      </c>
    </row>
    <row r="644" spans="1:12" ht="15" customHeight="1">
      <c r="A644" s="14" t="s">
        <v>868</v>
      </c>
      <c r="B644" s="22" t="s">
        <v>1660</v>
      </c>
      <c r="C644" s="24" t="s">
        <v>864</v>
      </c>
      <c r="D644" s="22" t="s">
        <v>903</v>
      </c>
      <c r="E644" s="15" t="s">
        <v>1661</v>
      </c>
      <c r="F644" s="23" t="s">
        <v>1686</v>
      </c>
      <c r="G644" s="16">
        <v>1</v>
      </c>
      <c r="H644" s="17">
        <v>5</v>
      </c>
      <c r="I644" s="18">
        <v>8.0000000000000002E-3</v>
      </c>
      <c r="J644" s="16" t="s">
        <v>1687</v>
      </c>
      <c r="K644" s="14" t="s">
        <v>17</v>
      </c>
      <c r="L644" s="44">
        <v>439</v>
      </c>
    </row>
    <row r="645" spans="1:12" ht="15" customHeight="1">
      <c r="A645" s="14" t="s">
        <v>868</v>
      </c>
      <c r="B645" s="22" t="s">
        <v>1660</v>
      </c>
      <c r="C645" s="24" t="s">
        <v>864</v>
      </c>
      <c r="D645" s="22" t="s">
        <v>906</v>
      </c>
      <c r="E645" s="15" t="s">
        <v>1661</v>
      </c>
      <c r="F645" s="23" t="s">
        <v>1688</v>
      </c>
      <c r="G645" s="16">
        <v>1</v>
      </c>
      <c r="H645" s="17">
        <v>5</v>
      </c>
      <c r="I645" s="18">
        <v>8.0000000000000002E-3</v>
      </c>
      <c r="J645" s="16" t="s">
        <v>1689</v>
      </c>
      <c r="K645" s="14" t="s">
        <v>17</v>
      </c>
      <c r="L645" s="44">
        <v>468</v>
      </c>
    </row>
    <row r="646" spans="1:12" ht="15" customHeight="1">
      <c r="A646" s="14" t="s">
        <v>868</v>
      </c>
      <c r="B646" s="22" t="s">
        <v>1660</v>
      </c>
      <c r="C646" s="24" t="s">
        <v>864</v>
      </c>
      <c r="D646" s="22" t="s">
        <v>909</v>
      </c>
      <c r="E646" s="15" t="s">
        <v>1661</v>
      </c>
      <c r="F646" s="23" t="s">
        <v>1690</v>
      </c>
      <c r="G646" s="16">
        <v>1</v>
      </c>
      <c r="H646" s="17">
        <v>5</v>
      </c>
      <c r="I646" s="18">
        <v>8.0000000000000002E-3</v>
      </c>
      <c r="J646" s="16" t="s">
        <v>1691</v>
      </c>
      <c r="K646" s="14" t="s">
        <v>17</v>
      </c>
      <c r="L646" s="44">
        <v>489</v>
      </c>
    </row>
    <row r="647" spans="1:12" ht="15" customHeight="1">
      <c r="A647" s="14" t="s">
        <v>868</v>
      </c>
      <c r="B647" s="22" t="s">
        <v>1660</v>
      </c>
      <c r="C647" s="24" t="s">
        <v>864</v>
      </c>
      <c r="D647" s="22" t="s">
        <v>912</v>
      </c>
      <c r="E647" s="15" t="s">
        <v>1661</v>
      </c>
      <c r="F647" s="23" t="s">
        <v>1692</v>
      </c>
      <c r="G647" s="16">
        <v>1</v>
      </c>
      <c r="H647" s="17">
        <v>5</v>
      </c>
      <c r="I647" s="18">
        <v>8.0000000000000002E-3</v>
      </c>
      <c r="J647" s="16" t="s">
        <v>1693</v>
      </c>
      <c r="K647" s="14" t="s">
        <v>17</v>
      </c>
      <c r="L647" s="44">
        <v>519</v>
      </c>
    </row>
    <row r="648" spans="1:12" ht="15" customHeight="1">
      <c r="A648" s="14" t="s">
        <v>868</v>
      </c>
      <c r="B648" s="22" t="s">
        <v>1660</v>
      </c>
      <c r="C648" s="24" t="s">
        <v>864</v>
      </c>
      <c r="D648" s="22" t="s">
        <v>915</v>
      </c>
      <c r="E648" s="15" t="s">
        <v>1661</v>
      </c>
      <c r="F648" s="23" t="s">
        <v>1694</v>
      </c>
      <c r="G648" s="16">
        <v>1</v>
      </c>
      <c r="H648" s="17">
        <v>5</v>
      </c>
      <c r="I648" s="18">
        <v>8.0000000000000002E-3</v>
      </c>
      <c r="J648" s="16" t="s">
        <v>1695</v>
      </c>
      <c r="K648" s="14" t="s">
        <v>17</v>
      </c>
      <c r="L648" s="44">
        <v>517</v>
      </c>
    </row>
    <row r="649" spans="1:12" ht="15" customHeight="1">
      <c r="A649" s="14" t="s">
        <v>868</v>
      </c>
      <c r="B649" s="22" t="s">
        <v>1660</v>
      </c>
      <c r="C649" s="24" t="s">
        <v>864</v>
      </c>
      <c r="D649" s="22" t="s">
        <v>918</v>
      </c>
      <c r="E649" s="15" t="s">
        <v>1661</v>
      </c>
      <c r="F649" s="23" t="s">
        <v>1696</v>
      </c>
      <c r="G649" s="16">
        <v>1</v>
      </c>
      <c r="H649" s="17">
        <v>5</v>
      </c>
      <c r="I649" s="18">
        <v>1.4999999999999999E-2</v>
      </c>
      <c r="J649" s="16" t="s">
        <v>1697</v>
      </c>
      <c r="K649" s="14" t="s">
        <v>17</v>
      </c>
      <c r="L649" s="44">
        <v>615</v>
      </c>
    </row>
    <row r="650" spans="1:12" ht="15" customHeight="1">
      <c r="A650" s="14" t="s">
        <v>868</v>
      </c>
      <c r="B650" s="22" t="s">
        <v>1660</v>
      </c>
      <c r="C650" s="24" t="s">
        <v>864</v>
      </c>
      <c r="D650" s="22" t="s">
        <v>921</v>
      </c>
      <c r="E650" s="15" t="s">
        <v>1661</v>
      </c>
      <c r="F650" s="23" t="s">
        <v>1698</v>
      </c>
      <c r="G650" s="16">
        <v>1</v>
      </c>
      <c r="H650" s="17">
        <v>6</v>
      </c>
      <c r="I650" s="18">
        <v>8.9999999999999993E-3</v>
      </c>
      <c r="J650" s="16" t="s">
        <v>1699</v>
      </c>
      <c r="K650" s="14" t="s">
        <v>17</v>
      </c>
      <c r="L650" s="44">
        <v>485</v>
      </c>
    </row>
    <row r="651" spans="1:12" ht="15" customHeight="1">
      <c r="A651" s="14" t="s">
        <v>868</v>
      </c>
      <c r="B651" s="22" t="s">
        <v>1660</v>
      </c>
      <c r="C651" s="24" t="s">
        <v>864</v>
      </c>
      <c r="D651" s="22" t="s">
        <v>924</v>
      </c>
      <c r="E651" s="15" t="s">
        <v>1661</v>
      </c>
      <c r="F651" s="23" t="s">
        <v>1700</v>
      </c>
      <c r="G651" s="16">
        <v>1</v>
      </c>
      <c r="H651" s="17">
        <v>6</v>
      </c>
      <c r="I651" s="18">
        <v>8.9999999999999993E-3</v>
      </c>
      <c r="J651" s="16" t="s">
        <v>1701</v>
      </c>
      <c r="K651" s="14" t="s">
        <v>17</v>
      </c>
      <c r="L651" s="44">
        <v>593</v>
      </c>
    </row>
    <row r="652" spans="1:12" ht="15" customHeight="1">
      <c r="A652" s="14" t="s">
        <v>868</v>
      </c>
      <c r="B652" s="22" t="s">
        <v>1660</v>
      </c>
      <c r="C652" s="24" t="s">
        <v>864</v>
      </c>
      <c r="D652" s="22" t="s">
        <v>927</v>
      </c>
      <c r="E652" s="15" t="s">
        <v>1661</v>
      </c>
      <c r="F652" s="23" t="s">
        <v>1702</v>
      </c>
      <c r="G652" s="16">
        <v>1</v>
      </c>
      <c r="H652" s="17">
        <v>6</v>
      </c>
      <c r="I652" s="18">
        <v>8.9999999999999993E-3</v>
      </c>
      <c r="J652" s="16" t="s">
        <v>1703</v>
      </c>
      <c r="K652" s="14" t="s">
        <v>17</v>
      </c>
      <c r="L652" s="44">
        <v>572</v>
      </c>
    </row>
    <row r="653" spans="1:12" ht="15" customHeight="1">
      <c r="A653" s="14" t="s">
        <v>868</v>
      </c>
      <c r="B653" s="22" t="s">
        <v>1660</v>
      </c>
      <c r="C653" s="24" t="s">
        <v>864</v>
      </c>
      <c r="D653" s="22" t="s">
        <v>930</v>
      </c>
      <c r="E653" s="15" t="s">
        <v>1661</v>
      </c>
      <c r="F653" s="23" t="s">
        <v>1704</v>
      </c>
      <c r="G653" s="16">
        <v>1</v>
      </c>
      <c r="H653" s="17">
        <v>6</v>
      </c>
      <c r="I653" s="18">
        <v>8.9999999999999993E-3</v>
      </c>
      <c r="J653" s="16" t="s">
        <v>1705</v>
      </c>
      <c r="K653" s="14" t="s">
        <v>17</v>
      </c>
      <c r="L653" s="44">
        <v>604</v>
      </c>
    </row>
    <row r="654" spans="1:12" ht="15" customHeight="1">
      <c r="A654" s="14" t="s">
        <v>868</v>
      </c>
      <c r="B654" s="22" t="s">
        <v>1660</v>
      </c>
      <c r="C654" s="24" t="s">
        <v>864</v>
      </c>
      <c r="D654" s="22" t="s">
        <v>933</v>
      </c>
      <c r="E654" s="15" t="s">
        <v>1661</v>
      </c>
      <c r="F654" s="23" t="s">
        <v>1706</v>
      </c>
      <c r="G654" s="16">
        <v>1</v>
      </c>
      <c r="H654" s="17">
        <v>6</v>
      </c>
      <c r="I654" s="18">
        <v>8.9999999999999993E-3</v>
      </c>
      <c r="J654" s="16" t="s">
        <v>1707</v>
      </c>
      <c r="K654" s="14" t="s">
        <v>17</v>
      </c>
      <c r="L654" s="44">
        <v>596</v>
      </c>
    </row>
    <row r="655" spans="1:12" ht="15" customHeight="1">
      <c r="A655" s="14" t="s">
        <v>868</v>
      </c>
      <c r="B655" s="22" t="s">
        <v>1660</v>
      </c>
      <c r="C655" s="24" t="s">
        <v>864</v>
      </c>
      <c r="D655" s="22" t="s">
        <v>936</v>
      </c>
      <c r="E655" s="15" t="s">
        <v>1661</v>
      </c>
      <c r="F655" s="23" t="s">
        <v>1708</v>
      </c>
      <c r="G655" s="16">
        <v>1</v>
      </c>
      <c r="H655" s="17">
        <v>6</v>
      </c>
      <c r="I655" s="18">
        <v>1.4E-2</v>
      </c>
      <c r="J655" s="16" t="s">
        <v>1709</v>
      </c>
      <c r="K655" s="14" t="s">
        <v>17</v>
      </c>
      <c r="L655" s="44">
        <v>690</v>
      </c>
    </row>
    <row r="656" spans="1:12" ht="15" customHeight="1">
      <c r="A656" s="14" t="s">
        <v>868</v>
      </c>
      <c r="B656" s="22" t="s">
        <v>1660</v>
      </c>
      <c r="C656" s="24" t="s">
        <v>864</v>
      </c>
      <c r="D656" s="22" t="s">
        <v>939</v>
      </c>
      <c r="E656" s="15" t="s">
        <v>1661</v>
      </c>
      <c r="F656" s="23" t="s">
        <v>1710</v>
      </c>
      <c r="G656" s="16">
        <v>1</v>
      </c>
      <c r="H656" s="17">
        <v>8</v>
      </c>
      <c r="I656" s="18">
        <v>1.0999999999999999E-2</v>
      </c>
      <c r="J656" s="16" t="s">
        <v>1711</v>
      </c>
      <c r="K656" s="14" t="s">
        <v>17</v>
      </c>
      <c r="L656" s="44">
        <v>626</v>
      </c>
    </row>
    <row r="657" spans="1:12" ht="15" customHeight="1">
      <c r="A657" s="14" t="s">
        <v>868</v>
      </c>
      <c r="B657" s="22" t="s">
        <v>1660</v>
      </c>
      <c r="C657" s="24" t="s">
        <v>864</v>
      </c>
      <c r="D657" s="22" t="s">
        <v>942</v>
      </c>
      <c r="E657" s="15" t="s">
        <v>1661</v>
      </c>
      <c r="F657" s="23" t="s">
        <v>1712</v>
      </c>
      <c r="G657" s="16">
        <v>1</v>
      </c>
      <c r="H657" s="17">
        <v>8</v>
      </c>
      <c r="I657" s="18">
        <v>1.0999999999999999E-2</v>
      </c>
      <c r="J657" s="16" t="s">
        <v>1713</v>
      </c>
      <c r="K657" s="14" t="s">
        <v>17</v>
      </c>
      <c r="L657" s="44">
        <v>745</v>
      </c>
    </row>
    <row r="658" spans="1:12" ht="15" customHeight="1">
      <c r="A658" s="14" t="s">
        <v>868</v>
      </c>
      <c r="B658" s="22" t="s">
        <v>1660</v>
      </c>
      <c r="C658" s="24" t="s">
        <v>864</v>
      </c>
      <c r="D658" s="22" t="s">
        <v>945</v>
      </c>
      <c r="E658" s="15" t="s">
        <v>1661</v>
      </c>
      <c r="F658" s="23" t="s">
        <v>1714</v>
      </c>
      <c r="G658" s="16">
        <v>1</v>
      </c>
      <c r="H658" s="17">
        <v>8</v>
      </c>
      <c r="I658" s="18">
        <v>1.2999999999999999E-2</v>
      </c>
      <c r="J658" s="16" t="s">
        <v>1715</v>
      </c>
      <c r="K658" s="14" t="s">
        <v>17</v>
      </c>
      <c r="L658" s="44">
        <v>742</v>
      </c>
    </row>
    <row r="659" spans="1:12" ht="15" customHeight="1">
      <c r="A659" s="14" t="s">
        <v>868</v>
      </c>
      <c r="B659" s="22" t="s">
        <v>1660</v>
      </c>
      <c r="C659" s="24" t="s">
        <v>864</v>
      </c>
      <c r="D659" s="22" t="s">
        <v>948</v>
      </c>
      <c r="E659" s="15" t="s">
        <v>1661</v>
      </c>
      <c r="F659" s="23" t="s">
        <v>1716</v>
      </c>
      <c r="G659" s="16">
        <v>1</v>
      </c>
      <c r="H659" s="17">
        <v>8</v>
      </c>
      <c r="I659" s="18">
        <v>1.2999999999999999E-2</v>
      </c>
      <c r="J659" s="16" t="s">
        <v>1717</v>
      </c>
      <c r="K659" s="14" t="s">
        <v>17</v>
      </c>
      <c r="L659" s="44">
        <v>771</v>
      </c>
    </row>
    <row r="660" spans="1:12" ht="15" customHeight="1">
      <c r="A660" s="14" t="s">
        <v>868</v>
      </c>
      <c r="B660" s="22" t="s">
        <v>1660</v>
      </c>
      <c r="C660" s="24" t="s">
        <v>864</v>
      </c>
      <c r="D660" s="22" t="s">
        <v>951</v>
      </c>
      <c r="E660" s="15" t="s">
        <v>1661</v>
      </c>
      <c r="F660" s="23" t="s">
        <v>1718</v>
      </c>
      <c r="G660" s="16">
        <v>1</v>
      </c>
      <c r="H660" s="17">
        <v>8</v>
      </c>
      <c r="I660" s="18">
        <v>1.2999999999999999E-2</v>
      </c>
      <c r="J660" s="16" t="s">
        <v>1719</v>
      </c>
      <c r="K660" s="14" t="s">
        <v>17</v>
      </c>
      <c r="L660" s="44">
        <v>756</v>
      </c>
    </row>
    <row r="661" spans="1:12" ht="15" customHeight="1">
      <c r="A661" s="14" t="s">
        <v>868</v>
      </c>
      <c r="B661" s="22" t="s">
        <v>1660</v>
      </c>
      <c r="C661" s="24" t="s">
        <v>864</v>
      </c>
      <c r="D661" s="22" t="s">
        <v>954</v>
      </c>
      <c r="E661" s="15" t="s">
        <v>1661</v>
      </c>
      <c r="F661" s="23" t="s">
        <v>1720</v>
      </c>
      <c r="G661" s="16">
        <v>1</v>
      </c>
      <c r="H661" s="17">
        <v>7</v>
      </c>
      <c r="I661" s="18">
        <v>1.9E-2</v>
      </c>
      <c r="J661" s="16" t="s">
        <v>1721</v>
      </c>
      <c r="K661" s="14" t="s">
        <v>17</v>
      </c>
      <c r="L661" s="44">
        <v>958</v>
      </c>
    </row>
    <row r="662" spans="1:12" ht="15" customHeight="1">
      <c r="A662" s="14" t="s">
        <v>868</v>
      </c>
      <c r="B662" s="22" t="s">
        <v>1660</v>
      </c>
      <c r="C662" s="24" t="s">
        <v>864</v>
      </c>
      <c r="D662" s="22" t="s">
        <v>957</v>
      </c>
      <c r="E662" s="15" t="s">
        <v>1661</v>
      </c>
      <c r="F662" s="23" t="s">
        <v>1722</v>
      </c>
      <c r="G662" s="16">
        <v>1</v>
      </c>
      <c r="H662" s="17">
        <v>4</v>
      </c>
      <c r="I662" s="18">
        <v>7.0000000000000001E-3</v>
      </c>
      <c r="J662" s="16" t="s">
        <v>1723</v>
      </c>
      <c r="K662" s="14" t="s">
        <v>17</v>
      </c>
      <c r="L662" s="44">
        <v>400</v>
      </c>
    </row>
    <row r="663" spans="1:12" ht="15" customHeight="1">
      <c r="A663" s="14" t="s">
        <v>868</v>
      </c>
      <c r="B663" s="22" t="s">
        <v>1660</v>
      </c>
      <c r="C663" s="24" t="s">
        <v>864</v>
      </c>
      <c r="D663" s="22" t="s">
        <v>960</v>
      </c>
      <c r="E663" s="15" t="s">
        <v>1661</v>
      </c>
      <c r="F663" s="23" t="s">
        <v>1724</v>
      </c>
      <c r="G663" s="16">
        <v>1</v>
      </c>
      <c r="H663" s="17">
        <v>1</v>
      </c>
      <c r="I663" s="18">
        <v>2E-3</v>
      </c>
      <c r="J663" s="16" t="s">
        <v>1725</v>
      </c>
      <c r="K663" s="14" t="s">
        <v>17</v>
      </c>
      <c r="L663" s="44">
        <v>119</v>
      </c>
    </row>
    <row r="664" spans="1:12" ht="15" customHeight="1">
      <c r="A664" s="14" t="s">
        <v>868</v>
      </c>
      <c r="B664" s="22" t="s">
        <v>1660</v>
      </c>
      <c r="C664" s="24" t="s">
        <v>864</v>
      </c>
      <c r="D664" s="22" t="s">
        <v>963</v>
      </c>
      <c r="E664" s="15" t="s">
        <v>1661</v>
      </c>
      <c r="F664" s="23" t="s">
        <v>1726</v>
      </c>
      <c r="G664" s="16">
        <v>1</v>
      </c>
      <c r="H664" s="17">
        <v>2</v>
      </c>
      <c r="I664" s="18">
        <v>2E-3</v>
      </c>
      <c r="J664" s="16" t="s">
        <v>1727</v>
      </c>
      <c r="K664" s="14" t="s">
        <v>17</v>
      </c>
      <c r="L664" s="44">
        <v>155</v>
      </c>
    </row>
    <row r="665" spans="1:12" ht="15" customHeight="1">
      <c r="A665" s="14" t="s">
        <v>868</v>
      </c>
      <c r="B665" s="22" t="s">
        <v>1660</v>
      </c>
      <c r="C665" s="24" t="s">
        <v>864</v>
      </c>
      <c r="D665" s="22" t="s">
        <v>966</v>
      </c>
      <c r="E665" s="15" t="s">
        <v>1661</v>
      </c>
      <c r="F665" s="23" t="s">
        <v>1728</v>
      </c>
      <c r="G665" s="16">
        <v>1</v>
      </c>
      <c r="H665" s="17">
        <v>3</v>
      </c>
      <c r="I665" s="18">
        <v>4.0000000000000001E-3</v>
      </c>
      <c r="J665" s="16" t="s">
        <v>1729</v>
      </c>
      <c r="K665" s="14" t="s">
        <v>17</v>
      </c>
      <c r="L665" s="44">
        <v>253</v>
      </c>
    </row>
    <row r="666" spans="1:12" ht="15" customHeight="1">
      <c r="A666" s="14" t="s">
        <v>868</v>
      </c>
      <c r="B666" s="22" t="s">
        <v>1660</v>
      </c>
      <c r="C666" s="24" t="s">
        <v>864</v>
      </c>
      <c r="D666" s="22" t="s">
        <v>969</v>
      </c>
      <c r="E666" s="15" t="s">
        <v>1661</v>
      </c>
      <c r="F666" s="23" t="s">
        <v>1730</v>
      </c>
      <c r="G666" s="16">
        <v>1</v>
      </c>
      <c r="H666" s="17">
        <v>3</v>
      </c>
      <c r="I666" s="18">
        <v>8.0000000000000002E-3</v>
      </c>
      <c r="J666" s="16" t="s">
        <v>1731</v>
      </c>
      <c r="K666" s="14" t="s">
        <v>17</v>
      </c>
      <c r="L666" s="44">
        <v>315</v>
      </c>
    </row>
    <row r="667" spans="1:12" ht="15" customHeight="1">
      <c r="A667" s="14" t="s">
        <v>868</v>
      </c>
      <c r="B667" s="22" t="s">
        <v>1660</v>
      </c>
      <c r="C667" s="24" t="s">
        <v>864</v>
      </c>
      <c r="D667" s="22" t="s">
        <v>972</v>
      </c>
      <c r="E667" s="15" t="s">
        <v>1661</v>
      </c>
      <c r="F667" s="23" t="s">
        <v>1732</v>
      </c>
      <c r="G667" s="16">
        <v>1</v>
      </c>
      <c r="H667" s="17">
        <v>3</v>
      </c>
      <c r="I667" s="18">
        <v>5.0000000000000001E-3</v>
      </c>
      <c r="J667" s="16" t="s">
        <v>1733</v>
      </c>
      <c r="K667" s="14" t="s">
        <v>17</v>
      </c>
      <c r="L667" s="44">
        <v>295</v>
      </c>
    </row>
    <row r="668" spans="1:12" ht="15" customHeight="1">
      <c r="A668" s="14" t="s">
        <v>868</v>
      </c>
      <c r="B668" s="22" t="s">
        <v>1660</v>
      </c>
      <c r="C668" s="24" t="s">
        <v>864</v>
      </c>
      <c r="D668" s="22" t="s">
        <v>975</v>
      </c>
      <c r="E668" s="15" t="s">
        <v>1661</v>
      </c>
      <c r="F668" s="23" t="s">
        <v>1734</v>
      </c>
      <c r="G668" s="16">
        <v>1</v>
      </c>
      <c r="H668" s="17">
        <v>3</v>
      </c>
      <c r="I668" s="18">
        <v>8.9999999999999993E-3</v>
      </c>
      <c r="J668" s="16" t="s">
        <v>1735</v>
      </c>
      <c r="K668" s="14" t="s">
        <v>17</v>
      </c>
      <c r="L668" s="44">
        <v>375</v>
      </c>
    </row>
    <row r="669" spans="1:12" ht="15" customHeight="1">
      <c r="A669" s="14" t="s">
        <v>868</v>
      </c>
      <c r="B669" s="22" t="s">
        <v>1660</v>
      </c>
      <c r="C669" s="24" t="s">
        <v>864</v>
      </c>
      <c r="D669" s="22" t="s">
        <v>978</v>
      </c>
      <c r="E669" s="15" t="s">
        <v>1661</v>
      </c>
      <c r="F669" s="23" t="s">
        <v>1736</v>
      </c>
      <c r="G669" s="16">
        <v>1</v>
      </c>
      <c r="H669" s="17">
        <v>4</v>
      </c>
      <c r="I669" s="18">
        <v>6.0000000000000001E-3</v>
      </c>
      <c r="J669" s="16" t="s">
        <v>1737</v>
      </c>
      <c r="K669" s="14" t="s">
        <v>17</v>
      </c>
      <c r="L669" s="44">
        <v>380</v>
      </c>
    </row>
    <row r="670" spans="1:12" ht="15" customHeight="1">
      <c r="A670" s="14" t="s">
        <v>868</v>
      </c>
      <c r="B670" s="22" t="s">
        <v>1660</v>
      </c>
      <c r="C670" s="24" t="s">
        <v>864</v>
      </c>
      <c r="D670" s="22" t="s">
        <v>981</v>
      </c>
      <c r="E670" s="15" t="s">
        <v>1661</v>
      </c>
      <c r="F670" s="23" t="s">
        <v>1738</v>
      </c>
      <c r="G670" s="16">
        <v>1</v>
      </c>
      <c r="H670" s="17">
        <v>4</v>
      </c>
      <c r="I670" s="18">
        <v>1.2E-2</v>
      </c>
      <c r="J670" s="16" t="s">
        <v>1739</v>
      </c>
      <c r="K670" s="14" t="s">
        <v>17</v>
      </c>
      <c r="L670" s="44">
        <v>491</v>
      </c>
    </row>
    <row r="671" spans="1:12" ht="15" customHeight="1">
      <c r="A671" s="14" t="s">
        <v>868</v>
      </c>
      <c r="B671" s="22" t="s">
        <v>1660</v>
      </c>
      <c r="C671" s="24" t="s">
        <v>864</v>
      </c>
      <c r="D671" s="22" t="s">
        <v>984</v>
      </c>
      <c r="E671" s="15" t="s">
        <v>1661</v>
      </c>
      <c r="F671" s="23" t="s">
        <v>1740</v>
      </c>
      <c r="G671" s="16">
        <v>1</v>
      </c>
      <c r="H671" s="17">
        <v>7</v>
      </c>
      <c r="I671" s="18">
        <v>1.0999999999999999E-2</v>
      </c>
      <c r="J671" s="16" t="s">
        <v>1741</v>
      </c>
      <c r="K671" s="14" t="s">
        <v>17</v>
      </c>
      <c r="L671" s="44">
        <v>617</v>
      </c>
    </row>
    <row r="672" spans="1:12" ht="15" customHeight="1">
      <c r="A672" s="14" t="s">
        <v>868</v>
      </c>
      <c r="B672" s="22" t="s">
        <v>1660</v>
      </c>
      <c r="C672" s="24" t="s">
        <v>864</v>
      </c>
      <c r="D672" s="22" t="s">
        <v>987</v>
      </c>
      <c r="E672" s="15" t="s">
        <v>1661</v>
      </c>
      <c r="F672" s="23" t="s">
        <v>1742</v>
      </c>
      <c r="G672" s="16">
        <v>1</v>
      </c>
      <c r="H672" s="17">
        <v>7</v>
      </c>
      <c r="I672" s="18">
        <v>2.1999999999999999E-2</v>
      </c>
      <c r="J672" s="16" t="s">
        <v>1743</v>
      </c>
      <c r="K672" s="14" t="s">
        <v>17</v>
      </c>
      <c r="L672" s="44">
        <v>918</v>
      </c>
    </row>
    <row r="673" spans="1:12" ht="15" customHeight="1">
      <c r="A673" s="14" t="s">
        <v>868</v>
      </c>
      <c r="B673" s="22" t="s">
        <v>1744</v>
      </c>
      <c r="C673" s="24" t="s">
        <v>864</v>
      </c>
      <c r="D673" s="22" t="s">
        <v>865</v>
      </c>
      <c r="E673" s="15" t="s">
        <v>1745</v>
      </c>
      <c r="F673" s="23" t="s">
        <v>1746</v>
      </c>
      <c r="G673" s="16">
        <v>1</v>
      </c>
      <c r="H673" s="17">
        <v>3</v>
      </c>
      <c r="I673" s="18">
        <v>5.0000000000000001E-3</v>
      </c>
      <c r="J673" s="16" t="s">
        <v>1747</v>
      </c>
      <c r="K673" s="14" t="s">
        <v>17</v>
      </c>
      <c r="L673" s="44">
        <v>277</v>
      </c>
    </row>
    <row r="674" spans="1:12" ht="15" customHeight="1">
      <c r="A674" s="14" t="s">
        <v>868</v>
      </c>
      <c r="B674" s="22" t="s">
        <v>1744</v>
      </c>
      <c r="C674" s="24" t="s">
        <v>864</v>
      </c>
      <c r="D674" s="22" t="s">
        <v>870</v>
      </c>
      <c r="E674" s="15" t="s">
        <v>1745</v>
      </c>
      <c r="F674" s="23" t="s">
        <v>1748</v>
      </c>
      <c r="G674" s="16">
        <v>1</v>
      </c>
      <c r="H674" s="17">
        <v>3</v>
      </c>
      <c r="I674" s="18">
        <v>8.0000000000000002E-3</v>
      </c>
      <c r="J674" s="16" t="s">
        <v>1749</v>
      </c>
      <c r="K674" s="14" t="s">
        <v>17</v>
      </c>
      <c r="L674" s="44">
        <v>306</v>
      </c>
    </row>
    <row r="675" spans="1:12" ht="15" customHeight="1">
      <c r="A675" s="14" t="s">
        <v>868</v>
      </c>
      <c r="B675" s="22" t="s">
        <v>1744</v>
      </c>
      <c r="C675" s="24" t="s">
        <v>864</v>
      </c>
      <c r="D675" s="22" t="s">
        <v>873</v>
      </c>
      <c r="E675" s="15" t="s">
        <v>1745</v>
      </c>
      <c r="F675" s="23" t="s">
        <v>1750</v>
      </c>
      <c r="G675" s="16">
        <v>1</v>
      </c>
      <c r="H675" s="17">
        <v>3</v>
      </c>
      <c r="I675" s="18">
        <v>5.0000000000000001E-3</v>
      </c>
      <c r="J675" s="16" t="s">
        <v>1751</v>
      </c>
      <c r="K675" s="14" t="s">
        <v>17</v>
      </c>
      <c r="L675" s="44">
        <v>319</v>
      </c>
    </row>
    <row r="676" spans="1:12" ht="15" customHeight="1">
      <c r="A676" s="14" t="s">
        <v>868</v>
      </c>
      <c r="B676" s="22" t="s">
        <v>1744</v>
      </c>
      <c r="C676" s="24" t="s">
        <v>864</v>
      </c>
      <c r="D676" s="22" t="s">
        <v>876</v>
      </c>
      <c r="E676" s="15" t="s">
        <v>1745</v>
      </c>
      <c r="F676" s="23" t="s">
        <v>1752</v>
      </c>
      <c r="G676" s="16">
        <v>1</v>
      </c>
      <c r="H676" s="17">
        <v>3</v>
      </c>
      <c r="I676" s="18">
        <v>5.0000000000000001E-3</v>
      </c>
      <c r="J676" s="16" t="s">
        <v>1753</v>
      </c>
      <c r="K676" s="14" t="s">
        <v>17</v>
      </c>
      <c r="L676" s="44">
        <v>353</v>
      </c>
    </row>
    <row r="677" spans="1:12" ht="15" customHeight="1">
      <c r="A677" s="14" t="s">
        <v>868</v>
      </c>
      <c r="B677" s="22" t="s">
        <v>1744</v>
      </c>
      <c r="C677" s="24" t="s">
        <v>864</v>
      </c>
      <c r="D677" s="22" t="s">
        <v>879</v>
      </c>
      <c r="E677" s="15" t="s">
        <v>1745</v>
      </c>
      <c r="F677" s="23" t="s">
        <v>1754</v>
      </c>
      <c r="G677" s="16">
        <v>1</v>
      </c>
      <c r="H677" s="17">
        <v>3</v>
      </c>
      <c r="I677" s="18">
        <v>5.0000000000000001E-3</v>
      </c>
      <c r="J677" s="16" t="s">
        <v>1755</v>
      </c>
      <c r="K677" s="14" t="s">
        <v>17</v>
      </c>
      <c r="L677" s="44">
        <v>362</v>
      </c>
    </row>
    <row r="678" spans="1:12" ht="15" customHeight="1">
      <c r="A678" s="14" t="s">
        <v>868</v>
      </c>
      <c r="B678" s="22" t="s">
        <v>1744</v>
      </c>
      <c r="C678" s="24" t="s">
        <v>864</v>
      </c>
      <c r="D678" s="22" t="s">
        <v>882</v>
      </c>
      <c r="E678" s="15" t="s">
        <v>1745</v>
      </c>
      <c r="F678" s="23" t="s">
        <v>1756</v>
      </c>
      <c r="G678" s="16">
        <v>1</v>
      </c>
      <c r="H678" s="17">
        <v>3</v>
      </c>
      <c r="I678" s="18">
        <v>8.9999999999999993E-3</v>
      </c>
      <c r="J678" s="16" t="s">
        <v>1757</v>
      </c>
      <c r="K678" s="14" t="s">
        <v>17</v>
      </c>
      <c r="L678" s="44">
        <v>357</v>
      </c>
    </row>
    <row r="679" spans="1:12" ht="15" customHeight="1">
      <c r="A679" s="14" t="s">
        <v>868</v>
      </c>
      <c r="B679" s="22" t="s">
        <v>1744</v>
      </c>
      <c r="C679" s="24" t="s">
        <v>864</v>
      </c>
      <c r="D679" s="22" t="s">
        <v>885</v>
      </c>
      <c r="E679" s="15" t="s">
        <v>1745</v>
      </c>
      <c r="F679" s="23" t="s">
        <v>1758</v>
      </c>
      <c r="G679" s="16">
        <v>1</v>
      </c>
      <c r="H679" s="17">
        <v>4</v>
      </c>
      <c r="I679" s="18">
        <v>6.0000000000000001E-3</v>
      </c>
      <c r="J679" s="16" t="s">
        <v>1759</v>
      </c>
      <c r="K679" s="14" t="s">
        <v>17</v>
      </c>
      <c r="L679" s="44">
        <v>358</v>
      </c>
    </row>
    <row r="680" spans="1:12" ht="15" customHeight="1">
      <c r="A680" s="14" t="s">
        <v>868</v>
      </c>
      <c r="B680" s="22" t="s">
        <v>1744</v>
      </c>
      <c r="C680" s="24" t="s">
        <v>864</v>
      </c>
      <c r="D680" s="22" t="s">
        <v>888</v>
      </c>
      <c r="E680" s="15" t="s">
        <v>1745</v>
      </c>
      <c r="F680" s="23" t="s">
        <v>1760</v>
      </c>
      <c r="G680" s="16">
        <v>1</v>
      </c>
      <c r="H680" s="17">
        <v>4</v>
      </c>
      <c r="I680" s="18">
        <v>6.0000000000000001E-3</v>
      </c>
      <c r="J680" s="16" t="s">
        <v>1761</v>
      </c>
      <c r="K680" s="14" t="s">
        <v>17</v>
      </c>
      <c r="L680" s="44">
        <v>389</v>
      </c>
    </row>
    <row r="681" spans="1:12" ht="15" customHeight="1">
      <c r="A681" s="14" t="s">
        <v>868</v>
      </c>
      <c r="B681" s="22" t="s">
        <v>1744</v>
      </c>
      <c r="C681" s="24" t="s">
        <v>864</v>
      </c>
      <c r="D681" s="22" t="s">
        <v>891</v>
      </c>
      <c r="E681" s="15" t="s">
        <v>1745</v>
      </c>
      <c r="F681" s="23" t="s">
        <v>1762</v>
      </c>
      <c r="G681" s="16">
        <v>1</v>
      </c>
      <c r="H681" s="17">
        <v>4</v>
      </c>
      <c r="I681" s="18">
        <v>6.0000000000000001E-3</v>
      </c>
      <c r="J681" s="16" t="s">
        <v>1763</v>
      </c>
      <c r="K681" s="14" t="s">
        <v>17</v>
      </c>
      <c r="L681" s="44">
        <v>406</v>
      </c>
    </row>
    <row r="682" spans="1:12" ht="15" customHeight="1">
      <c r="A682" s="14" t="s">
        <v>868</v>
      </c>
      <c r="B682" s="22" t="s">
        <v>1744</v>
      </c>
      <c r="C682" s="24" t="s">
        <v>864</v>
      </c>
      <c r="D682" s="22" t="s">
        <v>894</v>
      </c>
      <c r="E682" s="15" t="s">
        <v>1745</v>
      </c>
      <c r="F682" s="23" t="s">
        <v>1764</v>
      </c>
      <c r="G682" s="16">
        <v>1</v>
      </c>
      <c r="H682" s="17">
        <v>3</v>
      </c>
      <c r="I682" s="18">
        <v>6.0000000000000001E-3</v>
      </c>
      <c r="J682" s="16" t="s">
        <v>1765</v>
      </c>
      <c r="K682" s="14" t="s">
        <v>17</v>
      </c>
      <c r="L682" s="44">
        <v>439</v>
      </c>
    </row>
    <row r="683" spans="1:12" ht="15" customHeight="1">
      <c r="A683" s="14" t="s">
        <v>868</v>
      </c>
      <c r="B683" s="22" t="s">
        <v>1744</v>
      </c>
      <c r="C683" s="24" t="s">
        <v>864</v>
      </c>
      <c r="D683" s="22" t="s">
        <v>897</v>
      </c>
      <c r="E683" s="15" t="s">
        <v>1745</v>
      </c>
      <c r="F683" s="23" t="s">
        <v>1766</v>
      </c>
      <c r="G683" s="16">
        <v>1</v>
      </c>
      <c r="H683" s="17">
        <v>4</v>
      </c>
      <c r="I683" s="18">
        <v>6.0000000000000001E-3</v>
      </c>
      <c r="J683" s="16" t="s">
        <v>1767</v>
      </c>
      <c r="K683" s="14" t="s">
        <v>17</v>
      </c>
      <c r="L683" s="44">
        <v>444</v>
      </c>
    </row>
    <row r="684" spans="1:12" ht="15" customHeight="1">
      <c r="A684" s="14" t="s">
        <v>868</v>
      </c>
      <c r="B684" s="22" t="s">
        <v>1744</v>
      </c>
      <c r="C684" s="24" t="s">
        <v>864</v>
      </c>
      <c r="D684" s="22" t="s">
        <v>900</v>
      </c>
      <c r="E684" s="15" t="s">
        <v>1745</v>
      </c>
      <c r="F684" s="23" t="s">
        <v>1768</v>
      </c>
      <c r="G684" s="16">
        <v>1</v>
      </c>
      <c r="H684" s="17">
        <v>4</v>
      </c>
      <c r="I684" s="18">
        <v>1.2E-2</v>
      </c>
      <c r="J684" s="16" t="s">
        <v>1769</v>
      </c>
      <c r="K684" s="14" t="s">
        <v>17</v>
      </c>
      <c r="L684" s="44">
        <v>494</v>
      </c>
    </row>
    <row r="685" spans="1:12" ht="15" customHeight="1">
      <c r="A685" s="14" t="s">
        <v>868</v>
      </c>
      <c r="B685" s="22" t="s">
        <v>1744</v>
      </c>
      <c r="C685" s="24" t="s">
        <v>864</v>
      </c>
      <c r="D685" s="22" t="s">
        <v>903</v>
      </c>
      <c r="E685" s="15" t="s">
        <v>1745</v>
      </c>
      <c r="F685" s="23" t="s">
        <v>1770</v>
      </c>
      <c r="G685" s="16">
        <v>1</v>
      </c>
      <c r="H685" s="17">
        <v>5</v>
      </c>
      <c r="I685" s="18">
        <v>8.0000000000000002E-3</v>
      </c>
      <c r="J685" s="16" t="s">
        <v>1771</v>
      </c>
      <c r="K685" s="14" t="s">
        <v>17</v>
      </c>
      <c r="L685" s="44">
        <v>439</v>
      </c>
    </row>
    <row r="686" spans="1:12" ht="15" customHeight="1">
      <c r="A686" s="14" t="s">
        <v>868</v>
      </c>
      <c r="B686" s="22" t="s">
        <v>1744</v>
      </c>
      <c r="C686" s="24" t="s">
        <v>864</v>
      </c>
      <c r="D686" s="22" t="s">
        <v>906</v>
      </c>
      <c r="E686" s="15" t="s">
        <v>1745</v>
      </c>
      <c r="F686" s="23" t="s">
        <v>1772</v>
      </c>
      <c r="G686" s="16">
        <v>1</v>
      </c>
      <c r="H686" s="17">
        <v>5</v>
      </c>
      <c r="I686" s="18">
        <v>8.0000000000000002E-3</v>
      </c>
      <c r="J686" s="16" t="s">
        <v>1773</v>
      </c>
      <c r="K686" s="14" t="s">
        <v>17</v>
      </c>
      <c r="L686" s="44">
        <v>468</v>
      </c>
    </row>
    <row r="687" spans="1:12" ht="15" customHeight="1">
      <c r="A687" s="14" t="s">
        <v>868</v>
      </c>
      <c r="B687" s="22" t="s">
        <v>1744</v>
      </c>
      <c r="C687" s="24" t="s">
        <v>864</v>
      </c>
      <c r="D687" s="22" t="s">
        <v>909</v>
      </c>
      <c r="E687" s="15" t="s">
        <v>1745</v>
      </c>
      <c r="F687" s="23" t="s">
        <v>1774</v>
      </c>
      <c r="G687" s="16">
        <v>1</v>
      </c>
      <c r="H687" s="17">
        <v>5</v>
      </c>
      <c r="I687" s="18">
        <v>8.0000000000000002E-3</v>
      </c>
      <c r="J687" s="16" t="s">
        <v>1775</v>
      </c>
      <c r="K687" s="14" t="s">
        <v>17</v>
      </c>
      <c r="L687" s="44">
        <v>489</v>
      </c>
    </row>
    <row r="688" spans="1:12" ht="15" customHeight="1">
      <c r="A688" s="14" t="s">
        <v>868</v>
      </c>
      <c r="B688" s="22" t="s">
        <v>1744</v>
      </c>
      <c r="C688" s="24" t="s">
        <v>864</v>
      </c>
      <c r="D688" s="22" t="s">
        <v>912</v>
      </c>
      <c r="E688" s="15" t="s">
        <v>1745</v>
      </c>
      <c r="F688" s="23" t="s">
        <v>1776</v>
      </c>
      <c r="G688" s="16">
        <v>1</v>
      </c>
      <c r="H688" s="17">
        <v>5</v>
      </c>
      <c r="I688" s="18">
        <v>8.0000000000000002E-3</v>
      </c>
      <c r="J688" s="16" t="s">
        <v>1777</v>
      </c>
      <c r="K688" s="14" t="s">
        <v>17</v>
      </c>
      <c r="L688" s="44">
        <v>519</v>
      </c>
    </row>
    <row r="689" spans="1:12" ht="15" customHeight="1">
      <c r="A689" s="14" t="s">
        <v>868</v>
      </c>
      <c r="B689" s="22" t="s">
        <v>1744</v>
      </c>
      <c r="C689" s="24" t="s">
        <v>864</v>
      </c>
      <c r="D689" s="22" t="s">
        <v>915</v>
      </c>
      <c r="E689" s="15" t="s">
        <v>1745</v>
      </c>
      <c r="F689" s="23" t="s">
        <v>1778</v>
      </c>
      <c r="G689" s="16">
        <v>1</v>
      </c>
      <c r="H689" s="17">
        <v>5</v>
      </c>
      <c r="I689" s="18">
        <v>8.0000000000000002E-3</v>
      </c>
      <c r="J689" s="16" t="s">
        <v>1779</v>
      </c>
      <c r="K689" s="14" t="s">
        <v>17</v>
      </c>
      <c r="L689" s="44">
        <v>517</v>
      </c>
    </row>
    <row r="690" spans="1:12" ht="15" customHeight="1">
      <c r="A690" s="14" t="s">
        <v>868</v>
      </c>
      <c r="B690" s="22" t="s">
        <v>1744</v>
      </c>
      <c r="C690" s="24" t="s">
        <v>864</v>
      </c>
      <c r="D690" s="22" t="s">
        <v>918</v>
      </c>
      <c r="E690" s="15" t="s">
        <v>1745</v>
      </c>
      <c r="F690" s="23" t="s">
        <v>1780</v>
      </c>
      <c r="G690" s="16">
        <v>1</v>
      </c>
      <c r="H690" s="17">
        <v>5</v>
      </c>
      <c r="I690" s="18">
        <v>1.4999999999999999E-2</v>
      </c>
      <c r="J690" s="16" t="s">
        <v>1781</v>
      </c>
      <c r="K690" s="14" t="s">
        <v>17</v>
      </c>
      <c r="L690" s="44">
        <v>615</v>
      </c>
    </row>
    <row r="691" spans="1:12" ht="15" customHeight="1">
      <c r="A691" s="14" t="s">
        <v>868</v>
      </c>
      <c r="B691" s="22" t="s">
        <v>1744</v>
      </c>
      <c r="C691" s="24" t="s">
        <v>864</v>
      </c>
      <c r="D691" s="22" t="s">
        <v>921</v>
      </c>
      <c r="E691" s="15" t="s">
        <v>1745</v>
      </c>
      <c r="F691" s="23" t="s">
        <v>1782</v>
      </c>
      <c r="G691" s="16">
        <v>1</v>
      </c>
      <c r="H691" s="17">
        <v>6</v>
      </c>
      <c r="I691" s="18">
        <v>8.9999999999999993E-3</v>
      </c>
      <c r="J691" s="16" t="s">
        <v>1783</v>
      </c>
      <c r="K691" s="14" t="s">
        <v>17</v>
      </c>
      <c r="L691" s="44">
        <v>485</v>
      </c>
    </row>
    <row r="692" spans="1:12" ht="15" customHeight="1">
      <c r="A692" s="14" t="s">
        <v>868</v>
      </c>
      <c r="B692" s="22" t="s">
        <v>1744</v>
      </c>
      <c r="C692" s="24" t="s">
        <v>864</v>
      </c>
      <c r="D692" s="22" t="s">
        <v>924</v>
      </c>
      <c r="E692" s="15" t="s">
        <v>1745</v>
      </c>
      <c r="F692" s="23" t="s">
        <v>1784</v>
      </c>
      <c r="G692" s="16">
        <v>1</v>
      </c>
      <c r="H692" s="17">
        <v>6</v>
      </c>
      <c r="I692" s="18">
        <v>8.9999999999999993E-3</v>
      </c>
      <c r="J692" s="16" t="s">
        <v>1785</v>
      </c>
      <c r="K692" s="14" t="s">
        <v>17</v>
      </c>
      <c r="L692" s="44">
        <v>593</v>
      </c>
    </row>
    <row r="693" spans="1:12" ht="15" customHeight="1">
      <c r="A693" s="14" t="s">
        <v>868</v>
      </c>
      <c r="B693" s="22" t="s">
        <v>1744</v>
      </c>
      <c r="C693" s="24" t="s">
        <v>864</v>
      </c>
      <c r="D693" s="22" t="s">
        <v>927</v>
      </c>
      <c r="E693" s="15" t="s">
        <v>1745</v>
      </c>
      <c r="F693" s="23" t="s">
        <v>1786</v>
      </c>
      <c r="G693" s="16">
        <v>1</v>
      </c>
      <c r="H693" s="17">
        <v>6</v>
      </c>
      <c r="I693" s="18">
        <v>8.9999999999999993E-3</v>
      </c>
      <c r="J693" s="16" t="s">
        <v>1787</v>
      </c>
      <c r="K693" s="14" t="s">
        <v>17</v>
      </c>
      <c r="L693" s="44">
        <v>572</v>
      </c>
    </row>
    <row r="694" spans="1:12" ht="15" customHeight="1">
      <c r="A694" s="14" t="s">
        <v>868</v>
      </c>
      <c r="B694" s="22" t="s">
        <v>1744</v>
      </c>
      <c r="C694" s="24" t="s">
        <v>864</v>
      </c>
      <c r="D694" s="22" t="s">
        <v>930</v>
      </c>
      <c r="E694" s="15" t="s">
        <v>1745</v>
      </c>
      <c r="F694" s="23" t="s">
        <v>1788</v>
      </c>
      <c r="G694" s="16">
        <v>1</v>
      </c>
      <c r="H694" s="17">
        <v>6</v>
      </c>
      <c r="I694" s="18">
        <v>8.9999999999999993E-3</v>
      </c>
      <c r="J694" s="16" t="s">
        <v>1789</v>
      </c>
      <c r="K694" s="14" t="s">
        <v>17</v>
      </c>
      <c r="L694" s="44">
        <v>604</v>
      </c>
    </row>
    <row r="695" spans="1:12" ht="15" customHeight="1">
      <c r="A695" s="14" t="s">
        <v>868</v>
      </c>
      <c r="B695" s="22" t="s">
        <v>1744</v>
      </c>
      <c r="C695" s="24" t="s">
        <v>864</v>
      </c>
      <c r="D695" s="22" t="s">
        <v>933</v>
      </c>
      <c r="E695" s="15" t="s">
        <v>1745</v>
      </c>
      <c r="F695" s="23" t="s">
        <v>1790</v>
      </c>
      <c r="G695" s="16">
        <v>1</v>
      </c>
      <c r="H695" s="17">
        <v>6</v>
      </c>
      <c r="I695" s="18">
        <v>8.9999999999999993E-3</v>
      </c>
      <c r="J695" s="16" t="s">
        <v>1791</v>
      </c>
      <c r="K695" s="14" t="s">
        <v>17</v>
      </c>
      <c r="L695" s="44">
        <v>596</v>
      </c>
    </row>
    <row r="696" spans="1:12" ht="15" customHeight="1">
      <c r="A696" s="14" t="s">
        <v>868</v>
      </c>
      <c r="B696" s="22" t="s">
        <v>1744</v>
      </c>
      <c r="C696" s="24" t="s">
        <v>864</v>
      </c>
      <c r="D696" s="22" t="s">
        <v>936</v>
      </c>
      <c r="E696" s="15" t="s">
        <v>1745</v>
      </c>
      <c r="F696" s="23" t="s">
        <v>1792</v>
      </c>
      <c r="G696" s="16">
        <v>1</v>
      </c>
      <c r="H696" s="17">
        <v>6</v>
      </c>
      <c r="I696" s="18">
        <v>1.4E-2</v>
      </c>
      <c r="J696" s="16" t="s">
        <v>1793</v>
      </c>
      <c r="K696" s="14" t="s">
        <v>17</v>
      </c>
      <c r="L696" s="44">
        <v>690</v>
      </c>
    </row>
    <row r="697" spans="1:12" ht="15" customHeight="1">
      <c r="A697" s="14" t="s">
        <v>868</v>
      </c>
      <c r="B697" s="22" t="s">
        <v>1744</v>
      </c>
      <c r="C697" s="24" t="s">
        <v>864</v>
      </c>
      <c r="D697" s="22" t="s">
        <v>939</v>
      </c>
      <c r="E697" s="15" t="s">
        <v>1745</v>
      </c>
      <c r="F697" s="23" t="s">
        <v>1794</v>
      </c>
      <c r="G697" s="16">
        <v>1</v>
      </c>
      <c r="H697" s="17">
        <v>8</v>
      </c>
      <c r="I697" s="18">
        <v>1.0999999999999999E-2</v>
      </c>
      <c r="J697" s="16" t="s">
        <v>1795</v>
      </c>
      <c r="K697" s="14" t="s">
        <v>17</v>
      </c>
      <c r="L697" s="44">
        <v>626</v>
      </c>
    </row>
    <row r="698" spans="1:12" ht="15" customHeight="1">
      <c r="A698" s="14" t="s">
        <v>868</v>
      </c>
      <c r="B698" s="22" t="s">
        <v>1744</v>
      </c>
      <c r="C698" s="24" t="s">
        <v>864</v>
      </c>
      <c r="D698" s="22" t="s">
        <v>942</v>
      </c>
      <c r="E698" s="15" t="s">
        <v>1745</v>
      </c>
      <c r="F698" s="23" t="s">
        <v>1796</v>
      </c>
      <c r="G698" s="16">
        <v>1</v>
      </c>
      <c r="H698" s="17">
        <v>8</v>
      </c>
      <c r="I698" s="18">
        <v>1.0999999999999999E-2</v>
      </c>
      <c r="J698" s="16" t="s">
        <v>1797</v>
      </c>
      <c r="K698" s="14" t="s">
        <v>17</v>
      </c>
      <c r="L698" s="44">
        <v>745</v>
      </c>
    </row>
    <row r="699" spans="1:12" ht="15" customHeight="1">
      <c r="A699" s="14" t="s">
        <v>868</v>
      </c>
      <c r="B699" s="22" t="s">
        <v>1744</v>
      </c>
      <c r="C699" s="24" t="s">
        <v>864</v>
      </c>
      <c r="D699" s="22" t="s">
        <v>945</v>
      </c>
      <c r="E699" s="15" t="s">
        <v>1745</v>
      </c>
      <c r="F699" s="23" t="s">
        <v>1798</v>
      </c>
      <c r="G699" s="16">
        <v>1</v>
      </c>
      <c r="H699" s="17">
        <v>8</v>
      </c>
      <c r="I699" s="18">
        <v>1.2999999999999999E-2</v>
      </c>
      <c r="J699" s="16" t="s">
        <v>1799</v>
      </c>
      <c r="K699" s="14" t="s">
        <v>17</v>
      </c>
      <c r="L699" s="44">
        <v>742</v>
      </c>
    </row>
    <row r="700" spans="1:12" ht="15" customHeight="1">
      <c r="A700" s="14" t="s">
        <v>868</v>
      </c>
      <c r="B700" s="22" t="s">
        <v>1744</v>
      </c>
      <c r="C700" s="24" t="s">
        <v>864</v>
      </c>
      <c r="D700" s="22" t="s">
        <v>948</v>
      </c>
      <c r="E700" s="15" t="s">
        <v>1745</v>
      </c>
      <c r="F700" s="23" t="s">
        <v>1800</v>
      </c>
      <c r="G700" s="16">
        <v>1</v>
      </c>
      <c r="H700" s="17">
        <v>8</v>
      </c>
      <c r="I700" s="18">
        <v>1.2999999999999999E-2</v>
      </c>
      <c r="J700" s="16" t="s">
        <v>1801</v>
      </c>
      <c r="K700" s="14" t="s">
        <v>17</v>
      </c>
      <c r="L700" s="44">
        <v>771</v>
      </c>
    </row>
    <row r="701" spans="1:12" ht="15" customHeight="1">
      <c r="A701" s="14" t="s">
        <v>868</v>
      </c>
      <c r="B701" s="22" t="s">
        <v>1744</v>
      </c>
      <c r="C701" s="24" t="s">
        <v>864</v>
      </c>
      <c r="D701" s="22" t="s">
        <v>951</v>
      </c>
      <c r="E701" s="15" t="s">
        <v>1745</v>
      </c>
      <c r="F701" s="23" t="s">
        <v>1802</v>
      </c>
      <c r="G701" s="16">
        <v>1</v>
      </c>
      <c r="H701" s="17">
        <v>8</v>
      </c>
      <c r="I701" s="18">
        <v>1.2999999999999999E-2</v>
      </c>
      <c r="J701" s="16" t="s">
        <v>1803</v>
      </c>
      <c r="K701" s="14" t="s">
        <v>17</v>
      </c>
      <c r="L701" s="44">
        <v>756</v>
      </c>
    </row>
    <row r="702" spans="1:12" ht="15" customHeight="1">
      <c r="A702" s="14" t="s">
        <v>868</v>
      </c>
      <c r="B702" s="22" t="s">
        <v>1744</v>
      </c>
      <c r="C702" s="24" t="s">
        <v>864</v>
      </c>
      <c r="D702" s="22" t="s">
        <v>954</v>
      </c>
      <c r="E702" s="15" t="s">
        <v>1745</v>
      </c>
      <c r="F702" s="23" t="s">
        <v>1804</v>
      </c>
      <c r="G702" s="16">
        <v>1</v>
      </c>
      <c r="H702" s="17">
        <v>7</v>
      </c>
      <c r="I702" s="18">
        <v>1.9E-2</v>
      </c>
      <c r="J702" s="16" t="s">
        <v>1805</v>
      </c>
      <c r="K702" s="14" t="s">
        <v>17</v>
      </c>
      <c r="L702" s="44">
        <v>958</v>
      </c>
    </row>
    <row r="703" spans="1:12" ht="15" customHeight="1">
      <c r="A703" s="14" t="s">
        <v>868</v>
      </c>
      <c r="B703" s="22" t="s">
        <v>1744</v>
      </c>
      <c r="C703" s="24" t="s">
        <v>864</v>
      </c>
      <c r="D703" s="22" t="s">
        <v>957</v>
      </c>
      <c r="E703" s="15" t="s">
        <v>1745</v>
      </c>
      <c r="F703" s="23" t="s">
        <v>1806</v>
      </c>
      <c r="G703" s="16">
        <v>1</v>
      </c>
      <c r="H703" s="17">
        <v>4</v>
      </c>
      <c r="I703" s="18">
        <v>7.0000000000000001E-3</v>
      </c>
      <c r="J703" s="16" t="s">
        <v>1807</v>
      </c>
      <c r="K703" s="14" t="s">
        <v>17</v>
      </c>
      <c r="L703" s="44">
        <v>400</v>
      </c>
    </row>
    <row r="704" spans="1:12" ht="15" customHeight="1">
      <c r="A704" s="14" t="s">
        <v>868</v>
      </c>
      <c r="B704" s="22" t="s">
        <v>1744</v>
      </c>
      <c r="C704" s="24" t="s">
        <v>864</v>
      </c>
      <c r="D704" s="22" t="s">
        <v>960</v>
      </c>
      <c r="E704" s="15" t="s">
        <v>1745</v>
      </c>
      <c r="F704" s="23" t="s">
        <v>1808</v>
      </c>
      <c r="G704" s="16">
        <v>1</v>
      </c>
      <c r="H704" s="17">
        <v>1</v>
      </c>
      <c r="I704" s="18">
        <v>2E-3</v>
      </c>
      <c r="J704" s="16" t="s">
        <v>1809</v>
      </c>
      <c r="K704" s="14" t="s">
        <v>17</v>
      </c>
      <c r="L704" s="44">
        <v>119</v>
      </c>
    </row>
    <row r="705" spans="1:12" ht="15" customHeight="1">
      <c r="A705" s="14" t="s">
        <v>868</v>
      </c>
      <c r="B705" s="22" t="s">
        <v>1744</v>
      </c>
      <c r="C705" s="24" t="s">
        <v>864</v>
      </c>
      <c r="D705" s="22" t="s">
        <v>963</v>
      </c>
      <c r="E705" s="15" t="s">
        <v>1745</v>
      </c>
      <c r="F705" s="23" t="s">
        <v>1810</v>
      </c>
      <c r="G705" s="16">
        <v>1</v>
      </c>
      <c r="H705" s="17">
        <v>2</v>
      </c>
      <c r="I705" s="18">
        <v>2E-3</v>
      </c>
      <c r="J705" s="16" t="s">
        <v>1811</v>
      </c>
      <c r="K705" s="14" t="s">
        <v>17</v>
      </c>
      <c r="L705" s="44">
        <v>155</v>
      </c>
    </row>
    <row r="706" spans="1:12" ht="15" customHeight="1">
      <c r="A706" s="14" t="s">
        <v>868</v>
      </c>
      <c r="B706" s="22" t="s">
        <v>1744</v>
      </c>
      <c r="C706" s="24" t="s">
        <v>864</v>
      </c>
      <c r="D706" s="22" t="s">
        <v>966</v>
      </c>
      <c r="E706" s="15" t="s">
        <v>1745</v>
      </c>
      <c r="F706" s="23" t="s">
        <v>1812</v>
      </c>
      <c r="G706" s="16">
        <v>1</v>
      </c>
      <c r="H706" s="17">
        <v>3</v>
      </c>
      <c r="I706" s="18">
        <v>4.0000000000000001E-3</v>
      </c>
      <c r="J706" s="16" t="s">
        <v>1813</v>
      </c>
      <c r="K706" s="14" t="s">
        <v>17</v>
      </c>
      <c r="L706" s="44">
        <v>253</v>
      </c>
    </row>
    <row r="707" spans="1:12" ht="15" customHeight="1">
      <c r="A707" s="14" t="s">
        <v>868</v>
      </c>
      <c r="B707" s="22" t="s">
        <v>1744</v>
      </c>
      <c r="C707" s="24" t="s">
        <v>864</v>
      </c>
      <c r="D707" s="22" t="s">
        <v>969</v>
      </c>
      <c r="E707" s="15" t="s">
        <v>1745</v>
      </c>
      <c r="F707" s="23" t="s">
        <v>1814</v>
      </c>
      <c r="G707" s="16">
        <v>1</v>
      </c>
      <c r="H707" s="17">
        <v>3</v>
      </c>
      <c r="I707" s="18">
        <v>8.0000000000000002E-3</v>
      </c>
      <c r="J707" s="16" t="s">
        <v>1815</v>
      </c>
      <c r="K707" s="14" t="s">
        <v>17</v>
      </c>
      <c r="L707" s="44">
        <v>315</v>
      </c>
    </row>
    <row r="708" spans="1:12" ht="15" customHeight="1">
      <c r="A708" s="14" t="s">
        <v>868</v>
      </c>
      <c r="B708" s="22" t="s">
        <v>1744</v>
      </c>
      <c r="C708" s="24" t="s">
        <v>864</v>
      </c>
      <c r="D708" s="22" t="s">
        <v>972</v>
      </c>
      <c r="E708" s="15" t="s">
        <v>1745</v>
      </c>
      <c r="F708" s="23" t="s">
        <v>1816</v>
      </c>
      <c r="G708" s="16">
        <v>1</v>
      </c>
      <c r="H708" s="17">
        <v>3</v>
      </c>
      <c r="I708" s="18">
        <v>5.0000000000000001E-3</v>
      </c>
      <c r="J708" s="16" t="s">
        <v>1817</v>
      </c>
      <c r="K708" s="14" t="s">
        <v>17</v>
      </c>
      <c r="L708" s="44">
        <v>295</v>
      </c>
    </row>
    <row r="709" spans="1:12" ht="15" customHeight="1">
      <c r="A709" s="14" t="s">
        <v>868</v>
      </c>
      <c r="B709" s="22" t="s">
        <v>1744</v>
      </c>
      <c r="C709" s="24" t="s">
        <v>864</v>
      </c>
      <c r="D709" s="22" t="s">
        <v>975</v>
      </c>
      <c r="E709" s="15" t="s">
        <v>1745</v>
      </c>
      <c r="F709" s="23" t="s">
        <v>1818</v>
      </c>
      <c r="G709" s="16">
        <v>1</v>
      </c>
      <c r="H709" s="17">
        <v>3</v>
      </c>
      <c r="I709" s="18">
        <v>8.9999999999999993E-3</v>
      </c>
      <c r="J709" s="16" t="s">
        <v>1819</v>
      </c>
      <c r="K709" s="14" t="s">
        <v>17</v>
      </c>
      <c r="L709" s="44">
        <v>375</v>
      </c>
    </row>
    <row r="710" spans="1:12" ht="15" customHeight="1">
      <c r="A710" s="14" t="s">
        <v>868</v>
      </c>
      <c r="B710" s="22" t="s">
        <v>1744</v>
      </c>
      <c r="C710" s="24" t="s">
        <v>864</v>
      </c>
      <c r="D710" s="22" t="s">
        <v>978</v>
      </c>
      <c r="E710" s="15" t="s">
        <v>1745</v>
      </c>
      <c r="F710" s="23" t="s">
        <v>1820</v>
      </c>
      <c r="G710" s="16">
        <v>1</v>
      </c>
      <c r="H710" s="17">
        <v>4</v>
      </c>
      <c r="I710" s="18">
        <v>6.0000000000000001E-3</v>
      </c>
      <c r="J710" s="16" t="s">
        <v>1821</v>
      </c>
      <c r="K710" s="14" t="s">
        <v>17</v>
      </c>
      <c r="L710" s="44">
        <v>380</v>
      </c>
    </row>
    <row r="711" spans="1:12" ht="15" customHeight="1">
      <c r="A711" s="14" t="s">
        <v>868</v>
      </c>
      <c r="B711" s="22" t="s">
        <v>1744</v>
      </c>
      <c r="C711" s="24" t="s">
        <v>864</v>
      </c>
      <c r="D711" s="22" t="s">
        <v>981</v>
      </c>
      <c r="E711" s="15" t="s">
        <v>1745</v>
      </c>
      <c r="F711" s="23" t="s">
        <v>1822</v>
      </c>
      <c r="G711" s="16">
        <v>1</v>
      </c>
      <c r="H711" s="17">
        <v>4</v>
      </c>
      <c r="I711" s="18">
        <v>1.2E-2</v>
      </c>
      <c r="J711" s="16" t="s">
        <v>1823</v>
      </c>
      <c r="K711" s="14" t="s">
        <v>17</v>
      </c>
      <c r="L711" s="44">
        <v>491</v>
      </c>
    </row>
    <row r="712" spans="1:12" ht="15" customHeight="1">
      <c r="A712" s="14" t="s">
        <v>868</v>
      </c>
      <c r="B712" s="22" t="s">
        <v>1744</v>
      </c>
      <c r="C712" s="24" t="s">
        <v>864</v>
      </c>
      <c r="D712" s="22" t="s">
        <v>984</v>
      </c>
      <c r="E712" s="15" t="s">
        <v>1745</v>
      </c>
      <c r="F712" s="23" t="s">
        <v>1824</v>
      </c>
      <c r="G712" s="16">
        <v>1</v>
      </c>
      <c r="H712" s="17">
        <v>7</v>
      </c>
      <c r="I712" s="18">
        <v>1.0999999999999999E-2</v>
      </c>
      <c r="J712" s="16" t="s">
        <v>1825</v>
      </c>
      <c r="K712" s="14" t="s">
        <v>17</v>
      </c>
      <c r="L712" s="44">
        <v>617</v>
      </c>
    </row>
    <row r="713" spans="1:12" ht="15" customHeight="1">
      <c r="A713" s="14" t="s">
        <v>868</v>
      </c>
      <c r="B713" s="22" t="s">
        <v>1744</v>
      </c>
      <c r="C713" s="24" t="s">
        <v>864</v>
      </c>
      <c r="D713" s="22" t="s">
        <v>987</v>
      </c>
      <c r="E713" s="15" t="s">
        <v>1745</v>
      </c>
      <c r="F713" s="23" t="s">
        <v>1826</v>
      </c>
      <c r="G713" s="16">
        <v>1</v>
      </c>
      <c r="H713" s="17">
        <v>7</v>
      </c>
      <c r="I713" s="18">
        <v>2.1999999999999999E-2</v>
      </c>
      <c r="J713" s="16" t="s">
        <v>1827</v>
      </c>
      <c r="K713" s="14" t="s">
        <v>17</v>
      </c>
      <c r="L713" s="44">
        <v>918</v>
      </c>
    </row>
    <row r="714" spans="1:12" ht="15" customHeight="1">
      <c r="A714" s="14" t="s">
        <v>868</v>
      </c>
      <c r="B714" s="22" t="s">
        <v>1828</v>
      </c>
      <c r="C714" s="24" t="s">
        <v>864</v>
      </c>
      <c r="D714" s="22" t="s">
        <v>865</v>
      </c>
      <c r="E714" s="15" t="s">
        <v>1829</v>
      </c>
      <c r="F714" s="23" t="s">
        <v>1830</v>
      </c>
      <c r="G714" s="16">
        <v>1</v>
      </c>
      <c r="H714" s="17">
        <v>3</v>
      </c>
      <c r="I714" s="18">
        <v>5.0000000000000001E-3</v>
      </c>
      <c r="J714" s="16" t="s">
        <v>1831</v>
      </c>
      <c r="K714" s="14" t="s">
        <v>17</v>
      </c>
      <c r="L714" s="44">
        <v>302</v>
      </c>
    </row>
    <row r="715" spans="1:12" ht="15" customHeight="1">
      <c r="A715" s="14" t="s">
        <v>868</v>
      </c>
      <c r="B715" s="22" t="s">
        <v>1828</v>
      </c>
      <c r="C715" s="24" t="s">
        <v>864</v>
      </c>
      <c r="D715" s="22" t="s">
        <v>870</v>
      </c>
      <c r="E715" s="15" t="s">
        <v>1829</v>
      </c>
      <c r="F715" s="23" t="s">
        <v>1832</v>
      </c>
      <c r="G715" s="16">
        <v>1</v>
      </c>
      <c r="H715" s="17">
        <v>3</v>
      </c>
      <c r="I715" s="18">
        <v>8.0000000000000002E-3</v>
      </c>
      <c r="J715" s="16" t="s">
        <v>1833</v>
      </c>
      <c r="K715" s="14" t="s">
        <v>17</v>
      </c>
      <c r="L715" s="44">
        <v>333</v>
      </c>
    </row>
    <row r="716" spans="1:12" ht="15" customHeight="1">
      <c r="A716" s="14" t="s">
        <v>868</v>
      </c>
      <c r="B716" s="22" t="s">
        <v>1828</v>
      </c>
      <c r="C716" s="24" t="s">
        <v>864</v>
      </c>
      <c r="D716" s="22" t="s">
        <v>873</v>
      </c>
      <c r="E716" s="15" t="s">
        <v>1829</v>
      </c>
      <c r="F716" s="23" t="s">
        <v>1834</v>
      </c>
      <c r="G716" s="16">
        <v>1</v>
      </c>
      <c r="H716" s="17">
        <v>3</v>
      </c>
      <c r="I716" s="18">
        <v>5.0000000000000001E-3</v>
      </c>
      <c r="J716" s="16" t="s">
        <v>1835</v>
      </c>
      <c r="K716" s="14" t="s">
        <v>17</v>
      </c>
      <c r="L716" s="44">
        <v>347</v>
      </c>
    </row>
    <row r="717" spans="1:12" ht="15" customHeight="1">
      <c r="A717" s="14" t="s">
        <v>868</v>
      </c>
      <c r="B717" s="22" t="s">
        <v>1828</v>
      </c>
      <c r="C717" s="24" t="s">
        <v>864</v>
      </c>
      <c r="D717" s="22" t="s">
        <v>876</v>
      </c>
      <c r="E717" s="15" t="s">
        <v>1829</v>
      </c>
      <c r="F717" s="23" t="s">
        <v>1836</v>
      </c>
      <c r="G717" s="16">
        <v>1</v>
      </c>
      <c r="H717" s="17">
        <v>3</v>
      </c>
      <c r="I717" s="18">
        <v>5.0000000000000001E-3</v>
      </c>
      <c r="J717" s="16" t="s">
        <v>1837</v>
      </c>
      <c r="K717" s="14" t="s">
        <v>17</v>
      </c>
      <c r="L717" s="44">
        <v>381</v>
      </c>
    </row>
    <row r="718" spans="1:12" ht="15" customHeight="1">
      <c r="A718" s="14" t="s">
        <v>868</v>
      </c>
      <c r="B718" s="22" t="s">
        <v>1828</v>
      </c>
      <c r="C718" s="24" t="s">
        <v>864</v>
      </c>
      <c r="D718" s="22" t="s">
        <v>879</v>
      </c>
      <c r="E718" s="15" t="s">
        <v>1829</v>
      </c>
      <c r="F718" s="23" t="s">
        <v>1838</v>
      </c>
      <c r="G718" s="16">
        <v>1</v>
      </c>
      <c r="H718" s="17">
        <v>3</v>
      </c>
      <c r="I718" s="18">
        <v>5.0000000000000001E-3</v>
      </c>
      <c r="J718" s="16" t="s">
        <v>1839</v>
      </c>
      <c r="K718" s="14" t="s">
        <v>17</v>
      </c>
      <c r="L718" s="44">
        <v>390</v>
      </c>
    </row>
    <row r="719" spans="1:12" ht="15" customHeight="1">
      <c r="A719" s="14" t="s">
        <v>868</v>
      </c>
      <c r="B719" s="22" t="s">
        <v>1828</v>
      </c>
      <c r="C719" s="24" t="s">
        <v>864</v>
      </c>
      <c r="D719" s="22" t="s">
        <v>882</v>
      </c>
      <c r="E719" s="15" t="s">
        <v>1829</v>
      </c>
      <c r="F719" s="23" t="s">
        <v>1840</v>
      </c>
      <c r="G719" s="16">
        <v>1</v>
      </c>
      <c r="H719" s="17">
        <v>3</v>
      </c>
      <c r="I719" s="18">
        <v>8.9999999999999993E-3</v>
      </c>
      <c r="J719" s="16" t="s">
        <v>1841</v>
      </c>
      <c r="K719" s="14" t="s">
        <v>17</v>
      </c>
      <c r="L719" s="44">
        <v>388</v>
      </c>
    </row>
    <row r="720" spans="1:12" ht="15" customHeight="1">
      <c r="A720" s="14" t="s">
        <v>868</v>
      </c>
      <c r="B720" s="22" t="s">
        <v>1828</v>
      </c>
      <c r="C720" s="24" t="s">
        <v>864</v>
      </c>
      <c r="D720" s="22" t="s">
        <v>885</v>
      </c>
      <c r="E720" s="15" t="s">
        <v>1829</v>
      </c>
      <c r="F720" s="23" t="s">
        <v>1842</v>
      </c>
      <c r="G720" s="16">
        <v>1</v>
      </c>
      <c r="H720" s="17">
        <v>4</v>
      </c>
      <c r="I720" s="18">
        <v>6.0000000000000001E-3</v>
      </c>
      <c r="J720" s="16" t="s">
        <v>1843</v>
      </c>
      <c r="K720" s="14" t="s">
        <v>17</v>
      </c>
      <c r="L720" s="44">
        <v>392</v>
      </c>
    </row>
    <row r="721" spans="1:12" ht="15" customHeight="1">
      <c r="A721" s="14" t="s">
        <v>868</v>
      </c>
      <c r="B721" s="22" t="s">
        <v>1828</v>
      </c>
      <c r="C721" s="24" t="s">
        <v>864</v>
      </c>
      <c r="D721" s="22" t="s">
        <v>888</v>
      </c>
      <c r="E721" s="15" t="s">
        <v>1829</v>
      </c>
      <c r="F721" s="23" t="s">
        <v>1844</v>
      </c>
      <c r="G721" s="16">
        <v>1</v>
      </c>
      <c r="H721" s="17">
        <v>4</v>
      </c>
      <c r="I721" s="18">
        <v>6.0000000000000001E-3</v>
      </c>
      <c r="J721" s="16" t="s">
        <v>1845</v>
      </c>
      <c r="K721" s="14" t="s">
        <v>17</v>
      </c>
      <c r="L721" s="44">
        <v>424</v>
      </c>
    </row>
    <row r="722" spans="1:12" ht="15" customHeight="1">
      <c r="A722" s="14" t="s">
        <v>868</v>
      </c>
      <c r="B722" s="22" t="s">
        <v>1828</v>
      </c>
      <c r="C722" s="24" t="s">
        <v>864</v>
      </c>
      <c r="D722" s="22" t="s">
        <v>891</v>
      </c>
      <c r="E722" s="15" t="s">
        <v>1829</v>
      </c>
      <c r="F722" s="23" t="s">
        <v>1846</v>
      </c>
      <c r="G722" s="16">
        <v>1</v>
      </c>
      <c r="H722" s="17">
        <v>4</v>
      </c>
      <c r="I722" s="18">
        <v>6.0000000000000001E-3</v>
      </c>
      <c r="J722" s="16" t="s">
        <v>1847</v>
      </c>
      <c r="K722" s="14" t="s">
        <v>17</v>
      </c>
      <c r="L722" s="44">
        <v>442</v>
      </c>
    </row>
    <row r="723" spans="1:12" ht="15" customHeight="1">
      <c r="A723" s="14" t="s">
        <v>868</v>
      </c>
      <c r="B723" s="22" t="s">
        <v>1828</v>
      </c>
      <c r="C723" s="24" t="s">
        <v>864</v>
      </c>
      <c r="D723" s="22" t="s">
        <v>894</v>
      </c>
      <c r="E723" s="15" t="s">
        <v>1829</v>
      </c>
      <c r="F723" s="23" t="s">
        <v>1848</v>
      </c>
      <c r="G723" s="16">
        <v>1</v>
      </c>
      <c r="H723" s="17">
        <v>3</v>
      </c>
      <c r="I723" s="18">
        <v>6.0000000000000001E-3</v>
      </c>
      <c r="J723" s="16" t="s">
        <v>1849</v>
      </c>
      <c r="K723" s="14" t="s">
        <v>17</v>
      </c>
      <c r="L723" s="44">
        <v>476</v>
      </c>
    </row>
    <row r="724" spans="1:12" ht="15" customHeight="1">
      <c r="A724" s="14" t="s">
        <v>868</v>
      </c>
      <c r="B724" s="22" t="s">
        <v>1828</v>
      </c>
      <c r="C724" s="24" t="s">
        <v>864</v>
      </c>
      <c r="D724" s="22" t="s">
        <v>897</v>
      </c>
      <c r="E724" s="15" t="s">
        <v>1829</v>
      </c>
      <c r="F724" s="23" t="s">
        <v>1850</v>
      </c>
      <c r="G724" s="16">
        <v>1</v>
      </c>
      <c r="H724" s="17">
        <v>4</v>
      </c>
      <c r="I724" s="18">
        <v>6.0000000000000001E-3</v>
      </c>
      <c r="J724" s="16" t="s">
        <v>1851</v>
      </c>
      <c r="K724" s="14" t="s">
        <v>17</v>
      </c>
      <c r="L724" s="44">
        <v>480</v>
      </c>
    </row>
    <row r="725" spans="1:12" ht="15" customHeight="1">
      <c r="A725" s="14" t="s">
        <v>868</v>
      </c>
      <c r="B725" s="22" t="s">
        <v>1828</v>
      </c>
      <c r="C725" s="24" t="s">
        <v>864</v>
      </c>
      <c r="D725" s="22" t="s">
        <v>900</v>
      </c>
      <c r="E725" s="15" t="s">
        <v>1829</v>
      </c>
      <c r="F725" s="23" t="s">
        <v>1852</v>
      </c>
      <c r="G725" s="16">
        <v>1</v>
      </c>
      <c r="H725" s="17">
        <v>4</v>
      </c>
      <c r="I725" s="18">
        <v>1.2E-2</v>
      </c>
      <c r="J725" s="16" t="s">
        <v>1853</v>
      </c>
      <c r="K725" s="14" t="s">
        <v>17</v>
      </c>
      <c r="L725" s="44">
        <v>534</v>
      </c>
    </row>
    <row r="726" spans="1:12" ht="15" customHeight="1">
      <c r="A726" s="14" t="s">
        <v>868</v>
      </c>
      <c r="B726" s="22" t="s">
        <v>1828</v>
      </c>
      <c r="C726" s="24" t="s">
        <v>864</v>
      </c>
      <c r="D726" s="22" t="s">
        <v>903</v>
      </c>
      <c r="E726" s="15" t="s">
        <v>1829</v>
      </c>
      <c r="F726" s="23" t="s">
        <v>1854</v>
      </c>
      <c r="G726" s="16">
        <v>1</v>
      </c>
      <c r="H726" s="17">
        <v>5</v>
      </c>
      <c r="I726" s="18">
        <v>8.0000000000000002E-3</v>
      </c>
      <c r="J726" s="16" t="s">
        <v>1855</v>
      </c>
      <c r="K726" s="14" t="s">
        <v>17</v>
      </c>
      <c r="L726" s="44">
        <v>482</v>
      </c>
    </row>
    <row r="727" spans="1:12" ht="15" customHeight="1">
      <c r="A727" s="14" t="s">
        <v>868</v>
      </c>
      <c r="B727" s="22" t="s">
        <v>1828</v>
      </c>
      <c r="C727" s="24" t="s">
        <v>864</v>
      </c>
      <c r="D727" s="22" t="s">
        <v>906</v>
      </c>
      <c r="E727" s="15" t="s">
        <v>1829</v>
      </c>
      <c r="F727" s="23" t="s">
        <v>1856</v>
      </c>
      <c r="G727" s="16">
        <v>1</v>
      </c>
      <c r="H727" s="17">
        <v>5</v>
      </c>
      <c r="I727" s="18">
        <v>8.0000000000000002E-3</v>
      </c>
      <c r="J727" s="16" t="s">
        <v>1857</v>
      </c>
      <c r="K727" s="14" t="s">
        <v>17</v>
      </c>
      <c r="L727" s="44">
        <v>512</v>
      </c>
    </row>
    <row r="728" spans="1:12" ht="15" customHeight="1">
      <c r="A728" s="14" t="s">
        <v>868</v>
      </c>
      <c r="B728" s="22" t="s">
        <v>1828</v>
      </c>
      <c r="C728" s="24" t="s">
        <v>864</v>
      </c>
      <c r="D728" s="22" t="s">
        <v>909</v>
      </c>
      <c r="E728" s="15" t="s">
        <v>1829</v>
      </c>
      <c r="F728" s="23" t="s">
        <v>1858</v>
      </c>
      <c r="G728" s="16">
        <v>1</v>
      </c>
      <c r="H728" s="17">
        <v>5</v>
      </c>
      <c r="I728" s="18">
        <v>8.0000000000000002E-3</v>
      </c>
      <c r="J728" s="16" t="s">
        <v>1859</v>
      </c>
      <c r="K728" s="14" t="s">
        <v>17</v>
      </c>
      <c r="L728" s="44">
        <v>534</v>
      </c>
    </row>
    <row r="729" spans="1:12" ht="15" customHeight="1">
      <c r="A729" s="14" t="s">
        <v>868</v>
      </c>
      <c r="B729" s="22" t="s">
        <v>1828</v>
      </c>
      <c r="C729" s="24" t="s">
        <v>864</v>
      </c>
      <c r="D729" s="22" t="s">
        <v>912</v>
      </c>
      <c r="E729" s="15" t="s">
        <v>1829</v>
      </c>
      <c r="F729" s="23" t="s">
        <v>1860</v>
      </c>
      <c r="G729" s="16">
        <v>1</v>
      </c>
      <c r="H729" s="17">
        <v>5</v>
      </c>
      <c r="I729" s="18">
        <v>8.0000000000000002E-3</v>
      </c>
      <c r="J729" s="16" t="s">
        <v>1861</v>
      </c>
      <c r="K729" s="14" t="s">
        <v>17</v>
      </c>
      <c r="L729" s="44">
        <v>565</v>
      </c>
    </row>
    <row r="730" spans="1:12" ht="15" customHeight="1">
      <c r="A730" s="14" t="s">
        <v>868</v>
      </c>
      <c r="B730" s="22" t="s">
        <v>1828</v>
      </c>
      <c r="C730" s="24" t="s">
        <v>864</v>
      </c>
      <c r="D730" s="22" t="s">
        <v>915</v>
      </c>
      <c r="E730" s="15" t="s">
        <v>1829</v>
      </c>
      <c r="F730" s="23" t="s">
        <v>1862</v>
      </c>
      <c r="G730" s="16">
        <v>1</v>
      </c>
      <c r="H730" s="17">
        <v>5</v>
      </c>
      <c r="I730" s="18">
        <v>8.0000000000000002E-3</v>
      </c>
      <c r="J730" s="16" t="s">
        <v>1863</v>
      </c>
      <c r="K730" s="14" t="s">
        <v>17</v>
      </c>
      <c r="L730" s="44">
        <v>561</v>
      </c>
    </row>
    <row r="731" spans="1:12" ht="15" customHeight="1">
      <c r="A731" s="14" t="s">
        <v>868</v>
      </c>
      <c r="B731" s="22" t="s">
        <v>1828</v>
      </c>
      <c r="C731" s="24" t="s">
        <v>864</v>
      </c>
      <c r="D731" s="22" t="s">
        <v>918</v>
      </c>
      <c r="E731" s="15" t="s">
        <v>1829</v>
      </c>
      <c r="F731" s="23" t="s">
        <v>1864</v>
      </c>
      <c r="G731" s="16">
        <v>1</v>
      </c>
      <c r="H731" s="17">
        <v>5</v>
      </c>
      <c r="I731" s="18">
        <v>1.4999999999999999E-2</v>
      </c>
      <c r="J731" s="16" t="s">
        <v>1865</v>
      </c>
      <c r="K731" s="14" t="s">
        <v>17</v>
      </c>
      <c r="L731" s="44">
        <v>671</v>
      </c>
    </row>
    <row r="732" spans="1:12" ht="15" customHeight="1">
      <c r="A732" s="14" t="s">
        <v>868</v>
      </c>
      <c r="B732" s="22" t="s">
        <v>1828</v>
      </c>
      <c r="C732" s="24" t="s">
        <v>864</v>
      </c>
      <c r="D732" s="22" t="s">
        <v>921</v>
      </c>
      <c r="E732" s="15" t="s">
        <v>1829</v>
      </c>
      <c r="F732" s="23" t="s">
        <v>1866</v>
      </c>
      <c r="G732" s="16">
        <v>1</v>
      </c>
      <c r="H732" s="17">
        <v>6</v>
      </c>
      <c r="I732" s="18">
        <v>8.9999999999999993E-3</v>
      </c>
      <c r="J732" s="16" t="s">
        <v>1867</v>
      </c>
      <c r="K732" s="14" t="s">
        <v>17</v>
      </c>
      <c r="L732" s="44">
        <v>534</v>
      </c>
    </row>
    <row r="733" spans="1:12" ht="15" customHeight="1">
      <c r="A733" s="14" t="s">
        <v>868</v>
      </c>
      <c r="B733" s="22" t="s">
        <v>1828</v>
      </c>
      <c r="C733" s="24" t="s">
        <v>864</v>
      </c>
      <c r="D733" s="22" t="s">
        <v>924</v>
      </c>
      <c r="E733" s="15" t="s">
        <v>1829</v>
      </c>
      <c r="F733" s="23" t="s">
        <v>1868</v>
      </c>
      <c r="G733" s="16">
        <v>1</v>
      </c>
      <c r="H733" s="17">
        <v>6</v>
      </c>
      <c r="I733" s="18">
        <v>8.9999999999999993E-3</v>
      </c>
      <c r="J733" s="16" t="s">
        <v>1869</v>
      </c>
      <c r="K733" s="14" t="s">
        <v>17</v>
      </c>
      <c r="L733" s="44">
        <v>645</v>
      </c>
    </row>
    <row r="734" spans="1:12" ht="15" customHeight="1">
      <c r="A734" s="14" t="s">
        <v>868</v>
      </c>
      <c r="B734" s="22" t="s">
        <v>1828</v>
      </c>
      <c r="C734" s="24" t="s">
        <v>864</v>
      </c>
      <c r="D734" s="22" t="s">
        <v>927</v>
      </c>
      <c r="E734" s="15" t="s">
        <v>1829</v>
      </c>
      <c r="F734" s="23" t="s">
        <v>1870</v>
      </c>
      <c r="G734" s="16">
        <v>1</v>
      </c>
      <c r="H734" s="17">
        <v>6</v>
      </c>
      <c r="I734" s="18">
        <v>8.9999999999999993E-3</v>
      </c>
      <c r="J734" s="16" t="s">
        <v>1871</v>
      </c>
      <c r="K734" s="14" t="s">
        <v>17</v>
      </c>
      <c r="L734" s="44">
        <v>626</v>
      </c>
    </row>
    <row r="735" spans="1:12" ht="15" customHeight="1">
      <c r="A735" s="14" t="s">
        <v>868</v>
      </c>
      <c r="B735" s="22" t="s">
        <v>1828</v>
      </c>
      <c r="C735" s="24" t="s">
        <v>864</v>
      </c>
      <c r="D735" s="22" t="s">
        <v>930</v>
      </c>
      <c r="E735" s="15" t="s">
        <v>1829</v>
      </c>
      <c r="F735" s="23" t="s">
        <v>1872</v>
      </c>
      <c r="G735" s="16">
        <v>1</v>
      </c>
      <c r="H735" s="17">
        <v>6</v>
      </c>
      <c r="I735" s="18">
        <v>8.9999999999999993E-3</v>
      </c>
      <c r="J735" s="16" t="s">
        <v>1873</v>
      </c>
      <c r="K735" s="14" t="s">
        <v>17</v>
      </c>
      <c r="L735" s="44">
        <v>658</v>
      </c>
    </row>
    <row r="736" spans="1:12" ht="15" customHeight="1">
      <c r="A736" s="14" t="s">
        <v>868</v>
      </c>
      <c r="B736" s="22" t="s">
        <v>1828</v>
      </c>
      <c r="C736" s="24" t="s">
        <v>864</v>
      </c>
      <c r="D736" s="22" t="s">
        <v>933</v>
      </c>
      <c r="E736" s="15" t="s">
        <v>1829</v>
      </c>
      <c r="F736" s="23" t="s">
        <v>1874</v>
      </c>
      <c r="G736" s="16">
        <v>1</v>
      </c>
      <c r="H736" s="17">
        <v>6</v>
      </c>
      <c r="I736" s="18">
        <v>8.9999999999999993E-3</v>
      </c>
      <c r="J736" s="16" t="s">
        <v>1875</v>
      </c>
      <c r="K736" s="14" t="s">
        <v>17</v>
      </c>
      <c r="L736" s="44">
        <v>649</v>
      </c>
    </row>
    <row r="737" spans="1:12" ht="15" customHeight="1">
      <c r="A737" s="14" t="s">
        <v>868</v>
      </c>
      <c r="B737" s="22" t="s">
        <v>1828</v>
      </c>
      <c r="C737" s="24" t="s">
        <v>864</v>
      </c>
      <c r="D737" s="22" t="s">
        <v>936</v>
      </c>
      <c r="E737" s="15" t="s">
        <v>1829</v>
      </c>
      <c r="F737" s="23" t="s">
        <v>1876</v>
      </c>
      <c r="G737" s="16">
        <v>1</v>
      </c>
      <c r="H737" s="17">
        <v>6</v>
      </c>
      <c r="I737" s="18">
        <v>1.4E-2</v>
      </c>
      <c r="J737" s="16" t="s">
        <v>1877</v>
      </c>
      <c r="K737" s="14" t="s">
        <v>17</v>
      </c>
      <c r="L737" s="44">
        <v>750</v>
      </c>
    </row>
    <row r="738" spans="1:12" ht="15" customHeight="1">
      <c r="A738" s="14" t="s">
        <v>868</v>
      </c>
      <c r="B738" s="22" t="s">
        <v>1828</v>
      </c>
      <c r="C738" s="24" t="s">
        <v>864</v>
      </c>
      <c r="D738" s="22" t="s">
        <v>939</v>
      </c>
      <c r="E738" s="15" t="s">
        <v>1829</v>
      </c>
      <c r="F738" s="23" t="s">
        <v>1878</v>
      </c>
      <c r="G738" s="16">
        <v>1</v>
      </c>
      <c r="H738" s="17">
        <v>8</v>
      </c>
      <c r="I738" s="18">
        <v>1.0999999999999999E-2</v>
      </c>
      <c r="J738" s="16" t="s">
        <v>1879</v>
      </c>
      <c r="K738" s="14" t="s">
        <v>17</v>
      </c>
      <c r="L738" s="44">
        <v>657</v>
      </c>
    </row>
    <row r="739" spans="1:12" ht="15" customHeight="1">
      <c r="A739" s="14" t="s">
        <v>868</v>
      </c>
      <c r="B739" s="22" t="s">
        <v>1828</v>
      </c>
      <c r="C739" s="24" t="s">
        <v>864</v>
      </c>
      <c r="D739" s="22" t="s">
        <v>942</v>
      </c>
      <c r="E739" s="15" t="s">
        <v>1829</v>
      </c>
      <c r="F739" s="23" t="s">
        <v>1880</v>
      </c>
      <c r="G739" s="16">
        <v>1</v>
      </c>
      <c r="H739" s="17">
        <v>8</v>
      </c>
      <c r="I739" s="18">
        <v>1.0999999999999999E-2</v>
      </c>
      <c r="J739" s="16" t="s">
        <v>1881</v>
      </c>
      <c r="K739" s="14" t="s">
        <v>17</v>
      </c>
      <c r="L739" s="44">
        <v>822</v>
      </c>
    </row>
    <row r="740" spans="1:12" ht="15" customHeight="1">
      <c r="A740" s="14" t="s">
        <v>868</v>
      </c>
      <c r="B740" s="22" t="s">
        <v>1828</v>
      </c>
      <c r="C740" s="24" t="s">
        <v>864</v>
      </c>
      <c r="D740" s="22" t="s">
        <v>945</v>
      </c>
      <c r="E740" s="15" t="s">
        <v>1829</v>
      </c>
      <c r="F740" s="23" t="s">
        <v>1882</v>
      </c>
      <c r="G740" s="16">
        <v>1</v>
      </c>
      <c r="H740" s="17">
        <v>8</v>
      </c>
      <c r="I740" s="18">
        <v>1.2999999999999999E-2</v>
      </c>
      <c r="J740" s="16" t="s">
        <v>1883</v>
      </c>
      <c r="K740" s="14" t="s">
        <v>17</v>
      </c>
      <c r="L740" s="44">
        <v>813</v>
      </c>
    </row>
    <row r="741" spans="1:12" ht="15" customHeight="1">
      <c r="A741" s="14" t="s">
        <v>868</v>
      </c>
      <c r="B741" s="22" t="s">
        <v>1828</v>
      </c>
      <c r="C741" s="24" t="s">
        <v>864</v>
      </c>
      <c r="D741" s="22" t="s">
        <v>948</v>
      </c>
      <c r="E741" s="15" t="s">
        <v>1829</v>
      </c>
      <c r="F741" s="23" t="s">
        <v>1884</v>
      </c>
      <c r="G741" s="16">
        <v>1</v>
      </c>
      <c r="H741" s="17">
        <v>8</v>
      </c>
      <c r="I741" s="18">
        <v>1.2999999999999999E-2</v>
      </c>
      <c r="J741" s="16" t="s">
        <v>1885</v>
      </c>
      <c r="K741" s="14" t="s">
        <v>17</v>
      </c>
      <c r="L741" s="44">
        <v>843</v>
      </c>
    </row>
    <row r="742" spans="1:12" ht="15" customHeight="1">
      <c r="A742" s="14" t="s">
        <v>868</v>
      </c>
      <c r="B742" s="22" t="s">
        <v>1828</v>
      </c>
      <c r="C742" s="24" t="s">
        <v>864</v>
      </c>
      <c r="D742" s="22" t="s">
        <v>951</v>
      </c>
      <c r="E742" s="15" t="s">
        <v>1829</v>
      </c>
      <c r="F742" s="23" t="s">
        <v>1886</v>
      </c>
      <c r="G742" s="16">
        <v>1</v>
      </c>
      <c r="H742" s="17">
        <v>8</v>
      </c>
      <c r="I742" s="18">
        <v>1.2999999999999999E-2</v>
      </c>
      <c r="J742" s="16" t="s">
        <v>1887</v>
      </c>
      <c r="K742" s="14" t="s">
        <v>17</v>
      </c>
      <c r="L742" s="44">
        <v>825</v>
      </c>
    </row>
    <row r="743" spans="1:12" ht="15" customHeight="1">
      <c r="A743" s="14" t="s">
        <v>868</v>
      </c>
      <c r="B743" s="22" t="s">
        <v>1828</v>
      </c>
      <c r="C743" s="24" t="s">
        <v>864</v>
      </c>
      <c r="D743" s="22" t="s">
        <v>954</v>
      </c>
      <c r="E743" s="15" t="s">
        <v>1829</v>
      </c>
      <c r="F743" s="23" t="s">
        <v>1888</v>
      </c>
      <c r="G743" s="16">
        <v>1</v>
      </c>
      <c r="H743" s="17">
        <v>7</v>
      </c>
      <c r="I743" s="18">
        <v>1.9E-2</v>
      </c>
      <c r="J743" s="16" t="s">
        <v>1889</v>
      </c>
      <c r="K743" s="14" t="s">
        <v>17</v>
      </c>
      <c r="L743" s="44">
        <v>1036</v>
      </c>
    </row>
    <row r="744" spans="1:12" ht="15" customHeight="1">
      <c r="A744" s="14" t="s">
        <v>868</v>
      </c>
      <c r="B744" s="22" t="s">
        <v>1828</v>
      </c>
      <c r="C744" s="24" t="s">
        <v>864</v>
      </c>
      <c r="D744" s="22" t="s">
        <v>957</v>
      </c>
      <c r="E744" s="15" t="s">
        <v>1829</v>
      </c>
      <c r="F744" s="23" t="s">
        <v>1890</v>
      </c>
      <c r="G744" s="16">
        <v>1</v>
      </c>
      <c r="H744" s="17">
        <v>4</v>
      </c>
      <c r="I744" s="18">
        <v>7.0000000000000001E-3</v>
      </c>
      <c r="J744" s="16" t="s">
        <v>1891</v>
      </c>
      <c r="K744" s="14" t="s">
        <v>17</v>
      </c>
      <c r="L744" s="44">
        <v>438</v>
      </c>
    </row>
    <row r="745" spans="1:12" ht="15" customHeight="1">
      <c r="A745" s="14" t="s">
        <v>868</v>
      </c>
      <c r="B745" s="22" t="s">
        <v>1828</v>
      </c>
      <c r="C745" s="24" t="s">
        <v>864</v>
      </c>
      <c r="D745" s="22" t="s">
        <v>960</v>
      </c>
      <c r="E745" s="15" t="s">
        <v>1829</v>
      </c>
      <c r="F745" s="23" t="s">
        <v>1892</v>
      </c>
      <c r="G745" s="16">
        <v>1</v>
      </c>
      <c r="H745" s="17">
        <v>1</v>
      </c>
      <c r="I745" s="18">
        <v>2E-3</v>
      </c>
      <c r="J745" s="16" t="s">
        <v>1893</v>
      </c>
      <c r="K745" s="14" t="s">
        <v>17</v>
      </c>
      <c r="L745" s="44">
        <v>134</v>
      </c>
    </row>
    <row r="746" spans="1:12" ht="15" customHeight="1">
      <c r="A746" s="14" t="s">
        <v>868</v>
      </c>
      <c r="B746" s="22" t="s">
        <v>1828</v>
      </c>
      <c r="C746" s="24" t="s">
        <v>864</v>
      </c>
      <c r="D746" s="22" t="s">
        <v>963</v>
      </c>
      <c r="E746" s="15" t="s">
        <v>1829</v>
      </c>
      <c r="F746" s="23" t="s">
        <v>1894</v>
      </c>
      <c r="G746" s="16">
        <v>1</v>
      </c>
      <c r="H746" s="17">
        <v>2</v>
      </c>
      <c r="I746" s="18">
        <v>2E-3</v>
      </c>
      <c r="J746" s="16" t="s">
        <v>1895</v>
      </c>
      <c r="K746" s="14" t="s">
        <v>17</v>
      </c>
      <c r="L746" s="44">
        <v>168</v>
      </c>
    </row>
    <row r="747" spans="1:12" ht="15" customHeight="1">
      <c r="A747" s="14" t="s">
        <v>868</v>
      </c>
      <c r="B747" s="22" t="s">
        <v>1828</v>
      </c>
      <c r="C747" s="24" t="s">
        <v>864</v>
      </c>
      <c r="D747" s="22" t="s">
        <v>966</v>
      </c>
      <c r="E747" s="15" t="s">
        <v>1829</v>
      </c>
      <c r="F747" s="23" t="s">
        <v>1896</v>
      </c>
      <c r="G747" s="16">
        <v>1</v>
      </c>
      <c r="H747" s="17">
        <v>3</v>
      </c>
      <c r="I747" s="18">
        <v>4.0000000000000001E-3</v>
      </c>
      <c r="J747" s="16" t="s">
        <v>1897</v>
      </c>
      <c r="K747" s="14" t="s">
        <v>17</v>
      </c>
      <c r="L747" s="44">
        <v>276</v>
      </c>
    </row>
    <row r="748" spans="1:12" ht="15" customHeight="1">
      <c r="A748" s="14" t="s">
        <v>868</v>
      </c>
      <c r="B748" s="22" t="s">
        <v>1828</v>
      </c>
      <c r="C748" s="24" t="s">
        <v>864</v>
      </c>
      <c r="D748" s="22" t="s">
        <v>969</v>
      </c>
      <c r="E748" s="15" t="s">
        <v>1829</v>
      </c>
      <c r="F748" s="23" t="s">
        <v>1898</v>
      </c>
      <c r="G748" s="16">
        <v>1</v>
      </c>
      <c r="H748" s="17">
        <v>3</v>
      </c>
      <c r="I748" s="18">
        <v>8.0000000000000002E-3</v>
      </c>
      <c r="J748" s="16" t="s">
        <v>1899</v>
      </c>
      <c r="K748" s="14" t="s">
        <v>17</v>
      </c>
      <c r="L748" s="44">
        <v>344</v>
      </c>
    </row>
    <row r="749" spans="1:12" ht="15" customHeight="1">
      <c r="A749" s="14" t="s">
        <v>868</v>
      </c>
      <c r="B749" s="22" t="s">
        <v>1828</v>
      </c>
      <c r="C749" s="24" t="s">
        <v>864</v>
      </c>
      <c r="D749" s="22" t="s">
        <v>972</v>
      </c>
      <c r="E749" s="15" t="s">
        <v>1829</v>
      </c>
      <c r="F749" s="23" t="s">
        <v>1900</v>
      </c>
      <c r="G749" s="16">
        <v>1</v>
      </c>
      <c r="H749" s="17">
        <v>3</v>
      </c>
      <c r="I749" s="18">
        <v>5.0000000000000001E-3</v>
      </c>
      <c r="J749" s="16" t="s">
        <v>1901</v>
      </c>
      <c r="K749" s="14" t="s">
        <v>17</v>
      </c>
      <c r="L749" s="44">
        <v>325</v>
      </c>
    </row>
    <row r="750" spans="1:12" ht="15" customHeight="1">
      <c r="A750" s="14" t="s">
        <v>868</v>
      </c>
      <c r="B750" s="22" t="s">
        <v>1828</v>
      </c>
      <c r="C750" s="24" t="s">
        <v>864</v>
      </c>
      <c r="D750" s="22" t="s">
        <v>975</v>
      </c>
      <c r="E750" s="15" t="s">
        <v>1829</v>
      </c>
      <c r="F750" s="23" t="s">
        <v>1902</v>
      </c>
      <c r="G750" s="16">
        <v>1</v>
      </c>
      <c r="H750" s="17">
        <v>3</v>
      </c>
      <c r="I750" s="18">
        <v>8.9999999999999993E-3</v>
      </c>
      <c r="J750" s="16" t="s">
        <v>1903</v>
      </c>
      <c r="K750" s="14" t="s">
        <v>17</v>
      </c>
      <c r="L750" s="44">
        <v>406</v>
      </c>
    </row>
    <row r="751" spans="1:12" ht="15" customHeight="1">
      <c r="A751" s="14" t="s">
        <v>868</v>
      </c>
      <c r="B751" s="22" t="s">
        <v>1828</v>
      </c>
      <c r="C751" s="24" t="s">
        <v>864</v>
      </c>
      <c r="D751" s="22" t="s">
        <v>978</v>
      </c>
      <c r="E751" s="15" t="s">
        <v>1829</v>
      </c>
      <c r="F751" s="23" t="s">
        <v>1904</v>
      </c>
      <c r="G751" s="16">
        <v>1</v>
      </c>
      <c r="H751" s="17">
        <v>4</v>
      </c>
      <c r="I751" s="18">
        <v>6.0000000000000001E-3</v>
      </c>
      <c r="J751" s="16" t="s">
        <v>1905</v>
      </c>
      <c r="K751" s="14" t="s">
        <v>17</v>
      </c>
      <c r="L751" s="44">
        <v>415</v>
      </c>
    </row>
    <row r="752" spans="1:12" ht="15" customHeight="1">
      <c r="A752" s="14" t="s">
        <v>868</v>
      </c>
      <c r="B752" s="22" t="s">
        <v>1828</v>
      </c>
      <c r="C752" s="24" t="s">
        <v>864</v>
      </c>
      <c r="D752" s="22" t="s">
        <v>981</v>
      </c>
      <c r="E752" s="15" t="s">
        <v>1829</v>
      </c>
      <c r="F752" s="23" t="s">
        <v>1906</v>
      </c>
      <c r="G752" s="16">
        <v>1</v>
      </c>
      <c r="H752" s="17">
        <v>4</v>
      </c>
      <c r="I752" s="18">
        <v>1.2E-2</v>
      </c>
      <c r="J752" s="16" t="s">
        <v>1907</v>
      </c>
      <c r="K752" s="14" t="s">
        <v>17</v>
      </c>
      <c r="L752" s="44">
        <v>532</v>
      </c>
    </row>
    <row r="753" spans="1:12" ht="15" customHeight="1">
      <c r="A753" s="14" t="s">
        <v>868</v>
      </c>
      <c r="B753" s="22" t="s">
        <v>1828</v>
      </c>
      <c r="C753" s="24" t="s">
        <v>864</v>
      </c>
      <c r="D753" s="22" t="s">
        <v>984</v>
      </c>
      <c r="E753" s="15" t="s">
        <v>1829</v>
      </c>
      <c r="F753" s="23" t="s">
        <v>1908</v>
      </c>
      <c r="G753" s="16">
        <v>1</v>
      </c>
      <c r="H753" s="17">
        <v>7</v>
      </c>
      <c r="I753" s="18">
        <v>1.0999999999999999E-2</v>
      </c>
      <c r="J753" s="16" t="s">
        <v>1909</v>
      </c>
      <c r="K753" s="14" t="s">
        <v>17</v>
      </c>
      <c r="L753" s="44">
        <v>678</v>
      </c>
    </row>
    <row r="754" spans="1:12" ht="15" customHeight="1">
      <c r="A754" s="14" t="s">
        <v>868</v>
      </c>
      <c r="B754" s="22" t="s">
        <v>1828</v>
      </c>
      <c r="C754" s="24" t="s">
        <v>864</v>
      </c>
      <c r="D754" s="22" t="s">
        <v>987</v>
      </c>
      <c r="E754" s="15" t="s">
        <v>1829</v>
      </c>
      <c r="F754" s="23" t="s">
        <v>1910</v>
      </c>
      <c r="G754" s="16">
        <v>1</v>
      </c>
      <c r="H754" s="17">
        <v>7</v>
      </c>
      <c r="I754" s="18">
        <v>2.1999999999999999E-2</v>
      </c>
      <c r="J754" s="16" t="s">
        <v>1911</v>
      </c>
      <c r="K754" s="14" t="s">
        <v>17</v>
      </c>
      <c r="L754" s="44">
        <v>991</v>
      </c>
    </row>
    <row r="755" spans="1:12" ht="15" customHeight="1">
      <c r="A755" s="14" t="s">
        <v>868</v>
      </c>
      <c r="B755" s="22" t="s">
        <v>1912</v>
      </c>
      <c r="C755" s="24" t="s">
        <v>864</v>
      </c>
      <c r="D755" s="22" t="s">
        <v>865</v>
      </c>
      <c r="E755" s="15" t="s">
        <v>1913</v>
      </c>
      <c r="F755" s="23" t="s">
        <v>1914</v>
      </c>
      <c r="G755" s="16">
        <v>1</v>
      </c>
      <c r="H755" s="17">
        <v>3</v>
      </c>
      <c r="I755" s="18">
        <v>5.0000000000000001E-3</v>
      </c>
      <c r="J755" s="16" t="s">
        <v>1915</v>
      </c>
      <c r="K755" s="14" t="s">
        <v>17</v>
      </c>
      <c r="L755" s="44">
        <v>277</v>
      </c>
    </row>
    <row r="756" spans="1:12" ht="15" customHeight="1">
      <c r="A756" s="14" t="s">
        <v>868</v>
      </c>
      <c r="B756" s="22" t="s">
        <v>1912</v>
      </c>
      <c r="C756" s="24" t="s">
        <v>864</v>
      </c>
      <c r="D756" s="22" t="s">
        <v>870</v>
      </c>
      <c r="E756" s="15" t="s">
        <v>1913</v>
      </c>
      <c r="F756" s="23" t="s">
        <v>1916</v>
      </c>
      <c r="G756" s="16">
        <v>1</v>
      </c>
      <c r="H756" s="17">
        <v>3</v>
      </c>
      <c r="I756" s="18">
        <v>8.0000000000000002E-3</v>
      </c>
      <c r="J756" s="16" t="s">
        <v>1917</v>
      </c>
      <c r="K756" s="14" t="s">
        <v>17</v>
      </c>
      <c r="L756" s="44">
        <v>306</v>
      </c>
    </row>
    <row r="757" spans="1:12" ht="15" customHeight="1">
      <c r="A757" s="14" t="s">
        <v>868</v>
      </c>
      <c r="B757" s="22" t="s">
        <v>1912</v>
      </c>
      <c r="C757" s="24" t="s">
        <v>864</v>
      </c>
      <c r="D757" s="22" t="s">
        <v>873</v>
      </c>
      <c r="E757" s="15" t="s">
        <v>1913</v>
      </c>
      <c r="F757" s="23" t="s">
        <v>1918</v>
      </c>
      <c r="G757" s="16">
        <v>1</v>
      </c>
      <c r="H757" s="17">
        <v>3</v>
      </c>
      <c r="I757" s="18">
        <v>5.0000000000000001E-3</v>
      </c>
      <c r="J757" s="16" t="s">
        <v>1919</v>
      </c>
      <c r="K757" s="14" t="s">
        <v>17</v>
      </c>
      <c r="L757" s="44">
        <v>319</v>
      </c>
    </row>
    <row r="758" spans="1:12" ht="15" customHeight="1">
      <c r="A758" s="14" t="s">
        <v>868</v>
      </c>
      <c r="B758" s="22" t="s">
        <v>1912</v>
      </c>
      <c r="C758" s="24" t="s">
        <v>864</v>
      </c>
      <c r="D758" s="22" t="s">
        <v>876</v>
      </c>
      <c r="E758" s="15" t="s">
        <v>1913</v>
      </c>
      <c r="F758" s="23" t="s">
        <v>1920</v>
      </c>
      <c r="G758" s="16">
        <v>1</v>
      </c>
      <c r="H758" s="17">
        <v>3</v>
      </c>
      <c r="I758" s="18">
        <v>5.0000000000000001E-3</v>
      </c>
      <c r="J758" s="16" t="s">
        <v>1921</v>
      </c>
      <c r="K758" s="14" t="s">
        <v>17</v>
      </c>
      <c r="L758" s="44">
        <v>353</v>
      </c>
    </row>
    <row r="759" spans="1:12" ht="15" customHeight="1">
      <c r="A759" s="14" t="s">
        <v>868</v>
      </c>
      <c r="B759" s="22" t="s">
        <v>1912</v>
      </c>
      <c r="C759" s="24" t="s">
        <v>864</v>
      </c>
      <c r="D759" s="22" t="s">
        <v>879</v>
      </c>
      <c r="E759" s="15" t="s">
        <v>1913</v>
      </c>
      <c r="F759" s="23" t="s">
        <v>1922</v>
      </c>
      <c r="G759" s="16">
        <v>1</v>
      </c>
      <c r="H759" s="17">
        <v>3</v>
      </c>
      <c r="I759" s="18">
        <v>5.0000000000000001E-3</v>
      </c>
      <c r="J759" s="16" t="s">
        <v>1923</v>
      </c>
      <c r="K759" s="14" t="s">
        <v>17</v>
      </c>
      <c r="L759" s="44">
        <v>362</v>
      </c>
    </row>
    <row r="760" spans="1:12" ht="15" customHeight="1">
      <c r="A760" s="14" t="s">
        <v>868</v>
      </c>
      <c r="B760" s="22" t="s">
        <v>1912</v>
      </c>
      <c r="C760" s="24" t="s">
        <v>864</v>
      </c>
      <c r="D760" s="22" t="s">
        <v>882</v>
      </c>
      <c r="E760" s="15" t="s">
        <v>1913</v>
      </c>
      <c r="F760" s="23" t="s">
        <v>1924</v>
      </c>
      <c r="G760" s="16">
        <v>1</v>
      </c>
      <c r="H760" s="17">
        <v>3</v>
      </c>
      <c r="I760" s="18">
        <v>8.9999999999999993E-3</v>
      </c>
      <c r="J760" s="16" t="s">
        <v>1925</v>
      </c>
      <c r="K760" s="14" t="s">
        <v>17</v>
      </c>
      <c r="L760" s="44">
        <v>357</v>
      </c>
    </row>
    <row r="761" spans="1:12" ht="15" customHeight="1">
      <c r="A761" s="14" t="s">
        <v>868</v>
      </c>
      <c r="B761" s="22" t="s">
        <v>1912</v>
      </c>
      <c r="C761" s="24" t="s">
        <v>864</v>
      </c>
      <c r="D761" s="22" t="s">
        <v>885</v>
      </c>
      <c r="E761" s="15" t="s">
        <v>1913</v>
      </c>
      <c r="F761" s="23" t="s">
        <v>1926</v>
      </c>
      <c r="G761" s="16">
        <v>1</v>
      </c>
      <c r="H761" s="17">
        <v>4</v>
      </c>
      <c r="I761" s="18">
        <v>6.0000000000000001E-3</v>
      </c>
      <c r="J761" s="16" t="s">
        <v>1927</v>
      </c>
      <c r="K761" s="14" t="s">
        <v>17</v>
      </c>
      <c r="L761" s="44">
        <v>358</v>
      </c>
    </row>
    <row r="762" spans="1:12" ht="15" customHeight="1">
      <c r="A762" s="14" t="s">
        <v>868</v>
      </c>
      <c r="B762" s="22" t="s">
        <v>1912</v>
      </c>
      <c r="C762" s="24" t="s">
        <v>864</v>
      </c>
      <c r="D762" s="22" t="s">
        <v>888</v>
      </c>
      <c r="E762" s="15" t="s">
        <v>1913</v>
      </c>
      <c r="F762" s="23" t="s">
        <v>1928</v>
      </c>
      <c r="G762" s="16">
        <v>1</v>
      </c>
      <c r="H762" s="17">
        <v>4</v>
      </c>
      <c r="I762" s="18">
        <v>6.0000000000000001E-3</v>
      </c>
      <c r="J762" s="16" t="s">
        <v>1929</v>
      </c>
      <c r="K762" s="14" t="s">
        <v>17</v>
      </c>
      <c r="L762" s="44">
        <v>389</v>
      </c>
    </row>
    <row r="763" spans="1:12" ht="15" customHeight="1">
      <c r="A763" s="14" t="s">
        <v>868</v>
      </c>
      <c r="B763" s="22" t="s">
        <v>1912</v>
      </c>
      <c r="C763" s="24" t="s">
        <v>864</v>
      </c>
      <c r="D763" s="22" t="s">
        <v>891</v>
      </c>
      <c r="E763" s="15" t="s">
        <v>1913</v>
      </c>
      <c r="F763" s="23" t="s">
        <v>1930</v>
      </c>
      <c r="G763" s="16">
        <v>1</v>
      </c>
      <c r="H763" s="17">
        <v>4</v>
      </c>
      <c r="I763" s="18">
        <v>6.0000000000000001E-3</v>
      </c>
      <c r="J763" s="16" t="s">
        <v>1931</v>
      </c>
      <c r="K763" s="14" t="s">
        <v>17</v>
      </c>
      <c r="L763" s="44">
        <v>406</v>
      </c>
    </row>
    <row r="764" spans="1:12" ht="15" customHeight="1">
      <c r="A764" s="14" t="s">
        <v>868</v>
      </c>
      <c r="B764" s="22" t="s">
        <v>1912</v>
      </c>
      <c r="C764" s="24" t="s">
        <v>864</v>
      </c>
      <c r="D764" s="22" t="s">
        <v>894</v>
      </c>
      <c r="E764" s="15" t="s">
        <v>1913</v>
      </c>
      <c r="F764" s="23" t="s">
        <v>1932</v>
      </c>
      <c r="G764" s="16">
        <v>1</v>
      </c>
      <c r="H764" s="17">
        <v>3</v>
      </c>
      <c r="I764" s="18">
        <v>6.0000000000000001E-3</v>
      </c>
      <c r="J764" s="16" t="s">
        <v>1933</v>
      </c>
      <c r="K764" s="14" t="s">
        <v>17</v>
      </c>
      <c r="L764" s="44">
        <v>439</v>
      </c>
    </row>
    <row r="765" spans="1:12" ht="15" customHeight="1">
      <c r="A765" s="14" t="s">
        <v>868</v>
      </c>
      <c r="B765" s="22" t="s">
        <v>1912</v>
      </c>
      <c r="C765" s="24" t="s">
        <v>864</v>
      </c>
      <c r="D765" s="22" t="s">
        <v>897</v>
      </c>
      <c r="E765" s="15" t="s">
        <v>1913</v>
      </c>
      <c r="F765" s="23" t="s">
        <v>1934</v>
      </c>
      <c r="G765" s="16">
        <v>1</v>
      </c>
      <c r="H765" s="17">
        <v>4</v>
      </c>
      <c r="I765" s="18">
        <v>6.0000000000000001E-3</v>
      </c>
      <c r="J765" s="16" t="s">
        <v>1935</v>
      </c>
      <c r="K765" s="14" t="s">
        <v>17</v>
      </c>
      <c r="L765" s="44">
        <v>444</v>
      </c>
    </row>
    <row r="766" spans="1:12" ht="15" customHeight="1">
      <c r="A766" s="14" t="s">
        <v>868</v>
      </c>
      <c r="B766" s="22" t="s">
        <v>1912</v>
      </c>
      <c r="C766" s="24" t="s">
        <v>864</v>
      </c>
      <c r="D766" s="22" t="s">
        <v>900</v>
      </c>
      <c r="E766" s="15" t="s">
        <v>1913</v>
      </c>
      <c r="F766" s="23" t="s">
        <v>1936</v>
      </c>
      <c r="G766" s="16">
        <v>1</v>
      </c>
      <c r="H766" s="17">
        <v>4</v>
      </c>
      <c r="I766" s="18">
        <v>1.2E-2</v>
      </c>
      <c r="J766" s="16" t="s">
        <v>1937</v>
      </c>
      <c r="K766" s="14" t="s">
        <v>17</v>
      </c>
      <c r="L766" s="44">
        <v>494</v>
      </c>
    </row>
    <row r="767" spans="1:12" ht="15" customHeight="1">
      <c r="A767" s="14" t="s">
        <v>868</v>
      </c>
      <c r="B767" s="22" t="s">
        <v>1912</v>
      </c>
      <c r="C767" s="24" t="s">
        <v>864</v>
      </c>
      <c r="D767" s="22" t="s">
        <v>903</v>
      </c>
      <c r="E767" s="15" t="s">
        <v>1913</v>
      </c>
      <c r="F767" s="23" t="s">
        <v>1938</v>
      </c>
      <c r="G767" s="16">
        <v>1</v>
      </c>
      <c r="H767" s="17">
        <v>5</v>
      </c>
      <c r="I767" s="18">
        <v>8.0000000000000002E-3</v>
      </c>
      <c r="J767" s="16" t="s">
        <v>1939</v>
      </c>
      <c r="K767" s="14" t="s">
        <v>17</v>
      </c>
      <c r="L767" s="44">
        <v>439</v>
      </c>
    </row>
    <row r="768" spans="1:12" ht="15" customHeight="1">
      <c r="A768" s="14" t="s">
        <v>868</v>
      </c>
      <c r="B768" s="22" t="s">
        <v>1912</v>
      </c>
      <c r="C768" s="24" t="s">
        <v>864</v>
      </c>
      <c r="D768" s="22" t="s">
        <v>906</v>
      </c>
      <c r="E768" s="15" t="s">
        <v>1913</v>
      </c>
      <c r="F768" s="23" t="s">
        <v>1940</v>
      </c>
      <c r="G768" s="16">
        <v>1</v>
      </c>
      <c r="H768" s="17">
        <v>5</v>
      </c>
      <c r="I768" s="18">
        <v>8.0000000000000002E-3</v>
      </c>
      <c r="J768" s="16" t="s">
        <v>1941</v>
      </c>
      <c r="K768" s="14" t="s">
        <v>17</v>
      </c>
      <c r="L768" s="44">
        <v>468</v>
      </c>
    </row>
    <row r="769" spans="1:12" ht="15" customHeight="1">
      <c r="A769" s="14" t="s">
        <v>868</v>
      </c>
      <c r="B769" s="22" t="s">
        <v>1912</v>
      </c>
      <c r="C769" s="24" t="s">
        <v>864</v>
      </c>
      <c r="D769" s="22" t="s">
        <v>909</v>
      </c>
      <c r="E769" s="15" t="s">
        <v>1913</v>
      </c>
      <c r="F769" s="23" t="s">
        <v>1942</v>
      </c>
      <c r="G769" s="16">
        <v>1</v>
      </c>
      <c r="H769" s="17">
        <v>5</v>
      </c>
      <c r="I769" s="18">
        <v>8.0000000000000002E-3</v>
      </c>
      <c r="J769" s="16" t="s">
        <v>1943</v>
      </c>
      <c r="K769" s="14" t="s">
        <v>17</v>
      </c>
      <c r="L769" s="44">
        <v>489</v>
      </c>
    </row>
    <row r="770" spans="1:12" ht="15" customHeight="1">
      <c r="A770" s="14" t="s">
        <v>868</v>
      </c>
      <c r="B770" s="22" t="s">
        <v>1912</v>
      </c>
      <c r="C770" s="24" t="s">
        <v>864</v>
      </c>
      <c r="D770" s="22" t="s">
        <v>912</v>
      </c>
      <c r="E770" s="15" t="s">
        <v>1913</v>
      </c>
      <c r="F770" s="23" t="s">
        <v>1944</v>
      </c>
      <c r="G770" s="16">
        <v>1</v>
      </c>
      <c r="H770" s="17">
        <v>5</v>
      </c>
      <c r="I770" s="18">
        <v>8.0000000000000002E-3</v>
      </c>
      <c r="J770" s="16" t="s">
        <v>1945</v>
      </c>
      <c r="K770" s="14" t="s">
        <v>17</v>
      </c>
      <c r="L770" s="44">
        <v>519</v>
      </c>
    </row>
    <row r="771" spans="1:12" ht="15" customHeight="1">
      <c r="A771" s="14" t="s">
        <v>868</v>
      </c>
      <c r="B771" s="22" t="s">
        <v>1912</v>
      </c>
      <c r="C771" s="24" t="s">
        <v>864</v>
      </c>
      <c r="D771" s="22" t="s">
        <v>915</v>
      </c>
      <c r="E771" s="15" t="s">
        <v>1913</v>
      </c>
      <c r="F771" s="23" t="s">
        <v>1946</v>
      </c>
      <c r="G771" s="16">
        <v>1</v>
      </c>
      <c r="H771" s="17">
        <v>5</v>
      </c>
      <c r="I771" s="18">
        <v>8.0000000000000002E-3</v>
      </c>
      <c r="J771" s="16" t="s">
        <v>1947</v>
      </c>
      <c r="K771" s="14" t="s">
        <v>17</v>
      </c>
      <c r="L771" s="44">
        <v>517</v>
      </c>
    </row>
    <row r="772" spans="1:12" ht="15" customHeight="1">
      <c r="A772" s="14" t="s">
        <v>868</v>
      </c>
      <c r="B772" s="22" t="s">
        <v>1912</v>
      </c>
      <c r="C772" s="24" t="s">
        <v>864</v>
      </c>
      <c r="D772" s="22" t="s">
        <v>918</v>
      </c>
      <c r="E772" s="15" t="s">
        <v>1913</v>
      </c>
      <c r="F772" s="23" t="s">
        <v>1948</v>
      </c>
      <c r="G772" s="16">
        <v>1</v>
      </c>
      <c r="H772" s="17">
        <v>5</v>
      </c>
      <c r="I772" s="18">
        <v>1.4999999999999999E-2</v>
      </c>
      <c r="J772" s="16" t="s">
        <v>1949</v>
      </c>
      <c r="K772" s="14" t="s">
        <v>17</v>
      </c>
      <c r="L772" s="44">
        <v>615</v>
      </c>
    </row>
    <row r="773" spans="1:12" ht="15" customHeight="1">
      <c r="A773" s="14" t="s">
        <v>868</v>
      </c>
      <c r="B773" s="22" t="s">
        <v>1912</v>
      </c>
      <c r="C773" s="24" t="s">
        <v>864</v>
      </c>
      <c r="D773" s="22" t="s">
        <v>921</v>
      </c>
      <c r="E773" s="15" t="s">
        <v>1913</v>
      </c>
      <c r="F773" s="23" t="s">
        <v>1950</v>
      </c>
      <c r="G773" s="16">
        <v>1</v>
      </c>
      <c r="H773" s="17">
        <v>6</v>
      </c>
      <c r="I773" s="18">
        <v>8.9999999999999993E-3</v>
      </c>
      <c r="J773" s="16" t="s">
        <v>1951</v>
      </c>
      <c r="K773" s="14" t="s">
        <v>17</v>
      </c>
      <c r="L773" s="44">
        <v>485</v>
      </c>
    </row>
    <row r="774" spans="1:12" ht="15" customHeight="1">
      <c r="A774" s="14" t="s">
        <v>868</v>
      </c>
      <c r="B774" s="22" t="s">
        <v>1912</v>
      </c>
      <c r="C774" s="24" t="s">
        <v>864</v>
      </c>
      <c r="D774" s="22" t="s">
        <v>924</v>
      </c>
      <c r="E774" s="15" t="s">
        <v>1913</v>
      </c>
      <c r="F774" s="23" t="s">
        <v>1952</v>
      </c>
      <c r="G774" s="16">
        <v>1</v>
      </c>
      <c r="H774" s="17">
        <v>6</v>
      </c>
      <c r="I774" s="18">
        <v>8.9999999999999993E-3</v>
      </c>
      <c r="J774" s="16" t="s">
        <v>1953</v>
      </c>
      <c r="K774" s="14" t="s">
        <v>17</v>
      </c>
      <c r="L774" s="44">
        <v>593</v>
      </c>
    </row>
    <row r="775" spans="1:12" ht="15" customHeight="1">
      <c r="A775" s="14" t="s">
        <v>868</v>
      </c>
      <c r="B775" s="22" t="s">
        <v>1912</v>
      </c>
      <c r="C775" s="24" t="s">
        <v>864</v>
      </c>
      <c r="D775" s="22" t="s">
        <v>927</v>
      </c>
      <c r="E775" s="15" t="s">
        <v>1913</v>
      </c>
      <c r="F775" s="23" t="s">
        <v>1954</v>
      </c>
      <c r="G775" s="16">
        <v>1</v>
      </c>
      <c r="H775" s="17">
        <v>6</v>
      </c>
      <c r="I775" s="18">
        <v>8.9999999999999993E-3</v>
      </c>
      <c r="J775" s="16" t="s">
        <v>1955</v>
      </c>
      <c r="K775" s="14" t="s">
        <v>17</v>
      </c>
      <c r="L775" s="44">
        <v>572</v>
      </c>
    </row>
    <row r="776" spans="1:12" ht="15" customHeight="1">
      <c r="A776" s="14" t="s">
        <v>868</v>
      </c>
      <c r="B776" s="22" t="s">
        <v>1912</v>
      </c>
      <c r="C776" s="24" t="s">
        <v>864</v>
      </c>
      <c r="D776" s="22" t="s">
        <v>930</v>
      </c>
      <c r="E776" s="15" t="s">
        <v>1913</v>
      </c>
      <c r="F776" s="23" t="s">
        <v>1956</v>
      </c>
      <c r="G776" s="16">
        <v>1</v>
      </c>
      <c r="H776" s="17">
        <v>6</v>
      </c>
      <c r="I776" s="18">
        <v>8.9999999999999993E-3</v>
      </c>
      <c r="J776" s="16" t="s">
        <v>1957</v>
      </c>
      <c r="K776" s="14" t="s">
        <v>17</v>
      </c>
      <c r="L776" s="44">
        <v>604</v>
      </c>
    </row>
    <row r="777" spans="1:12" ht="15" customHeight="1">
      <c r="A777" s="14" t="s">
        <v>868</v>
      </c>
      <c r="B777" s="22" t="s">
        <v>1912</v>
      </c>
      <c r="C777" s="24" t="s">
        <v>864</v>
      </c>
      <c r="D777" s="22" t="s">
        <v>933</v>
      </c>
      <c r="E777" s="15" t="s">
        <v>1913</v>
      </c>
      <c r="F777" s="23" t="s">
        <v>1958</v>
      </c>
      <c r="G777" s="16">
        <v>1</v>
      </c>
      <c r="H777" s="17">
        <v>6</v>
      </c>
      <c r="I777" s="18">
        <v>8.9999999999999993E-3</v>
      </c>
      <c r="J777" s="16" t="s">
        <v>1959</v>
      </c>
      <c r="K777" s="14" t="s">
        <v>17</v>
      </c>
      <c r="L777" s="44">
        <v>596</v>
      </c>
    </row>
    <row r="778" spans="1:12" ht="15" customHeight="1">
      <c r="A778" s="14" t="s">
        <v>868</v>
      </c>
      <c r="B778" s="22" t="s">
        <v>1912</v>
      </c>
      <c r="C778" s="24" t="s">
        <v>864</v>
      </c>
      <c r="D778" s="22" t="s">
        <v>936</v>
      </c>
      <c r="E778" s="15" t="s">
        <v>1913</v>
      </c>
      <c r="F778" s="23" t="s">
        <v>1960</v>
      </c>
      <c r="G778" s="16">
        <v>1</v>
      </c>
      <c r="H778" s="17">
        <v>6</v>
      </c>
      <c r="I778" s="18">
        <v>1.4E-2</v>
      </c>
      <c r="J778" s="16" t="s">
        <v>1961</v>
      </c>
      <c r="K778" s="14" t="s">
        <v>17</v>
      </c>
      <c r="L778" s="44">
        <v>690</v>
      </c>
    </row>
    <row r="779" spans="1:12" ht="15" customHeight="1">
      <c r="A779" s="14" t="s">
        <v>868</v>
      </c>
      <c r="B779" s="22" t="s">
        <v>1912</v>
      </c>
      <c r="C779" s="24" t="s">
        <v>864</v>
      </c>
      <c r="D779" s="22" t="s">
        <v>939</v>
      </c>
      <c r="E779" s="15" t="s">
        <v>1913</v>
      </c>
      <c r="F779" s="23" t="s">
        <v>1962</v>
      </c>
      <c r="G779" s="16">
        <v>1</v>
      </c>
      <c r="H779" s="17">
        <v>8</v>
      </c>
      <c r="I779" s="18">
        <v>1.0999999999999999E-2</v>
      </c>
      <c r="J779" s="16" t="s">
        <v>1963</v>
      </c>
      <c r="K779" s="14" t="s">
        <v>17</v>
      </c>
      <c r="L779" s="44">
        <v>626</v>
      </c>
    </row>
    <row r="780" spans="1:12" ht="15" customHeight="1">
      <c r="A780" s="14" t="s">
        <v>868</v>
      </c>
      <c r="B780" s="22" t="s">
        <v>1912</v>
      </c>
      <c r="C780" s="24" t="s">
        <v>864</v>
      </c>
      <c r="D780" s="22" t="s">
        <v>942</v>
      </c>
      <c r="E780" s="15" t="s">
        <v>1913</v>
      </c>
      <c r="F780" s="23" t="s">
        <v>1964</v>
      </c>
      <c r="G780" s="16">
        <v>1</v>
      </c>
      <c r="H780" s="17">
        <v>8</v>
      </c>
      <c r="I780" s="18">
        <v>1.0999999999999999E-2</v>
      </c>
      <c r="J780" s="16" t="s">
        <v>1965</v>
      </c>
      <c r="K780" s="14" t="s">
        <v>17</v>
      </c>
      <c r="L780" s="44">
        <v>745</v>
      </c>
    </row>
    <row r="781" spans="1:12" ht="15" customHeight="1">
      <c r="A781" s="14" t="s">
        <v>868</v>
      </c>
      <c r="B781" s="22" t="s">
        <v>1912</v>
      </c>
      <c r="C781" s="24" t="s">
        <v>864</v>
      </c>
      <c r="D781" s="22" t="s">
        <v>945</v>
      </c>
      <c r="E781" s="15" t="s">
        <v>1913</v>
      </c>
      <c r="F781" s="23" t="s">
        <v>1966</v>
      </c>
      <c r="G781" s="16">
        <v>1</v>
      </c>
      <c r="H781" s="17">
        <v>8</v>
      </c>
      <c r="I781" s="18">
        <v>1.2999999999999999E-2</v>
      </c>
      <c r="J781" s="16" t="s">
        <v>1967</v>
      </c>
      <c r="K781" s="14" t="s">
        <v>17</v>
      </c>
      <c r="L781" s="44">
        <v>742</v>
      </c>
    </row>
    <row r="782" spans="1:12" ht="15" customHeight="1">
      <c r="A782" s="14" t="s">
        <v>868</v>
      </c>
      <c r="B782" s="22" t="s">
        <v>1912</v>
      </c>
      <c r="C782" s="24" t="s">
        <v>864</v>
      </c>
      <c r="D782" s="22" t="s">
        <v>948</v>
      </c>
      <c r="E782" s="15" t="s">
        <v>1913</v>
      </c>
      <c r="F782" s="23" t="s">
        <v>1968</v>
      </c>
      <c r="G782" s="16">
        <v>1</v>
      </c>
      <c r="H782" s="17">
        <v>8</v>
      </c>
      <c r="I782" s="18">
        <v>1.2999999999999999E-2</v>
      </c>
      <c r="J782" s="16" t="s">
        <v>1969</v>
      </c>
      <c r="K782" s="14" t="s">
        <v>17</v>
      </c>
      <c r="L782" s="44">
        <v>771</v>
      </c>
    </row>
    <row r="783" spans="1:12" ht="15" customHeight="1">
      <c r="A783" s="14" t="s">
        <v>868</v>
      </c>
      <c r="B783" s="22" t="s">
        <v>1912</v>
      </c>
      <c r="C783" s="24" t="s">
        <v>864</v>
      </c>
      <c r="D783" s="22" t="s">
        <v>951</v>
      </c>
      <c r="E783" s="15" t="s">
        <v>1913</v>
      </c>
      <c r="F783" s="23" t="s">
        <v>1970</v>
      </c>
      <c r="G783" s="16">
        <v>1</v>
      </c>
      <c r="H783" s="17">
        <v>8</v>
      </c>
      <c r="I783" s="18">
        <v>1.2999999999999999E-2</v>
      </c>
      <c r="J783" s="16" t="s">
        <v>1971</v>
      </c>
      <c r="K783" s="14" t="s">
        <v>17</v>
      </c>
      <c r="L783" s="44">
        <v>756</v>
      </c>
    </row>
    <row r="784" spans="1:12" ht="15" customHeight="1">
      <c r="A784" s="14" t="s">
        <v>868</v>
      </c>
      <c r="B784" s="22" t="s">
        <v>1912</v>
      </c>
      <c r="C784" s="24" t="s">
        <v>864</v>
      </c>
      <c r="D784" s="22" t="s">
        <v>954</v>
      </c>
      <c r="E784" s="15" t="s">
        <v>1913</v>
      </c>
      <c r="F784" s="23" t="s">
        <v>1972</v>
      </c>
      <c r="G784" s="16">
        <v>1</v>
      </c>
      <c r="H784" s="17">
        <v>7</v>
      </c>
      <c r="I784" s="18">
        <v>1.9E-2</v>
      </c>
      <c r="J784" s="16" t="s">
        <v>1973</v>
      </c>
      <c r="K784" s="14" t="s">
        <v>17</v>
      </c>
      <c r="L784" s="44">
        <v>958</v>
      </c>
    </row>
    <row r="785" spans="1:12" ht="15" customHeight="1">
      <c r="A785" s="14" t="s">
        <v>868</v>
      </c>
      <c r="B785" s="22" t="s">
        <v>1912</v>
      </c>
      <c r="C785" s="24" t="s">
        <v>864</v>
      </c>
      <c r="D785" s="22" t="s">
        <v>957</v>
      </c>
      <c r="E785" s="15" t="s">
        <v>1913</v>
      </c>
      <c r="F785" s="23" t="s">
        <v>1974</v>
      </c>
      <c r="G785" s="16">
        <v>1</v>
      </c>
      <c r="H785" s="17">
        <v>4</v>
      </c>
      <c r="I785" s="18">
        <v>7.0000000000000001E-3</v>
      </c>
      <c r="J785" s="16" t="s">
        <v>1975</v>
      </c>
      <c r="K785" s="14" t="s">
        <v>17</v>
      </c>
      <c r="L785" s="44">
        <v>400</v>
      </c>
    </row>
    <row r="786" spans="1:12" ht="15" customHeight="1">
      <c r="A786" s="14" t="s">
        <v>868</v>
      </c>
      <c r="B786" s="22" t="s">
        <v>1912</v>
      </c>
      <c r="C786" s="24" t="s">
        <v>864</v>
      </c>
      <c r="D786" s="22" t="s">
        <v>960</v>
      </c>
      <c r="E786" s="15" t="s">
        <v>1913</v>
      </c>
      <c r="F786" s="23" t="s">
        <v>1976</v>
      </c>
      <c r="G786" s="16">
        <v>1</v>
      </c>
      <c r="H786" s="17">
        <v>1</v>
      </c>
      <c r="I786" s="18">
        <v>2E-3</v>
      </c>
      <c r="J786" s="16" t="s">
        <v>1977</v>
      </c>
      <c r="K786" s="14" t="s">
        <v>17</v>
      </c>
      <c r="L786" s="44">
        <v>119</v>
      </c>
    </row>
    <row r="787" spans="1:12" ht="15" customHeight="1">
      <c r="A787" s="14" t="s">
        <v>868</v>
      </c>
      <c r="B787" s="22" t="s">
        <v>1912</v>
      </c>
      <c r="C787" s="24" t="s">
        <v>864</v>
      </c>
      <c r="D787" s="22" t="s">
        <v>963</v>
      </c>
      <c r="E787" s="15" t="s">
        <v>1913</v>
      </c>
      <c r="F787" s="23" t="s">
        <v>1978</v>
      </c>
      <c r="G787" s="16">
        <v>1</v>
      </c>
      <c r="H787" s="17">
        <v>2</v>
      </c>
      <c r="I787" s="18">
        <v>2E-3</v>
      </c>
      <c r="J787" s="16" t="s">
        <v>1979</v>
      </c>
      <c r="K787" s="14" t="s">
        <v>17</v>
      </c>
      <c r="L787" s="44">
        <v>155</v>
      </c>
    </row>
    <row r="788" spans="1:12" ht="15" customHeight="1">
      <c r="A788" s="14" t="s">
        <v>868</v>
      </c>
      <c r="B788" s="22" t="s">
        <v>1912</v>
      </c>
      <c r="C788" s="24" t="s">
        <v>864</v>
      </c>
      <c r="D788" s="22" t="s">
        <v>966</v>
      </c>
      <c r="E788" s="15" t="s">
        <v>1913</v>
      </c>
      <c r="F788" s="23" t="s">
        <v>1980</v>
      </c>
      <c r="G788" s="16">
        <v>1</v>
      </c>
      <c r="H788" s="17">
        <v>3</v>
      </c>
      <c r="I788" s="18">
        <v>4.0000000000000001E-3</v>
      </c>
      <c r="J788" s="16" t="s">
        <v>1981</v>
      </c>
      <c r="K788" s="14" t="s">
        <v>17</v>
      </c>
      <c r="L788" s="44">
        <v>253</v>
      </c>
    </row>
    <row r="789" spans="1:12" ht="15" customHeight="1">
      <c r="A789" s="14" t="s">
        <v>868</v>
      </c>
      <c r="B789" s="22" t="s">
        <v>1912</v>
      </c>
      <c r="C789" s="24" t="s">
        <v>864</v>
      </c>
      <c r="D789" s="22" t="s">
        <v>969</v>
      </c>
      <c r="E789" s="15" t="s">
        <v>1913</v>
      </c>
      <c r="F789" s="23" t="s">
        <v>1982</v>
      </c>
      <c r="G789" s="16">
        <v>1</v>
      </c>
      <c r="H789" s="17">
        <v>3</v>
      </c>
      <c r="I789" s="18">
        <v>8.0000000000000002E-3</v>
      </c>
      <c r="J789" s="16" t="s">
        <v>1983</v>
      </c>
      <c r="K789" s="14" t="s">
        <v>17</v>
      </c>
      <c r="L789" s="44">
        <v>315</v>
      </c>
    </row>
    <row r="790" spans="1:12" ht="15" customHeight="1">
      <c r="A790" s="14" t="s">
        <v>868</v>
      </c>
      <c r="B790" s="22" t="s">
        <v>1912</v>
      </c>
      <c r="C790" s="24" t="s">
        <v>864</v>
      </c>
      <c r="D790" s="22" t="s">
        <v>972</v>
      </c>
      <c r="E790" s="15" t="s">
        <v>1913</v>
      </c>
      <c r="F790" s="23" t="s">
        <v>1984</v>
      </c>
      <c r="G790" s="16">
        <v>1</v>
      </c>
      <c r="H790" s="17">
        <v>3</v>
      </c>
      <c r="I790" s="18">
        <v>5.0000000000000001E-3</v>
      </c>
      <c r="J790" s="16" t="s">
        <v>1985</v>
      </c>
      <c r="K790" s="14" t="s">
        <v>17</v>
      </c>
      <c r="L790" s="44">
        <v>295</v>
      </c>
    </row>
    <row r="791" spans="1:12" ht="15" customHeight="1">
      <c r="A791" s="14" t="s">
        <v>868</v>
      </c>
      <c r="B791" s="22" t="s">
        <v>1912</v>
      </c>
      <c r="C791" s="24" t="s">
        <v>864</v>
      </c>
      <c r="D791" s="22" t="s">
        <v>975</v>
      </c>
      <c r="E791" s="15" t="s">
        <v>1913</v>
      </c>
      <c r="F791" s="23" t="s">
        <v>1986</v>
      </c>
      <c r="G791" s="16">
        <v>1</v>
      </c>
      <c r="H791" s="17">
        <v>3</v>
      </c>
      <c r="I791" s="18">
        <v>8.9999999999999993E-3</v>
      </c>
      <c r="J791" s="16" t="s">
        <v>1987</v>
      </c>
      <c r="K791" s="14" t="s">
        <v>17</v>
      </c>
      <c r="L791" s="44">
        <v>375</v>
      </c>
    </row>
    <row r="792" spans="1:12" ht="15" customHeight="1">
      <c r="A792" s="14" t="s">
        <v>868</v>
      </c>
      <c r="B792" s="22" t="s">
        <v>1912</v>
      </c>
      <c r="C792" s="24" t="s">
        <v>864</v>
      </c>
      <c r="D792" s="22" t="s">
        <v>978</v>
      </c>
      <c r="E792" s="15" t="s">
        <v>1913</v>
      </c>
      <c r="F792" s="23" t="s">
        <v>1988</v>
      </c>
      <c r="G792" s="16">
        <v>1</v>
      </c>
      <c r="H792" s="17">
        <v>4</v>
      </c>
      <c r="I792" s="18">
        <v>6.0000000000000001E-3</v>
      </c>
      <c r="J792" s="16" t="s">
        <v>1989</v>
      </c>
      <c r="K792" s="14" t="s">
        <v>17</v>
      </c>
      <c r="L792" s="44">
        <v>380</v>
      </c>
    </row>
    <row r="793" spans="1:12" ht="15" customHeight="1">
      <c r="A793" s="14" t="s">
        <v>868</v>
      </c>
      <c r="B793" s="22" t="s">
        <v>1912</v>
      </c>
      <c r="C793" s="24" t="s">
        <v>864</v>
      </c>
      <c r="D793" s="22" t="s">
        <v>981</v>
      </c>
      <c r="E793" s="15" t="s">
        <v>1913</v>
      </c>
      <c r="F793" s="23" t="s">
        <v>1990</v>
      </c>
      <c r="G793" s="16">
        <v>1</v>
      </c>
      <c r="H793" s="17">
        <v>4</v>
      </c>
      <c r="I793" s="18">
        <v>1.2E-2</v>
      </c>
      <c r="J793" s="16" t="s">
        <v>1991</v>
      </c>
      <c r="K793" s="14" t="s">
        <v>17</v>
      </c>
      <c r="L793" s="44">
        <v>491</v>
      </c>
    </row>
    <row r="794" spans="1:12" ht="15" customHeight="1">
      <c r="A794" s="14" t="s">
        <v>868</v>
      </c>
      <c r="B794" s="22" t="s">
        <v>1912</v>
      </c>
      <c r="C794" s="24" t="s">
        <v>864</v>
      </c>
      <c r="D794" s="22" t="s">
        <v>984</v>
      </c>
      <c r="E794" s="15" t="s">
        <v>1913</v>
      </c>
      <c r="F794" s="23" t="s">
        <v>1992</v>
      </c>
      <c r="G794" s="16">
        <v>1</v>
      </c>
      <c r="H794" s="17">
        <v>7</v>
      </c>
      <c r="I794" s="18">
        <v>1.0999999999999999E-2</v>
      </c>
      <c r="J794" s="16" t="s">
        <v>1993</v>
      </c>
      <c r="K794" s="14" t="s">
        <v>17</v>
      </c>
      <c r="L794" s="44">
        <v>617</v>
      </c>
    </row>
    <row r="795" spans="1:12" ht="15" customHeight="1">
      <c r="A795" s="14" t="s">
        <v>868</v>
      </c>
      <c r="B795" s="22" t="s">
        <v>1912</v>
      </c>
      <c r="C795" s="24" t="s">
        <v>864</v>
      </c>
      <c r="D795" s="22" t="s">
        <v>987</v>
      </c>
      <c r="E795" s="15" t="s">
        <v>1913</v>
      </c>
      <c r="F795" s="23" t="s">
        <v>1994</v>
      </c>
      <c r="G795" s="16">
        <v>1</v>
      </c>
      <c r="H795" s="17">
        <v>7</v>
      </c>
      <c r="I795" s="18">
        <v>2.1999999999999999E-2</v>
      </c>
      <c r="J795" s="16" t="s">
        <v>1995</v>
      </c>
      <c r="K795" s="14" t="s">
        <v>17</v>
      </c>
      <c r="L795" s="44">
        <v>918</v>
      </c>
    </row>
    <row r="796" spans="1:12" ht="15" customHeight="1">
      <c r="A796" s="14" t="s">
        <v>868</v>
      </c>
      <c r="B796" s="22" t="s">
        <v>1996</v>
      </c>
      <c r="C796" s="24" t="s">
        <v>864</v>
      </c>
      <c r="D796" s="22" t="s">
        <v>865</v>
      </c>
      <c r="E796" s="15" t="s">
        <v>1997</v>
      </c>
      <c r="F796" s="23" t="s">
        <v>1998</v>
      </c>
      <c r="G796" s="16">
        <v>1</v>
      </c>
      <c r="H796" s="17">
        <v>3</v>
      </c>
      <c r="I796" s="18">
        <v>5.0000000000000001E-3</v>
      </c>
      <c r="J796" s="16" t="s">
        <v>1999</v>
      </c>
      <c r="K796" s="14" t="s">
        <v>17</v>
      </c>
      <c r="L796" s="44">
        <v>277</v>
      </c>
    </row>
    <row r="797" spans="1:12" ht="15" customHeight="1">
      <c r="A797" s="14" t="s">
        <v>868</v>
      </c>
      <c r="B797" s="22" t="s">
        <v>1996</v>
      </c>
      <c r="C797" s="24" t="s">
        <v>864</v>
      </c>
      <c r="D797" s="22" t="s">
        <v>870</v>
      </c>
      <c r="E797" s="15" t="s">
        <v>1997</v>
      </c>
      <c r="F797" s="23" t="s">
        <v>2000</v>
      </c>
      <c r="G797" s="16">
        <v>1</v>
      </c>
      <c r="H797" s="17">
        <v>3</v>
      </c>
      <c r="I797" s="18">
        <v>8.0000000000000002E-3</v>
      </c>
      <c r="J797" s="16" t="s">
        <v>2001</v>
      </c>
      <c r="K797" s="14" t="s">
        <v>17</v>
      </c>
      <c r="L797" s="44">
        <v>306</v>
      </c>
    </row>
    <row r="798" spans="1:12" ht="15" customHeight="1">
      <c r="A798" s="14" t="s">
        <v>868</v>
      </c>
      <c r="B798" s="22" t="s">
        <v>1996</v>
      </c>
      <c r="C798" s="24" t="s">
        <v>864</v>
      </c>
      <c r="D798" s="22" t="s">
        <v>873</v>
      </c>
      <c r="E798" s="15" t="s">
        <v>1997</v>
      </c>
      <c r="F798" s="23" t="s">
        <v>2002</v>
      </c>
      <c r="G798" s="16">
        <v>1</v>
      </c>
      <c r="H798" s="17">
        <v>3</v>
      </c>
      <c r="I798" s="18">
        <v>5.0000000000000001E-3</v>
      </c>
      <c r="J798" s="16" t="s">
        <v>2003</v>
      </c>
      <c r="K798" s="14" t="s">
        <v>17</v>
      </c>
      <c r="L798" s="44">
        <v>319</v>
      </c>
    </row>
    <row r="799" spans="1:12" ht="15" customHeight="1">
      <c r="A799" s="14" t="s">
        <v>868</v>
      </c>
      <c r="B799" s="22" t="s">
        <v>1996</v>
      </c>
      <c r="C799" s="24" t="s">
        <v>864</v>
      </c>
      <c r="D799" s="22" t="s">
        <v>876</v>
      </c>
      <c r="E799" s="15" t="s">
        <v>1997</v>
      </c>
      <c r="F799" s="23" t="s">
        <v>2004</v>
      </c>
      <c r="G799" s="16">
        <v>1</v>
      </c>
      <c r="H799" s="17">
        <v>3</v>
      </c>
      <c r="I799" s="18">
        <v>5.0000000000000001E-3</v>
      </c>
      <c r="J799" s="16" t="s">
        <v>2005</v>
      </c>
      <c r="K799" s="14" t="s">
        <v>17</v>
      </c>
      <c r="L799" s="44">
        <v>353</v>
      </c>
    </row>
    <row r="800" spans="1:12" ht="15" customHeight="1">
      <c r="A800" s="14" t="s">
        <v>868</v>
      </c>
      <c r="B800" s="22" t="s">
        <v>1996</v>
      </c>
      <c r="C800" s="24" t="s">
        <v>864</v>
      </c>
      <c r="D800" s="22" t="s">
        <v>879</v>
      </c>
      <c r="E800" s="15" t="s">
        <v>1997</v>
      </c>
      <c r="F800" s="23" t="s">
        <v>2006</v>
      </c>
      <c r="G800" s="16">
        <v>1</v>
      </c>
      <c r="H800" s="17">
        <v>3</v>
      </c>
      <c r="I800" s="18">
        <v>5.0000000000000001E-3</v>
      </c>
      <c r="J800" s="16" t="s">
        <v>2007</v>
      </c>
      <c r="K800" s="14" t="s">
        <v>17</v>
      </c>
      <c r="L800" s="44">
        <v>362</v>
      </c>
    </row>
    <row r="801" spans="1:12" ht="15" customHeight="1">
      <c r="A801" s="14" t="s">
        <v>868</v>
      </c>
      <c r="B801" s="22" t="s">
        <v>1996</v>
      </c>
      <c r="C801" s="24" t="s">
        <v>864</v>
      </c>
      <c r="D801" s="22" t="s">
        <v>882</v>
      </c>
      <c r="E801" s="15" t="s">
        <v>1997</v>
      </c>
      <c r="F801" s="23" t="s">
        <v>2008</v>
      </c>
      <c r="G801" s="16">
        <v>1</v>
      </c>
      <c r="H801" s="17">
        <v>3</v>
      </c>
      <c r="I801" s="18">
        <v>8.9999999999999993E-3</v>
      </c>
      <c r="J801" s="16" t="s">
        <v>2009</v>
      </c>
      <c r="K801" s="14" t="s">
        <v>17</v>
      </c>
      <c r="L801" s="44">
        <v>357</v>
      </c>
    </row>
    <row r="802" spans="1:12" ht="15" customHeight="1">
      <c r="A802" s="14" t="s">
        <v>868</v>
      </c>
      <c r="B802" s="22" t="s">
        <v>1996</v>
      </c>
      <c r="C802" s="24" t="s">
        <v>864</v>
      </c>
      <c r="D802" s="22" t="s">
        <v>885</v>
      </c>
      <c r="E802" s="15" t="s">
        <v>1997</v>
      </c>
      <c r="F802" s="23" t="s">
        <v>2010</v>
      </c>
      <c r="G802" s="16">
        <v>1</v>
      </c>
      <c r="H802" s="17">
        <v>4</v>
      </c>
      <c r="I802" s="18">
        <v>6.0000000000000001E-3</v>
      </c>
      <c r="J802" s="16" t="s">
        <v>2011</v>
      </c>
      <c r="K802" s="14" t="s">
        <v>17</v>
      </c>
      <c r="L802" s="44">
        <v>358</v>
      </c>
    </row>
    <row r="803" spans="1:12" ht="15" customHeight="1">
      <c r="A803" s="14" t="s">
        <v>868</v>
      </c>
      <c r="B803" s="22" t="s">
        <v>1996</v>
      </c>
      <c r="C803" s="24" t="s">
        <v>864</v>
      </c>
      <c r="D803" s="22" t="s">
        <v>888</v>
      </c>
      <c r="E803" s="15" t="s">
        <v>1997</v>
      </c>
      <c r="F803" s="23" t="s">
        <v>2012</v>
      </c>
      <c r="G803" s="16">
        <v>1</v>
      </c>
      <c r="H803" s="17">
        <v>4</v>
      </c>
      <c r="I803" s="18">
        <v>6.0000000000000001E-3</v>
      </c>
      <c r="J803" s="16" t="s">
        <v>2013</v>
      </c>
      <c r="K803" s="14" t="s">
        <v>17</v>
      </c>
      <c r="L803" s="44">
        <v>389</v>
      </c>
    </row>
    <row r="804" spans="1:12" ht="15" customHeight="1">
      <c r="A804" s="14" t="s">
        <v>868</v>
      </c>
      <c r="B804" s="22" t="s">
        <v>1996</v>
      </c>
      <c r="C804" s="24" t="s">
        <v>864</v>
      </c>
      <c r="D804" s="22" t="s">
        <v>891</v>
      </c>
      <c r="E804" s="15" t="s">
        <v>1997</v>
      </c>
      <c r="F804" s="23" t="s">
        <v>2014</v>
      </c>
      <c r="G804" s="16">
        <v>1</v>
      </c>
      <c r="H804" s="17">
        <v>4</v>
      </c>
      <c r="I804" s="18">
        <v>6.0000000000000001E-3</v>
      </c>
      <c r="J804" s="16" t="s">
        <v>2015</v>
      </c>
      <c r="K804" s="14" t="s">
        <v>17</v>
      </c>
      <c r="L804" s="44">
        <v>406</v>
      </c>
    </row>
    <row r="805" spans="1:12" ht="15" customHeight="1">
      <c r="A805" s="14" t="s">
        <v>868</v>
      </c>
      <c r="B805" s="22" t="s">
        <v>1996</v>
      </c>
      <c r="C805" s="24" t="s">
        <v>864</v>
      </c>
      <c r="D805" s="22" t="s">
        <v>894</v>
      </c>
      <c r="E805" s="15" t="s">
        <v>1997</v>
      </c>
      <c r="F805" s="23" t="s">
        <v>2016</v>
      </c>
      <c r="G805" s="16">
        <v>1</v>
      </c>
      <c r="H805" s="17">
        <v>3</v>
      </c>
      <c r="I805" s="18">
        <v>6.0000000000000001E-3</v>
      </c>
      <c r="J805" s="16" t="s">
        <v>2017</v>
      </c>
      <c r="K805" s="14" t="s">
        <v>17</v>
      </c>
      <c r="L805" s="44">
        <v>439</v>
      </c>
    </row>
    <row r="806" spans="1:12" ht="15" customHeight="1">
      <c r="A806" s="14" t="s">
        <v>868</v>
      </c>
      <c r="B806" s="22" t="s">
        <v>1996</v>
      </c>
      <c r="C806" s="24" t="s">
        <v>864</v>
      </c>
      <c r="D806" s="22" t="s">
        <v>897</v>
      </c>
      <c r="E806" s="15" t="s">
        <v>1997</v>
      </c>
      <c r="F806" s="23" t="s">
        <v>2018</v>
      </c>
      <c r="G806" s="16">
        <v>1</v>
      </c>
      <c r="H806" s="17">
        <v>4</v>
      </c>
      <c r="I806" s="18">
        <v>6.0000000000000001E-3</v>
      </c>
      <c r="J806" s="16" t="s">
        <v>2019</v>
      </c>
      <c r="K806" s="14" t="s">
        <v>17</v>
      </c>
      <c r="L806" s="44">
        <v>444</v>
      </c>
    </row>
    <row r="807" spans="1:12" ht="15" customHeight="1">
      <c r="A807" s="14" t="s">
        <v>868</v>
      </c>
      <c r="B807" s="22" t="s">
        <v>1996</v>
      </c>
      <c r="C807" s="24" t="s">
        <v>864</v>
      </c>
      <c r="D807" s="22" t="s">
        <v>900</v>
      </c>
      <c r="E807" s="15" t="s">
        <v>1997</v>
      </c>
      <c r="F807" s="23" t="s">
        <v>2020</v>
      </c>
      <c r="G807" s="16">
        <v>1</v>
      </c>
      <c r="H807" s="17">
        <v>4</v>
      </c>
      <c r="I807" s="18">
        <v>1.2E-2</v>
      </c>
      <c r="J807" s="16" t="s">
        <v>2021</v>
      </c>
      <c r="K807" s="14" t="s">
        <v>17</v>
      </c>
      <c r="L807" s="44">
        <v>494</v>
      </c>
    </row>
    <row r="808" spans="1:12" ht="15" customHeight="1">
      <c r="A808" s="14" t="s">
        <v>868</v>
      </c>
      <c r="B808" s="22" t="s">
        <v>1996</v>
      </c>
      <c r="C808" s="24" t="s">
        <v>864</v>
      </c>
      <c r="D808" s="22" t="s">
        <v>903</v>
      </c>
      <c r="E808" s="15" t="s">
        <v>1997</v>
      </c>
      <c r="F808" s="23" t="s">
        <v>2022</v>
      </c>
      <c r="G808" s="16">
        <v>1</v>
      </c>
      <c r="H808" s="17">
        <v>5</v>
      </c>
      <c r="I808" s="18">
        <v>8.0000000000000002E-3</v>
      </c>
      <c r="J808" s="16" t="s">
        <v>2023</v>
      </c>
      <c r="K808" s="14" t="s">
        <v>17</v>
      </c>
      <c r="L808" s="44">
        <v>439</v>
      </c>
    </row>
    <row r="809" spans="1:12" ht="15" customHeight="1">
      <c r="A809" s="14" t="s">
        <v>868</v>
      </c>
      <c r="B809" s="22" t="s">
        <v>1996</v>
      </c>
      <c r="C809" s="24" t="s">
        <v>864</v>
      </c>
      <c r="D809" s="22" t="s">
        <v>906</v>
      </c>
      <c r="E809" s="15" t="s">
        <v>1997</v>
      </c>
      <c r="F809" s="23" t="s">
        <v>2024</v>
      </c>
      <c r="G809" s="16">
        <v>1</v>
      </c>
      <c r="H809" s="17">
        <v>5</v>
      </c>
      <c r="I809" s="18">
        <v>8.0000000000000002E-3</v>
      </c>
      <c r="J809" s="16" t="s">
        <v>2025</v>
      </c>
      <c r="K809" s="14" t="s">
        <v>17</v>
      </c>
      <c r="L809" s="44">
        <v>468</v>
      </c>
    </row>
    <row r="810" spans="1:12" ht="15" customHeight="1">
      <c r="A810" s="14" t="s">
        <v>868</v>
      </c>
      <c r="B810" s="22" t="s">
        <v>1996</v>
      </c>
      <c r="C810" s="24" t="s">
        <v>864</v>
      </c>
      <c r="D810" s="22" t="s">
        <v>909</v>
      </c>
      <c r="E810" s="15" t="s">
        <v>1997</v>
      </c>
      <c r="F810" s="23" t="s">
        <v>2026</v>
      </c>
      <c r="G810" s="16">
        <v>1</v>
      </c>
      <c r="H810" s="17">
        <v>5</v>
      </c>
      <c r="I810" s="18">
        <v>8.0000000000000002E-3</v>
      </c>
      <c r="J810" s="16" t="s">
        <v>2027</v>
      </c>
      <c r="K810" s="14" t="s">
        <v>17</v>
      </c>
      <c r="L810" s="44">
        <v>489</v>
      </c>
    </row>
    <row r="811" spans="1:12" ht="15" customHeight="1">
      <c r="A811" s="14" t="s">
        <v>868</v>
      </c>
      <c r="B811" s="22" t="s">
        <v>1996</v>
      </c>
      <c r="C811" s="24" t="s">
        <v>864</v>
      </c>
      <c r="D811" s="22" t="s">
        <v>912</v>
      </c>
      <c r="E811" s="15" t="s">
        <v>1997</v>
      </c>
      <c r="F811" s="23" t="s">
        <v>2028</v>
      </c>
      <c r="G811" s="16">
        <v>1</v>
      </c>
      <c r="H811" s="17">
        <v>5</v>
      </c>
      <c r="I811" s="18">
        <v>8.0000000000000002E-3</v>
      </c>
      <c r="J811" s="16" t="s">
        <v>2029</v>
      </c>
      <c r="K811" s="14" t="s">
        <v>17</v>
      </c>
      <c r="L811" s="44">
        <v>519</v>
      </c>
    </row>
    <row r="812" spans="1:12" ht="15" customHeight="1">
      <c r="A812" s="14" t="s">
        <v>868</v>
      </c>
      <c r="B812" s="22" t="s">
        <v>1996</v>
      </c>
      <c r="C812" s="24" t="s">
        <v>864</v>
      </c>
      <c r="D812" s="22" t="s">
        <v>915</v>
      </c>
      <c r="E812" s="15" t="s">
        <v>1997</v>
      </c>
      <c r="F812" s="23" t="s">
        <v>2030</v>
      </c>
      <c r="G812" s="16">
        <v>1</v>
      </c>
      <c r="H812" s="17">
        <v>5</v>
      </c>
      <c r="I812" s="18">
        <v>8.0000000000000002E-3</v>
      </c>
      <c r="J812" s="16" t="s">
        <v>2031</v>
      </c>
      <c r="K812" s="14" t="s">
        <v>17</v>
      </c>
      <c r="L812" s="44">
        <v>517</v>
      </c>
    </row>
    <row r="813" spans="1:12" ht="15" customHeight="1">
      <c r="A813" s="14" t="s">
        <v>868</v>
      </c>
      <c r="B813" s="22" t="s">
        <v>1996</v>
      </c>
      <c r="C813" s="24" t="s">
        <v>864</v>
      </c>
      <c r="D813" s="22" t="s">
        <v>918</v>
      </c>
      <c r="E813" s="15" t="s">
        <v>1997</v>
      </c>
      <c r="F813" s="23" t="s">
        <v>2032</v>
      </c>
      <c r="G813" s="16">
        <v>1</v>
      </c>
      <c r="H813" s="17">
        <v>5</v>
      </c>
      <c r="I813" s="18">
        <v>1.4999999999999999E-2</v>
      </c>
      <c r="J813" s="16" t="s">
        <v>2033</v>
      </c>
      <c r="K813" s="14" t="s">
        <v>17</v>
      </c>
      <c r="L813" s="44">
        <v>615</v>
      </c>
    </row>
    <row r="814" spans="1:12" ht="15" customHeight="1">
      <c r="A814" s="14" t="s">
        <v>868</v>
      </c>
      <c r="B814" s="22" t="s">
        <v>1996</v>
      </c>
      <c r="C814" s="24" t="s">
        <v>864</v>
      </c>
      <c r="D814" s="22" t="s">
        <v>921</v>
      </c>
      <c r="E814" s="15" t="s">
        <v>1997</v>
      </c>
      <c r="F814" s="23" t="s">
        <v>2034</v>
      </c>
      <c r="G814" s="16">
        <v>1</v>
      </c>
      <c r="H814" s="17">
        <v>6</v>
      </c>
      <c r="I814" s="18">
        <v>8.9999999999999993E-3</v>
      </c>
      <c r="J814" s="16" t="s">
        <v>2035</v>
      </c>
      <c r="K814" s="14" t="s">
        <v>17</v>
      </c>
      <c r="L814" s="44">
        <v>485</v>
      </c>
    </row>
    <row r="815" spans="1:12" ht="15" customHeight="1">
      <c r="A815" s="14" t="s">
        <v>868</v>
      </c>
      <c r="B815" s="22" t="s">
        <v>1996</v>
      </c>
      <c r="C815" s="24" t="s">
        <v>864</v>
      </c>
      <c r="D815" s="22" t="s">
        <v>924</v>
      </c>
      <c r="E815" s="15" t="s">
        <v>1997</v>
      </c>
      <c r="F815" s="23" t="s">
        <v>2036</v>
      </c>
      <c r="G815" s="16">
        <v>1</v>
      </c>
      <c r="H815" s="17">
        <v>6</v>
      </c>
      <c r="I815" s="18">
        <v>8.9999999999999993E-3</v>
      </c>
      <c r="J815" s="16" t="s">
        <v>2037</v>
      </c>
      <c r="K815" s="14" t="s">
        <v>17</v>
      </c>
      <c r="L815" s="44">
        <v>593</v>
      </c>
    </row>
    <row r="816" spans="1:12" ht="15" customHeight="1">
      <c r="A816" s="14" t="s">
        <v>868</v>
      </c>
      <c r="B816" s="22" t="s">
        <v>1996</v>
      </c>
      <c r="C816" s="24" t="s">
        <v>864</v>
      </c>
      <c r="D816" s="22" t="s">
        <v>927</v>
      </c>
      <c r="E816" s="15" t="s">
        <v>1997</v>
      </c>
      <c r="F816" s="23" t="s">
        <v>2038</v>
      </c>
      <c r="G816" s="16">
        <v>1</v>
      </c>
      <c r="H816" s="17">
        <v>6</v>
      </c>
      <c r="I816" s="18">
        <v>8.9999999999999993E-3</v>
      </c>
      <c r="J816" s="16" t="s">
        <v>2039</v>
      </c>
      <c r="K816" s="14" t="s">
        <v>17</v>
      </c>
      <c r="L816" s="44">
        <v>572</v>
      </c>
    </row>
    <row r="817" spans="1:12" ht="15" customHeight="1">
      <c r="A817" s="14" t="s">
        <v>868</v>
      </c>
      <c r="B817" s="22" t="s">
        <v>1996</v>
      </c>
      <c r="C817" s="24" t="s">
        <v>864</v>
      </c>
      <c r="D817" s="22" t="s">
        <v>930</v>
      </c>
      <c r="E817" s="15" t="s">
        <v>1997</v>
      </c>
      <c r="F817" s="23" t="s">
        <v>2040</v>
      </c>
      <c r="G817" s="16">
        <v>1</v>
      </c>
      <c r="H817" s="17">
        <v>6</v>
      </c>
      <c r="I817" s="18">
        <v>8.9999999999999993E-3</v>
      </c>
      <c r="J817" s="16" t="s">
        <v>2041</v>
      </c>
      <c r="K817" s="14" t="s">
        <v>17</v>
      </c>
      <c r="L817" s="44">
        <v>604</v>
      </c>
    </row>
    <row r="818" spans="1:12" ht="15" customHeight="1">
      <c r="A818" s="14" t="s">
        <v>868</v>
      </c>
      <c r="B818" s="22" t="s">
        <v>1996</v>
      </c>
      <c r="C818" s="24" t="s">
        <v>864</v>
      </c>
      <c r="D818" s="22" t="s">
        <v>933</v>
      </c>
      <c r="E818" s="15" t="s">
        <v>1997</v>
      </c>
      <c r="F818" s="23" t="s">
        <v>2042</v>
      </c>
      <c r="G818" s="16">
        <v>1</v>
      </c>
      <c r="H818" s="17">
        <v>6</v>
      </c>
      <c r="I818" s="18">
        <v>8.9999999999999993E-3</v>
      </c>
      <c r="J818" s="16" t="s">
        <v>2043</v>
      </c>
      <c r="K818" s="14" t="s">
        <v>17</v>
      </c>
      <c r="L818" s="44">
        <v>596</v>
      </c>
    </row>
    <row r="819" spans="1:12" ht="15" customHeight="1">
      <c r="A819" s="14" t="s">
        <v>868</v>
      </c>
      <c r="B819" s="22" t="s">
        <v>1996</v>
      </c>
      <c r="C819" s="24" t="s">
        <v>864</v>
      </c>
      <c r="D819" s="22" t="s">
        <v>936</v>
      </c>
      <c r="E819" s="15" t="s">
        <v>1997</v>
      </c>
      <c r="F819" s="23" t="s">
        <v>2044</v>
      </c>
      <c r="G819" s="16">
        <v>1</v>
      </c>
      <c r="H819" s="17">
        <v>6</v>
      </c>
      <c r="I819" s="18">
        <v>1.4E-2</v>
      </c>
      <c r="J819" s="16" t="s">
        <v>2045</v>
      </c>
      <c r="K819" s="14" t="s">
        <v>17</v>
      </c>
      <c r="L819" s="44">
        <v>690</v>
      </c>
    </row>
    <row r="820" spans="1:12" ht="15" customHeight="1">
      <c r="A820" s="14" t="s">
        <v>868</v>
      </c>
      <c r="B820" s="22" t="s">
        <v>1996</v>
      </c>
      <c r="C820" s="24" t="s">
        <v>864</v>
      </c>
      <c r="D820" s="22" t="s">
        <v>939</v>
      </c>
      <c r="E820" s="15" t="s">
        <v>1997</v>
      </c>
      <c r="F820" s="23" t="s">
        <v>2046</v>
      </c>
      <c r="G820" s="16">
        <v>1</v>
      </c>
      <c r="H820" s="17">
        <v>8</v>
      </c>
      <c r="I820" s="18">
        <v>1.0999999999999999E-2</v>
      </c>
      <c r="J820" s="16" t="s">
        <v>2047</v>
      </c>
      <c r="K820" s="14" t="s">
        <v>17</v>
      </c>
      <c r="L820" s="44">
        <v>626</v>
      </c>
    </row>
    <row r="821" spans="1:12" ht="15" customHeight="1">
      <c r="A821" s="14" t="s">
        <v>868</v>
      </c>
      <c r="B821" s="22" t="s">
        <v>1996</v>
      </c>
      <c r="C821" s="24" t="s">
        <v>864</v>
      </c>
      <c r="D821" s="22" t="s">
        <v>942</v>
      </c>
      <c r="E821" s="15" t="s">
        <v>1997</v>
      </c>
      <c r="F821" s="23" t="s">
        <v>2048</v>
      </c>
      <c r="G821" s="16">
        <v>1</v>
      </c>
      <c r="H821" s="17">
        <v>8</v>
      </c>
      <c r="I821" s="18">
        <v>1.0999999999999999E-2</v>
      </c>
      <c r="J821" s="16" t="s">
        <v>2049</v>
      </c>
      <c r="K821" s="14" t="s">
        <v>17</v>
      </c>
      <c r="L821" s="44">
        <v>745</v>
      </c>
    </row>
    <row r="822" spans="1:12" ht="15" customHeight="1">
      <c r="A822" s="14" t="s">
        <v>868</v>
      </c>
      <c r="B822" s="22" t="s">
        <v>1996</v>
      </c>
      <c r="C822" s="24" t="s">
        <v>864</v>
      </c>
      <c r="D822" s="22" t="s">
        <v>945</v>
      </c>
      <c r="E822" s="15" t="s">
        <v>1997</v>
      </c>
      <c r="F822" s="23" t="s">
        <v>2050</v>
      </c>
      <c r="G822" s="16">
        <v>1</v>
      </c>
      <c r="H822" s="17">
        <v>8</v>
      </c>
      <c r="I822" s="18">
        <v>1.2999999999999999E-2</v>
      </c>
      <c r="J822" s="16" t="s">
        <v>2051</v>
      </c>
      <c r="K822" s="14" t="s">
        <v>17</v>
      </c>
      <c r="L822" s="44">
        <v>742</v>
      </c>
    </row>
    <row r="823" spans="1:12" ht="15" customHeight="1">
      <c r="A823" s="14" t="s">
        <v>868</v>
      </c>
      <c r="B823" s="22" t="s">
        <v>1996</v>
      </c>
      <c r="C823" s="24" t="s">
        <v>864</v>
      </c>
      <c r="D823" s="22" t="s">
        <v>948</v>
      </c>
      <c r="E823" s="15" t="s">
        <v>1997</v>
      </c>
      <c r="F823" s="23" t="s">
        <v>2052</v>
      </c>
      <c r="G823" s="16">
        <v>1</v>
      </c>
      <c r="H823" s="17">
        <v>8</v>
      </c>
      <c r="I823" s="18">
        <v>1.2999999999999999E-2</v>
      </c>
      <c r="J823" s="16" t="s">
        <v>2053</v>
      </c>
      <c r="K823" s="14" t="s">
        <v>17</v>
      </c>
      <c r="L823" s="44">
        <v>771</v>
      </c>
    </row>
    <row r="824" spans="1:12" ht="15" customHeight="1">
      <c r="A824" s="14" t="s">
        <v>868</v>
      </c>
      <c r="B824" s="22" t="s">
        <v>1996</v>
      </c>
      <c r="C824" s="24" t="s">
        <v>864</v>
      </c>
      <c r="D824" s="22" t="s">
        <v>951</v>
      </c>
      <c r="E824" s="15" t="s">
        <v>1997</v>
      </c>
      <c r="F824" s="23" t="s">
        <v>2054</v>
      </c>
      <c r="G824" s="16">
        <v>1</v>
      </c>
      <c r="H824" s="17">
        <v>8</v>
      </c>
      <c r="I824" s="18">
        <v>1.2999999999999999E-2</v>
      </c>
      <c r="J824" s="16" t="s">
        <v>2055</v>
      </c>
      <c r="K824" s="14" t="s">
        <v>17</v>
      </c>
      <c r="L824" s="44">
        <v>756</v>
      </c>
    </row>
    <row r="825" spans="1:12" ht="15" customHeight="1">
      <c r="A825" s="14" t="s">
        <v>868</v>
      </c>
      <c r="B825" s="22" t="s">
        <v>1996</v>
      </c>
      <c r="C825" s="24" t="s">
        <v>864</v>
      </c>
      <c r="D825" s="22" t="s">
        <v>954</v>
      </c>
      <c r="E825" s="15" t="s">
        <v>1997</v>
      </c>
      <c r="F825" s="23" t="s">
        <v>2056</v>
      </c>
      <c r="G825" s="16">
        <v>1</v>
      </c>
      <c r="H825" s="17">
        <v>7</v>
      </c>
      <c r="I825" s="18">
        <v>1.9E-2</v>
      </c>
      <c r="J825" s="16" t="s">
        <v>2057</v>
      </c>
      <c r="K825" s="14" t="s">
        <v>17</v>
      </c>
      <c r="L825" s="44">
        <v>958</v>
      </c>
    </row>
    <row r="826" spans="1:12" ht="15" customHeight="1">
      <c r="A826" s="14" t="s">
        <v>868</v>
      </c>
      <c r="B826" s="22" t="s">
        <v>1996</v>
      </c>
      <c r="C826" s="24" t="s">
        <v>864</v>
      </c>
      <c r="D826" s="22" t="s">
        <v>957</v>
      </c>
      <c r="E826" s="15" t="s">
        <v>1997</v>
      </c>
      <c r="F826" s="23" t="s">
        <v>2058</v>
      </c>
      <c r="G826" s="16">
        <v>1</v>
      </c>
      <c r="H826" s="17">
        <v>4</v>
      </c>
      <c r="I826" s="18">
        <v>7.0000000000000001E-3</v>
      </c>
      <c r="J826" s="16" t="s">
        <v>2059</v>
      </c>
      <c r="K826" s="14" t="s">
        <v>17</v>
      </c>
      <c r="L826" s="44">
        <v>400</v>
      </c>
    </row>
    <row r="827" spans="1:12" ht="15" customHeight="1">
      <c r="A827" s="14" t="s">
        <v>868</v>
      </c>
      <c r="B827" s="22" t="s">
        <v>1996</v>
      </c>
      <c r="C827" s="24" t="s">
        <v>864</v>
      </c>
      <c r="D827" s="22" t="s">
        <v>960</v>
      </c>
      <c r="E827" s="15" t="s">
        <v>1997</v>
      </c>
      <c r="F827" s="23" t="s">
        <v>2060</v>
      </c>
      <c r="G827" s="16">
        <v>1</v>
      </c>
      <c r="H827" s="17">
        <v>1</v>
      </c>
      <c r="I827" s="18">
        <v>2E-3</v>
      </c>
      <c r="J827" s="16" t="s">
        <v>2061</v>
      </c>
      <c r="K827" s="14" t="s">
        <v>17</v>
      </c>
      <c r="L827" s="44">
        <v>119</v>
      </c>
    </row>
    <row r="828" spans="1:12" ht="15" customHeight="1">
      <c r="A828" s="14" t="s">
        <v>868</v>
      </c>
      <c r="B828" s="22" t="s">
        <v>1996</v>
      </c>
      <c r="C828" s="24" t="s">
        <v>864</v>
      </c>
      <c r="D828" s="22" t="s">
        <v>963</v>
      </c>
      <c r="E828" s="15" t="s">
        <v>1997</v>
      </c>
      <c r="F828" s="23" t="s">
        <v>2062</v>
      </c>
      <c r="G828" s="16">
        <v>1</v>
      </c>
      <c r="H828" s="17">
        <v>2</v>
      </c>
      <c r="I828" s="18">
        <v>2E-3</v>
      </c>
      <c r="J828" s="16" t="s">
        <v>2063</v>
      </c>
      <c r="K828" s="14" t="s">
        <v>17</v>
      </c>
      <c r="L828" s="44">
        <v>155</v>
      </c>
    </row>
    <row r="829" spans="1:12" ht="15" customHeight="1">
      <c r="A829" s="14" t="s">
        <v>868</v>
      </c>
      <c r="B829" s="22" t="s">
        <v>1996</v>
      </c>
      <c r="C829" s="24" t="s">
        <v>864</v>
      </c>
      <c r="D829" s="22" t="s">
        <v>966</v>
      </c>
      <c r="E829" s="15" t="s">
        <v>1997</v>
      </c>
      <c r="F829" s="23" t="s">
        <v>2064</v>
      </c>
      <c r="G829" s="16">
        <v>1</v>
      </c>
      <c r="H829" s="17">
        <v>3</v>
      </c>
      <c r="I829" s="18">
        <v>4.0000000000000001E-3</v>
      </c>
      <c r="J829" s="16" t="s">
        <v>2065</v>
      </c>
      <c r="K829" s="14" t="s">
        <v>17</v>
      </c>
      <c r="L829" s="44">
        <v>253</v>
      </c>
    </row>
    <row r="830" spans="1:12" ht="15" customHeight="1">
      <c r="A830" s="14" t="s">
        <v>868</v>
      </c>
      <c r="B830" s="22" t="s">
        <v>1996</v>
      </c>
      <c r="C830" s="24" t="s">
        <v>864</v>
      </c>
      <c r="D830" s="22" t="s">
        <v>969</v>
      </c>
      <c r="E830" s="15" t="s">
        <v>1997</v>
      </c>
      <c r="F830" s="23" t="s">
        <v>2066</v>
      </c>
      <c r="G830" s="16">
        <v>1</v>
      </c>
      <c r="H830" s="17">
        <v>3</v>
      </c>
      <c r="I830" s="18">
        <v>8.0000000000000002E-3</v>
      </c>
      <c r="J830" s="16" t="s">
        <v>2067</v>
      </c>
      <c r="K830" s="14" t="s">
        <v>17</v>
      </c>
      <c r="L830" s="44">
        <v>315</v>
      </c>
    </row>
    <row r="831" spans="1:12" ht="15" customHeight="1">
      <c r="A831" s="14" t="s">
        <v>868</v>
      </c>
      <c r="B831" s="22" t="s">
        <v>1996</v>
      </c>
      <c r="C831" s="24" t="s">
        <v>864</v>
      </c>
      <c r="D831" s="22" t="s">
        <v>972</v>
      </c>
      <c r="E831" s="15" t="s">
        <v>1997</v>
      </c>
      <c r="F831" s="23" t="s">
        <v>2068</v>
      </c>
      <c r="G831" s="16">
        <v>1</v>
      </c>
      <c r="H831" s="17">
        <v>3</v>
      </c>
      <c r="I831" s="18">
        <v>5.0000000000000001E-3</v>
      </c>
      <c r="J831" s="16" t="s">
        <v>2069</v>
      </c>
      <c r="K831" s="14" t="s">
        <v>17</v>
      </c>
      <c r="L831" s="44">
        <v>295</v>
      </c>
    </row>
    <row r="832" spans="1:12" ht="15" customHeight="1">
      <c r="A832" s="14" t="s">
        <v>868</v>
      </c>
      <c r="B832" s="22" t="s">
        <v>1996</v>
      </c>
      <c r="C832" s="24" t="s">
        <v>864</v>
      </c>
      <c r="D832" s="22" t="s">
        <v>975</v>
      </c>
      <c r="E832" s="15" t="s">
        <v>1997</v>
      </c>
      <c r="F832" s="23" t="s">
        <v>2070</v>
      </c>
      <c r="G832" s="16">
        <v>1</v>
      </c>
      <c r="H832" s="17">
        <v>3</v>
      </c>
      <c r="I832" s="18">
        <v>8.9999999999999993E-3</v>
      </c>
      <c r="J832" s="16" t="s">
        <v>2071</v>
      </c>
      <c r="K832" s="14" t="s">
        <v>17</v>
      </c>
      <c r="L832" s="44">
        <v>375</v>
      </c>
    </row>
    <row r="833" spans="1:12" ht="15" customHeight="1">
      <c r="A833" s="14" t="s">
        <v>868</v>
      </c>
      <c r="B833" s="22" t="s">
        <v>1996</v>
      </c>
      <c r="C833" s="24" t="s">
        <v>864</v>
      </c>
      <c r="D833" s="22" t="s">
        <v>978</v>
      </c>
      <c r="E833" s="15" t="s">
        <v>1997</v>
      </c>
      <c r="F833" s="23" t="s">
        <v>2072</v>
      </c>
      <c r="G833" s="16">
        <v>1</v>
      </c>
      <c r="H833" s="17">
        <v>4</v>
      </c>
      <c r="I833" s="18">
        <v>6.0000000000000001E-3</v>
      </c>
      <c r="J833" s="16" t="s">
        <v>2073</v>
      </c>
      <c r="K833" s="14" t="s">
        <v>17</v>
      </c>
      <c r="L833" s="44">
        <v>380</v>
      </c>
    </row>
    <row r="834" spans="1:12" ht="15" customHeight="1">
      <c r="A834" s="14" t="s">
        <v>868</v>
      </c>
      <c r="B834" s="22" t="s">
        <v>1996</v>
      </c>
      <c r="C834" s="24" t="s">
        <v>864</v>
      </c>
      <c r="D834" s="22" t="s">
        <v>981</v>
      </c>
      <c r="E834" s="15" t="s">
        <v>1997</v>
      </c>
      <c r="F834" s="23" t="s">
        <v>2074</v>
      </c>
      <c r="G834" s="16">
        <v>1</v>
      </c>
      <c r="H834" s="17">
        <v>4</v>
      </c>
      <c r="I834" s="18">
        <v>1.2E-2</v>
      </c>
      <c r="J834" s="16" t="s">
        <v>2075</v>
      </c>
      <c r="K834" s="14" t="s">
        <v>17</v>
      </c>
      <c r="L834" s="44">
        <v>491</v>
      </c>
    </row>
    <row r="835" spans="1:12" ht="15" customHeight="1">
      <c r="A835" s="14" t="s">
        <v>868</v>
      </c>
      <c r="B835" s="22" t="s">
        <v>1996</v>
      </c>
      <c r="C835" s="24" t="s">
        <v>864</v>
      </c>
      <c r="D835" s="22" t="s">
        <v>984</v>
      </c>
      <c r="E835" s="15" t="s">
        <v>1997</v>
      </c>
      <c r="F835" s="23" t="s">
        <v>2076</v>
      </c>
      <c r="G835" s="16">
        <v>1</v>
      </c>
      <c r="H835" s="17">
        <v>7</v>
      </c>
      <c r="I835" s="18">
        <v>1.0999999999999999E-2</v>
      </c>
      <c r="J835" s="16" t="s">
        <v>2077</v>
      </c>
      <c r="K835" s="14" t="s">
        <v>17</v>
      </c>
      <c r="L835" s="44">
        <v>617</v>
      </c>
    </row>
    <row r="836" spans="1:12" ht="15" customHeight="1">
      <c r="A836" s="14" t="s">
        <v>868</v>
      </c>
      <c r="B836" s="22" t="s">
        <v>1996</v>
      </c>
      <c r="C836" s="24" t="s">
        <v>864</v>
      </c>
      <c r="D836" s="22" t="s">
        <v>987</v>
      </c>
      <c r="E836" s="15" t="s">
        <v>1997</v>
      </c>
      <c r="F836" s="23" t="s">
        <v>2078</v>
      </c>
      <c r="G836" s="16">
        <v>1</v>
      </c>
      <c r="H836" s="17">
        <v>7</v>
      </c>
      <c r="I836" s="18">
        <v>2.1999999999999999E-2</v>
      </c>
      <c r="J836" s="16" t="s">
        <v>2079</v>
      </c>
      <c r="K836" s="14" t="s">
        <v>17</v>
      </c>
      <c r="L836" s="44">
        <v>918</v>
      </c>
    </row>
    <row r="837" spans="1:12" ht="15" customHeight="1">
      <c r="A837" s="14" t="s">
        <v>868</v>
      </c>
      <c r="B837" s="22" t="s">
        <v>2080</v>
      </c>
      <c r="C837" s="24" t="s">
        <v>864</v>
      </c>
      <c r="D837" s="22" t="s">
        <v>865</v>
      </c>
      <c r="E837" s="15" t="s">
        <v>2081</v>
      </c>
      <c r="F837" s="23" t="s">
        <v>2082</v>
      </c>
      <c r="G837" s="16">
        <v>1</v>
      </c>
      <c r="H837" s="17">
        <v>3</v>
      </c>
      <c r="I837" s="18">
        <v>5.0000000000000001E-3</v>
      </c>
      <c r="J837" s="16" t="s">
        <v>2083</v>
      </c>
      <c r="K837" s="14" t="s">
        <v>17</v>
      </c>
      <c r="L837" s="44">
        <v>302</v>
      </c>
    </row>
    <row r="838" spans="1:12" ht="15" customHeight="1">
      <c r="A838" s="14" t="s">
        <v>868</v>
      </c>
      <c r="B838" s="22" t="s">
        <v>2080</v>
      </c>
      <c r="C838" s="24" t="s">
        <v>864</v>
      </c>
      <c r="D838" s="22" t="s">
        <v>870</v>
      </c>
      <c r="E838" s="15" t="s">
        <v>2081</v>
      </c>
      <c r="F838" s="23" t="s">
        <v>2084</v>
      </c>
      <c r="G838" s="16">
        <v>1</v>
      </c>
      <c r="H838" s="17">
        <v>3</v>
      </c>
      <c r="I838" s="18">
        <v>8.0000000000000002E-3</v>
      </c>
      <c r="J838" s="16" t="s">
        <v>2085</v>
      </c>
      <c r="K838" s="14" t="s">
        <v>17</v>
      </c>
      <c r="L838" s="44">
        <v>333</v>
      </c>
    </row>
    <row r="839" spans="1:12" ht="15" customHeight="1">
      <c r="A839" s="14" t="s">
        <v>868</v>
      </c>
      <c r="B839" s="22" t="s">
        <v>2080</v>
      </c>
      <c r="C839" s="24" t="s">
        <v>864</v>
      </c>
      <c r="D839" s="22" t="s">
        <v>873</v>
      </c>
      <c r="E839" s="15" t="s">
        <v>2081</v>
      </c>
      <c r="F839" s="23" t="s">
        <v>2086</v>
      </c>
      <c r="G839" s="16">
        <v>1</v>
      </c>
      <c r="H839" s="17">
        <v>3</v>
      </c>
      <c r="I839" s="18">
        <v>5.0000000000000001E-3</v>
      </c>
      <c r="J839" s="16" t="s">
        <v>2087</v>
      </c>
      <c r="K839" s="14" t="s">
        <v>17</v>
      </c>
      <c r="L839" s="44">
        <v>347</v>
      </c>
    </row>
    <row r="840" spans="1:12" ht="15" customHeight="1">
      <c r="A840" s="14" t="s">
        <v>868</v>
      </c>
      <c r="B840" s="22" t="s">
        <v>2080</v>
      </c>
      <c r="C840" s="24" t="s">
        <v>864</v>
      </c>
      <c r="D840" s="22" t="s">
        <v>876</v>
      </c>
      <c r="E840" s="15" t="s">
        <v>2081</v>
      </c>
      <c r="F840" s="23" t="s">
        <v>2088</v>
      </c>
      <c r="G840" s="16">
        <v>1</v>
      </c>
      <c r="H840" s="17">
        <v>3</v>
      </c>
      <c r="I840" s="18">
        <v>5.0000000000000001E-3</v>
      </c>
      <c r="J840" s="16" t="s">
        <v>2089</v>
      </c>
      <c r="K840" s="14" t="s">
        <v>17</v>
      </c>
      <c r="L840" s="44">
        <v>381</v>
      </c>
    </row>
    <row r="841" spans="1:12" ht="15" customHeight="1">
      <c r="A841" s="14" t="s">
        <v>868</v>
      </c>
      <c r="B841" s="22" t="s">
        <v>2080</v>
      </c>
      <c r="C841" s="24" t="s">
        <v>864</v>
      </c>
      <c r="D841" s="22" t="s">
        <v>879</v>
      </c>
      <c r="E841" s="15" t="s">
        <v>2081</v>
      </c>
      <c r="F841" s="23" t="s">
        <v>2090</v>
      </c>
      <c r="G841" s="16">
        <v>1</v>
      </c>
      <c r="H841" s="17">
        <v>3</v>
      </c>
      <c r="I841" s="18">
        <v>5.0000000000000001E-3</v>
      </c>
      <c r="J841" s="16" t="s">
        <v>2091</v>
      </c>
      <c r="K841" s="14" t="s">
        <v>17</v>
      </c>
      <c r="L841" s="44">
        <v>390</v>
      </c>
    </row>
    <row r="842" spans="1:12" ht="15" customHeight="1">
      <c r="A842" s="14" t="s">
        <v>868</v>
      </c>
      <c r="B842" s="22" t="s">
        <v>2080</v>
      </c>
      <c r="C842" s="24" t="s">
        <v>864</v>
      </c>
      <c r="D842" s="22" t="s">
        <v>882</v>
      </c>
      <c r="E842" s="15" t="s">
        <v>2081</v>
      </c>
      <c r="F842" s="23" t="s">
        <v>2092</v>
      </c>
      <c r="G842" s="16">
        <v>1</v>
      </c>
      <c r="H842" s="17">
        <v>3</v>
      </c>
      <c r="I842" s="18">
        <v>8.9999999999999993E-3</v>
      </c>
      <c r="J842" s="16" t="s">
        <v>2093</v>
      </c>
      <c r="K842" s="14" t="s">
        <v>17</v>
      </c>
      <c r="L842" s="44">
        <v>388</v>
      </c>
    </row>
    <row r="843" spans="1:12" ht="15" customHeight="1">
      <c r="A843" s="14" t="s">
        <v>868</v>
      </c>
      <c r="B843" s="22" t="s">
        <v>2080</v>
      </c>
      <c r="C843" s="24" t="s">
        <v>864</v>
      </c>
      <c r="D843" s="22" t="s">
        <v>885</v>
      </c>
      <c r="E843" s="15" t="s">
        <v>2081</v>
      </c>
      <c r="F843" s="23" t="s">
        <v>2094</v>
      </c>
      <c r="G843" s="16">
        <v>1</v>
      </c>
      <c r="H843" s="17">
        <v>4</v>
      </c>
      <c r="I843" s="18">
        <v>6.0000000000000001E-3</v>
      </c>
      <c r="J843" s="16" t="s">
        <v>2095</v>
      </c>
      <c r="K843" s="14" t="s">
        <v>17</v>
      </c>
      <c r="L843" s="44">
        <v>392</v>
      </c>
    </row>
    <row r="844" spans="1:12" ht="15" customHeight="1">
      <c r="A844" s="14" t="s">
        <v>868</v>
      </c>
      <c r="B844" s="22" t="s">
        <v>2080</v>
      </c>
      <c r="C844" s="24" t="s">
        <v>864</v>
      </c>
      <c r="D844" s="22" t="s">
        <v>888</v>
      </c>
      <c r="E844" s="15" t="s">
        <v>2081</v>
      </c>
      <c r="F844" s="23" t="s">
        <v>2096</v>
      </c>
      <c r="G844" s="16">
        <v>1</v>
      </c>
      <c r="H844" s="17">
        <v>4</v>
      </c>
      <c r="I844" s="18">
        <v>6.0000000000000001E-3</v>
      </c>
      <c r="J844" s="16" t="s">
        <v>2097</v>
      </c>
      <c r="K844" s="14" t="s">
        <v>17</v>
      </c>
      <c r="L844" s="44">
        <v>424</v>
      </c>
    </row>
    <row r="845" spans="1:12" ht="15" customHeight="1">
      <c r="A845" s="14" t="s">
        <v>868</v>
      </c>
      <c r="B845" s="22" t="s">
        <v>2080</v>
      </c>
      <c r="C845" s="24" t="s">
        <v>864</v>
      </c>
      <c r="D845" s="22" t="s">
        <v>891</v>
      </c>
      <c r="E845" s="15" t="s">
        <v>2081</v>
      </c>
      <c r="F845" s="23" t="s">
        <v>2098</v>
      </c>
      <c r="G845" s="16">
        <v>1</v>
      </c>
      <c r="H845" s="17">
        <v>4</v>
      </c>
      <c r="I845" s="18">
        <v>6.0000000000000001E-3</v>
      </c>
      <c r="J845" s="16" t="s">
        <v>2099</v>
      </c>
      <c r="K845" s="14" t="s">
        <v>17</v>
      </c>
      <c r="L845" s="44">
        <v>442</v>
      </c>
    </row>
    <row r="846" spans="1:12" ht="15" customHeight="1">
      <c r="A846" s="14" t="s">
        <v>868</v>
      </c>
      <c r="B846" s="22" t="s">
        <v>2080</v>
      </c>
      <c r="C846" s="24" t="s">
        <v>864</v>
      </c>
      <c r="D846" s="22" t="s">
        <v>894</v>
      </c>
      <c r="E846" s="15" t="s">
        <v>2081</v>
      </c>
      <c r="F846" s="23" t="s">
        <v>2100</v>
      </c>
      <c r="G846" s="16">
        <v>1</v>
      </c>
      <c r="H846" s="17">
        <v>3</v>
      </c>
      <c r="I846" s="18">
        <v>6.0000000000000001E-3</v>
      </c>
      <c r="J846" s="16" t="s">
        <v>2101</v>
      </c>
      <c r="K846" s="14" t="s">
        <v>17</v>
      </c>
      <c r="L846" s="44">
        <v>476</v>
      </c>
    </row>
    <row r="847" spans="1:12" ht="15" customHeight="1">
      <c r="A847" s="14" t="s">
        <v>868</v>
      </c>
      <c r="B847" s="22" t="s">
        <v>2080</v>
      </c>
      <c r="C847" s="24" t="s">
        <v>864</v>
      </c>
      <c r="D847" s="22" t="s">
        <v>897</v>
      </c>
      <c r="E847" s="15" t="s">
        <v>2081</v>
      </c>
      <c r="F847" s="23" t="s">
        <v>2102</v>
      </c>
      <c r="G847" s="16">
        <v>1</v>
      </c>
      <c r="H847" s="17">
        <v>4</v>
      </c>
      <c r="I847" s="18">
        <v>6.0000000000000001E-3</v>
      </c>
      <c r="J847" s="16" t="s">
        <v>2103</v>
      </c>
      <c r="K847" s="14" t="s">
        <v>17</v>
      </c>
      <c r="L847" s="44">
        <v>480</v>
      </c>
    </row>
    <row r="848" spans="1:12" ht="15" customHeight="1">
      <c r="A848" s="14" t="s">
        <v>868</v>
      </c>
      <c r="B848" s="22" t="s">
        <v>2080</v>
      </c>
      <c r="C848" s="24" t="s">
        <v>864</v>
      </c>
      <c r="D848" s="22" t="s">
        <v>900</v>
      </c>
      <c r="E848" s="15" t="s">
        <v>2081</v>
      </c>
      <c r="F848" s="23" t="s">
        <v>2104</v>
      </c>
      <c r="G848" s="16">
        <v>1</v>
      </c>
      <c r="H848" s="17">
        <v>4</v>
      </c>
      <c r="I848" s="18">
        <v>1.2E-2</v>
      </c>
      <c r="J848" s="16" t="s">
        <v>2105</v>
      </c>
      <c r="K848" s="14" t="s">
        <v>17</v>
      </c>
      <c r="L848" s="44">
        <v>534</v>
      </c>
    </row>
    <row r="849" spans="1:12" ht="15" customHeight="1">
      <c r="A849" s="14" t="s">
        <v>868</v>
      </c>
      <c r="B849" s="22" t="s">
        <v>2080</v>
      </c>
      <c r="C849" s="24" t="s">
        <v>864</v>
      </c>
      <c r="D849" s="22" t="s">
        <v>903</v>
      </c>
      <c r="E849" s="15" t="s">
        <v>2081</v>
      </c>
      <c r="F849" s="23" t="s">
        <v>2106</v>
      </c>
      <c r="G849" s="16">
        <v>1</v>
      </c>
      <c r="H849" s="17">
        <v>5</v>
      </c>
      <c r="I849" s="18">
        <v>8.0000000000000002E-3</v>
      </c>
      <c r="J849" s="16" t="s">
        <v>2107</v>
      </c>
      <c r="K849" s="14" t="s">
        <v>17</v>
      </c>
      <c r="L849" s="44">
        <v>482</v>
      </c>
    </row>
    <row r="850" spans="1:12" ht="15" customHeight="1">
      <c r="A850" s="14" t="s">
        <v>868</v>
      </c>
      <c r="B850" s="22" t="s">
        <v>2080</v>
      </c>
      <c r="C850" s="24" t="s">
        <v>864</v>
      </c>
      <c r="D850" s="22" t="s">
        <v>906</v>
      </c>
      <c r="E850" s="15" t="s">
        <v>2081</v>
      </c>
      <c r="F850" s="23" t="s">
        <v>2108</v>
      </c>
      <c r="G850" s="16">
        <v>1</v>
      </c>
      <c r="H850" s="17">
        <v>5</v>
      </c>
      <c r="I850" s="18">
        <v>8.0000000000000002E-3</v>
      </c>
      <c r="J850" s="16" t="s">
        <v>2109</v>
      </c>
      <c r="K850" s="14" t="s">
        <v>17</v>
      </c>
      <c r="L850" s="44">
        <v>512</v>
      </c>
    </row>
    <row r="851" spans="1:12" ht="15" customHeight="1">
      <c r="A851" s="14" t="s">
        <v>868</v>
      </c>
      <c r="B851" s="22" t="s">
        <v>2080</v>
      </c>
      <c r="C851" s="24" t="s">
        <v>864</v>
      </c>
      <c r="D851" s="22" t="s">
        <v>909</v>
      </c>
      <c r="E851" s="15" t="s">
        <v>2081</v>
      </c>
      <c r="F851" s="23" t="s">
        <v>2110</v>
      </c>
      <c r="G851" s="16">
        <v>1</v>
      </c>
      <c r="H851" s="17">
        <v>5</v>
      </c>
      <c r="I851" s="18">
        <v>8.0000000000000002E-3</v>
      </c>
      <c r="J851" s="16" t="s">
        <v>2111</v>
      </c>
      <c r="K851" s="14" t="s">
        <v>17</v>
      </c>
      <c r="L851" s="44">
        <v>534</v>
      </c>
    </row>
    <row r="852" spans="1:12" ht="15" customHeight="1">
      <c r="A852" s="14" t="s">
        <v>868</v>
      </c>
      <c r="B852" s="22" t="s">
        <v>2080</v>
      </c>
      <c r="C852" s="24" t="s">
        <v>864</v>
      </c>
      <c r="D852" s="22" t="s">
        <v>912</v>
      </c>
      <c r="E852" s="15" t="s">
        <v>2081</v>
      </c>
      <c r="F852" s="23" t="s">
        <v>2112</v>
      </c>
      <c r="G852" s="16">
        <v>1</v>
      </c>
      <c r="H852" s="17">
        <v>5</v>
      </c>
      <c r="I852" s="18">
        <v>8.0000000000000002E-3</v>
      </c>
      <c r="J852" s="16" t="s">
        <v>2113</v>
      </c>
      <c r="K852" s="14" t="s">
        <v>17</v>
      </c>
      <c r="L852" s="44">
        <v>565</v>
      </c>
    </row>
    <row r="853" spans="1:12" ht="15" customHeight="1">
      <c r="A853" s="14" t="s">
        <v>868</v>
      </c>
      <c r="B853" s="22" t="s">
        <v>2080</v>
      </c>
      <c r="C853" s="24" t="s">
        <v>864</v>
      </c>
      <c r="D853" s="22" t="s">
        <v>915</v>
      </c>
      <c r="E853" s="15" t="s">
        <v>2081</v>
      </c>
      <c r="F853" s="23" t="s">
        <v>2114</v>
      </c>
      <c r="G853" s="16">
        <v>1</v>
      </c>
      <c r="H853" s="17">
        <v>5</v>
      </c>
      <c r="I853" s="18">
        <v>8.0000000000000002E-3</v>
      </c>
      <c r="J853" s="16" t="s">
        <v>2115</v>
      </c>
      <c r="K853" s="14" t="s">
        <v>17</v>
      </c>
      <c r="L853" s="44">
        <v>561</v>
      </c>
    </row>
    <row r="854" spans="1:12" ht="15" customHeight="1">
      <c r="A854" s="14" t="s">
        <v>868</v>
      </c>
      <c r="B854" s="22" t="s">
        <v>2080</v>
      </c>
      <c r="C854" s="24" t="s">
        <v>864</v>
      </c>
      <c r="D854" s="22" t="s">
        <v>918</v>
      </c>
      <c r="E854" s="15" t="s">
        <v>2081</v>
      </c>
      <c r="F854" s="23" t="s">
        <v>2116</v>
      </c>
      <c r="G854" s="16">
        <v>1</v>
      </c>
      <c r="H854" s="17">
        <v>5</v>
      </c>
      <c r="I854" s="18">
        <v>1.4999999999999999E-2</v>
      </c>
      <c r="J854" s="16" t="s">
        <v>2117</v>
      </c>
      <c r="K854" s="14" t="s">
        <v>17</v>
      </c>
      <c r="L854" s="44">
        <v>671</v>
      </c>
    </row>
    <row r="855" spans="1:12" ht="15" customHeight="1">
      <c r="A855" s="14" t="s">
        <v>868</v>
      </c>
      <c r="B855" s="22" t="s">
        <v>2080</v>
      </c>
      <c r="C855" s="24" t="s">
        <v>864</v>
      </c>
      <c r="D855" s="22" t="s">
        <v>921</v>
      </c>
      <c r="E855" s="15" t="s">
        <v>2081</v>
      </c>
      <c r="F855" s="23" t="s">
        <v>2118</v>
      </c>
      <c r="G855" s="16">
        <v>1</v>
      </c>
      <c r="H855" s="17">
        <v>6</v>
      </c>
      <c r="I855" s="18">
        <v>8.9999999999999993E-3</v>
      </c>
      <c r="J855" s="16" t="s">
        <v>2119</v>
      </c>
      <c r="K855" s="14" t="s">
        <v>17</v>
      </c>
      <c r="L855" s="44">
        <v>534</v>
      </c>
    </row>
    <row r="856" spans="1:12" ht="15" customHeight="1">
      <c r="A856" s="14" t="s">
        <v>868</v>
      </c>
      <c r="B856" s="22" t="s">
        <v>2080</v>
      </c>
      <c r="C856" s="24" t="s">
        <v>864</v>
      </c>
      <c r="D856" s="22" t="s">
        <v>924</v>
      </c>
      <c r="E856" s="15" t="s">
        <v>2081</v>
      </c>
      <c r="F856" s="23" t="s">
        <v>2120</v>
      </c>
      <c r="G856" s="16">
        <v>1</v>
      </c>
      <c r="H856" s="17">
        <v>6</v>
      </c>
      <c r="I856" s="18">
        <v>8.9999999999999993E-3</v>
      </c>
      <c r="J856" s="16" t="s">
        <v>2121</v>
      </c>
      <c r="K856" s="14" t="s">
        <v>17</v>
      </c>
      <c r="L856" s="44">
        <v>645</v>
      </c>
    </row>
    <row r="857" spans="1:12" ht="15" customHeight="1">
      <c r="A857" s="14" t="s">
        <v>868</v>
      </c>
      <c r="B857" s="22" t="s">
        <v>2080</v>
      </c>
      <c r="C857" s="24" t="s">
        <v>864</v>
      </c>
      <c r="D857" s="22" t="s">
        <v>927</v>
      </c>
      <c r="E857" s="15" t="s">
        <v>2081</v>
      </c>
      <c r="F857" s="23" t="s">
        <v>2122</v>
      </c>
      <c r="G857" s="16">
        <v>1</v>
      </c>
      <c r="H857" s="17">
        <v>6</v>
      </c>
      <c r="I857" s="18">
        <v>8.9999999999999993E-3</v>
      </c>
      <c r="J857" s="16" t="s">
        <v>2123</v>
      </c>
      <c r="K857" s="14" t="s">
        <v>17</v>
      </c>
      <c r="L857" s="44">
        <v>626</v>
      </c>
    </row>
    <row r="858" spans="1:12" ht="15" customHeight="1">
      <c r="A858" s="14" t="s">
        <v>868</v>
      </c>
      <c r="B858" s="22" t="s">
        <v>2080</v>
      </c>
      <c r="C858" s="24" t="s">
        <v>864</v>
      </c>
      <c r="D858" s="22" t="s">
        <v>930</v>
      </c>
      <c r="E858" s="15" t="s">
        <v>2081</v>
      </c>
      <c r="F858" s="23" t="s">
        <v>2124</v>
      </c>
      <c r="G858" s="16">
        <v>1</v>
      </c>
      <c r="H858" s="17">
        <v>6</v>
      </c>
      <c r="I858" s="18">
        <v>8.9999999999999993E-3</v>
      </c>
      <c r="J858" s="16" t="s">
        <v>2125</v>
      </c>
      <c r="K858" s="14" t="s">
        <v>17</v>
      </c>
      <c r="L858" s="44">
        <v>658</v>
      </c>
    </row>
    <row r="859" spans="1:12" ht="15" customHeight="1">
      <c r="A859" s="14" t="s">
        <v>868</v>
      </c>
      <c r="B859" s="22" t="s">
        <v>2080</v>
      </c>
      <c r="C859" s="24" t="s">
        <v>864</v>
      </c>
      <c r="D859" s="22" t="s">
        <v>933</v>
      </c>
      <c r="E859" s="15" t="s">
        <v>2081</v>
      </c>
      <c r="F859" s="23" t="s">
        <v>2126</v>
      </c>
      <c r="G859" s="16">
        <v>1</v>
      </c>
      <c r="H859" s="17">
        <v>6</v>
      </c>
      <c r="I859" s="18">
        <v>8.9999999999999993E-3</v>
      </c>
      <c r="J859" s="16" t="s">
        <v>2127</v>
      </c>
      <c r="K859" s="14" t="s">
        <v>17</v>
      </c>
      <c r="L859" s="44">
        <v>649</v>
      </c>
    </row>
    <row r="860" spans="1:12" ht="15" customHeight="1">
      <c r="A860" s="14" t="s">
        <v>868</v>
      </c>
      <c r="B860" s="22" t="s">
        <v>2080</v>
      </c>
      <c r="C860" s="24" t="s">
        <v>864</v>
      </c>
      <c r="D860" s="22" t="s">
        <v>936</v>
      </c>
      <c r="E860" s="15" t="s">
        <v>2081</v>
      </c>
      <c r="F860" s="23" t="s">
        <v>2128</v>
      </c>
      <c r="G860" s="16">
        <v>1</v>
      </c>
      <c r="H860" s="17">
        <v>6</v>
      </c>
      <c r="I860" s="18">
        <v>1.4E-2</v>
      </c>
      <c r="J860" s="16" t="s">
        <v>2129</v>
      </c>
      <c r="K860" s="14" t="s">
        <v>17</v>
      </c>
      <c r="L860" s="44">
        <v>750</v>
      </c>
    </row>
    <row r="861" spans="1:12" ht="15" customHeight="1">
      <c r="A861" s="14" t="s">
        <v>868</v>
      </c>
      <c r="B861" s="22" t="s">
        <v>2080</v>
      </c>
      <c r="C861" s="24" t="s">
        <v>864</v>
      </c>
      <c r="D861" s="22" t="s">
        <v>939</v>
      </c>
      <c r="E861" s="15" t="s">
        <v>2081</v>
      </c>
      <c r="F861" s="23" t="s">
        <v>2130</v>
      </c>
      <c r="G861" s="16">
        <v>1</v>
      </c>
      <c r="H861" s="17">
        <v>8</v>
      </c>
      <c r="I861" s="18">
        <v>1.0999999999999999E-2</v>
      </c>
      <c r="J861" s="16" t="s">
        <v>2131</v>
      </c>
      <c r="K861" s="14" t="s">
        <v>17</v>
      </c>
      <c r="L861" s="44">
        <v>657</v>
      </c>
    </row>
    <row r="862" spans="1:12" ht="15" customHeight="1">
      <c r="A862" s="14" t="s">
        <v>868</v>
      </c>
      <c r="B862" s="22" t="s">
        <v>2080</v>
      </c>
      <c r="C862" s="24" t="s">
        <v>864</v>
      </c>
      <c r="D862" s="22" t="s">
        <v>942</v>
      </c>
      <c r="E862" s="15" t="s">
        <v>2081</v>
      </c>
      <c r="F862" s="23" t="s">
        <v>2132</v>
      </c>
      <c r="G862" s="16">
        <v>1</v>
      </c>
      <c r="H862" s="17">
        <v>8</v>
      </c>
      <c r="I862" s="18">
        <v>1.0999999999999999E-2</v>
      </c>
      <c r="J862" s="16" t="s">
        <v>2133</v>
      </c>
      <c r="K862" s="14" t="s">
        <v>17</v>
      </c>
      <c r="L862" s="44">
        <v>822</v>
      </c>
    </row>
    <row r="863" spans="1:12" ht="15" customHeight="1">
      <c r="A863" s="14" t="s">
        <v>868</v>
      </c>
      <c r="B863" s="22" t="s">
        <v>2080</v>
      </c>
      <c r="C863" s="24" t="s">
        <v>864</v>
      </c>
      <c r="D863" s="22" t="s">
        <v>945</v>
      </c>
      <c r="E863" s="15" t="s">
        <v>2081</v>
      </c>
      <c r="F863" s="23" t="s">
        <v>2134</v>
      </c>
      <c r="G863" s="16">
        <v>1</v>
      </c>
      <c r="H863" s="17">
        <v>8</v>
      </c>
      <c r="I863" s="18">
        <v>1.2999999999999999E-2</v>
      </c>
      <c r="J863" s="16" t="s">
        <v>2135</v>
      </c>
      <c r="K863" s="14" t="s">
        <v>17</v>
      </c>
      <c r="L863" s="44">
        <v>813</v>
      </c>
    </row>
    <row r="864" spans="1:12" ht="15" customHeight="1">
      <c r="A864" s="14" t="s">
        <v>868</v>
      </c>
      <c r="B864" s="22" t="s">
        <v>2080</v>
      </c>
      <c r="C864" s="24" t="s">
        <v>864</v>
      </c>
      <c r="D864" s="22" t="s">
        <v>948</v>
      </c>
      <c r="E864" s="15" t="s">
        <v>2081</v>
      </c>
      <c r="F864" s="23" t="s">
        <v>2136</v>
      </c>
      <c r="G864" s="16">
        <v>1</v>
      </c>
      <c r="H864" s="17">
        <v>8</v>
      </c>
      <c r="I864" s="18">
        <v>1.2999999999999999E-2</v>
      </c>
      <c r="J864" s="16" t="s">
        <v>2137</v>
      </c>
      <c r="K864" s="14" t="s">
        <v>17</v>
      </c>
      <c r="L864" s="44">
        <v>843</v>
      </c>
    </row>
    <row r="865" spans="1:12" ht="15" customHeight="1">
      <c r="A865" s="14" t="s">
        <v>868</v>
      </c>
      <c r="B865" s="22" t="s">
        <v>2080</v>
      </c>
      <c r="C865" s="24" t="s">
        <v>864</v>
      </c>
      <c r="D865" s="22" t="s">
        <v>951</v>
      </c>
      <c r="E865" s="15" t="s">
        <v>2081</v>
      </c>
      <c r="F865" s="23" t="s">
        <v>2138</v>
      </c>
      <c r="G865" s="16">
        <v>1</v>
      </c>
      <c r="H865" s="17">
        <v>8</v>
      </c>
      <c r="I865" s="18">
        <v>1.2999999999999999E-2</v>
      </c>
      <c r="J865" s="16" t="s">
        <v>2139</v>
      </c>
      <c r="K865" s="14" t="s">
        <v>17</v>
      </c>
      <c r="L865" s="44">
        <v>825</v>
      </c>
    </row>
    <row r="866" spans="1:12" ht="15" customHeight="1">
      <c r="A866" s="14" t="s">
        <v>868</v>
      </c>
      <c r="B866" s="22" t="s">
        <v>2080</v>
      </c>
      <c r="C866" s="24" t="s">
        <v>864</v>
      </c>
      <c r="D866" s="22" t="s">
        <v>954</v>
      </c>
      <c r="E866" s="15" t="s">
        <v>2081</v>
      </c>
      <c r="F866" s="23" t="s">
        <v>2140</v>
      </c>
      <c r="G866" s="16">
        <v>1</v>
      </c>
      <c r="H866" s="17">
        <v>7</v>
      </c>
      <c r="I866" s="18">
        <v>1.9E-2</v>
      </c>
      <c r="J866" s="16" t="s">
        <v>2141</v>
      </c>
      <c r="K866" s="14" t="s">
        <v>17</v>
      </c>
      <c r="L866" s="44">
        <v>1036</v>
      </c>
    </row>
    <row r="867" spans="1:12" ht="15" customHeight="1">
      <c r="A867" s="14" t="s">
        <v>868</v>
      </c>
      <c r="B867" s="22" t="s">
        <v>2080</v>
      </c>
      <c r="C867" s="24" t="s">
        <v>864</v>
      </c>
      <c r="D867" s="22" t="s">
        <v>957</v>
      </c>
      <c r="E867" s="15" t="s">
        <v>2081</v>
      </c>
      <c r="F867" s="23" t="s">
        <v>2142</v>
      </c>
      <c r="G867" s="16">
        <v>1</v>
      </c>
      <c r="H867" s="17">
        <v>4</v>
      </c>
      <c r="I867" s="18">
        <v>7.0000000000000001E-3</v>
      </c>
      <c r="J867" s="16" t="s">
        <v>2143</v>
      </c>
      <c r="K867" s="14" t="s">
        <v>17</v>
      </c>
      <c r="L867" s="44">
        <v>438</v>
      </c>
    </row>
    <row r="868" spans="1:12" ht="15" customHeight="1">
      <c r="A868" s="14" t="s">
        <v>868</v>
      </c>
      <c r="B868" s="22" t="s">
        <v>2080</v>
      </c>
      <c r="C868" s="24" t="s">
        <v>864</v>
      </c>
      <c r="D868" s="22" t="s">
        <v>960</v>
      </c>
      <c r="E868" s="15" t="s">
        <v>2081</v>
      </c>
      <c r="F868" s="23" t="s">
        <v>2144</v>
      </c>
      <c r="G868" s="16">
        <v>1</v>
      </c>
      <c r="H868" s="17">
        <v>1</v>
      </c>
      <c r="I868" s="18">
        <v>2E-3</v>
      </c>
      <c r="J868" s="16" t="s">
        <v>2145</v>
      </c>
      <c r="K868" s="14" t="s">
        <v>17</v>
      </c>
      <c r="L868" s="44">
        <v>134</v>
      </c>
    </row>
    <row r="869" spans="1:12" ht="15" customHeight="1">
      <c r="A869" s="14" t="s">
        <v>868</v>
      </c>
      <c r="B869" s="22" t="s">
        <v>2080</v>
      </c>
      <c r="C869" s="24" t="s">
        <v>864</v>
      </c>
      <c r="D869" s="22" t="s">
        <v>963</v>
      </c>
      <c r="E869" s="15" t="s">
        <v>2081</v>
      </c>
      <c r="F869" s="23" t="s">
        <v>2146</v>
      </c>
      <c r="G869" s="16">
        <v>1</v>
      </c>
      <c r="H869" s="17">
        <v>2</v>
      </c>
      <c r="I869" s="18">
        <v>2E-3</v>
      </c>
      <c r="J869" s="16" t="s">
        <v>2147</v>
      </c>
      <c r="K869" s="14" t="s">
        <v>17</v>
      </c>
      <c r="L869" s="44">
        <v>168</v>
      </c>
    </row>
    <row r="870" spans="1:12" ht="15" customHeight="1">
      <c r="A870" s="14" t="s">
        <v>868</v>
      </c>
      <c r="B870" s="22" t="s">
        <v>2080</v>
      </c>
      <c r="C870" s="24" t="s">
        <v>864</v>
      </c>
      <c r="D870" s="22" t="s">
        <v>966</v>
      </c>
      <c r="E870" s="15" t="s">
        <v>2081</v>
      </c>
      <c r="F870" s="23" t="s">
        <v>2148</v>
      </c>
      <c r="G870" s="16">
        <v>1</v>
      </c>
      <c r="H870" s="17">
        <v>3</v>
      </c>
      <c r="I870" s="18">
        <v>4.0000000000000001E-3</v>
      </c>
      <c r="J870" s="16" t="s">
        <v>2149</v>
      </c>
      <c r="K870" s="14" t="s">
        <v>17</v>
      </c>
      <c r="L870" s="44">
        <v>276</v>
      </c>
    </row>
    <row r="871" spans="1:12" ht="15" customHeight="1">
      <c r="A871" s="14" t="s">
        <v>868</v>
      </c>
      <c r="B871" s="22" t="s">
        <v>2080</v>
      </c>
      <c r="C871" s="24" t="s">
        <v>864</v>
      </c>
      <c r="D871" s="22" t="s">
        <v>969</v>
      </c>
      <c r="E871" s="15" t="s">
        <v>2081</v>
      </c>
      <c r="F871" s="23" t="s">
        <v>2150</v>
      </c>
      <c r="G871" s="16">
        <v>1</v>
      </c>
      <c r="H871" s="17">
        <v>3</v>
      </c>
      <c r="I871" s="18">
        <v>8.0000000000000002E-3</v>
      </c>
      <c r="J871" s="16" t="s">
        <v>2151</v>
      </c>
      <c r="K871" s="14" t="s">
        <v>17</v>
      </c>
      <c r="L871" s="44">
        <v>344</v>
      </c>
    </row>
    <row r="872" spans="1:12" ht="15" customHeight="1">
      <c r="A872" s="14" t="s">
        <v>868</v>
      </c>
      <c r="B872" s="22" t="s">
        <v>2080</v>
      </c>
      <c r="C872" s="24" t="s">
        <v>864</v>
      </c>
      <c r="D872" s="22" t="s">
        <v>972</v>
      </c>
      <c r="E872" s="15" t="s">
        <v>2081</v>
      </c>
      <c r="F872" s="23" t="s">
        <v>2152</v>
      </c>
      <c r="G872" s="16">
        <v>1</v>
      </c>
      <c r="H872" s="17">
        <v>3</v>
      </c>
      <c r="I872" s="18">
        <v>5.0000000000000001E-3</v>
      </c>
      <c r="J872" s="16" t="s">
        <v>2153</v>
      </c>
      <c r="K872" s="14" t="s">
        <v>17</v>
      </c>
      <c r="L872" s="44">
        <v>325</v>
      </c>
    </row>
    <row r="873" spans="1:12" ht="15" customHeight="1">
      <c r="A873" s="14" t="s">
        <v>868</v>
      </c>
      <c r="B873" s="22" t="s">
        <v>2080</v>
      </c>
      <c r="C873" s="24" t="s">
        <v>864</v>
      </c>
      <c r="D873" s="22" t="s">
        <v>975</v>
      </c>
      <c r="E873" s="15" t="s">
        <v>2081</v>
      </c>
      <c r="F873" s="23" t="s">
        <v>2154</v>
      </c>
      <c r="G873" s="16">
        <v>1</v>
      </c>
      <c r="H873" s="17">
        <v>3</v>
      </c>
      <c r="I873" s="18">
        <v>8.9999999999999993E-3</v>
      </c>
      <c r="J873" s="16" t="s">
        <v>2155</v>
      </c>
      <c r="K873" s="14" t="s">
        <v>17</v>
      </c>
      <c r="L873" s="44">
        <v>406</v>
      </c>
    </row>
    <row r="874" spans="1:12" ht="15" customHeight="1">
      <c r="A874" s="14" t="s">
        <v>868</v>
      </c>
      <c r="B874" s="22" t="s">
        <v>2080</v>
      </c>
      <c r="C874" s="24" t="s">
        <v>864</v>
      </c>
      <c r="D874" s="22" t="s">
        <v>978</v>
      </c>
      <c r="E874" s="15" t="s">
        <v>2081</v>
      </c>
      <c r="F874" s="23" t="s">
        <v>2156</v>
      </c>
      <c r="G874" s="16">
        <v>1</v>
      </c>
      <c r="H874" s="17">
        <v>4</v>
      </c>
      <c r="I874" s="18">
        <v>6.0000000000000001E-3</v>
      </c>
      <c r="J874" s="16" t="s">
        <v>2157</v>
      </c>
      <c r="K874" s="14" t="s">
        <v>17</v>
      </c>
      <c r="L874" s="44">
        <v>415</v>
      </c>
    </row>
    <row r="875" spans="1:12" ht="15" customHeight="1">
      <c r="A875" s="14" t="s">
        <v>868</v>
      </c>
      <c r="B875" s="22" t="s">
        <v>2080</v>
      </c>
      <c r="C875" s="24" t="s">
        <v>864</v>
      </c>
      <c r="D875" s="22" t="s">
        <v>981</v>
      </c>
      <c r="E875" s="15" t="s">
        <v>2081</v>
      </c>
      <c r="F875" s="23" t="s">
        <v>2158</v>
      </c>
      <c r="G875" s="16">
        <v>1</v>
      </c>
      <c r="H875" s="17">
        <v>4</v>
      </c>
      <c r="I875" s="18">
        <v>1.2E-2</v>
      </c>
      <c r="J875" s="16" t="s">
        <v>2159</v>
      </c>
      <c r="K875" s="14" t="s">
        <v>17</v>
      </c>
      <c r="L875" s="44">
        <v>532</v>
      </c>
    </row>
    <row r="876" spans="1:12" ht="15" customHeight="1">
      <c r="A876" s="14" t="s">
        <v>868</v>
      </c>
      <c r="B876" s="22" t="s">
        <v>2080</v>
      </c>
      <c r="C876" s="24" t="s">
        <v>864</v>
      </c>
      <c r="D876" s="22" t="s">
        <v>984</v>
      </c>
      <c r="E876" s="15" t="s">
        <v>2081</v>
      </c>
      <c r="F876" s="23" t="s">
        <v>2160</v>
      </c>
      <c r="G876" s="16">
        <v>1</v>
      </c>
      <c r="H876" s="17">
        <v>7</v>
      </c>
      <c r="I876" s="18">
        <v>1.0999999999999999E-2</v>
      </c>
      <c r="J876" s="16" t="s">
        <v>2161</v>
      </c>
      <c r="K876" s="14" t="s">
        <v>17</v>
      </c>
      <c r="L876" s="44">
        <v>678</v>
      </c>
    </row>
    <row r="877" spans="1:12" ht="15" customHeight="1">
      <c r="A877" s="14" t="s">
        <v>868</v>
      </c>
      <c r="B877" s="22" t="s">
        <v>2080</v>
      </c>
      <c r="C877" s="24" t="s">
        <v>864</v>
      </c>
      <c r="D877" s="22" t="s">
        <v>987</v>
      </c>
      <c r="E877" s="15" t="s">
        <v>2081</v>
      </c>
      <c r="F877" s="23" t="s">
        <v>2162</v>
      </c>
      <c r="G877" s="16">
        <v>1</v>
      </c>
      <c r="H877" s="17">
        <v>7</v>
      </c>
      <c r="I877" s="18">
        <v>2.1999999999999999E-2</v>
      </c>
      <c r="J877" s="16" t="s">
        <v>2163</v>
      </c>
      <c r="K877" s="14" t="s">
        <v>17</v>
      </c>
      <c r="L877" s="44">
        <v>991</v>
      </c>
    </row>
    <row r="878" spans="1:12" ht="15" customHeight="1">
      <c r="A878" s="14" t="s">
        <v>868</v>
      </c>
      <c r="B878" s="22" t="s">
        <v>2164</v>
      </c>
      <c r="C878" s="24" t="s">
        <v>864</v>
      </c>
      <c r="D878" s="22" t="s">
        <v>865</v>
      </c>
      <c r="E878" s="15" t="s">
        <v>2165</v>
      </c>
      <c r="F878" s="23" t="s">
        <v>2166</v>
      </c>
      <c r="G878" s="16">
        <v>1</v>
      </c>
      <c r="H878" s="17">
        <v>3</v>
      </c>
      <c r="I878" s="18">
        <v>5.0000000000000001E-3</v>
      </c>
      <c r="J878" s="16" t="s">
        <v>2167</v>
      </c>
      <c r="K878" s="14" t="s">
        <v>17</v>
      </c>
      <c r="L878" s="44">
        <v>302</v>
      </c>
    </row>
    <row r="879" spans="1:12" ht="15" customHeight="1">
      <c r="A879" s="14" t="s">
        <v>868</v>
      </c>
      <c r="B879" s="22" t="s">
        <v>2164</v>
      </c>
      <c r="C879" s="24" t="s">
        <v>864</v>
      </c>
      <c r="D879" s="22" t="s">
        <v>870</v>
      </c>
      <c r="E879" s="15" t="s">
        <v>2165</v>
      </c>
      <c r="F879" s="23" t="s">
        <v>2168</v>
      </c>
      <c r="G879" s="16">
        <v>1</v>
      </c>
      <c r="H879" s="17">
        <v>3</v>
      </c>
      <c r="I879" s="18">
        <v>8.0000000000000002E-3</v>
      </c>
      <c r="J879" s="16" t="s">
        <v>2169</v>
      </c>
      <c r="K879" s="14" t="s">
        <v>17</v>
      </c>
      <c r="L879" s="44">
        <v>333</v>
      </c>
    </row>
    <row r="880" spans="1:12" ht="15" customHeight="1">
      <c r="A880" s="14" t="s">
        <v>868</v>
      </c>
      <c r="B880" s="22" t="s">
        <v>2164</v>
      </c>
      <c r="C880" s="24" t="s">
        <v>864</v>
      </c>
      <c r="D880" s="22" t="s">
        <v>873</v>
      </c>
      <c r="E880" s="15" t="s">
        <v>2165</v>
      </c>
      <c r="F880" s="23" t="s">
        <v>2170</v>
      </c>
      <c r="G880" s="16">
        <v>1</v>
      </c>
      <c r="H880" s="17">
        <v>3</v>
      </c>
      <c r="I880" s="18">
        <v>5.0000000000000001E-3</v>
      </c>
      <c r="J880" s="16" t="s">
        <v>2171</v>
      </c>
      <c r="K880" s="14" t="s">
        <v>17</v>
      </c>
      <c r="L880" s="44">
        <v>347</v>
      </c>
    </row>
    <row r="881" spans="1:12" ht="15" customHeight="1">
      <c r="A881" s="14" t="s">
        <v>868</v>
      </c>
      <c r="B881" s="22" t="s">
        <v>2164</v>
      </c>
      <c r="C881" s="24" t="s">
        <v>864</v>
      </c>
      <c r="D881" s="22" t="s">
        <v>876</v>
      </c>
      <c r="E881" s="15" t="s">
        <v>2165</v>
      </c>
      <c r="F881" s="23" t="s">
        <v>2172</v>
      </c>
      <c r="G881" s="16">
        <v>1</v>
      </c>
      <c r="H881" s="17">
        <v>3</v>
      </c>
      <c r="I881" s="18">
        <v>5.0000000000000001E-3</v>
      </c>
      <c r="J881" s="16" t="s">
        <v>2173</v>
      </c>
      <c r="K881" s="14" t="s">
        <v>17</v>
      </c>
      <c r="L881" s="44">
        <v>381</v>
      </c>
    </row>
    <row r="882" spans="1:12" ht="15" customHeight="1">
      <c r="A882" s="14" t="s">
        <v>868</v>
      </c>
      <c r="B882" s="22" t="s">
        <v>2164</v>
      </c>
      <c r="C882" s="24" t="s">
        <v>864</v>
      </c>
      <c r="D882" s="22" t="s">
        <v>879</v>
      </c>
      <c r="E882" s="15" t="s">
        <v>2165</v>
      </c>
      <c r="F882" s="23" t="s">
        <v>2174</v>
      </c>
      <c r="G882" s="16">
        <v>1</v>
      </c>
      <c r="H882" s="17">
        <v>3</v>
      </c>
      <c r="I882" s="18">
        <v>5.0000000000000001E-3</v>
      </c>
      <c r="J882" s="16" t="s">
        <v>2175</v>
      </c>
      <c r="K882" s="14" t="s">
        <v>17</v>
      </c>
      <c r="L882" s="44">
        <v>390</v>
      </c>
    </row>
    <row r="883" spans="1:12" ht="15" customHeight="1">
      <c r="A883" s="14" t="s">
        <v>868</v>
      </c>
      <c r="B883" s="22" t="s">
        <v>2164</v>
      </c>
      <c r="C883" s="24" t="s">
        <v>864</v>
      </c>
      <c r="D883" s="22" t="s">
        <v>882</v>
      </c>
      <c r="E883" s="15" t="s">
        <v>2165</v>
      </c>
      <c r="F883" s="23" t="s">
        <v>2176</v>
      </c>
      <c r="G883" s="16">
        <v>1</v>
      </c>
      <c r="H883" s="17">
        <v>3</v>
      </c>
      <c r="I883" s="18">
        <v>8.9999999999999993E-3</v>
      </c>
      <c r="J883" s="16" t="s">
        <v>2177</v>
      </c>
      <c r="K883" s="14" t="s">
        <v>17</v>
      </c>
      <c r="L883" s="44">
        <v>388</v>
      </c>
    </row>
    <row r="884" spans="1:12" ht="15" customHeight="1">
      <c r="A884" s="14" t="s">
        <v>868</v>
      </c>
      <c r="B884" s="22" t="s">
        <v>2164</v>
      </c>
      <c r="C884" s="24" t="s">
        <v>864</v>
      </c>
      <c r="D884" s="22" t="s">
        <v>885</v>
      </c>
      <c r="E884" s="15" t="s">
        <v>2165</v>
      </c>
      <c r="F884" s="23" t="s">
        <v>2178</v>
      </c>
      <c r="G884" s="16">
        <v>1</v>
      </c>
      <c r="H884" s="17">
        <v>4</v>
      </c>
      <c r="I884" s="18">
        <v>6.0000000000000001E-3</v>
      </c>
      <c r="J884" s="16" t="s">
        <v>2179</v>
      </c>
      <c r="K884" s="14" t="s">
        <v>17</v>
      </c>
      <c r="L884" s="44">
        <v>392</v>
      </c>
    </row>
    <row r="885" spans="1:12" ht="15" customHeight="1">
      <c r="A885" s="14" t="s">
        <v>868</v>
      </c>
      <c r="B885" s="22" t="s">
        <v>2164</v>
      </c>
      <c r="C885" s="24" t="s">
        <v>864</v>
      </c>
      <c r="D885" s="22" t="s">
        <v>888</v>
      </c>
      <c r="E885" s="15" t="s">
        <v>2165</v>
      </c>
      <c r="F885" s="23" t="s">
        <v>2180</v>
      </c>
      <c r="G885" s="16">
        <v>1</v>
      </c>
      <c r="H885" s="17">
        <v>4</v>
      </c>
      <c r="I885" s="18">
        <v>6.0000000000000001E-3</v>
      </c>
      <c r="J885" s="16" t="s">
        <v>2181</v>
      </c>
      <c r="K885" s="14" t="s">
        <v>17</v>
      </c>
      <c r="L885" s="44">
        <v>424</v>
      </c>
    </row>
    <row r="886" spans="1:12" ht="15" customHeight="1">
      <c r="A886" s="14" t="s">
        <v>868</v>
      </c>
      <c r="B886" s="22" t="s">
        <v>2164</v>
      </c>
      <c r="C886" s="24" t="s">
        <v>864</v>
      </c>
      <c r="D886" s="22" t="s">
        <v>891</v>
      </c>
      <c r="E886" s="15" t="s">
        <v>2165</v>
      </c>
      <c r="F886" s="23" t="s">
        <v>2182</v>
      </c>
      <c r="G886" s="16">
        <v>1</v>
      </c>
      <c r="H886" s="17">
        <v>4</v>
      </c>
      <c r="I886" s="18">
        <v>6.0000000000000001E-3</v>
      </c>
      <c r="J886" s="16" t="s">
        <v>2183</v>
      </c>
      <c r="K886" s="14" t="s">
        <v>17</v>
      </c>
      <c r="L886" s="44">
        <v>442</v>
      </c>
    </row>
    <row r="887" spans="1:12" ht="15" customHeight="1">
      <c r="A887" s="14" t="s">
        <v>868</v>
      </c>
      <c r="B887" s="22" t="s">
        <v>2164</v>
      </c>
      <c r="C887" s="24" t="s">
        <v>864</v>
      </c>
      <c r="D887" s="22" t="s">
        <v>894</v>
      </c>
      <c r="E887" s="15" t="s">
        <v>2165</v>
      </c>
      <c r="F887" s="23" t="s">
        <v>2184</v>
      </c>
      <c r="G887" s="16">
        <v>1</v>
      </c>
      <c r="H887" s="17">
        <v>3</v>
      </c>
      <c r="I887" s="18">
        <v>6.0000000000000001E-3</v>
      </c>
      <c r="J887" s="16" t="s">
        <v>2185</v>
      </c>
      <c r="K887" s="14" t="s">
        <v>17</v>
      </c>
      <c r="L887" s="44">
        <v>476</v>
      </c>
    </row>
    <row r="888" spans="1:12" ht="15" customHeight="1">
      <c r="A888" s="14" t="s">
        <v>868</v>
      </c>
      <c r="B888" s="22" t="s">
        <v>2164</v>
      </c>
      <c r="C888" s="24" t="s">
        <v>864</v>
      </c>
      <c r="D888" s="22" t="s">
        <v>897</v>
      </c>
      <c r="E888" s="15" t="s">
        <v>2165</v>
      </c>
      <c r="F888" s="23" t="s">
        <v>2186</v>
      </c>
      <c r="G888" s="16">
        <v>1</v>
      </c>
      <c r="H888" s="17">
        <v>4</v>
      </c>
      <c r="I888" s="18">
        <v>6.0000000000000001E-3</v>
      </c>
      <c r="J888" s="16" t="s">
        <v>2187</v>
      </c>
      <c r="K888" s="14" t="s">
        <v>17</v>
      </c>
      <c r="L888" s="44">
        <v>480</v>
      </c>
    </row>
    <row r="889" spans="1:12" ht="15" customHeight="1">
      <c r="A889" s="14" t="s">
        <v>868</v>
      </c>
      <c r="B889" s="22" t="s">
        <v>2164</v>
      </c>
      <c r="C889" s="24" t="s">
        <v>864</v>
      </c>
      <c r="D889" s="22" t="s">
        <v>900</v>
      </c>
      <c r="E889" s="15" t="s">
        <v>2165</v>
      </c>
      <c r="F889" s="23" t="s">
        <v>2188</v>
      </c>
      <c r="G889" s="16">
        <v>1</v>
      </c>
      <c r="H889" s="17">
        <v>4</v>
      </c>
      <c r="I889" s="18">
        <v>1.2E-2</v>
      </c>
      <c r="J889" s="16" t="s">
        <v>2189</v>
      </c>
      <c r="K889" s="14" t="s">
        <v>17</v>
      </c>
      <c r="L889" s="44">
        <v>534</v>
      </c>
    </row>
    <row r="890" spans="1:12" ht="15" customHeight="1">
      <c r="A890" s="14" t="s">
        <v>868</v>
      </c>
      <c r="B890" s="22" t="s">
        <v>2164</v>
      </c>
      <c r="C890" s="24" t="s">
        <v>864</v>
      </c>
      <c r="D890" s="22" t="s">
        <v>903</v>
      </c>
      <c r="E890" s="15" t="s">
        <v>2165</v>
      </c>
      <c r="F890" s="23" t="s">
        <v>2190</v>
      </c>
      <c r="G890" s="16">
        <v>1</v>
      </c>
      <c r="H890" s="17">
        <v>5</v>
      </c>
      <c r="I890" s="18">
        <v>8.0000000000000002E-3</v>
      </c>
      <c r="J890" s="16" t="s">
        <v>2191</v>
      </c>
      <c r="K890" s="14" t="s">
        <v>17</v>
      </c>
      <c r="L890" s="44">
        <v>482</v>
      </c>
    </row>
    <row r="891" spans="1:12" ht="15" customHeight="1">
      <c r="A891" s="14" t="s">
        <v>868</v>
      </c>
      <c r="B891" s="22" t="s">
        <v>2164</v>
      </c>
      <c r="C891" s="24" t="s">
        <v>864</v>
      </c>
      <c r="D891" s="22" t="s">
        <v>906</v>
      </c>
      <c r="E891" s="15" t="s">
        <v>2165</v>
      </c>
      <c r="F891" s="23" t="s">
        <v>2192</v>
      </c>
      <c r="G891" s="16">
        <v>1</v>
      </c>
      <c r="H891" s="17">
        <v>5</v>
      </c>
      <c r="I891" s="18">
        <v>8.0000000000000002E-3</v>
      </c>
      <c r="J891" s="16" t="s">
        <v>2193</v>
      </c>
      <c r="K891" s="14" t="s">
        <v>17</v>
      </c>
      <c r="L891" s="44">
        <v>512</v>
      </c>
    </row>
    <row r="892" spans="1:12" ht="15" customHeight="1">
      <c r="A892" s="14" t="s">
        <v>868</v>
      </c>
      <c r="B892" s="22" t="s">
        <v>2164</v>
      </c>
      <c r="C892" s="24" t="s">
        <v>864</v>
      </c>
      <c r="D892" s="22" t="s">
        <v>909</v>
      </c>
      <c r="E892" s="15" t="s">
        <v>2165</v>
      </c>
      <c r="F892" s="23" t="s">
        <v>2194</v>
      </c>
      <c r="G892" s="16">
        <v>1</v>
      </c>
      <c r="H892" s="17">
        <v>5</v>
      </c>
      <c r="I892" s="18">
        <v>8.0000000000000002E-3</v>
      </c>
      <c r="J892" s="16" t="s">
        <v>2195</v>
      </c>
      <c r="K892" s="14" t="s">
        <v>17</v>
      </c>
      <c r="L892" s="44">
        <v>534</v>
      </c>
    </row>
    <row r="893" spans="1:12" ht="15" customHeight="1">
      <c r="A893" s="14" t="s">
        <v>868</v>
      </c>
      <c r="B893" s="22" t="s">
        <v>2164</v>
      </c>
      <c r="C893" s="24" t="s">
        <v>864</v>
      </c>
      <c r="D893" s="22" t="s">
        <v>912</v>
      </c>
      <c r="E893" s="15" t="s">
        <v>2165</v>
      </c>
      <c r="F893" s="23" t="s">
        <v>2196</v>
      </c>
      <c r="G893" s="16">
        <v>1</v>
      </c>
      <c r="H893" s="17">
        <v>5</v>
      </c>
      <c r="I893" s="18">
        <v>8.0000000000000002E-3</v>
      </c>
      <c r="J893" s="16" t="s">
        <v>2197</v>
      </c>
      <c r="K893" s="14" t="s">
        <v>17</v>
      </c>
      <c r="L893" s="44">
        <v>565</v>
      </c>
    </row>
    <row r="894" spans="1:12" ht="15" customHeight="1">
      <c r="A894" s="14" t="s">
        <v>868</v>
      </c>
      <c r="B894" s="22" t="s">
        <v>2164</v>
      </c>
      <c r="C894" s="24" t="s">
        <v>864</v>
      </c>
      <c r="D894" s="22" t="s">
        <v>915</v>
      </c>
      <c r="E894" s="15" t="s">
        <v>2165</v>
      </c>
      <c r="F894" s="23" t="s">
        <v>2198</v>
      </c>
      <c r="G894" s="16">
        <v>1</v>
      </c>
      <c r="H894" s="17">
        <v>5</v>
      </c>
      <c r="I894" s="18">
        <v>8.0000000000000002E-3</v>
      </c>
      <c r="J894" s="16" t="s">
        <v>2199</v>
      </c>
      <c r="K894" s="14" t="s">
        <v>17</v>
      </c>
      <c r="L894" s="44">
        <v>561</v>
      </c>
    </row>
    <row r="895" spans="1:12" ht="15" customHeight="1">
      <c r="A895" s="14" t="s">
        <v>868</v>
      </c>
      <c r="B895" s="22" t="s">
        <v>2164</v>
      </c>
      <c r="C895" s="24" t="s">
        <v>864</v>
      </c>
      <c r="D895" s="22" t="s">
        <v>918</v>
      </c>
      <c r="E895" s="15" t="s">
        <v>2165</v>
      </c>
      <c r="F895" s="23" t="s">
        <v>2200</v>
      </c>
      <c r="G895" s="16">
        <v>1</v>
      </c>
      <c r="H895" s="17">
        <v>5</v>
      </c>
      <c r="I895" s="18">
        <v>1.4999999999999999E-2</v>
      </c>
      <c r="J895" s="16" t="s">
        <v>2201</v>
      </c>
      <c r="K895" s="14" t="s">
        <v>17</v>
      </c>
      <c r="L895" s="44">
        <v>671</v>
      </c>
    </row>
    <row r="896" spans="1:12" ht="15" customHeight="1">
      <c r="A896" s="14" t="s">
        <v>868</v>
      </c>
      <c r="B896" s="22" t="s">
        <v>2164</v>
      </c>
      <c r="C896" s="24" t="s">
        <v>864</v>
      </c>
      <c r="D896" s="22" t="s">
        <v>921</v>
      </c>
      <c r="E896" s="15" t="s">
        <v>2165</v>
      </c>
      <c r="F896" s="23" t="s">
        <v>2202</v>
      </c>
      <c r="G896" s="16">
        <v>1</v>
      </c>
      <c r="H896" s="17">
        <v>6</v>
      </c>
      <c r="I896" s="18">
        <v>8.9999999999999993E-3</v>
      </c>
      <c r="J896" s="16" t="s">
        <v>2203</v>
      </c>
      <c r="K896" s="14" t="s">
        <v>17</v>
      </c>
      <c r="L896" s="44">
        <v>534</v>
      </c>
    </row>
    <row r="897" spans="1:12" ht="15" customHeight="1">
      <c r="A897" s="14" t="s">
        <v>868</v>
      </c>
      <c r="B897" s="22" t="s">
        <v>2164</v>
      </c>
      <c r="C897" s="24" t="s">
        <v>864</v>
      </c>
      <c r="D897" s="22" t="s">
        <v>924</v>
      </c>
      <c r="E897" s="15" t="s">
        <v>2165</v>
      </c>
      <c r="F897" s="23" t="s">
        <v>2204</v>
      </c>
      <c r="G897" s="16">
        <v>1</v>
      </c>
      <c r="H897" s="17">
        <v>6</v>
      </c>
      <c r="I897" s="18">
        <v>8.9999999999999993E-3</v>
      </c>
      <c r="J897" s="16" t="s">
        <v>2205</v>
      </c>
      <c r="K897" s="14" t="s">
        <v>17</v>
      </c>
      <c r="L897" s="44">
        <v>645</v>
      </c>
    </row>
    <row r="898" spans="1:12" ht="15" customHeight="1">
      <c r="A898" s="14" t="s">
        <v>868</v>
      </c>
      <c r="B898" s="22" t="s">
        <v>2164</v>
      </c>
      <c r="C898" s="24" t="s">
        <v>864</v>
      </c>
      <c r="D898" s="22" t="s">
        <v>927</v>
      </c>
      <c r="E898" s="15" t="s">
        <v>2165</v>
      </c>
      <c r="F898" s="23" t="s">
        <v>2206</v>
      </c>
      <c r="G898" s="16">
        <v>1</v>
      </c>
      <c r="H898" s="17">
        <v>6</v>
      </c>
      <c r="I898" s="18">
        <v>8.9999999999999993E-3</v>
      </c>
      <c r="J898" s="16" t="s">
        <v>2207</v>
      </c>
      <c r="K898" s="14" t="s">
        <v>17</v>
      </c>
      <c r="L898" s="44">
        <v>626</v>
      </c>
    </row>
    <row r="899" spans="1:12" ht="15" customHeight="1">
      <c r="A899" s="14" t="s">
        <v>868</v>
      </c>
      <c r="B899" s="22" t="s">
        <v>2164</v>
      </c>
      <c r="C899" s="24" t="s">
        <v>864</v>
      </c>
      <c r="D899" s="22" t="s">
        <v>930</v>
      </c>
      <c r="E899" s="15" t="s">
        <v>2165</v>
      </c>
      <c r="F899" s="23" t="s">
        <v>2208</v>
      </c>
      <c r="G899" s="16">
        <v>1</v>
      </c>
      <c r="H899" s="17">
        <v>6</v>
      </c>
      <c r="I899" s="18">
        <v>8.9999999999999993E-3</v>
      </c>
      <c r="J899" s="16" t="s">
        <v>2209</v>
      </c>
      <c r="K899" s="14" t="s">
        <v>17</v>
      </c>
      <c r="L899" s="44">
        <v>658</v>
      </c>
    </row>
    <row r="900" spans="1:12" ht="15" customHeight="1">
      <c r="A900" s="14" t="s">
        <v>868</v>
      </c>
      <c r="B900" s="22" t="s">
        <v>2164</v>
      </c>
      <c r="C900" s="24" t="s">
        <v>864</v>
      </c>
      <c r="D900" s="22" t="s">
        <v>933</v>
      </c>
      <c r="E900" s="15" t="s">
        <v>2165</v>
      </c>
      <c r="F900" s="23" t="s">
        <v>2210</v>
      </c>
      <c r="G900" s="16">
        <v>1</v>
      </c>
      <c r="H900" s="17">
        <v>6</v>
      </c>
      <c r="I900" s="18">
        <v>8.9999999999999993E-3</v>
      </c>
      <c r="J900" s="16" t="s">
        <v>2211</v>
      </c>
      <c r="K900" s="14" t="s">
        <v>17</v>
      </c>
      <c r="L900" s="44">
        <v>649</v>
      </c>
    </row>
    <row r="901" spans="1:12" ht="15" customHeight="1">
      <c r="A901" s="14" t="s">
        <v>868</v>
      </c>
      <c r="B901" s="22" t="s">
        <v>2164</v>
      </c>
      <c r="C901" s="24" t="s">
        <v>864</v>
      </c>
      <c r="D901" s="22" t="s">
        <v>936</v>
      </c>
      <c r="E901" s="15" t="s">
        <v>2165</v>
      </c>
      <c r="F901" s="23" t="s">
        <v>2212</v>
      </c>
      <c r="G901" s="16">
        <v>1</v>
      </c>
      <c r="H901" s="17">
        <v>6</v>
      </c>
      <c r="I901" s="18">
        <v>1.4E-2</v>
      </c>
      <c r="J901" s="16" t="s">
        <v>2213</v>
      </c>
      <c r="K901" s="14" t="s">
        <v>17</v>
      </c>
      <c r="L901" s="44">
        <v>750</v>
      </c>
    </row>
    <row r="902" spans="1:12" ht="15" customHeight="1">
      <c r="A902" s="14" t="s">
        <v>868</v>
      </c>
      <c r="B902" s="22" t="s">
        <v>2164</v>
      </c>
      <c r="C902" s="24" t="s">
        <v>864</v>
      </c>
      <c r="D902" s="22" t="s">
        <v>939</v>
      </c>
      <c r="E902" s="15" t="s">
        <v>2165</v>
      </c>
      <c r="F902" s="23" t="s">
        <v>2214</v>
      </c>
      <c r="G902" s="16">
        <v>1</v>
      </c>
      <c r="H902" s="17">
        <v>8</v>
      </c>
      <c r="I902" s="18">
        <v>1.0999999999999999E-2</v>
      </c>
      <c r="J902" s="16" t="s">
        <v>2215</v>
      </c>
      <c r="K902" s="14" t="s">
        <v>17</v>
      </c>
      <c r="L902" s="44">
        <v>657</v>
      </c>
    </row>
    <row r="903" spans="1:12" ht="15" customHeight="1">
      <c r="A903" s="14" t="s">
        <v>868</v>
      </c>
      <c r="B903" s="22" t="s">
        <v>2164</v>
      </c>
      <c r="C903" s="24" t="s">
        <v>864</v>
      </c>
      <c r="D903" s="22" t="s">
        <v>942</v>
      </c>
      <c r="E903" s="15" t="s">
        <v>2165</v>
      </c>
      <c r="F903" s="23" t="s">
        <v>2216</v>
      </c>
      <c r="G903" s="16">
        <v>1</v>
      </c>
      <c r="H903" s="17">
        <v>8</v>
      </c>
      <c r="I903" s="18">
        <v>1.0999999999999999E-2</v>
      </c>
      <c r="J903" s="16" t="s">
        <v>2217</v>
      </c>
      <c r="K903" s="14" t="s">
        <v>17</v>
      </c>
      <c r="L903" s="44">
        <v>822</v>
      </c>
    </row>
    <row r="904" spans="1:12" ht="15" customHeight="1">
      <c r="A904" s="14" t="s">
        <v>868</v>
      </c>
      <c r="B904" s="22" t="s">
        <v>2164</v>
      </c>
      <c r="C904" s="24" t="s">
        <v>864</v>
      </c>
      <c r="D904" s="22" t="s">
        <v>945</v>
      </c>
      <c r="E904" s="15" t="s">
        <v>2165</v>
      </c>
      <c r="F904" s="23" t="s">
        <v>2218</v>
      </c>
      <c r="G904" s="16">
        <v>1</v>
      </c>
      <c r="H904" s="17">
        <v>8</v>
      </c>
      <c r="I904" s="18">
        <v>1.2999999999999999E-2</v>
      </c>
      <c r="J904" s="16" t="s">
        <v>2219</v>
      </c>
      <c r="K904" s="14" t="s">
        <v>17</v>
      </c>
      <c r="L904" s="44">
        <v>813</v>
      </c>
    </row>
    <row r="905" spans="1:12" ht="15" customHeight="1">
      <c r="A905" s="14" t="s">
        <v>868</v>
      </c>
      <c r="B905" s="22" t="s">
        <v>2164</v>
      </c>
      <c r="C905" s="24" t="s">
        <v>864</v>
      </c>
      <c r="D905" s="22" t="s">
        <v>948</v>
      </c>
      <c r="E905" s="15" t="s">
        <v>2165</v>
      </c>
      <c r="F905" s="23" t="s">
        <v>2220</v>
      </c>
      <c r="G905" s="16">
        <v>1</v>
      </c>
      <c r="H905" s="17">
        <v>8</v>
      </c>
      <c r="I905" s="18">
        <v>1.2999999999999999E-2</v>
      </c>
      <c r="J905" s="16" t="s">
        <v>2221</v>
      </c>
      <c r="K905" s="14" t="s">
        <v>17</v>
      </c>
      <c r="L905" s="44">
        <v>843</v>
      </c>
    </row>
    <row r="906" spans="1:12" ht="15" customHeight="1">
      <c r="A906" s="14" t="s">
        <v>868</v>
      </c>
      <c r="B906" s="22" t="s">
        <v>2164</v>
      </c>
      <c r="C906" s="24" t="s">
        <v>864</v>
      </c>
      <c r="D906" s="22" t="s">
        <v>951</v>
      </c>
      <c r="E906" s="15" t="s">
        <v>2165</v>
      </c>
      <c r="F906" s="23" t="s">
        <v>2222</v>
      </c>
      <c r="G906" s="16">
        <v>1</v>
      </c>
      <c r="H906" s="17">
        <v>8</v>
      </c>
      <c r="I906" s="18">
        <v>1.2999999999999999E-2</v>
      </c>
      <c r="J906" s="16" t="s">
        <v>2223</v>
      </c>
      <c r="K906" s="14" t="s">
        <v>17</v>
      </c>
      <c r="L906" s="44">
        <v>825</v>
      </c>
    </row>
    <row r="907" spans="1:12" ht="15" customHeight="1">
      <c r="A907" s="14" t="s">
        <v>868</v>
      </c>
      <c r="B907" s="22" t="s">
        <v>2164</v>
      </c>
      <c r="C907" s="24" t="s">
        <v>864</v>
      </c>
      <c r="D907" s="22" t="s">
        <v>954</v>
      </c>
      <c r="E907" s="15" t="s">
        <v>2165</v>
      </c>
      <c r="F907" s="23" t="s">
        <v>2224</v>
      </c>
      <c r="G907" s="16">
        <v>1</v>
      </c>
      <c r="H907" s="17">
        <v>7</v>
      </c>
      <c r="I907" s="18">
        <v>1.9E-2</v>
      </c>
      <c r="J907" s="16" t="s">
        <v>2225</v>
      </c>
      <c r="K907" s="14" t="s">
        <v>17</v>
      </c>
      <c r="L907" s="44">
        <v>1036</v>
      </c>
    </row>
    <row r="908" spans="1:12" ht="15" customHeight="1">
      <c r="A908" s="14" t="s">
        <v>868</v>
      </c>
      <c r="B908" s="22" t="s">
        <v>2164</v>
      </c>
      <c r="C908" s="24" t="s">
        <v>864</v>
      </c>
      <c r="D908" s="22" t="s">
        <v>957</v>
      </c>
      <c r="E908" s="15" t="s">
        <v>2165</v>
      </c>
      <c r="F908" s="23" t="s">
        <v>2226</v>
      </c>
      <c r="G908" s="16">
        <v>1</v>
      </c>
      <c r="H908" s="17">
        <v>4</v>
      </c>
      <c r="I908" s="18">
        <v>7.0000000000000001E-3</v>
      </c>
      <c r="J908" s="16" t="s">
        <v>2227</v>
      </c>
      <c r="K908" s="14" t="s">
        <v>17</v>
      </c>
      <c r="L908" s="44">
        <v>438</v>
      </c>
    </row>
    <row r="909" spans="1:12" ht="15" customHeight="1">
      <c r="A909" s="14" t="s">
        <v>868</v>
      </c>
      <c r="B909" s="22" t="s">
        <v>2164</v>
      </c>
      <c r="C909" s="24" t="s">
        <v>864</v>
      </c>
      <c r="D909" s="22" t="s">
        <v>960</v>
      </c>
      <c r="E909" s="15" t="s">
        <v>2165</v>
      </c>
      <c r="F909" s="23" t="s">
        <v>2228</v>
      </c>
      <c r="G909" s="16">
        <v>1</v>
      </c>
      <c r="H909" s="17">
        <v>1</v>
      </c>
      <c r="I909" s="18">
        <v>2E-3</v>
      </c>
      <c r="J909" s="16" t="s">
        <v>2229</v>
      </c>
      <c r="K909" s="14" t="s">
        <v>17</v>
      </c>
      <c r="L909" s="44">
        <v>134</v>
      </c>
    </row>
    <row r="910" spans="1:12" ht="15" customHeight="1">
      <c r="A910" s="14" t="s">
        <v>868</v>
      </c>
      <c r="B910" s="22" t="s">
        <v>2164</v>
      </c>
      <c r="C910" s="24" t="s">
        <v>864</v>
      </c>
      <c r="D910" s="22" t="s">
        <v>963</v>
      </c>
      <c r="E910" s="15" t="s">
        <v>2165</v>
      </c>
      <c r="F910" s="23" t="s">
        <v>2230</v>
      </c>
      <c r="G910" s="16">
        <v>1</v>
      </c>
      <c r="H910" s="17">
        <v>2</v>
      </c>
      <c r="I910" s="18">
        <v>2E-3</v>
      </c>
      <c r="J910" s="16" t="s">
        <v>2231</v>
      </c>
      <c r="K910" s="14" t="s">
        <v>17</v>
      </c>
      <c r="L910" s="44">
        <v>168</v>
      </c>
    </row>
    <row r="911" spans="1:12" ht="15" customHeight="1">
      <c r="A911" s="14" t="s">
        <v>868</v>
      </c>
      <c r="B911" s="22" t="s">
        <v>2164</v>
      </c>
      <c r="C911" s="24" t="s">
        <v>864</v>
      </c>
      <c r="D911" s="22" t="s">
        <v>966</v>
      </c>
      <c r="E911" s="15" t="s">
        <v>2165</v>
      </c>
      <c r="F911" s="23" t="s">
        <v>2232</v>
      </c>
      <c r="G911" s="16">
        <v>1</v>
      </c>
      <c r="H911" s="17">
        <v>3</v>
      </c>
      <c r="I911" s="18">
        <v>4.0000000000000001E-3</v>
      </c>
      <c r="J911" s="16" t="s">
        <v>2233</v>
      </c>
      <c r="K911" s="14" t="s">
        <v>17</v>
      </c>
      <c r="L911" s="44">
        <v>276</v>
      </c>
    </row>
    <row r="912" spans="1:12" ht="15" customHeight="1">
      <c r="A912" s="14" t="s">
        <v>868</v>
      </c>
      <c r="B912" s="22" t="s">
        <v>2164</v>
      </c>
      <c r="C912" s="24" t="s">
        <v>864</v>
      </c>
      <c r="D912" s="22" t="s">
        <v>969</v>
      </c>
      <c r="E912" s="15" t="s">
        <v>2165</v>
      </c>
      <c r="F912" s="23" t="s">
        <v>2234</v>
      </c>
      <c r="G912" s="16">
        <v>1</v>
      </c>
      <c r="H912" s="17">
        <v>3</v>
      </c>
      <c r="I912" s="18">
        <v>8.0000000000000002E-3</v>
      </c>
      <c r="J912" s="16" t="s">
        <v>2235</v>
      </c>
      <c r="K912" s="14" t="s">
        <v>17</v>
      </c>
      <c r="L912" s="44">
        <v>344</v>
      </c>
    </row>
    <row r="913" spans="1:12" ht="15" customHeight="1">
      <c r="A913" s="14" t="s">
        <v>868</v>
      </c>
      <c r="B913" s="22" t="s">
        <v>2164</v>
      </c>
      <c r="C913" s="24" t="s">
        <v>864</v>
      </c>
      <c r="D913" s="22" t="s">
        <v>972</v>
      </c>
      <c r="E913" s="15" t="s">
        <v>2165</v>
      </c>
      <c r="F913" s="23" t="s">
        <v>2236</v>
      </c>
      <c r="G913" s="16">
        <v>1</v>
      </c>
      <c r="H913" s="17">
        <v>3</v>
      </c>
      <c r="I913" s="18">
        <v>5.0000000000000001E-3</v>
      </c>
      <c r="J913" s="16" t="s">
        <v>2237</v>
      </c>
      <c r="K913" s="14" t="s">
        <v>17</v>
      </c>
      <c r="L913" s="44">
        <v>325</v>
      </c>
    </row>
    <row r="914" spans="1:12" ht="15" customHeight="1">
      <c r="A914" s="14" t="s">
        <v>868</v>
      </c>
      <c r="B914" s="22" t="s">
        <v>2164</v>
      </c>
      <c r="C914" s="24" t="s">
        <v>864</v>
      </c>
      <c r="D914" s="22" t="s">
        <v>975</v>
      </c>
      <c r="E914" s="15" t="s">
        <v>2165</v>
      </c>
      <c r="F914" s="23" t="s">
        <v>2238</v>
      </c>
      <c r="G914" s="16">
        <v>1</v>
      </c>
      <c r="H914" s="17">
        <v>3</v>
      </c>
      <c r="I914" s="18">
        <v>8.9999999999999993E-3</v>
      </c>
      <c r="J914" s="16" t="s">
        <v>2239</v>
      </c>
      <c r="K914" s="14" t="s">
        <v>17</v>
      </c>
      <c r="L914" s="44">
        <v>406</v>
      </c>
    </row>
    <row r="915" spans="1:12" ht="15" customHeight="1">
      <c r="A915" s="14" t="s">
        <v>868</v>
      </c>
      <c r="B915" s="22" t="s">
        <v>2164</v>
      </c>
      <c r="C915" s="24" t="s">
        <v>864</v>
      </c>
      <c r="D915" s="22" t="s">
        <v>978</v>
      </c>
      <c r="E915" s="15" t="s">
        <v>2165</v>
      </c>
      <c r="F915" s="23" t="s">
        <v>2240</v>
      </c>
      <c r="G915" s="16">
        <v>1</v>
      </c>
      <c r="H915" s="17">
        <v>4</v>
      </c>
      <c r="I915" s="18">
        <v>6.0000000000000001E-3</v>
      </c>
      <c r="J915" s="16" t="s">
        <v>2241</v>
      </c>
      <c r="K915" s="14" t="s">
        <v>17</v>
      </c>
      <c r="L915" s="44">
        <v>415</v>
      </c>
    </row>
    <row r="916" spans="1:12" ht="15" customHeight="1">
      <c r="A916" s="14" t="s">
        <v>868</v>
      </c>
      <c r="B916" s="22" t="s">
        <v>2164</v>
      </c>
      <c r="C916" s="24" t="s">
        <v>864</v>
      </c>
      <c r="D916" s="22" t="s">
        <v>981</v>
      </c>
      <c r="E916" s="15" t="s">
        <v>2165</v>
      </c>
      <c r="F916" s="23" t="s">
        <v>2242</v>
      </c>
      <c r="G916" s="16">
        <v>1</v>
      </c>
      <c r="H916" s="17">
        <v>4</v>
      </c>
      <c r="I916" s="18">
        <v>1.2E-2</v>
      </c>
      <c r="J916" s="16" t="s">
        <v>2243</v>
      </c>
      <c r="K916" s="14" t="s">
        <v>17</v>
      </c>
      <c r="L916" s="44">
        <v>532</v>
      </c>
    </row>
    <row r="917" spans="1:12" ht="15" customHeight="1">
      <c r="A917" s="14" t="s">
        <v>868</v>
      </c>
      <c r="B917" s="22" t="s">
        <v>2164</v>
      </c>
      <c r="C917" s="24" t="s">
        <v>864</v>
      </c>
      <c r="D917" s="22" t="s">
        <v>984</v>
      </c>
      <c r="E917" s="15" t="s">
        <v>2165</v>
      </c>
      <c r="F917" s="23" t="s">
        <v>2244</v>
      </c>
      <c r="G917" s="16">
        <v>1</v>
      </c>
      <c r="H917" s="17">
        <v>7</v>
      </c>
      <c r="I917" s="18">
        <v>1.0999999999999999E-2</v>
      </c>
      <c r="J917" s="16" t="s">
        <v>2245</v>
      </c>
      <c r="K917" s="14" t="s">
        <v>17</v>
      </c>
      <c r="L917" s="44">
        <v>678</v>
      </c>
    </row>
    <row r="918" spans="1:12" ht="15" customHeight="1">
      <c r="A918" s="14" t="s">
        <v>868</v>
      </c>
      <c r="B918" s="22" t="s">
        <v>2164</v>
      </c>
      <c r="C918" s="24" t="s">
        <v>864</v>
      </c>
      <c r="D918" s="22" t="s">
        <v>987</v>
      </c>
      <c r="E918" s="15" t="s">
        <v>2165</v>
      </c>
      <c r="F918" s="23" t="s">
        <v>2246</v>
      </c>
      <c r="G918" s="16">
        <v>1</v>
      </c>
      <c r="H918" s="17">
        <v>7</v>
      </c>
      <c r="I918" s="18">
        <v>2.1999999999999999E-2</v>
      </c>
      <c r="J918" s="16" t="s">
        <v>2247</v>
      </c>
      <c r="K918" s="14" t="s">
        <v>17</v>
      </c>
      <c r="L918" s="44">
        <v>991</v>
      </c>
    </row>
    <row r="919" spans="1:12" ht="15" customHeight="1">
      <c r="A919" s="14" t="s">
        <v>868</v>
      </c>
      <c r="B919" s="22" t="s">
        <v>2248</v>
      </c>
      <c r="C919" s="34" t="s">
        <v>2249</v>
      </c>
      <c r="D919" s="22" t="s">
        <v>2250</v>
      </c>
      <c r="E919" s="15" t="s">
        <v>1075</v>
      </c>
      <c r="F919" s="23" t="s">
        <v>2251</v>
      </c>
      <c r="G919" s="16">
        <v>1</v>
      </c>
      <c r="H919" s="17">
        <v>3</v>
      </c>
      <c r="I919" s="18">
        <v>5.0000000000000001E-3</v>
      </c>
      <c r="J919" s="16" t="s">
        <v>2252</v>
      </c>
      <c r="K919" s="14" t="s">
        <v>17</v>
      </c>
      <c r="L919" s="44">
        <v>302</v>
      </c>
    </row>
    <row r="920" spans="1:12" ht="15" customHeight="1">
      <c r="A920" s="14" t="s">
        <v>868</v>
      </c>
      <c r="B920" s="22" t="s">
        <v>2248</v>
      </c>
      <c r="C920" s="34" t="s">
        <v>2249</v>
      </c>
      <c r="D920" s="22" t="s">
        <v>2253</v>
      </c>
      <c r="E920" s="15" t="s">
        <v>1075</v>
      </c>
      <c r="F920" s="23" t="s">
        <v>2254</v>
      </c>
      <c r="G920" s="16">
        <v>1</v>
      </c>
      <c r="H920" s="17">
        <v>3</v>
      </c>
      <c r="I920" s="18">
        <v>8.9999999999999993E-3</v>
      </c>
      <c r="J920" s="16" t="s">
        <v>2255</v>
      </c>
      <c r="K920" s="14" t="s">
        <v>17</v>
      </c>
      <c r="L920" s="44">
        <v>388</v>
      </c>
    </row>
    <row r="921" spans="1:12" ht="15" customHeight="1">
      <c r="A921" s="14" t="s">
        <v>868</v>
      </c>
      <c r="B921" s="22" t="s">
        <v>2248</v>
      </c>
      <c r="C921" s="34" t="s">
        <v>2249</v>
      </c>
      <c r="D921" s="22" t="s">
        <v>885</v>
      </c>
      <c r="E921" s="15" t="s">
        <v>1075</v>
      </c>
      <c r="F921" s="23" t="s">
        <v>2256</v>
      </c>
      <c r="G921" s="16">
        <v>1</v>
      </c>
      <c r="H921" s="17">
        <v>4</v>
      </c>
      <c r="I921" s="18">
        <v>6.0000000000000001E-3</v>
      </c>
      <c r="J921" s="16" t="s">
        <v>2257</v>
      </c>
      <c r="K921" s="14" t="s">
        <v>17</v>
      </c>
      <c r="L921" s="44">
        <v>392</v>
      </c>
    </row>
    <row r="922" spans="1:12" ht="15" customHeight="1">
      <c r="A922" s="14" t="s">
        <v>868</v>
      </c>
      <c r="B922" s="22" t="s">
        <v>2248</v>
      </c>
      <c r="C922" s="34" t="s">
        <v>2249</v>
      </c>
      <c r="D922" s="22" t="s">
        <v>900</v>
      </c>
      <c r="E922" s="15" t="s">
        <v>1075</v>
      </c>
      <c r="F922" s="23" t="s">
        <v>2258</v>
      </c>
      <c r="G922" s="16">
        <v>1</v>
      </c>
      <c r="H922" s="17">
        <v>4</v>
      </c>
      <c r="I922" s="18">
        <v>1.2E-2</v>
      </c>
      <c r="J922" s="16" t="s">
        <v>2259</v>
      </c>
      <c r="K922" s="14" t="s">
        <v>17</v>
      </c>
      <c r="L922" s="44">
        <v>534</v>
      </c>
    </row>
    <row r="923" spans="1:12" ht="15" customHeight="1">
      <c r="A923" s="14" t="s">
        <v>868</v>
      </c>
      <c r="B923" s="22" t="s">
        <v>2248</v>
      </c>
      <c r="C923" s="34" t="s">
        <v>2249</v>
      </c>
      <c r="D923" s="22" t="s">
        <v>903</v>
      </c>
      <c r="E923" s="15" t="s">
        <v>1075</v>
      </c>
      <c r="F923" s="23" t="s">
        <v>2260</v>
      </c>
      <c r="G923" s="16">
        <v>1</v>
      </c>
      <c r="H923" s="17">
        <v>5</v>
      </c>
      <c r="I923" s="18">
        <v>8.0000000000000002E-3</v>
      </c>
      <c r="J923" s="16" t="s">
        <v>2261</v>
      </c>
      <c r="K923" s="14" t="s">
        <v>17</v>
      </c>
      <c r="L923" s="44">
        <v>482</v>
      </c>
    </row>
    <row r="924" spans="1:12" ht="15" customHeight="1">
      <c r="A924" s="14" t="s">
        <v>868</v>
      </c>
      <c r="B924" s="22" t="s">
        <v>2248</v>
      </c>
      <c r="C924" s="34" t="s">
        <v>2249</v>
      </c>
      <c r="D924" s="22" t="s">
        <v>918</v>
      </c>
      <c r="E924" s="15" t="s">
        <v>1075</v>
      </c>
      <c r="F924" s="23" t="s">
        <v>2262</v>
      </c>
      <c r="G924" s="16">
        <v>1</v>
      </c>
      <c r="H924" s="17">
        <v>5</v>
      </c>
      <c r="I924" s="18">
        <v>1.4999999999999999E-2</v>
      </c>
      <c r="J924" s="16" t="s">
        <v>2263</v>
      </c>
      <c r="K924" s="14" t="s">
        <v>17</v>
      </c>
      <c r="L924" s="44">
        <v>671</v>
      </c>
    </row>
    <row r="925" spans="1:12" ht="15" customHeight="1">
      <c r="A925" s="14" t="s">
        <v>868</v>
      </c>
      <c r="B925" s="22" t="s">
        <v>2248</v>
      </c>
      <c r="C925" s="34" t="s">
        <v>2249</v>
      </c>
      <c r="D925" s="22" t="s">
        <v>921</v>
      </c>
      <c r="E925" s="15" t="s">
        <v>1075</v>
      </c>
      <c r="F925" s="23" t="s">
        <v>2264</v>
      </c>
      <c r="G925" s="16">
        <v>1</v>
      </c>
      <c r="H925" s="17">
        <v>6</v>
      </c>
      <c r="I925" s="18">
        <v>8.9999999999999993E-3</v>
      </c>
      <c r="J925" s="16" t="s">
        <v>2265</v>
      </c>
      <c r="K925" s="14" t="s">
        <v>17</v>
      </c>
      <c r="L925" s="44">
        <v>534</v>
      </c>
    </row>
    <row r="926" spans="1:12" ht="15" customHeight="1">
      <c r="A926" s="14" t="s">
        <v>868</v>
      </c>
      <c r="B926" s="22" t="s">
        <v>2248</v>
      </c>
      <c r="C926" s="34" t="s">
        <v>2249</v>
      </c>
      <c r="D926" s="22" t="s">
        <v>2266</v>
      </c>
      <c r="E926" s="15" t="s">
        <v>1075</v>
      </c>
      <c r="F926" s="23" t="s">
        <v>2267</v>
      </c>
      <c r="G926" s="16">
        <v>1</v>
      </c>
      <c r="H926" s="17">
        <v>6</v>
      </c>
      <c r="I926" s="18">
        <v>1.4E-2</v>
      </c>
      <c r="J926" s="16" t="s">
        <v>2268</v>
      </c>
      <c r="K926" s="14" t="s">
        <v>17</v>
      </c>
      <c r="L926" s="44">
        <v>750</v>
      </c>
    </row>
    <row r="927" spans="1:12" ht="15" customHeight="1">
      <c r="A927" s="14" t="s">
        <v>868</v>
      </c>
      <c r="B927" s="22" t="s">
        <v>2248</v>
      </c>
      <c r="C927" s="34" t="s">
        <v>2249</v>
      </c>
      <c r="D927" s="22" t="s">
        <v>939</v>
      </c>
      <c r="E927" s="15" t="s">
        <v>1075</v>
      </c>
      <c r="F927" s="23" t="s">
        <v>2269</v>
      </c>
      <c r="G927" s="16">
        <v>1</v>
      </c>
      <c r="H927" s="17">
        <v>8</v>
      </c>
      <c r="I927" s="18">
        <v>1.0999999999999999E-2</v>
      </c>
      <c r="J927" s="16" t="s">
        <v>2270</v>
      </c>
      <c r="K927" s="14" t="s">
        <v>17</v>
      </c>
      <c r="L927" s="44">
        <v>657</v>
      </c>
    </row>
    <row r="928" spans="1:12" ht="15" customHeight="1">
      <c r="A928" s="14" t="s">
        <v>868</v>
      </c>
      <c r="B928" s="22" t="s">
        <v>2248</v>
      </c>
      <c r="C928" s="34" t="s">
        <v>2249</v>
      </c>
      <c r="D928" s="22" t="s">
        <v>954</v>
      </c>
      <c r="E928" s="15" t="s">
        <v>1075</v>
      </c>
      <c r="F928" s="23" t="s">
        <v>2271</v>
      </c>
      <c r="G928" s="16">
        <v>1</v>
      </c>
      <c r="H928" s="17">
        <v>7</v>
      </c>
      <c r="I928" s="18">
        <v>1.9E-2</v>
      </c>
      <c r="J928" s="16" t="s">
        <v>2272</v>
      </c>
      <c r="K928" s="14" t="s">
        <v>17</v>
      </c>
      <c r="L928" s="44">
        <v>1036</v>
      </c>
    </row>
    <row r="929" spans="1:12" ht="15" customHeight="1">
      <c r="A929" s="14" t="s">
        <v>868</v>
      </c>
      <c r="B929" s="22" t="s">
        <v>2248</v>
      </c>
      <c r="C929" s="34" t="s">
        <v>2249</v>
      </c>
      <c r="D929" s="22" t="s">
        <v>966</v>
      </c>
      <c r="E929" s="15" t="s">
        <v>1075</v>
      </c>
      <c r="F929" s="23" t="s">
        <v>2273</v>
      </c>
      <c r="G929" s="16">
        <v>1</v>
      </c>
      <c r="H929" s="17">
        <v>3</v>
      </c>
      <c r="I929" s="18">
        <v>4.0000000000000001E-3</v>
      </c>
      <c r="J929" s="16" t="s">
        <v>2274</v>
      </c>
      <c r="K929" s="14" t="s">
        <v>17</v>
      </c>
      <c r="L929" s="44">
        <v>276</v>
      </c>
    </row>
    <row r="930" spans="1:12" ht="15" customHeight="1">
      <c r="A930" s="14" t="s">
        <v>868</v>
      </c>
      <c r="B930" s="22" t="s">
        <v>2248</v>
      </c>
      <c r="C930" s="34" t="s">
        <v>2249</v>
      </c>
      <c r="D930" s="22" t="s">
        <v>969</v>
      </c>
      <c r="E930" s="15" t="s">
        <v>1075</v>
      </c>
      <c r="F930" s="23" t="s">
        <v>2275</v>
      </c>
      <c r="G930" s="16">
        <v>1</v>
      </c>
      <c r="H930" s="17">
        <v>3</v>
      </c>
      <c r="I930" s="18">
        <v>8.0000000000000002E-3</v>
      </c>
      <c r="J930" s="16" t="s">
        <v>2276</v>
      </c>
      <c r="K930" s="14" t="s">
        <v>17</v>
      </c>
      <c r="L930" s="44">
        <v>344</v>
      </c>
    </row>
    <row r="931" spans="1:12" ht="15" customHeight="1">
      <c r="A931" s="14" t="s">
        <v>868</v>
      </c>
      <c r="B931" s="22" t="s">
        <v>2248</v>
      </c>
      <c r="C931" s="34" t="s">
        <v>2249</v>
      </c>
      <c r="D931" s="22" t="s">
        <v>972</v>
      </c>
      <c r="E931" s="15" t="s">
        <v>1075</v>
      </c>
      <c r="F931" s="23" t="s">
        <v>2277</v>
      </c>
      <c r="G931" s="16">
        <v>1</v>
      </c>
      <c r="H931" s="17">
        <v>3</v>
      </c>
      <c r="I931" s="18">
        <v>5.0000000000000001E-3</v>
      </c>
      <c r="J931" s="16" t="s">
        <v>2278</v>
      </c>
      <c r="K931" s="14" t="s">
        <v>17</v>
      </c>
      <c r="L931" s="44">
        <v>325</v>
      </c>
    </row>
    <row r="932" spans="1:12" ht="15" customHeight="1">
      <c r="A932" s="14" t="s">
        <v>868</v>
      </c>
      <c r="B932" s="22" t="s">
        <v>2248</v>
      </c>
      <c r="C932" s="34" t="s">
        <v>2249</v>
      </c>
      <c r="D932" s="22" t="s">
        <v>975</v>
      </c>
      <c r="E932" s="15" t="s">
        <v>1075</v>
      </c>
      <c r="F932" s="23" t="s">
        <v>2279</v>
      </c>
      <c r="G932" s="16">
        <v>1</v>
      </c>
      <c r="H932" s="17">
        <v>3</v>
      </c>
      <c r="I932" s="18">
        <v>8.9999999999999993E-3</v>
      </c>
      <c r="J932" s="16" t="s">
        <v>2280</v>
      </c>
      <c r="K932" s="14" t="s">
        <v>17</v>
      </c>
      <c r="L932" s="44">
        <v>406</v>
      </c>
    </row>
    <row r="933" spans="1:12" ht="15" customHeight="1">
      <c r="A933" s="14" t="s">
        <v>868</v>
      </c>
      <c r="B933" s="22" t="s">
        <v>2248</v>
      </c>
      <c r="C933" s="34" t="s">
        <v>2249</v>
      </c>
      <c r="D933" s="22" t="s">
        <v>978</v>
      </c>
      <c r="E933" s="15" t="s">
        <v>1075</v>
      </c>
      <c r="F933" s="23" t="s">
        <v>2281</v>
      </c>
      <c r="G933" s="16">
        <v>1</v>
      </c>
      <c r="H933" s="17">
        <v>4</v>
      </c>
      <c r="I933" s="18">
        <v>6.0000000000000001E-3</v>
      </c>
      <c r="J933" s="16" t="s">
        <v>2282</v>
      </c>
      <c r="K933" s="14" t="s">
        <v>17</v>
      </c>
      <c r="L933" s="44">
        <v>415</v>
      </c>
    </row>
    <row r="934" spans="1:12" ht="15" customHeight="1">
      <c r="A934" s="14" t="s">
        <v>868</v>
      </c>
      <c r="B934" s="22" t="s">
        <v>2248</v>
      </c>
      <c r="C934" s="34" t="s">
        <v>2249</v>
      </c>
      <c r="D934" s="22" t="s">
        <v>981</v>
      </c>
      <c r="E934" s="15" t="s">
        <v>1075</v>
      </c>
      <c r="F934" s="23" t="s">
        <v>2283</v>
      </c>
      <c r="G934" s="16">
        <v>1</v>
      </c>
      <c r="H934" s="17">
        <v>4</v>
      </c>
      <c r="I934" s="18">
        <v>1.2E-2</v>
      </c>
      <c r="J934" s="16" t="s">
        <v>2284</v>
      </c>
      <c r="K934" s="14" t="s">
        <v>17</v>
      </c>
      <c r="L934" s="44">
        <v>532</v>
      </c>
    </row>
    <row r="935" spans="1:12" ht="15" customHeight="1">
      <c r="A935" s="14" t="s">
        <v>868</v>
      </c>
      <c r="B935" s="22" t="s">
        <v>2248</v>
      </c>
      <c r="C935" s="34" t="s">
        <v>2249</v>
      </c>
      <c r="D935" s="22" t="s">
        <v>984</v>
      </c>
      <c r="E935" s="15" t="s">
        <v>1075</v>
      </c>
      <c r="F935" s="23" t="s">
        <v>2285</v>
      </c>
      <c r="G935" s="16">
        <v>1</v>
      </c>
      <c r="H935" s="17">
        <v>7</v>
      </c>
      <c r="I935" s="18">
        <v>1.0999999999999999E-2</v>
      </c>
      <c r="J935" s="16" t="s">
        <v>2286</v>
      </c>
      <c r="K935" s="14" t="s">
        <v>17</v>
      </c>
      <c r="L935" s="44">
        <v>678</v>
      </c>
    </row>
    <row r="936" spans="1:12" ht="15" customHeight="1">
      <c r="A936" s="14" t="s">
        <v>868</v>
      </c>
      <c r="B936" s="22" t="s">
        <v>2248</v>
      </c>
      <c r="C936" s="34" t="s">
        <v>2249</v>
      </c>
      <c r="D936" s="22" t="s">
        <v>987</v>
      </c>
      <c r="E936" s="15" t="s">
        <v>1075</v>
      </c>
      <c r="F936" s="23" t="s">
        <v>2287</v>
      </c>
      <c r="G936" s="16">
        <v>1</v>
      </c>
      <c r="H936" s="17">
        <v>7</v>
      </c>
      <c r="I936" s="18">
        <v>2.1999999999999999E-2</v>
      </c>
      <c r="J936" s="16" t="s">
        <v>2288</v>
      </c>
      <c r="K936" s="14" t="s">
        <v>17</v>
      </c>
      <c r="L936" s="44">
        <v>991</v>
      </c>
    </row>
    <row r="937" spans="1:12" ht="15" customHeight="1">
      <c r="A937" s="14" t="s">
        <v>868</v>
      </c>
      <c r="B937" s="22" t="s">
        <v>2289</v>
      </c>
      <c r="C937" s="34" t="s">
        <v>2249</v>
      </c>
      <c r="D937" s="22" t="s">
        <v>2250</v>
      </c>
      <c r="E937" s="15" t="s">
        <v>2290</v>
      </c>
      <c r="F937" s="23" t="s">
        <v>2291</v>
      </c>
      <c r="G937" s="16">
        <v>1</v>
      </c>
      <c r="H937" s="17">
        <v>3</v>
      </c>
      <c r="I937" s="18">
        <v>5.0000000000000001E-3</v>
      </c>
      <c r="J937" s="16" t="s">
        <v>2292</v>
      </c>
      <c r="K937" s="14" t="s">
        <v>17</v>
      </c>
      <c r="L937" s="44">
        <v>302</v>
      </c>
    </row>
    <row r="938" spans="1:12" ht="15" customHeight="1">
      <c r="A938" s="14" t="s">
        <v>868</v>
      </c>
      <c r="B938" s="22" t="s">
        <v>2289</v>
      </c>
      <c r="C938" s="34" t="s">
        <v>2249</v>
      </c>
      <c r="D938" s="22" t="s">
        <v>870</v>
      </c>
      <c r="E938" s="15" t="s">
        <v>2290</v>
      </c>
      <c r="F938" s="23" t="s">
        <v>2293</v>
      </c>
      <c r="G938" s="16">
        <v>1</v>
      </c>
      <c r="H938" s="17">
        <v>3</v>
      </c>
      <c r="I938" s="18">
        <v>8.0000000000000002E-3</v>
      </c>
      <c r="J938" s="16" t="s">
        <v>2294</v>
      </c>
      <c r="K938" s="14" t="s">
        <v>17</v>
      </c>
      <c r="L938" s="44">
        <v>333</v>
      </c>
    </row>
    <row r="939" spans="1:12" ht="15" customHeight="1">
      <c r="A939" s="14" t="s">
        <v>868</v>
      </c>
      <c r="B939" s="22" t="s">
        <v>2289</v>
      </c>
      <c r="C939" s="34" t="s">
        <v>2249</v>
      </c>
      <c r="D939" s="22" t="s">
        <v>873</v>
      </c>
      <c r="E939" s="15" t="s">
        <v>2290</v>
      </c>
      <c r="F939" s="23" t="s">
        <v>2295</v>
      </c>
      <c r="G939" s="16">
        <v>1</v>
      </c>
      <c r="H939" s="17">
        <v>3</v>
      </c>
      <c r="I939" s="18">
        <v>5.0000000000000001E-3</v>
      </c>
      <c r="J939" s="16" t="s">
        <v>2296</v>
      </c>
      <c r="K939" s="14" t="s">
        <v>17</v>
      </c>
      <c r="L939" s="44">
        <v>347</v>
      </c>
    </row>
    <row r="940" spans="1:12" ht="15" customHeight="1">
      <c r="A940" s="14" t="s">
        <v>868</v>
      </c>
      <c r="B940" s="22" t="s">
        <v>2289</v>
      </c>
      <c r="C940" s="34" t="s">
        <v>2249</v>
      </c>
      <c r="D940" s="22" t="s">
        <v>876</v>
      </c>
      <c r="E940" s="15" t="s">
        <v>2290</v>
      </c>
      <c r="F940" s="23" t="s">
        <v>2297</v>
      </c>
      <c r="G940" s="16">
        <v>1</v>
      </c>
      <c r="H940" s="17">
        <v>3</v>
      </c>
      <c r="I940" s="18">
        <v>5.0000000000000001E-3</v>
      </c>
      <c r="J940" s="16" t="s">
        <v>2298</v>
      </c>
      <c r="K940" s="14" t="s">
        <v>17</v>
      </c>
      <c r="L940" s="44">
        <v>381</v>
      </c>
    </row>
    <row r="941" spans="1:12" ht="15" customHeight="1">
      <c r="A941" s="14" t="s">
        <v>868</v>
      </c>
      <c r="B941" s="22" t="s">
        <v>2289</v>
      </c>
      <c r="C941" s="34" t="s">
        <v>2249</v>
      </c>
      <c r="D941" s="22" t="s">
        <v>879</v>
      </c>
      <c r="E941" s="15" t="s">
        <v>2290</v>
      </c>
      <c r="F941" s="23" t="s">
        <v>2299</v>
      </c>
      <c r="G941" s="16">
        <v>1</v>
      </c>
      <c r="H941" s="17">
        <v>3</v>
      </c>
      <c r="I941" s="18">
        <v>5.0000000000000001E-3</v>
      </c>
      <c r="J941" s="16" t="s">
        <v>2300</v>
      </c>
      <c r="K941" s="14" t="s">
        <v>17</v>
      </c>
      <c r="L941" s="44">
        <v>390</v>
      </c>
    </row>
    <row r="942" spans="1:12" ht="15" customHeight="1">
      <c r="A942" s="14" t="s">
        <v>868</v>
      </c>
      <c r="B942" s="22" t="s">
        <v>2289</v>
      </c>
      <c r="C942" s="34" t="s">
        <v>2249</v>
      </c>
      <c r="D942" s="22" t="s">
        <v>2253</v>
      </c>
      <c r="E942" s="15" t="s">
        <v>2290</v>
      </c>
      <c r="F942" s="23" t="s">
        <v>2301</v>
      </c>
      <c r="G942" s="16">
        <v>1</v>
      </c>
      <c r="H942" s="17">
        <v>3</v>
      </c>
      <c r="I942" s="18">
        <v>8.9999999999999993E-3</v>
      </c>
      <c r="J942" s="16" t="s">
        <v>2302</v>
      </c>
      <c r="K942" s="14" t="s">
        <v>17</v>
      </c>
      <c r="L942" s="44">
        <v>388</v>
      </c>
    </row>
    <row r="943" spans="1:12" ht="15" customHeight="1">
      <c r="A943" s="14" t="s">
        <v>868</v>
      </c>
      <c r="B943" s="22" t="s">
        <v>2289</v>
      </c>
      <c r="C943" s="34" t="s">
        <v>2249</v>
      </c>
      <c r="D943" s="22" t="s">
        <v>885</v>
      </c>
      <c r="E943" s="15" t="s">
        <v>2290</v>
      </c>
      <c r="F943" s="23" t="s">
        <v>2303</v>
      </c>
      <c r="G943" s="16">
        <v>1</v>
      </c>
      <c r="H943" s="17">
        <v>4</v>
      </c>
      <c r="I943" s="18">
        <v>6.0000000000000001E-3</v>
      </c>
      <c r="J943" s="16" t="s">
        <v>2304</v>
      </c>
      <c r="K943" s="14" t="s">
        <v>17</v>
      </c>
      <c r="L943" s="44">
        <v>392</v>
      </c>
    </row>
    <row r="944" spans="1:12" ht="15" customHeight="1">
      <c r="A944" s="14" t="s">
        <v>868</v>
      </c>
      <c r="B944" s="22" t="s">
        <v>2289</v>
      </c>
      <c r="C944" s="34" t="s">
        <v>2249</v>
      </c>
      <c r="D944" s="22" t="s">
        <v>888</v>
      </c>
      <c r="E944" s="15" t="s">
        <v>2290</v>
      </c>
      <c r="F944" s="23" t="s">
        <v>2305</v>
      </c>
      <c r="G944" s="16">
        <v>1</v>
      </c>
      <c r="H944" s="17">
        <v>4</v>
      </c>
      <c r="I944" s="18">
        <v>6.0000000000000001E-3</v>
      </c>
      <c r="J944" s="16" t="s">
        <v>2306</v>
      </c>
      <c r="K944" s="14" t="s">
        <v>17</v>
      </c>
      <c r="L944" s="44">
        <v>424</v>
      </c>
    </row>
    <row r="945" spans="1:12" ht="15" customHeight="1">
      <c r="A945" s="14" t="s">
        <v>868</v>
      </c>
      <c r="B945" s="22" t="s">
        <v>2289</v>
      </c>
      <c r="C945" s="34" t="s">
        <v>2249</v>
      </c>
      <c r="D945" s="22" t="s">
        <v>891</v>
      </c>
      <c r="E945" s="15" t="s">
        <v>2290</v>
      </c>
      <c r="F945" s="23" t="s">
        <v>2307</v>
      </c>
      <c r="G945" s="16">
        <v>1</v>
      </c>
      <c r="H945" s="17">
        <v>4</v>
      </c>
      <c r="I945" s="18">
        <v>6.0000000000000001E-3</v>
      </c>
      <c r="J945" s="16" t="s">
        <v>2308</v>
      </c>
      <c r="K945" s="14" t="s">
        <v>17</v>
      </c>
      <c r="L945" s="44">
        <v>442</v>
      </c>
    </row>
    <row r="946" spans="1:12" ht="15" customHeight="1">
      <c r="A946" s="14" t="s">
        <v>868</v>
      </c>
      <c r="B946" s="22" t="s">
        <v>2289</v>
      </c>
      <c r="C946" s="34" t="s">
        <v>2249</v>
      </c>
      <c r="D946" s="22" t="s">
        <v>894</v>
      </c>
      <c r="E946" s="15" t="s">
        <v>2290</v>
      </c>
      <c r="F946" s="23" t="s">
        <v>2309</v>
      </c>
      <c r="G946" s="16">
        <v>1</v>
      </c>
      <c r="H946" s="17">
        <v>3</v>
      </c>
      <c r="I946" s="18">
        <v>5.0000000000000001E-3</v>
      </c>
      <c r="J946" s="16" t="s">
        <v>2310</v>
      </c>
      <c r="K946" s="14" t="s">
        <v>17</v>
      </c>
      <c r="L946" s="44">
        <v>476</v>
      </c>
    </row>
    <row r="947" spans="1:12" ht="15" customHeight="1">
      <c r="A947" s="14" t="s">
        <v>868</v>
      </c>
      <c r="B947" s="22" t="s">
        <v>2289</v>
      </c>
      <c r="C947" s="34" t="s">
        <v>2249</v>
      </c>
      <c r="D947" s="22" t="s">
        <v>897</v>
      </c>
      <c r="E947" s="15" t="s">
        <v>2290</v>
      </c>
      <c r="F947" s="23" t="s">
        <v>2311</v>
      </c>
      <c r="G947" s="16">
        <v>1</v>
      </c>
      <c r="H947" s="17">
        <v>4</v>
      </c>
      <c r="I947" s="18">
        <v>6.0000000000000001E-3</v>
      </c>
      <c r="J947" s="16" t="s">
        <v>2312</v>
      </c>
      <c r="K947" s="14" t="s">
        <v>17</v>
      </c>
      <c r="L947" s="44">
        <v>480</v>
      </c>
    </row>
    <row r="948" spans="1:12" ht="15" customHeight="1">
      <c r="A948" s="14" t="s">
        <v>868</v>
      </c>
      <c r="B948" s="22" t="s">
        <v>2289</v>
      </c>
      <c r="C948" s="34" t="s">
        <v>2249</v>
      </c>
      <c r="D948" s="22" t="s">
        <v>900</v>
      </c>
      <c r="E948" s="15" t="s">
        <v>2290</v>
      </c>
      <c r="F948" s="23" t="s">
        <v>2313</v>
      </c>
      <c r="G948" s="16">
        <v>1</v>
      </c>
      <c r="H948" s="17">
        <v>4</v>
      </c>
      <c r="I948" s="18">
        <v>1.2E-2</v>
      </c>
      <c r="J948" s="16" t="s">
        <v>2314</v>
      </c>
      <c r="K948" s="14" t="s">
        <v>17</v>
      </c>
      <c r="L948" s="44">
        <v>534</v>
      </c>
    </row>
    <row r="949" spans="1:12" ht="15" customHeight="1">
      <c r="A949" s="14" t="s">
        <v>868</v>
      </c>
      <c r="B949" s="22" t="s">
        <v>2289</v>
      </c>
      <c r="C949" s="34" t="s">
        <v>2249</v>
      </c>
      <c r="D949" s="22" t="s">
        <v>903</v>
      </c>
      <c r="E949" s="15" t="s">
        <v>2290</v>
      </c>
      <c r="F949" s="23" t="s">
        <v>2315</v>
      </c>
      <c r="G949" s="16">
        <v>1</v>
      </c>
      <c r="H949" s="17">
        <v>5</v>
      </c>
      <c r="I949" s="18">
        <v>8.0000000000000002E-3</v>
      </c>
      <c r="J949" s="16" t="s">
        <v>2316</v>
      </c>
      <c r="K949" s="14" t="s">
        <v>17</v>
      </c>
      <c r="L949" s="44">
        <v>482</v>
      </c>
    </row>
    <row r="950" spans="1:12" ht="15" customHeight="1">
      <c r="A950" s="14" t="s">
        <v>868</v>
      </c>
      <c r="B950" s="22" t="s">
        <v>2289</v>
      </c>
      <c r="C950" s="34" t="s">
        <v>2249</v>
      </c>
      <c r="D950" s="22" t="s">
        <v>906</v>
      </c>
      <c r="E950" s="15" t="s">
        <v>2290</v>
      </c>
      <c r="F950" s="23" t="s">
        <v>2317</v>
      </c>
      <c r="G950" s="16">
        <v>1</v>
      </c>
      <c r="H950" s="17">
        <v>5</v>
      </c>
      <c r="I950" s="18">
        <v>8.0000000000000002E-3</v>
      </c>
      <c r="J950" s="16" t="s">
        <v>2318</v>
      </c>
      <c r="K950" s="14" t="s">
        <v>17</v>
      </c>
      <c r="L950" s="44">
        <v>512</v>
      </c>
    </row>
    <row r="951" spans="1:12" ht="15" customHeight="1">
      <c r="A951" s="14" t="s">
        <v>868</v>
      </c>
      <c r="B951" s="22" t="s">
        <v>2289</v>
      </c>
      <c r="C951" s="34" t="s">
        <v>2249</v>
      </c>
      <c r="D951" s="22" t="s">
        <v>909</v>
      </c>
      <c r="E951" s="15" t="s">
        <v>2290</v>
      </c>
      <c r="F951" s="23" t="s">
        <v>2319</v>
      </c>
      <c r="G951" s="16">
        <v>1</v>
      </c>
      <c r="H951" s="17">
        <v>5</v>
      </c>
      <c r="I951" s="18">
        <v>8.0000000000000002E-3</v>
      </c>
      <c r="J951" s="16" t="s">
        <v>2320</v>
      </c>
      <c r="K951" s="14" t="s">
        <v>17</v>
      </c>
      <c r="L951" s="44">
        <v>534</v>
      </c>
    </row>
    <row r="952" spans="1:12" ht="15" customHeight="1">
      <c r="A952" s="14" t="s">
        <v>868</v>
      </c>
      <c r="B952" s="22" t="s">
        <v>2289</v>
      </c>
      <c r="C952" s="34" t="s">
        <v>2249</v>
      </c>
      <c r="D952" s="22" t="s">
        <v>912</v>
      </c>
      <c r="E952" s="15" t="s">
        <v>2290</v>
      </c>
      <c r="F952" s="23" t="s">
        <v>2321</v>
      </c>
      <c r="G952" s="16">
        <v>1</v>
      </c>
      <c r="H952" s="17">
        <v>5</v>
      </c>
      <c r="I952" s="18">
        <v>8.0000000000000002E-3</v>
      </c>
      <c r="J952" s="16" t="s">
        <v>2322</v>
      </c>
      <c r="K952" s="14" t="s">
        <v>17</v>
      </c>
      <c r="L952" s="44">
        <v>565</v>
      </c>
    </row>
    <row r="953" spans="1:12" ht="15" customHeight="1">
      <c r="A953" s="14" t="s">
        <v>868</v>
      </c>
      <c r="B953" s="22" t="s">
        <v>2289</v>
      </c>
      <c r="C953" s="34" t="s">
        <v>2249</v>
      </c>
      <c r="D953" s="22" t="s">
        <v>915</v>
      </c>
      <c r="E953" s="15" t="s">
        <v>2290</v>
      </c>
      <c r="F953" s="23" t="s">
        <v>2323</v>
      </c>
      <c r="G953" s="16">
        <v>1</v>
      </c>
      <c r="H953" s="17">
        <v>5</v>
      </c>
      <c r="I953" s="18">
        <v>8.0000000000000002E-3</v>
      </c>
      <c r="J953" s="16" t="s">
        <v>2324</v>
      </c>
      <c r="K953" s="14" t="s">
        <v>17</v>
      </c>
      <c r="L953" s="44">
        <v>561</v>
      </c>
    </row>
    <row r="954" spans="1:12" ht="15" customHeight="1">
      <c r="A954" s="14" t="s">
        <v>868</v>
      </c>
      <c r="B954" s="22" t="s">
        <v>2289</v>
      </c>
      <c r="C954" s="34" t="s">
        <v>2249</v>
      </c>
      <c r="D954" s="22" t="s">
        <v>918</v>
      </c>
      <c r="E954" s="15" t="s">
        <v>2290</v>
      </c>
      <c r="F954" s="23" t="s">
        <v>2325</v>
      </c>
      <c r="G954" s="16">
        <v>1</v>
      </c>
      <c r="H954" s="17">
        <v>5</v>
      </c>
      <c r="I954" s="18">
        <v>1.4999999999999999E-2</v>
      </c>
      <c r="J954" s="16" t="s">
        <v>2326</v>
      </c>
      <c r="K954" s="14" t="s">
        <v>17</v>
      </c>
      <c r="L954" s="44">
        <v>671</v>
      </c>
    </row>
    <row r="955" spans="1:12" ht="15" customHeight="1">
      <c r="A955" s="14" t="s">
        <v>868</v>
      </c>
      <c r="B955" s="22" t="s">
        <v>2289</v>
      </c>
      <c r="C955" s="34" t="s">
        <v>2249</v>
      </c>
      <c r="D955" s="22" t="s">
        <v>921</v>
      </c>
      <c r="E955" s="15" t="s">
        <v>2290</v>
      </c>
      <c r="F955" s="23" t="s">
        <v>2327</v>
      </c>
      <c r="G955" s="16">
        <v>1</v>
      </c>
      <c r="H955" s="17">
        <v>6</v>
      </c>
      <c r="I955" s="18">
        <v>8.9999999999999993E-3</v>
      </c>
      <c r="J955" s="16" t="s">
        <v>2328</v>
      </c>
      <c r="K955" s="14" t="s">
        <v>17</v>
      </c>
      <c r="L955" s="44">
        <v>534</v>
      </c>
    </row>
    <row r="956" spans="1:12" ht="15" customHeight="1">
      <c r="A956" s="14" t="s">
        <v>868</v>
      </c>
      <c r="B956" s="22" t="s">
        <v>2289</v>
      </c>
      <c r="C956" s="34" t="s">
        <v>2249</v>
      </c>
      <c r="D956" s="22" t="s">
        <v>924</v>
      </c>
      <c r="E956" s="15" t="s">
        <v>2290</v>
      </c>
      <c r="F956" s="23" t="s">
        <v>2329</v>
      </c>
      <c r="G956" s="16">
        <v>1</v>
      </c>
      <c r="H956" s="17">
        <v>6</v>
      </c>
      <c r="I956" s="18">
        <v>8.9999999999999993E-3</v>
      </c>
      <c r="J956" s="16" t="s">
        <v>2330</v>
      </c>
      <c r="K956" s="14" t="s">
        <v>17</v>
      </c>
      <c r="L956" s="44">
        <v>645</v>
      </c>
    </row>
    <row r="957" spans="1:12" ht="15" customHeight="1">
      <c r="A957" s="14" t="s">
        <v>868</v>
      </c>
      <c r="B957" s="22" t="s">
        <v>2289</v>
      </c>
      <c r="C957" s="34" t="s">
        <v>2249</v>
      </c>
      <c r="D957" s="22" t="s">
        <v>927</v>
      </c>
      <c r="E957" s="15" t="s">
        <v>2290</v>
      </c>
      <c r="F957" s="23" t="s">
        <v>2331</v>
      </c>
      <c r="G957" s="16">
        <v>1</v>
      </c>
      <c r="H957" s="17">
        <v>6</v>
      </c>
      <c r="I957" s="18">
        <v>8.9999999999999993E-3</v>
      </c>
      <c r="J957" s="16" t="s">
        <v>2332</v>
      </c>
      <c r="K957" s="14" t="s">
        <v>17</v>
      </c>
      <c r="L957" s="44">
        <v>626</v>
      </c>
    </row>
    <row r="958" spans="1:12" ht="15" customHeight="1">
      <c r="A958" s="14" t="s">
        <v>868</v>
      </c>
      <c r="B958" s="22" t="s">
        <v>2289</v>
      </c>
      <c r="C958" s="34" t="s">
        <v>2249</v>
      </c>
      <c r="D958" s="22" t="s">
        <v>930</v>
      </c>
      <c r="E958" s="15" t="s">
        <v>2290</v>
      </c>
      <c r="F958" s="23" t="s">
        <v>2333</v>
      </c>
      <c r="G958" s="16">
        <v>1</v>
      </c>
      <c r="H958" s="17">
        <v>6</v>
      </c>
      <c r="I958" s="18">
        <v>8.9999999999999993E-3</v>
      </c>
      <c r="J958" s="16" t="s">
        <v>2334</v>
      </c>
      <c r="K958" s="14" t="s">
        <v>17</v>
      </c>
      <c r="L958" s="44">
        <v>658</v>
      </c>
    </row>
    <row r="959" spans="1:12" ht="15" customHeight="1">
      <c r="A959" s="14" t="s">
        <v>868</v>
      </c>
      <c r="B959" s="22" t="s">
        <v>2289</v>
      </c>
      <c r="C959" s="34" t="s">
        <v>2249</v>
      </c>
      <c r="D959" s="22" t="s">
        <v>933</v>
      </c>
      <c r="E959" s="15" t="s">
        <v>2290</v>
      </c>
      <c r="F959" s="23" t="s">
        <v>2335</v>
      </c>
      <c r="G959" s="16">
        <v>1</v>
      </c>
      <c r="H959" s="17">
        <v>6</v>
      </c>
      <c r="I959" s="18">
        <v>8.9999999999999993E-3</v>
      </c>
      <c r="J959" s="16" t="s">
        <v>2336</v>
      </c>
      <c r="K959" s="14" t="s">
        <v>17</v>
      </c>
      <c r="L959" s="44">
        <v>649</v>
      </c>
    </row>
    <row r="960" spans="1:12" ht="15" customHeight="1">
      <c r="A960" s="14" t="s">
        <v>868</v>
      </c>
      <c r="B960" s="22" t="s">
        <v>2289</v>
      </c>
      <c r="C960" s="34" t="s">
        <v>2249</v>
      </c>
      <c r="D960" s="22" t="s">
        <v>2266</v>
      </c>
      <c r="E960" s="15" t="s">
        <v>2290</v>
      </c>
      <c r="F960" s="23" t="s">
        <v>2337</v>
      </c>
      <c r="G960" s="16">
        <v>1</v>
      </c>
      <c r="H960" s="17">
        <v>6</v>
      </c>
      <c r="I960" s="18">
        <v>1.4E-2</v>
      </c>
      <c r="J960" s="16" t="s">
        <v>2338</v>
      </c>
      <c r="K960" s="14" t="s">
        <v>17</v>
      </c>
      <c r="L960" s="44">
        <v>750</v>
      </c>
    </row>
    <row r="961" spans="1:12" ht="15" customHeight="1">
      <c r="A961" s="14" t="s">
        <v>868</v>
      </c>
      <c r="B961" s="22" t="s">
        <v>2289</v>
      </c>
      <c r="C961" s="34" t="s">
        <v>2249</v>
      </c>
      <c r="D961" s="22" t="s">
        <v>939</v>
      </c>
      <c r="E961" s="15" t="s">
        <v>2290</v>
      </c>
      <c r="F961" s="23" t="s">
        <v>2339</v>
      </c>
      <c r="G961" s="16">
        <v>1</v>
      </c>
      <c r="H961" s="17">
        <v>8</v>
      </c>
      <c r="I961" s="18">
        <v>1.0999999999999999E-2</v>
      </c>
      <c r="J961" s="16" t="s">
        <v>2340</v>
      </c>
      <c r="K961" s="14" t="s">
        <v>17</v>
      </c>
      <c r="L961" s="44">
        <v>657</v>
      </c>
    </row>
    <row r="962" spans="1:12" ht="15" customHeight="1">
      <c r="A962" s="14" t="s">
        <v>868</v>
      </c>
      <c r="B962" s="22" t="s">
        <v>2289</v>
      </c>
      <c r="C962" s="34" t="s">
        <v>2249</v>
      </c>
      <c r="D962" s="22" t="s">
        <v>942</v>
      </c>
      <c r="E962" s="15" t="s">
        <v>2290</v>
      </c>
      <c r="F962" s="23" t="s">
        <v>2341</v>
      </c>
      <c r="G962" s="16">
        <v>1</v>
      </c>
      <c r="H962" s="17">
        <v>8</v>
      </c>
      <c r="I962" s="18">
        <v>1.0999999999999999E-2</v>
      </c>
      <c r="J962" s="16" t="s">
        <v>2342</v>
      </c>
      <c r="K962" s="14" t="s">
        <v>17</v>
      </c>
      <c r="L962" s="44">
        <v>822</v>
      </c>
    </row>
    <row r="963" spans="1:12" ht="15" customHeight="1">
      <c r="A963" s="14" t="s">
        <v>868</v>
      </c>
      <c r="B963" s="22" t="s">
        <v>2289</v>
      </c>
      <c r="C963" s="34" t="s">
        <v>2249</v>
      </c>
      <c r="D963" s="22" t="s">
        <v>945</v>
      </c>
      <c r="E963" s="15" t="s">
        <v>2290</v>
      </c>
      <c r="F963" s="23" t="s">
        <v>2343</v>
      </c>
      <c r="G963" s="16">
        <v>1</v>
      </c>
      <c r="H963" s="17">
        <v>8</v>
      </c>
      <c r="I963" s="18">
        <v>1.2999999999999999E-2</v>
      </c>
      <c r="J963" s="16" t="s">
        <v>2344</v>
      </c>
      <c r="K963" s="14" t="s">
        <v>17</v>
      </c>
      <c r="L963" s="44">
        <v>813</v>
      </c>
    </row>
    <row r="964" spans="1:12" ht="15" customHeight="1">
      <c r="A964" s="14" t="s">
        <v>868</v>
      </c>
      <c r="B964" s="22" t="s">
        <v>2289</v>
      </c>
      <c r="C964" s="34" t="s">
        <v>2249</v>
      </c>
      <c r="D964" s="22" t="s">
        <v>948</v>
      </c>
      <c r="E964" s="15" t="s">
        <v>2290</v>
      </c>
      <c r="F964" s="23" t="s">
        <v>2345</v>
      </c>
      <c r="G964" s="16">
        <v>1</v>
      </c>
      <c r="H964" s="17">
        <v>8</v>
      </c>
      <c r="I964" s="18">
        <v>1.2999999999999999E-2</v>
      </c>
      <c r="J964" s="16" t="s">
        <v>2346</v>
      </c>
      <c r="K964" s="14" t="s">
        <v>17</v>
      </c>
      <c r="L964" s="44">
        <v>843</v>
      </c>
    </row>
    <row r="965" spans="1:12" ht="15" customHeight="1">
      <c r="A965" s="14" t="s">
        <v>868</v>
      </c>
      <c r="B965" s="22" t="s">
        <v>2289</v>
      </c>
      <c r="C965" s="34" t="s">
        <v>2249</v>
      </c>
      <c r="D965" s="22" t="s">
        <v>951</v>
      </c>
      <c r="E965" s="15" t="s">
        <v>2290</v>
      </c>
      <c r="F965" s="23" t="s">
        <v>2347</v>
      </c>
      <c r="G965" s="16">
        <v>1</v>
      </c>
      <c r="H965" s="17">
        <v>8</v>
      </c>
      <c r="I965" s="18">
        <v>1.2999999999999999E-2</v>
      </c>
      <c r="J965" s="16" t="s">
        <v>2348</v>
      </c>
      <c r="K965" s="14" t="s">
        <v>17</v>
      </c>
      <c r="L965" s="44">
        <v>825</v>
      </c>
    </row>
    <row r="966" spans="1:12" ht="15" customHeight="1">
      <c r="A966" s="14" t="s">
        <v>868</v>
      </c>
      <c r="B966" s="22" t="s">
        <v>2289</v>
      </c>
      <c r="C966" s="34" t="s">
        <v>2249</v>
      </c>
      <c r="D966" s="22" t="s">
        <v>954</v>
      </c>
      <c r="E966" s="15" t="s">
        <v>2290</v>
      </c>
      <c r="F966" s="23" t="s">
        <v>2349</v>
      </c>
      <c r="G966" s="16">
        <v>1</v>
      </c>
      <c r="H966" s="17">
        <v>7</v>
      </c>
      <c r="I966" s="18">
        <v>1.9E-2</v>
      </c>
      <c r="J966" s="16" t="s">
        <v>2350</v>
      </c>
      <c r="K966" s="14" t="s">
        <v>17</v>
      </c>
      <c r="L966" s="44">
        <v>1036</v>
      </c>
    </row>
    <row r="967" spans="1:12" ht="15" customHeight="1">
      <c r="A967" s="14" t="s">
        <v>868</v>
      </c>
      <c r="B967" s="22" t="s">
        <v>2289</v>
      </c>
      <c r="C967" s="34" t="s">
        <v>2249</v>
      </c>
      <c r="D967" s="22" t="s">
        <v>957</v>
      </c>
      <c r="E967" s="15" t="s">
        <v>2290</v>
      </c>
      <c r="F967" s="23" t="s">
        <v>2351</v>
      </c>
      <c r="G967" s="16">
        <v>1</v>
      </c>
      <c r="H967" s="17">
        <v>4</v>
      </c>
      <c r="I967" s="18">
        <v>7.0000000000000001E-3</v>
      </c>
      <c r="J967" s="16" t="s">
        <v>2352</v>
      </c>
      <c r="K967" s="14" t="s">
        <v>17</v>
      </c>
      <c r="L967" s="44">
        <v>438</v>
      </c>
    </row>
    <row r="968" spans="1:12" ht="15" customHeight="1">
      <c r="A968" s="14" t="s">
        <v>868</v>
      </c>
      <c r="B968" s="22" t="s">
        <v>2289</v>
      </c>
      <c r="C968" s="34" t="s">
        <v>2249</v>
      </c>
      <c r="D968" s="22" t="s">
        <v>960</v>
      </c>
      <c r="E968" s="15" t="s">
        <v>2290</v>
      </c>
      <c r="F968" s="23" t="s">
        <v>2353</v>
      </c>
      <c r="G968" s="16">
        <v>1</v>
      </c>
      <c r="H968" s="17">
        <v>1</v>
      </c>
      <c r="I968" s="18">
        <v>2E-3</v>
      </c>
      <c r="J968" s="16" t="s">
        <v>2354</v>
      </c>
      <c r="K968" s="14" t="s">
        <v>17</v>
      </c>
      <c r="L968" s="44">
        <v>134</v>
      </c>
    </row>
    <row r="969" spans="1:12" ht="15" customHeight="1">
      <c r="A969" s="14" t="s">
        <v>868</v>
      </c>
      <c r="B969" s="22" t="s">
        <v>2289</v>
      </c>
      <c r="C969" s="34" t="s">
        <v>2249</v>
      </c>
      <c r="D969" s="22" t="s">
        <v>963</v>
      </c>
      <c r="E969" s="15" t="s">
        <v>2290</v>
      </c>
      <c r="F969" s="23" t="s">
        <v>2355</v>
      </c>
      <c r="G969" s="16">
        <v>1</v>
      </c>
      <c r="H969" s="17">
        <v>2</v>
      </c>
      <c r="I969" s="18">
        <v>2E-3</v>
      </c>
      <c r="J969" s="16" t="s">
        <v>2356</v>
      </c>
      <c r="K969" s="14" t="s">
        <v>17</v>
      </c>
      <c r="L969" s="44">
        <v>168</v>
      </c>
    </row>
    <row r="970" spans="1:12" ht="15" customHeight="1">
      <c r="A970" s="14" t="s">
        <v>868</v>
      </c>
      <c r="B970" s="22" t="s">
        <v>2289</v>
      </c>
      <c r="C970" s="34" t="s">
        <v>2249</v>
      </c>
      <c r="D970" s="22" t="s">
        <v>966</v>
      </c>
      <c r="E970" s="15" t="s">
        <v>2290</v>
      </c>
      <c r="F970" s="23" t="s">
        <v>2357</v>
      </c>
      <c r="G970" s="16">
        <v>1</v>
      </c>
      <c r="H970" s="17">
        <v>3</v>
      </c>
      <c r="I970" s="18">
        <v>4.0000000000000001E-3</v>
      </c>
      <c r="J970" s="16" t="s">
        <v>2358</v>
      </c>
      <c r="K970" s="14" t="s">
        <v>17</v>
      </c>
      <c r="L970" s="44">
        <v>276</v>
      </c>
    </row>
    <row r="971" spans="1:12" ht="15" customHeight="1">
      <c r="A971" s="14" t="s">
        <v>868</v>
      </c>
      <c r="B971" s="22" t="s">
        <v>2289</v>
      </c>
      <c r="C971" s="34" t="s">
        <v>2249</v>
      </c>
      <c r="D971" s="22" t="s">
        <v>969</v>
      </c>
      <c r="E971" s="15" t="s">
        <v>2290</v>
      </c>
      <c r="F971" s="23" t="s">
        <v>2359</v>
      </c>
      <c r="G971" s="16">
        <v>1</v>
      </c>
      <c r="H971" s="17">
        <v>3</v>
      </c>
      <c r="I971" s="18">
        <v>8.0000000000000002E-3</v>
      </c>
      <c r="J971" s="16" t="s">
        <v>2360</v>
      </c>
      <c r="K971" s="14" t="s">
        <v>17</v>
      </c>
      <c r="L971" s="44">
        <v>344</v>
      </c>
    </row>
    <row r="972" spans="1:12" ht="15" customHeight="1">
      <c r="A972" s="14" t="s">
        <v>868</v>
      </c>
      <c r="B972" s="22" t="s">
        <v>2289</v>
      </c>
      <c r="C972" s="34" t="s">
        <v>2249</v>
      </c>
      <c r="D972" s="22" t="s">
        <v>972</v>
      </c>
      <c r="E972" s="15" t="s">
        <v>2290</v>
      </c>
      <c r="F972" s="23" t="s">
        <v>2361</v>
      </c>
      <c r="G972" s="16">
        <v>1</v>
      </c>
      <c r="H972" s="17">
        <v>3</v>
      </c>
      <c r="I972" s="18">
        <v>5.0000000000000001E-3</v>
      </c>
      <c r="J972" s="16" t="s">
        <v>2362</v>
      </c>
      <c r="K972" s="14" t="s">
        <v>17</v>
      </c>
      <c r="L972" s="44">
        <v>325</v>
      </c>
    </row>
    <row r="973" spans="1:12" ht="15" customHeight="1">
      <c r="A973" s="14" t="s">
        <v>868</v>
      </c>
      <c r="B973" s="22" t="s">
        <v>2289</v>
      </c>
      <c r="C973" s="34" t="s">
        <v>2249</v>
      </c>
      <c r="D973" s="22" t="s">
        <v>975</v>
      </c>
      <c r="E973" s="15" t="s">
        <v>2290</v>
      </c>
      <c r="F973" s="23" t="s">
        <v>2363</v>
      </c>
      <c r="G973" s="16">
        <v>1</v>
      </c>
      <c r="H973" s="17">
        <v>3</v>
      </c>
      <c r="I973" s="18">
        <v>8.9999999999999993E-3</v>
      </c>
      <c r="J973" s="16" t="s">
        <v>2364</v>
      </c>
      <c r="K973" s="14" t="s">
        <v>17</v>
      </c>
      <c r="L973" s="44">
        <v>406</v>
      </c>
    </row>
    <row r="974" spans="1:12" ht="15" customHeight="1">
      <c r="A974" s="14" t="s">
        <v>868</v>
      </c>
      <c r="B974" s="22" t="s">
        <v>2289</v>
      </c>
      <c r="C974" s="34" t="s">
        <v>2249</v>
      </c>
      <c r="D974" s="22" t="s">
        <v>978</v>
      </c>
      <c r="E974" s="15" t="s">
        <v>2290</v>
      </c>
      <c r="F974" s="23" t="s">
        <v>2365</v>
      </c>
      <c r="G974" s="16">
        <v>1</v>
      </c>
      <c r="H974" s="17">
        <v>4</v>
      </c>
      <c r="I974" s="18">
        <v>6.0000000000000001E-3</v>
      </c>
      <c r="J974" s="16" t="s">
        <v>2366</v>
      </c>
      <c r="K974" s="14" t="s">
        <v>17</v>
      </c>
      <c r="L974" s="44">
        <v>415</v>
      </c>
    </row>
    <row r="975" spans="1:12" ht="15" customHeight="1">
      <c r="A975" s="14" t="s">
        <v>868</v>
      </c>
      <c r="B975" s="22" t="s">
        <v>2289</v>
      </c>
      <c r="C975" s="34" t="s">
        <v>2249</v>
      </c>
      <c r="D975" s="22" t="s">
        <v>981</v>
      </c>
      <c r="E975" s="15" t="s">
        <v>2290</v>
      </c>
      <c r="F975" s="23" t="s">
        <v>2367</v>
      </c>
      <c r="G975" s="16">
        <v>1</v>
      </c>
      <c r="H975" s="17">
        <v>4</v>
      </c>
      <c r="I975" s="18">
        <v>1.2E-2</v>
      </c>
      <c r="J975" s="16" t="s">
        <v>2368</v>
      </c>
      <c r="K975" s="14" t="s">
        <v>17</v>
      </c>
      <c r="L975" s="44">
        <v>532</v>
      </c>
    </row>
    <row r="976" spans="1:12" ht="15" customHeight="1">
      <c r="A976" s="14" t="s">
        <v>868</v>
      </c>
      <c r="B976" s="22" t="s">
        <v>2289</v>
      </c>
      <c r="C976" s="34" t="s">
        <v>2249</v>
      </c>
      <c r="D976" s="22" t="s">
        <v>984</v>
      </c>
      <c r="E976" s="15" t="s">
        <v>2290</v>
      </c>
      <c r="F976" s="23" t="s">
        <v>2369</v>
      </c>
      <c r="G976" s="16">
        <v>1</v>
      </c>
      <c r="H976" s="17">
        <v>7</v>
      </c>
      <c r="I976" s="18">
        <v>1.0999999999999999E-2</v>
      </c>
      <c r="J976" s="16" t="s">
        <v>2370</v>
      </c>
      <c r="K976" s="14" t="s">
        <v>17</v>
      </c>
      <c r="L976" s="44">
        <v>678</v>
      </c>
    </row>
    <row r="977" spans="1:12" ht="15" customHeight="1">
      <c r="A977" s="14" t="s">
        <v>868</v>
      </c>
      <c r="B977" s="22" t="s">
        <v>2289</v>
      </c>
      <c r="C977" s="34" t="s">
        <v>2249</v>
      </c>
      <c r="D977" s="22" t="s">
        <v>987</v>
      </c>
      <c r="E977" s="15" t="s">
        <v>2290</v>
      </c>
      <c r="F977" s="23" t="s">
        <v>2371</v>
      </c>
      <c r="G977" s="16">
        <v>1</v>
      </c>
      <c r="H977" s="17">
        <v>7</v>
      </c>
      <c r="I977" s="18">
        <v>2.1999999999999999E-2</v>
      </c>
      <c r="J977" s="16" t="s">
        <v>2372</v>
      </c>
      <c r="K977" s="14" t="s">
        <v>17</v>
      </c>
      <c r="L977" s="44">
        <v>991</v>
      </c>
    </row>
    <row r="978" spans="1:12" ht="15" customHeight="1">
      <c r="A978" s="14" t="s">
        <v>868</v>
      </c>
      <c r="B978" s="22" t="s">
        <v>2373</v>
      </c>
      <c r="C978" s="34" t="s">
        <v>2374</v>
      </c>
      <c r="D978" s="22" t="s">
        <v>2250</v>
      </c>
      <c r="E978" s="15" t="s">
        <v>2375</v>
      </c>
      <c r="F978" s="23" t="s">
        <v>2376</v>
      </c>
      <c r="G978" s="16">
        <v>1</v>
      </c>
      <c r="H978" s="17">
        <v>3</v>
      </c>
      <c r="I978" s="18">
        <v>5.0000000000000001E-3</v>
      </c>
      <c r="J978" s="16" t="s">
        <v>2377</v>
      </c>
      <c r="K978" s="14" t="s">
        <v>17</v>
      </c>
      <c r="L978" s="44">
        <v>303</v>
      </c>
    </row>
    <row r="979" spans="1:12" ht="15" customHeight="1">
      <c r="A979" s="14" t="s">
        <v>868</v>
      </c>
      <c r="B979" s="22" t="s">
        <v>2373</v>
      </c>
      <c r="C979" s="34" t="s">
        <v>2374</v>
      </c>
      <c r="D979" s="22" t="s">
        <v>870</v>
      </c>
      <c r="E979" s="15" t="s">
        <v>2375</v>
      </c>
      <c r="F979" s="23" t="s">
        <v>2378</v>
      </c>
      <c r="G979" s="16">
        <v>1</v>
      </c>
      <c r="H979" s="17">
        <v>3</v>
      </c>
      <c r="I979" s="18">
        <v>6.0000000000000001E-3</v>
      </c>
      <c r="J979" s="16" t="s">
        <v>2379</v>
      </c>
      <c r="K979" s="14" t="s">
        <v>17</v>
      </c>
      <c r="L979" s="44">
        <v>338</v>
      </c>
    </row>
    <row r="980" spans="1:12" ht="15" customHeight="1">
      <c r="A980" s="14" t="s">
        <v>868</v>
      </c>
      <c r="B980" s="22" t="s">
        <v>2373</v>
      </c>
      <c r="C980" s="34" t="s">
        <v>2374</v>
      </c>
      <c r="D980" s="22" t="s">
        <v>873</v>
      </c>
      <c r="E980" s="15" t="s">
        <v>2375</v>
      </c>
      <c r="F980" s="23" t="s">
        <v>2380</v>
      </c>
      <c r="G980" s="16">
        <v>1</v>
      </c>
      <c r="H980" s="17">
        <v>3</v>
      </c>
      <c r="I980" s="18">
        <v>5.0000000000000001E-3</v>
      </c>
      <c r="J980" s="16" t="s">
        <v>2381</v>
      </c>
      <c r="K980" s="14" t="s">
        <v>17</v>
      </c>
      <c r="L980" s="44">
        <v>353</v>
      </c>
    </row>
    <row r="981" spans="1:12" ht="15" customHeight="1">
      <c r="A981" s="14" t="s">
        <v>868</v>
      </c>
      <c r="B981" s="22" t="s">
        <v>2373</v>
      </c>
      <c r="C981" s="34" t="s">
        <v>2374</v>
      </c>
      <c r="D981" s="22" t="s">
        <v>876</v>
      </c>
      <c r="E981" s="15" t="s">
        <v>2375</v>
      </c>
      <c r="F981" s="23" t="s">
        <v>2382</v>
      </c>
      <c r="G981" s="16">
        <v>1</v>
      </c>
      <c r="H981" s="17">
        <v>3</v>
      </c>
      <c r="I981" s="18">
        <v>5.0000000000000001E-3</v>
      </c>
      <c r="J981" s="16" t="s">
        <v>2383</v>
      </c>
      <c r="K981" s="14" t="s">
        <v>17</v>
      </c>
      <c r="L981" s="44">
        <v>396</v>
      </c>
    </row>
    <row r="982" spans="1:12" ht="15" customHeight="1">
      <c r="A982" s="14" t="s">
        <v>868</v>
      </c>
      <c r="B982" s="22" t="s">
        <v>2373</v>
      </c>
      <c r="C982" s="34" t="s">
        <v>2374</v>
      </c>
      <c r="D982" s="22" t="s">
        <v>879</v>
      </c>
      <c r="E982" s="15" t="s">
        <v>2375</v>
      </c>
      <c r="F982" s="23" t="s">
        <v>2384</v>
      </c>
      <c r="G982" s="16">
        <v>1</v>
      </c>
      <c r="H982" s="17">
        <v>3</v>
      </c>
      <c r="I982" s="18">
        <v>5.0000000000000001E-3</v>
      </c>
      <c r="J982" s="16" t="s">
        <v>2385</v>
      </c>
      <c r="K982" s="14" t="s">
        <v>17</v>
      </c>
      <c r="L982" s="44">
        <v>413</v>
      </c>
    </row>
    <row r="983" spans="1:12" ht="15" customHeight="1">
      <c r="A983" s="14" t="s">
        <v>868</v>
      </c>
      <c r="B983" s="22" t="s">
        <v>2373</v>
      </c>
      <c r="C983" s="34" t="s">
        <v>2374</v>
      </c>
      <c r="D983" s="22" t="s">
        <v>882</v>
      </c>
      <c r="E983" s="15" t="s">
        <v>2375</v>
      </c>
      <c r="F983" s="23" t="s">
        <v>2386</v>
      </c>
      <c r="G983" s="16">
        <v>1</v>
      </c>
      <c r="H983" s="17">
        <v>3</v>
      </c>
      <c r="I983" s="18">
        <v>8.9999999999999993E-3</v>
      </c>
      <c r="J983" s="16" t="s">
        <v>2387</v>
      </c>
      <c r="K983" s="14" t="s">
        <v>17</v>
      </c>
      <c r="L983" s="44">
        <v>387</v>
      </c>
    </row>
    <row r="984" spans="1:12" ht="15" customHeight="1">
      <c r="A984" s="14" t="s">
        <v>868</v>
      </c>
      <c r="B984" s="22" t="s">
        <v>2373</v>
      </c>
      <c r="C984" s="34" t="s">
        <v>2374</v>
      </c>
      <c r="D984" s="22" t="s">
        <v>885</v>
      </c>
      <c r="E984" s="15" t="s">
        <v>2375</v>
      </c>
      <c r="F984" s="23" t="s">
        <v>2388</v>
      </c>
      <c r="G984" s="16">
        <v>1</v>
      </c>
      <c r="H984" s="17">
        <v>4</v>
      </c>
      <c r="I984" s="18">
        <v>6.0000000000000001E-3</v>
      </c>
      <c r="J984" s="16" t="s">
        <v>2389</v>
      </c>
      <c r="K984" s="14" t="s">
        <v>17</v>
      </c>
      <c r="L984" s="44">
        <v>387</v>
      </c>
    </row>
    <row r="985" spans="1:12" ht="15" customHeight="1">
      <c r="A985" s="14" t="s">
        <v>868</v>
      </c>
      <c r="B985" s="22" t="s">
        <v>2373</v>
      </c>
      <c r="C985" s="34" t="s">
        <v>2374</v>
      </c>
      <c r="D985" s="22" t="s">
        <v>888</v>
      </c>
      <c r="E985" s="15" t="s">
        <v>2375</v>
      </c>
      <c r="F985" s="23" t="s">
        <v>2390</v>
      </c>
      <c r="G985" s="16">
        <v>1</v>
      </c>
      <c r="H985" s="17">
        <v>4</v>
      </c>
      <c r="I985" s="18">
        <v>8.0000000000000002E-3</v>
      </c>
      <c r="J985" s="16" t="s">
        <v>2391</v>
      </c>
      <c r="K985" s="14" t="s">
        <v>17</v>
      </c>
      <c r="L985" s="44">
        <v>424</v>
      </c>
    </row>
    <row r="986" spans="1:12" ht="15" customHeight="1">
      <c r="A986" s="14" t="s">
        <v>868</v>
      </c>
      <c r="B986" s="22" t="s">
        <v>2373</v>
      </c>
      <c r="C986" s="34" t="s">
        <v>2374</v>
      </c>
      <c r="D986" s="22" t="s">
        <v>891</v>
      </c>
      <c r="E986" s="15" t="s">
        <v>2375</v>
      </c>
      <c r="F986" s="23" t="s">
        <v>2392</v>
      </c>
      <c r="G986" s="16">
        <v>1</v>
      </c>
      <c r="H986" s="17">
        <v>4</v>
      </c>
      <c r="I986" s="18">
        <v>6.0000000000000001E-3</v>
      </c>
      <c r="J986" s="16" t="s">
        <v>2393</v>
      </c>
      <c r="K986" s="14" t="s">
        <v>17</v>
      </c>
      <c r="L986" s="44">
        <v>442</v>
      </c>
    </row>
    <row r="987" spans="1:12" ht="15" customHeight="1">
      <c r="A987" s="14" t="s">
        <v>868</v>
      </c>
      <c r="B987" s="22" t="s">
        <v>2373</v>
      </c>
      <c r="C987" s="34" t="s">
        <v>2374</v>
      </c>
      <c r="D987" s="22" t="s">
        <v>894</v>
      </c>
      <c r="E987" s="15" t="s">
        <v>2375</v>
      </c>
      <c r="F987" s="23" t="s">
        <v>2394</v>
      </c>
      <c r="G987" s="16">
        <v>1</v>
      </c>
      <c r="H987" s="17">
        <v>3</v>
      </c>
      <c r="I987" s="18">
        <v>6.0000000000000001E-3</v>
      </c>
      <c r="J987" s="16" t="s">
        <v>2395</v>
      </c>
      <c r="K987" s="14" t="s">
        <v>17</v>
      </c>
      <c r="L987" s="44">
        <v>485</v>
      </c>
    </row>
    <row r="988" spans="1:12" ht="15" customHeight="1">
      <c r="A988" s="14" t="s">
        <v>868</v>
      </c>
      <c r="B988" s="22" t="s">
        <v>2373</v>
      </c>
      <c r="C988" s="34" t="s">
        <v>2374</v>
      </c>
      <c r="D988" s="22" t="s">
        <v>897</v>
      </c>
      <c r="E988" s="15" t="s">
        <v>2375</v>
      </c>
      <c r="F988" s="23" t="s">
        <v>2396</v>
      </c>
      <c r="G988" s="16">
        <v>1</v>
      </c>
      <c r="H988" s="17">
        <v>4</v>
      </c>
      <c r="I988" s="18">
        <v>6.0000000000000001E-3</v>
      </c>
      <c r="J988" s="16" t="s">
        <v>2397</v>
      </c>
      <c r="K988" s="14" t="s">
        <v>17</v>
      </c>
      <c r="L988" s="44">
        <v>497</v>
      </c>
    </row>
    <row r="989" spans="1:12" ht="15" customHeight="1">
      <c r="A989" s="14" t="s">
        <v>868</v>
      </c>
      <c r="B989" s="22" t="s">
        <v>2373</v>
      </c>
      <c r="C989" s="34" t="s">
        <v>2374</v>
      </c>
      <c r="D989" s="22" t="s">
        <v>900</v>
      </c>
      <c r="E989" s="15" t="s">
        <v>2375</v>
      </c>
      <c r="F989" s="23" t="s">
        <v>2398</v>
      </c>
      <c r="G989" s="16">
        <v>1</v>
      </c>
      <c r="H989" s="17">
        <v>4</v>
      </c>
      <c r="I989" s="18">
        <v>1.2E-2</v>
      </c>
      <c r="J989" s="16" t="s">
        <v>2399</v>
      </c>
      <c r="K989" s="14" t="s">
        <v>17</v>
      </c>
      <c r="L989" s="44">
        <v>530</v>
      </c>
    </row>
    <row r="990" spans="1:12" ht="15" customHeight="1">
      <c r="A990" s="14" t="s">
        <v>868</v>
      </c>
      <c r="B990" s="22" t="s">
        <v>2373</v>
      </c>
      <c r="C990" s="34" t="s">
        <v>2374</v>
      </c>
      <c r="D990" s="22" t="s">
        <v>903</v>
      </c>
      <c r="E990" s="15" t="s">
        <v>2375</v>
      </c>
      <c r="F990" s="23" t="s">
        <v>2400</v>
      </c>
      <c r="G990" s="16">
        <v>1</v>
      </c>
      <c r="H990" s="17">
        <v>5</v>
      </c>
      <c r="I990" s="18">
        <v>8.0000000000000002E-3</v>
      </c>
      <c r="J990" s="16" t="s">
        <v>2401</v>
      </c>
      <c r="K990" s="14" t="s">
        <v>17</v>
      </c>
      <c r="L990" s="44">
        <v>473</v>
      </c>
    </row>
    <row r="991" spans="1:12" ht="15" customHeight="1">
      <c r="A991" s="14" t="s">
        <v>868</v>
      </c>
      <c r="B991" s="22" t="s">
        <v>2373</v>
      </c>
      <c r="C991" s="34" t="s">
        <v>2374</v>
      </c>
      <c r="D991" s="22" t="s">
        <v>906</v>
      </c>
      <c r="E991" s="15" t="s">
        <v>2375</v>
      </c>
      <c r="F991" s="23" t="s">
        <v>2402</v>
      </c>
      <c r="G991" s="16">
        <v>1</v>
      </c>
      <c r="H991" s="17">
        <v>5</v>
      </c>
      <c r="I991" s="18">
        <v>0.01</v>
      </c>
      <c r="J991" s="16" t="s">
        <v>2403</v>
      </c>
      <c r="K991" s="14" t="s">
        <v>17</v>
      </c>
      <c r="L991" s="44">
        <v>508</v>
      </c>
    </row>
    <row r="992" spans="1:12" ht="15" customHeight="1">
      <c r="A992" s="14" t="s">
        <v>868</v>
      </c>
      <c r="B992" s="22" t="s">
        <v>2373</v>
      </c>
      <c r="C992" s="34" t="s">
        <v>2374</v>
      </c>
      <c r="D992" s="22" t="s">
        <v>909</v>
      </c>
      <c r="E992" s="15" t="s">
        <v>2375</v>
      </c>
      <c r="F992" s="23" t="s">
        <v>2404</v>
      </c>
      <c r="G992" s="16">
        <v>1</v>
      </c>
      <c r="H992" s="17">
        <v>5</v>
      </c>
      <c r="I992" s="18">
        <v>8.0000000000000002E-3</v>
      </c>
      <c r="J992" s="16" t="s">
        <v>2405</v>
      </c>
      <c r="K992" s="14" t="s">
        <v>17</v>
      </c>
      <c r="L992" s="44">
        <v>529</v>
      </c>
    </row>
    <row r="993" spans="1:12" ht="15" customHeight="1">
      <c r="A993" s="14" t="s">
        <v>868</v>
      </c>
      <c r="B993" s="22" t="s">
        <v>2373</v>
      </c>
      <c r="C993" s="34" t="s">
        <v>2374</v>
      </c>
      <c r="D993" s="22" t="s">
        <v>912</v>
      </c>
      <c r="E993" s="15" t="s">
        <v>2375</v>
      </c>
      <c r="F993" s="23" t="s">
        <v>2406</v>
      </c>
      <c r="G993" s="16">
        <v>1</v>
      </c>
      <c r="H993" s="17">
        <v>5</v>
      </c>
      <c r="I993" s="18">
        <v>8.0000000000000002E-3</v>
      </c>
      <c r="J993" s="16" t="s">
        <v>2407</v>
      </c>
      <c r="K993" s="14" t="s">
        <v>17</v>
      </c>
      <c r="L993" s="44">
        <v>570</v>
      </c>
    </row>
    <row r="994" spans="1:12" ht="15" customHeight="1">
      <c r="A994" s="14" t="s">
        <v>868</v>
      </c>
      <c r="B994" s="22" t="s">
        <v>2373</v>
      </c>
      <c r="C994" s="34" t="s">
        <v>2374</v>
      </c>
      <c r="D994" s="22" t="s">
        <v>915</v>
      </c>
      <c r="E994" s="15" t="s">
        <v>2375</v>
      </c>
      <c r="F994" s="23" t="s">
        <v>2408</v>
      </c>
      <c r="G994" s="16">
        <v>1</v>
      </c>
      <c r="H994" s="17">
        <v>5</v>
      </c>
      <c r="I994" s="18">
        <v>8.9999999999999993E-3</v>
      </c>
      <c r="J994" s="16" t="s">
        <v>2409</v>
      </c>
      <c r="K994" s="14" t="s">
        <v>17</v>
      </c>
      <c r="L994" s="44">
        <v>574</v>
      </c>
    </row>
    <row r="995" spans="1:12" ht="15" customHeight="1">
      <c r="A995" s="14" t="s">
        <v>868</v>
      </c>
      <c r="B995" s="22" t="s">
        <v>2373</v>
      </c>
      <c r="C995" s="34" t="s">
        <v>2374</v>
      </c>
      <c r="D995" s="22" t="s">
        <v>918</v>
      </c>
      <c r="E995" s="15" t="s">
        <v>2375</v>
      </c>
      <c r="F995" s="23" t="s">
        <v>2410</v>
      </c>
      <c r="G995" s="16">
        <v>1</v>
      </c>
      <c r="H995" s="17">
        <v>5</v>
      </c>
      <c r="I995" s="18">
        <v>1.4999999999999999E-2</v>
      </c>
      <c r="J995" s="16" t="s">
        <v>2411</v>
      </c>
      <c r="K995" s="14" t="s">
        <v>17</v>
      </c>
      <c r="L995" s="44">
        <v>663</v>
      </c>
    </row>
    <row r="996" spans="1:12" ht="15" customHeight="1">
      <c r="A996" s="14" t="s">
        <v>868</v>
      </c>
      <c r="B996" s="22" t="s">
        <v>2373</v>
      </c>
      <c r="C996" s="34" t="s">
        <v>2374</v>
      </c>
      <c r="D996" s="22" t="s">
        <v>921</v>
      </c>
      <c r="E996" s="15" t="s">
        <v>2375</v>
      </c>
      <c r="F996" s="23" t="s">
        <v>2412</v>
      </c>
      <c r="G996" s="16">
        <v>1</v>
      </c>
      <c r="H996" s="17">
        <v>6</v>
      </c>
      <c r="I996" s="18">
        <v>8.9999999999999993E-3</v>
      </c>
      <c r="J996" s="16" t="s">
        <v>2413</v>
      </c>
      <c r="K996" s="14" t="s">
        <v>17</v>
      </c>
      <c r="L996" s="44">
        <v>528</v>
      </c>
    </row>
    <row r="997" spans="1:12" ht="15" customHeight="1">
      <c r="A997" s="14" t="s">
        <v>868</v>
      </c>
      <c r="B997" s="22" t="s">
        <v>2373</v>
      </c>
      <c r="C997" s="34" t="s">
        <v>2374</v>
      </c>
      <c r="D997" s="22" t="s">
        <v>924</v>
      </c>
      <c r="E997" s="15" t="s">
        <v>2375</v>
      </c>
      <c r="F997" s="23" t="s">
        <v>2414</v>
      </c>
      <c r="G997" s="16">
        <v>1</v>
      </c>
      <c r="H997" s="17">
        <v>6</v>
      </c>
      <c r="I997" s="18">
        <v>8.9999999999999993E-3</v>
      </c>
      <c r="J997" s="16" t="s">
        <v>2415</v>
      </c>
      <c r="K997" s="14" t="s">
        <v>17</v>
      </c>
      <c r="L997" s="44">
        <v>653</v>
      </c>
    </row>
    <row r="998" spans="1:12" ht="15" customHeight="1">
      <c r="A998" s="14" t="s">
        <v>868</v>
      </c>
      <c r="B998" s="22" t="s">
        <v>2373</v>
      </c>
      <c r="C998" s="34" t="s">
        <v>2374</v>
      </c>
      <c r="D998" s="22" t="s">
        <v>927</v>
      </c>
      <c r="E998" s="15" t="s">
        <v>2375</v>
      </c>
      <c r="F998" s="23" t="s">
        <v>2416</v>
      </c>
      <c r="G998" s="16">
        <v>1</v>
      </c>
      <c r="H998" s="17">
        <v>6</v>
      </c>
      <c r="I998" s="18">
        <v>8.9999999999999993E-3</v>
      </c>
      <c r="J998" s="16" t="s">
        <v>2417</v>
      </c>
      <c r="K998" s="14" t="s">
        <v>17</v>
      </c>
      <c r="L998" s="44">
        <v>616</v>
      </c>
    </row>
    <row r="999" spans="1:12" ht="15" customHeight="1">
      <c r="A999" s="14" t="s">
        <v>868</v>
      </c>
      <c r="B999" s="22" t="s">
        <v>2373</v>
      </c>
      <c r="C999" s="34" t="s">
        <v>2374</v>
      </c>
      <c r="D999" s="22" t="s">
        <v>930</v>
      </c>
      <c r="E999" s="15" t="s">
        <v>2375</v>
      </c>
      <c r="F999" s="23" t="s">
        <v>2418</v>
      </c>
      <c r="G999" s="16">
        <v>1</v>
      </c>
      <c r="H999" s="17">
        <v>6</v>
      </c>
      <c r="I999" s="18">
        <v>8.9999999999999993E-3</v>
      </c>
      <c r="J999" s="16" t="s">
        <v>2419</v>
      </c>
      <c r="K999" s="14" t="s">
        <v>17</v>
      </c>
      <c r="L999" s="44">
        <v>655</v>
      </c>
    </row>
    <row r="1000" spans="1:12" ht="15" customHeight="1">
      <c r="A1000" s="14" t="s">
        <v>868</v>
      </c>
      <c r="B1000" s="22" t="s">
        <v>2373</v>
      </c>
      <c r="C1000" s="34" t="s">
        <v>2374</v>
      </c>
      <c r="D1000" s="22" t="s">
        <v>933</v>
      </c>
      <c r="E1000" s="15" t="s">
        <v>2375</v>
      </c>
      <c r="F1000" s="23" t="s">
        <v>2420</v>
      </c>
      <c r="G1000" s="16">
        <v>1</v>
      </c>
      <c r="H1000" s="17">
        <v>6</v>
      </c>
      <c r="I1000" s="18">
        <v>8.9999999999999993E-3</v>
      </c>
      <c r="J1000" s="16" t="s">
        <v>2421</v>
      </c>
      <c r="K1000" s="14" t="s">
        <v>17</v>
      </c>
      <c r="L1000" s="44">
        <v>656</v>
      </c>
    </row>
    <row r="1001" spans="1:12" ht="15" customHeight="1">
      <c r="A1001" s="14" t="s">
        <v>868</v>
      </c>
      <c r="B1001" s="22" t="s">
        <v>2373</v>
      </c>
      <c r="C1001" s="34" t="s">
        <v>2374</v>
      </c>
      <c r="D1001" s="22" t="s">
        <v>936</v>
      </c>
      <c r="E1001" s="15" t="s">
        <v>2375</v>
      </c>
      <c r="F1001" s="23" t="s">
        <v>2422</v>
      </c>
      <c r="G1001" s="16">
        <v>1</v>
      </c>
      <c r="H1001" s="17">
        <v>6</v>
      </c>
      <c r="I1001" s="18">
        <v>1.4E-2</v>
      </c>
      <c r="J1001" s="16" t="s">
        <v>2423</v>
      </c>
      <c r="K1001" s="14" t="s">
        <v>17</v>
      </c>
      <c r="L1001" s="44">
        <v>744</v>
      </c>
    </row>
    <row r="1002" spans="1:12" ht="15" customHeight="1">
      <c r="A1002" s="14" t="s">
        <v>868</v>
      </c>
      <c r="B1002" s="22" t="s">
        <v>2373</v>
      </c>
      <c r="C1002" s="34" t="s">
        <v>2374</v>
      </c>
      <c r="D1002" s="22" t="s">
        <v>939</v>
      </c>
      <c r="E1002" s="15" t="s">
        <v>2375</v>
      </c>
      <c r="F1002" s="23" t="s">
        <v>2424</v>
      </c>
      <c r="G1002" s="16">
        <v>1</v>
      </c>
      <c r="H1002" s="17">
        <v>8</v>
      </c>
      <c r="I1002" s="18">
        <v>1.0999999999999999E-2</v>
      </c>
      <c r="J1002" s="16" t="s">
        <v>2425</v>
      </c>
      <c r="K1002" s="14" t="s">
        <v>17</v>
      </c>
      <c r="L1002" s="44">
        <v>677</v>
      </c>
    </row>
    <row r="1003" spans="1:12" ht="15" customHeight="1">
      <c r="A1003" s="14" t="s">
        <v>868</v>
      </c>
      <c r="B1003" s="22" t="s">
        <v>2373</v>
      </c>
      <c r="C1003" s="34" t="s">
        <v>2374</v>
      </c>
      <c r="D1003" s="22" t="s">
        <v>942</v>
      </c>
      <c r="E1003" s="15" t="s">
        <v>2375</v>
      </c>
      <c r="F1003" s="23" t="s">
        <v>2426</v>
      </c>
      <c r="G1003" s="16">
        <v>1</v>
      </c>
      <c r="H1003" s="17">
        <v>8</v>
      </c>
      <c r="I1003" s="18">
        <v>1.0999999999999999E-2</v>
      </c>
      <c r="J1003" s="16" t="s">
        <v>2427</v>
      </c>
      <c r="K1003" s="14" t="s">
        <v>17</v>
      </c>
      <c r="L1003" s="44">
        <v>817</v>
      </c>
    </row>
    <row r="1004" spans="1:12" ht="15" customHeight="1">
      <c r="A1004" s="14" t="s">
        <v>868</v>
      </c>
      <c r="B1004" s="22" t="s">
        <v>2373</v>
      </c>
      <c r="C1004" s="34" t="s">
        <v>2374</v>
      </c>
      <c r="D1004" s="22" t="s">
        <v>945</v>
      </c>
      <c r="E1004" s="15" t="s">
        <v>2375</v>
      </c>
      <c r="F1004" s="23" t="s">
        <v>2428</v>
      </c>
      <c r="G1004" s="16">
        <v>1</v>
      </c>
      <c r="H1004" s="17">
        <v>8</v>
      </c>
      <c r="I1004" s="18">
        <v>1.2999999999999999E-2</v>
      </c>
      <c r="J1004" s="16" t="s">
        <v>2429</v>
      </c>
      <c r="K1004" s="14" t="s">
        <v>17</v>
      </c>
      <c r="L1004" s="44">
        <v>788</v>
      </c>
    </row>
    <row r="1005" spans="1:12" ht="15" customHeight="1">
      <c r="A1005" s="14" t="s">
        <v>868</v>
      </c>
      <c r="B1005" s="22" t="s">
        <v>2373</v>
      </c>
      <c r="C1005" s="34" t="s">
        <v>2374</v>
      </c>
      <c r="D1005" s="22" t="s">
        <v>948</v>
      </c>
      <c r="E1005" s="15" t="s">
        <v>2375</v>
      </c>
      <c r="F1005" s="23" t="s">
        <v>2430</v>
      </c>
      <c r="G1005" s="16">
        <v>1</v>
      </c>
      <c r="H1005" s="17">
        <v>8</v>
      </c>
      <c r="I1005" s="18">
        <v>1.2999999999999999E-2</v>
      </c>
      <c r="J1005" s="16" t="s">
        <v>2431</v>
      </c>
      <c r="K1005" s="14" t="s">
        <v>17</v>
      </c>
      <c r="L1005" s="44">
        <v>829</v>
      </c>
    </row>
    <row r="1006" spans="1:12" ht="15" customHeight="1">
      <c r="A1006" s="14" t="s">
        <v>868</v>
      </c>
      <c r="B1006" s="22" t="s">
        <v>2373</v>
      </c>
      <c r="C1006" s="34" t="s">
        <v>2374</v>
      </c>
      <c r="D1006" s="22" t="s">
        <v>951</v>
      </c>
      <c r="E1006" s="15" t="s">
        <v>2375</v>
      </c>
      <c r="F1006" s="23" t="s">
        <v>2432</v>
      </c>
      <c r="G1006" s="16">
        <v>1</v>
      </c>
      <c r="H1006" s="17">
        <v>8</v>
      </c>
      <c r="I1006" s="18">
        <v>1.2999999999999999E-2</v>
      </c>
      <c r="J1006" s="16" t="s">
        <v>2433</v>
      </c>
      <c r="K1006" s="14" t="s">
        <v>17</v>
      </c>
      <c r="L1006" s="44">
        <v>816</v>
      </c>
    </row>
    <row r="1007" spans="1:12" ht="15" customHeight="1">
      <c r="A1007" s="14" t="s">
        <v>868</v>
      </c>
      <c r="B1007" s="22" t="s">
        <v>2373</v>
      </c>
      <c r="C1007" s="34" t="s">
        <v>2374</v>
      </c>
      <c r="D1007" s="22" t="s">
        <v>954</v>
      </c>
      <c r="E1007" s="15" t="s">
        <v>2375</v>
      </c>
      <c r="F1007" s="23" t="s">
        <v>2434</v>
      </c>
      <c r="G1007" s="16">
        <v>1</v>
      </c>
      <c r="H1007" s="17">
        <v>7</v>
      </c>
      <c r="I1007" s="18">
        <v>1.9E-2</v>
      </c>
      <c r="J1007" s="16" t="s">
        <v>2435</v>
      </c>
      <c r="K1007" s="14" t="s">
        <v>17</v>
      </c>
      <c r="L1007" s="44">
        <v>1024</v>
      </c>
    </row>
    <row r="1008" spans="1:12" ht="15" customHeight="1">
      <c r="A1008" s="14" t="s">
        <v>868</v>
      </c>
      <c r="B1008" s="22" t="s">
        <v>2373</v>
      </c>
      <c r="C1008" s="34" t="s">
        <v>2374</v>
      </c>
      <c r="D1008" s="22" t="s">
        <v>957</v>
      </c>
      <c r="E1008" s="15" t="s">
        <v>2375</v>
      </c>
      <c r="F1008" s="23" t="s">
        <v>2436</v>
      </c>
      <c r="G1008" s="16">
        <v>1</v>
      </c>
      <c r="H1008" s="17">
        <v>4</v>
      </c>
      <c r="I1008" s="18">
        <v>7.0000000000000001E-3</v>
      </c>
      <c r="J1008" s="16" t="s">
        <v>2437</v>
      </c>
      <c r="K1008" s="14" t="s">
        <v>17</v>
      </c>
      <c r="L1008" s="44">
        <v>427</v>
      </c>
    </row>
    <row r="1009" spans="1:12" ht="15" customHeight="1">
      <c r="A1009" s="14" t="s">
        <v>868</v>
      </c>
      <c r="B1009" s="22" t="s">
        <v>2373</v>
      </c>
      <c r="C1009" s="34" t="s">
        <v>2374</v>
      </c>
      <c r="D1009" s="22" t="s">
        <v>960</v>
      </c>
      <c r="E1009" s="15" t="s">
        <v>2375</v>
      </c>
      <c r="F1009" s="23" t="s">
        <v>2438</v>
      </c>
      <c r="G1009" s="16">
        <v>1</v>
      </c>
      <c r="H1009" s="17">
        <v>1</v>
      </c>
      <c r="I1009" s="18">
        <v>2E-3</v>
      </c>
      <c r="J1009" s="16" t="s">
        <v>2439</v>
      </c>
      <c r="K1009" s="14" t="s">
        <v>17</v>
      </c>
      <c r="L1009" s="44">
        <v>133</v>
      </c>
    </row>
    <row r="1010" spans="1:12" ht="15" customHeight="1">
      <c r="A1010" s="14" t="s">
        <v>868</v>
      </c>
      <c r="B1010" s="22" t="s">
        <v>2373</v>
      </c>
      <c r="C1010" s="34" t="s">
        <v>2374</v>
      </c>
      <c r="D1010" s="22" t="s">
        <v>963</v>
      </c>
      <c r="E1010" s="15" t="s">
        <v>2375</v>
      </c>
      <c r="F1010" s="23" t="s">
        <v>2440</v>
      </c>
      <c r="G1010" s="16">
        <v>1</v>
      </c>
      <c r="H1010" s="17">
        <v>2</v>
      </c>
      <c r="I1010" s="18">
        <v>2E-3</v>
      </c>
      <c r="J1010" s="16" t="s">
        <v>2441</v>
      </c>
      <c r="K1010" s="14" t="s">
        <v>17</v>
      </c>
      <c r="L1010" s="44">
        <v>170</v>
      </c>
    </row>
    <row r="1011" spans="1:12" ht="15" customHeight="1">
      <c r="A1011" s="14" t="s">
        <v>868</v>
      </c>
      <c r="B1011" s="22" t="s">
        <v>2373</v>
      </c>
      <c r="C1011" s="34" t="s">
        <v>2374</v>
      </c>
      <c r="D1011" s="22" t="s">
        <v>966</v>
      </c>
      <c r="E1011" s="15" t="s">
        <v>2375</v>
      </c>
      <c r="F1011" s="23" t="s">
        <v>2442</v>
      </c>
      <c r="G1011" s="16">
        <v>1</v>
      </c>
      <c r="H1011" s="17">
        <v>3</v>
      </c>
      <c r="I1011" s="18">
        <v>4.0000000000000001E-3</v>
      </c>
      <c r="J1011" s="16" t="s">
        <v>2443</v>
      </c>
      <c r="K1011" s="14" t="s">
        <v>17</v>
      </c>
      <c r="L1011" s="44">
        <v>276</v>
      </c>
    </row>
    <row r="1012" spans="1:12" ht="15" customHeight="1">
      <c r="A1012" s="14" t="s">
        <v>868</v>
      </c>
      <c r="B1012" s="22" t="s">
        <v>2373</v>
      </c>
      <c r="C1012" s="34" t="s">
        <v>2374</v>
      </c>
      <c r="D1012" s="22" t="s">
        <v>969</v>
      </c>
      <c r="E1012" s="15" t="s">
        <v>2375</v>
      </c>
      <c r="F1012" s="23" t="s">
        <v>2444</v>
      </c>
      <c r="G1012" s="16">
        <v>1</v>
      </c>
      <c r="H1012" s="17">
        <v>3</v>
      </c>
      <c r="I1012" s="18">
        <v>8.0000000000000002E-3</v>
      </c>
      <c r="J1012" s="16" t="s">
        <v>2445</v>
      </c>
      <c r="K1012" s="14" t="s">
        <v>17</v>
      </c>
      <c r="L1012" s="44">
        <v>345</v>
      </c>
    </row>
    <row r="1013" spans="1:12" ht="15" customHeight="1">
      <c r="A1013" s="14" t="s">
        <v>868</v>
      </c>
      <c r="B1013" s="22" t="s">
        <v>2373</v>
      </c>
      <c r="C1013" s="34" t="s">
        <v>2374</v>
      </c>
      <c r="D1013" s="22" t="s">
        <v>972</v>
      </c>
      <c r="E1013" s="15" t="s">
        <v>2375</v>
      </c>
      <c r="F1013" s="23" t="s">
        <v>2446</v>
      </c>
      <c r="G1013" s="16">
        <v>1</v>
      </c>
      <c r="H1013" s="17">
        <v>3</v>
      </c>
      <c r="I1013" s="18">
        <v>5.0000000000000001E-3</v>
      </c>
      <c r="J1013" s="16" t="s">
        <v>2447</v>
      </c>
      <c r="K1013" s="14" t="s">
        <v>17</v>
      </c>
      <c r="L1013" s="44">
        <v>322</v>
      </c>
    </row>
    <row r="1014" spans="1:12" ht="15" customHeight="1">
      <c r="A1014" s="14" t="s">
        <v>868</v>
      </c>
      <c r="B1014" s="22" t="s">
        <v>2373</v>
      </c>
      <c r="C1014" s="34" t="s">
        <v>2374</v>
      </c>
      <c r="D1014" s="22" t="s">
        <v>975</v>
      </c>
      <c r="E1014" s="15" t="s">
        <v>2375</v>
      </c>
      <c r="F1014" s="23" t="s">
        <v>2448</v>
      </c>
      <c r="G1014" s="16">
        <v>1</v>
      </c>
      <c r="H1014" s="17">
        <v>3</v>
      </c>
      <c r="I1014" s="18">
        <v>8.9999999999999993E-3</v>
      </c>
      <c r="J1014" s="16" t="s">
        <v>2449</v>
      </c>
      <c r="K1014" s="14" t="s">
        <v>17</v>
      </c>
      <c r="L1014" s="44">
        <v>404</v>
      </c>
    </row>
    <row r="1015" spans="1:12" ht="15" customHeight="1">
      <c r="A1015" s="14" t="s">
        <v>868</v>
      </c>
      <c r="B1015" s="22" t="s">
        <v>2373</v>
      </c>
      <c r="C1015" s="34" t="s">
        <v>2374</v>
      </c>
      <c r="D1015" s="22" t="s">
        <v>978</v>
      </c>
      <c r="E1015" s="15" t="s">
        <v>2375</v>
      </c>
      <c r="F1015" s="23" t="s">
        <v>2450</v>
      </c>
      <c r="G1015" s="16">
        <v>1</v>
      </c>
      <c r="H1015" s="17">
        <v>4</v>
      </c>
      <c r="I1015" s="18">
        <v>6.0000000000000001E-3</v>
      </c>
      <c r="J1015" s="16" t="s">
        <v>2451</v>
      </c>
      <c r="K1015" s="14" t="s">
        <v>17</v>
      </c>
      <c r="L1015" s="44">
        <v>407</v>
      </c>
    </row>
    <row r="1016" spans="1:12" ht="15" customHeight="1">
      <c r="A1016" s="14" t="s">
        <v>868</v>
      </c>
      <c r="B1016" s="22" t="s">
        <v>2373</v>
      </c>
      <c r="C1016" s="34" t="s">
        <v>2374</v>
      </c>
      <c r="D1016" s="22" t="s">
        <v>981</v>
      </c>
      <c r="E1016" s="15" t="s">
        <v>2375</v>
      </c>
      <c r="F1016" s="23" t="s">
        <v>2452</v>
      </c>
      <c r="G1016" s="16">
        <v>1</v>
      </c>
      <c r="H1016" s="17">
        <v>4</v>
      </c>
      <c r="I1016" s="18">
        <v>1.2E-2</v>
      </c>
      <c r="J1016" s="16" t="s">
        <v>2453</v>
      </c>
      <c r="K1016" s="14" t="s">
        <v>17</v>
      </c>
      <c r="L1016" s="44">
        <v>527</v>
      </c>
    </row>
    <row r="1017" spans="1:12" ht="15" customHeight="1">
      <c r="A1017" s="14" t="s">
        <v>868</v>
      </c>
      <c r="B1017" s="22" t="s">
        <v>2373</v>
      </c>
      <c r="C1017" s="34" t="s">
        <v>2374</v>
      </c>
      <c r="D1017" s="22" t="s">
        <v>984</v>
      </c>
      <c r="E1017" s="15" t="s">
        <v>2375</v>
      </c>
      <c r="F1017" s="23" t="s">
        <v>2454</v>
      </c>
      <c r="G1017" s="16">
        <v>1</v>
      </c>
      <c r="H1017" s="17">
        <v>7</v>
      </c>
      <c r="I1017" s="18">
        <v>1.0999999999999999E-2</v>
      </c>
      <c r="J1017" s="16" t="s">
        <v>2455</v>
      </c>
      <c r="K1017" s="14" t="s">
        <v>17</v>
      </c>
      <c r="L1017" s="44">
        <v>660</v>
      </c>
    </row>
    <row r="1018" spans="1:12" ht="15" customHeight="1">
      <c r="A1018" s="14" t="s">
        <v>868</v>
      </c>
      <c r="B1018" s="22" t="s">
        <v>2373</v>
      </c>
      <c r="C1018" s="34" t="s">
        <v>2374</v>
      </c>
      <c r="D1018" s="22" t="s">
        <v>987</v>
      </c>
      <c r="E1018" s="15" t="s">
        <v>2375</v>
      </c>
      <c r="F1018" s="23" t="s">
        <v>2456</v>
      </c>
      <c r="G1018" s="16">
        <v>1</v>
      </c>
      <c r="H1018" s="17">
        <v>7</v>
      </c>
      <c r="I1018" s="18">
        <v>2.1999999999999999E-2</v>
      </c>
      <c r="J1018" s="16" t="s">
        <v>2457</v>
      </c>
      <c r="K1018" s="14" t="s">
        <v>17</v>
      </c>
      <c r="L1018" s="44">
        <v>935</v>
      </c>
    </row>
    <row r="1019" spans="1:12" ht="15" customHeight="1">
      <c r="A1019" s="14" t="s">
        <v>868</v>
      </c>
      <c r="B1019" s="35" t="s">
        <v>2458</v>
      </c>
      <c r="C1019" s="34" t="s">
        <v>2374</v>
      </c>
      <c r="D1019" s="22" t="s">
        <v>2250</v>
      </c>
      <c r="E1019" s="15" t="s">
        <v>2459</v>
      </c>
      <c r="F1019" s="23" t="s">
        <v>2460</v>
      </c>
      <c r="G1019" s="16">
        <v>1</v>
      </c>
      <c r="H1019" s="17">
        <v>3</v>
      </c>
      <c r="I1019" s="18">
        <v>5.0000000000000001E-3</v>
      </c>
      <c r="J1019" s="16" t="s">
        <v>2461</v>
      </c>
      <c r="K1019" s="14" t="s">
        <v>17</v>
      </c>
      <c r="L1019" s="44">
        <v>303</v>
      </c>
    </row>
    <row r="1020" spans="1:12" ht="15" customHeight="1">
      <c r="A1020" s="14" t="s">
        <v>868</v>
      </c>
      <c r="B1020" s="35" t="s">
        <v>2458</v>
      </c>
      <c r="C1020" s="34" t="s">
        <v>2374</v>
      </c>
      <c r="D1020" s="22" t="s">
        <v>870</v>
      </c>
      <c r="E1020" s="15" t="s">
        <v>2459</v>
      </c>
      <c r="F1020" s="23" t="s">
        <v>2462</v>
      </c>
      <c r="G1020" s="16">
        <v>1</v>
      </c>
      <c r="H1020" s="17">
        <v>3</v>
      </c>
      <c r="I1020" s="18">
        <v>6.0000000000000001E-3</v>
      </c>
      <c r="J1020" s="16" t="s">
        <v>2463</v>
      </c>
      <c r="K1020" s="14" t="s">
        <v>17</v>
      </c>
      <c r="L1020" s="44">
        <v>338</v>
      </c>
    </row>
    <row r="1021" spans="1:12" ht="15" customHeight="1">
      <c r="A1021" s="14" t="s">
        <v>868</v>
      </c>
      <c r="B1021" s="35" t="s">
        <v>2458</v>
      </c>
      <c r="C1021" s="34" t="s">
        <v>2374</v>
      </c>
      <c r="D1021" s="22" t="s">
        <v>873</v>
      </c>
      <c r="E1021" s="15" t="s">
        <v>2459</v>
      </c>
      <c r="F1021" s="23" t="s">
        <v>2464</v>
      </c>
      <c r="G1021" s="16">
        <v>1</v>
      </c>
      <c r="H1021" s="17">
        <v>3</v>
      </c>
      <c r="I1021" s="18">
        <v>5.0000000000000001E-3</v>
      </c>
      <c r="J1021" s="16" t="s">
        <v>2465</v>
      </c>
      <c r="K1021" s="14" t="s">
        <v>17</v>
      </c>
      <c r="L1021" s="44">
        <v>353</v>
      </c>
    </row>
    <row r="1022" spans="1:12" ht="15" customHeight="1">
      <c r="A1022" s="14" t="s">
        <v>868</v>
      </c>
      <c r="B1022" s="35" t="s">
        <v>2458</v>
      </c>
      <c r="C1022" s="34" t="s">
        <v>2374</v>
      </c>
      <c r="D1022" s="22" t="s">
        <v>876</v>
      </c>
      <c r="E1022" s="15" t="s">
        <v>2459</v>
      </c>
      <c r="F1022" s="23" t="s">
        <v>2466</v>
      </c>
      <c r="G1022" s="16">
        <v>1</v>
      </c>
      <c r="H1022" s="17">
        <v>3</v>
      </c>
      <c r="I1022" s="18">
        <v>5.0000000000000001E-3</v>
      </c>
      <c r="J1022" s="16" t="s">
        <v>2467</v>
      </c>
      <c r="K1022" s="14" t="s">
        <v>17</v>
      </c>
      <c r="L1022" s="44">
        <v>396</v>
      </c>
    </row>
    <row r="1023" spans="1:12" ht="15" customHeight="1">
      <c r="A1023" s="14" t="s">
        <v>868</v>
      </c>
      <c r="B1023" s="35" t="s">
        <v>2458</v>
      </c>
      <c r="C1023" s="34" t="s">
        <v>2374</v>
      </c>
      <c r="D1023" s="22" t="s">
        <v>879</v>
      </c>
      <c r="E1023" s="15" t="s">
        <v>2459</v>
      </c>
      <c r="F1023" s="23" t="s">
        <v>2468</v>
      </c>
      <c r="G1023" s="16">
        <v>1</v>
      </c>
      <c r="H1023" s="17">
        <v>3</v>
      </c>
      <c r="I1023" s="18">
        <v>5.0000000000000001E-3</v>
      </c>
      <c r="J1023" s="16" t="s">
        <v>2469</v>
      </c>
      <c r="K1023" s="14" t="s">
        <v>17</v>
      </c>
      <c r="L1023" s="44">
        <v>413</v>
      </c>
    </row>
    <row r="1024" spans="1:12" ht="15" customHeight="1">
      <c r="A1024" s="14" t="s">
        <v>868</v>
      </c>
      <c r="B1024" s="35" t="s">
        <v>2458</v>
      </c>
      <c r="C1024" s="34" t="s">
        <v>2374</v>
      </c>
      <c r="D1024" s="22" t="s">
        <v>882</v>
      </c>
      <c r="E1024" s="15" t="s">
        <v>2459</v>
      </c>
      <c r="F1024" s="23" t="s">
        <v>2470</v>
      </c>
      <c r="G1024" s="16">
        <v>1</v>
      </c>
      <c r="H1024" s="17">
        <v>3</v>
      </c>
      <c r="I1024" s="18">
        <v>8.9999999999999993E-3</v>
      </c>
      <c r="J1024" s="16" t="s">
        <v>2471</v>
      </c>
      <c r="K1024" s="14" t="s">
        <v>17</v>
      </c>
      <c r="L1024" s="44">
        <v>387</v>
      </c>
    </row>
    <row r="1025" spans="1:12" ht="15" customHeight="1">
      <c r="A1025" s="14" t="s">
        <v>868</v>
      </c>
      <c r="B1025" s="35" t="s">
        <v>2458</v>
      </c>
      <c r="C1025" s="34" t="s">
        <v>2374</v>
      </c>
      <c r="D1025" s="22" t="s">
        <v>885</v>
      </c>
      <c r="E1025" s="15" t="s">
        <v>2459</v>
      </c>
      <c r="F1025" s="23" t="s">
        <v>2472</v>
      </c>
      <c r="G1025" s="16">
        <v>1</v>
      </c>
      <c r="H1025" s="17">
        <v>4</v>
      </c>
      <c r="I1025" s="18">
        <v>6.0000000000000001E-3</v>
      </c>
      <c r="J1025" s="16" t="s">
        <v>2473</v>
      </c>
      <c r="K1025" s="14" t="s">
        <v>17</v>
      </c>
      <c r="L1025" s="44">
        <v>387</v>
      </c>
    </row>
    <row r="1026" spans="1:12" ht="15" customHeight="1">
      <c r="A1026" s="14" t="s">
        <v>868</v>
      </c>
      <c r="B1026" s="35" t="s">
        <v>2458</v>
      </c>
      <c r="C1026" s="34" t="s">
        <v>2374</v>
      </c>
      <c r="D1026" s="22" t="s">
        <v>888</v>
      </c>
      <c r="E1026" s="15" t="s">
        <v>2459</v>
      </c>
      <c r="F1026" s="23" t="s">
        <v>2474</v>
      </c>
      <c r="G1026" s="16">
        <v>1</v>
      </c>
      <c r="H1026" s="17">
        <v>4</v>
      </c>
      <c r="I1026" s="18">
        <v>8.0000000000000002E-3</v>
      </c>
      <c r="J1026" s="16" t="s">
        <v>2475</v>
      </c>
      <c r="K1026" s="14" t="s">
        <v>17</v>
      </c>
      <c r="L1026" s="44">
        <v>424</v>
      </c>
    </row>
    <row r="1027" spans="1:12" ht="15" customHeight="1">
      <c r="A1027" s="14" t="s">
        <v>868</v>
      </c>
      <c r="B1027" s="35" t="s">
        <v>2458</v>
      </c>
      <c r="C1027" s="34" t="s">
        <v>2374</v>
      </c>
      <c r="D1027" s="22" t="s">
        <v>891</v>
      </c>
      <c r="E1027" s="15" t="s">
        <v>2459</v>
      </c>
      <c r="F1027" s="23" t="s">
        <v>2476</v>
      </c>
      <c r="G1027" s="16">
        <v>1</v>
      </c>
      <c r="H1027" s="17">
        <v>4</v>
      </c>
      <c r="I1027" s="18">
        <v>6.0000000000000001E-3</v>
      </c>
      <c r="J1027" s="16" t="s">
        <v>2477</v>
      </c>
      <c r="K1027" s="14" t="s">
        <v>17</v>
      </c>
      <c r="L1027" s="44">
        <v>442</v>
      </c>
    </row>
    <row r="1028" spans="1:12" ht="15" customHeight="1">
      <c r="A1028" s="14" t="s">
        <v>868</v>
      </c>
      <c r="B1028" s="35" t="s">
        <v>2458</v>
      </c>
      <c r="C1028" s="34" t="s">
        <v>2374</v>
      </c>
      <c r="D1028" s="22" t="s">
        <v>894</v>
      </c>
      <c r="E1028" s="15" t="s">
        <v>2459</v>
      </c>
      <c r="F1028" s="23" t="s">
        <v>2478</v>
      </c>
      <c r="G1028" s="16">
        <v>1</v>
      </c>
      <c r="H1028" s="17">
        <v>3</v>
      </c>
      <c r="I1028" s="18">
        <v>6.0000000000000001E-3</v>
      </c>
      <c r="J1028" s="16" t="s">
        <v>2479</v>
      </c>
      <c r="K1028" s="14" t="s">
        <v>17</v>
      </c>
      <c r="L1028" s="44">
        <v>485</v>
      </c>
    </row>
    <row r="1029" spans="1:12" ht="15" customHeight="1">
      <c r="A1029" s="14" t="s">
        <v>868</v>
      </c>
      <c r="B1029" s="35" t="s">
        <v>2458</v>
      </c>
      <c r="C1029" s="34" t="s">
        <v>2374</v>
      </c>
      <c r="D1029" s="22" t="s">
        <v>897</v>
      </c>
      <c r="E1029" s="15" t="s">
        <v>2459</v>
      </c>
      <c r="F1029" s="23" t="s">
        <v>2480</v>
      </c>
      <c r="G1029" s="16">
        <v>1</v>
      </c>
      <c r="H1029" s="17">
        <v>4</v>
      </c>
      <c r="I1029" s="18">
        <v>6.0000000000000001E-3</v>
      </c>
      <c r="J1029" s="16" t="s">
        <v>2481</v>
      </c>
      <c r="K1029" s="14" t="s">
        <v>17</v>
      </c>
      <c r="L1029" s="44">
        <v>497</v>
      </c>
    </row>
    <row r="1030" spans="1:12" ht="15" customHeight="1">
      <c r="A1030" s="14" t="s">
        <v>868</v>
      </c>
      <c r="B1030" s="35" t="s">
        <v>2458</v>
      </c>
      <c r="C1030" s="34" t="s">
        <v>2374</v>
      </c>
      <c r="D1030" s="22" t="s">
        <v>900</v>
      </c>
      <c r="E1030" s="15" t="s">
        <v>2459</v>
      </c>
      <c r="F1030" s="23" t="s">
        <v>2482</v>
      </c>
      <c r="G1030" s="16">
        <v>1</v>
      </c>
      <c r="H1030" s="17">
        <v>4</v>
      </c>
      <c r="I1030" s="18">
        <v>1.2E-2</v>
      </c>
      <c r="J1030" s="16" t="s">
        <v>2483</v>
      </c>
      <c r="K1030" s="14" t="s">
        <v>17</v>
      </c>
      <c r="L1030" s="44">
        <v>530</v>
      </c>
    </row>
    <row r="1031" spans="1:12" ht="15" customHeight="1">
      <c r="A1031" s="14" t="s">
        <v>868</v>
      </c>
      <c r="B1031" s="35" t="s">
        <v>2458</v>
      </c>
      <c r="C1031" s="34" t="s">
        <v>2374</v>
      </c>
      <c r="D1031" s="22" t="s">
        <v>903</v>
      </c>
      <c r="E1031" s="15" t="s">
        <v>2459</v>
      </c>
      <c r="F1031" s="23" t="s">
        <v>2484</v>
      </c>
      <c r="G1031" s="16">
        <v>1</v>
      </c>
      <c r="H1031" s="17">
        <v>5</v>
      </c>
      <c r="I1031" s="18">
        <v>8.0000000000000002E-3</v>
      </c>
      <c r="J1031" s="16" t="s">
        <v>2485</v>
      </c>
      <c r="K1031" s="14" t="s">
        <v>17</v>
      </c>
      <c r="L1031" s="44">
        <v>473</v>
      </c>
    </row>
    <row r="1032" spans="1:12" ht="15" customHeight="1">
      <c r="A1032" s="14" t="s">
        <v>868</v>
      </c>
      <c r="B1032" s="35" t="s">
        <v>2458</v>
      </c>
      <c r="C1032" s="34" t="s">
        <v>2374</v>
      </c>
      <c r="D1032" s="22" t="s">
        <v>906</v>
      </c>
      <c r="E1032" s="15" t="s">
        <v>2459</v>
      </c>
      <c r="F1032" s="23" t="s">
        <v>2486</v>
      </c>
      <c r="G1032" s="16">
        <v>1</v>
      </c>
      <c r="H1032" s="17">
        <v>5</v>
      </c>
      <c r="I1032" s="18">
        <v>0.01</v>
      </c>
      <c r="J1032" s="16" t="s">
        <v>2487</v>
      </c>
      <c r="K1032" s="14" t="s">
        <v>17</v>
      </c>
      <c r="L1032" s="44">
        <v>508</v>
      </c>
    </row>
    <row r="1033" spans="1:12" ht="15" customHeight="1">
      <c r="A1033" s="14" t="s">
        <v>868</v>
      </c>
      <c r="B1033" s="35" t="s">
        <v>2458</v>
      </c>
      <c r="C1033" s="34" t="s">
        <v>2374</v>
      </c>
      <c r="D1033" s="22" t="s">
        <v>909</v>
      </c>
      <c r="E1033" s="15" t="s">
        <v>2459</v>
      </c>
      <c r="F1033" s="23" t="s">
        <v>2488</v>
      </c>
      <c r="G1033" s="16">
        <v>1</v>
      </c>
      <c r="H1033" s="17">
        <v>5</v>
      </c>
      <c r="I1033" s="18">
        <v>8.0000000000000002E-3</v>
      </c>
      <c r="J1033" s="16" t="s">
        <v>2489</v>
      </c>
      <c r="K1033" s="14" t="s">
        <v>17</v>
      </c>
      <c r="L1033" s="44">
        <v>529</v>
      </c>
    </row>
    <row r="1034" spans="1:12" ht="15" customHeight="1">
      <c r="A1034" s="14" t="s">
        <v>868</v>
      </c>
      <c r="B1034" s="35" t="s">
        <v>2458</v>
      </c>
      <c r="C1034" s="34" t="s">
        <v>2374</v>
      </c>
      <c r="D1034" s="22" t="s">
        <v>912</v>
      </c>
      <c r="E1034" s="15" t="s">
        <v>2459</v>
      </c>
      <c r="F1034" s="23" t="s">
        <v>2490</v>
      </c>
      <c r="G1034" s="16">
        <v>1</v>
      </c>
      <c r="H1034" s="17">
        <v>5</v>
      </c>
      <c r="I1034" s="18">
        <v>8.0000000000000002E-3</v>
      </c>
      <c r="J1034" s="16" t="s">
        <v>2491</v>
      </c>
      <c r="K1034" s="14" t="s">
        <v>17</v>
      </c>
      <c r="L1034" s="44">
        <v>570</v>
      </c>
    </row>
    <row r="1035" spans="1:12" ht="15" customHeight="1">
      <c r="A1035" s="14" t="s">
        <v>868</v>
      </c>
      <c r="B1035" s="35" t="s">
        <v>2458</v>
      </c>
      <c r="C1035" s="34" t="s">
        <v>2374</v>
      </c>
      <c r="D1035" s="22" t="s">
        <v>915</v>
      </c>
      <c r="E1035" s="15" t="s">
        <v>2459</v>
      </c>
      <c r="F1035" s="23" t="s">
        <v>2492</v>
      </c>
      <c r="G1035" s="16">
        <v>1</v>
      </c>
      <c r="H1035" s="17">
        <v>5</v>
      </c>
      <c r="I1035" s="18">
        <v>8.9999999999999993E-3</v>
      </c>
      <c r="J1035" s="16" t="s">
        <v>2493</v>
      </c>
      <c r="K1035" s="14" t="s">
        <v>17</v>
      </c>
      <c r="L1035" s="44">
        <v>574</v>
      </c>
    </row>
    <row r="1036" spans="1:12" ht="15" customHeight="1">
      <c r="A1036" s="14" t="s">
        <v>868</v>
      </c>
      <c r="B1036" s="35" t="s">
        <v>2458</v>
      </c>
      <c r="C1036" s="34" t="s">
        <v>2374</v>
      </c>
      <c r="D1036" s="22" t="s">
        <v>918</v>
      </c>
      <c r="E1036" s="15" t="s">
        <v>2459</v>
      </c>
      <c r="F1036" s="23" t="s">
        <v>2494</v>
      </c>
      <c r="G1036" s="16">
        <v>1</v>
      </c>
      <c r="H1036" s="17">
        <v>5</v>
      </c>
      <c r="I1036" s="18">
        <v>1.4999999999999999E-2</v>
      </c>
      <c r="J1036" s="16" t="s">
        <v>2495</v>
      </c>
      <c r="K1036" s="14" t="s">
        <v>17</v>
      </c>
      <c r="L1036" s="44">
        <v>663</v>
      </c>
    </row>
    <row r="1037" spans="1:12" ht="15" customHeight="1">
      <c r="A1037" s="14" t="s">
        <v>868</v>
      </c>
      <c r="B1037" s="35" t="s">
        <v>2458</v>
      </c>
      <c r="C1037" s="34" t="s">
        <v>2374</v>
      </c>
      <c r="D1037" s="22" t="s">
        <v>921</v>
      </c>
      <c r="E1037" s="15" t="s">
        <v>2459</v>
      </c>
      <c r="F1037" s="23" t="s">
        <v>2496</v>
      </c>
      <c r="G1037" s="16">
        <v>1</v>
      </c>
      <c r="H1037" s="17">
        <v>6</v>
      </c>
      <c r="I1037" s="18">
        <v>8.9999999999999993E-3</v>
      </c>
      <c r="J1037" s="16" t="s">
        <v>2497</v>
      </c>
      <c r="K1037" s="14" t="s">
        <v>17</v>
      </c>
      <c r="L1037" s="44">
        <v>528</v>
      </c>
    </row>
    <row r="1038" spans="1:12" ht="15" customHeight="1">
      <c r="A1038" s="14" t="s">
        <v>868</v>
      </c>
      <c r="B1038" s="35" t="s">
        <v>2458</v>
      </c>
      <c r="C1038" s="34" t="s">
        <v>2374</v>
      </c>
      <c r="D1038" s="22" t="s">
        <v>924</v>
      </c>
      <c r="E1038" s="15" t="s">
        <v>2459</v>
      </c>
      <c r="F1038" s="23" t="s">
        <v>2498</v>
      </c>
      <c r="G1038" s="16">
        <v>1</v>
      </c>
      <c r="H1038" s="17">
        <v>6</v>
      </c>
      <c r="I1038" s="18">
        <v>8.9999999999999993E-3</v>
      </c>
      <c r="J1038" s="16" t="s">
        <v>2499</v>
      </c>
      <c r="K1038" s="14" t="s">
        <v>17</v>
      </c>
      <c r="L1038" s="44">
        <v>653</v>
      </c>
    </row>
    <row r="1039" spans="1:12" ht="15" customHeight="1">
      <c r="A1039" s="14" t="s">
        <v>868</v>
      </c>
      <c r="B1039" s="35" t="s">
        <v>2458</v>
      </c>
      <c r="C1039" s="34" t="s">
        <v>2374</v>
      </c>
      <c r="D1039" s="22" t="s">
        <v>927</v>
      </c>
      <c r="E1039" s="15" t="s">
        <v>2459</v>
      </c>
      <c r="F1039" s="23" t="s">
        <v>2500</v>
      </c>
      <c r="G1039" s="16">
        <v>1</v>
      </c>
      <c r="H1039" s="17">
        <v>6</v>
      </c>
      <c r="I1039" s="18">
        <v>8.9999999999999993E-3</v>
      </c>
      <c r="J1039" s="16" t="s">
        <v>2501</v>
      </c>
      <c r="K1039" s="14" t="s">
        <v>17</v>
      </c>
      <c r="L1039" s="44">
        <v>616</v>
      </c>
    </row>
    <row r="1040" spans="1:12" ht="15" customHeight="1">
      <c r="A1040" s="14" t="s">
        <v>868</v>
      </c>
      <c r="B1040" s="35" t="s">
        <v>2458</v>
      </c>
      <c r="C1040" s="34" t="s">
        <v>2374</v>
      </c>
      <c r="D1040" s="22" t="s">
        <v>930</v>
      </c>
      <c r="E1040" s="15" t="s">
        <v>2459</v>
      </c>
      <c r="F1040" s="23" t="s">
        <v>2502</v>
      </c>
      <c r="G1040" s="16">
        <v>1</v>
      </c>
      <c r="H1040" s="17">
        <v>6</v>
      </c>
      <c r="I1040" s="18">
        <v>8.9999999999999993E-3</v>
      </c>
      <c r="J1040" s="16" t="s">
        <v>2503</v>
      </c>
      <c r="K1040" s="14" t="s">
        <v>17</v>
      </c>
      <c r="L1040" s="44">
        <v>655</v>
      </c>
    </row>
    <row r="1041" spans="1:12" ht="15" customHeight="1">
      <c r="A1041" s="14" t="s">
        <v>868</v>
      </c>
      <c r="B1041" s="35" t="s">
        <v>2458</v>
      </c>
      <c r="C1041" s="34" t="s">
        <v>2374</v>
      </c>
      <c r="D1041" s="22" t="s">
        <v>933</v>
      </c>
      <c r="E1041" s="15" t="s">
        <v>2459</v>
      </c>
      <c r="F1041" s="23" t="s">
        <v>2504</v>
      </c>
      <c r="G1041" s="16">
        <v>1</v>
      </c>
      <c r="H1041" s="17">
        <v>6</v>
      </c>
      <c r="I1041" s="18">
        <v>8.9999999999999993E-3</v>
      </c>
      <c r="J1041" s="16" t="s">
        <v>2505</v>
      </c>
      <c r="K1041" s="14" t="s">
        <v>17</v>
      </c>
      <c r="L1041" s="44">
        <v>656</v>
      </c>
    </row>
    <row r="1042" spans="1:12" ht="15" customHeight="1">
      <c r="A1042" s="14" t="s">
        <v>868</v>
      </c>
      <c r="B1042" s="35" t="s">
        <v>2458</v>
      </c>
      <c r="C1042" s="34" t="s">
        <v>2374</v>
      </c>
      <c r="D1042" s="22" t="s">
        <v>936</v>
      </c>
      <c r="E1042" s="15" t="s">
        <v>2459</v>
      </c>
      <c r="F1042" s="23" t="s">
        <v>2506</v>
      </c>
      <c r="G1042" s="16">
        <v>1</v>
      </c>
      <c r="H1042" s="17">
        <v>6</v>
      </c>
      <c r="I1042" s="18">
        <v>1.4E-2</v>
      </c>
      <c r="J1042" s="16" t="s">
        <v>2507</v>
      </c>
      <c r="K1042" s="14" t="s">
        <v>17</v>
      </c>
      <c r="L1042" s="44">
        <v>744</v>
      </c>
    </row>
    <row r="1043" spans="1:12" ht="15" customHeight="1">
      <c r="A1043" s="14" t="s">
        <v>868</v>
      </c>
      <c r="B1043" s="35" t="s">
        <v>2458</v>
      </c>
      <c r="C1043" s="34" t="s">
        <v>2374</v>
      </c>
      <c r="D1043" s="22" t="s">
        <v>939</v>
      </c>
      <c r="E1043" s="15" t="s">
        <v>2459</v>
      </c>
      <c r="F1043" s="23" t="s">
        <v>2508</v>
      </c>
      <c r="G1043" s="16">
        <v>1</v>
      </c>
      <c r="H1043" s="17">
        <v>8</v>
      </c>
      <c r="I1043" s="18">
        <v>1.0999999999999999E-2</v>
      </c>
      <c r="J1043" s="16" t="s">
        <v>2509</v>
      </c>
      <c r="K1043" s="14" t="s">
        <v>17</v>
      </c>
      <c r="L1043" s="44">
        <v>677</v>
      </c>
    </row>
    <row r="1044" spans="1:12" ht="15" customHeight="1">
      <c r="A1044" s="14" t="s">
        <v>868</v>
      </c>
      <c r="B1044" s="35" t="s">
        <v>2458</v>
      </c>
      <c r="C1044" s="34" t="s">
        <v>2374</v>
      </c>
      <c r="D1044" s="22" t="s">
        <v>942</v>
      </c>
      <c r="E1044" s="15" t="s">
        <v>2459</v>
      </c>
      <c r="F1044" s="23" t="s">
        <v>2510</v>
      </c>
      <c r="G1044" s="16">
        <v>1</v>
      </c>
      <c r="H1044" s="17">
        <v>8</v>
      </c>
      <c r="I1044" s="18">
        <v>1.0999999999999999E-2</v>
      </c>
      <c r="J1044" s="16" t="s">
        <v>2511</v>
      </c>
      <c r="K1044" s="14" t="s">
        <v>17</v>
      </c>
      <c r="L1044" s="44">
        <v>817</v>
      </c>
    </row>
    <row r="1045" spans="1:12" ht="15" customHeight="1">
      <c r="A1045" s="14" t="s">
        <v>868</v>
      </c>
      <c r="B1045" s="35" t="s">
        <v>2458</v>
      </c>
      <c r="C1045" s="34" t="s">
        <v>2374</v>
      </c>
      <c r="D1045" s="22" t="s">
        <v>945</v>
      </c>
      <c r="E1045" s="15" t="s">
        <v>2459</v>
      </c>
      <c r="F1045" s="23" t="s">
        <v>2512</v>
      </c>
      <c r="G1045" s="16">
        <v>1</v>
      </c>
      <c r="H1045" s="17">
        <v>8</v>
      </c>
      <c r="I1045" s="18">
        <v>1.2999999999999999E-2</v>
      </c>
      <c r="J1045" s="16" t="s">
        <v>2513</v>
      </c>
      <c r="K1045" s="14" t="s">
        <v>17</v>
      </c>
      <c r="L1045" s="44">
        <v>788</v>
      </c>
    </row>
    <row r="1046" spans="1:12" ht="15" customHeight="1">
      <c r="A1046" s="14" t="s">
        <v>868</v>
      </c>
      <c r="B1046" s="35" t="s">
        <v>2458</v>
      </c>
      <c r="C1046" s="34" t="s">
        <v>2374</v>
      </c>
      <c r="D1046" s="22" t="s">
        <v>948</v>
      </c>
      <c r="E1046" s="15" t="s">
        <v>2459</v>
      </c>
      <c r="F1046" s="23" t="s">
        <v>2514</v>
      </c>
      <c r="G1046" s="16">
        <v>1</v>
      </c>
      <c r="H1046" s="17">
        <v>8</v>
      </c>
      <c r="I1046" s="18">
        <v>1.2999999999999999E-2</v>
      </c>
      <c r="J1046" s="16" t="s">
        <v>2515</v>
      </c>
      <c r="K1046" s="14" t="s">
        <v>17</v>
      </c>
      <c r="L1046" s="44">
        <v>829</v>
      </c>
    </row>
    <row r="1047" spans="1:12" ht="15" customHeight="1">
      <c r="A1047" s="14" t="s">
        <v>868</v>
      </c>
      <c r="B1047" s="35" t="s">
        <v>2458</v>
      </c>
      <c r="C1047" s="34" t="s">
        <v>2374</v>
      </c>
      <c r="D1047" s="22" t="s">
        <v>951</v>
      </c>
      <c r="E1047" s="15" t="s">
        <v>2459</v>
      </c>
      <c r="F1047" s="23" t="s">
        <v>2516</v>
      </c>
      <c r="G1047" s="16">
        <v>1</v>
      </c>
      <c r="H1047" s="17">
        <v>8</v>
      </c>
      <c r="I1047" s="18">
        <v>1.2999999999999999E-2</v>
      </c>
      <c r="J1047" s="16" t="s">
        <v>2517</v>
      </c>
      <c r="K1047" s="14" t="s">
        <v>17</v>
      </c>
      <c r="L1047" s="44">
        <v>816</v>
      </c>
    </row>
    <row r="1048" spans="1:12" ht="15" customHeight="1">
      <c r="A1048" s="14" t="s">
        <v>868</v>
      </c>
      <c r="B1048" s="35" t="s">
        <v>2458</v>
      </c>
      <c r="C1048" s="34" t="s">
        <v>2374</v>
      </c>
      <c r="D1048" s="22" t="s">
        <v>954</v>
      </c>
      <c r="E1048" s="15" t="s">
        <v>2459</v>
      </c>
      <c r="F1048" s="23" t="s">
        <v>2518</v>
      </c>
      <c r="G1048" s="16">
        <v>1</v>
      </c>
      <c r="H1048" s="17">
        <v>7</v>
      </c>
      <c r="I1048" s="18">
        <v>1.9E-2</v>
      </c>
      <c r="J1048" s="16" t="s">
        <v>2519</v>
      </c>
      <c r="K1048" s="14" t="s">
        <v>17</v>
      </c>
      <c r="L1048" s="44">
        <v>1024</v>
      </c>
    </row>
    <row r="1049" spans="1:12" ht="15" customHeight="1">
      <c r="A1049" s="14" t="s">
        <v>868</v>
      </c>
      <c r="B1049" s="35" t="s">
        <v>2458</v>
      </c>
      <c r="C1049" s="34" t="s">
        <v>2374</v>
      </c>
      <c r="D1049" s="22" t="s">
        <v>957</v>
      </c>
      <c r="E1049" s="15" t="s">
        <v>2459</v>
      </c>
      <c r="F1049" s="23" t="s">
        <v>2520</v>
      </c>
      <c r="G1049" s="16">
        <v>1</v>
      </c>
      <c r="H1049" s="17">
        <v>4</v>
      </c>
      <c r="I1049" s="18">
        <v>7.0000000000000001E-3</v>
      </c>
      <c r="J1049" s="16" t="s">
        <v>2521</v>
      </c>
      <c r="K1049" s="14" t="s">
        <v>17</v>
      </c>
      <c r="L1049" s="44">
        <v>427</v>
      </c>
    </row>
    <row r="1050" spans="1:12" ht="15" customHeight="1">
      <c r="A1050" s="14" t="s">
        <v>868</v>
      </c>
      <c r="B1050" s="35" t="s">
        <v>2458</v>
      </c>
      <c r="C1050" s="34" t="s">
        <v>2374</v>
      </c>
      <c r="D1050" s="22" t="s">
        <v>960</v>
      </c>
      <c r="E1050" s="15" t="s">
        <v>2459</v>
      </c>
      <c r="F1050" s="23" t="s">
        <v>2522</v>
      </c>
      <c r="G1050" s="16">
        <v>1</v>
      </c>
      <c r="H1050" s="17">
        <v>1</v>
      </c>
      <c r="I1050" s="18">
        <v>2E-3</v>
      </c>
      <c r="J1050" s="16" t="s">
        <v>2523</v>
      </c>
      <c r="K1050" s="14" t="s">
        <v>17</v>
      </c>
      <c r="L1050" s="44">
        <v>133</v>
      </c>
    </row>
    <row r="1051" spans="1:12" ht="15" customHeight="1">
      <c r="A1051" s="14" t="s">
        <v>868</v>
      </c>
      <c r="B1051" s="35" t="s">
        <v>2458</v>
      </c>
      <c r="C1051" s="34" t="s">
        <v>2374</v>
      </c>
      <c r="D1051" s="22" t="s">
        <v>963</v>
      </c>
      <c r="E1051" s="15" t="s">
        <v>2459</v>
      </c>
      <c r="F1051" s="23" t="s">
        <v>2524</v>
      </c>
      <c r="G1051" s="16">
        <v>1</v>
      </c>
      <c r="H1051" s="17">
        <v>2</v>
      </c>
      <c r="I1051" s="18">
        <v>2E-3</v>
      </c>
      <c r="J1051" s="16" t="s">
        <v>2525</v>
      </c>
      <c r="K1051" s="14" t="s">
        <v>17</v>
      </c>
      <c r="L1051" s="44">
        <v>170</v>
      </c>
    </row>
    <row r="1052" spans="1:12" ht="15" customHeight="1">
      <c r="A1052" s="14" t="s">
        <v>868</v>
      </c>
      <c r="B1052" s="35" t="s">
        <v>2458</v>
      </c>
      <c r="C1052" s="34" t="s">
        <v>2374</v>
      </c>
      <c r="D1052" s="22" t="s">
        <v>966</v>
      </c>
      <c r="E1052" s="15" t="s">
        <v>2459</v>
      </c>
      <c r="F1052" s="23" t="s">
        <v>2526</v>
      </c>
      <c r="G1052" s="16">
        <v>1</v>
      </c>
      <c r="H1052" s="17">
        <v>3</v>
      </c>
      <c r="I1052" s="18">
        <v>4.0000000000000001E-3</v>
      </c>
      <c r="J1052" s="16" t="s">
        <v>2527</v>
      </c>
      <c r="K1052" s="14" t="s">
        <v>17</v>
      </c>
      <c r="L1052" s="44">
        <v>276</v>
      </c>
    </row>
    <row r="1053" spans="1:12" ht="15" customHeight="1">
      <c r="A1053" s="14" t="s">
        <v>868</v>
      </c>
      <c r="B1053" s="35" t="s">
        <v>2458</v>
      </c>
      <c r="C1053" s="34" t="s">
        <v>2374</v>
      </c>
      <c r="D1053" s="22" t="s">
        <v>969</v>
      </c>
      <c r="E1053" s="15" t="s">
        <v>2459</v>
      </c>
      <c r="F1053" s="23" t="s">
        <v>2528</v>
      </c>
      <c r="G1053" s="16">
        <v>1</v>
      </c>
      <c r="H1053" s="17">
        <v>3</v>
      </c>
      <c r="I1053" s="18">
        <v>8.0000000000000002E-3</v>
      </c>
      <c r="J1053" s="16" t="s">
        <v>2529</v>
      </c>
      <c r="K1053" s="14" t="s">
        <v>17</v>
      </c>
      <c r="L1053" s="44">
        <v>345</v>
      </c>
    </row>
    <row r="1054" spans="1:12" ht="15" customHeight="1">
      <c r="A1054" s="14" t="s">
        <v>868</v>
      </c>
      <c r="B1054" s="35" t="s">
        <v>2458</v>
      </c>
      <c r="C1054" s="34" t="s">
        <v>2374</v>
      </c>
      <c r="D1054" s="22" t="s">
        <v>972</v>
      </c>
      <c r="E1054" s="15" t="s">
        <v>2459</v>
      </c>
      <c r="F1054" s="23" t="s">
        <v>2530</v>
      </c>
      <c r="G1054" s="16">
        <v>1</v>
      </c>
      <c r="H1054" s="17">
        <v>3</v>
      </c>
      <c r="I1054" s="18">
        <v>5.0000000000000001E-3</v>
      </c>
      <c r="J1054" s="16" t="s">
        <v>2531</v>
      </c>
      <c r="K1054" s="14" t="s">
        <v>17</v>
      </c>
      <c r="L1054" s="44">
        <v>322</v>
      </c>
    </row>
    <row r="1055" spans="1:12" ht="15" customHeight="1">
      <c r="A1055" s="14" t="s">
        <v>868</v>
      </c>
      <c r="B1055" s="35" t="s">
        <v>2458</v>
      </c>
      <c r="C1055" s="34" t="s">
        <v>2374</v>
      </c>
      <c r="D1055" s="22" t="s">
        <v>975</v>
      </c>
      <c r="E1055" s="15" t="s">
        <v>2459</v>
      </c>
      <c r="F1055" s="23" t="s">
        <v>2532</v>
      </c>
      <c r="G1055" s="16">
        <v>1</v>
      </c>
      <c r="H1055" s="17">
        <v>3</v>
      </c>
      <c r="I1055" s="18">
        <v>8.9999999999999993E-3</v>
      </c>
      <c r="J1055" s="16" t="s">
        <v>2533</v>
      </c>
      <c r="K1055" s="14" t="s">
        <v>17</v>
      </c>
      <c r="L1055" s="44">
        <v>404</v>
      </c>
    </row>
    <row r="1056" spans="1:12" ht="15" customHeight="1">
      <c r="A1056" s="14" t="s">
        <v>868</v>
      </c>
      <c r="B1056" s="35" t="s">
        <v>2458</v>
      </c>
      <c r="C1056" s="34" t="s">
        <v>2374</v>
      </c>
      <c r="D1056" s="22" t="s">
        <v>978</v>
      </c>
      <c r="E1056" s="15" t="s">
        <v>2459</v>
      </c>
      <c r="F1056" s="23" t="s">
        <v>2534</v>
      </c>
      <c r="G1056" s="16">
        <v>1</v>
      </c>
      <c r="H1056" s="17">
        <v>4</v>
      </c>
      <c r="I1056" s="18">
        <v>6.0000000000000001E-3</v>
      </c>
      <c r="J1056" s="16" t="s">
        <v>2535</v>
      </c>
      <c r="K1056" s="14" t="s">
        <v>17</v>
      </c>
      <c r="L1056" s="44">
        <v>407</v>
      </c>
    </row>
    <row r="1057" spans="1:12" ht="15" customHeight="1">
      <c r="A1057" s="14" t="s">
        <v>868</v>
      </c>
      <c r="B1057" s="35" t="s">
        <v>2458</v>
      </c>
      <c r="C1057" s="34" t="s">
        <v>2374</v>
      </c>
      <c r="D1057" s="22" t="s">
        <v>981</v>
      </c>
      <c r="E1057" s="15" t="s">
        <v>2459</v>
      </c>
      <c r="F1057" s="23" t="s">
        <v>2536</v>
      </c>
      <c r="G1057" s="16">
        <v>1</v>
      </c>
      <c r="H1057" s="17">
        <v>4</v>
      </c>
      <c r="I1057" s="18">
        <v>1.2E-2</v>
      </c>
      <c r="J1057" s="16" t="s">
        <v>2537</v>
      </c>
      <c r="K1057" s="14" t="s">
        <v>17</v>
      </c>
      <c r="L1057" s="44">
        <v>527</v>
      </c>
    </row>
    <row r="1058" spans="1:12" ht="15" customHeight="1">
      <c r="A1058" s="14" t="s">
        <v>868</v>
      </c>
      <c r="B1058" s="35" t="s">
        <v>2458</v>
      </c>
      <c r="C1058" s="34" t="s">
        <v>2374</v>
      </c>
      <c r="D1058" s="22" t="s">
        <v>984</v>
      </c>
      <c r="E1058" s="15" t="s">
        <v>2459</v>
      </c>
      <c r="F1058" s="23" t="s">
        <v>2538</v>
      </c>
      <c r="G1058" s="16">
        <v>1</v>
      </c>
      <c r="H1058" s="17">
        <v>7</v>
      </c>
      <c r="I1058" s="18">
        <v>1.0999999999999999E-2</v>
      </c>
      <c r="J1058" s="16" t="s">
        <v>2539</v>
      </c>
      <c r="K1058" s="14" t="s">
        <v>17</v>
      </c>
      <c r="L1058" s="44">
        <v>660</v>
      </c>
    </row>
    <row r="1059" spans="1:12" ht="15" customHeight="1">
      <c r="A1059" s="14" t="s">
        <v>868</v>
      </c>
      <c r="B1059" s="35" t="s">
        <v>2458</v>
      </c>
      <c r="C1059" s="34" t="s">
        <v>2374</v>
      </c>
      <c r="D1059" s="22" t="s">
        <v>987</v>
      </c>
      <c r="E1059" s="15" t="s">
        <v>2459</v>
      </c>
      <c r="F1059" s="23" t="s">
        <v>2540</v>
      </c>
      <c r="G1059" s="16">
        <v>1</v>
      </c>
      <c r="H1059" s="17">
        <v>7</v>
      </c>
      <c r="I1059" s="18">
        <v>2.1999999999999999E-2</v>
      </c>
      <c r="J1059" s="16" t="s">
        <v>2541</v>
      </c>
      <c r="K1059" s="14" t="s">
        <v>17</v>
      </c>
      <c r="L1059" s="44">
        <v>935</v>
      </c>
    </row>
    <row r="1060" spans="1:12" ht="15" customHeight="1">
      <c r="A1060" s="14" t="s">
        <v>868</v>
      </c>
      <c r="B1060" s="22" t="s">
        <v>2542</v>
      </c>
      <c r="C1060" s="34" t="s">
        <v>2543</v>
      </c>
      <c r="D1060" s="22" t="s">
        <v>2250</v>
      </c>
      <c r="E1060" s="15" t="s">
        <v>1075</v>
      </c>
      <c r="F1060" s="23" t="s">
        <v>2544</v>
      </c>
      <c r="G1060" s="16">
        <v>1</v>
      </c>
      <c r="H1060" s="17">
        <v>3</v>
      </c>
      <c r="I1060" s="18">
        <v>5.0000000000000001E-3</v>
      </c>
      <c r="J1060" s="16" t="s">
        <v>2545</v>
      </c>
      <c r="K1060" s="14" t="s">
        <v>17</v>
      </c>
      <c r="L1060" s="44">
        <v>302</v>
      </c>
    </row>
    <row r="1061" spans="1:12" ht="15" customHeight="1">
      <c r="A1061" s="14" t="s">
        <v>868</v>
      </c>
      <c r="B1061" s="22" t="s">
        <v>2542</v>
      </c>
      <c r="C1061" s="34" t="s">
        <v>2543</v>
      </c>
      <c r="D1061" s="22" t="s">
        <v>882</v>
      </c>
      <c r="E1061" s="15" t="s">
        <v>1075</v>
      </c>
      <c r="F1061" s="23" t="s">
        <v>2546</v>
      </c>
      <c r="G1061" s="16">
        <v>1</v>
      </c>
      <c r="H1061" s="17">
        <v>3</v>
      </c>
      <c r="I1061" s="18">
        <v>8.9999999999999993E-3</v>
      </c>
      <c r="J1061" s="16" t="s">
        <v>2547</v>
      </c>
      <c r="K1061" s="14" t="s">
        <v>17</v>
      </c>
      <c r="L1061" s="44">
        <v>388</v>
      </c>
    </row>
    <row r="1062" spans="1:12" ht="15" customHeight="1">
      <c r="A1062" s="14" t="s">
        <v>868</v>
      </c>
      <c r="B1062" s="22" t="s">
        <v>2542</v>
      </c>
      <c r="C1062" s="34" t="s">
        <v>2543</v>
      </c>
      <c r="D1062" s="22" t="s">
        <v>885</v>
      </c>
      <c r="E1062" s="15" t="s">
        <v>1075</v>
      </c>
      <c r="F1062" s="23" t="s">
        <v>2548</v>
      </c>
      <c r="G1062" s="16">
        <v>1</v>
      </c>
      <c r="H1062" s="17">
        <v>4</v>
      </c>
      <c r="I1062" s="18">
        <v>6.0000000000000001E-3</v>
      </c>
      <c r="J1062" s="16" t="s">
        <v>2549</v>
      </c>
      <c r="K1062" s="14" t="s">
        <v>17</v>
      </c>
      <c r="L1062" s="44">
        <v>392</v>
      </c>
    </row>
    <row r="1063" spans="1:12" ht="15" customHeight="1">
      <c r="A1063" s="14" t="s">
        <v>868</v>
      </c>
      <c r="B1063" s="22" t="s">
        <v>2542</v>
      </c>
      <c r="C1063" s="34" t="s">
        <v>2543</v>
      </c>
      <c r="D1063" s="22" t="s">
        <v>900</v>
      </c>
      <c r="E1063" s="15" t="s">
        <v>1075</v>
      </c>
      <c r="F1063" s="23" t="s">
        <v>2550</v>
      </c>
      <c r="G1063" s="16">
        <v>1</v>
      </c>
      <c r="H1063" s="17">
        <v>4</v>
      </c>
      <c r="I1063" s="18">
        <v>1.2E-2</v>
      </c>
      <c r="J1063" s="16" t="s">
        <v>2551</v>
      </c>
      <c r="K1063" s="14" t="s">
        <v>17</v>
      </c>
      <c r="L1063" s="44">
        <v>534</v>
      </c>
    </row>
    <row r="1064" spans="1:12" ht="15" customHeight="1">
      <c r="A1064" s="14" t="s">
        <v>868</v>
      </c>
      <c r="B1064" s="22" t="s">
        <v>2542</v>
      </c>
      <c r="C1064" s="34" t="s">
        <v>2543</v>
      </c>
      <c r="D1064" s="22" t="s">
        <v>903</v>
      </c>
      <c r="E1064" s="15" t="s">
        <v>1075</v>
      </c>
      <c r="F1064" s="23" t="s">
        <v>2552</v>
      </c>
      <c r="G1064" s="16">
        <v>1</v>
      </c>
      <c r="H1064" s="17">
        <v>5</v>
      </c>
      <c r="I1064" s="18">
        <v>8.0000000000000002E-3</v>
      </c>
      <c r="J1064" s="16" t="s">
        <v>2553</v>
      </c>
      <c r="K1064" s="14" t="s">
        <v>17</v>
      </c>
      <c r="L1064" s="44">
        <v>482</v>
      </c>
    </row>
    <row r="1065" spans="1:12" ht="15" customHeight="1">
      <c r="A1065" s="14" t="s">
        <v>868</v>
      </c>
      <c r="B1065" s="22" t="s">
        <v>2542</v>
      </c>
      <c r="C1065" s="34" t="s">
        <v>2543</v>
      </c>
      <c r="D1065" s="22" t="s">
        <v>918</v>
      </c>
      <c r="E1065" s="15" t="s">
        <v>1075</v>
      </c>
      <c r="F1065" s="23" t="s">
        <v>2554</v>
      </c>
      <c r="G1065" s="16">
        <v>1</v>
      </c>
      <c r="H1065" s="17">
        <v>5</v>
      </c>
      <c r="I1065" s="18">
        <v>1.4999999999999999E-2</v>
      </c>
      <c r="J1065" s="16" t="s">
        <v>2555</v>
      </c>
      <c r="K1065" s="14" t="s">
        <v>17</v>
      </c>
      <c r="L1065" s="44">
        <v>671</v>
      </c>
    </row>
    <row r="1066" spans="1:12" ht="15" customHeight="1">
      <c r="A1066" s="14" t="s">
        <v>868</v>
      </c>
      <c r="B1066" s="22" t="s">
        <v>2542</v>
      </c>
      <c r="C1066" s="34" t="s">
        <v>2543</v>
      </c>
      <c r="D1066" s="22" t="s">
        <v>921</v>
      </c>
      <c r="E1066" s="15" t="s">
        <v>1075</v>
      </c>
      <c r="F1066" s="23" t="s">
        <v>2556</v>
      </c>
      <c r="G1066" s="16">
        <v>1</v>
      </c>
      <c r="H1066" s="17">
        <v>6</v>
      </c>
      <c r="I1066" s="18">
        <v>8.9999999999999993E-3</v>
      </c>
      <c r="J1066" s="16" t="s">
        <v>2557</v>
      </c>
      <c r="K1066" s="14" t="s">
        <v>17</v>
      </c>
      <c r="L1066" s="44">
        <v>534</v>
      </c>
    </row>
    <row r="1067" spans="1:12" ht="15" customHeight="1">
      <c r="A1067" s="14" t="s">
        <v>868</v>
      </c>
      <c r="B1067" s="22" t="s">
        <v>2542</v>
      </c>
      <c r="C1067" s="34" t="s">
        <v>2543</v>
      </c>
      <c r="D1067" s="22" t="s">
        <v>936</v>
      </c>
      <c r="E1067" s="15" t="s">
        <v>1075</v>
      </c>
      <c r="F1067" s="23" t="s">
        <v>2558</v>
      </c>
      <c r="G1067" s="16">
        <v>1</v>
      </c>
      <c r="H1067" s="17">
        <v>6</v>
      </c>
      <c r="I1067" s="18">
        <v>1.4E-2</v>
      </c>
      <c r="J1067" s="16" t="s">
        <v>2559</v>
      </c>
      <c r="K1067" s="14" t="s">
        <v>17</v>
      </c>
      <c r="L1067" s="44">
        <v>750</v>
      </c>
    </row>
    <row r="1068" spans="1:12" ht="15" customHeight="1">
      <c r="A1068" s="14" t="s">
        <v>868</v>
      </c>
      <c r="B1068" s="22" t="s">
        <v>2542</v>
      </c>
      <c r="C1068" s="34" t="s">
        <v>2543</v>
      </c>
      <c r="D1068" s="22" t="s">
        <v>939</v>
      </c>
      <c r="E1068" s="15" t="s">
        <v>1075</v>
      </c>
      <c r="F1068" s="23" t="s">
        <v>2560</v>
      </c>
      <c r="G1068" s="16">
        <v>1</v>
      </c>
      <c r="H1068" s="17">
        <v>8</v>
      </c>
      <c r="I1068" s="18">
        <v>1.0999999999999999E-2</v>
      </c>
      <c r="J1068" s="16" t="s">
        <v>2561</v>
      </c>
      <c r="K1068" s="14" t="s">
        <v>17</v>
      </c>
      <c r="L1068" s="44">
        <v>657</v>
      </c>
    </row>
    <row r="1069" spans="1:12" ht="15" customHeight="1">
      <c r="A1069" s="14" t="s">
        <v>868</v>
      </c>
      <c r="B1069" s="22" t="s">
        <v>2542</v>
      </c>
      <c r="C1069" s="34" t="s">
        <v>2543</v>
      </c>
      <c r="D1069" s="22" t="s">
        <v>954</v>
      </c>
      <c r="E1069" s="15" t="s">
        <v>1075</v>
      </c>
      <c r="F1069" s="23" t="s">
        <v>2562</v>
      </c>
      <c r="G1069" s="16">
        <v>1</v>
      </c>
      <c r="H1069" s="17">
        <v>7</v>
      </c>
      <c r="I1069" s="18">
        <v>1.9E-2</v>
      </c>
      <c r="J1069" s="16" t="s">
        <v>2563</v>
      </c>
      <c r="K1069" s="14" t="s">
        <v>17</v>
      </c>
      <c r="L1069" s="44">
        <v>1036</v>
      </c>
    </row>
    <row r="1070" spans="1:12" ht="15" customHeight="1">
      <c r="A1070" s="14" t="s">
        <v>868</v>
      </c>
      <c r="B1070" s="22" t="s">
        <v>2542</v>
      </c>
      <c r="C1070" s="34" t="s">
        <v>2543</v>
      </c>
      <c r="D1070" s="22" t="s">
        <v>966</v>
      </c>
      <c r="E1070" s="15" t="s">
        <v>1075</v>
      </c>
      <c r="F1070" s="23" t="s">
        <v>2564</v>
      </c>
      <c r="G1070" s="16">
        <v>1</v>
      </c>
      <c r="H1070" s="17">
        <v>3</v>
      </c>
      <c r="I1070" s="18">
        <v>4.0000000000000001E-3</v>
      </c>
      <c r="J1070" s="16" t="s">
        <v>2565</v>
      </c>
      <c r="K1070" s="14" t="s">
        <v>17</v>
      </c>
      <c r="L1070" s="44">
        <v>276</v>
      </c>
    </row>
    <row r="1071" spans="1:12" ht="15" customHeight="1">
      <c r="A1071" s="14" t="s">
        <v>868</v>
      </c>
      <c r="B1071" s="22" t="s">
        <v>2542</v>
      </c>
      <c r="C1071" s="34" t="s">
        <v>2543</v>
      </c>
      <c r="D1071" s="22" t="s">
        <v>969</v>
      </c>
      <c r="E1071" s="15" t="s">
        <v>1075</v>
      </c>
      <c r="F1071" s="23" t="s">
        <v>2566</v>
      </c>
      <c r="G1071" s="16">
        <v>1</v>
      </c>
      <c r="H1071" s="17">
        <v>3</v>
      </c>
      <c r="I1071" s="18">
        <v>8.0000000000000002E-3</v>
      </c>
      <c r="J1071" s="16" t="s">
        <v>2567</v>
      </c>
      <c r="K1071" s="14" t="s">
        <v>17</v>
      </c>
      <c r="L1071" s="44">
        <v>344</v>
      </c>
    </row>
    <row r="1072" spans="1:12" ht="15" customHeight="1">
      <c r="A1072" s="14" t="s">
        <v>868</v>
      </c>
      <c r="B1072" s="22" t="s">
        <v>2542</v>
      </c>
      <c r="C1072" s="34" t="s">
        <v>2543</v>
      </c>
      <c r="D1072" s="22" t="s">
        <v>972</v>
      </c>
      <c r="E1072" s="15" t="s">
        <v>1075</v>
      </c>
      <c r="F1072" s="23" t="s">
        <v>2568</v>
      </c>
      <c r="G1072" s="16">
        <v>1</v>
      </c>
      <c r="H1072" s="17">
        <v>3</v>
      </c>
      <c r="I1072" s="18">
        <v>5.0000000000000001E-3</v>
      </c>
      <c r="J1072" s="16" t="s">
        <v>2569</v>
      </c>
      <c r="K1072" s="14" t="s">
        <v>17</v>
      </c>
      <c r="L1072" s="44">
        <v>325</v>
      </c>
    </row>
    <row r="1073" spans="1:12" ht="15" customHeight="1">
      <c r="A1073" s="14" t="s">
        <v>868</v>
      </c>
      <c r="B1073" s="22" t="s">
        <v>2542</v>
      </c>
      <c r="C1073" s="34" t="s">
        <v>2543</v>
      </c>
      <c r="D1073" s="22" t="s">
        <v>975</v>
      </c>
      <c r="E1073" s="15" t="s">
        <v>1075</v>
      </c>
      <c r="F1073" s="23" t="s">
        <v>2570</v>
      </c>
      <c r="G1073" s="16">
        <v>1</v>
      </c>
      <c r="H1073" s="17">
        <v>3</v>
      </c>
      <c r="I1073" s="18">
        <v>8.9999999999999993E-3</v>
      </c>
      <c r="J1073" s="16" t="s">
        <v>2571</v>
      </c>
      <c r="K1073" s="14" t="s">
        <v>17</v>
      </c>
      <c r="L1073" s="44">
        <v>406</v>
      </c>
    </row>
    <row r="1074" spans="1:12" ht="15" customHeight="1">
      <c r="A1074" s="14" t="s">
        <v>868</v>
      </c>
      <c r="B1074" s="22" t="s">
        <v>2542</v>
      </c>
      <c r="C1074" s="34" t="s">
        <v>2543</v>
      </c>
      <c r="D1074" s="22" t="s">
        <v>978</v>
      </c>
      <c r="E1074" s="15" t="s">
        <v>1075</v>
      </c>
      <c r="F1074" s="23" t="s">
        <v>2572</v>
      </c>
      <c r="G1074" s="16">
        <v>1</v>
      </c>
      <c r="H1074" s="17">
        <v>4</v>
      </c>
      <c r="I1074" s="18">
        <v>6.0000000000000001E-3</v>
      </c>
      <c r="J1074" s="16" t="s">
        <v>2573</v>
      </c>
      <c r="K1074" s="14" t="s">
        <v>17</v>
      </c>
      <c r="L1074" s="44">
        <v>415</v>
      </c>
    </row>
    <row r="1075" spans="1:12" ht="15" customHeight="1">
      <c r="A1075" s="14" t="s">
        <v>868</v>
      </c>
      <c r="B1075" s="22" t="s">
        <v>2542</v>
      </c>
      <c r="C1075" s="34" t="s">
        <v>2543</v>
      </c>
      <c r="D1075" s="22" t="s">
        <v>981</v>
      </c>
      <c r="E1075" s="15" t="s">
        <v>1075</v>
      </c>
      <c r="F1075" s="23" t="s">
        <v>2574</v>
      </c>
      <c r="G1075" s="16">
        <v>1</v>
      </c>
      <c r="H1075" s="17">
        <v>4</v>
      </c>
      <c r="I1075" s="18">
        <v>1.2E-2</v>
      </c>
      <c r="J1075" s="16" t="s">
        <v>2575</v>
      </c>
      <c r="K1075" s="14" t="s">
        <v>17</v>
      </c>
      <c r="L1075" s="44">
        <v>532</v>
      </c>
    </row>
    <row r="1076" spans="1:12" ht="15" customHeight="1">
      <c r="A1076" s="14" t="s">
        <v>868</v>
      </c>
      <c r="B1076" s="22" t="s">
        <v>2542</v>
      </c>
      <c r="C1076" s="34" t="s">
        <v>2543</v>
      </c>
      <c r="D1076" s="22" t="s">
        <v>984</v>
      </c>
      <c r="E1076" s="15" t="s">
        <v>1075</v>
      </c>
      <c r="F1076" s="23" t="s">
        <v>2576</v>
      </c>
      <c r="G1076" s="16">
        <v>1</v>
      </c>
      <c r="H1076" s="17">
        <v>7</v>
      </c>
      <c r="I1076" s="18">
        <v>1.0999999999999999E-2</v>
      </c>
      <c r="J1076" s="16" t="s">
        <v>2577</v>
      </c>
      <c r="K1076" s="14" t="s">
        <v>17</v>
      </c>
      <c r="L1076" s="44">
        <v>678</v>
      </c>
    </row>
    <row r="1077" spans="1:12" ht="15" customHeight="1">
      <c r="A1077" s="14" t="s">
        <v>868</v>
      </c>
      <c r="B1077" s="22" t="s">
        <v>2542</v>
      </c>
      <c r="C1077" s="34" t="s">
        <v>2543</v>
      </c>
      <c r="D1077" s="22" t="s">
        <v>987</v>
      </c>
      <c r="E1077" s="15" t="s">
        <v>1075</v>
      </c>
      <c r="F1077" s="23" t="s">
        <v>2578</v>
      </c>
      <c r="G1077" s="16">
        <v>1</v>
      </c>
      <c r="H1077" s="17">
        <v>7</v>
      </c>
      <c r="I1077" s="18">
        <v>2.1999999999999999E-2</v>
      </c>
      <c r="J1077" s="16" t="s">
        <v>2579</v>
      </c>
      <c r="K1077" s="14" t="s">
        <v>17</v>
      </c>
      <c r="L1077" s="44">
        <v>991</v>
      </c>
    </row>
    <row r="1078" spans="1:12" ht="15" customHeight="1">
      <c r="A1078" s="14" t="s">
        <v>868</v>
      </c>
      <c r="B1078" s="22" t="s">
        <v>2580</v>
      </c>
      <c r="C1078" s="34" t="s">
        <v>2543</v>
      </c>
      <c r="D1078" s="22" t="s">
        <v>2250</v>
      </c>
      <c r="E1078" s="15" t="s">
        <v>1326</v>
      </c>
      <c r="F1078" s="23" t="s">
        <v>2581</v>
      </c>
      <c r="G1078" s="16">
        <v>1</v>
      </c>
      <c r="H1078" s="17">
        <v>3</v>
      </c>
      <c r="I1078" s="18">
        <v>5.0000000000000001E-3</v>
      </c>
      <c r="J1078" s="16" t="s">
        <v>2582</v>
      </c>
      <c r="K1078" s="14" t="s">
        <v>17</v>
      </c>
      <c r="L1078" s="44">
        <v>302</v>
      </c>
    </row>
    <row r="1079" spans="1:12" ht="15" customHeight="1">
      <c r="A1079" s="14" t="s">
        <v>868</v>
      </c>
      <c r="B1079" s="22" t="s">
        <v>2580</v>
      </c>
      <c r="C1079" s="34" t="s">
        <v>2543</v>
      </c>
      <c r="D1079" s="22" t="s">
        <v>870</v>
      </c>
      <c r="E1079" s="15" t="s">
        <v>1326</v>
      </c>
      <c r="F1079" s="23" t="s">
        <v>2583</v>
      </c>
      <c r="G1079" s="16">
        <v>1</v>
      </c>
      <c r="H1079" s="17">
        <v>3</v>
      </c>
      <c r="I1079" s="18">
        <v>5.0000000000000001E-3</v>
      </c>
      <c r="J1079" s="16" t="s">
        <v>2584</v>
      </c>
      <c r="K1079" s="14" t="s">
        <v>17</v>
      </c>
      <c r="L1079" s="44">
        <v>333</v>
      </c>
    </row>
    <row r="1080" spans="1:12" ht="15" customHeight="1">
      <c r="A1080" s="14" t="s">
        <v>868</v>
      </c>
      <c r="B1080" s="22" t="s">
        <v>2580</v>
      </c>
      <c r="C1080" s="34" t="s">
        <v>2543</v>
      </c>
      <c r="D1080" s="22" t="s">
        <v>873</v>
      </c>
      <c r="E1080" s="15" t="s">
        <v>1326</v>
      </c>
      <c r="F1080" s="23" t="s">
        <v>2585</v>
      </c>
      <c r="G1080" s="16">
        <v>1</v>
      </c>
      <c r="H1080" s="17">
        <v>3</v>
      </c>
      <c r="I1080" s="18">
        <v>5.0000000000000001E-3</v>
      </c>
      <c r="J1080" s="16" t="s">
        <v>2586</v>
      </c>
      <c r="K1080" s="14" t="s">
        <v>17</v>
      </c>
      <c r="L1080" s="44">
        <v>347</v>
      </c>
    </row>
    <row r="1081" spans="1:12" ht="15" customHeight="1">
      <c r="A1081" s="14" t="s">
        <v>868</v>
      </c>
      <c r="B1081" s="22" t="s">
        <v>2580</v>
      </c>
      <c r="C1081" s="34" t="s">
        <v>2543</v>
      </c>
      <c r="D1081" s="22" t="s">
        <v>876</v>
      </c>
      <c r="E1081" s="15" t="s">
        <v>1326</v>
      </c>
      <c r="F1081" s="23" t="s">
        <v>2587</v>
      </c>
      <c r="G1081" s="16">
        <v>1</v>
      </c>
      <c r="H1081" s="17">
        <v>3</v>
      </c>
      <c r="I1081" s="18">
        <v>5.0000000000000001E-3</v>
      </c>
      <c r="J1081" s="16" t="s">
        <v>2588</v>
      </c>
      <c r="K1081" s="14" t="s">
        <v>17</v>
      </c>
      <c r="L1081" s="44">
        <v>381</v>
      </c>
    </row>
    <row r="1082" spans="1:12" ht="15" customHeight="1">
      <c r="A1082" s="14" t="s">
        <v>868</v>
      </c>
      <c r="B1082" s="22" t="s">
        <v>2580</v>
      </c>
      <c r="C1082" s="34" t="s">
        <v>2543</v>
      </c>
      <c r="D1082" s="22" t="s">
        <v>879</v>
      </c>
      <c r="E1082" s="15" t="s">
        <v>1326</v>
      </c>
      <c r="F1082" s="23" t="s">
        <v>2589</v>
      </c>
      <c r="G1082" s="16">
        <v>1</v>
      </c>
      <c r="H1082" s="17">
        <v>3</v>
      </c>
      <c r="I1082" s="18">
        <v>5.0000000000000001E-3</v>
      </c>
      <c r="J1082" s="16" t="s">
        <v>2590</v>
      </c>
      <c r="K1082" s="14" t="s">
        <v>17</v>
      </c>
      <c r="L1082" s="44">
        <v>390</v>
      </c>
    </row>
    <row r="1083" spans="1:12" ht="15" customHeight="1">
      <c r="A1083" s="14" t="s">
        <v>868</v>
      </c>
      <c r="B1083" s="22" t="s">
        <v>2580</v>
      </c>
      <c r="C1083" s="34" t="s">
        <v>2543</v>
      </c>
      <c r="D1083" s="22" t="s">
        <v>885</v>
      </c>
      <c r="E1083" s="15" t="s">
        <v>1326</v>
      </c>
      <c r="F1083" s="23" t="s">
        <v>2591</v>
      </c>
      <c r="G1083" s="16">
        <v>1</v>
      </c>
      <c r="H1083" s="17">
        <v>4</v>
      </c>
      <c r="I1083" s="18">
        <v>6.0000000000000001E-3</v>
      </c>
      <c r="J1083" s="16" t="s">
        <v>2592</v>
      </c>
      <c r="K1083" s="14" t="s">
        <v>17</v>
      </c>
      <c r="L1083" s="44">
        <v>392</v>
      </c>
    </row>
    <row r="1084" spans="1:12" ht="15" customHeight="1">
      <c r="A1084" s="14" t="s">
        <v>868</v>
      </c>
      <c r="B1084" s="22" t="s">
        <v>2580</v>
      </c>
      <c r="C1084" s="34" t="s">
        <v>2543</v>
      </c>
      <c r="D1084" s="22" t="s">
        <v>888</v>
      </c>
      <c r="E1084" s="15" t="s">
        <v>1326</v>
      </c>
      <c r="F1084" s="23" t="s">
        <v>2593</v>
      </c>
      <c r="G1084" s="16">
        <v>1</v>
      </c>
      <c r="H1084" s="17">
        <v>4</v>
      </c>
      <c r="I1084" s="18">
        <v>6.0000000000000001E-3</v>
      </c>
      <c r="J1084" s="16" t="s">
        <v>2594</v>
      </c>
      <c r="K1084" s="14" t="s">
        <v>17</v>
      </c>
      <c r="L1084" s="44">
        <v>424</v>
      </c>
    </row>
    <row r="1085" spans="1:12" ht="15" customHeight="1">
      <c r="A1085" s="14" t="s">
        <v>868</v>
      </c>
      <c r="B1085" s="22" t="s">
        <v>2580</v>
      </c>
      <c r="C1085" s="34" t="s">
        <v>2543</v>
      </c>
      <c r="D1085" s="22" t="s">
        <v>891</v>
      </c>
      <c r="E1085" s="15" t="s">
        <v>1326</v>
      </c>
      <c r="F1085" s="23" t="s">
        <v>2595</v>
      </c>
      <c r="G1085" s="16">
        <v>1</v>
      </c>
      <c r="H1085" s="17">
        <v>4</v>
      </c>
      <c r="I1085" s="18">
        <v>6.0000000000000001E-3</v>
      </c>
      <c r="J1085" s="16" t="s">
        <v>2596</v>
      </c>
      <c r="K1085" s="14" t="s">
        <v>17</v>
      </c>
      <c r="L1085" s="44">
        <v>442</v>
      </c>
    </row>
    <row r="1086" spans="1:12" ht="15" customHeight="1">
      <c r="A1086" s="14" t="s">
        <v>868</v>
      </c>
      <c r="B1086" s="22" t="s">
        <v>2580</v>
      </c>
      <c r="C1086" s="34" t="s">
        <v>2543</v>
      </c>
      <c r="D1086" s="22" t="s">
        <v>894</v>
      </c>
      <c r="E1086" s="15" t="s">
        <v>1326</v>
      </c>
      <c r="F1086" s="23" t="s">
        <v>2597</v>
      </c>
      <c r="G1086" s="16">
        <v>1</v>
      </c>
      <c r="H1086" s="17">
        <v>3</v>
      </c>
      <c r="I1086" s="18">
        <v>6.0000000000000001E-3</v>
      </c>
      <c r="J1086" s="16" t="s">
        <v>2598</v>
      </c>
      <c r="K1086" s="14" t="s">
        <v>17</v>
      </c>
      <c r="L1086" s="44">
        <v>476</v>
      </c>
    </row>
    <row r="1087" spans="1:12" ht="15" customHeight="1">
      <c r="A1087" s="14" t="s">
        <v>868</v>
      </c>
      <c r="B1087" s="22" t="s">
        <v>2580</v>
      </c>
      <c r="C1087" s="34" t="s">
        <v>2543</v>
      </c>
      <c r="D1087" s="22" t="s">
        <v>897</v>
      </c>
      <c r="E1087" s="15" t="s">
        <v>1326</v>
      </c>
      <c r="F1087" s="23" t="s">
        <v>2599</v>
      </c>
      <c r="G1087" s="16">
        <v>1</v>
      </c>
      <c r="H1087" s="17">
        <v>4</v>
      </c>
      <c r="I1087" s="18">
        <v>6.0000000000000001E-3</v>
      </c>
      <c r="J1087" s="16" t="s">
        <v>2600</v>
      </c>
      <c r="K1087" s="14" t="s">
        <v>17</v>
      </c>
      <c r="L1087" s="44">
        <v>480</v>
      </c>
    </row>
    <row r="1088" spans="1:12" ht="15" customHeight="1">
      <c r="A1088" s="14" t="s">
        <v>868</v>
      </c>
      <c r="B1088" s="22" t="s">
        <v>2580</v>
      </c>
      <c r="C1088" s="34" t="s">
        <v>2543</v>
      </c>
      <c r="D1088" s="22" t="s">
        <v>903</v>
      </c>
      <c r="E1088" s="15" t="s">
        <v>1326</v>
      </c>
      <c r="F1088" s="23" t="s">
        <v>2601</v>
      </c>
      <c r="G1088" s="16">
        <v>1</v>
      </c>
      <c r="H1088" s="17">
        <v>5</v>
      </c>
      <c r="I1088" s="18">
        <v>8.0000000000000002E-3</v>
      </c>
      <c r="J1088" s="16" t="s">
        <v>2602</v>
      </c>
      <c r="K1088" s="14" t="s">
        <v>17</v>
      </c>
      <c r="L1088" s="44">
        <v>482</v>
      </c>
    </row>
    <row r="1089" spans="1:12" ht="15" customHeight="1">
      <c r="A1089" s="14" t="s">
        <v>868</v>
      </c>
      <c r="B1089" s="22" t="s">
        <v>2580</v>
      </c>
      <c r="C1089" s="34" t="s">
        <v>2543</v>
      </c>
      <c r="D1089" s="22" t="s">
        <v>906</v>
      </c>
      <c r="E1089" s="15" t="s">
        <v>1326</v>
      </c>
      <c r="F1089" s="23" t="s">
        <v>2603</v>
      </c>
      <c r="G1089" s="16">
        <v>1</v>
      </c>
      <c r="H1089" s="17">
        <v>5</v>
      </c>
      <c r="I1089" s="18">
        <v>8.0000000000000002E-3</v>
      </c>
      <c r="J1089" s="16" t="s">
        <v>2604</v>
      </c>
      <c r="K1089" s="14" t="s">
        <v>17</v>
      </c>
      <c r="L1089" s="44">
        <v>512</v>
      </c>
    </row>
    <row r="1090" spans="1:12" ht="15" customHeight="1">
      <c r="A1090" s="14" t="s">
        <v>868</v>
      </c>
      <c r="B1090" s="22" t="s">
        <v>2580</v>
      </c>
      <c r="C1090" s="34" t="s">
        <v>2543</v>
      </c>
      <c r="D1090" s="22" t="s">
        <v>909</v>
      </c>
      <c r="E1090" s="15" t="s">
        <v>1326</v>
      </c>
      <c r="F1090" s="23" t="s">
        <v>2605</v>
      </c>
      <c r="G1090" s="16">
        <v>1</v>
      </c>
      <c r="H1090" s="17">
        <v>5</v>
      </c>
      <c r="I1090" s="18">
        <v>8.0000000000000002E-3</v>
      </c>
      <c r="J1090" s="16" t="s">
        <v>2606</v>
      </c>
      <c r="K1090" s="14" t="s">
        <v>17</v>
      </c>
      <c r="L1090" s="44">
        <v>534</v>
      </c>
    </row>
    <row r="1091" spans="1:12" ht="15" customHeight="1">
      <c r="A1091" s="14" t="s">
        <v>868</v>
      </c>
      <c r="B1091" s="22" t="s">
        <v>2580</v>
      </c>
      <c r="C1091" s="34" t="s">
        <v>2543</v>
      </c>
      <c r="D1091" s="22" t="s">
        <v>912</v>
      </c>
      <c r="E1091" s="15" t="s">
        <v>1326</v>
      </c>
      <c r="F1091" s="23" t="s">
        <v>2607</v>
      </c>
      <c r="G1091" s="16">
        <v>1</v>
      </c>
      <c r="H1091" s="17">
        <v>5</v>
      </c>
      <c r="I1091" s="18">
        <v>8.0000000000000002E-3</v>
      </c>
      <c r="J1091" s="16" t="s">
        <v>2608</v>
      </c>
      <c r="K1091" s="14" t="s">
        <v>17</v>
      </c>
      <c r="L1091" s="44">
        <v>565</v>
      </c>
    </row>
    <row r="1092" spans="1:12" ht="15" customHeight="1">
      <c r="A1092" s="14" t="s">
        <v>868</v>
      </c>
      <c r="B1092" s="22" t="s">
        <v>2580</v>
      </c>
      <c r="C1092" s="34" t="s">
        <v>2543</v>
      </c>
      <c r="D1092" s="22" t="s">
        <v>915</v>
      </c>
      <c r="E1092" s="15" t="s">
        <v>1326</v>
      </c>
      <c r="F1092" s="23" t="s">
        <v>2609</v>
      </c>
      <c r="G1092" s="16">
        <v>1</v>
      </c>
      <c r="H1092" s="17">
        <v>5</v>
      </c>
      <c r="I1092" s="18">
        <v>8.0000000000000002E-3</v>
      </c>
      <c r="J1092" s="16" t="s">
        <v>2610</v>
      </c>
      <c r="K1092" s="14" t="s">
        <v>17</v>
      </c>
      <c r="L1092" s="44">
        <v>561</v>
      </c>
    </row>
    <row r="1093" spans="1:12" ht="15" customHeight="1">
      <c r="A1093" s="14" t="s">
        <v>868</v>
      </c>
      <c r="B1093" s="22" t="s">
        <v>2580</v>
      </c>
      <c r="C1093" s="34" t="s">
        <v>2543</v>
      </c>
      <c r="D1093" s="22" t="s">
        <v>921</v>
      </c>
      <c r="E1093" s="15" t="s">
        <v>1326</v>
      </c>
      <c r="F1093" s="23" t="s">
        <v>2611</v>
      </c>
      <c r="G1093" s="16">
        <v>1</v>
      </c>
      <c r="H1093" s="17">
        <v>6</v>
      </c>
      <c r="I1093" s="18">
        <v>8.9999999999999993E-3</v>
      </c>
      <c r="J1093" s="16" t="s">
        <v>2612</v>
      </c>
      <c r="K1093" s="14" t="s">
        <v>17</v>
      </c>
      <c r="L1093" s="44">
        <v>534</v>
      </c>
    </row>
    <row r="1094" spans="1:12" ht="15" customHeight="1">
      <c r="A1094" s="14" t="s">
        <v>868</v>
      </c>
      <c r="B1094" s="22" t="s">
        <v>2580</v>
      </c>
      <c r="C1094" s="34" t="s">
        <v>2543</v>
      </c>
      <c r="D1094" s="22" t="s">
        <v>924</v>
      </c>
      <c r="E1094" s="15" t="s">
        <v>1326</v>
      </c>
      <c r="F1094" s="23" t="s">
        <v>2613</v>
      </c>
      <c r="G1094" s="16">
        <v>1</v>
      </c>
      <c r="H1094" s="17">
        <v>6</v>
      </c>
      <c r="I1094" s="18">
        <v>8.9999999999999993E-3</v>
      </c>
      <c r="J1094" s="16" t="s">
        <v>2614</v>
      </c>
      <c r="K1094" s="14" t="s">
        <v>17</v>
      </c>
      <c r="L1094" s="44">
        <v>645</v>
      </c>
    </row>
    <row r="1095" spans="1:12" ht="15" customHeight="1">
      <c r="A1095" s="14" t="s">
        <v>868</v>
      </c>
      <c r="B1095" s="22" t="s">
        <v>2580</v>
      </c>
      <c r="C1095" s="34" t="s">
        <v>2543</v>
      </c>
      <c r="D1095" s="22" t="s">
        <v>927</v>
      </c>
      <c r="E1095" s="15" t="s">
        <v>1326</v>
      </c>
      <c r="F1095" s="23" t="s">
        <v>2615</v>
      </c>
      <c r="G1095" s="16">
        <v>1</v>
      </c>
      <c r="H1095" s="17">
        <v>6</v>
      </c>
      <c r="I1095" s="18">
        <v>8.9999999999999993E-3</v>
      </c>
      <c r="J1095" s="16" t="s">
        <v>2616</v>
      </c>
      <c r="K1095" s="14" t="s">
        <v>17</v>
      </c>
      <c r="L1095" s="44">
        <v>626</v>
      </c>
    </row>
    <row r="1096" spans="1:12" ht="15" customHeight="1">
      <c r="A1096" s="14" t="s">
        <v>868</v>
      </c>
      <c r="B1096" s="22" t="s">
        <v>2580</v>
      </c>
      <c r="C1096" s="34" t="s">
        <v>2543</v>
      </c>
      <c r="D1096" s="22" t="s">
        <v>930</v>
      </c>
      <c r="E1096" s="15" t="s">
        <v>1326</v>
      </c>
      <c r="F1096" s="23" t="s">
        <v>2617</v>
      </c>
      <c r="G1096" s="16">
        <v>1</v>
      </c>
      <c r="H1096" s="17">
        <v>6</v>
      </c>
      <c r="I1096" s="18">
        <v>8.9999999999999993E-3</v>
      </c>
      <c r="J1096" s="16" t="s">
        <v>2618</v>
      </c>
      <c r="K1096" s="14" t="s">
        <v>17</v>
      </c>
      <c r="L1096" s="44">
        <v>658</v>
      </c>
    </row>
    <row r="1097" spans="1:12" ht="15" customHeight="1">
      <c r="A1097" s="14" t="s">
        <v>868</v>
      </c>
      <c r="B1097" s="22" t="s">
        <v>2580</v>
      </c>
      <c r="C1097" s="34" t="s">
        <v>2543</v>
      </c>
      <c r="D1097" s="22" t="s">
        <v>933</v>
      </c>
      <c r="E1097" s="15" t="s">
        <v>1326</v>
      </c>
      <c r="F1097" s="23" t="s">
        <v>2619</v>
      </c>
      <c r="G1097" s="16">
        <v>1</v>
      </c>
      <c r="H1097" s="17">
        <v>6</v>
      </c>
      <c r="I1097" s="18">
        <v>8.9999999999999993E-3</v>
      </c>
      <c r="J1097" s="16" t="s">
        <v>2620</v>
      </c>
      <c r="K1097" s="14" t="s">
        <v>17</v>
      </c>
      <c r="L1097" s="44">
        <v>649</v>
      </c>
    </row>
    <row r="1098" spans="1:12" ht="15" customHeight="1">
      <c r="A1098" s="14" t="s">
        <v>868</v>
      </c>
      <c r="B1098" s="22" t="s">
        <v>2580</v>
      </c>
      <c r="C1098" s="34" t="s">
        <v>2543</v>
      </c>
      <c r="D1098" s="22" t="s">
        <v>939</v>
      </c>
      <c r="E1098" s="15" t="s">
        <v>1326</v>
      </c>
      <c r="F1098" s="23" t="s">
        <v>2621</v>
      </c>
      <c r="G1098" s="16">
        <v>1</v>
      </c>
      <c r="H1098" s="17">
        <v>8</v>
      </c>
      <c r="I1098" s="18">
        <v>1.0999999999999999E-2</v>
      </c>
      <c r="J1098" s="16" t="s">
        <v>2622</v>
      </c>
      <c r="K1098" s="14" t="s">
        <v>17</v>
      </c>
      <c r="L1098" s="44">
        <v>657</v>
      </c>
    </row>
    <row r="1099" spans="1:12" ht="15" customHeight="1">
      <c r="A1099" s="14" t="s">
        <v>868</v>
      </c>
      <c r="B1099" s="22" t="s">
        <v>2580</v>
      </c>
      <c r="C1099" s="34" t="s">
        <v>2543</v>
      </c>
      <c r="D1099" s="22" t="s">
        <v>942</v>
      </c>
      <c r="E1099" s="15" t="s">
        <v>1326</v>
      </c>
      <c r="F1099" s="23" t="s">
        <v>2623</v>
      </c>
      <c r="G1099" s="16">
        <v>1</v>
      </c>
      <c r="H1099" s="17">
        <v>8</v>
      </c>
      <c r="I1099" s="18">
        <v>1.0999999999999999E-2</v>
      </c>
      <c r="J1099" s="16" t="s">
        <v>2624</v>
      </c>
      <c r="K1099" s="14" t="s">
        <v>17</v>
      </c>
      <c r="L1099" s="44">
        <v>822</v>
      </c>
    </row>
    <row r="1100" spans="1:12" ht="15" customHeight="1">
      <c r="A1100" s="14" t="s">
        <v>868</v>
      </c>
      <c r="B1100" s="22" t="s">
        <v>2580</v>
      </c>
      <c r="C1100" s="34" t="s">
        <v>2543</v>
      </c>
      <c r="D1100" s="22" t="s">
        <v>945</v>
      </c>
      <c r="E1100" s="15" t="s">
        <v>1326</v>
      </c>
      <c r="F1100" s="23" t="s">
        <v>2625</v>
      </c>
      <c r="G1100" s="16">
        <v>1</v>
      </c>
      <c r="H1100" s="17">
        <v>8</v>
      </c>
      <c r="I1100" s="18">
        <v>1.2999999999999999E-2</v>
      </c>
      <c r="J1100" s="16" t="s">
        <v>2626</v>
      </c>
      <c r="K1100" s="14" t="s">
        <v>17</v>
      </c>
      <c r="L1100" s="44">
        <v>813</v>
      </c>
    </row>
    <row r="1101" spans="1:12" ht="15" customHeight="1">
      <c r="A1101" s="14" t="s">
        <v>868</v>
      </c>
      <c r="B1101" s="22" t="s">
        <v>2580</v>
      </c>
      <c r="C1101" s="34" t="s">
        <v>2543</v>
      </c>
      <c r="D1101" s="22" t="s">
        <v>948</v>
      </c>
      <c r="E1101" s="15" t="s">
        <v>1326</v>
      </c>
      <c r="F1101" s="23" t="s">
        <v>2627</v>
      </c>
      <c r="G1101" s="16">
        <v>1</v>
      </c>
      <c r="H1101" s="17">
        <v>8</v>
      </c>
      <c r="I1101" s="18">
        <v>1.2999999999999999E-2</v>
      </c>
      <c r="J1101" s="16" t="s">
        <v>2628</v>
      </c>
      <c r="K1101" s="14" t="s">
        <v>17</v>
      </c>
      <c r="L1101" s="44">
        <v>843</v>
      </c>
    </row>
    <row r="1102" spans="1:12" ht="15" customHeight="1">
      <c r="A1102" s="14" t="s">
        <v>868</v>
      </c>
      <c r="B1102" s="22" t="s">
        <v>2580</v>
      </c>
      <c r="C1102" s="34" t="s">
        <v>2543</v>
      </c>
      <c r="D1102" s="22" t="s">
        <v>951</v>
      </c>
      <c r="E1102" s="15" t="s">
        <v>1326</v>
      </c>
      <c r="F1102" s="23" t="s">
        <v>2629</v>
      </c>
      <c r="G1102" s="16">
        <v>1</v>
      </c>
      <c r="H1102" s="17">
        <v>8</v>
      </c>
      <c r="I1102" s="18">
        <v>1.2999999999999999E-2</v>
      </c>
      <c r="J1102" s="16" t="s">
        <v>2630</v>
      </c>
      <c r="K1102" s="14" t="s">
        <v>17</v>
      </c>
      <c r="L1102" s="44">
        <v>825</v>
      </c>
    </row>
    <row r="1103" spans="1:12" ht="15" customHeight="1">
      <c r="A1103" s="14" t="s">
        <v>868</v>
      </c>
      <c r="B1103" s="22" t="s">
        <v>2580</v>
      </c>
      <c r="C1103" s="34" t="s">
        <v>2543</v>
      </c>
      <c r="D1103" s="22" t="s">
        <v>957</v>
      </c>
      <c r="E1103" s="15" t="s">
        <v>1326</v>
      </c>
      <c r="F1103" s="23" t="s">
        <v>2631</v>
      </c>
      <c r="G1103" s="16">
        <v>1</v>
      </c>
      <c r="H1103" s="17">
        <v>4</v>
      </c>
      <c r="I1103" s="18">
        <v>7.0000000000000001E-3</v>
      </c>
      <c r="J1103" s="16" t="s">
        <v>2632</v>
      </c>
      <c r="K1103" s="14" t="s">
        <v>17</v>
      </c>
      <c r="L1103" s="44">
        <v>438</v>
      </c>
    </row>
    <row r="1104" spans="1:12" ht="15" customHeight="1">
      <c r="A1104" s="14" t="s">
        <v>868</v>
      </c>
      <c r="B1104" s="22" t="s">
        <v>2580</v>
      </c>
      <c r="C1104" s="34" t="s">
        <v>2543</v>
      </c>
      <c r="D1104" s="22" t="s">
        <v>960</v>
      </c>
      <c r="E1104" s="15" t="s">
        <v>1326</v>
      </c>
      <c r="F1104" s="23" t="s">
        <v>2633</v>
      </c>
      <c r="G1104" s="16">
        <v>1</v>
      </c>
      <c r="H1104" s="17">
        <v>1</v>
      </c>
      <c r="I1104" s="18">
        <v>2E-3</v>
      </c>
      <c r="J1104" s="16" t="s">
        <v>2634</v>
      </c>
      <c r="K1104" s="14" t="s">
        <v>17</v>
      </c>
      <c r="L1104" s="44">
        <v>134</v>
      </c>
    </row>
    <row r="1105" spans="1:12" ht="15" customHeight="1">
      <c r="A1105" s="14" t="s">
        <v>868</v>
      </c>
      <c r="B1105" s="22" t="s">
        <v>2580</v>
      </c>
      <c r="C1105" s="34" t="s">
        <v>2543</v>
      </c>
      <c r="D1105" s="22" t="s">
        <v>963</v>
      </c>
      <c r="E1105" s="15" t="s">
        <v>1326</v>
      </c>
      <c r="F1105" s="23" t="s">
        <v>2635</v>
      </c>
      <c r="G1105" s="16">
        <v>1</v>
      </c>
      <c r="H1105" s="17">
        <v>2</v>
      </c>
      <c r="I1105" s="18">
        <v>2E-3</v>
      </c>
      <c r="J1105" s="16" t="s">
        <v>2636</v>
      </c>
      <c r="K1105" s="14" t="s">
        <v>17</v>
      </c>
      <c r="L1105" s="44">
        <v>168</v>
      </c>
    </row>
    <row r="1106" spans="1:12" ht="15" customHeight="1">
      <c r="A1106" s="14" t="s">
        <v>868</v>
      </c>
      <c r="B1106" s="22" t="s">
        <v>2580</v>
      </c>
      <c r="C1106" s="34" t="s">
        <v>2543</v>
      </c>
      <c r="D1106" s="22" t="s">
        <v>966</v>
      </c>
      <c r="E1106" s="15" t="s">
        <v>1326</v>
      </c>
      <c r="F1106" s="23" t="s">
        <v>2637</v>
      </c>
      <c r="G1106" s="16">
        <v>1</v>
      </c>
      <c r="H1106" s="17">
        <v>3</v>
      </c>
      <c r="I1106" s="18">
        <v>4.0000000000000001E-3</v>
      </c>
      <c r="J1106" s="16" t="s">
        <v>2638</v>
      </c>
      <c r="K1106" s="14" t="s">
        <v>17</v>
      </c>
      <c r="L1106" s="44">
        <v>276</v>
      </c>
    </row>
    <row r="1107" spans="1:12" ht="15" customHeight="1">
      <c r="A1107" s="14" t="s">
        <v>868</v>
      </c>
      <c r="B1107" s="22" t="s">
        <v>2580</v>
      </c>
      <c r="C1107" s="34" t="s">
        <v>2543</v>
      </c>
      <c r="D1107" s="22" t="s">
        <v>969</v>
      </c>
      <c r="E1107" s="15" t="s">
        <v>1326</v>
      </c>
      <c r="F1107" s="23" t="s">
        <v>2639</v>
      </c>
      <c r="G1107" s="16">
        <v>1</v>
      </c>
      <c r="H1107" s="17">
        <v>3</v>
      </c>
      <c r="I1107" s="18">
        <v>8.0000000000000002E-3</v>
      </c>
      <c r="J1107" s="16" t="s">
        <v>2640</v>
      </c>
      <c r="K1107" s="14" t="s">
        <v>17</v>
      </c>
      <c r="L1107" s="44">
        <v>344</v>
      </c>
    </row>
    <row r="1108" spans="1:12" ht="15" customHeight="1">
      <c r="A1108" s="14" t="s">
        <v>868</v>
      </c>
      <c r="B1108" s="22" t="s">
        <v>2580</v>
      </c>
      <c r="C1108" s="34" t="s">
        <v>2543</v>
      </c>
      <c r="D1108" s="22" t="s">
        <v>972</v>
      </c>
      <c r="E1108" s="15" t="s">
        <v>1326</v>
      </c>
      <c r="F1108" s="23" t="s">
        <v>2641</v>
      </c>
      <c r="G1108" s="16">
        <v>1</v>
      </c>
      <c r="H1108" s="17">
        <v>3</v>
      </c>
      <c r="I1108" s="18">
        <v>5.0000000000000001E-3</v>
      </c>
      <c r="J1108" s="16" t="s">
        <v>2642</v>
      </c>
      <c r="K1108" s="14" t="s">
        <v>17</v>
      </c>
      <c r="L1108" s="44">
        <v>325</v>
      </c>
    </row>
    <row r="1109" spans="1:12" ht="15" customHeight="1">
      <c r="A1109" s="14" t="s">
        <v>868</v>
      </c>
      <c r="B1109" s="22" t="s">
        <v>2580</v>
      </c>
      <c r="C1109" s="34" t="s">
        <v>2543</v>
      </c>
      <c r="D1109" s="22" t="s">
        <v>975</v>
      </c>
      <c r="E1109" s="15" t="s">
        <v>1326</v>
      </c>
      <c r="F1109" s="23" t="s">
        <v>2643</v>
      </c>
      <c r="G1109" s="16">
        <v>1</v>
      </c>
      <c r="H1109" s="17">
        <v>3</v>
      </c>
      <c r="I1109" s="18">
        <v>8.9999999999999993E-3</v>
      </c>
      <c r="J1109" s="16" t="s">
        <v>2644</v>
      </c>
      <c r="K1109" s="14" t="s">
        <v>17</v>
      </c>
      <c r="L1109" s="44">
        <v>406</v>
      </c>
    </row>
    <row r="1110" spans="1:12" ht="15" customHeight="1">
      <c r="A1110" s="14" t="s">
        <v>868</v>
      </c>
      <c r="B1110" s="22" t="s">
        <v>2580</v>
      </c>
      <c r="C1110" s="34" t="s">
        <v>2543</v>
      </c>
      <c r="D1110" s="22" t="s">
        <v>978</v>
      </c>
      <c r="E1110" s="15" t="s">
        <v>1326</v>
      </c>
      <c r="F1110" s="23" t="s">
        <v>2645</v>
      </c>
      <c r="G1110" s="16">
        <v>1</v>
      </c>
      <c r="H1110" s="17">
        <v>4</v>
      </c>
      <c r="I1110" s="18">
        <v>6.0000000000000001E-3</v>
      </c>
      <c r="J1110" s="16" t="s">
        <v>2646</v>
      </c>
      <c r="K1110" s="14" t="s">
        <v>17</v>
      </c>
      <c r="L1110" s="44">
        <v>415</v>
      </c>
    </row>
    <row r="1111" spans="1:12" ht="15" customHeight="1">
      <c r="A1111" s="14" t="s">
        <v>868</v>
      </c>
      <c r="B1111" s="22" t="s">
        <v>2580</v>
      </c>
      <c r="C1111" s="34" t="s">
        <v>2543</v>
      </c>
      <c r="D1111" s="22" t="s">
        <v>981</v>
      </c>
      <c r="E1111" s="15" t="s">
        <v>1326</v>
      </c>
      <c r="F1111" s="23" t="s">
        <v>2647</v>
      </c>
      <c r="G1111" s="16">
        <v>1</v>
      </c>
      <c r="H1111" s="17">
        <v>4</v>
      </c>
      <c r="I1111" s="18">
        <v>1.2E-2</v>
      </c>
      <c r="J1111" s="16" t="s">
        <v>2648</v>
      </c>
      <c r="K1111" s="14" t="s">
        <v>17</v>
      </c>
      <c r="L1111" s="44">
        <v>532</v>
      </c>
    </row>
    <row r="1112" spans="1:12" ht="15" customHeight="1">
      <c r="A1112" s="14" t="s">
        <v>868</v>
      </c>
      <c r="B1112" s="22" t="s">
        <v>2649</v>
      </c>
      <c r="C1112" s="34" t="s">
        <v>2650</v>
      </c>
      <c r="D1112" s="22" t="s">
        <v>2651</v>
      </c>
      <c r="E1112" s="15" t="s">
        <v>2652</v>
      </c>
      <c r="F1112" s="23" t="s">
        <v>2653</v>
      </c>
      <c r="G1112" s="16">
        <v>1</v>
      </c>
      <c r="H1112" s="17">
        <v>3</v>
      </c>
      <c r="I1112" s="18">
        <v>5.0000000000000001E-3</v>
      </c>
      <c r="J1112" s="16" t="s">
        <v>2654</v>
      </c>
      <c r="K1112" s="14" t="s">
        <v>17</v>
      </c>
      <c r="L1112" s="44">
        <v>302</v>
      </c>
    </row>
    <row r="1113" spans="1:12" ht="15" customHeight="1">
      <c r="A1113" s="14" t="s">
        <v>868</v>
      </c>
      <c r="B1113" s="22" t="s">
        <v>2649</v>
      </c>
      <c r="C1113" s="34" t="s">
        <v>2650</v>
      </c>
      <c r="D1113" s="22" t="s">
        <v>882</v>
      </c>
      <c r="E1113" s="15" t="s">
        <v>2652</v>
      </c>
      <c r="F1113" s="23" t="s">
        <v>2655</v>
      </c>
      <c r="G1113" s="16">
        <v>1</v>
      </c>
      <c r="H1113" s="17">
        <v>3</v>
      </c>
      <c r="I1113" s="18">
        <v>8.9999999999999993E-3</v>
      </c>
      <c r="J1113" s="16" t="s">
        <v>2656</v>
      </c>
      <c r="K1113" s="14" t="s">
        <v>17</v>
      </c>
      <c r="L1113" s="44">
        <v>388</v>
      </c>
    </row>
    <row r="1114" spans="1:12" ht="15" customHeight="1">
      <c r="A1114" s="14" t="s">
        <v>868</v>
      </c>
      <c r="B1114" s="22" t="s">
        <v>2649</v>
      </c>
      <c r="C1114" s="34" t="s">
        <v>2650</v>
      </c>
      <c r="D1114" s="22" t="s">
        <v>885</v>
      </c>
      <c r="E1114" s="15" t="s">
        <v>2652</v>
      </c>
      <c r="F1114" s="23" t="s">
        <v>2657</v>
      </c>
      <c r="G1114" s="16">
        <v>1</v>
      </c>
      <c r="H1114" s="17">
        <v>4</v>
      </c>
      <c r="I1114" s="18">
        <v>6.0000000000000001E-3</v>
      </c>
      <c r="J1114" s="16" t="s">
        <v>2658</v>
      </c>
      <c r="K1114" s="14" t="s">
        <v>17</v>
      </c>
      <c r="L1114" s="44">
        <v>392</v>
      </c>
    </row>
    <row r="1115" spans="1:12" ht="15" customHeight="1">
      <c r="A1115" s="14" t="s">
        <v>868</v>
      </c>
      <c r="B1115" s="22" t="s">
        <v>2649</v>
      </c>
      <c r="C1115" s="34" t="s">
        <v>2650</v>
      </c>
      <c r="D1115" s="22" t="s">
        <v>900</v>
      </c>
      <c r="E1115" s="15" t="s">
        <v>2652</v>
      </c>
      <c r="F1115" s="23" t="s">
        <v>2659</v>
      </c>
      <c r="G1115" s="16">
        <v>1</v>
      </c>
      <c r="H1115" s="17">
        <v>4</v>
      </c>
      <c r="I1115" s="18">
        <v>1.2E-2</v>
      </c>
      <c r="J1115" s="16" t="s">
        <v>2660</v>
      </c>
      <c r="K1115" s="14" t="s">
        <v>17</v>
      </c>
      <c r="L1115" s="44">
        <v>534</v>
      </c>
    </row>
    <row r="1116" spans="1:12" ht="15" customHeight="1">
      <c r="A1116" s="14" t="s">
        <v>868</v>
      </c>
      <c r="B1116" s="22" t="s">
        <v>2649</v>
      </c>
      <c r="C1116" s="34" t="s">
        <v>2650</v>
      </c>
      <c r="D1116" s="22" t="s">
        <v>903</v>
      </c>
      <c r="E1116" s="15" t="s">
        <v>2652</v>
      </c>
      <c r="F1116" s="23" t="s">
        <v>2661</v>
      </c>
      <c r="G1116" s="16">
        <v>1</v>
      </c>
      <c r="H1116" s="17">
        <v>5</v>
      </c>
      <c r="I1116" s="18">
        <v>8.0000000000000002E-3</v>
      </c>
      <c r="J1116" s="16" t="s">
        <v>2662</v>
      </c>
      <c r="K1116" s="14" t="s">
        <v>17</v>
      </c>
      <c r="L1116" s="44">
        <v>482</v>
      </c>
    </row>
    <row r="1117" spans="1:12" ht="15" customHeight="1">
      <c r="A1117" s="14" t="s">
        <v>868</v>
      </c>
      <c r="B1117" s="22" t="s">
        <v>2649</v>
      </c>
      <c r="C1117" s="34" t="s">
        <v>2650</v>
      </c>
      <c r="D1117" s="22" t="s">
        <v>918</v>
      </c>
      <c r="E1117" s="15" t="s">
        <v>2652</v>
      </c>
      <c r="F1117" s="23" t="s">
        <v>2663</v>
      </c>
      <c r="G1117" s="16">
        <v>1</v>
      </c>
      <c r="H1117" s="17">
        <v>5</v>
      </c>
      <c r="I1117" s="18">
        <v>1.4999999999999999E-2</v>
      </c>
      <c r="J1117" s="16" t="s">
        <v>2664</v>
      </c>
      <c r="K1117" s="14" t="s">
        <v>17</v>
      </c>
      <c r="L1117" s="44">
        <v>671</v>
      </c>
    </row>
    <row r="1118" spans="1:12" ht="15" customHeight="1">
      <c r="A1118" s="14" t="s">
        <v>868</v>
      </c>
      <c r="B1118" s="22" t="s">
        <v>2649</v>
      </c>
      <c r="C1118" s="34" t="s">
        <v>2650</v>
      </c>
      <c r="D1118" s="22" t="s">
        <v>921</v>
      </c>
      <c r="E1118" s="15" t="s">
        <v>2652</v>
      </c>
      <c r="F1118" s="23" t="s">
        <v>2665</v>
      </c>
      <c r="G1118" s="16">
        <v>1</v>
      </c>
      <c r="H1118" s="17">
        <v>6</v>
      </c>
      <c r="I1118" s="18">
        <v>8.9999999999999993E-3</v>
      </c>
      <c r="J1118" s="16" t="s">
        <v>2666</v>
      </c>
      <c r="K1118" s="14" t="s">
        <v>17</v>
      </c>
      <c r="L1118" s="44">
        <v>534</v>
      </c>
    </row>
    <row r="1119" spans="1:12" ht="15" customHeight="1">
      <c r="A1119" s="14" t="s">
        <v>868</v>
      </c>
      <c r="B1119" s="22" t="s">
        <v>2649</v>
      </c>
      <c r="C1119" s="34" t="s">
        <v>2650</v>
      </c>
      <c r="D1119" s="22" t="s">
        <v>936</v>
      </c>
      <c r="E1119" s="15" t="s">
        <v>2652</v>
      </c>
      <c r="F1119" s="23" t="s">
        <v>2667</v>
      </c>
      <c r="G1119" s="16">
        <v>1</v>
      </c>
      <c r="H1119" s="17">
        <v>6</v>
      </c>
      <c r="I1119" s="18">
        <v>1.4E-2</v>
      </c>
      <c r="J1119" s="16" t="s">
        <v>2668</v>
      </c>
      <c r="K1119" s="14" t="s">
        <v>17</v>
      </c>
      <c r="L1119" s="44">
        <v>750</v>
      </c>
    </row>
    <row r="1120" spans="1:12" ht="15" customHeight="1">
      <c r="A1120" s="14" t="s">
        <v>868</v>
      </c>
      <c r="B1120" s="22" t="s">
        <v>2649</v>
      </c>
      <c r="C1120" s="34" t="s">
        <v>2650</v>
      </c>
      <c r="D1120" s="22" t="s">
        <v>939</v>
      </c>
      <c r="E1120" s="15" t="s">
        <v>2652</v>
      </c>
      <c r="F1120" s="23" t="s">
        <v>2669</v>
      </c>
      <c r="G1120" s="16">
        <v>1</v>
      </c>
      <c r="H1120" s="17">
        <v>8</v>
      </c>
      <c r="I1120" s="18">
        <v>1.0999999999999999E-2</v>
      </c>
      <c r="J1120" s="16" t="s">
        <v>2670</v>
      </c>
      <c r="K1120" s="14" t="s">
        <v>17</v>
      </c>
      <c r="L1120" s="44">
        <v>657</v>
      </c>
    </row>
    <row r="1121" spans="1:12" ht="15" customHeight="1">
      <c r="A1121" s="14" t="s">
        <v>868</v>
      </c>
      <c r="B1121" s="22" t="s">
        <v>2649</v>
      </c>
      <c r="C1121" s="34" t="s">
        <v>2650</v>
      </c>
      <c r="D1121" s="22" t="s">
        <v>954</v>
      </c>
      <c r="E1121" s="15" t="s">
        <v>2652</v>
      </c>
      <c r="F1121" s="23" t="s">
        <v>2671</v>
      </c>
      <c r="G1121" s="16">
        <v>1</v>
      </c>
      <c r="H1121" s="17">
        <v>7</v>
      </c>
      <c r="I1121" s="18">
        <v>1.9E-2</v>
      </c>
      <c r="J1121" s="16" t="s">
        <v>2672</v>
      </c>
      <c r="K1121" s="14" t="s">
        <v>17</v>
      </c>
      <c r="L1121" s="44">
        <v>1036</v>
      </c>
    </row>
    <row r="1122" spans="1:12" ht="15" customHeight="1">
      <c r="A1122" s="14" t="s">
        <v>868</v>
      </c>
      <c r="B1122" s="22" t="s">
        <v>2649</v>
      </c>
      <c r="C1122" s="34" t="s">
        <v>2650</v>
      </c>
      <c r="D1122" s="22" t="s">
        <v>966</v>
      </c>
      <c r="E1122" s="15" t="s">
        <v>2652</v>
      </c>
      <c r="F1122" s="23" t="s">
        <v>2673</v>
      </c>
      <c r="G1122" s="16">
        <v>1</v>
      </c>
      <c r="H1122" s="17">
        <v>3</v>
      </c>
      <c r="I1122" s="18">
        <v>4.0000000000000001E-3</v>
      </c>
      <c r="J1122" s="16" t="s">
        <v>2674</v>
      </c>
      <c r="K1122" s="14" t="s">
        <v>17</v>
      </c>
      <c r="L1122" s="44">
        <v>276</v>
      </c>
    </row>
    <row r="1123" spans="1:12" ht="15" customHeight="1">
      <c r="A1123" s="14" t="s">
        <v>868</v>
      </c>
      <c r="B1123" s="22" t="s">
        <v>2649</v>
      </c>
      <c r="C1123" s="34" t="s">
        <v>2650</v>
      </c>
      <c r="D1123" s="22" t="s">
        <v>969</v>
      </c>
      <c r="E1123" s="15" t="s">
        <v>2652</v>
      </c>
      <c r="F1123" s="23" t="s">
        <v>2675</v>
      </c>
      <c r="G1123" s="16">
        <v>1</v>
      </c>
      <c r="H1123" s="17">
        <v>3</v>
      </c>
      <c r="I1123" s="18">
        <v>8.0000000000000002E-3</v>
      </c>
      <c r="J1123" s="16" t="s">
        <v>2676</v>
      </c>
      <c r="K1123" s="14" t="s">
        <v>17</v>
      </c>
      <c r="L1123" s="44">
        <v>344</v>
      </c>
    </row>
    <row r="1124" spans="1:12" ht="15" customHeight="1">
      <c r="A1124" s="14" t="s">
        <v>868</v>
      </c>
      <c r="B1124" s="22" t="s">
        <v>2649</v>
      </c>
      <c r="C1124" s="34" t="s">
        <v>2650</v>
      </c>
      <c r="D1124" s="22" t="s">
        <v>972</v>
      </c>
      <c r="E1124" s="15" t="s">
        <v>2652</v>
      </c>
      <c r="F1124" s="23" t="s">
        <v>2677</v>
      </c>
      <c r="G1124" s="16">
        <v>1</v>
      </c>
      <c r="H1124" s="17">
        <v>3</v>
      </c>
      <c r="I1124" s="18">
        <v>5.0000000000000001E-3</v>
      </c>
      <c r="J1124" s="16" t="s">
        <v>2678</v>
      </c>
      <c r="K1124" s="14" t="s">
        <v>17</v>
      </c>
      <c r="L1124" s="44">
        <v>325</v>
      </c>
    </row>
    <row r="1125" spans="1:12" ht="15" customHeight="1">
      <c r="A1125" s="14" t="s">
        <v>868</v>
      </c>
      <c r="B1125" s="22" t="s">
        <v>2649</v>
      </c>
      <c r="C1125" s="34" t="s">
        <v>2650</v>
      </c>
      <c r="D1125" s="22" t="s">
        <v>975</v>
      </c>
      <c r="E1125" s="15" t="s">
        <v>2652</v>
      </c>
      <c r="F1125" s="23" t="s">
        <v>2679</v>
      </c>
      <c r="G1125" s="16">
        <v>1</v>
      </c>
      <c r="H1125" s="17">
        <v>3</v>
      </c>
      <c r="I1125" s="18">
        <v>8.9999999999999993E-3</v>
      </c>
      <c r="J1125" s="16" t="s">
        <v>2680</v>
      </c>
      <c r="K1125" s="14" t="s">
        <v>17</v>
      </c>
      <c r="L1125" s="44">
        <v>406</v>
      </c>
    </row>
    <row r="1126" spans="1:12" ht="15" customHeight="1">
      <c r="A1126" s="14" t="s">
        <v>868</v>
      </c>
      <c r="B1126" s="22" t="s">
        <v>2649</v>
      </c>
      <c r="C1126" s="34" t="s">
        <v>2650</v>
      </c>
      <c r="D1126" s="22" t="s">
        <v>978</v>
      </c>
      <c r="E1126" s="15" t="s">
        <v>2652</v>
      </c>
      <c r="F1126" s="23" t="s">
        <v>2681</v>
      </c>
      <c r="G1126" s="16">
        <v>1</v>
      </c>
      <c r="H1126" s="17">
        <v>4</v>
      </c>
      <c r="I1126" s="18">
        <v>6.0000000000000001E-3</v>
      </c>
      <c r="J1126" s="16" t="s">
        <v>2682</v>
      </c>
      <c r="K1126" s="14" t="s">
        <v>17</v>
      </c>
      <c r="L1126" s="44">
        <v>415</v>
      </c>
    </row>
    <row r="1127" spans="1:12" ht="15" customHeight="1">
      <c r="A1127" s="14" t="s">
        <v>868</v>
      </c>
      <c r="B1127" s="22" t="s">
        <v>2649</v>
      </c>
      <c r="C1127" s="34" t="s">
        <v>2650</v>
      </c>
      <c r="D1127" s="22" t="s">
        <v>981</v>
      </c>
      <c r="E1127" s="15" t="s">
        <v>2652</v>
      </c>
      <c r="F1127" s="23" t="s">
        <v>2683</v>
      </c>
      <c r="G1127" s="16">
        <v>1</v>
      </c>
      <c r="H1127" s="17">
        <v>4</v>
      </c>
      <c r="I1127" s="18">
        <v>1.2E-2</v>
      </c>
      <c r="J1127" s="16" t="s">
        <v>2684</v>
      </c>
      <c r="K1127" s="14" t="s">
        <v>17</v>
      </c>
      <c r="L1127" s="44">
        <v>532</v>
      </c>
    </row>
    <row r="1128" spans="1:12" ht="15" customHeight="1">
      <c r="A1128" s="14" t="s">
        <v>868</v>
      </c>
      <c r="B1128" s="22" t="s">
        <v>2649</v>
      </c>
      <c r="C1128" s="34" t="s">
        <v>2650</v>
      </c>
      <c r="D1128" s="22" t="s">
        <v>984</v>
      </c>
      <c r="E1128" s="15" t="s">
        <v>2652</v>
      </c>
      <c r="F1128" s="23" t="s">
        <v>2685</v>
      </c>
      <c r="G1128" s="16">
        <v>1</v>
      </c>
      <c r="H1128" s="17">
        <v>7</v>
      </c>
      <c r="I1128" s="18">
        <v>1.0999999999999999E-2</v>
      </c>
      <c r="J1128" s="16" t="s">
        <v>2686</v>
      </c>
      <c r="K1128" s="14" t="s">
        <v>17</v>
      </c>
      <c r="L1128" s="44">
        <v>678</v>
      </c>
    </row>
    <row r="1129" spans="1:12" ht="15" customHeight="1">
      <c r="A1129" s="14" t="s">
        <v>868</v>
      </c>
      <c r="B1129" s="22" t="s">
        <v>2649</v>
      </c>
      <c r="C1129" s="34" t="s">
        <v>2650</v>
      </c>
      <c r="D1129" s="22" t="s">
        <v>987</v>
      </c>
      <c r="E1129" s="15" t="s">
        <v>2652</v>
      </c>
      <c r="F1129" s="23" t="s">
        <v>2687</v>
      </c>
      <c r="G1129" s="16">
        <v>1</v>
      </c>
      <c r="H1129" s="17">
        <v>7</v>
      </c>
      <c r="I1129" s="18">
        <v>2.1999999999999999E-2</v>
      </c>
      <c r="J1129" s="16" t="s">
        <v>2688</v>
      </c>
      <c r="K1129" s="14" t="s">
        <v>17</v>
      </c>
      <c r="L1129" s="44">
        <v>991</v>
      </c>
    </row>
    <row r="1130" spans="1:12" ht="15" customHeight="1">
      <c r="A1130" s="14" t="s">
        <v>868</v>
      </c>
      <c r="B1130" s="22" t="s">
        <v>2689</v>
      </c>
      <c r="C1130" s="34" t="s">
        <v>2650</v>
      </c>
      <c r="D1130" s="22" t="s">
        <v>2651</v>
      </c>
      <c r="E1130" s="15" t="s">
        <v>2081</v>
      </c>
      <c r="F1130" s="23" t="s">
        <v>2690</v>
      </c>
      <c r="G1130" s="16">
        <v>1</v>
      </c>
      <c r="H1130" s="17">
        <v>3</v>
      </c>
      <c r="I1130" s="18">
        <v>5.0000000000000001E-3</v>
      </c>
      <c r="J1130" s="16" t="s">
        <v>2691</v>
      </c>
      <c r="K1130" s="14" t="s">
        <v>17</v>
      </c>
      <c r="L1130" s="44">
        <v>302</v>
      </c>
    </row>
    <row r="1131" spans="1:12" ht="15" customHeight="1">
      <c r="A1131" s="14" t="s">
        <v>868</v>
      </c>
      <c r="B1131" s="22" t="s">
        <v>2689</v>
      </c>
      <c r="C1131" s="34" t="s">
        <v>2650</v>
      </c>
      <c r="D1131" s="22" t="s">
        <v>870</v>
      </c>
      <c r="E1131" s="15" t="s">
        <v>2081</v>
      </c>
      <c r="F1131" s="23" t="s">
        <v>2692</v>
      </c>
      <c r="G1131" s="16">
        <v>1</v>
      </c>
      <c r="H1131" s="17">
        <v>3</v>
      </c>
      <c r="I1131" s="18">
        <v>8.0000000000000002E-3</v>
      </c>
      <c r="J1131" s="16" t="s">
        <v>2693</v>
      </c>
      <c r="K1131" s="14" t="s">
        <v>17</v>
      </c>
      <c r="L1131" s="44">
        <v>333</v>
      </c>
    </row>
    <row r="1132" spans="1:12" ht="15" customHeight="1">
      <c r="A1132" s="14" t="s">
        <v>868</v>
      </c>
      <c r="B1132" s="22" t="s">
        <v>2689</v>
      </c>
      <c r="C1132" s="34" t="s">
        <v>2650</v>
      </c>
      <c r="D1132" s="22" t="s">
        <v>873</v>
      </c>
      <c r="E1132" s="15" t="s">
        <v>2081</v>
      </c>
      <c r="F1132" s="23" t="s">
        <v>2694</v>
      </c>
      <c r="G1132" s="16">
        <v>1</v>
      </c>
      <c r="H1132" s="17">
        <v>3</v>
      </c>
      <c r="I1132" s="18">
        <v>5.0000000000000001E-3</v>
      </c>
      <c r="J1132" s="16" t="s">
        <v>2695</v>
      </c>
      <c r="K1132" s="14" t="s">
        <v>17</v>
      </c>
      <c r="L1132" s="44">
        <v>347</v>
      </c>
    </row>
    <row r="1133" spans="1:12" ht="15" customHeight="1">
      <c r="A1133" s="14" t="s">
        <v>868</v>
      </c>
      <c r="B1133" s="22" t="s">
        <v>2689</v>
      </c>
      <c r="C1133" s="34" t="s">
        <v>2650</v>
      </c>
      <c r="D1133" s="22" t="s">
        <v>876</v>
      </c>
      <c r="E1133" s="15" t="s">
        <v>2081</v>
      </c>
      <c r="F1133" s="23" t="s">
        <v>2696</v>
      </c>
      <c r="G1133" s="16">
        <v>1</v>
      </c>
      <c r="H1133" s="17">
        <v>3</v>
      </c>
      <c r="I1133" s="18">
        <v>5.0000000000000001E-3</v>
      </c>
      <c r="J1133" s="16" t="s">
        <v>2697</v>
      </c>
      <c r="K1133" s="14" t="s">
        <v>17</v>
      </c>
      <c r="L1133" s="44">
        <v>381</v>
      </c>
    </row>
    <row r="1134" spans="1:12" ht="15" customHeight="1">
      <c r="A1134" s="14" t="s">
        <v>868</v>
      </c>
      <c r="B1134" s="22" t="s">
        <v>2689</v>
      </c>
      <c r="C1134" s="34" t="s">
        <v>2650</v>
      </c>
      <c r="D1134" s="22" t="s">
        <v>879</v>
      </c>
      <c r="E1134" s="15" t="s">
        <v>2081</v>
      </c>
      <c r="F1134" s="23" t="s">
        <v>2698</v>
      </c>
      <c r="G1134" s="16">
        <v>1</v>
      </c>
      <c r="H1134" s="17">
        <v>3</v>
      </c>
      <c r="I1134" s="18">
        <v>5.0000000000000001E-3</v>
      </c>
      <c r="J1134" s="16" t="s">
        <v>2699</v>
      </c>
      <c r="K1134" s="14" t="s">
        <v>17</v>
      </c>
      <c r="L1134" s="44">
        <v>390</v>
      </c>
    </row>
    <row r="1135" spans="1:12" ht="15" customHeight="1">
      <c r="A1135" s="14" t="s">
        <v>868</v>
      </c>
      <c r="B1135" s="22" t="s">
        <v>2689</v>
      </c>
      <c r="C1135" s="34" t="s">
        <v>2650</v>
      </c>
      <c r="D1135" s="22" t="s">
        <v>885</v>
      </c>
      <c r="E1135" s="15" t="s">
        <v>2081</v>
      </c>
      <c r="F1135" s="23" t="s">
        <v>2700</v>
      </c>
      <c r="G1135" s="16">
        <v>1</v>
      </c>
      <c r="H1135" s="17">
        <v>4</v>
      </c>
      <c r="I1135" s="18">
        <v>6.0000000000000001E-3</v>
      </c>
      <c r="J1135" s="16" t="s">
        <v>2701</v>
      </c>
      <c r="K1135" s="14" t="s">
        <v>17</v>
      </c>
      <c r="L1135" s="44">
        <v>392</v>
      </c>
    </row>
    <row r="1136" spans="1:12" ht="15" customHeight="1">
      <c r="A1136" s="14" t="s">
        <v>868</v>
      </c>
      <c r="B1136" s="22" t="s">
        <v>2689</v>
      </c>
      <c r="C1136" s="34" t="s">
        <v>2650</v>
      </c>
      <c r="D1136" s="22" t="s">
        <v>888</v>
      </c>
      <c r="E1136" s="15" t="s">
        <v>2081</v>
      </c>
      <c r="F1136" s="23" t="s">
        <v>2702</v>
      </c>
      <c r="G1136" s="16">
        <v>1</v>
      </c>
      <c r="H1136" s="17">
        <v>4</v>
      </c>
      <c r="I1136" s="18">
        <v>6.0000000000000001E-3</v>
      </c>
      <c r="J1136" s="16" t="s">
        <v>2703</v>
      </c>
      <c r="K1136" s="14" t="s">
        <v>17</v>
      </c>
      <c r="L1136" s="44">
        <v>424</v>
      </c>
    </row>
    <row r="1137" spans="1:12" ht="15" customHeight="1">
      <c r="A1137" s="14" t="s">
        <v>868</v>
      </c>
      <c r="B1137" s="22" t="s">
        <v>2689</v>
      </c>
      <c r="C1137" s="34" t="s">
        <v>2650</v>
      </c>
      <c r="D1137" s="22" t="s">
        <v>891</v>
      </c>
      <c r="E1137" s="15" t="s">
        <v>2081</v>
      </c>
      <c r="F1137" s="23" t="s">
        <v>2704</v>
      </c>
      <c r="G1137" s="16">
        <v>1</v>
      </c>
      <c r="H1137" s="17">
        <v>4</v>
      </c>
      <c r="I1137" s="18">
        <v>6.0000000000000001E-3</v>
      </c>
      <c r="J1137" s="16" t="s">
        <v>2705</v>
      </c>
      <c r="K1137" s="14" t="s">
        <v>17</v>
      </c>
      <c r="L1137" s="44">
        <v>442</v>
      </c>
    </row>
    <row r="1138" spans="1:12" ht="15" customHeight="1">
      <c r="A1138" s="14" t="s">
        <v>868</v>
      </c>
      <c r="B1138" s="22" t="s">
        <v>2689</v>
      </c>
      <c r="C1138" s="34" t="s">
        <v>2650</v>
      </c>
      <c r="D1138" s="22" t="s">
        <v>894</v>
      </c>
      <c r="E1138" s="15" t="s">
        <v>2081</v>
      </c>
      <c r="F1138" s="23" t="s">
        <v>2706</v>
      </c>
      <c r="G1138" s="16">
        <v>1</v>
      </c>
      <c r="H1138" s="17">
        <v>4</v>
      </c>
      <c r="I1138" s="18">
        <v>6.0000000000000001E-3</v>
      </c>
      <c r="J1138" s="16" t="s">
        <v>2707</v>
      </c>
      <c r="K1138" s="14" t="s">
        <v>17</v>
      </c>
      <c r="L1138" s="44">
        <v>476</v>
      </c>
    </row>
    <row r="1139" spans="1:12" ht="15" customHeight="1">
      <c r="A1139" s="14" t="s">
        <v>868</v>
      </c>
      <c r="B1139" s="22" t="s">
        <v>2689</v>
      </c>
      <c r="C1139" s="34" t="s">
        <v>2650</v>
      </c>
      <c r="D1139" s="22" t="s">
        <v>897</v>
      </c>
      <c r="E1139" s="15" t="s">
        <v>2081</v>
      </c>
      <c r="F1139" s="23" t="s">
        <v>2708</v>
      </c>
      <c r="G1139" s="16">
        <v>1</v>
      </c>
      <c r="H1139" s="17">
        <v>4</v>
      </c>
      <c r="I1139" s="18">
        <v>6.0000000000000001E-3</v>
      </c>
      <c r="J1139" s="16" t="s">
        <v>2709</v>
      </c>
      <c r="K1139" s="14" t="s">
        <v>17</v>
      </c>
      <c r="L1139" s="44">
        <v>480</v>
      </c>
    </row>
    <row r="1140" spans="1:12" ht="15" customHeight="1">
      <c r="A1140" s="14" t="s">
        <v>868</v>
      </c>
      <c r="B1140" s="22" t="s">
        <v>2689</v>
      </c>
      <c r="C1140" s="34" t="s">
        <v>2650</v>
      </c>
      <c r="D1140" s="22" t="s">
        <v>903</v>
      </c>
      <c r="E1140" s="15" t="s">
        <v>2081</v>
      </c>
      <c r="F1140" s="23" t="s">
        <v>2710</v>
      </c>
      <c r="G1140" s="16">
        <v>1</v>
      </c>
      <c r="H1140" s="17">
        <v>5</v>
      </c>
      <c r="I1140" s="18">
        <v>8.0000000000000002E-3</v>
      </c>
      <c r="J1140" s="16" t="s">
        <v>2711</v>
      </c>
      <c r="K1140" s="14" t="s">
        <v>17</v>
      </c>
      <c r="L1140" s="44">
        <v>482</v>
      </c>
    </row>
    <row r="1141" spans="1:12" ht="15" customHeight="1">
      <c r="A1141" s="14" t="s">
        <v>868</v>
      </c>
      <c r="B1141" s="22" t="s">
        <v>2689</v>
      </c>
      <c r="C1141" s="34" t="s">
        <v>2650</v>
      </c>
      <c r="D1141" s="22" t="s">
        <v>906</v>
      </c>
      <c r="E1141" s="15" t="s">
        <v>2081</v>
      </c>
      <c r="F1141" s="23" t="s">
        <v>2712</v>
      </c>
      <c r="G1141" s="16">
        <v>1</v>
      </c>
      <c r="H1141" s="17">
        <v>5</v>
      </c>
      <c r="I1141" s="18">
        <v>8.0000000000000002E-3</v>
      </c>
      <c r="J1141" s="16" t="s">
        <v>2713</v>
      </c>
      <c r="K1141" s="14" t="s">
        <v>17</v>
      </c>
      <c r="L1141" s="44">
        <v>512</v>
      </c>
    </row>
    <row r="1142" spans="1:12" ht="15" customHeight="1">
      <c r="A1142" s="14" t="s">
        <v>868</v>
      </c>
      <c r="B1142" s="22" t="s">
        <v>2689</v>
      </c>
      <c r="C1142" s="34" t="s">
        <v>2650</v>
      </c>
      <c r="D1142" s="22" t="s">
        <v>909</v>
      </c>
      <c r="E1142" s="15" t="s">
        <v>2081</v>
      </c>
      <c r="F1142" s="23" t="s">
        <v>2714</v>
      </c>
      <c r="G1142" s="16">
        <v>1</v>
      </c>
      <c r="H1142" s="17">
        <v>5</v>
      </c>
      <c r="I1142" s="18">
        <v>8.0000000000000002E-3</v>
      </c>
      <c r="J1142" s="16" t="s">
        <v>2715</v>
      </c>
      <c r="K1142" s="14" t="s">
        <v>17</v>
      </c>
      <c r="L1142" s="44">
        <v>534</v>
      </c>
    </row>
    <row r="1143" spans="1:12" ht="15" customHeight="1">
      <c r="A1143" s="14" t="s">
        <v>868</v>
      </c>
      <c r="B1143" s="22" t="s">
        <v>2689</v>
      </c>
      <c r="C1143" s="34" t="s">
        <v>2650</v>
      </c>
      <c r="D1143" s="22" t="s">
        <v>912</v>
      </c>
      <c r="E1143" s="15" t="s">
        <v>2081</v>
      </c>
      <c r="F1143" s="23" t="s">
        <v>2716</v>
      </c>
      <c r="G1143" s="16">
        <v>1</v>
      </c>
      <c r="H1143" s="17">
        <v>5</v>
      </c>
      <c r="I1143" s="18">
        <v>8.0000000000000002E-3</v>
      </c>
      <c r="J1143" s="16" t="s">
        <v>2717</v>
      </c>
      <c r="K1143" s="14" t="s">
        <v>17</v>
      </c>
      <c r="L1143" s="44">
        <v>565</v>
      </c>
    </row>
    <row r="1144" spans="1:12" ht="15" customHeight="1">
      <c r="A1144" s="14" t="s">
        <v>868</v>
      </c>
      <c r="B1144" s="22" t="s">
        <v>2689</v>
      </c>
      <c r="C1144" s="34" t="s">
        <v>2650</v>
      </c>
      <c r="D1144" s="22" t="s">
        <v>915</v>
      </c>
      <c r="E1144" s="15" t="s">
        <v>2081</v>
      </c>
      <c r="F1144" s="23" t="s">
        <v>2718</v>
      </c>
      <c r="G1144" s="16">
        <v>1</v>
      </c>
      <c r="H1144" s="17">
        <v>5</v>
      </c>
      <c r="I1144" s="18">
        <v>8.0000000000000002E-3</v>
      </c>
      <c r="J1144" s="16" t="s">
        <v>2719</v>
      </c>
      <c r="K1144" s="14" t="s">
        <v>17</v>
      </c>
      <c r="L1144" s="44">
        <v>561</v>
      </c>
    </row>
    <row r="1145" spans="1:12" ht="15" customHeight="1">
      <c r="A1145" s="14" t="s">
        <v>868</v>
      </c>
      <c r="B1145" s="22" t="s">
        <v>2689</v>
      </c>
      <c r="C1145" s="34" t="s">
        <v>2650</v>
      </c>
      <c r="D1145" s="22" t="s">
        <v>921</v>
      </c>
      <c r="E1145" s="15" t="s">
        <v>2081</v>
      </c>
      <c r="F1145" s="23" t="s">
        <v>2720</v>
      </c>
      <c r="G1145" s="16">
        <v>1</v>
      </c>
      <c r="H1145" s="17">
        <v>6</v>
      </c>
      <c r="I1145" s="18">
        <v>8.9999999999999993E-3</v>
      </c>
      <c r="J1145" s="16" t="s">
        <v>2721</v>
      </c>
      <c r="K1145" s="14" t="s">
        <v>17</v>
      </c>
      <c r="L1145" s="44">
        <v>534</v>
      </c>
    </row>
    <row r="1146" spans="1:12" ht="15" customHeight="1">
      <c r="A1146" s="14" t="s">
        <v>868</v>
      </c>
      <c r="B1146" s="22" t="s">
        <v>2689</v>
      </c>
      <c r="C1146" s="34" t="s">
        <v>2650</v>
      </c>
      <c r="D1146" s="22" t="s">
        <v>924</v>
      </c>
      <c r="E1146" s="15" t="s">
        <v>2081</v>
      </c>
      <c r="F1146" s="23" t="s">
        <v>2722</v>
      </c>
      <c r="G1146" s="16">
        <v>1</v>
      </c>
      <c r="H1146" s="17">
        <v>6</v>
      </c>
      <c r="I1146" s="18">
        <v>8.9999999999999993E-3</v>
      </c>
      <c r="J1146" s="16" t="s">
        <v>2723</v>
      </c>
      <c r="K1146" s="14" t="s">
        <v>17</v>
      </c>
      <c r="L1146" s="44">
        <v>645</v>
      </c>
    </row>
    <row r="1147" spans="1:12" ht="15" customHeight="1">
      <c r="A1147" s="14" t="s">
        <v>868</v>
      </c>
      <c r="B1147" s="22" t="s">
        <v>2689</v>
      </c>
      <c r="C1147" s="34" t="s">
        <v>2650</v>
      </c>
      <c r="D1147" s="22" t="s">
        <v>927</v>
      </c>
      <c r="E1147" s="15" t="s">
        <v>2081</v>
      </c>
      <c r="F1147" s="23" t="s">
        <v>2724</v>
      </c>
      <c r="G1147" s="16">
        <v>1</v>
      </c>
      <c r="H1147" s="17">
        <v>6</v>
      </c>
      <c r="I1147" s="18">
        <v>8.9999999999999993E-3</v>
      </c>
      <c r="J1147" s="16" t="s">
        <v>2725</v>
      </c>
      <c r="K1147" s="14" t="s">
        <v>17</v>
      </c>
      <c r="L1147" s="44">
        <v>626</v>
      </c>
    </row>
    <row r="1148" spans="1:12" ht="15" customHeight="1">
      <c r="A1148" s="14" t="s">
        <v>868</v>
      </c>
      <c r="B1148" s="22" t="s">
        <v>2689</v>
      </c>
      <c r="C1148" s="34" t="s">
        <v>2650</v>
      </c>
      <c r="D1148" s="22" t="s">
        <v>930</v>
      </c>
      <c r="E1148" s="15" t="s">
        <v>2081</v>
      </c>
      <c r="F1148" s="23" t="s">
        <v>2726</v>
      </c>
      <c r="G1148" s="16">
        <v>1</v>
      </c>
      <c r="H1148" s="17">
        <v>6</v>
      </c>
      <c r="I1148" s="18">
        <v>8.9999999999999993E-3</v>
      </c>
      <c r="J1148" s="16" t="s">
        <v>2727</v>
      </c>
      <c r="K1148" s="14" t="s">
        <v>17</v>
      </c>
      <c r="L1148" s="44">
        <v>658</v>
      </c>
    </row>
    <row r="1149" spans="1:12" ht="15" customHeight="1">
      <c r="A1149" s="14" t="s">
        <v>868</v>
      </c>
      <c r="B1149" s="22" t="s">
        <v>2689</v>
      </c>
      <c r="C1149" s="34" t="s">
        <v>2650</v>
      </c>
      <c r="D1149" s="22" t="s">
        <v>933</v>
      </c>
      <c r="E1149" s="15" t="s">
        <v>2081</v>
      </c>
      <c r="F1149" s="23" t="s">
        <v>2728</v>
      </c>
      <c r="G1149" s="16">
        <v>1</v>
      </c>
      <c r="H1149" s="17">
        <v>6</v>
      </c>
      <c r="I1149" s="18">
        <v>8.9999999999999993E-3</v>
      </c>
      <c r="J1149" s="16" t="s">
        <v>2729</v>
      </c>
      <c r="K1149" s="14" t="s">
        <v>17</v>
      </c>
      <c r="L1149" s="44">
        <v>649</v>
      </c>
    </row>
    <row r="1150" spans="1:12" ht="15" customHeight="1">
      <c r="A1150" s="14" t="s">
        <v>868</v>
      </c>
      <c r="B1150" s="22" t="s">
        <v>2689</v>
      </c>
      <c r="C1150" s="34" t="s">
        <v>2650</v>
      </c>
      <c r="D1150" s="22" t="s">
        <v>939</v>
      </c>
      <c r="E1150" s="15" t="s">
        <v>2081</v>
      </c>
      <c r="F1150" s="23" t="s">
        <v>2730</v>
      </c>
      <c r="G1150" s="16">
        <v>1</v>
      </c>
      <c r="H1150" s="17">
        <v>8</v>
      </c>
      <c r="I1150" s="18">
        <v>1.0999999999999999E-2</v>
      </c>
      <c r="J1150" s="16" t="s">
        <v>2731</v>
      </c>
      <c r="K1150" s="14" t="s">
        <v>17</v>
      </c>
      <c r="L1150" s="44">
        <v>657</v>
      </c>
    </row>
    <row r="1151" spans="1:12" ht="15" customHeight="1">
      <c r="A1151" s="14" t="s">
        <v>868</v>
      </c>
      <c r="B1151" s="22" t="s">
        <v>2689</v>
      </c>
      <c r="C1151" s="34" t="s">
        <v>2650</v>
      </c>
      <c r="D1151" s="22" t="s">
        <v>942</v>
      </c>
      <c r="E1151" s="15" t="s">
        <v>2081</v>
      </c>
      <c r="F1151" s="23" t="s">
        <v>2732</v>
      </c>
      <c r="G1151" s="16">
        <v>1</v>
      </c>
      <c r="H1151" s="17">
        <v>8</v>
      </c>
      <c r="I1151" s="18">
        <v>1.0999999999999999E-2</v>
      </c>
      <c r="J1151" s="16" t="s">
        <v>2733</v>
      </c>
      <c r="K1151" s="14" t="s">
        <v>17</v>
      </c>
      <c r="L1151" s="44">
        <v>822</v>
      </c>
    </row>
    <row r="1152" spans="1:12" ht="15" customHeight="1">
      <c r="A1152" s="14" t="s">
        <v>868</v>
      </c>
      <c r="B1152" s="22" t="s">
        <v>2689</v>
      </c>
      <c r="C1152" s="34" t="s">
        <v>2650</v>
      </c>
      <c r="D1152" s="22" t="s">
        <v>945</v>
      </c>
      <c r="E1152" s="15" t="s">
        <v>2081</v>
      </c>
      <c r="F1152" s="23" t="s">
        <v>2734</v>
      </c>
      <c r="G1152" s="16">
        <v>1</v>
      </c>
      <c r="H1152" s="17">
        <v>8</v>
      </c>
      <c r="I1152" s="18">
        <v>1.0999999999999999E-2</v>
      </c>
      <c r="J1152" s="16" t="s">
        <v>2735</v>
      </c>
      <c r="K1152" s="14" t="s">
        <v>17</v>
      </c>
      <c r="L1152" s="44">
        <v>813</v>
      </c>
    </row>
    <row r="1153" spans="1:12" ht="15" customHeight="1">
      <c r="A1153" s="14" t="s">
        <v>868</v>
      </c>
      <c r="B1153" s="22" t="s">
        <v>2689</v>
      </c>
      <c r="C1153" s="34" t="s">
        <v>2650</v>
      </c>
      <c r="D1153" s="22" t="s">
        <v>948</v>
      </c>
      <c r="E1153" s="15" t="s">
        <v>2081</v>
      </c>
      <c r="F1153" s="23" t="s">
        <v>2736</v>
      </c>
      <c r="G1153" s="16">
        <v>1</v>
      </c>
      <c r="H1153" s="17">
        <v>8</v>
      </c>
      <c r="I1153" s="18">
        <v>1.0999999999999999E-2</v>
      </c>
      <c r="J1153" s="16" t="s">
        <v>2737</v>
      </c>
      <c r="K1153" s="14" t="s">
        <v>17</v>
      </c>
      <c r="L1153" s="44">
        <v>843</v>
      </c>
    </row>
    <row r="1154" spans="1:12" ht="15" customHeight="1">
      <c r="A1154" s="14" t="s">
        <v>868</v>
      </c>
      <c r="B1154" s="22" t="s">
        <v>2689</v>
      </c>
      <c r="C1154" s="34" t="s">
        <v>2650</v>
      </c>
      <c r="D1154" s="22" t="s">
        <v>951</v>
      </c>
      <c r="E1154" s="15" t="s">
        <v>2081</v>
      </c>
      <c r="F1154" s="23" t="s">
        <v>2738</v>
      </c>
      <c r="G1154" s="16">
        <v>1</v>
      </c>
      <c r="H1154" s="17">
        <v>8</v>
      </c>
      <c r="I1154" s="18">
        <v>1.0999999999999999E-2</v>
      </c>
      <c r="J1154" s="16" t="s">
        <v>2739</v>
      </c>
      <c r="K1154" s="14" t="s">
        <v>17</v>
      </c>
      <c r="L1154" s="44">
        <v>825</v>
      </c>
    </row>
    <row r="1155" spans="1:12" ht="15" customHeight="1">
      <c r="A1155" s="14" t="s">
        <v>868</v>
      </c>
      <c r="B1155" s="22" t="s">
        <v>2689</v>
      </c>
      <c r="C1155" s="34" t="s">
        <v>2650</v>
      </c>
      <c r="D1155" s="22" t="s">
        <v>957</v>
      </c>
      <c r="E1155" s="15" t="s">
        <v>2081</v>
      </c>
      <c r="F1155" s="23" t="s">
        <v>2740</v>
      </c>
      <c r="G1155" s="16">
        <v>1</v>
      </c>
      <c r="H1155" s="17">
        <v>4</v>
      </c>
      <c r="I1155" s="18">
        <v>7.0000000000000001E-3</v>
      </c>
      <c r="J1155" s="16" t="s">
        <v>2741</v>
      </c>
      <c r="K1155" s="14" t="s">
        <v>17</v>
      </c>
      <c r="L1155" s="44">
        <v>438</v>
      </c>
    </row>
    <row r="1156" spans="1:12" ht="15" customHeight="1">
      <c r="A1156" s="14" t="s">
        <v>868</v>
      </c>
      <c r="B1156" s="22" t="s">
        <v>2689</v>
      </c>
      <c r="C1156" s="34" t="s">
        <v>2650</v>
      </c>
      <c r="D1156" s="22" t="s">
        <v>960</v>
      </c>
      <c r="E1156" s="15" t="s">
        <v>2081</v>
      </c>
      <c r="F1156" s="23" t="s">
        <v>2742</v>
      </c>
      <c r="G1156" s="16">
        <v>1</v>
      </c>
      <c r="H1156" s="17">
        <v>1</v>
      </c>
      <c r="I1156" s="18">
        <v>2E-3</v>
      </c>
      <c r="J1156" s="16" t="s">
        <v>2743</v>
      </c>
      <c r="K1156" s="14" t="s">
        <v>17</v>
      </c>
      <c r="L1156" s="44">
        <v>134</v>
      </c>
    </row>
    <row r="1157" spans="1:12" ht="15" customHeight="1">
      <c r="A1157" s="14" t="s">
        <v>868</v>
      </c>
      <c r="B1157" s="22" t="s">
        <v>2689</v>
      </c>
      <c r="C1157" s="34" t="s">
        <v>2650</v>
      </c>
      <c r="D1157" s="22" t="s">
        <v>963</v>
      </c>
      <c r="E1157" s="15" t="s">
        <v>2081</v>
      </c>
      <c r="F1157" s="23" t="s">
        <v>2744</v>
      </c>
      <c r="G1157" s="16">
        <v>1</v>
      </c>
      <c r="H1157" s="17">
        <v>2</v>
      </c>
      <c r="I1157" s="18">
        <v>2E-3</v>
      </c>
      <c r="J1157" s="16" t="s">
        <v>2745</v>
      </c>
      <c r="K1157" s="14" t="s">
        <v>17</v>
      </c>
      <c r="L1157" s="44">
        <v>168</v>
      </c>
    </row>
    <row r="1158" spans="1:12" ht="15" customHeight="1">
      <c r="A1158" s="15" t="s">
        <v>24</v>
      </c>
      <c r="B1158" s="22" t="s">
        <v>2746</v>
      </c>
      <c r="C1158" s="24" t="s">
        <v>2747</v>
      </c>
      <c r="D1158" s="15" t="s">
        <v>2748</v>
      </c>
      <c r="E1158" s="25" t="s">
        <v>2749</v>
      </c>
      <c r="F1158" s="36" t="s">
        <v>2750</v>
      </c>
      <c r="G1158" s="16">
        <v>1</v>
      </c>
      <c r="H1158" s="17">
        <v>8</v>
      </c>
      <c r="I1158" s="18">
        <v>1.2999999999999999E-2</v>
      </c>
      <c r="J1158" s="19" t="s">
        <v>2751</v>
      </c>
      <c r="K1158" s="15" t="s">
        <v>669</v>
      </c>
      <c r="L1158" s="43">
        <v>279</v>
      </c>
    </row>
    <row r="1159" spans="1:12" ht="15" customHeight="1">
      <c r="A1159" s="15" t="s">
        <v>24</v>
      </c>
      <c r="B1159" s="22" t="s">
        <v>2746</v>
      </c>
      <c r="C1159" s="24" t="s">
        <v>2747</v>
      </c>
      <c r="D1159" s="15" t="s">
        <v>2752</v>
      </c>
      <c r="E1159" s="25" t="s">
        <v>2749</v>
      </c>
      <c r="F1159" s="36" t="s">
        <v>2753</v>
      </c>
      <c r="G1159" s="16">
        <v>1</v>
      </c>
      <c r="H1159" s="17">
        <v>13</v>
      </c>
      <c r="I1159" s="18">
        <v>3.2000000000000001E-2</v>
      </c>
      <c r="J1159" s="19" t="s">
        <v>2754</v>
      </c>
      <c r="K1159" s="15" t="s">
        <v>669</v>
      </c>
      <c r="L1159" s="43">
        <v>578</v>
      </c>
    </row>
    <row r="1160" spans="1:12" ht="15" customHeight="1">
      <c r="A1160" s="15" t="s">
        <v>24</v>
      </c>
      <c r="B1160" s="22" t="s">
        <v>2746</v>
      </c>
      <c r="C1160" s="24" t="s">
        <v>2747</v>
      </c>
      <c r="D1160" s="15" t="s">
        <v>2755</v>
      </c>
      <c r="E1160" s="25" t="s">
        <v>2749</v>
      </c>
      <c r="F1160" s="36" t="s">
        <v>2756</v>
      </c>
      <c r="G1160" s="16">
        <v>1</v>
      </c>
      <c r="H1160" s="17">
        <v>13</v>
      </c>
      <c r="I1160" s="18">
        <v>3.2000000000000001E-2</v>
      </c>
      <c r="J1160" s="19" t="s">
        <v>2757</v>
      </c>
      <c r="K1160" s="15" t="s">
        <v>669</v>
      </c>
      <c r="L1160" s="43">
        <v>578</v>
      </c>
    </row>
    <row r="1161" spans="1:12" ht="15" customHeight="1">
      <c r="A1161" s="15" t="s">
        <v>24</v>
      </c>
      <c r="B1161" s="22" t="s">
        <v>2758</v>
      </c>
      <c r="C1161" s="24" t="s">
        <v>2747</v>
      </c>
      <c r="D1161" s="15" t="s">
        <v>2759</v>
      </c>
      <c r="E1161" s="25" t="s">
        <v>2760</v>
      </c>
      <c r="F1161" s="36" t="s">
        <v>2761</v>
      </c>
      <c r="G1161" s="16">
        <v>1</v>
      </c>
      <c r="H1161" s="17">
        <v>10</v>
      </c>
      <c r="I1161" s="18">
        <v>1.7999999999999999E-2</v>
      </c>
      <c r="J1161" s="19" t="s">
        <v>2763</v>
      </c>
      <c r="K1161" s="15" t="s">
        <v>2762</v>
      </c>
      <c r="L1161" s="43">
        <v>575</v>
      </c>
    </row>
    <row r="1162" spans="1:12" ht="15" customHeight="1">
      <c r="A1162" s="15" t="s">
        <v>24</v>
      </c>
      <c r="B1162" s="22" t="s">
        <v>2758</v>
      </c>
      <c r="C1162" s="24" t="s">
        <v>2747</v>
      </c>
      <c r="D1162" s="15" t="s">
        <v>2764</v>
      </c>
      <c r="E1162" s="25" t="s">
        <v>2760</v>
      </c>
      <c r="F1162" s="36" t="s">
        <v>2765</v>
      </c>
      <c r="G1162" s="16">
        <v>1</v>
      </c>
      <c r="H1162" s="17">
        <v>12</v>
      </c>
      <c r="I1162" s="18">
        <v>2.4E-2</v>
      </c>
      <c r="J1162" s="19" t="s">
        <v>2767</v>
      </c>
      <c r="K1162" s="15" t="s">
        <v>2766</v>
      </c>
      <c r="L1162" s="43">
        <v>673</v>
      </c>
    </row>
    <row r="1163" spans="1:12" ht="15" customHeight="1">
      <c r="A1163" s="15" t="s">
        <v>24</v>
      </c>
      <c r="B1163" s="22" t="s">
        <v>2758</v>
      </c>
      <c r="C1163" s="24" t="s">
        <v>2747</v>
      </c>
      <c r="D1163" s="15" t="s">
        <v>2768</v>
      </c>
      <c r="E1163" s="25" t="s">
        <v>2760</v>
      </c>
      <c r="F1163" s="36" t="s">
        <v>2769</v>
      </c>
      <c r="G1163" s="16">
        <v>1</v>
      </c>
      <c r="H1163" s="17">
        <v>12</v>
      </c>
      <c r="I1163" s="18">
        <v>0.24</v>
      </c>
      <c r="J1163" s="19" t="s">
        <v>2771</v>
      </c>
      <c r="K1163" s="15" t="s">
        <v>2770</v>
      </c>
      <c r="L1163" s="43">
        <v>723</v>
      </c>
    </row>
    <row r="1164" spans="1:12" ht="15" customHeight="1">
      <c r="A1164" s="15" t="s">
        <v>24</v>
      </c>
      <c r="B1164" s="22" t="s">
        <v>2758</v>
      </c>
      <c r="C1164" s="24" t="s">
        <v>2747</v>
      </c>
      <c r="D1164" s="15" t="s">
        <v>2772</v>
      </c>
      <c r="E1164" s="25" t="s">
        <v>2760</v>
      </c>
      <c r="F1164" s="36" t="s">
        <v>2773</v>
      </c>
      <c r="G1164" s="16">
        <v>1</v>
      </c>
      <c r="H1164" s="17">
        <v>14</v>
      </c>
      <c r="I1164" s="18">
        <v>3.2000000000000001E-2</v>
      </c>
      <c r="J1164" s="19" t="s">
        <v>2775</v>
      </c>
      <c r="K1164" s="15" t="s">
        <v>2774</v>
      </c>
      <c r="L1164" s="43">
        <v>776</v>
      </c>
    </row>
    <row r="1165" spans="1:12" ht="15" customHeight="1">
      <c r="A1165" s="15" t="s">
        <v>24</v>
      </c>
      <c r="B1165" s="22" t="s">
        <v>2758</v>
      </c>
      <c r="C1165" s="24" t="s">
        <v>2747</v>
      </c>
      <c r="D1165" s="15" t="s">
        <v>2776</v>
      </c>
      <c r="E1165" s="25" t="s">
        <v>2760</v>
      </c>
      <c r="F1165" s="36" t="s">
        <v>2777</v>
      </c>
      <c r="G1165" s="16">
        <v>1</v>
      </c>
      <c r="H1165" s="17">
        <v>17</v>
      </c>
      <c r="I1165" s="18">
        <v>2.5999999999999999E-2</v>
      </c>
      <c r="J1165" s="19" t="s">
        <v>2779</v>
      </c>
      <c r="K1165" s="15" t="s">
        <v>2778</v>
      </c>
      <c r="L1165" s="43">
        <v>904</v>
      </c>
    </row>
    <row r="1166" spans="1:12" ht="15" customHeight="1">
      <c r="A1166" s="15" t="s">
        <v>24</v>
      </c>
      <c r="B1166" s="22" t="s">
        <v>2758</v>
      </c>
      <c r="C1166" s="24" t="s">
        <v>2747</v>
      </c>
      <c r="D1166" s="15" t="s">
        <v>2780</v>
      </c>
      <c r="E1166" s="25" t="s">
        <v>2760</v>
      </c>
      <c r="F1166" s="36" t="s">
        <v>2781</v>
      </c>
      <c r="G1166" s="16">
        <v>1</v>
      </c>
      <c r="H1166" s="17">
        <v>19</v>
      </c>
      <c r="I1166" s="18">
        <v>3.7999999999999999E-2</v>
      </c>
      <c r="J1166" s="19" t="s">
        <v>2783</v>
      </c>
      <c r="K1166" s="15" t="s">
        <v>2782</v>
      </c>
      <c r="L1166" s="43">
        <v>1095</v>
      </c>
    </row>
    <row r="1167" spans="1:12" ht="15" customHeight="1">
      <c r="A1167" s="15" t="s">
        <v>24</v>
      </c>
      <c r="B1167" s="22" t="s">
        <v>2758</v>
      </c>
      <c r="C1167" s="24" t="s">
        <v>2747</v>
      </c>
      <c r="D1167" s="15" t="s">
        <v>2784</v>
      </c>
      <c r="E1167" s="25" t="s">
        <v>2760</v>
      </c>
      <c r="F1167" s="36" t="s">
        <v>2785</v>
      </c>
      <c r="G1167" s="16">
        <v>1</v>
      </c>
      <c r="H1167" s="17">
        <v>7</v>
      </c>
      <c r="I1167" s="18">
        <v>1.2E-2</v>
      </c>
      <c r="J1167" s="19" t="s">
        <v>2787</v>
      </c>
      <c r="K1167" s="15" t="s">
        <v>2786</v>
      </c>
      <c r="L1167" s="43">
        <v>387</v>
      </c>
    </row>
    <row r="1168" spans="1:12" ht="15" customHeight="1">
      <c r="A1168" s="15" t="s">
        <v>24</v>
      </c>
      <c r="B1168" s="22" t="s">
        <v>2758</v>
      </c>
      <c r="C1168" s="24" t="s">
        <v>2747</v>
      </c>
      <c r="D1168" s="15" t="s">
        <v>2788</v>
      </c>
      <c r="E1168" s="25" t="s">
        <v>2760</v>
      </c>
      <c r="F1168" s="36" t="s">
        <v>2789</v>
      </c>
      <c r="G1168" s="16">
        <v>1</v>
      </c>
      <c r="H1168" s="17">
        <v>8</v>
      </c>
      <c r="I1168" s="18">
        <v>1.2999999999999999E-2</v>
      </c>
      <c r="J1168" s="19" t="s">
        <v>2791</v>
      </c>
      <c r="K1168" s="15" t="s">
        <v>2790</v>
      </c>
      <c r="L1168" s="43">
        <v>438</v>
      </c>
    </row>
    <row r="1169" spans="1:12" ht="15" customHeight="1">
      <c r="A1169" s="15" t="s">
        <v>24</v>
      </c>
      <c r="B1169" s="22" t="s">
        <v>2758</v>
      </c>
      <c r="C1169" s="24" t="s">
        <v>2747</v>
      </c>
      <c r="D1169" s="15" t="s">
        <v>2792</v>
      </c>
      <c r="E1169" s="25" t="s">
        <v>2760</v>
      </c>
      <c r="F1169" s="36" t="s">
        <v>2793</v>
      </c>
      <c r="G1169" s="16">
        <v>1</v>
      </c>
      <c r="H1169" s="17">
        <v>17</v>
      </c>
      <c r="I1169" s="18">
        <v>2.7E-2</v>
      </c>
      <c r="J1169" s="19" t="s">
        <v>2795</v>
      </c>
      <c r="K1169" s="15" t="s">
        <v>2794</v>
      </c>
      <c r="L1169" s="43">
        <v>854</v>
      </c>
    </row>
    <row r="1170" spans="1:12" ht="15" customHeight="1">
      <c r="A1170" s="15" t="s">
        <v>24</v>
      </c>
      <c r="B1170" s="22" t="s">
        <v>2758</v>
      </c>
      <c r="C1170" s="24" t="s">
        <v>2747</v>
      </c>
      <c r="D1170" s="15" t="s">
        <v>2796</v>
      </c>
      <c r="E1170" s="25" t="s">
        <v>2760</v>
      </c>
      <c r="F1170" s="36" t="s">
        <v>2797</v>
      </c>
      <c r="G1170" s="16">
        <v>1</v>
      </c>
      <c r="H1170" s="17">
        <v>21</v>
      </c>
      <c r="I1170" s="18">
        <v>3.5999999999999997E-2</v>
      </c>
      <c r="J1170" s="19" t="s">
        <v>2799</v>
      </c>
      <c r="K1170" s="15" t="s">
        <v>2798</v>
      </c>
      <c r="L1170" s="43">
        <v>1022</v>
      </c>
    </row>
    <row r="1171" spans="1:12" ht="15" customHeight="1">
      <c r="A1171" s="15" t="s">
        <v>24</v>
      </c>
      <c r="B1171" s="22" t="s">
        <v>2758</v>
      </c>
      <c r="C1171" s="24" t="s">
        <v>2747</v>
      </c>
      <c r="D1171" s="15" t="s">
        <v>2800</v>
      </c>
      <c r="E1171" s="25" t="s">
        <v>2760</v>
      </c>
      <c r="F1171" s="36" t="s">
        <v>2801</v>
      </c>
      <c r="G1171" s="16">
        <v>1</v>
      </c>
      <c r="H1171" s="17">
        <v>25</v>
      </c>
      <c r="I1171" s="18">
        <v>4.4999999999999998E-2</v>
      </c>
      <c r="J1171" s="19" t="s">
        <v>2803</v>
      </c>
      <c r="K1171" s="15" t="s">
        <v>2802</v>
      </c>
      <c r="L1171" s="43">
        <v>1218</v>
      </c>
    </row>
    <row r="1172" spans="1:12" ht="15" customHeight="1">
      <c r="A1172" s="15" t="s">
        <v>24</v>
      </c>
      <c r="B1172" s="22" t="s">
        <v>2758</v>
      </c>
      <c r="C1172" s="24" t="s">
        <v>2747</v>
      </c>
      <c r="D1172" s="15" t="s">
        <v>2804</v>
      </c>
      <c r="E1172" s="25" t="s">
        <v>2760</v>
      </c>
      <c r="F1172" s="36" t="s">
        <v>2805</v>
      </c>
      <c r="G1172" s="16">
        <v>1</v>
      </c>
      <c r="H1172" s="17">
        <v>26</v>
      </c>
      <c r="I1172" s="18">
        <v>3.9E-2</v>
      </c>
      <c r="J1172" s="19" t="s">
        <v>2807</v>
      </c>
      <c r="K1172" s="15" t="s">
        <v>2806</v>
      </c>
      <c r="L1172" s="43">
        <v>1400</v>
      </c>
    </row>
    <row r="1173" spans="1:12" ht="15" customHeight="1">
      <c r="A1173" s="15" t="s">
        <v>24</v>
      </c>
      <c r="B1173" s="22" t="s">
        <v>2758</v>
      </c>
      <c r="C1173" s="24" t="s">
        <v>2747</v>
      </c>
      <c r="D1173" s="15" t="s">
        <v>2808</v>
      </c>
      <c r="E1173" s="25" t="s">
        <v>2760</v>
      </c>
      <c r="F1173" s="36" t="s">
        <v>2809</v>
      </c>
      <c r="G1173" s="16">
        <v>2</v>
      </c>
      <c r="H1173" s="17">
        <v>11</v>
      </c>
      <c r="I1173" s="18">
        <v>1.7999999999999999E-2</v>
      </c>
      <c r="J1173" s="19" t="s">
        <v>2810</v>
      </c>
      <c r="K1173" s="15" t="s">
        <v>2798</v>
      </c>
      <c r="L1173" s="43">
        <v>1234</v>
      </c>
    </row>
    <row r="1174" spans="1:12" ht="15" customHeight="1">
      <c r="A1174" s="15" t="s">
        <v>24</v>
      </c>
      <c r="B1174" s="22" t="s">
        <v>2758</v>
      </c>
      <c r="C1174" s="24" t="s">
        <v>2747</v>
      </c>
      <c r="D1174" s="15" t="s">
        <v>2811</v>
      </c>
      <c r="E1174" s="25" t="s">
        <v>2760</v>
      </c>
      <c r="F1174" s="36" t="s">
        <v>2812</v>
      </c>
      <c r="G1174" s="16">
        <v>2</v>
      </c>
      <c r="H1174" s="17">
        <v>13</v>
      </c>
      <c r="I1174" s="18">
        <v>2.2499999999999999E-2</v>
      </c>
      <c r="J1174" s="19" t="s">
        <v>2813</v>
      </c>
      <c r="K1174" s="15" t="s">
        <v>2802</v>
      </c>
      <c r="L1174" s="43">
        <v>1446</v>
      </c>
    </row>
    <row r="1175" spans="1:12" ht="15" customHeight="1">
      <c r="A1175" s="15" t="s">
        <v>24</v>
      </c>
      <c r="B1175" s="22" t="s">
        <v>2758</v>
      </c>
      <c r="C1175" s="24" t="s">
        <v>2747</v>
      </c>
      <c r="D1175" s="15" t="s">
        <v>2748</v>
      </c>
      <c r="E1175" s="25" t="s">
        <v>2760</v>
      </c>
      <c r="F1175" s="36" t="s">
        <v>2814</v>
      </c>
      <c r="G1175" s="16">
        <v>1</v>
      </c>
      <c r="H1175" s="17">
        <v>8</v>
      </c>
      <c r="I1175" s="18">
        <v>1.2999999999999999E-2</v>
      </c>
      <c r="J1175" s="19" t="s">
        <v>2815</v>
      </c>
      <c r="K1175" s="15" t="s">
        <v>669</v>
      </c>
      <c r="L1175" s="43">
        <v>279</v>
      </c>
    </row>
    <row r="1176" spans="1:12" ht="15" customHeight="1">
      <c r="A1176" s="15" t="s">
        <v>24</v>
      </c>
      <c r="B1176" s="22" t="s">
        <v>2758</v>
      </c>
      <c r="C1176" s="24" t="s">
        <v>2747</v>
      </c>
      <c r="D1176" s="15" t="s">
        <v>2816</v>
      </c>
      <c r="E1176" s="25" t="s">
        <v>2760</v>
      </c>
      <c r="F1176" s="36" t="s">
        <v>2817</v>
      </c>
      <c r="G1176" s="16">
        <v>2</v>
      </c>
      <c r="H1176" s="17">
        <v>6.5</v>
      </c>
      <c r="I1176" s="18">
        <v>1.2E-2</v>
      </c>
      <c r="J1176" s="19" t="s">
        <v>2818</v>
      </c>
      <c r="K1176" s="15" t="s">
        <v>2766</v>
      </c>
      <c r="L1176" s="43">
        <v>761</v>
      </c>
    </row>
    <row r="1177" spans="1:12" ht="15" customHeight="1">
      <c r="A1177" s="15" t="s">
        <v>24</v>
      </c>
      <c r="B1177" s="22" t="s">
        <v>2758</v>
      </c>
      <c r="C1177" s="24" t="s">
        <v>2747</v>
      </c>
      <c r="D1177" s="15" t="s">
        <v>2819</v>
      </c>
      <c r="E1177" s="25" t="s">
        <v>2760</v>
      </c>
      <c r="F1177" s="36" t="s">
        <v>2820</v>
      </c>
      <c r="G1177" s="16">
        <v>2</v>
      </c>
      <c r="H1177" s="17">
        <v>8</v>
      </c>
      <c r="I1177" s="18">
        <v>1.4999999999999999E-2</v>
      </c>
      <c r="J1177" s="19" t="s">
        <v>2821</v>
      </c>
      <c r="K1177" s="15" t="s">
        <v>2774</v>
      </c>
      <c r="L1177" s="43">
        <v>891</v>
      </c>
    </row>
    <row r="1178" spans="1:12" ht="15" customHeight="1">
      <c r="A1178" s="15" t="s">
        <v>24</v>
      </c>
      <c r="B1178" s="22" t="s">
        <v>2758</v>
      </c>
      <c r="C1178" s="24" t="s">
        <v>2747</v>
      </c>
      <c r="D1178" s="15" t="s">
        <v>2822</v>
      </c>
      <c r="E1178" s="25" t="s">
        <v>2760</v>
      </c>
      <c r="F1178" s="36" t="s">
        <v>2823</v>
      </c>
      <c r="G1178" s="16">
        <v>2</v>
      </c>
      <c r="H1178" s="17">
        <v>9.5</v>
      </c>
      <c r="I1178" s="18">
        <v>1.2999999999999999E-2</v>
      </c>
      <c r="J1178" s="19" t="s">
        <v>2824</v>
      </c>
      <c r="K1178" s="15" t="s">
        <v>2778</v>
      </c>
      <c r="L1178" s="43">
        <v>1019</v>
      </c>
    </row>
    <row r="1179" spans="1:12" ht="15" customHeight="1">
      <c r="A1179" s="15" t="s">
        <v>24</v>
      </c>
      <c r="B1179" s="22" t="s">
        <v>2758</v>
      </c>
      <c r="C1179" s="24" t="s">
        <v>2747</v>
      </c>
      <c r="D1179" s="15" t="s">
        <v>2825</v>
      </c>
      <c r="E1179" s="25" t="s">
        <v>2760</v>
      </c>
      <c r="F1179" s="36" t="s">
        <v>2826</v>
      </c>
      <c r="G1179" s="16">
        <v>2</v>
      </c>
      <c r="H1179" s="17">
        <v>10.5</v>
      </c>
      <c r="I1179" s="18">
        <v>1.9E-2</v>
      </c>
      <c r="J1179" s="19" t="s">
        <v>2827</v>
      </c>
      <c r="K1179" s="15" t="s">
        <v>2782</v>
      </c>
      <c r="L1179" s="43">
        <v>1271</v>
      </c>
    </row>
    <row r="1180" spans="1:12" ht="15" customHeight="1">
      <c r="A1180" s="15" t="s">
        <v>24</v>
      </c>
      <c r="B1180" s="22" t="s">
        <v>2758</v>
      </c>
      <c r="C1180" s="24" t="s">
        <v>2747</v>
      </c>
      <c r="D1180" s="15" t="s">
        <v>2828</v>
      </c>
      <c r="E1180" s="25" t="s">
        <v>2760</v>
      </c>
      <c r="F1180" s="36" t="s">
        <v>2829</v>
      </c>
      <c r="G1180" s="16">
        <v>1</v>
      </c>
      <c r="H1180" s="17">
        <v>19</v>
      </c>
      <c r="I1180" s="18">
        <v>3.7999999999999999E-2</v>
      </c>
      <c r="J1180" s="19" t="s">
        <v>2831</v>
      </c>
      <c r="K1180" s="15" t="s">
        <v>2830</v>
      </c>
      <c r="L1180" s="43">
        <v>940</v>
      </c>
    </row>
    <row r="1181" spans="1:12" ht="15" customHeight="1">
      <c r="A1181" s="15" t="s">
        <v>24</v>
      </c>
      <c r="B1181" s="22" t="s">
        <v>2758</v>
      </c>
      <c r="C1181" s="24" t="s">
        <v>2747</v>
      </c>
      <c r="D1181" s="15" t="s">
        <v>2832</v>
      </c>
      <c r="E1181" s="25" t="s">
        <v>2760</v>
      </c>
      <c r="F1181" s="36" t="s">
        <v>2833</v>
      </c>
      <c r="G1181" s="16">
        <v>2</v>
      </c>
      <c r="H1181" s="17">
        <v>10</v>
      </c>
      <c r="I1181" s="18">
        <v>1.9E-2</v>
      </c>
      <c r="J1181" s="19" t="s">
        <v>2834</v>
      </c>
      <c r="K1181" s="15" t="s">
        <v>2830</v>
      </c>
      <c r="L1181" s="43">
        <v>1010</v>
      </c>
    </row>
    <row r="1182" spans="1:12" ht="15" customHeight="1">
      <c r="A1182" s="15" t="s">
        <v>24</v>
      </c>
      <c r="B1182" s="22" t="s">
        <v>2758</v>
      </c>
      <c r="C1182" s="24" t="s">
        <v>2747</v>
      </c>
      <c r="D1182" s="15" t="s">
        <v>2835</v>
      </c>
      <c r="E1182" s="25" t="s">
        <v>2760</v>
      </c>
      <c r="F1182" s="36" t="s">
        <v>2836</v>
      </c>
      <c r="G1182" s="16">
        <v>1</v>
      </c>
      <c r="H1182" s="17">
        <v>18</v>
      </c>
      <c r="I1182" s="18">
        <v>3.3000000000000002E-2</v>
      </c>
      <c r="J1182" s="19" t="s">
        <v>2837</v>
      </c>
      <c r="K1182" s="15" t="s">
        <v>669</v>
      </c>
      <c r="L1182" s="43">
        <v>891</v>
      </c>
    </row>
    <row r="1183" spans="1:12" ht="15" customHeight="1">
      <c r="A1183" s="15" t="s">
        <v>24</v>
      </c>
      <c r="B1183" s="22" t="s">
        <v>2758</v>
      </c>
      <c r="C1183" s="24" t="s">
        <v>2747</v>
      </c>
      <c r="D1183" s="15" t="s">
        <v>2838</v>
      </c>
      <c r="E1183" s="25" t="s">
        <v>2760</v>
      </c>
      <c r="F1183" s="36" t="s">
        <v>2839</v>
      </c>
      <c r="G1183" s="16">
        <v>1</v>
      </c>
      <c r="H1183" s="17">
        <v>20</v>
      </c>
      <c r="I1183" s="18">
        <v>4.1000000000000002E-2</v>
      </c>
      <c r="J1183" s="19" t="s">
        <v>2840</v>
      </c>
      <c r="K1183" s="15" t="s">
        <v>685</v>
      </c>
      <c r="L1183" s="43">
        <v>1040</v>
      </c>
    </row>
    <row r="1184" spans="1:12" ht="15" customHeight="1">
      <c r="A1184" s="15" t="s">
        <v>24</v>
      </c>
      <c r="B1184" s="22" t="s">
        <v>2758</v>
      </c>
      <c r="C1184" s="24" t="s">
        <v>2747</v>
      </c>
      <c r="D1184" s="15" t="s">
        <v>2841</v>
      </c>
      <c r="E1184" s="25" t="s">
        <v>2760</v>
      </c>
      <c r="F1184" s="36" t="s">
        <v>2842</v>
      </c>
      <c r="G1184" s="16">
        <v>1</v>
      </c>
      <c r="H1184" s="17">
        <v>20</v>
      </c>
      <c r="I1184" s="18">
        <v>3.9E-2</v>
      </c>
      <c r="J1184" s="19" t="s">
        <v>2844</v>
      </c>
      <c r="K1184" s="15" t="s">
        <v>2843</v>
      </c>
      <c r="L1184" s="43">
        <v>1097</v>
      </c>
    </row>
    <row r="1185" spans="1:12" ht="15" customHeight="1">
      <c r="A1185" s="15" t="s">
        <v>24</v>
      </c>
      <c r="B1185" s="22" t="s">
        <v>2758</v>
      </c>
      <c r="C1185" s="24" t="s">
        <v>2747</v>
      </c>
      <c r="D1185" s="15" t="s">
        <v>2845</v>
      </c>
      <c r="E1185" s="25" t="s">
        <v>2760</v>
      </c>
      <c r="F1185" s="36" t="s">
        <v>2846</v>
      </c>
      <c r="G1185" s="16">
        <v>1</v>
      </c>
      <c r="H1185" s="17">
        <v>25</v>
      </c>
      <c r="I1185" s="18">
        <v>3.2000000000000001E-2</v>
      </c>
      <c r="J1185" s="19" t="s">
        <v>2847</v>
      </c>
      <c r="K1185" s="15" t="s">
        <v>657</v>
      </c>
      <c r="L1185" s="43">
        <v>1192</v>
      </c>
    </row>
    <row r="1186" spans="1:12" ht="15" customHeight="1">
      <c r="A1186" s="15" t="s">
        <v>24</v>
      </c>
      <c r="B1186" s="22" t="s">
        <v>2758</v>
      </c>
      <c r="C1186" s="24" t="s">
        <v>2747</v>
      </c>
      <c r="D1186" s="15" t="s">
        <v>2848</v>
      </c>
      <c r="E1186" s="25" t="s">
        <v>2760</v>
      </c>
      <c r="F1186" s="36" t="s">
        <v>2849</v>
      </c>
      <c r="G1186" s="16">
        <v>1</v>
      </c>
      <c r="H1186" s="17">
        <v>31</v>
      </c>
      <c r="I1186" s="18">
        <v>4.7E-2</v>
      </c>
      <c r="J1186" s="19" t="s">
        <v>2850</v>
      </c>
      <c r="K1186" s="15" t="s">
        <v>661</v>
      </c>
      <c r="L1186" s="43">
        <v>1379</v>
      </c>
    </row>
    <row r="1187" spans="1:12" ht="15" customHeight="1">
      <c r="A1187" s="15" t="s">
        <v>24</v>
      </c>
      <c r="B1187" s="22" t="s">
        <v>2758</v>
      </c>
      <c r="C1187" s="24" t="s">
        <v>2747</v>
      </c>
      <c r="D1187" s="15" t="s">
        <v>2851</v>
      </c>
      <c r="E1187" s="25" t="s">
        <v>2760</v>
      </c>
      <c r="F1187" s="36" t="s">
        <v>2852</v>
      </c>
      <c r="G1187" s="16">
        <v>1</v>
      </c>
      <c r="H1187" s="17">
        <v>35</v>
      </c>
      <c r="I1187" s="18">
        <v>6.7000000000000004E-2</v>
      </c>
      <c r="J1187" s="19" t="s">
        <v>2853</v>
      </c>
      <c r="K1187" s="15" t="s">
        <v>665</v>
      </c>
      <c r="L1187" s="43">
        <v>1697</v>
      </c>
    </row>
    <row r="1188" spans="1:12" ht="15" customHeight="1">
      <c r="A1188" s="15" t="s">
        <v>24</v>
      </c>
      <c r="B1188" s="22" t="s">
        <v>2758</v>
      </c>
      <c r="C1188" s="24" t="s">
        <v>2747</v>
      </c>
      <c r="D1188" s="15" t="s">
        <v>2854</v>
      </c>
      <c r="E1188" s="25" t="s">
        <v>2760</v>
      </c>
      <c r="F1188" s="37" t="s">
        <v>2855</v>
      </c>
      <c r="G1188" s="16">
        <v>1</v>
      </c>
      <c r="H1188" s="17">
        <v>23</v>
      </c>
      <c r="I1188" s="18">
        <v>4.1000000000000002E-2</v>
      </c>
      <c r="J1188" s="19" t="s">
        <v>2856</v>
      </c>
      <c r="K1188" s="15" t="s">
        <v>685</v>
      </c>
      <c r="L1188" s="43">
        <v>1150</v>
      </c>
    </row>
    <row r="1189" spans="1:12" ht="15" customHeight="1">
      <c r="A1189" s="15" t="s">
        <v>24</v>
      </c>
      <c r="B1189" s="22" t="s">
        <v>2758</v>
      </c>
      <c r="C1189" s="24" t="s">
        <v>2747</v>
      </c>
      <c r="D1189" s="15" t="s">
        <v>2857</v>
      </c>
      <c r="E1189" s="25" t="s">
        <v>2760</v>
      </c>
      <c r="F1189" s="37" t="s">
        <v>2858</v>
      </c>
      <c r="G1189" s="16">
        <v>1</v>
      </c>
      <c r="H1189" s="17">
        <v>35</v>
      </c>
      <c r="I1189" s="18">
        <v>0.06</v>
      </c>
      <c r="J1189" s="19" t="s">
        <v>2859</v>
      </c>
      <c r="K1189" s="15" t="s">
        <v>661</v>
      </c>
      <c r="L1189" s="43">
        <v>1638</v>
      </c>
    </row>
    <row r="1190" spans="1:12" ht="15" customHeight="1">
      <c r="A1190" s="15" t="s">
        <v>24</v>
      </c>
      <c r="B1190" s="22" t="s">
        <v>2758</v>
      </c>
      <c r="C1190" s="24" t="s">
        <v>2747</v>
      </c>
      <c r="D1190" s="15" t="s">
        <v>2860</v>
      </c>
      <c r="E1190" s="25" t="s">
        <v>2760</v>
      </c>
      <c r="F1190" s="37" t="s">
        <v>2861</v>
      </c>
      <c r="G1190" s="16">
        <v>1</v>
      </c>
      <c r="H1190" s="17">
        <v>41</v>
      </c>
      <c r="I1190" s="18">
        <v>7.1999999999999995E-2</v>
      </c>
      <c r="J1190" s="19" t="s">
        <v>2862</v>
      </c>
      <c r="K1190" s="15" t="s">
        <v>665</v>
      </c>
      <c r="L1190" s="43">
        <v>1978</v>
      </c>
    </row>
    <row r="1191" spans="1:12" ht="15" customHeight="1">
      <c r="A1191" s="15" t="s">
        <v>24</v>
      </c>
      <c r="B1191" s="22" t="s">
        <v>2758</v>
      </c>
      <c r="C1191" s="24" t="s">
        <v>2747</v>
      </c>
      <c r="D1191" s="15" t="s">
        <v>2863</v>
      </c>
      <c r="E1191" s="25" t="s">
        <v>2760</v>
      </c>
      <c r="F1191" s="36" t="s">
        <v>2864</v>
      </c>
      <c r="G1191" s="16">
        <v>1</v>
      </c>
      <c r="H1191" s="17">
        <v>24</v>
      </c>
      <c r="I1191" s="18">
        <v>5.7000000000000002E-2</v>
      </c>
      <c r="J1191" s="19" t="s">
        <v>2866</v>
      </c>
      <c r="K1191" s="15" t="s">
        <v>2865</v>
      </c>
      <c r="L1191" s="43">
        <v>1073</v>
      </c>
    </row>
    <row r="1192" spans="1:12" ht="15" customHeight="1">
      <c r="A1192" s="15" t="s">
        <v>24</v>
      </c>
      <c r="B1192" s="22" t="s">
        <v>2758</v>
      </c>
      <c r="C1192" s="24" t="s">
        <v>2747</v>
      </c>
      <c r="D1192" s="15" t="s">
        <v>2867</v>
      </c>
      <c r="E1192" s="25" t="s">
        <v>2760</v>
      </c>
      <c r="F1192" s="36" t="s">
        <v>2868</v>
      </c>
      <c r="G1192" s="16">
        <v>1</v>
      </c>
      <c r="H1192" s="17">
        <v>16</v>
      </c>
      <c r="I1192" s="18">
        <v>2.8000000000000001E-2</v>
      </c>
      <c r="J1192" s="19" t="s">
        <v>2869</v>
      </c>
      <c r="K1192" s="15" t="s">
        <v>657</v>
      </c>
      <c r="L1192" s="43">
        <v>852</v>
      </c>
    </row>
    <row r="1193" spans="1:12" ht="15" customHeight="1">
      <c r="A1193" s="15" t="s">
        <v>24</v>
      </c>
      <c r="B1193" s="22" t="s">
        <v>2758</v>
      </c>
      <c r="C1193" s="24" t="s">
        <v>2747</v>
      </c>
      <c r="D1193" s="15" t="s">
        <v>2870</v>
      </c>
      <c r="E1193" s="25" t="s">
        <v>2760</v>
      </c>
      <c r="F1193" s="36" t="s">
        <v>2871</v>
      </c>
      <c r="G1193" s="16">
        <v>1</v>
      </c>
      <c r="H1193" s="17">
        <v>18</v>
      </c>
      <c r="I1193" s="18">
        <v>3.2000000000000001E-2</v>
      </c>
      <c r="J1193" s="19" t="s">
        <v>2872</v>
      </c>
      <c r="K1193" s="15" t="s">
        <v>661</v>
      </c>
      <c r="L1193" s="43">
        <v>969</v>
      </c>
    </row>
    <row r="1194" spans="1:12" ht="15" customHeight="1">
      <c r="A1194" s="15" t="s">
        <v>24</v>
      </c>
      <c r="B1194" s="22" t="s">
        <v>2758</v>
      </c>
      <c r="C1194" s="24" t="s">
        <v>2747</v>
      </c>
      <c r="D1194" s="15" t="s">
        <v>2873</v>
      </c>
      <c r="E1194" s="25" t="s">
        <v>2760</v>
      </c>
      <c r="F1194" s="36" t="s">
        <v>2874</v>
      </c>
      <c r="G1194" s="16">
        <v>1</v>
      </c>
      <c r="H1194" s="17">
        <v>21</v>
      </c>
      <c r="I1194" s="18">
        <v>3.7999999999999999E-2</v>
      </c>
      <c r="J1194" s="19" t="s">
        <v>2875</v>
      </c>
      <c r="K1194" s="15" t="s">
        <v>665</v>
      </c>
      <c r="L1194" s="43">
        <v>1139</v>
      </c>
    </row>
    <row r="1195" spans="1:12" ht="15" customHeight="1">
      <c r="A1195" s="15" t="s">
        <v>24</v>
      </c>
      <c r="B1195" s="22" t="s">
        <v>2758</v>
      </c>
      <c r="C1195" s="24" t="s">
        <v>2747</v>
      </c>
      <c r="D1195" s="15" t="s">
        <v>2752</v>
      </c>
      <c r="E1195" s="25" t="s">
        <v>2760</v>
      </c>
      <c r="F1195" s="36" t="s">
        <v>2876</v>
      </c>
      <c r="G1195" s="16">
        <v>1</v>
      </c>
      <c r="H1195" s="17">
        <v>13</v>
      </c>
      <c r="I1195" s="18">
        <v>3.2000000000000001E-2</v>
      </c>
      <c r="J1195" s="19" t="s">
        <v>2877</v>
      </c>
      <c r="K1195" s="15" t="s">
        <v>669</v>
      </c>
      <c r="L1195" s="43">
        <v>578</v>
      </c>
    </row>
    <row r="1196" spans="1:12" ht="15" customHeight="1">
      <c r="A1196" s="15" t="s">
        <v>24</v>
      </c>
      <c r="B1196" s="22" t="s">
        <v>2758</v>
      </c>
      <c r="C1196" s="24" t="s">
        <v>2747</v>
      </c>
      <c r="D1196" s="15" t="s">
        <v>2755</v>
      </c>
      <c r="E1196" s="25" t="s">
        <v>2760</v>
      </c>
      <c r="F1196" s="36" t="s">
        <v>2878</v>
      </c>
      <c r="G1196" s="16">
        <v>1</v>
      </c>
      <c r="H1196" s="17">
        <v>13</v>
      </c>
      <c r="I1196" s="18">
        <v>3.2000000000000001E-2</v>
      </c>
      <c r="J1196" s="19" t="s">
        <v>2879</v>
      </c>
      <c r="K1196" s="15" t="s">
        <v>669</v>
      </c>
      <c r="L1196" s="43">
        <v>578</v>
      </c>
    </row>
    <row r="1197" spans="1:12" ht="15" customHeight="1">
      <c r="A1197" s="15" t="s">
        <v>24</v>
      </c>
      <c r="B1197" s="22" t="s">
        <v>2758</v>
      </c>
      <c r="C1197" s="24" t="s">
        <v>2747</v>
      </c>
      <c r="D1197" s="15" t="s">
        <v>2880</v>
      </c>
      <c r="E1197" s="25" t="s">
        <v>2760</v>
      </c>
      <c r="F1197" s="36" t="s">
        <v>2881</v>
      </c>
      <c r="G1197" s="16">
        <v>1</v>
      </c>
      <c r="H1197" s="17">
        <v>35</v>
      </c>
      <c r="I1197" s="18">
        <v>6.5000000000000002E-2</v>
      </c>
      <c r="J1197" s="19" t="s">
        <v>2883</v>
      </c>
      <c r="K1197" s="15" t="s">
        <v>2882</v>
      </c>
      <c r="L1197" s="43">
        <v>1745</v>
      </c>
    </row>
    <row r="1198" spans="1:12" ht="15" customHeight="1">
      <c r="A1198" s="15" t="s">
        <v>24</v>
      </c>
      <c r="B1198" s="22" t="s">
        <v>2758</v>
      </c>
      <c r="C1198" s="24" t="s">
        <v>2747</v>
      </c>
      <c r="D1198" s="15" t="s">
        <v>2884</v>
      </c>
      <c r="E1198" s="25" t="s">
        <v>2760</v>
      </c>
      <c r="F1198" s="36" t="s">
        <v>2885</v>
      </c>
      <c r="G1198" s="16">
        <v>1</v>
      </c>
      <c r="H1198" s="17">
        <v>40</v>
      </c>
      <c r="I1198" s="18">
        <v>6.9000000000000006E-2</v>
      </c>
      <c r="J1198" s="19" t="s">
        <v>2887</v>
      </c>
      <c r="K1198" s="15" t="s">
        <v>2886</v>
      </c>
      <c r="L1198" s="43">
        <v>2615</v>
      </c>
    </row>
    <row r="1199" spans="1:12" ht="15" customHeight="1">
      <c r="A1199" s="15" t="s">
        <v>24</v>
      </c>
      <c r="B1199" s="22" t="s">
        <v>2758</v>
      </c>
      <c r="C1199" s="24" t="s">
        <v>2747</v>
      </c>
      <c r="D1199" s="15" t="s">
        <v>2888</v>
      </c>
      <c r="E1199" s="25" t="s">
        <v>2760</v>
      </c>
      <c r="F1199" s="36" t="s">
        <v>2889</v>
      </c>
      <c r="G1199" s="16">
        <v>1</v>
      </c>
      <c r="H1199" s="17">
        <v>27</v>
      </c>
      <c r="I1199" s="18">
        <v>4.1000000000000002E-2</v>
      </c>
      <c r="J1199" s="19" t="s">
        <v>2890</v>
      </c>
      <c r="K1199" s="15" t="s">
        <v>669</v>
      </c>
      <c r="L1199" s="43">
        <v>1234</v>
      </c>
    </row>
    <row r="1200" spans="1:12" ht="15" customHeight="1">
      <c r="A1200" s="15" t="s">
        <v>24</v>
      </c>
      <c r="B1200" s="22" t="s">
        <v>2758</v>
      </c>
      <c r="C1200" s="24" t="s">
        <v>2747</v>
      </c>
      <c r="D1200" s="15" t="s">
        <v>2891</v>
      </c>
      <c r="E1200" s="25" t="s">
        <v>2760</v>
      </c>
      <c r="F1200" s="36" t="s">
        <v>2892</v>
      </c>
      <c r="G1200" s="16">
        <v>1</v>
      </c>
      <c r="H1200" s="17">
        <v>32</v>
      </c>
      <c r="I1200" s="18">
        <v>5.5E-2</v>
      </c>
      <c r="J1200" s="19" t="s">
        <v>2893</v>
      </c>
      <c r="K1200" s="15" t="s">
        <v>685</v>
      </c>
      <c r="L1200" s="43">
        <v>1403</v>
      </c>
    </row>
    <row r="1201" spans="1:12" ht="15" customHeight="1">
      <c r="A1201" s="15" t="s">
        <v>24</v>
      </c>
      <c r="B1201" s="22" t="s">
        <v>2758</v>
      </c>
      <c r="C1201" s="24" t="s">
        <v>2747</v>
      </c>
      <c r="D1201" s="15" t="s">
        <v>2894</v>
      </c>
      <c r="E1201" s="25" t="s">
        <v>2760</v>
      </c>
      <c r="F1201" s="36" t="s">
        <v>2895</v>
      </c>
      <c r="G1201" s="16">
        <v>1</v>
      </c>
      <c r="H1201" s="17">
        <v>33</v>
      </c>
      <c r="I1201" s="18">
        <v>5.3999999999999999E-2</v>
      </c>
      <c r="J1201" s="19" t="s">
        <v>2896</v>
      </c>
      <c r="K1201" s="15" t="s">
        <v>657</v>
      </c>
      <c r="L1201" s="43">
        <v>1576</v>
      </c>
    </row>
    <row r="1202" spans="1:12" ht="15" customHeight="1">
      <c r="A1202" s="15" t="s">
        <v>24</v>
      </c>
      <c r="B1202" s="22" t="s">
        <v>2758</v>
      </c>
      <c r="C1202" s="24" t="s">
        <v>2747</v>
      </c>
      <c r="D1202" s="15" t="s">
        <v>2897</v>
      </c>
      <c r="E1202" s="25" t="s">
        <v>2760</v>
      </c>
      <c r="F1202" s="36" t="s">
        <v>2898</v>
      </c>
      <c r="G1202" s="16">
        <v>1</v>
      </c>
      <c r="H1202" s="17">
        <v>40</v>
      </c>
      <c r="I1202" s="18">
        <v>6.4000000000000001E-2</v>
      </c>
      <c r="J1202" s="19" t="s">
        <v>2899</v>
      </c>
      <c r="K1202" s="15" t="s">
        <v>661</v>
      </c>
      <c r="L1202" s="43">
        <v>1750</v>
      </c>
    </row>
    <row r="1203" spans="1:12" ht="15" customHeight="1">
      <c r="A1203" s="15" t="s">
        <v>24</v>
      </c>
      <c r="B1203" s="22" t="s">
        <v>2900</v>
      </c>
      <c r="C1203" s="24" t="s">
        <v>2747</v>
      </c>
      <c r="D1203" s="15" t="s">
        <v>2759</v>
      </c>
      <c r="E1203" s="25" t="s">
        <v>2901</v>
      </c>
      <c r="F1203" s="36" t="s">
        <v>2902</v>
      </c>
      <c r="G1203" s="16">
        <v>1</v>
      </c>
      <c r="H1203" s="17">
        <v>10</v>
      </c>
      <c r="I1203" s="18">
        <v>1.7999999999999999E-2</v>
      </c>
      <c r="J1203" s="19" t="s">
        <v>2903</v>
      </c>
      <c r="K1203" s="15" t="s">
        <v>2762</v>
      </c>
      <c r="L1203" s="43">
        <v>643</v>
      </c>
    </row>
    <row r="1204" spans="1:12" ht="15" customHeight="1">
      <c r="A1204" s="15" t="s">
        <v>24</v>
      </c>
      <c r="B1204" s="22" t="s">
        <v>2900</v>
      </c>
      <c r="C1204" s="24" t="s">
        <v>2747</v>
      </c>
      <c r="D1204" s="15" t="s">
        <v>2764</v>
      </c>
      <c r="E1204" s="25" t="s">
        <v>2901</v>
      </c>
      <c r="F1204" s="36" t="s">
        <v>2904</v>
      </c>
      <c r="G1204" s="16">
        <v>1</v>
      </c>
      <c r="H1204" s="17">
        <v>12</v>
      </c>
      <c r="I1204" s="18">
        <v>2.4E-2</v>
      </c>
      <c r="J1204" s="19" t="s">
        <v>2905</v>
      </c>
      <c r="K1204" s="15" t="s">
        <v>2766</v>
      </c>
      <c r="L1204" s="43">
        <v>760</v>
      </c>
    </row>
    <row r="1205" spans="1:12" ht="15" customHeight="1">
      <c r="A1205" s="15" t="s">
        <v>24</v>
      </c>
      <c r="B1205" s="22" t="s">
        <v>2900</v>
      </c>
      <c r="C1205" s="24" t="s">
        <v>2747</v>
      </c>
      <c r="D1205" s="15" t="s">
        <v>2768</v>
      </c>
      <c r="E1205" s="25" t="s">
        <v>2901</v>
      </c>
      <c r="F1205" s="36" t="s">
        <v>2906</v>
      </c>
      <c r="G1205" s="16">
        <v>1</v>
      </c>
      <c r="H1205" s="17">
        <v>12</v>
      </c>
      <c r="I1205" s="18">
        <v>0.24</v>
      </c>
      <c r="J1205" s="19" t="s">
        <v>2907</v>
      </c>
      <c r="K1205" s="15" t="s">
        <v>2770</v>
      </c>
      <c r="L1205" s="43">
        <v>822</v>
      </c>
    </row>
    <row r="1206" spans="1:12" ht="15" customHeight="1">
      <c r="A1206" s="15" t="s">
        <v>24</v>
      </c>
      <c r="B1206" s="22" t="s">
        <v>2900</v>
      </c>
      <c r="C1206" s="24" t="s">
        <v>2747</v>
      </c>
      <c r="D1206" s="15" t="s">
        <v>2772</v>
      </c>
      <c r="E1206" s="25" t="s">
        <v>2901</v>
      </c>
      <c r="F1206" s="36" t="s">
        <v>2908</v>
      </c>
      <c r="G1206" s="16">
        <v>1</v>
      </c>
      <c r="H1206" s="17">
        <v>14</v>
      </c>
      <c r="I1206" s="18">
        <v>3.2000000000000001E-2</v>
      </c>
      <c r="J1206" s="19" t="s">
        <v>2909</v>
      </c>
      <c r="K1206" s="15" t="s">
        <v>2774</v>
      </c>
      <c r="L1206" s="43">
        <v>884</v>
      </c>
    </row>
    <row r="1207" spans="1:12" ht="15" customHeight="1">
      <c r="A1207" s="15" t="s">
        <v>24</v>
      </c>
      <c r="B1207" s="22" t="s">
        <v>2900</v>
      </c>
      <c r="C1207" s="24" t="s">
        <v>2747</v>
      </c>
      <c r="D1207" s="15" t="s">
        <v>2776</v>
      </c>
      <c r="E1207" s="25" t="s">
        <v>2901</v>
      </c>
      <c r="F1207" s="36" t="s">
        <v>2910</v>
      </c>
      <c r="G1207" s="16">
        <v>1</v>
      </c>
      <c r="H1207" s="17">
        <v>17</v>
      </c>
      <c r="I1207" s="18">
        <v>2.5999999999999999E-2</v>
      </c>
      <c r="J1207" s="19" t="s">
        <v>2911</v>
      </c>
      <c r="K1207" s="15" t="s">
        <v>2778</v>
      </c>
      <c r="L1207" s="43">
        <v>1035</v>
      </c>
    </row>
    <row r="1208" spans="1:12" ht="15" customHeight="1">
      <c r="A1208" s="15" t="s">
        <v>24</v>
      </c>
      <c r="B1208" s="22" t="s">
        <v>2900</v>
      </c>
      <c r="C1208" s="24" t="s">
        <v>2747</v>
      </c>
      <c r="D1208" s="15" t="s">
        <v>2780</v>
      </c>
      <c r="E1208" s="25" t="s">
        <v>2901</v>
      </c>
      <c r="F1208" s="36" t="s">
        <v>2912</v>
      </c>
      <c r="G1208" s="16">
        <v>1</v>
      </c>
      <c r="H1208" s="17">
        <v>19</v>
      </c>
      <c r="I1208" s="18">
        <v>3.7999999999999999E-2</v>
      </c>
      <c r="J1208" s="19" t="s">
        <v>2913</v>
      </c>
      <c r="K1208" s="15" t="s">
        <v>2782</v>
      </c>
      <c r="L1208" s="43">
        <v>1266</v>
      </c>
    </row>
    <row r="1209" spans="1:12" ht="15" customHeight="1">
      <c r="A1209" s="15" t="s">
        <v>24</v>
      </c>
      <c r="B1209" s="22" t="s">
        <v>2900</v>
      </c>
      <c r="C1209" s="24" t="s">
        <v>2747</v>
      </c>
      <c r="D1209" s="15" t="s">
        <v>2784</v>
      </c>
      <c r="E1209" s="25" t="s">
        <v>2901</v>
      </c>
      <c r="F1209" s="36" t="s">
        <v>2914</v>
      </c>
      <c r="G1209" s="16">
        <v>1</v>
      </c>
      <c r="H1209" s="17">
        <v>7</v>
      </c>
      <c r="I1209" s="18">
        <v>1.2E-2</v>
      </c>
      <c r="J1209" s="19" t="s">
        <v>2915</v>
      </c>
      <c r="K1209" s="15" t="s">
        <v>2786</v>
      </c>
      <c r="L1209" s="43">
        <v>435</v>
      </c>
    </row>
    <row r="1210" spans="1:12" ht="15" customHeight="1">
      <c r="A1210" s="15" t="s">
        <v>24</v>
      </c>
      <c r="B1210" s="22" t="s">
        <v>2900</v>
      </c>
      <c r="C1210" s="24" t="s">
        <v>2747</v>
      </c>
      <c r="D1210" s="15" t="s">
        <v>2788</v>
      </c>
      <c r="E1210" s="25" t="s">
        <v>2901</v>
      </c>
      <c r="F1210" s="36" t="s">
        <v>2916</v>
      </c>
      <c r="G1210" s="16">
        <v>1</v>
      </c>
      <c r="H1210" s="17">
        <v>8</v>
      </c>
      <c r="I1210" s="18">
        <v>1.2999999999999999E-2</v>
      </c>
      <c r="J1210" s="19" t="s">
        <v>2917</v>
      </c>
      <c r="K1210" s="15" t="s">
        <v>2790</v>
      </c>
      <c r="L1210" s="43">
        <v>493</v>
      </c>
    </row>
    <row r="1211" spans="1:12" ht="15" customHeight="1">
      <c r="A1211" s="15" t="s">
        <v>24</v>
      </c>
      <c r="B1211" s="22" t="s">
        <v>2900</v>
      </c>
      <c r="C1211" s="24" t="s">
        <v>2747</v>
      </c>
      <c r="D1211" s="15" t="s">
        <v>2792</v>
      </c>
      <c r="E1211" s="25" t="s">
        <v>2901</v>
      </c>
      <c r="F1211" s="36" t="s">
        <v>2918</v>
      </c>
      <c r="G1211" s="16">
        <v>1</v>
      </c>
      <c r="H1211" s="17">
        <v>17</v>
      </c>
      <c r="I1211" s="18">
        <v>2.7E-2</v>
      </c>
      <c r="J1211" s="19" t="s">
        <v>2919</v>
      </c>
      <c r="K1211" s="15" t="s">
        <v>2794</v>
      </c>
      <c r="L1211" s="43">
        <v>967</v>
      </c>
    </row>
    <row r="1212" spans="1:12" ht="15" customHeight="1">
      <c r="A1212" s="15" t="s">
        <v>24</v>
      </c>
      <c r="B1212" s="22" t="s">
        <v>2900</v>
      </c>
      <c r="C1212" s="24" t="s">
        <v>2747</v>
      </c>
      <c r="D1212" s="15" t="s">
        <v>2796</v>
      </c>
      <c r="E1212" s="25" t="s">
        <v>2901</v>
      </c>
      <c r="F1212" s="36" t="s">
        <v>2920</v>
      </c>
      <c r="G1212" s="16">
        <v>1</v>
      </c>
      <c r="H1212" s="17">
        <v>21</v>
      </c>
      <c r="I1212" s="18">
        <v>3.5999999999999997E-2</v>
      </c>
      <c r="J1212" s="19" t="s">
        <v>2921</v>
      </c>
      <c r="K1212" s="15" t="s">
        <v>2798</v>
      </c>
      <c r="L1212" s="43">
        <v>1172</v>
      </c>
    </row>
    <row r="1213" spans="1:12" ht="15" customHeight="1">
      <c r="A1213" s="15" t="s">
        <v>24</v>
      </c>
      <c r="B1213" s="22" t="s">
        <v>2900</v>
      </c>
      <c r="C1213" s="24" t="s">
        <v>2747</v>
      </c>
      <c r="D1213" s="15" t="s">
        <v>2800</v>
      </c>
      <c r="E1213" s="25" t="s">
        <v>2901</v>
      </c>
      <c r="F1213" s="36" t="s">
        <v>2922</v>
      </c>
      <c r="G1213" s="16">
        <v>1</v>
      </c>
      <c r="H1213" s="17">
        <v>25</v>
      </c>
      <c r="I1213" s="18">
        <v>4.4999999999999998E-2</v>
      </c>
      <c r="J1213" s="19" t="s">
        <v>2923</v>
      </c>
      <c r="K1213" s="15" t="s">
        <v>2802</v>
      </c>
      <c r="L1213" s="43">
        <v>1407</v>
      </c>
    </row>
    <row r="1214" spans="1:12" ht="15" customHeight="1">
      <c r="A1214" s="15" t="s">
        <v>24</v>
      </c>
      <c r="B1214" s="22" t="s">
        <v>2900</v>
      </c>
      <c r="C1214" s="24" t="s">
        <v>2747</v>
      </c>
      <c r="D1214" s="15" t="s">
        <v>2804</v>
      </c>
      <c r="E1214" s="25" t="s">
        <v>2901</v>
      </c>
      <c r="F1214" s="36" t="s">
        <v>2924</v>
      </c>
      <c r="G1214" s="16">
        <v>1</v>
      </c>
      <c r="H1214" s="17">
        <v>26</v>
      </c>
      <c r="I1214" s="18">
        <v>3.9E-2</v>
      </c>
      <c r="J1214" s="19" t="s">
        <v>2925</v>
      </c>
      <c r="K1214" s="15" t="s">
        <v>2806</v>
      </c>
      <c r="L1214" s="43">
        <v>1627</v>
      </c>
    </row>
    <row r="1215" spans="1:12" ht="15" customHeight="1">
      <c r="A1215" s="15" t="s">
        <v>24</v>
      </c>
      <c r="B1215" s="22" t="s">
        <v>2900</v>
      </c>
      <c r="C1215" s="24" t="s">
        <v>2747</v>
      </c>
      <c r="D1215" s="15" t="s">
        <v>2808</v>
      </c>
      <c r="E1215" s="25" t="s">
        <v>2901</v>
      </c>
      <c r="F1215" s="36" t="s">
        <v>2926</v>
      </c>
      <c r="G1215" s="16">
        <v>2</v>
      </c>
      <c r="H1215" s="17">
        <v>11</v>
      </c>
      <c r="I1215" s="18">
        <v>1.7999999999999999E-2</v>
      </c>
      <c r="J1215" s="19" t="s">
        <v>2927</v>
      </c>
      <c r="K1215" s="15" t="s">
        <v>2798</v>
      </c>
      <c r="L1215" s="43">
        <v>1422</v>
      </c>
    </row>
    <row r="1216" spans="1:12" ht="15" customHeight="1">
      <c r="A1216" s="15" t="s">
        <v>24</v>
      </c>
      <c r="B1216" s="22" t="s">
        <v>2900</v>
      </c>
      <c r="C1216" s="24" t="s">
        <v>2747</v>
      </c>
      <c r="D1216" s="15" t="s">
        <v>2811</v>
      </c>
      <c r="E1216" s="25" t="s">
        <v>2901</v>
      </c>
      <c r="F1216" s="36" t="s">
        <v>2928</v>
      </c>
      <c r="G1216" s="16">
        <v>2</v>
      </c>
      <c r="H1216" s="17">
        <v>13</v>
      </c>
      <c r="I1216" s="18">
        <v>2.2499999999999999E-2</v>
      </c>
      <c r="J1216" s="19" t="s">
        <v>2929</v>
      </c>
      <c r="K1216" s="15" t="s">
        <v>2802</v>
      </c>
      <c r="L1216" s="43">
        <v>1708</v>
      </c>
    </row>
    <row r="1217" spans="1:12" ht="15" customHeight="1">
      <c r="A1217" s="15" t="s">
        <v>24</v>
      </c>
      <c r="B1217" s="22" t="s">
        <v>2900</v>
      </c>
      <c r="C1217" s="24" t="s">
        <v>2747</v>
      </c>
      <c r="D1217" s="15" t="s">
        <v>2748</v>
      </c>
      <c r="E1217" s="25" t="s">
        <v>2901</v>
      </c>
      <c r="F1217" s="36" t="s">
        <v>2930</v>
      </c>
      <c r="G1217" s="16">
        <v>1</v>
      </c>
      <c r="H1217" s="17">
        <v>8</v>
      </c>
      <c r="I1217" s="18">
        <v>1.2999999999999999E-2</v>
      </c>
      <c r="J1217" s="19" t="s">
        <v>2931</v>
      </c>
      <c r="K1217" s="15" t="s">
        <v>669</v>
      </c>
      <c r="L1217" s="43">
        <v>285</v>
      </c>
    </row>
    <row r="1218" spans="1:12" ht="15" customHeight="1">
      <c r="A1218" s="15" t="s">
        <v>24</v>
      </c>
      <c r="B1218" s="22" t="s">
        <v>2900</v>
      </c>
      <c r="C1218" s="24" t="s">
        <v>2747</v>
      </c>
      <c r="D1218" s="15" t="s">
        <v>2816</v>
      </c>
      <c r="E1218" s="25" t="s">
        <v>2901</v>
      </c>
      <c r="F1218" s="36" t="s">
        <v>2932</v>
      </c>
      <c r="G1218" s="16">
        <v>2</v>
      </c>
      <c r="H1218" s="17">
        <v>6.5</v>
      </c>
      <c r="I1218" s="18">
        <v>1.2E-2</v>
      </c>
      <c r="J1218" s="19" t="s">
        <v>2933</v>
      </c>
      <c r="K1218" s="15" t="s">
        <v>2766</v>
      </c>
      <c r="L1218" s="43">
        <v>867</v>
      </c>
    </row>
    <row r="1219" spans="1:12" ht="15" customHeight="1">
      <c r="A1219" s="15" t="s">
        <v>24</v>
      </c>
      <c r="B1219" s="22" t="s">
        <v>2900</v>
      </c>
      <c r="C1219" s="24" t="s">
        <v>2747</v>
      </c>
      <c r="D1219" s="15" t="s">
        <v>2819</v>
      </c>
      <c r="E1219" s="25" t="s">
        <v>2901</v>
      </c>
      <c r="F1219" s="36" t="s">
        <v>2934</v>
      </c>
      <c r="G1219" s="16">
        <v>2</v>
      </c>
      <c r="H1219" s="17">
        <v>8</v>
      </c>
      <c r="I1219" s="18">
        <v>1.4999999999999999E-2</v>
      </c>
      <c r="J1219" s="19" t="s">
        <v>2935</v>
      </c>
      <c r="K1219" s="15" t="s">
        <v>2774</v>
      </c>
      <c r="L1219" s="43">
        <v>1024</v>
      </c>
    </row>
    <row r="1220" spans="1:12" ht="15" customHeight="1">
      <c r="A1220" s="15" t="s">
        <v>24</v>
      </c>
      <c r="B1220" s="22" t="s">
        <v>2900</v>
      </c>
      <c r="C1220" s="24" t="s">
        <v>2747</v>
      </c>
      <c r="D1220" s="15" t="s">
        <v>2822</v>
      </c>
      <c r="E1220" s="25" t="s">
        <v>2901</v>
      </c>
      <c r="F1220" s="36" t="s">
        <v>2936</v>
      </c>
      <c r="G1220" s="16">
        <v>2</v>
      </c>
      <c r="H1220" s="17">
        <v>9.5</v>
      </c>
      <c r="I1220" s="18">
        <v>1.2999999999999999E-2</v>
      </c>
      <c r="J1220" s="19" t="s">
        <v>2937</v>
      </c>
      <c r="K1220" s="15" t="s">
        <v>2778</v>
      </c>
      <c r="L1220" s="43">
        <v>1172</v>
      </c>
    </row>
    <row r="1221" spans="1:12" ht="15" customHeight="1">
      <c r="A1221" s="15" t="s">
        <v>24</v>
      </c>
      <c r="B1221" s="22" t="s">
        <v>2900</v>
      </c>
      <c r="C1221" s="24" t="s">
        <v>2747</v>
      </c>
      <c r="D1221" s="15" t="s">
        <v>2825</v>
      </c>
      <c r="E1221" s="25" t="s">
        <v>2901</v>
      </c>
      <c r="F1221" s="36" t="s">
        <v>2938</v>
      </c>
      <c r="G1221" s="16">
        <v>2</v>
      </c>
      <c r="H1221" s="17">
        <v>10.5</v>
      </c>
      <c r="I1221" s="18">
        <v>1.9E-2</v>
      </c>
      <c r="J1221" s="19" t="s">
        <v>2939</v>
      </c>
      <c r="K1221" s="15" t="s">
        <v>2782</v>
      </c>
      <c r="L1221" s="43">
        <v>1477</v>
      </c>
    </row>
    <row r="1222" spans="1:12" ht="15" customHeight="1">
      <c r="A1222" s="15" t="s">
        <v>24</v>
      </c>
      <c r="B1222" s="22" t="s">
        <v>2900</v>
      </c>
      <c r="C1222" s="24" t="s">
        <v>2747</v>
      </c>
      <c r="D1222" s="15" t="s">
        <v>2828</v>
      </c>
      <c r="E1222" s="25" t="s">
        <v>2901</v>
      </c>
      <c r="F1222" s="36" t="s">
        <v>2940</v>
      </c>
      <c r="G1222" s="16">
        <v>1</v>
      </c>
      <c r="H1222" s="17">
        <v>19</v>
      </c>
      <c r="I1222" s="18">
        <v>3.7999999999999999E-2</v>
      </c>
      <c r="J1222" s="19" t="s">
        <v>2941</v>
      </c>
      <c r="K1222" s="15" t="s">
        <v>2830</v>
      </c>
      <c r="L1222" s="43">
        <v>1146</v>
      </c>
    </row>
    <row r="1223" spans="1:12" ht="15" customHeight="1">
      <c r="A1223" s="15" t="s">
        <v>24</v>
      </c>
      <c r="B1223" s="22" t="s">
        <v>2900</v>
      </c>
      <c r="C1223" s="24" t="s">
        <v>2747</v>
      </c>
      <c r="D1223" s="15" t="s">
        <v>2832</v>
      </c>
      <c r="E1223" s="25" t="s">
        <v>2901</v>
      </c>
      <c r="F1223" s="36" t="s">
        <v>2942</v>
      </c>
      <c r="G1223" s="16">
        <v>2</v>
      </c>
      <c r="H1223" s="17">
        <v>10</v>
      </c>
      <c r="I1223" s="18">
        <v>1.9E-2</v>
      </c>
      <c r="J1223" s="19" t="s">
        <v>2943</v>
      </c>
      <c r="K1223" s="15" t="s">
        <v>2830</v>
      </c>
      <c r="L1223" s="43">
        <v>1105</v>
      </c>
    </row>
    <row r="1224" spans="1:12" ht="15" customHeight="1">
      <c r="A1224" s="15" t="s">
        <v>24</v>
      </c>
      <c r="B1224" s="22" t="s">
        <v>2900</v>
      </c>
      <c r="C1224" s="24" t="s">
        <v>2747</v>
      </c>
      <c r="D1224" s="15" t="s">
        <v>2835</v>
      </c>
      <c r="E1224" s="25" t="s">
        <v>2901</v>
      </c>
      <c r="F1224" s="36" t="s">
        <v>2944</v>
      </c>
      <c r="G1224" s="16">
        <v>1</v>
      </c>
      <c r="H1224" s="17">
        <v>18</v>
      </c>
      <c r="I1224" s="18">
        <v>3.3000000000000002E-2</v>
      </c>
      <c r="J1224" s="19" t="s">
        <v>2945</v>
      </c>
      <c r="K1224" s="15" t="s">
        <v>669</v>
      </c>
      <c r="L1224" s="43">
        <v>964</v>
      </c>
    </row>
    <row r="1225" spans="1:12" ht="15" customHeight="1">
      <c r="A1225" s="15" t="s">
        <v>24</v>
      </c>
      <c r="B1225" s="22" t="s">
        <v>2900</v>
      </c>
      <c r="C1225" s="24" t="s">
        <v>2747</v>
      </c>
      <c r="D1225" s="15" t="s">
        <v>2838</v>
      </c>
      <c r="E1225" s="25" t="s">
        <v>2901</v>
      </c>
      <c r="F1225" s="36" t="s">
        <v>2946</v>
      </c>
      <c r="G1225" s="16">
        <v>1</v>
      </c>
      <c r="H1225" s="17">
        <v>20</v>
      </c>
      <c r="I1225" s="18">
        <v>4.1000000000000002E-2</v>
      </c>
      <c r="J1225" s="19" t="s">
        <v>2947</v>
      </c>
      <c r="K1225" s="15" t="s">
        <v>685</v>
      </c>
      <c r="L1225" s="43">
        <v>1132</v>
      </c>
    </row>
    <row r="1226" spans="1:12" ht="15" customHeight="1">
      <c r="A1226" s="15" t="s">
        <v>24</v>
      </c>
      <c r="B1226" s="22" t="s">
        <v>2900</v>
      </c>
      <c r="C1226" s="24" t="s">
        <v>2747</v>
      </c>
      <c r="D1226" s="15" t="s">
        <v>2841</v>
      </c>
      <c r="E1226" s="25" t="s">
        <v>2901</v>
      </c>
      <c r="F1226" s="36" t="s">
        <v>2948</v>
      </c>
      <c r="G1226" s="16">
        <v>1</v>
      </c>
      <c r="H1226" s="17">
        <v>20</v>
      </c>
      <c r="I1226" s="18">
        <v>3.9E-2</v>
      </c>
      <c r="J1226" s="19" t="s">
        <v>2949</v>
      </c>
      <c r="K1226" s="15" t="s">
        <v>2843</v>
      </c>
      <c r="L1226" s="43">
        <v>1189</v>
      </c>
    </row>
    <row r="1227" spans="1:12" ht="15" customHeight="1">
      <c r="A1227" s="15" t="s">
        <v>24</v>
      </c>
      <c r="B1227" s="22" t="s">
        <v>2900</v>
      </c>
      <c r="C1227" s="24" t="s">
        <v>2747</v>
      </c>
      <c r="D1227" s="15" t="s">
        <v>2845</v>
      </c>
      <c r="E1227" s="25" t="s">
        <v>2901</v>
      </c>
      <c r="F1227" s="36" t="s">
        <v>2950</v>
      </c>
      <c r="G1227" s="16">
        <v>1</v>
      </c>
      <c r="H1227" s="17">
        <v>25</v>
      </c>
      <c r="I1227" s="18">
        <v>3.2000000000000001E-2</v>
      </c>
      <c r="J1227" s="19" t="s">
        <v>2951</v>
      </c>
      <c r="K1227" s="15" t="s">
        <v>657</v>
      </c>
      <c r="L1227" s="43">
        <v>1304</v>
      </c>
    </row>
    <row r="1228" spans="1:12" ht="15" customHeight="1">
      <c r="A1228" s="15" t="s">
        <v>24</v>
      </c>
      <c r="B1228" s="22" t="s">
        <v>2900</v>
      </c>
      <c r="C1228" s="24" t="s">
        <v>2747</v>
      </c>
      <c r="D1228" s="15" t="s">
        <v>2848</v>
      </c>
      <c r="E1228" s="25" t="s">
        <v>2901</v>
      </c>
      <c r="F1228" s="36" t="s">
        <v>2952</v>
      </c>
      <c r="G1228" s="16">
        <v>1</v>
      </c>
      <c r="H1228" s="17">
        <v>31</v>
      </c>
      <c r="I1228" s="18">
        <v>4.7E-2</v>
      </c>
      <c r="J1228" s="19" t="s">
        <v>2953</v>
      </c>
      <c r="K1228" s="15" t="s">
        <v>661</v>
      </c>
      <c r="L1228" s="43">
        <v>1515</v>
      </c>
    </row>
    <row r="1229" spans="1:12" ht="15" customHeight="1">
      <c r="A1229" s="15" t="s">
        <v>24</v>
      </c>
      <c r="B1229" s="22" t="s">
        <v>2900</v>
      </c>
      <c r="C1229" s="24" t="s">
        <v>2747</v>
      </c>
      <c r="D1229" s="15" t="s">
        <v>2851</v>
      </c>
      <c r="E1229" s="25" t="s">
        <v>2901</v>
      </c>
      <c r="F1229" s="36" t="s">
        <v>2954</v>
      </c>
      <c r="G1229" s="16">
        <v>1</v>
      </c>
      <c r="H1229" s="17">
        <v>35</v>
      </c>
      <c r="I1229" s="18">
        <v>6.7000000000000004E-2</v>
      </c>
      <c r="J1229" s="19" t="s">
        <v>2955</v>
      </c>
      <c r="K1229" s="15" t="s">
        <v>665</v>
      </c>
      <c r="L1229" s="43">
        <v>1874</v>
      </c>
    </row>
    <row r="1230" spans="1:12" ht="15" customHeight="1">
      <c r="A1230" s="15" t="s">
        <v>24</v>
      </c>
      <c r="B1230" s="22" t="s">
        <v>2900</v>
      </c>
      <c r="C1230" s="24" t="s">
        <v>2747</v>
      </c>
      <c r="D1230" s="15" t="s">
        <v>2854</v>
      </c>
      <c r="E1230" s="25" t="s">
        <v>2901</v>
      </c>
      <c r="F1230" s="37" t="s">
        <v>2956</v>
      </c>
      <c r="G1230" s="16">
        <v>1</v>
      </c>
      <c r="H1230" s="17">
        <v>23</v>
      </c>
      <c r="I1230" s="18">
        <v>4.1000000000000002E-2</v>
      </c>
      <c r="J1230" s="19" t="s">
        <v>2957</v>
      </c>
      <c r="K1230" s="15" t="s">
        <v>685</v>
      </c>
      <c r="L1230" s="43">
        <v>1243</v>
      </c>
    </row>
    <row r="1231" spans="1:12" ht="15" customHeight="1">
      <c r="A1231" s="15" t="s">
        <v>24</v>
      </c>
      <c r="B1231" s="22" t="s">
        <v>2900</v>
      </c>
      <c r="C1231" s="24" t="s">
        <v>2747</v>
      </c>
      <c r="D1231" s="15" t="s">
        <v>2857</v>
      </c>
      <c r="E1231" s="25" t="s">
        <v>2901</v>
      </c>
      <c r="F1231" s="37" t="s">
        <v>2958</v>
      </c>
      <c r="G1231" s="16">
        <v>1</v>
      </c>
      <c r="H1231" s="17">
        <v>35</v>
      </c>
      <c r="I1231" s="18">
        <v>0.06</v>
      </c>
      <c r="J1231" s="19" t="s">
        <v>2959</v>
      </c>
      <c r="K1231" s="15" t="s">
        <v>661</v>
      </c>
      <c r="L1231" s="43">
        <v>1779</v>
      </c>
    </row>
    <row r="1232" spans="1:12" ht="15" customHeight="1">
      <c r="A1232" s="15" t="s">
        <v>24</v>
      </c>
      <c r="B1232" s="22" t="s">
        <v>2900</v>
      </c>
      <c r="C1232" s="24" t="s">
        <v>2747</v>
      </c>
      <c r="D1232" s="15" t="s">
        <v>2860</v>
      </c>
      <c r="E1232" s="25" t="s">
        <v>2901</v>
      </c>
      <c r="F1232" s="37" t="s">
        <v>2960</v>
      </c>
      <c r="G1232" s="16">
        <v>1</v>
      </c>
      <c r="H1232" s="17">
        <v>41</v>
      </c>
      <c r="I1232" s="18">
        <v>7.1999999999999995E-2</v>
      </c>
      <c r="J1232" s="19" t="s">
        <v>2961</v>
      </c>
      <c r="K1232" s="15" t="s">
        <v>665</v>
      </c>
      <c r="L1232" s="43">
        <v>2159</v>
      </c>
    </row>
    <row r="1233" spans="1:12" ht="15" customHeight="1">
      <c r="A1233" s="15" t="s">
        <v>24</v>
      </c>
      <c r="B1233" s="22" t="s">
        <v>2900</v>
      </c>
      <c r="C1233" s="24" t="s">
        <v>2747</v>
      </c>
      <c r="D1233" s="15" t="s">
        <v>2863</v>
      </c>
      <c r="E1233" s="25" t="s">
        <v>2901</v>
      </c>
      <c r="F1233" s="36" t="s">
        <v>2962</v>
      </c>
      <c r="G1233" s="16">
        <v>1</v>
      </c>
      <c r="H1233" s="17">
        <v>24</v>
      </c>
      <c r="I1233" s="18">
        <v>5.7000000000000002E-2</v>
      </c>
      <c r="J1233" s="19" t="s">
        <v>2963</v>
      </c>
      <c r="K1233" s="15" t="s">
        <v>2865</v>
      </c>
      <c r="L1233" s="43">
        <v>1107</v>
      </c>
    </row>
    <row r="1234" spans="1:12" ht="15" customHeight="1">
      <c r="A1234" s="15" t="s">
        <v>24</v>
      </c>
      <c r="B1234" s="22" t="s">
        <v>2900</v>
      </c>
      <c r="C1234" s="24" t="s">
        <v>2747</v>
      </c>
      <c r="D1234" s="15" t="s">
        <v>2867</v>
      </c>
      <c r="E1234" s="25" t="s">
        <v>2901</v>
      </c>
      <c r="F1234" s="36" t="s">
        <v>2964</v>
      </c>
      <c r="G1234" s="16">
        <v>1</v>
      </c>
      <c r="H1234" s="17">
        <v>16</v>
      </c>
      <c r="I1234" s="18">
        <v>2.8000000000000001E-2</v>
      </c>
      <c r="J1234" s="19" t="s">
        <v>2965</v>
      </c>
      <c r="K1234" s="15" t="s">
        <v>657</v>
      </c>
      <c r="L1234" s="43">
        <v>962</v>
      </c>
    </row>
    <row r="1235" spans="1:12" ht="15" customHeight="1">
      <c r="A1235" s="15" t="s">
        <v>24</v>
      </c>
      <c r="B1235" s="22" t="s">
        <v>2900</v>
      </c>
      <c r="C1235" s="24" t="s">
        <v>2747</v>
      </c>
      <c r="D1235" s="15" t="s">
        <v>2870</v>
      </c>
      <c r="E1235" s="25" t="s">
        <v>2901</v>
      </c>
      <c r="F1235" s="36" t="s">
        <v>2966</v>
      </c>
      <c r="G1235" s="16">
        <v>1</v>
      </c>
      <c r="H1235" s="17">
        <v>18</v>
      </c>
      <c r="I1235" s="18">
        <v>3.2000000000000001E-2</v>
      </c>
      <c r="J1235" s="19" t="s">
        <v>2967</v>
      </c>
      <c r="K1235" s="15" t="s">
        <v>661</v>
      </c>
      <c r="L1235" s="43">
        <v>1101</v>
      </c>
    </row>
    <row r="1236" spans="1:12" ht="15" customHeight="1">
      <c r="A1236" s="15" t="s">
        <v>24</v>
      </c>
      <c r="B1236" s="22" t="s">
        <v>2900</v>
      </c>
      <c r="C1236" s="24" t="s">
        <v>2747</v>
      </c>
      <c r="D1236" s="15" t="s">
        <v>2873</v>
      </c>
      <c r="E1236" s="25" t="s">
        <v>2901</v>
      </c>
      <c r="F1236" s="36" t="s">
        <v>2968</v>
      </c>
      <c r="G1236" s="16">
        <v>1</v>
      </c>
      <c r="H1236" s="17">
        <v>21</v>
      </c>
      <c r="I1236" s="18">
        <v>3.7999999999999999E-2</v>
      </c>
      <c r="J1236" s="19" t="s">
        <v>2969</v>
      </c>
      <c r="K1236" s="15" t="s">
        <v>665</v>
      </c>
      <c r="L1236" s="43">
        <v>1311</v>
      </c>
    </row>
    <row r="1237" spans="1:12" ht="15" customHeight="1">
      <c r="A1237" s="15" t="s">
        <v>24</v>
      </c>
      <c r="B1237" s="22" t="s">
        <v>2900</v>
      </c>
      <c r="C1237" s="24" t="s">
        <v>2747</v>
      </c>
      <c r="D1237" s="15" t="s">
        <v>2752</v>
      </c>
      <c r="E1237" s="25" t="s">
        <v>2901</v>
      </c>
      <c r="F1237" s="36" t="s">
        <v>2970</v>
      </c>
      <c r="G1237" s="16">
        <v>1</v>
      </c>
      <c r="H1237" s="17">
        <v>13</v>
      </c>
      <c r="I1237" s="18">
        <v>3.2000000000000001E-2</v>
      </c>
      <c r="J1237" s="19" t="s">
        <v>2971</v>
      </c>
      <c r="K1237" s="15" t="s">
        <v>669</v>
      </c>
      <c r="L1237" s="43">
        <v>589</v>
      </c>
    </row>
    <row r="1238" spans="1:12" ht="15" customHeight="1">
      <c r="A1238" s="15" t="s">
        <v>24</v>
      </c>
      <c r="B1238" s="22" t="s">
        <v>2900</v>
      </c>
      <c r="C1238" s="24" t="s">
        <v>2747</v>
      </c>
      <c r="D1238" s="15" t="s">
        <v>2755</v>
      </c>
      <c r="E1238" s="25" t="s">
        <v>2901</v>
      </c>
      <c r="F1238" s="36" t="s">
        <v>2972</v>
      </c>
      <c r="G1238" s="16">
        <v>1</v>
      </c>
      <c r="H1238" s="17">
        <v>13</v>
      </c>
      <c r="I1238" s="18">
        <v>3.2000000000000001E-2</v>
      </c>
      <c r="J1238" s="19" t="s">
        <v>2973</v>
      </c>
      <c r="K1238" s="15" t="s">
        <v>669</v>
      </c>
      <c r="L1238" s="43">
        <v>589</v>
      </c>
    </row>
    <row r="1239" spans="1:12" ht="15" customHeight="1">
      <c r="A1239" s="15" t="s">
        <v>24</v>
      </c>
      <c r="B1239" s="22" t="s">
        <v>2900</v>
      </c>
      <c r="C1239" s="24" t="s">
        <v>2747</v>
      </c>
      <c r="D1239" s="15" t="s">
        <v>2880</v>
      </c>
      <c r="E1239" s="25" t="s">
        <v>2901</v>
      </c>
      <c r="F1239" s="36" t="s">
        <v>2974</v>
      </c>
      <c r="G1239" s="16">
        <v>1</v>
      </c>
      <c r="H1239" s="17">
        <v>35</v>
      </c>
      <c r="I1239" s="18">
        <v>6.5000000000000002E-2</v>
      </c>
      <c r="J1239" s="19" t="s">
        <v>2975</v>
      </c>
      <c r="K1239" s="15" t="s">
        <v>2882</v>
      </c>
      <c r="L1239" s="43">
        <v>1868</v>
      </c>
    </row>
    <row r="1240" spans="1:12" ht="15" customHeight="1">
      <c r="A1240" s="15" t="s">
        <v>24</v>
      </c>
      <c r="B1240" s="22" t="s">
        <v>2900</v>
      </c>
      <c r="C1240" s="24" t="s">
        <v>2747</v>
      </c>
      <c r="D1240" s="15" t="s">
        <v>2884</v>
      </c>
      <c r="E1240" s="25" t="s">
        <v>2901</v>
      </c>
      <c r="F1240" s="36" t="s">
        <v>2976</v>
      </c>
      <c r="G1240" s="16">
        <v>1</v>
      </c>
      <c r="H1240" s="17">
        <v>40</v>
      </c>
      <c r="I1240" s="18">
        <v>6.9000000000000006E-2</v>
      </c>
      <c r="J1240" s="19" t="s">
        <v>2977</v>
      </c>
      <c r="K1240" s="15" t="s">
        <v>2886</v>
      </c>
      <c r="L1240" s="43">
        <v>2732</v>
      </c>
    </row>
    <row r="1241" spans="1:12" ht="15" customHeight="1">
      <c r="A1241" s="15" t="s">
        <v>24</v>
      </c>
      <c r="B1241" s="22" t="s">
        <v>2900</v>
      </c>
      <c r="C1241" s="24" t="s">
        <v>2747</v>
      </c>
      <c r="D1241" s="15" t="s">
        <v>2888</v>
      </c>
      <c r="E1241" s="25" t="s">
        <v>2901</v>
      </c>
      <c r="F1241" s="36" t="s">
        <v>2978</v>
      </c>
      <c r="G1241" s="16">
        <v>1</v>
      </c>
      <c r="H1241" s="17">
        <v>27</v>
      </c>
      <c r="I1241" s="18">
        <v>4.1000000000000002E-2</v>
      </c>
      <c r="J1241" s="19" t="s">
        <v>2979</v>
      </c>
      <c r="K1241" s="15" t="s">
        <v>669</v>
      </c>
      <c r="L1241" s="43">
        <v>1315</v>
      </c>
    </row>
    <row r="1242" spans="1:12" ht="15" customHeight="1">
      <c r="A1242" s="15" t="s">
        <v>24</v>
      </c>
      <c r="B1242" s="22" t="s">
        <v>2900</v>
      </c>
      <c r="C1242" s="24" t="s">
        <v>2747</v>
      </c>
      <c r="D1242" s="15" t="s">
        <v>2891</v>
      </c>
      <c r="E1242" s="25" t="s">
        <v>2901</v>
      </c>
      <c r="F1242" s="36" t="s">
        <v>2980</v>
      </c>
      <c r="G1242" s="16">
        <v>1</v>
      </c>
      <c r="H1242" s="17">
        <v>32</v>
      </c>
      <c r="I1242" s="18">
        <v>5.5E-2</v>
      </c>
      <c r="J1242" s="19" t="s">
        <v>2981</v>
      </c>
      <c r="K1242" s="15" t="s">
        <v>685</v>
      </c>
      <c r="L1242" s="43">
        <v>1503</v>
      </c>
    </row>
    <row r="1243" spans="1:12" ht="15" customHeight="1">
      <c r="A1243" s="15" t="s">
        <v>24</v>
      </c>
      <c r="B1243" s="22" t="s">
        <v>2900</v>
      </c>
      <c r="C1243" s="24" t="s">
        <v>2747</v>
      </c>
      <c r="D1243" s="15" t="s">
        <v>2894</v>
      </c>
      <c r="E1243" s="25" t="s">
        <v>2901</v>
      </c>
      <c r="F1243" s="36" t="s">
        <v>2982</v>
      </c>
      <c r="G1243" s="16">
        <v>1</v>
      </c>
      <c r="H1243" s="17">
        <v>33</v>
      </c>
      <c r="I1243" s="18">
        <v>5.3999999999999999E-2</v>
      </c>
      <c r="J1243" s="19" t="s">
        <v>2983</v>
      </c>
      <c r="K1243" s="15" t="s">
        <v>657</v>
      </c>
      <c r="L1243" s="43">
        <v>1695</v>
      </c>
    </row>
    <row r="1244" spans="1:12" ht="15" customHeight="1">
      <c r="A1244" s="15" t="s">
        <v>24</v>
      </c>
      <c r="B1244" s="22" t="s">
        <v>2900</v>
      </c>
      <c r="C1244" s="24" t="s">
        <v>2747</v>
      </c>
      <c r="D1244" s="15" t="s">
        <v>2897</v>
      </c>
      <c r="E1244" s="25" t="s">
        <v>2901</v>
      </c>
      <c r="F1244" s="36" t="s">
        <v>2984</v>
      </c>
      <c r="G1244" s="16">
        <v>1</v>
      </c>
      <c r="H1244" s="17">
        <v>40</v>
      </c>
      <c r="I1244" s="18">
        <v>6.4000000000000001E-2</v>
      </c>
      <c r="J1244" s="19" t="s">
        <v>2985</v>
      </c>
      <c r="K1244" s="15" t="s">
        <v>661</v>
      </c>
      <c r="L1244" s="43">
        <v>1889</v>
      </c>
    </row>
    <row r="1245" spans="1:12" ht="15" customHeight="1">
      <c r="A1245" s="15" t="s">
        <v>24</v>
      </c>
      <c r="B1245" s="22" t="s">
        <v>2986</v>
      </c>
      <c r="C1245" s="24" t="s">
        <v>2747</v>
      </c>
      <c r="D1245" s="15" t="s">
        <v>2759</v>
      </c>
      <c r="E1245" s="25" t="s">
        <v>2987</v>
      </c>
      <c r="F1245" s="36" t="s">
        <v>2988</v>
      </c>
      <c r="G1245" s="16">
        <v>1</v>
      </c>
      <c r="H1245" s="17">
        <v>10</v>
      </c>
      <c r="I1245" s="18">
        <v>1.7999999999999999E-2</v>
      </c>
      <c r="J1245" s="19" t="s">
        <v>2989</v>
      </c>
      <c r="K1245" s="15" t="s">
        <v>2762</v>
      </c>
      <c r="L1245" s="43">
        <v>575</v>
      </c>
    </row>
    <row r="1246" spans="1:12" ht="15" customHeight="1">
      <c r="A1246" s="15" t="s">
        <v>24</v>
      </c>
      <c r="B1246" s="22" t="s">
        <v>2986</v>
      </c>
      <c r="C1246" s="24" t="s">
        <v>2747</v>
      </c>
      <c r="D1246" s="15" t="s">
        <v>2764</v>
      </c>
      <c r="E1246" s="25" t="s">
        <v>2987</v>
      </c>
      <c r="F1246" s="36" t="s">
        <v>2990</v>
      </c>
      <c r="G1246" s="16">
        <v>1</v>
      </c>
      <c r="H1246" s="17">
        <v>12</v>
      </c>
      <c r="I1246" s="18">
        <v>2.4E-2</v>
      </c>
      <c r="J1246" s="19" t="s">
        <v>2991</v>
      </c>
      <c r="K1246" s="15" t="s">
        <v>2766</v>
      </c>
      <c r="L1246" s="43">
        <v>673</v>
      </c>
    </row>
    <row r="1247" spans="1:12" ht="15" customHeight="1">
      <c r="A1247" s="15" t="s">
        <v>24</v>
      </c>
      <c r="B1247" s="22" t="s">
        <v>2986</v>
      </c>
      <c r="C1247" s="24" t="s">
        <v>2747</v>
      </c>
      <c r="D1247" s="15" t="s">
        <v>2768</v>
      </c>
      <c r="E1247" s="25" t="s">
        <v>2987</v>
      </c>
      <c r="F1247" s="36" t="s">
        <v>2992</v>
      </c>
      <c r="G1247" s="16">
        <v>1</v>
      </c>
      <c r="H1247" s="17">
        <v>12</v>
      </c>
      <c r="I1247" s="18">
        <v>0.24</v>
      </c>
      <c r="J1247" s="19" t="s">
        <v>2993</v>
      </c>
      <c r="K1247" s="15" t="s">
        <v>2770</v>
      </c>
      <c r="L1247" s="43">
        <v>723</v>
      </c>
    </row>
    <row r="1248" spans="1:12" ht="15" customHeight="1">
      <c r="A1248" s="15" t="s">
        <v>24</v>
      </c>
      <c r="B1248" s="22" t="s">
        <v>2986</v>
      </c>
      <c r="C1248" s="24" t="s">
        <v>2747</v>
      </c>
      <c r="D1248" s="15" t="s">
        <v>2772</v>
      </c>
      <c r="E1248" s="25" t="s">
        <v>2987</v>
      </c>
      <c r="F1248" s="36" t="s">
        <v>2994</v>
      </c>
      <c r="G1248" s="16">
        <v>1</v>
      </c>
      <c r="H1248" s="17">
        <v>14</v>
      </c>
      <c r="I1248" s="18">
        <v>3.2000000000000001E-2</v>
      </c>
      <c r="J1248" s="19" t="s">
        <v>2995</v>
      </c>
      <c r="K1248" s="15" t="s">
        <v>2774</v>
      </c>
      <c r="L1248" s="43">
        <v>776</v>
      </c>
    </row>
    <row r="1249" spans="1:12" ht="15" customHeight="1">
      <c r="A1249" s="15" t="s">
        <v>24</v>
      </c>
      <c r="B1249" s="22" t="s">
        <v>2986</v>
      </c>
      <c r="C1249" s="24" t="s">
        <v>2747</v>
      </c>
      <c r="D1249" s="15" t="s">
        <v>2776</v>
      </c>
      <c r="E1249" s="25" t="s">
        <v>2987</v>
      </c>
      <c r="F1249" s="36" t="s">
        <v>2996</v>
      </c>
      <c r="G1249" s="16">
        <v>1</v>
      </c>
      <c r="H1249" s="17">
        <v>17</v>
      </c>
      <c r="I1249" s="18">
        <v>2.5999999999999999E-2</v>
      </c>
      <c r="J1249" s="19" t="s">
        <v>2997</v>
      </c>
      <c r="K1249" s="15" t="s">
        <v>2778</v>
      </c>
      <c r="L1249" s="43">
        <v>904</v>
      </c>
    </row>
    <row r="1250" spans="1:12" ht="15" customHeight="1">
      <c r="A1250" s="15" t="s">
        <v>24</v>
      </c>
      <c r="B1250" s="22" t="s">
        <v>2986</v>
      </c>
      <c r="C1250" s="24" t="s">
        <v>2747</v>
      </c>
      <c r="D1250" s="15" t="s">
        <v>2780</v>
      </c>
      <c r="E1250" s="25" t="s">
        <v>2987</v>
      </c>
      <c r="F1250" s="36" t="s">
        <v>2998</v>
      </c>
      <c r="G1250" s="16">
        <v>1</v>
      </c>
      <c r="H1250" s="17">
        <v>19</v>
      </c>
      <c r="I1250" s="18">
        <v>3.7999999999999999E-2</v>
      </c>
      <c r="J1250" s="19" t="s">
        <v>2999</v>
      </c>
      <c r="K1250" s="15" t="s">
        <v>2782</v>
      </c>
      <c r="L1250" s="43">
        <v>1095</v>
      </c>
    </row>
    <row r="1251" spans="1:12" ht="15" customHeight="1">
      <c r="A1251" s="15" t="s">
        <v>24</v>
      </c>
      <c r="B1251" s="22" t="s">
        <v>2986</v>
      </c>
      <c r="C1251" s="24" t="s">
        <v>2747</v>
      </c>
      <c r="D1251" s="15" t="s">
        <v>2784</v>
      </c>
      <c r="E1251" s="25" t="s">
        <v>2987</v>
      </c>
      <c r="F1251" s="36" t="s">
        <v>3000</v>
      </c>
      <c r="G1251" s="16">
        <v>1</v>
      </c>
      <c r="H1251" s="17">
        <v>7</v>
      </c>
      <c r="I1251" s="18">
        <v>1.2E-2</v>
      </c>
      <c r="J1251" s="19" t="s">
        <v>3001</v>
      </c>
      <c r="K1251" s="15" t="s">
        <v>2786</v>
      </c>
      <c r="L1251" s="43">
        <v>387</v>
      </c>
    </row>
    <row r="1252" spans="1:12" ht="15" customHeight="1">
      <c r="A1252" s="15" t="s">
        <v>24</v>
      </c>
      <c r="B1252" s="22" t="s">
        <v>2986</v>
      </c>
      <c r="C1252" s="24" t="s">
        <v>2747</v>
      </c>
      <c r="D1252" s="15" t="s">
        <v>2788</v>
      </c>
      <c r="E1252" s="25" t="s">
        <v>2987</v>
      </c>
      <c r="F1252" s="36" t="s">
        <v>3002</v>
      </c>
      <c r="G1252" s="16">
        <v>1</v>
      </c>
      <c r="H1252" s="17">
        <v>8</v>
      </c>
      <c r="I1252" s="18">
        <v>1.2999999999999999E-2</v>
      </c>
      <c r="J1252" s="19" t="s">
        <v>3003</v>
      </c>
      <c r="K1252" s="15" t="s">
        <v>2790</v>
      </c>
      <c r="L1252" s="43">
        <v>438</v>
      </c>
    </row>
    <row r="1253" spans="1:12" ht="15" customHeight="1">
      <c r="A1253" s="15" t="s">
        <v>24</v>
      </c>
      <c r="B1253" s="22" t="s">
        <v>2986</v>
      </c>
      <c r="C1253" s="24" t="s">
        <v>2747</v>
      </c>
      <c r="D1253" s="15" t="s">
        <v>2792</v>
      </c>
      <c r="E1253" s="25" t="s">
        <v>2987</v>
      </c>
      <c r="F1253" s="36" t="s">
        <v>3004</v>
      </c>
      <c r="G1253" s="16">
        <v>1</v>
      </c>
      <c r="H1253" s="17">
        <v>17</v>
      </c>
      <c r="I1253" s="18">
        <v>2.7E-2</v>
      </c>
      <c r="J1253" s="19" t="s">
        <v>3005</v>
      </c>
      <c r="K1253" s="15" t="s">
        <v>2794</v>
      </c>
      <c r="L1253" s="43">
        <v>854</v>
      </c>
    </row>
    <row r="1254" spans="1:12" ht="15" customHeight="1">
      <c r="A1254" s="15" t="s">
        <v>24</v>
      </c>
      <c r="B1254" s="22" t="s">
        <v>2986</v>
      </c>
      <c r="C1254" s="24" t="s">
        <v>2747</v>
      </c>
      <c r="D1254" s="15" t="s">
        <v>2796</v>
      </c>
      <c r="E1254" s="25" t="s">
        <v>2987</v>
      </c>
      <c r="F1254" s="36" t="s">
        <v>3006</v>
      </c>
      <c r="G1254" s="16">
        <v>1</v>
      </c>
      <c r="H1254" s="17">
        <v>21</v>
      </c>
      <c r="I1254" s="18">
        <v>3.5999999999999997E-2</v>
      </c>
      <c r="J1254" s="19" t="s">
        <v>3007</v>
      </c>
      <c r="K1254" s="15" t="s">
        <v>2798</v>
      </c>
      <c r="L1254" s="43">
        <v>1022</v>
      </c>
    </row>
    <row r="1255" spans="1:12" ht="15" customHeight="1">
      <c r="A1255" s="15" t="s">
        <v>24</v>
      </c>
      <c r="B1255" s="22" t="s">
        <v>2986</v>
      </c>
      <c r="C1255" s="24" t="s">
        <v>2747</v>
      </c>
      <c r="D1255" s="15" t="s">
        <v>2800</v>
      </c>
      <c r="E1255" s="25" t="s">
        <v>2987</v>
      </c>
      <c r="F1255" s="36" t="s">
        <v>3008</v>
      </c>
      <c r="G1255" s="16">
        <v>1</v>
      </c>
      <c r="H1255" s="17">
        <v>25</v>
      </c>
      <c r="I1255" s="18">
        <v>4.4999999999999998E-2</v>
      </c>
      <c r="J1255" s="19" t="s">
        <v>3009</v>
      </c>
      <c r="K1255" s="15" t="s">
        <v>2802</v>
      </c>
      <c r="L1255" s="43">
        <v>1218</v>
      </c>
    </row>
    <row r="1256" spans="1:12" ht="15" customHeight="1">
      <c r="A1256" s="15" t="s">
        <v>24</v>
      </c>
      <c r="B1256" s="22" t="s">
        <v>2986</v>
      </c>
      <c r="C1256" s="24" t="s">
        <v>2747</v>
      </c>
      <c r="D1256" s="15" t="s">
        <v>2804</v>
      </c>
      <c r="E1256" s="25" t="s">
        <v>2987</v>
      </c>
      <c r="F1256" s="36" t="s">
        <v>3010</v>
      </c>
      <c r="G1256" s="16">
        <v>1</v>
      </c>
      <c r="H1256" s="17">
        <v>26</v>
      </c>
      <c r="I1256" s="18">
        <v>3.9E-2</v>
      </c>
      <c r="J1256" s="19" t="s">
        <v>3011</v>
      </c>
      <c r="K1256" s="15" t="s">
        <v>2806</v>
      </c>
      <c r="L1256" s="43">
        <v>1400</v>
      </c>
    </row>
    <row r="1257" spans="1:12" ht="15" customHeight="1">
      <c r="A1257" s="15" t="s">
        <v>24</v>
      </c>
      <c r="B1257" s="22" t="s">
        <v>2986</v>
      </c>
      <c r="C1257" s="24" t="s">
        <v>2747</v>
      </c>
      <c r="D1257" s="15" t="s">
        <v>2808</v>
      </c>
      <c r="E1257" s="25" t="s">
        <v>2987</v>
      </c>
      <c r="F1257" s="36" t="s">
        <v>3012</v>
      </c>
      <c r="G1257" s="16">
        <v>2</v>
      </c>
      <c r="H1257" s="17">
        <v>11</v>
      </c>
      <c r="I1257" s="18">
        <v>1.7999999999999999E-2</v>
      </c>
      <c r="J1257" s="19" t="s">
        <v>3013</v>
      </c>
      <c r="K1257" s="15" t="s">
        <v>2798</v>
      </c>
      <c r="L1257" s="43">
        <v>1234</v>
      </c>
    </row>
    <row r="1258" spans="1:12" ht="15" customHeight="1">
      <c r="A1258" s="15" t="s">
        <v>24</v>
      </c>
      <c r="B1258" s="22" t="s">
        <v>2986</v>
      </c>
      <c r="C1258" s="24" t="s">
        <v>2747</v>
      </c>
      <c r="D1258" s="15" t="s">
        <v>2811</v>
      </c>
      <c r="E1258" s="25" t="s">
        <v>2987</v>
      </c>
      <c r="F1258" s="36" t="s">
        <v>3014</v>
      </c>
      <c r="G1258" s="16">
        <v>2</v>
      </c>
      <c r="H1258" s="17">
        <v>13</v>
      </c>
      <c r="I1258" s="18">
        <v>2.2499999999999999E-2</v>
      </c>
      <c r="J1258" s="19" t="s">
        <v>3015</v>
      </c>
      <c r="K1258" s="15" t="s">
        <v>2802</v>
      </c>
      <c r="L1258" s="43">
        <v>1446</v>
      </c>
    </row>
    <row r="1259" spans="1:12" ht="15" customHeight="1">
      <c r="A1259" s="15" t="s">
        <v>24</v>
      </c>
      <c r="B1259" s="22" t="s">
        <v>2986</v>
      </c>
      <c r="C1259" s="24" t="s">
        <v>2747</v>
      </c>
      <c r="D1259" s="15" t="s">
        <v>2748</v>
      </c>
      <c r="E1259" s="25" t="s">
        <v>2987</v>
      </c>
      <c r="F1259" s="36" t="s">
        <v>3016</v>
      </c>
      <c r="G1259" s="16">
        <v>1</v>
      </c>
      <c r="H1259" s="17">
        <v>8</v>
      </c>
      <c r="I1259" s="18">
        <v>1.2999999999999999E-2</v>
      </c>
      <c r="J1259" s="19" t="s">
        <v>3017</v>
      </c>
      <c r="K1259" s="15" t="s">
        <v>669</v>
      </c>
      <c r="L1259" s="43">
        <v>279</v>
      </c>
    </row>
    <row r="1260" spans="1:12" ht="15" customHeight="1">
      <c r="A1260" s="15" t="s">
        <v>24</v>
      </c>
      <c r="B1260" s="22" t="s">
        <v>2986</v>
      </c>
      <c r="C1260" s="24" t="s">
        <v>2747</v>
      </c>
      <c r="D1260" s="15" t="s">
        <v>2816</v>
      </c>
      <c r="E1260" s="25" t="s">
        <v>2987</v>
      </c>
      <c r="F1260" s="36" t="s">
        <v>3018</v>
      </c>
      <c r="G1260" s="16">
        <v>2</v>
      </c>
      <c r="H1260" s="17">
        <v>6.5</v>
      </c>
      <c r="I1260" s="18">
        <v>1.2E-2</v>
      </c>
      <c r="J1260" s="19" t="s">
        <v>3019</v>
      </c>
      <c r="K1260" s="15" t="s">
        <v>2766</v>
      </c>
      <c r="L1260" s="43">
        <v>761</v>
      </c>
    </row>
    <row r="1261" spans="1:12" ht="15" customHeight="1">
      <c r="A1261" s="15" t="s">
        <v>24</v>
      </c>
      <c r="B1261" s="22" t="s">
        <v>2986</v>
      </c>
      <c r="C1261" s="24" t="s">
        <v>2747</v>
      </c>
      <c r="D1261" s="15" t="s">
        <v>2819</v>
      </c>
      <c r="E1261" s="25" t="s">
        <v>2987</v>
      </c>
      <c r="F1261" s="36" t="s">
        <v>3020</v>
      </c>
      <c r="G1261" s="16">
        <v>2</v>
      </c>
      <c r="H1261" s="17">
        <v>8</v>
      </c>
      <c r="I1261" s="18">
        <v>1.4999999999999999E-2</v>
      </c>
      <c r="J1261" s="19" t="s">
        <v>3021</v>
      </c>
      <c r="K1261" s="15" t="s">
        <v>2774</v>
      </c>
      <c r="L1261" s="43">
        <v>891</v>
      </c>
    </row>
    <row r="1262" spans="1:12" ht="15" customHeight="1">
      <c r="A1262" s="15" t="s">
        <v>24</v>
      </c>
      <c r="B1262" s="22" t="s">
        <v>2986</v>
      </c>
      <c r="C1262" s="24" t="s">
        <v>2747</v>
      </c>
      <c r="D1262" s="15" t="s">
        <v>2822</v>
      </c>
      <c r="E1262" s="25" t="s">
        <v>2987</v>
      </c>
      <c r="F1262" s="36" t="s">
        <v>3022</v>
      </c>
      <c r="G1262" s="16">
        <v>2</v>
      </c>
      <c r="H1262" s="17">
        <v>9.5</v>
      </c>
      <c r="I1262" s="18">
        <v>1.2999999999999999E-2</v>
      </c>
      <c r="J1262" s="19" t="s">
        <v>3023</v>
      </c>
      <c r="K1262" s="15" t="s">
        <v>2778</v>
      </c>
      <c r="L1262" s="43">
        <v>1019</v>
      </c>
    </row>
    <row r="1263" spans="1:12" ht="15" customHeight="1">
      <c r="A1263" s="15" t="s">
        <v>24</v>
      </c>
      <c r="B1263" s="22" t="s">
        <v>2986</v>
      </c>
      <c r="C1263" s="24" t="s">
        <v>2747</v>
      </c>
      <c r="D1263" s="15" t="s">
        <v>2825</v>
      </c>
      <c r="E1263" s="25" t="s">
        <v>2987</v>
      </c>
      <c r="F1263" s="36" t="s">
        <v>3024</v>
      </c>
      <c r="G1263" s="16">
        <v>2</v>
      </c>
      <c r="H1263" s="17">
        <v>10.5</v>
      </c>
      <c r="I1263" s="18">
        <v>1.9E-2</v>
      </c>
      <c r="J1263" s="19" t="s">
        <v>3025</v>
      </c>
      <c r="K1263" s="15" t="s">
        <v>2782</v>
      </c>
      <c r="L1263" s="43">
        <v>1271</v>
      </c>
    </row>
    <row r="1264" spans="1:12" ht="15" customHeight="1">
      <c r="A1264" s="15" t="s">
        <v>24</v>
      </c>
      <c r="B1264" s="22" t="s">
        <v>2986</v>
      </c>
      <c r="C1264" s="24" t="s">
        <v>2747</v>
      </c>
      <c r="D1264" s="15" t="s">
        <v>2828</v>
      </c>
      <c r="E1264" s="25" t="s">
        <v>2987</v>
      </c>
      <c r="F1264" s="36" t="s">
        <v>3026</v>
      </c>
      <c r="G1264" s="16">
        <v>1</v>
      </c>
      <c r="H1264" s="17">
        <v>19</v>
      </c>
      <c r="I1264" s="18">
        <v>3.7999999999999999E-2</v>
      </c>
      <c r="J1264" s="19" t="s">
        <v>3027</v>
      </c>
      <c r="K1264" s="15" t="s">
        <v>2830</v>
      </c>
      <c r="L1264" s="43">
        <v>940</v>
      </c>
    </row>
    <row r="1265" spans="1:12" ht="15" customHeight="1">
      <c r="A1265" s="15" t="s">
        <v>24</v>
      </c>
      <c r="B1265" s="22" t="s">
        <v>2986</v>
      </c>
      <c r="C1265" s="24" t="s">
        <v>2747</v>
      </c>
      <c r="D1265" s="15" t="s">
        <v>2832</v>
      </c>
      <c r="E1265" s="25" t="s">
        <v>2987</v>
      </c>
      <c r="F1265" s="36" t="s">
        <v>3028</v>
      </c>
      <c r="G1265" s="16">
        <v>2</v>
      </c>
      <c r="H1265" s="17">
        <v>10</v>
      </c>
      <c r="I1265" s="18">
        <v>1.9E-2</v>
      </c>
      <c r="J1265" s="19" t="s">
        <v>3029</v>
      </c>
      <c r="K1265" s="15" t="s">
        <v>2830</v>
      </c>
      <c r="L1265" s="43">
        <v>1010</v>
      </c>
    </row>
    <row r="1266" spans="1:12" ht="15" customHeight="1">
      <c r="A1266" s="15" t="s">
        <v>24</v>
      </c>
      <c r="B1266" s="22" t="s">
        <v>2986</v>
      </c>
      <c r="C1266" s="24" t="s">
        <v>2747</v>
      </c>
      <c r="D1266" s="15" t="s">
        <v>2835</v>
      </c>
      <c r="E1266" s="25" t="s">
        <v>2987</v>
      </c>
      <c r="F1266" s="36" t="s">
        <v>3030</v>
      </c>
      <c r="G1266" s="16">
        <v>1</v>
      </c>
      <c r="H1266" s="17">
        <v>18</v>
      </c>
      <c r="I1266" s="18">
        <v>3.3000000000000002E-2</v>
      </c>
      <c r="J1266" s="19" t="s">
        <v>3031</v>
      </c>
      <c r="K1266" s="15" t="s">
        <v>669</v>
      </c>
      <c r="L1266" s="43">
        <v>891</v>
      </c>
    </row>
    <row r="1267" spans="1:12" ht="15" customHeight="1">
      <c r="A1267" s="15" t="s">
        <v>24</v>
      </c>
      <c r="B1267" s="22" t="s">
        <v>2986</v>
      </c>
      <c r="C1267" s="24" t="s">
        <v>2747</v>
      </c>
      <c r="D1267" s="15" t="s">
        <v>2838</v>
      </c>
      <c r="E1267" s="25" t="s">
        <v>2987</v>
      </c>
      <c r="F1267" s="36" t="s">
        <v>3032</v>
      </c>
      <c r="G1267" s="16">
        <v>1</v>
      </c>
      <c r="H1267" s="17">
        <v>20</v>
      </c>
      <c r="I1267" s="18">
        <v>4.1000000000000002E-2</v>
      </c>
      <c r="J1267" s="19" t="s">
        <v>3033</v>
      </c>
      <c r="K1267" s="15" t="s">
        <v>685</v>
      </c>
      <c r="L1267" s="43">
        <v>1040</v>
      </c>
    </row>
    <row r="1268" spans="1:12" ht="15" customHeight="1">
      <c r="A1268" s="15" t="s">
        <v>24</v>
      </c>
      <c r="B1268" s="22" t="s">
        <v>2986</v>
      </c>
      <c r="C1268" s="24" t="s">
        <v>2747</v>
      </c>
      <c r="D1268" s="15" t="s">
        <v>2841</v>
      </c>
      <c r="E1268" s="25" t="s">
        <v>2987</v>
      </c>
      <c r="F1268" s="36" t="s">
        <v>3034</v>
      </c>
      <c r="G1268" s="16">
        <v>1</v>
      </c>
      <c r="H1268" s="17">
        <v>20</v>
      </c>
      <c r="I1268" s="18">
        <v>3.9E-2</v>
      </c>
      <c r="J1268" s="19" t="s">
        <v>3035</v>
      </c>
      <c r="K1268" s="15" t="s">
        <v>2843</v>
      </c>
      <c r="L1268" s="43">
        <v>1097</v>
      </c>
    </row>
    <row r="1269" spans="1:12" ht="15" customHeight="1">
      <c r="A1269" s="15" t="s">
        <v>24</v>
      </c>
      <c r="B1269" s="22" t="s">
        <v>2986</v>
      </c>
      <c r="C1269" s="24" t="s">
        <v>2747</v>
      </c>
      <c r="D1269" s="15" t="s">
        <v>2845</v>
      </c>
      <c r="E1269" s="25" t="s">
        <v>2987</v>
      </c>
      <c r="F1269" s="36" t="s">
        <v>3036</v>
      </c>
      <c r="G1269" s="16">
        <v>1</v>
      </c>
      <c r="H1269" s="17">
        <v>25</v>
      </c>
      <c r="I1269" s="18">
        <v>3.2000000000000001E-2</v>
      </c>
      <c r="J1269" s="19" t="s">
        <v>3037</v>
      </c>
      <c r="K1269" s="15" t="s">
        <v>657</v>
      </c>
      <c r="L1269" s="43">
        <v>1192</v>
      </c>
    </row>
    <row r="1270" spans="1:12" ht="15" customHeight="1">
      <c r="A1270" s="15" t="s">
        <v>24</v>
      </c>
      <c r="B1270" s="22" t="s">
        <v>2986</v>
      </c>
      <c r="C1270" s="24" t="s">
        <v>2747</v>
      </c>
      <c r="D1270" s="15" t="s">
        <v>2848</v>
      </c>
      <c r="E1270" s="25" t="s">
        <v>2987</v>
      </c>
      <c r="F1270" s="36" t="s">
        <v>3038</v>
      </c>
      <c r="G1270" s="16">
        <v>1</v>
      </c>
      <c r="H1270" s="17">
        <v>31</v>
      </c>
      <c r="I1270" s="18">
        <v>4.7E-2</v>
      </c>
      <c r="J1270" s="19" t="s">
        <v>3039</v>
      </c>
      <c r="K1270" s="15" t="s">
        <v>661</v>
      </c>
      <c r="L1270" s="43">
        <v>1379</v>
      </c>
    </row>
    <row r="1271" spans="1:12" ht="15" customHeight="1">
      <c r="A1271" s="15" t="s">
        <v>24</v>
      </c>
      <c r="B1271" s="22" t="s">
        <v>2986</v>
      </c>
      <c r="C1271" s="24" t="s">
        <v>2747</v>
      </c>
      <c r="D1271" s="15" t="s">
        <v>2851</v>
      </c>
      <c r="E1271" s="25" t="s">
        <v>2987</v>
      </c>
      <c r="F1271" s="36" t="s">
        <v>3040</v>
      </c>
      <c r="G1271" s="16">
        <v>1</v>
      </c>
      <c r="H1271" s="17">
        <v>35</v>
      </c>
      <c r="I1271" s="18">
        <v>6.7000000000000004E-2</v>
      </c>
      <c r="J1271" s="19" t="s">
        <v>3041</v>
      </c>
      <c r="K1271" s="15" t="s">
        <v>665</v>
      </c>
      <c r="L1271" s="43">
        <v>1697</v>
      </c>
    </row>
    <row r="1272" spans="1:12" ht="15" customHeight="1">
      <c r="A1272" s="15" t="s">
        <v>24</v>
      </c>
      <c r="B1272" s="22" t="s">
        <v>2986</v>
      </c>
      <c r="C1272" s="24" t="s">
        <v>2747</v>
      </c>
      <c r="D1272" s="15" t="s">
        <v>2854</v>
      </c>
      <c r="E1272" s="25" t="s">
        <v>2987</v>
      </c>
      <c r="F1272" s="36" t="s">
        <v>3042</v>
      </c>
      <c r="G1272" s="16">
        <v>1</v>
      </c>
      <c r="H1272" s="17">
        <v>23</v>
      </c>
      <c r="I1272" s="18">
        <v>4.1000000000000002E-2</v>
      </c>
      <c r="J1272" s="19" t="s">
        <v>3043</v>
      </c>
      <c r="K1272" s="15" t="s">
        <v>685</v>
      </c>
      <c r="L1272" s="43">
        <v>1150</v>
      </c>
    </row>
    <row r="1273" spans="1:12" ht="15" customHeight="1">
      <c r="A1273" s="15" t="s">
        <v>24</v>
      </c>
      <c r="B1273" s="22" t="s">
        <v>2986</v>
      </c>
      <c r="C1273" s="24" t="s">
        <v>2747</v>
      </c>
      <c r="D1273" s="15" t="s">
        <v>2857</v>
      </c>
      <c r="E1273" s="25" t="s">
        <v>2987</v>
      </c>
      <c r="F1273" s="36" t="s">
        <v>3044</v>
      </c>
      <c r="G1273" s="16">
        <v>1</v>
      </c>
      <c r="H1273" s="17">
        <v>35</v>
      </c>
      <c r="I1273" s="18">
        <v>0.06</v>
      </c>
      <c r="J1273" s="19" t="s">
        <v>3045</v>
      </c>
      <c r="K1273" s="15" t="s">
        <v>661</v>
      </c>
      <c r="L1273" s="43">
        <v>1638</v>
      </c>
    </row>
    <row r="1274" spans="1:12" ht="15" customHeight="1">
      <c r="A1274" s="15" t="s">
        <v>24</v>
      </c>
      <c r="B1274" s="22" t="s">
        <v>2986</v>
      </c>
      <c r="C1274" s="24" t="s">
        <v>2747</v>
      </c>
      <c r="D1274" s="15" t="s">
        <v>2860</v>
      </c>
      <c r="E1274" s="25" t="s">
        <v>2987</v>
      </c>
      <c r="F1274" s="36" t="s">
        <v>3046</v>
      </c>
      <c r="G1274" s="16">
        <v>1</v>
      </c>
      <c r="H1274" s="17">
        <v>41</v>
      </c>
      <c r="I1274" s="18">
        <v>7.1999999999999995E-2</v>
      </c>
      <c r="J1274" s="19" t="s">
        <v>3047</v>
      </c>
      <c r="K1274" s="15" t="s">
        <v>665</v>
      </c>
      <c r="L1274" s="43">
        <v>1978</v>
      </c>
    </row>
    <row r="1275" spans="1:12" ht="15" customHeight="1">
      <c r="A1275" s="15" t="s">
        <v>24</v>
      </c>
      <c r="B1275" s="22" t="s">
        <v>2986</v>
      </c>
      <c r="C1275" s="24" t="s">
        <v>2747</v>
      </c>
      <c r="D1275" s="15" t="s">
        <v>2863</v>
      </c>
      <c r="E1275" s="25" t="s">
        <v>2987</v>
      </c>
      <c r="F1275" s="36" t="s">
        <v>3048</v>
      </c>
      <c r="G1275" s="16">
        <v>1</v>
      </c>
      <c r="H1275" s="17">
        <v>24</v>
      </c>
      <c r="I1275" s="18">
        <v>5.7000000000000002E-2</v>
      </c>
      <c r="J1275" s="19" t="s">
        <v>3049</v>
      </c>
      <c r="K1275" s="15" t="s">
        <v>2865</v>
      </c>
      <c r="L1275" s="43">
        <v>1073</v>
      </c>
    </row>
    <row r="1276" spans="1:12" ht="15" customHeight="1">
      <c r="A1276" s="15" t="s">
        <v>24</v>
      </c>
      <c r="B1276" s="22" t="s">
        <v>2986</v>
      </c>
      <c r="C1276" s="24" t="s">
        <v>2747</v>
      </c>
      <c r="D1276" s="15" t="s">
        <v>2867</v>
      </c>
      <c r="E1276" s="25" t="s">
        <v>2987</v>
      </c>
      <c r="F1276" s="36" t="s">
        <v>3050</v>
      </c>
      <c r="G1276" s="16">
        <v>1</v>
      </c>
      <c r="H1276" s="17">
        <v>16</v>
      </c>
      <c r="I1276" s="18">
        <v>2.8000000000000001E-2</v>
      </c>
      <c r="J1276" s="19" t="s">
        <v>3051</v>
      </c>
      <c r="K1276" s="15" t="s">
        <v>657</v>
      </c>
      <c r="L1276" s="43">
        <v>852</v>
      </c>
    </row>
    <row r="1277" spans="1:12" ht="15" customHeight="1">
      <c r="A1277" s="15" t="s">
        <v>24</v>
      </c>
      <c r="B1277" s="22" t="s">
        <v>2986</v>
      </c>
      <c r="C1277" s="24" t="s">
        <v>2747</v>
      </c>
      <c r="D1277" s="15" t="s">
        <v>2870</v>
      </c>
      <c r="E1277" s="25" t="s">
        <v>2987</v>
      </c>
      <c r="F1277" s="36" t="s">
        <v>3052</v>
      </c>
      <c r="G1277" s="16">
        <v>1</v>
      </c>
      <c r="H1277" s="17">
        <v>18</v>
      </c>
      <c r="I1277" s="18">
        <v>3.2000000000000001E-2</v>
      </c>
      <c r="J1277" s="19" t="s">
        <v>3053</v>
      </c>
      <c r="K1277" s="15" t="s">
        <v>661</v>
      </c>
      <c r="L1277" s="43">
        <v>969</v>
      </c>
    </row>
    <row r="1278" spans="1:12" ht="15" customHeight="1">
      <c r="A1278" s="15" t="s">
        <v>24</v>
      </c>
      <c r="B1278" s="22" t="s">
        <v>2986</v>
      </c>
      <c r="C1278" s="24" t="s">
        <v>2747</v>
      </c>
      <c r="D1278" s="15" t="s">
        <v>2873</v>
      </c>
      <c r="E1278" s="25" t="s">
        <v>2987</v>
      </c>
      <c r="F1278" s="36" t="s">
        <v>3054</v>
      </c>
      <c r="G1278" s="16">
        <v>1</v>
      </c>
      <c r="H1278" s="17">
        <v>21</v>
      </c>
      <c r="I1278" s="18">
        <v>3.7999999999999999E-2</v>
      </c>
      <c r="J1278" s="19" t="s">
        <v>3055</v>
      </c>
      <c r="K1278" s="15" t="s">
        <v>665</v>
      </c>
      <c r="L1278" s="43">
        <v>1139</v>
      </c>
    </row>
    <row r="1279" spans="1:12" ht="15" customHeight="1">
      <c r="A1279" s="15" t="s">
        <v>24</v>
      </c>
      <c r="B1279" s="22" t="s">
        <v>2986</v>
      </c>
      <c r="C1279" s="24" t="s">
        <v>2747</v>
      </c>
      <c r="D1279" s="15" t="s">
        <v>2752</v>
      </c>
      <c r="E1279" s="25" t="s">
        <v>2987</v>
      </c>
      <c r="F1279" s="36" t="s">
        <v>3056</v>
      </c>
      <c r="G1279" s="16">
        <v>1</v>
      </c>
      <c r="H1279" s="17">
        <v>13</v>
      </c>
      <c r="I1279" s="18">
        <v>3.2000000000000001E-2</v>
      </c>
      <c r="J1279" s="19" t="s">
        <v>3057</v>
      </c>
      <c r="K1279" s="15" t="s">
        <v>669</v>
      </c>
      <c r="L1279" s="43">
        <v>578</v>
      </c>
    </row>
    <row r="1280" spans="1:12" ht="15" customHeight="1">
      <c r="A1280" s="15" t="s">
        <v>24</v>
      </c>
      <c r="B1280" s="22" t="s">
        <v>2986</v>
      </c>
      <c r="C1280" s="24" t="s">
        <v>2747</v>
      </c>
      <c r="D1280" s="15" t="s">
        <v>2755</v>
      </c>
      <c r="E1280" s="25" t="s">
        <v>2987</v>
      </c>
      <c r="F1280" s="36" t="s">
        <v>3058</v>
      </c>
      <c r="G1280" s="16">
        <v>1</v>
      </c>
      <c r="H1280" s="17">
        <v>13</v>
      </c>
      <c r="I1280" s="18">
        <v>3.2000000000000001E-2</v>
      </c>
      <c r="J1280" s="19" t="s">
        <v>3059</v>
      </c>
      <c r="K1280" s="15" t="s">
        <v>669</v>
      </c>
      <c r="L1280" s="43">
        <v>578</v>
      </c>
    </row>
    <row r="1281" spans="1:12" ht="15" customHeight="1">
      <c r="A1281" s="15" t="s">
        <v>24</v>
      </c>
      <c r="B1281" s="22" t="s">
        <v>2986</v>
      </c>
      <c r="C1281" s="24" t="s">
        <v>2747</v>
      </c>
      <c r="D1281" s="15" t="s">
        <v>2880</v>
      </c>
      <c r="E1281" s="25" t="s">
        <v>2987</v>
      </c>
      <c r="F1281" s="36" t="s">
        <v>3060</v>
      </c>
      <c r="G1281" s="16">
        <v>1</v>
      </c>
      <c r="H1281" s="17">
        <v>35</v>
      </c>
      <c r="I1281" s="18">
        <v>6.5000000000000002E-2</v>
      </c>
      <c r="J1281" s="19" t="s">
        <v>3061</v>
      </c>
      <c r="K1281" s="15" t="s">
        <v>2882</v>
      </c>
      <c r="L1281" s="43">
        <v>1745</v>
      </c>
    </row>
    <row r="1282" spans="1:12" ht="15" customHeight="1">
      <c r="A1282" s="15" t="s">
        <v>24</v>
      </c>
      <c r="B1282" s="22" t="s">
        <v>2986</v>
      </c>
      <c r="C1282" s="24" t="s">
        <v>2747</v>
      </c>
      <c r="D1282" s="15" t="s">
        <v>2884</v>
      </c>
      <c r="E1282" s="25" t="s">
        <v>2987</v>
      </c>
      <c r="F1282" s="36" t="s">
        <v>3062</v>
      </c>
      <c r="G1282" s="16">
        <v>1</v>
      </c>
      <c r="H1282" s="17">
        <v>40</v>
      </c>
      <c r="I1282" s="18">
        <v>6.9000000000000006E-2</v>
      </c>
      <c r="J1282" s="19" t="s">
        <v>3063</v>
      </c>
      <c r="K1282" s="15" t="s">
        <v>2886</v>
      </c>
      <c r="L1282" s="43">
        <v>2615</v>
      </c>
    </row>
    <row r="1283" spans="1:12" ht="15" customHeight="1">
      <c r="A1283" s="15" t="s">
        <v>24</v>
      </c>
      <c r="B1283" s="22" t="s">
        <v>2986</v>
      </c>
      <c r="C1283" s="24" t="s">
        <v>2747</v>
      </c>
      <c r="D1283" s="15" t="s">
        <v>2888</v>
      </c>
      <c r="E1283" s="25" t="s">
        <v>2987</v>
      </c>
      <c r="F1283" s="36" t="s">
        <v>3064</v>
      </c>
      <c r="G1283" s="16">
        <v>1</v>
      </c>
      <c r="H1283" s="17">
        <v>27</v>
      </c>
      <c r="I1283" s="18">
        <v>4.1000000000000002E-2</v>
      </c>
      <c r="J1283" s="19" t="s">
        <v>3065</v>
      </c>
      <c r="K1283" s="15" t="s">
        <v>669</v>
      </c>
      <c r="L1283" s="43">
        <v>1234</v>
      </c>
    </row>
    <row r="1284" spans="1:12" ht="15" customHeight="1">
      <c r="A1284" s="15" t="s">
        <v>24</v>
      </c>
      <c r="B1284" s="22" t="s">
        <v>2986</v>
      </c>
      <c r="C1284" s="24" t="s">
        <v>2747</v>
      </c>
      <c r="D1284" s="15" t="s">
        <v>2891</v>
      </c>
      <c r="E1284" s="25" t="s">
        <v>2987</v>
      </c>
      <c r="F1284" s="36" t="s">
        <v>3066</v>
      </c>
      <c r="G1284" s="16">
        <v>1</v>
      </c>
      <c r="H1284" s="17">
        <v>32</v>
      </c>
      <c r="I1284" s="18">
        <v>5.5E-2</v>
      </c>
      <c r="J1284" s="19" t="s">
        <v>3067</v>
      </c>
      <c r="K1284" s="15" t="s">
        <v>685</v>
      </c>
      <c r="L1284" s="43">
        <v>1403</v>
      </c>
    </row>
    <row r="1285" spans="1:12" ht="15" customHeight="1">
      <c r="A1285" s="15" t="s">
        <v>24</v>
      </c>
      <c r="B1285" s="22" t="s">
        <v>2986</v>
      </c>
      <c r="C1285" s="24" t="s">
        <v>2747</v>
      </c>
      <c r="D1285" s="15" t="s">
        <v>2894</v>
      </c>
      <c r="E1285" s="25" t="s">
        <v>2987</v>
      </c>
      <c r="F1285" s="36" t="s">
        <v>3068</v>
      </c>
      <c r="G1285" s="16">
        <v>1</v>
      </c>
      <c r="H1285" s="17">
        <v>33</v>
      </c>
      <c r="I1285" s="18">
        <v>5.3999999999999999E-2</v>
      </c>
      <c r="J1285" s="19" t="s">
        <v>3069</v>
      </c>
      <c r="K1285" s="15" t="s">
        <v>657</v>
      </c>
      <c r="L1285" s="43">
        <v>1576</v>
      </c>
    </row>
    <row r="1286" spans="1:12" ht="15" customHeight="1">
      <c r="A1286" s="15" t="s">
        <v>24</v>
      </c>
      <c r="B1286" s="22" t="s">
        <v>2986</v>
      </c>
      <c r="C1286" s="24" t="s">
        <v>2747</v>
      </c>
      <c r="D1286" s="15" t="s">
        <v>2897</v>
      </c>
      <c r="E1286" s="25" t="s">
        <v>2987</v>
      </c>
      <c r="F1286" s="36" t="s">
        <v>3070</v>
      </c>
      <c r="G1286" s="16">
        <v>1</v>
      </c>
      <c r="H1286" s="17">
        <v>40</v>
      </c>
      <c r="I1286" s="18">
        <v>6.4000000000000001E-2</v>
      </c>
      <c r="J1286" s="19" t="s">
        <v>3071</v>
      </c>
      <c r="K1286" s="15" t="s">
        <v>661</v>
      </c>
      <c r="L1286" s="43">
        <v>1750</v>
      </c>
    </row>
    <row r="1287" spans="1:12" ht="15" customHeight="1">
      <c r="A1287" s="15" t="s">
        <v>24</v>
      </c>
      <c r="B1287" s="22" t="s">
        <v>3072</v>
      </c>
      <c r="C1287" s="34" t="s">
        <v>3073</v>
      </c>
      <c r="D1287" s="15" t="s">
        <v>2816</v>
      </c>
      <c r="E1287" s="25" t="s">
        <v>15</v>
      </c>
      <c r="F1287" s="36" t="s">
        <v>3074</v>
      </c>
      <c r="G1287" s="16">
        <v>2</v>
      </c>
      <c r="H1287" s="17">
        <v>5.9</v>
      </c>
      <c r="I1287" s="18">
        <v>1.2999999999999999E-2</v>
      </c>
      <c r="J1287" s="19" t="s">
        <v>3075</v>
      </c>
      <c r="K1287" s="15" t="s">
        <v>2766</v>
      </c>
      <c r="L1287" s="43">
        <v>580</v>
      </c>
    </row>
    <row r="1288" spans="1:12" ht="15" customHeight="1">
      <c r="A1288" s="15" t="s">
        <v>24</v>
      </c>
      <c r="B1288" s="22" t="s">
        <v>3072</v>
      </c>
      <c r="C1288" s="34" t="s">
        <v>3073</v>
      </c>
      <c r="D1288" s="15" t="s">
        <v>2825</v>
      </c>
      <c r="E1288" s="25" t="s">
        <v>15</v>
      </c>
      <c r="F1288" s="36" t="s">
        <v>3076</v>
      </c>
      <c r="G1288" s="16">
        <v>2</v>
      </c>
      <c r="H1288" s="17">
        <v>9.6850000000000005</v>
      </c>
      <c r="I1288" s="18">
        <v>1.6500000000000001E-2</v>
      </c>
      <c r="J1288" s="19" t="s">
        <v>3077</v>
      </c>
      <c r="K1288" s="15" t="s">
        <v>2782</v>
      </c>
      <c r="L1288" s="43">
        <v>930</v>
      </c>
    </row>
    <row r="1289" spans="1:12" ht="15" customHeight="1">
      <c r="A1289" s="15" t="s">
        <v>24</v>
      </c>
      <c r="B1289" s="22" t="s">
        <v>3078</v>
      </c>
      <c r="C1289" s="34" t="s">
        <v>3073</v>
      </c>
      <c r="D1289" s="15" t="s">
        <v>2759</v>
      </c>
      <c r="E1289" s="25" t="s">
        <v>523</v>
      </c>
      <c r="F1289" s="36" t="s">
        <v>3079</v>
      </c>
      <c r="G1289" s="16">
        <v>1</v>
      </c>
      <c r="H1289" s="17">
        <v>11</v>
      </c>
      <c r="I1289" s="18">
        <v>1.7999999999999999E-2</v>
      </c>
      <c r="J1289" s="19" t="s">
        <v>3080</v>
      </c>
      <c r="K1289" s="15" t="s">
        <v>2762</v>
      </c>
      <c r="L1289" s="43">
        <v>425</v>
      </c>
    </row>
    <row r="1290" spans="1:12" ht="15" customHeight="1">
      <c r="A1290" s="15" t="s">
        <v>24</v>
      </c>
      <c r="B1290" s="22" t="s">
        <v>3078</v>
      </c>
      <c r="C1290" s="34" t="s">
        <v>3073</v>
      </c>
      <c r="D1290" s="15" t="s">
        <v>2764</v>
      </c>
      <c r="E1290" s="25" t="s">
        <v>523</v>
      </c>
      <c r="F1290" s="36" t="s">
        <v>3081</v>
      </c>
      <c r="G1290" s="16">
        <v>1</v>
      </c>
      <c r="H1290" s="17">
        <v>12.8</v>
      </c>
      <c r="I1290" s="18">
        <v>2.4E-2</v>
      </c>
      <c r="J1290" s="19" t="s">
        <v>3082</v>
      </c>
      <c r="K1290" s="15" t="s">
        <v>2766</v>
      </c>
      <c r="L1290" s="43">
        <v>480</v>
      </c>
    </row>
    <row r="1291" spans="1:12" ht="15" customHeight="1">
      <c r="A1291" s="15" t="s">
        <v>24</v>
      </c>
      <c r="B1291" s="22" t="s">
        <v>3078</v>
      </c>
      <c r="C1291" s="34" t="s">
        <v>3073</v>
      </c>
      <c r="D1291" s="15" t="s">
        <v>2772</v>
      </c>
      <c r="E1291" s="25" t="s">
        <v>523</v>
      </c>
      <c r="F1291" s="36" t="s">
        <v>3083</v>
      </c>
      <c r="G1291" s="16">
        <v>1</v>
      </c>
      <c r="H1291" s="17">
        <v>14.2</v>
      </c>
      <c r="I1291" s="18">
        <v>3.2000000000000001E-2</v>
      </c>
      <c r="J1291" s="19" t="s">
        <v>3084</v>
      </c>
      <c r="K1291" s="15" t="s">
        <v>2774</v>
      </c>
      <c r="L1291" s="43">
        <v>535</v>
      </c>
    </row>
    <row r="1292" spans="1:12" ht="15" customHeight="1">
      <c r="A1292" s="15" t="s">
        <v>24</v>
      </c>
      <c r="B1292" s="22" t="s">
        <v>3078</v>
      </c>
      <c r="C1292" s="34" t="s">
        <v>3073</v>
      </c>
      <c r="D1292" s="15" t="s">
        <v>2776</v>
      </c>
      <c r="E1292" s="25" t="s">
        <v>523</v>
      </c>
      <c r="F1292" s="36" t="s">
        <v>3085</v>
      </c>
      <c r="G1292" s="16">
        <v>1</v>
      </c>
      <c r="H1292" s="17">
        <v>16</v>
      </c>
      <c r="I1292" s="18">
        <v>2.5999999999999999E-2</v>
      </c>
      <c r="J1292" s="19" t="s">
        <v>3086</v>
      </c>
      <c r="K1292" s="15" t="s">
        <v>2778</v>
      </c>
      <c r="L1292" s="43">
        <v>635</v>
      </c>
    </row>
    <row r="1293" spans="1:12" ht="15" customHeight="1">
      <c r="A1293" s="15" t="s">
        <v>24</v>
      </c>
      <c r="B1293" s="22" t="s">
        <v>3078</v>
      </c>
      <c r="C1293" s="34" t="s">
        <v>3073</v>
      </c>
      <c r="D1293" s="15" t="s">
        <v>2780</v>
      </c>
      <c r="E1293" s="25" t="s">
        <v>523</v>
      </c>
      <c r="F1293" s="36" t="s">
        <v>3087</v>
      </c>
      <c r="G1293" s="16">
        <v>1</v>
      </c>
      <c r="H1293" s="17">
        <v>21.3</v>
      </c>
      <c r="I1293" s="18">
        <v>3.7999999999999999E-2</v>
      </c>
      <c r="J1293" s="19" t="s">
        <v>3088</v>
      </c>
      <c r="K1293" s="15" t="s">
        <v>2782</v>
      </c>
      <c r="L1293" s="43">
        <v>745</v>
      </c>
    </row>
    <row r="1294" spans="1:12" ht="15" customHeight="1">
      <c r="A1294" s="15" t="s">
        <v>24</v>
      </c>
      <c r="B1294" s="22" t="s">
        <v>3078</v>
      </c>
      <c r="C1294" s="34" t="s">
        <v>3073</v>
      </c>
      <c r="D1294" s="15" t="s">
        <v>2796</v>
      </c>
      <c r="E1294" s="25" t="s">
        <v>523</v>
      </c>
      <c r="F1294" s="36" t="s">
        <v>3089</v>
      </c>
      <c r="G1294" s="16">
        <v>1</v>
      </c>
      <c r="H1294" s="17">
        <v>21</v>
      </c>
      <c r="I1294" s="18">
        <v>3.5999999999999997E-2</v>
      </c>
      <c r="J1294" s="19" t="s">
        <v>3090</v>
      </c>
      <c r="K1294" s="15" t="s">
        <v>2798</v>
      </c>
      <c r="L1294" s="43">
        <v>715</v>
      </c>
    </row>
    <row r="1295" spans="1:12" ht="15" customHeight="1">
      <c r="A1295" s="15" t="s">
        <v>24</v>
      </c>
      <c r="B1295" s="22" t="s">
        <v>3078</v>
      </c>
      <c r="C1295" s="34" t="s">
        <v>3073</v>
      </c>
      <c r="D1295" s="15" t="s">
        <v>2828</v>
      </c>
      <c r="E1295" s="25" t="s">
        <v>523</v>
      </c>
      <c r="F1295" s="36" t="s">
        <v>3091</v>
      </c>
      <c r="G1295" s="16">
        <v>1</v>
      </c>
      <c r="H1295" s="17">
        <v>19</v>
      </c>
      <c r="I1295" s="18">
        <v>3.7999999999999999E-2</v>
      </c>
      <c r="J1295" s="19" t="s">
        <v>3092</v>
      </c>
      <c r="K1295" s="15" t="s">
        <v>2830</v>
      </c>
      <c r="L1295" s="43">
        <v>790</v>
      </c>
    </row>
    <row r="1296" spans="1:12" ht="15" customHeight="1">
      <c r="A1296" s="15" t="s">
        <v>24</v>
      </c>
      <c r="B1296" s="22" t="s">
        <v>3078</v>
      </c>
      <c r="C1296" s="34" t="s">
        <v>3073</v>
      </c>
      <c r="D1296" s="15" t="s">
        <v>2835</v>
      </c>
      <c r="E1296" s="25" t="s">
        <v>523</v>
      </c>
      <c r="F1296" s="36" t="s">
        <v>3093</v>
      </c>
      <c r="G1296" s="16">
        <v>1</v>
      </c>
      <c r="H1296" s="17">
        <v>18.2</v>
      </c>
      <c r="I1296" s="18">
        <v>3.3000000000000002E-2</v>
      </c>
      <c r="J1296" s="19" t="s">
        <v>3094</v>
      </c>
      <c r="K1296" s="15" t="s">
        <v>669</v>
      </c>
      <c r="L1296" s="43">
        <v>740</v>
      </c>
    </row>
    <row r="1297" spans="1:12" ht="15" customHeight="1">
      <c r="A1297" s="15" t="s">
        <v>24</v>
      </c>
      <c r="B1297" s="22" t="s">
        <v>3078</v>
      </c>
      <c r="C1297" s="34" t="s">
        <v>3073</v>
      </c>
      <c r="D1297" s="15" t="s">
        <v>2838</v>
      </c>
      <c r="E1297" s="25" t="s">
        <v>523</v>
      </c>
      <c r="F1297" s="36" t="s">
        <v>3095</v>
      </c>
      <c r="G1297" s="16">
        <v>1</v>
      </c>
      <c r="H1297" s="17">
        <v>21.5</v>
      </c>
      <c r="I1297" s="18">
        <v>4.1000000000000002E-2</v>
      </c>
      <c r="J1297" s="19" t="s">
        <v>3096</v>
      </c>
      <c r="K1297" s="15" t="s">
        <v>685</v>
      </c>
      <c r="L1297" s="43">
        <v>850</v>
      </c>
    </row>
    <row r="1298" spans="1:12" ht="15" customHeight="1">
      <c r="A1298" s="15" t="s">
        <v>24</v>
      </c>
      <c r="B1298" s="22" t="s">
        <v>3078</v>
      </c>
      <c r="C1298" s="34" t="s">
        <v>3073</v>
      </c>
      <c r="D1298" s="15" t="s">
        <v>2845</v>
      </c>
      <c r="E1298" s="25" t="s">
        <v>523</v>
      </c>
      <c r="F1298" s="36" t="s">
        <v>3097</v>
      </c>
      <c r="G1298" s="16">
        <v>1</v>
      </c>
      <c r="H1298" s="17">
        <v>24.7</v>
      </c>
      <c r="I1298" s="18">
        <v>3.2000000000000001E-2</v>
      </c>
      <c r="J1298" s="19" t="s">
        <v>3098</v>
      </c>
      <c r="K1298" s="15" t="s">
        <v>657</v>
      </c>
      <c r="L1298" s="43">
        <v>960</v>
      </c>
    </row>
    <row r="1299" spans="1:12" ht="15" customHeight="1">
      <c r="A1299" s="15" t="s">
        <v>24</v>
      </c>
      <c r="B1299" s="22" t="s">
        <v>3078</v>
      </c>
      <c r="C1299" s="34" t="s">
        <v>3073</v>
      </c>
      <c r="D1299" s="15" t="s">
        <v>2848</v>
      </c>
      <c r="E1299" s="25" t="s">
        <v>523</v>
      </c>
      <c r="F1299" s="36" t="s">
        <v>3099</v>
      </c>
      <c r="G1299" s="16">
        <v>1</v>
      </c>
      <c r="H1299" s="17">
        <v>27.1</v>
      </c>
      <c r="I1299" s="18">
        <v>4.7E-2</v>
      </c>
      <c r="J1299" s="19" t="s">
        <v>3100</v>
      </c>
      <c r="K1299" s="15" t="s">
        <v>661</v>
      </c>
      <c r="L1299" s="43">
        <v>1120</v>
      </c>
    </row>
    <row r="1300" spans="1:12" ht="15" customHeight="1">
      <c r="A1300" s="15" t="s">
        <v>24</v>
      </c>
      <c r="B1300" s="22" t="s">
        <v>3078</v>
      </c>
      <c r="C1300" s="34" t="s">
        <v>3073</v>
      </c>
      <c r="D1300" s="15" t="s">
        <v>2851</v>
      </c>
      <c r="E1300" s="25" t="s">
        <v>523</v>
      </c>
      <c r="F1300" s="36" t="s">
        <v>3101</v>
      </c>
      <c r="G1300" s="16">
        <v>1</v>
      </c>
      <c r="H1300" s="17">
        <v>34.200000000000003</v>
      </c>
      <c r="I1300" s="18">
        <v>6.7000000000000004E-2</v>
      </c>
      <c r="J1300" s="19" t="s">
        <v>3102</v>
      </c>
      <c r="K1300" s="15" t="s">
        <v>665</v>
      </c>
      <c r="L1300" s="43">
        <v>1360</v>
      </c>
    </row>
    <row r="1301" spans="1:12" ht="15" customHeight="1">
      <c r="A1301" s="15" t="s">
        <v>24</v>
      </c>
      <c r="B1301" s="22" t="s">
        <v>3078</v>
      </c>
      <c r="C1301" s="34" t="s">
        <v>3073</v>
      </c>
      <c r="D1301" s="15" t="s">
        <v>2860</v>
      </c>
      <c r="E1301" s="25" t="s">
        <v>523</v>
      </c>
      <c r="F1301" s="36" t="s">
        <v>3103</v>
      </c>
      <c r="G1301" s="16">
        <v>1</v>
      </c>
      <c r="H1301" s="17">
        <v>40.799999999999997</v>
      </c>
      <c r="I1301" s="18">
        <v>7.1999999999999995E-2</v>
      </c>
      <c r="J1301" s="19" t="s">
        <v>3104</v>
      </c>
      <c r="K1301" s="15" t="s">
        <v>665</v>
      </c>
      <c r="L1301" s="43">
        <v>1655</v>
      </c>
    </row>
    <row r="1302" spans="1:12" ht="15" customHeight="1">
      <c r="A1302" s="15" t="s">
        <v>24</v>
      </c>
      <c r="B1302" s="22" t="s">
        <v>3078</v>
      </c>
      <c r="C1302" s="34" t="s">
        <v>3073</v>
      </c>
      <c r="D1302" s="15" t="s">
        <v>2867</v>
      </c>
      <c r="E1302" s="25" t="s">
        <v>523</v>
      </c>
      <c r="F1302" s="36" t="s">
        <v>3105</v>
      </c>
      <c r="G1302" s="16">
        <v>1</v>
      </c>
      <c r="H1302" s="17">
        <v>16.5</v>
      </c>
      <c r="I1302" s="18">
        <v>2.8000000000000001E-2</v>
      </c>
      <c r="J1302" s="19" t="s">
        <v>3106</v>
      </c>
      <c r="K1302" s="15" t="s">
        <v>657</v>
      </c>
      <c r="L1302" s="43">
        <v>600</v>
      </c>
    </row>
    <row r="1303" spans="1:12" ht="15" customHeight="1">
      <c r="A1303" s="15" t="s">
        <v>24</v>
      </c>
      <c r="B1303" s="22" t="s">
        <v>3078</v>
      </c>
      <c r="C1303" s="34" t="s">
        <v>3073</v>
      </c>
      <c r="D1303" s="15" t="s">
        <v>2870</v>
      </c>
      <c r="E1303" s="25" t="s">
        <v>523</v>
      </c>
      <c r="F1303" s="36" t="s">
        <v>3107</v>
      </c>
      <c r="G1303" s="16">
        <v>1</v>
      </c>
      <c r="H1303" s="17">
        <v>18.5</v>
      </c>
      <c r="I1303" s="18">
        <v>3.2000000000000001E-2</v>
      </c>
      <c r="J1303" s="19" t="s">
        <v>3108</v>
      </c>
      <c r="K1303" s="15" t="s">
        <v>661</v>
      </c>
      <c r="L1303" s="43">
        <v>690</v>
      </c>
    </row>
    <row r="1304" spans="1:12" ht="15" customHeight="1">
      <c r="A1304" s="15" t="s">
        <v>24</v>
      </c>
      <c r="B1304" s="22" t="s">
        <v>3078</v>
      </c>
      <c r="C1304" s="34" t="s">
        <v>3073</v>
      </c>
      <c r="D1304" s="15" t="s">
        <v>2873</v>
      </c>
      <c r="E1304" s="25" t="s">
        <v>523</v>
      </c>
      <c r="F1304" s="36" t="s">
        <v>3109</v>
      </c>
      <c r="G1304" s="16">
        <v>1</v>
      </c>
      <c r="H1304" s="17">
        <v>22.5</v>
      </c>
      <c r="I1304" s="18">
        <v>3.7999999999999999E-2</v>
      </c>
      <c r="J1304" s="19" t="s">
        <v>3110</v>
      </c>
      <c r="K1304" s="15" t="s">
        <v>665</v>
      </c>
      <c r="L1304" s="43">
        <v>785</v>
      </c>
    </row>
    <row r="1305" spans="1:12" ht="15" customHeight="1">
      <c r="A1305" s="15" t="s">
        <v>24</v>
      </c>
      <c r="B1305" s="22" t="s">
        <v>3078</v>
      </c>
      <c r="C1305" s="34" t="s">
        <v>3073</v>
      </c>
      <c r="D1305" s="15" t="s">
        <v>2884</v>
      </c>
      <c r="E1305" s="25" t="s">
        <v>523</v>
      </c>
      <c r="F1305" s="36" t="s">
        <v>3111</v>
      </c>
      <c r="G1305" s="16">
        <v>1</v>
      </c>
      <c r="H1305" s="17">
        <v>40</v>
      </c>
      <c r="I1305" s="18">
        <v>6.9000000000000006E-2</v>
      </c>
      <c r="J1305" s="19" t="s">
        <v>3112</v>
      </c>
      <c r="K1305" s="15" t="s">
        <v>2886</v>
      </c>
      <c r="L1305" s="43">
        <v>2285</v>
      </c>
    </row>
    <row r="1306" spans="1:12" ht="15" customHeight="1">
      <c r="A1306" s="15" t="s">
        <v>24</v>
      </c>
      <c r="B1306" s="22" t="s">
        <v>3078</v>
      </c>
      <c r="C1306" s="34" t="s">
        <v>3073</v>
      </c>
      <c r="D1306" s="15" t="s">
        <v>2891</v>
      </c>
      <c r="E1306" s="25" t="s">
        <v>523</v>
      </c>
      <c r="F1306" s="36" t="s">
        <v>3113</v>
      </c>
      <c r="G1306" s="16">
        <v>1</v>
      </c>
      <c r="H1306" s="17">
        <v>29.1</v>
      </c>
      <c r="I1306" s="18">
        <v>5.5E-2</v>
      </c>
      <c r="J1306" s="19" t="s">
        <v>3114</v>
      </c>
      <c r="K1306" s="15" t="s">
        <v>685</v>
      </c>
      <c r="L1306" s="43">
        <v>1290</v>
      </c>
    </row>
    <row r="1307" spans="1:12" ht="15" customHeight="1">
      <c r="A1307" s="14" t="s">
        <v>868</v>
      </c>
      <c r="B1307" s="22" t="s">
        <v>3115</v>
      </c>
      <c r="C1307" s="34" t="s">
        <v>3116</v>
      </c>
      <c r="D1307" s="33" t="s">
        <v>2250</v>
      </c>
      <c r="E1307" s="15" t="s">
        <v>3117</v>
      </c>
      <c r="F1307" s="23" t="s">
        <v>3118</v>
      </c>
      <c r="G1307" s="16">
        <v>1</v>
      </c>
      <c r="H1307" s="17">
        <v>3</v>
      </c>
      <c r="I1307" s="18">
        <v>5.0000000000000001E-3</v>
      </c>
      <c r="J1307" s="16" t="s">
        <v>3119</v>
      </c>
      <c r="K1307" s="14" t="s">
        <v>17</v>
      </c>
      <c r="L1307" s="44">
        <v>303</v>
      </c>
    </row>
    <row r="1308" spans="1:12" ht="15" customHeight="1">
      <c r="A1308" s="14" t="s">
        <v>868</v>
      </c>
      <c r="B1308" s="22" t="s">
        <v>3115</v>
      </c>
      <c r="C1308" s="34" t="s">
        <v>3116</v>
      </c>
      <c r="D1308" s="33" t="s">
        <v>870</v>
      </c>
      <c r="E1308" s="15" t="s">
        <v>3117</v>
      </c>
      <c r="F1308" s="23" t="s">
        <v>3120</v>
      </c>
      <c r="G1308" s="16">
        <v>1</v>
      </c>
      <c r="H1308" s="17">
        <v>3</v>
      </c>
      <c r="I1308" s="18">
        <v>5.0000000000000001E-3</v>
      </c>
      <c r="J1308" s="16" t="s">
        <v>3121</v>
      </c>
      <c r="K1308" s="14" t="s">
        <v>17</v>
      </c>
      <c r="L1308" s="44">
        <v>338</v>
      </c>
    </row>
    <row r="1309" spans="1:12" ht="15" customHeight="1">
      <c r="A1309" s="14" t="s">
        <v>868</v>
      </c>
      <c r="B1309" s="22" t="s">
        <v>3115</v>
      </c>
      <c r="C1309" s="34" t="s">
        <v>3116</v>
      </c>
      <c r="D1309" s="33" t="s">
        <v>873</v>
      </c>
      <c r="E1309" s="15" t="s">
        <v>3117</v>
      </c>
      <c r="F1309" s="23" t="s">
        <v>3122</v>
      </c>
      <c r="G1309" s="16">
        <v>1</v>
      </c>
      <c r="H1309" s="17">
        <v>3</v>
      </c>
      <c r="I1309" s="18">
        <v>5.0000000000000001E-3</v>
      </c>
      <c r="J1309" s="16" t="s">
        <v>3123</v>
      </c>
      <c r="K1309" s="14" t="s">
        <v>17</v>
      </c>
      <c r="L1309" s="44">
        <v>353</v>
      </c>
    </row>
    <row r="1310" spans="1:12" ht="15" customHeight="1">
      <c r="A1310" s="14" t="s">
        <v>868</v>
      </c>
      <c r="B1310" s="22" t="s">
        <v>3115</v>
      </c>
      <c r="C1310" s="34" t="s">
        <v>3116</v>
      </c>
      <c r="D1310" s="33" t="s">
        <v>876</v>
      </c>
      <c r="E1310" s="15" t="s">
        <v>3117</v>
      </c>
      <c r="F1310" s="23" t="s">
        <v>3124</v>
      </c>
      <c r="G1310" s="16">
        <v>1</v>
      </c>
      <c r="H1310" s="17">
        <v>3</v>
      </c>
      <c r="I1310" s="18">
        <v>5.0000000000000001E-3</v>
      </c>
      <c r="J1310" s="16" t="s">
        <v>3125</v>
      </c>
      <c r="K1310" s="14" t="s">
        <v>17</v>
      </c>
      <c r="L1310" s="44">
        <v>396</v>
      </c>
    </row>
    <row r="1311" spans="1:12" ht="15" customHeight="1">
      <c r="A1311" s="14" t="s">
        <v>868</v>
      </c>
      <c r="B1311" s="22" t="s">
        <v>3115</v>
      </c>
      <c r="C1311" s="34" t="s">
        <v>3116</v>
      </c>
      <c r="D1311" s="33" t="s">
        <v>879</v>
      </c>
      <c r="E1311" s="15" t="s">
        <v>3117</v>
      </c>
      <c r="F1311" s="23" t="s">
        <v>3126</v>
      </c>
      <c r="G1311" s="16">
        <v>1</v>
      </c>
      <c r="H1311" s="17">
        <v>3</v>
      </c>
      <c r="I1311" s="18">
        <v>5.0000000000000001E-3</v>
      </c>
      <c r="J1311" s="16" t="s">
        <v>3127</v>
      </c>
      <c r="K1311" s="14" t="s">
        <v>17</v>
      </c>
      <c r="L1311" s="44">
        <v>413</v>
      </c>
    </row>
    <row r="1312" spans="1:12" ht="15" customHeight="1">
      <c r="A1312" s="14" t="s">
        <v>868</v>
      </c>
      <c r="B1312" s="22" t="s">
        <v>3115</v>
      </c>
      <c r="C1312" s="34" t="s">
        <v>3116</v>
      </c>
      <c r="D1312" s="33" t="s">
        <v>882</v>
      </c>
      <c r="E1312" s="15" t="s">
        <v>3117</v>
      </c>
      <c r="F1312" s="23" t="s">
        <v>3128</v>
      </c>
      <c r="G1312" s="16">
        <v>1</v>
      </c>
      <c r="H1312" s="17">
        <v>3</v>
      </c>
      <c r="I1312" s="18">
        <v>8.9999999999999993E-3</v>
      </c>
      <c r="J1312" s="16" t="s">
        <v>3129</v>
      </c>
      <c r="K1312" s="14" t="s">
        <v>17</v>
      </c>
      <c r="L1312" s="44">
        <v>387</v>
      </c>
    </row>
    <row r="1313" spans="1:12" ht="15" customHeight="1">
      <c r="A1313" s="14" t="s">
        <v>868</v>
      </c>
      <c r="B1313" s="22" t="s">
        <v>3115</v>
      </c>
      <c r="C1313" s="34" t="s">
        <v>3116</v>
      </c>
      <c r="D1313" s="33" t="s">
        <v>885</v>
      </c>
      <c r="E1313" s="15" t="s">
        <v>3117</v>
      </c>
      <c r="F1313" s="23" t="s">
        <v>3130</v>
      </c>
      <c r="G1313" s="16">
        <v>1</v>
      </c>
      <c r="H1313" s="17">
        <v>4</v>
      </c>
      <c r="I1313" s="18">
        <v>6.0000000000000001E-3</v>
      </c>
      <c r="J1313" s="16" t="s">
        <v>3131</v>
      </c>
      <c r="K1313" s="14" t="s">
        <v>17</v>
      </c>
      <c r="L1313" s="44">
        <v>387</v>
      </c>
    </row>
    <row r="1314" spans="1:12" ht="15" customHeight="1">
      <c r="A1314" s="14" t="s">
        <v>868</v>
      </c>
      <c r="B1314" s="22" t="s">
        <v>3115</v>
      </c>
      <c r="C1314" s="34" t="s">
        <v>3116</v>
      </c>
      <c r="D1314" s="33" t="s">
        <v>888</v>
      </c>
      <c r="E1314" s="15" t="s">
        <v>3117</v>
      </c>
      <c r="F1314" s="23" t="s">
        <v>3132</v>
      </c>
      <c r="G1314" s="16">
        <v>1</v>
      </c>
      <c r="H1314" s="17">
        <v>4</v>
      </c>
      <c r="I1314" s="18">
        <v>6.0000000000000001E-3</v>
      </c>
      <c r="J1314" s="16" t="s">
        <v>3133</v>
      </c>
      <c r="K1314" s="14" t="s">
        <v>17</v>
      </c>
      <c r="L1314" s="44">
        <v>424</v>
      </c>
    </row>
    <row r="1315" spans="1:12" ht="15" customHeight="1">
      <c r="A1315" s="14" t="s">
        <v>868</v>
      </c>
      <c r="B1315" s="22" t="s">
        <v>3115</v>
      </c>
      <c r="C1315" s="34" t="s">
        <v>3116</v>
      </c>
      <c r="D1315" s="33" t="s">
        <v>891</v>
      </c>
      <c r="E1315" s="15" t="s">
        <v>3117</v>
      </c>
      <c r="F1315" s="23" t="s">
        <v>3134</v>
      </c>
      <c r="G1315" s="16">
        <v>1</v>
      </c>
      <c r="H1315" s="17">
        <v>4</v>
      </c>
      <c r="I1315" s="18">
        <v>8.0000000000000002E-3</v>
      </c>
      <c r="J1315" s="16" t="s">
        <v>3135</v>
      </c>
      <c r="K1315" s="14" t="s">
        <v>17</v>
      </c>
      <c r="L1315" s="44">
        <v>442</v>
      </c>
    </row>
    <row r="1316" spans="1:12" ht="15" customHeight="1">
      <c r="A1316" s="14" t="s">
        <v>868</v>
      </c>
      <c r="B1316" s="22" t="s">
        <v>3115</v>
      </c>
      <c r="C1316" s="34" t="s">
        <v>3116</v>
      </c>
      <c r="D1316" s="33" t="s">
        <v>894</v>
      </c>
      <c r="E1316" s="15" t="s">
        <v>3117</v>
      </c>
      <c r="F1316" s="23" t="s">
        <v>3136</v>
      </c>
      <c r="G1316" s="16">
        <v>1</v>
      </c>
      <c r="H1316" s="17">
        <v>3</v>
      </c>
      <c r="I1316" s="18">
        <v>6.0000000000000001E-3</v>
      </c>
      <c r="J1316" s="16" t="s">
        <v>3137</v>
      </c>
      <c r="K1316" s="14" t="s">
        <v>17</v>
      </c>
      <c r="L1316" s="44">
        <v>485</v>
      </c>
    </row>
    <row r="1317" spans="1:12" ht="15" customHeight="1">
      <c r="A1317" s="14" t="s">
        <v>868</v>
      </c>
      <c r="B1317" s="22" t="s">
        <v>3115</v>
      </c>
      <c r="C1317" s="34" t="s">
        <v>3116</v>
      </c>
      <c r="D1317" s="33" t="s">
        <v>897</v>
      </c>
      <c r="E1317" s="15" t="s">
        <v>3117</v>
      </c>
      <c r="F1317" s="23" t="s">
        <v>3138</v>
      </c>
      <c r="G1317" s="16">
        <v>1</v>
      </c>
      <c r="H1317" s="17">
        <v>4</v>
      </c>
      <c r="I1317" s="18">
        <v>6.0000000000000001E-3</v>
      </c>
      <c r="J1317" s="16" t="s">
        <v>3139</v>
      </c>
      <c r="K1317" s="14" t="s">
        <v>17</v>
      </c>
      <c r="L1317" s="44">
        <v>497</v>
      </c>
    </row>
    <row r="1318" spans="1:12" ht="15" customHeight="1">
      <c r="A1318" s="14" t="s">
        <v>868</v>
      </c>
      <c r="B1318" s="22" t="s">
        <v>3115</v>
      </c>
      <c r="C1318" s="34" t="s">
        <v>3116</v>
      </c>
      <c r="D1318" s="33" t="s">
        <v>900</v>
      </c>
      <c r="E1318" s="15" t="s">
        <v>3117</v>
      </c>
      <c r="F1318" s="23" t="s">
        <v>3140</v>
      </c>
      <c r="G1318" s="16">
        <v>1</v>
      </c>
      <c r="H1318" s="17">
        <v>4</v>
      </c>
      <c r="I1318" s="18">
        <v>1.2E-2</v>
      </c>
      <c r="J1318" s="16" t="s">
        <v>3141</v>
      </c>
      <c r="K1318" s="14" t="s">
        <v>17</v>
      </c>
      <c r="L1318" s="44">
        <v>530</v>
      </c>
    </row>
    <row r="1319" spans="1:12" ht="15" customHeight="1">
      <c r="A1319" s="14" t="s">
        <v>868</v>
      </c>
      <c r="B1319" s="22" t="s">
        <v>3115</v>
      </c>
      <c r="C1319" s="34" t="s">
        <v>3116</v>
      </c>
      <c r="D1319" s="33" t="s">
        <v>903</v>
      </c>
      <c r="E1319" s="15" t="s">
        <v>3117</v>
      </c>
      <c r="F1319" s="23" t="s">
        <v>3142</v>
      </c>
      <c r="G1319" s="16">
        <v>1</v>
      </c>
      <c r="H1319" s="17">
        <v>5</v>
      </c>
      <c r="I1319" s="18">
        <v>8.0000000000000002E-3</v>
      </c>
      <c r="J1319" s="16" t="s">
        <v>3143</v>
      </c>
      <c r="K1319" s="14" t="s">
        <v>17</v>
      </c>
      <c r="L1319" s="44">
        <v>473</v>
      </c>
    </row>
    <row r="1320" spans="1:12" ht="15" customHeight="1">
      <c r="A1320" s="14" t="s">
        <v>868</v>
      </c>
      <c r="B1320" s="22" t="s">
        <v>3115</v>
      </c>
      <c r="C1320" s="34" t="s">
        <v>3116</v>
      </c>
      <c r="D1320" s="33" t="s">
        <v>906</v>
      </c>
      <c r="E1320" s="15" t="s">
        <v>3117</v>
      </c>
      <c r="F1320" s="23" t="s">
        <v>3144</v>
      </c>
      <c r="G1320" s="16">
        <v>1</v>
      </c>
      <c r="H1320" s="17">
        <v>5</v>
      </c>
      <c r="I1320" s="18">
        <v>8.0000000000000002E-3</v>
      </c>
      <c r="J1320" s="16" t="s">
        <v>3145</v>
      </c>
      <c r="K1320" s="14" t="s">
        <v>17</v>
      </c>
      <c r="L1320" s="44">
        <v>508</v>
      </c>
    </row>
    <row r="1321" spans="1:12" ht="15" customHeight="1">
      <c r="A1321" s="14" t="s">
        <v>868</v>
      </c>
      <c r="B1321" s="22" t="s">
        <v>3115</v>
      </c>
      <c r="C1321" s="34" t="s">
        <v>3116</v>
      </c>
      <c r="D1321" s="33" t="s">
        <v>909</v>
      </c>
      <c r="E1321" s="15" t="s">
        <v>3117</v>
      </c>
      <c r="F1321" s="23" t="s">
        <v>3146</v>
      </c>
      <c r="G1321" s="16">
        <v>1</v>
      </c>
      <c r="H1321" s="17">
        <v>5</v>
      </c>
      <c r="I1321" s="18">
        <v>8.0000000000000002E-3</v>
      </c>
      <c r="J1321" s="16" t="s">
        <v>3147</v>
      </c>
      <c r="K1321" s="14" t="s">
        <v>17</v>
      </c>
      <c r="L1321" s="44">
        <v>529</v>
      </c>
    </row>
    <row r="1322" spans="1:12" ht="15" customHeight="1">
      <c r="A1322" s="14" t="s">
        <v>868</v>
      </c>
      <c r="B1322" s="22" t="s">
        <v>3115</v>
      </c>
      <c r="C1322" s="34" t="s">
        <v>3116</v>
      </c>
      <c r="D1322" s="33" t="s">
        <v>912</v>
      </c>
      <c r="E1322" s="15" t="s">
        <v>3117</v>
      </c>
      <c r="F1322" s="23" t="s">
        <v>3148</v>
      </c>
      <c r="G1322" s="16">
        <v>1</v>
      </c>
      <c r="H1322" s="17">
        <v>5</v>
      </c>
      <c r="I1322" s="18">
        <v>8.0000000000000002E-3</v>
      </c>
      <c r="J1322" s="16" t="s">
        <v>3149</v>
      </c>
      <c r="K1322" s="14" t="s">
        <v>17</v>
      </c>
      <c r="L1322" s="44">
        <v>570</v>
      </c>
    </row>
    <row r="1323" spans="1:12" ht="15" customHeight="1">
      <c r="A1323" s="14" t="s">
        <v>868</v>
      </c>
      <c r="B1323" s="22" t="s">
        <v>3115</v>
      </c>
      <c r="C1323" s="34" t="s">
        <v>3116</v>
      </c>
      <c r="D1323" s="33" t="s">
        <v>915</v>
      </c>
      <c r="E1323" s="15" t="s">
        <v>3117</v>
      </c>
      <c r="F1323" s="23" t="s">
        <v>3150</v>
      </c>
      <c r="G1323" s="16">
        <v>1</v>
      </c>
      <c r="H1323" s="17">
        <v>5</v>
      </c>
      <c r="I1323" s="18">
        <v>8.0000000000000002E-3</v>
      </c>
      <c r="J1323" s="16" t="s">
        <v>3151</v>
      </c>
      <c r="K1323" s="14" t="s">
        <v>17</v>
      </c>
      <c r="L1323" s="44">
        <v>574</v>
      </c>
    </row>
    <row r="1324" spans="1:12" ht="15" customHeight="1">
      <c r="A1324" s="14" t="s">
        <v>868</v>
      </c>
      <c r="B1324" s="22" t="s">
        <v>3115</v>
      </c>
      <c r="C1324" s="34" t="s">
        <v>3116</v>
      </c>
      <c r="D1324" s="33" t="s">
        <v>918</v>
      </c>
      <c r="E1324" s="15" t="s">
        <v>3117</v>
      </c>
      <c r="F1324" s="23" t="s">
        <v>3152</v>
      </c>
      <c r="G1324" s="16">
        <v>1</v>
      </c>
      <c r="H1324" s="17">
        <v>5</v>
      </c>
      <c r="I1324" s="18">
        <v>1.4999999999999999E-2</v>
      </c>
      <c r="J1324" s="16" t="s">
        <v>3153</v>
      </c>
      <c r="K1324" s="14" t="s">
        <v>17</v>
      </c>
      <c r="L1324" s="44">
        <v>663</v>
      </c>
    </row>
    <row r="1325" spans="1:12" ht="15" customHeight="1">
      <c r="A1325" s="14" t="s">
        <v>868</v>
      </c>
      <c r="B1325" s="22" t="s">
        <v>3115</v>
      </c>
      <c r="C1325" s="34" t="s">
        <v>3116</v>
      </c>
      <c r="D1325" s="33" t="s">
        <v>921</v>
      </c>
      <c r="E1325" s="15" t="s">
        <v>3117</v>
      </c>
      <c r="F1325" s="23" t="s">
        <v>3154</v>
      </c>
      <c r="G1325" s="16">
        <v>1</v>
      </c>
      <c r="H1325" s="17">
        <v>6</v>
      </c>
      <c r="I1325" s="18">
        <v>8.9999999999999993E-3</v>
      </c>
      <c r="J1325" s="16" t="s">
        <v>3155</v>
      </c>
      <c r="K1325" s="14" t="s">
        <v>17</v>
      </c>
      <c r="L1325" s="44">
        <v>528</v>
      </c>
    </row>
    <row r="1326" spans="1:12" ht="15" customHeight="1">
      <c r="A1326" s="14" t="s">
        <v>868</v>
      </c>
      <c r="B1326" s="22" t="s">
        <v>3115</v>
      </c>
      <c r="C1326" s="34" t="s">
        <v>3116</v>
      </c>
      <c r="D1326" s="33" t="s">
        <v>924</v>
      </c>
      <c r="E1326" s="15" t="s">
        <v>3117</v>
      </c>
      <c r="F1326" s="23" t="s">
        <v>3156</v>
      </c>
      <c r="G1326" s="16">
        <v>1</v>
      </c>
      <c r="H1326" s="17">
        <v>6</v>
      </c>
      <c r="I1326" s="18">
        <v>8.9999999999999993E-3</v>
      </c>
      <c r="J1326" s="16" t="s">
        <v>3157</v>
      </c>
      <c r="K1326" s="14" t="s">
        <v>17</v>
      </c>
      <c r="L1326" s="44">
        <v>653</v>
      </c>
    </row>
    <row r="1327" spans="1:12" ht="15" customHeight="1">
      <c r="A1327" s="14" t="s">
        <v>868</v>
      </c>
      <c r="B1327" s="22" t="s">
        <v>3115</v>
      </c>
      <c r="C1327" s="34" t="s">
        <v>3116</v>
      </c>
      <c r="D1327" s="33" t="s">
        <v>927</v>
      </c>
      <c r="E1327" s="15" t="s">
        <v>3117</v>
      </c>
      <c r="F1327" s="23" t="s">
        <v>3158</v>
      </c>
      <c r="G1327" s="16">
        <v>1</v>
      </c>
      <c r="H1327" s="17">
        <v>6</v>
      </c>
      <c r="I1327" s="18">
        <v>8.9999999999999993E-3</v>
      </c>
      <c r="J1327" s="16" t="s">
        <v>3159</v>
      </c>
      <c r="K1327" s="14" t="s">
        <v>17</v>
      </c>
      <c r="L1327" s="44">
        <v>616</v>
      </c>
    </row>
    <row r="1328" spans="1:12" ht="15" customHeight="1">
      <c r="A1328" s="14" t="s">
        <v>868</v>
      </c>
      <c r="B1328" s="22" t="s">
        <v>3115</v>
      </c>
      <c r="C1328" s="34" t="s">
        <v>3116</v>
      </c>
      <c r="D1328" s="33" t="s">
        <v>930</v>
      </c>
      <c r="E1328" s="15" t="s">
        <v>3117</v>
      </c>
      <c r="F1328" s="23" t="s">
        <v>3160</v>
      </c>
      <c r="G1328" s="16">
        <v>1</v>
      </c>
      <c r="H1328" s="17">
        <v>6</v>
      </c>
      <c r="I1328" s="18">
        <v>8.9999999999999993E-3</v>
      </c>
      <c r="J1328" s="16" t="s">
        <v>3161</v>
      </c>
      <c r="K1328" s="14" t="s">
        <v>17</v>
      </c>
      <c r="L1328" s="44">
        <v>655</v>
      </c>
    </row>
    <row r="1329" spans="1:12" ht="15" customHeight="1">
      <c r="A1329" s="14" t="s">
        <v>868</v>
      </c>
      <c r="B1329" s="22" t="s">
        <v>3115</v>
      </c>
      <c r="C1329" s="34" t="s">
        <v>3116</v>
      </c>
      <c r="D1329" s="33" t="s">
        <v>933</v>
      </c>
      <c r="E1329" s="15" t="s">
        <v>3117</v>
      </c>
      <c r="F1329" s="23" t="s">
        <v>3162</v>
      </c>
      <c r="G1329" s="16">
        <v>1</v>
      </c>
      <c r="H1329" s="17">
        <v>6</v>
      </c>
      <c r="I1329" s="18">
        <v>8.9999999999999993E-3</v>
      </c>
      <c r="J1329" s="16" t="s">
        <v>3163</v>
      </c>
      <c r="K1329" s="14" t="s">
        <v>17</v>
      </c>
      <c r="L1329" s="44">
        <v>656</v>
      </c>
    </row>
    <row r="1330" spans="1:12" ht="15" customHeight="1">
      <c r="A1330" s="14" t="s">
        <v>868</v>
      </c>
      <c r="B1330" s="22" t="s">
        <v>3115</v>
      </c>
      <c r="C1330" s="34" t="s">
        <v>3116</v>
      </c>
      <c r="D1330" s="33" t="s">
        <v>936</v>
      </c>
      <c r="E1330" s="15" t="s">
        <v>3117</v>
      </c>
      <c r="F1330" s="23" t="s">
        <v>3164</v>
      </c>
      <c r="G1330" s="16">
        <v>1</v>
      </c>
      <c r="H1330" s="17">
        <v>6</v>
      </c>
      <c r="I1330" s="18">
        <v>1.4E-2</v>
      </c>
      <c r="J1330" s="16" t="s">
        <v>3165</v>
      </c>
      <c r="K1330" s="14" t="s">
        <v>17</v>
      </c>
      <c r="L1330" s="44">
        <v>744</v>
      </c>
    </row>
    <row r="1331" spans="1:12" ht="15" customHeight="1">
      <c r="A1331" s="14" t="s">
        <v>868</v>
      </c>
      <c r="B1331" s="22" t="s">
        <v>3115</v>
      </c>
      <c r="C1331" s="34" t="s">
        <v>3116</v>
      </c>
      <c r="D1331" s="33" t="s">
        <v>939</v>
      </c>
      <c r="E1331" s="15" t="s">
        <v>3117</v>
      </c>
      <c r="F1331" s="23" t="s">
        <v>3166</v>
      </c>
      <c r="G1331" s="16">
        <v>1</v>
      </c>
      <c r="H1331" s="17">
        <v>8</v>
      </c>
      <c r="I1331" s="18">
        <v>1.0999999999999999E-2</v>
      </c>
      <c r="J1331" s="16" t="s">
        <v>3167</v>
      </c>
      <c r="K1331" s="14" t="s">
        <v>17</v>
      </c>
      <c r="L1331" s="44">
        <v>677</v>
      </c>
    </row>
    <row r="1332" spans="1:12" ht="15" customHeight="1">
      <c r="A1332" s="14" t="s">
        <v>868</v>
      </c>
      <c r="B1332" s="22" t="s">
        <v>3115</v>
      </c>
      <c r="C1332" s="34" t="s">
        <v>3116</v>
      </c>
      <c r="D1332" s="33" t="s">
        <v>942</v>
      </c>
      <c r="E1332" s="15" t="s">
        <v>3117</v>
      </c>
      <c r="F1332" s="23" t="s">
        <v>3168</v>
      </c>
      <c r="G1332" s="16">
        <v>1</v>
      </c>
      <c r="H1332" s="17">
        <v>8</v>
      </c>
      <c r="I1332" s="18">
        <v>1.0999999999999999E-2</v>
      </c>
      <c r="J1332" s="16" t="s">
        <v>3169</v>
      </c>
      <c r="K1332" s="14" t="s">
        <v>17</v>
      </c>
      <c r="L1332" s="44">
        <v>817</v>
      </c>
    </row>
    <row r="1333" spans="1:12" ht="15" customHeight="1">
      <c r="A1333" s="14" t="s">
        <v>868</v>
      </c>
      <c r="B1333" s="22" t="s">
        <v>3115</v>
      </c>
      <c r="C1333" s="34" t="s">
        <v>3116</v>
      </c>
      <c r="D1333" s="33" t="s">
        <v>945</v>
      </c>
      <c r="E1333" s="15" t="s">
        <v>3117</v>
      </c>
      <c r="F1333" s="23" t="s">
        <v>3170</v>
      </c>
      <c r="G1333" s="16">
        <v>1</v>
      </c>
      <c r="H1333" s="17">
        <v>8</v>
      </c>
      <c r="I1333" s="18">
        <v>1.2999999999999999E-2</v>
      </c>
      <c r="J1333" s="16" t="s">
        <v>3171</v>
      </c>
      <c r="K1333" s="14" t="s">
        <v>17</v>
      </c>
      <c r="L1333" s="44">
        <v>788</v>
      </c>
    </row>
    <row r="1334" spans="1:12" ht="15" customHeight="1">
      <c r="A1334" s="14" t="s">
        <v>868</v>
      </c>
      <c r="B1334" s="22" t="s">
        <v>3115</v>
      </c>
      <c r="C1334" s="34" t="s">
        <v>3116</v>
      </c>
      <c r="D1334" s="33" t="s">
        <v>948</v>
      </c>
      <c r="E1334" s="15" t="s">
        <v>3117</v>
      </c>
      <c r="F1334" s="23" t="s">
        <v>3172</v>
      </c>
      <c r="G1334" s="16">
        <v>1</v>
      </c>
      <c r="H1334" s="17">
        <v>8</v>
      </c>
      <c r="I1334" s="18">
        <v>1.2999999999999999E-2</v>
      </c>
      <c r="J1334" s="16" t="s">
        <v>3173</v>
      </c>
      <c r="K1334" s="14" t="s">
        <v>17</v>
      </c>
      <c r="L1334" s="44">
        <v>829</v>
      </c>
    </row>
    <row r="1335" spans="1:12" ht="15" customHeight="1">
      <c r="A1335" s="14" t="s">
        <v>868</v>
      </c>
      <c r="B1335" s="22" t="s">
        <v>3115</v>
      </c>
      <c r="C1335" s="34" t="s">
        <v>3116</v>
      </c>
      <c r="D1335" s="33" t="s">
        <v>951</v>
      </c>
      <c r="E1335" s="15" t="s">
        <v>3117</v>
      </c>
      <c r="F1335" s="23" t="s">
        <v>3174</v>
      </c>
      <c r="G1335" s="16">
        <v>1</v>
      </c>
      <c r="H1335" s="17">
        <v>8</v>
      </c>
      <c r="I1335" s="18">
        <v>1.2999999999999999E-2</v>
      </c>
      <c r="J1335" s="16" t="s">
        <v>3175</v>
      </c>
      <c r="K1335" s="14" t="s">
        <v>17</v>
      </c>
      <c r="L1335" s="44">
        <v>816</v>
      </c>
    </row>
    <row r="1336" spans="1:12" ht="15" customHeight="1">
      <c r="A1336" s="14" t="s">
        <v>868</v>
      </c>
      <c r="B1336" s="22" t="s">
        <v>3115</v>
      </c>
      <c r="C1336" s="34" t="s">
        <v>3116</v>
      </c>
      <c r="D1336" s="33" t="s">
        <v>954</v>
      </c>
      <c r="E1336" s="15" t="s">
        <v>3117</v>
      </c>
      <c r="F1336" s="23" t="s">
        <v>3176</v>
      </c>
      <c r="G1336" s="16">
        <v>1</v>
      </c>
      <c r="H1336" s="17">
        <v>7</v>
      </c>
      <c r="I1336" s="18">
        <v>1.9E-2</v>
      </c>
      <c r="J1336" s="16" t="s">
        <v>3177</v>
      </c>
      <c r="K1336" s="14" t="s">
        <v>17</v>
      </c>
      <c r="L1336" s="44">
        <v>1024</v>
      </c>
    </row>
    <row r="1337" spans="1:12" ht="15" customHeight="1">
      <c r="A1337" s="14" t="s">
        <v>868</v>
      </c>
      <c r="B1337" s="22" t="s">
        <v>3115</v>
      </c>
      <c r="C1337" s="34" t="s">
        <v>3116</v>
      </c>
      <c r="D1337" s="33" t="s">
        <v>957</v>
      </c>
      <c r="E1337" s="15" t="s">
        <v>3117</v>
      </c>
      <c r="F1337" s="23" t="s">
        <v>3178</v>
      </c>
      <c r="G1337" s="16">
        <v>1</v>
      </c>
      <c r="H1337" s="17">
        <v>4</v>
      </c>
      <c r="I1337" s="18">
        <v>7.0000000000000001E-3</v>
      </c>
      <c r="J1337" s="16" t="s">
        <v>3179</v>
      </c>
      <c r="K1337" s="14" t="s">
        <v>17</v>
      </c>
      <c r="L1337" s="44">
        <v>427</v>
      </c>
    </row>
    <row r="1338" spans="1:12" ht="15" customHeight="1">
      <c r="A1338" s="14" t="s">
        <v>868</v>
      </c>
      <c r="B1338" s="22" t="s">
        <v>3115</v>
      </c>
      <c r="C1338" s="34" t="s">
        <v>3116</v>
      </c>
      <c r="D1338" s="33" t="s">
        <v>960</v>
      </c>
      <c r="E1338" s="15" t="s">
        <v>3117</v>
      </c>
      <c r="F1338" s="23" t="s">
        <v>3180</v>
      </c>
      <c r="G1338" s="16">
        <v>1</v>
      </c>
      <c r="H1338" s="17">
        <v>1</v>
      </c>
      <c r="I1338" s="18">
        <v>2E-3</v>
      </c>
      <c r="J1338" s="16" t="s">
        <v>3181</v>
      </c>
      <c r="K1338" s="14" t="s">
        <v>17</v>
      </c>
      <c r="L1338" s="44">
        <v>133</v>
      </c>
    </row>
    <row r="1339" spans="1:12" ht="15" customHeight="1">
      <c r="A1339" s="14" t="s">
        <v>868</v>
      </c>
      <c r="B1339" s="22" t="s">
        <v>3115</v>
      </c>
      <c r="C1339" s="34" t="s">
        <v>3116</v>
      </c>
      <c r="D1339" s="33" t="s">
        <v>963</v>
      </c>
      <c r="E1339" s="15" t="s">
        <v>3117</v>
      </c>
      <c r="F1339" s="23" t="s">
        <v>3182</v>
      </c>
      <c r="G1339" s="16">
        <v>1</v>
      </c>
      <c r="H1339" s="17">
        <v>2</v>
      </c>
      <c r="I1339" s="18">
        <v>2E-3</v>
      </c>
      <c r="J1339" s="16" t="s">
        <v>3183</v>
      </c>
      <c r="K1339" s="14" t="s">
        <v>17</v>
      </c>
      <c r="L1339" s="44">
        <v>170</v>
      </c>
    </row>
    <row r="1340" spans="1:12" ht="15" customHeight="1">
      <c r="A1340" s="14" t="s">
        <v>868</v>
      </c>
      <c r="B1340" s="22" t="s">
        <v>3115</v>
      </c>
      <c r="C1340" s="34" t="s">
        <v>3116</v>
      </c>
      <c r="D1340" s="33" t="s">
        <v>966</v>
      </c>
      <c r="E1340" s="15" t="s">
        <v>3117</v>
      </c>
      <c r="F1340" s="23" t="s">
        <v>3184</v>
      </c>
      <c r="G1340" s="16">
        <v>1</v>
      </c>
      <c r="H1340" s="17">
        <v>3</v>
      </c>
      <c r="I1340" s="18">
        <v>4.0000000000000001E-3</v>
      </c>
      <c r="J1340" s="16" t="s">
        <v>3185</v>
      </c>
      <c r="K1340" s="14" t="s">
        <v>17</v>
      </c>
      <c r="L1340" s="44">
        <v>276</v>
      </c>
    </row>
    <row r="1341" spans="1:12" ht="15" customHeight="1">
      <c r="A1341" s="14" t="s">
        <v>868</v>
      </c>
      <c r="B1341" s="22" t="s">
        <v>3115</v>
      </c>
      <c r="C1341" s="34" t="s">
        <v>3116</v>
      </c>
      <c r="D1341" s="33" t="s">
        <v>969</v>
      </c>
      <c r="E1341" s="15" t="s">
        <v>3117</v>
      </c>
      <c r="F1341" s="23" t="s">
        <v>3186</v>
      </c>
      <c r="G1341" s="16">
        <v>1</v>
      </c>
      <c r="H1341" s="17">
        <v>3</v>
      </c>
      <c r="I1341" s="18">
        <v>8.0000000000000002E-3</v>
      </c>
      <c r="J1341" s="16" t="s">
        <v>3187</v>
      </c>
      <c r="K1341" s="14" t="s">
        <v>17</v>
      </c>
      <c r="L1341" s="44">
        <v>345</v>
      </c>
    </row>
    <row r="1342" spans="1:12" ht="15" customHeight="1">
      <c r="A1342" s="14" t="s">
        <v>868</v>
      </c>
      <c r="B1342" s="22" t="s">
        <v>3115</v>
      </c>
      <c r="C1342" s="34" t="s">
        <v>3116</v>
      </c>
      <c r="D1342" s="33" t="s">
        <v>972</v>
      </c>
      <c r="E1342" s="15" t="s">
        <v>3117</v>
      </c>
      <c r="F1342" s="23" t="s">
        <v>3188</v>
      </c>
      <c r="G1342" s="16">
        <v>1</v>
      </c>
      <c r="H1342" s="17">
        <v>3</v>
      </c>
      <c r="I1342" s="18">
        <v>5.0000000000000001E-3</v>
      </c>
      <c r="J1342" s="16" t="s">
        <v>3189</v>
      </c>
      <c r="K1342" s="14" t="s">
        <v>17</v>
      </c>
      <c r="L1342" s="44">
        <v>322</v>
      </c>
    </row>
    <row r="1343" spans="1:12" ht="15" customHeight="1">
      <c r="A1343" s="14" t="s">
        <v>868</v>
      </c>
      <c r="B1343" s="22" t="s">
        <v>3115</v>
      </c>
      <c r="C1343" s="34" t="s">
        <v>3116</v>
      </c>
      <c r="D1343" s="33" t="s">
        <v>975</v>
      </c>
      <c r="E1343" s="15" t="s">
        <v>3117</v>
      </c>
      <c r="F1343" s="23" t="s">
        <v>3190</v>
      </c>
      <c r="G1343" s="16">
        <v>1</v>
      </c>
      <c r="H1343" s="17">
        <v>3</v>
      </c>
      <c r="I1343" s="18">
        <v>8.9999999999999993E-3</v>
      </c>
      <c r="J1343" s="16" t="s">
        <v>3191</v>
      </c>
      <c r="K1343" s="14" t="s">
        <v>17</v>
      </c>
      <c r="L1343" s="44">
        <v>404</v>
      </c>
    </row>
    <row r="1344" spans="1:12" ht="15" customHeight="1">
      <c r="A1344" s="14" t="s">
        <v>868</v>
      </c>
      <c r="B1344" s="22" t="s">
        <v>3115</v>
      </c>
      <c r="C1344" s="34" t="s">
        <v>3116</v>
      </c>
      <c r="D1344" s="33" t="s">
        <v>978</v>
      </c>
      <c r="E1344" s="15" t="s">
        <v>3117</v>
      </c>
      <c r="F1344" s="23" t="s">
        <v>3192</v>
      </c>
      <c r="G1344" s="16">
        <v>1</v>
      </c>
      <c r="H1344" s="17">
        <v>4</v>
      </c>
      <c r="I1344" s="18">
        <v>6.0000000000000001E-3</v>
      </c>
      <c r="J1344" s="16" t="s">
        <v>3193</v>
      </c>
      <c r="K1344" s="14" t="s">
        <v>17</v>
      </c>
      <c r="L1344" s="44">
        <v>407</v>
      </c>
    </row>
    <row r="1345" spans="1:12" ht="15" customHeight="1">
      <c r="A1345" s="14" t="s">
        <v>868</v>
      </c>
      <c r="B1345" s="22" t="s">
        <v>3115</v>
      </c>
      <c r="C1345" s="34" t="s">
        <v>3116</v>
      </c>
      <c r="D1345" s="33" t="s">
        <v>981</v>
      </c>
      <c r="E1345" s="15" t="s">
        <v>3117</v>
      </c>
      <c r="F1345" s="23" t="s">
        <v>3194</v>
      </c>
      <c r="G1345" s="16">
        <v>1</v>
      </c>
      <c r="H1345" s="17">
        <v>4</v>
      </c>
      <c r="I1345" s="18">
        <v>1.2E-2</v>
      </c>
      <c r="J1345" s="16" t="s">
        <v>3195</v>
      </c>
      <c r="K1345" s="14" t="s">
        <v>17</v>
      </c>
      <c r="L1345" s="44">
        <v>527</v>
      </c>
    </row>
    <row r="1346" spans="1:12" ht="15" customHeight="1">
      <c r="A1346" s="14" t="s">
        <v>868</v>
      </c>
      <c r="B1346" s="22" t="s">
        <v>3115</v>
      </c>
      <c r="C1346" s="34" t="s">
        <v>3116</v>
      </c>
      <c r="D1346" s="33" t="s">
        <v>984</v>
      </c>
      <c r="E1346" s="15" t="s">
        <v>3117</v>
      </c>
      <c r="F1346" s="23" t="s">
        <v>3196</v>
      </c>
      <c r="G1346" s="16">
        <v>1</v>
      </c>
      <c r="H1346" s="17">
        <v>7</v>
      </c>
      <c r="I1346" s="18">
        <v>1.0999999999999999E-2</v>
      </c>
      <c r="J1346" s="16" t="s">
        <v>3197</v>
      </c>
      <c r="K1346" s="14" t="s">
        <v>17</v>
      </c>
      <c r="L1346" s="44">
        <v>660</v>
      </c>
    </row>
    <row r="1347" spans="1:12" ht="15" customHeight="1">
      <c r="A1347" s="14" t="s">
        <v>868</v>
      </c>
      <c r="B1347" s="22" t="s">
        <v>3115</v>
      </c>
      <c r="C1347" s="34" t="s">
        <v>3116</v>
      </c>
      <c r="D1347" s="33" t="s">
        <v>987</v>
      </c>
      <c r="E1347" s="15" t="s">
        <v>3117</v>
      </c>
      <c r="F1347" s="23" t="s">
        <v>3198</v>
      </c>
      <c r="G1347" s="16">
        <v>1</v>
      </c>
      <c r="H1347" s="17">
        <v>7</v>
      </c>
      <c r="I1347" s="18">
        <v>2.1999999999999999E-2</v>
      </c>
      <c r="J1347" s="16" t="s">
        <v>3199</v>
      </c>
      <c r="K1347" s="14" t="s">
        <v>17</v>
      </c>
      <c r="L1347" s="44">
        <v>935</v>
      </c>
    </row>
    <row r="1348" spans="1:12" ht="15" customHeight="1">
      <c r="A1348" s="14" t="s">
        <v>868</v>
      </c>
      <c r="B1348" s="22" t="s">
        <v>3200</v>
      </c>
      <c r="C1348" s="34" t="s">
        <v>3201</v>
      </c>
      <c r="D1348" s="33" t="s">
        <v>2651</v>
      </c>
      <c r="E1348" s="15" t="s">
        <v>328</v>
      </c>
      <c r="F1348" s="23" t="s">
        <v>3202</v>
      </c>
      <c r="G1348" s="16">
        <v>1</v>
      </c>
      <c r="H1348" s="17">
        <v>3</v>
      </c>
      <c r="I1348" s="18">
        <v>5.0000000000000001E-3</v>
      </c>
      <c r="J1348" s="16" t="s">
        <v>3203</v>
      </c>
      <c r="K1348" s="14" t="s">
        <v>17</v>
      </c>
      <c r="L1348" s="44">
        <v>302</v>
      </c>
    </row>
    <row r="1349" spans="1:12" ht="15" customHeight="1">
      <c r="A1349" s="14" t="s">
        <v>868</v>
      </c>
      <c r="B1349" s="22" t="s">
        <v>3200</v>
      </c>
      <c r="C1349" s="34" t="s">
        <v>3201</v>
      </c>
      <c r="D1349" s="33" t="s">
        <v>870</v>
      </c>
      <c r="E1349" s="15" t="s">
        <v>328</v>
      </c>
      <c r="F1349" s="23" t="s">
        <v>3204</v>
      </c>
      <c r="G1349" s="16">
        <v>1</v>
      </c>
      <c r="H1349" s="17">
        <v>3</v>
      </c>
      <c r="I1349" s="18">
        <v>8.0000000000000002E-3</v>
      </c>
      <c r="J1349" s="16" t="s">
        <v>3205</v>
      </c>
      <c r="K1349" s="14" t="s">
        <v>17</v>
      </c>
      <c r="L1349" s="44">
        <v>333</v>
      </c>
    </row>
    <row r="1350" spans="1:12" ht="15" customHeight="1">
      <c r="A1350" s="14" t="s">
        <v>868</v>
      </c>
      <c r="B1350" s="22" t="s">
        <v>3200</v>
      </c>
      <c r="C1350" s="34" t="s">
        <v>3201</v>
      </c>
      <c r="D1350" s="33" t="s">
        <v>873</v>
      </c>
      <c r="E1350" s="15" t="s">
        <v>328</v>
      </c>
      <c r="F1350" s="23" t="s">
        <v>3206</v>
      </c>
      <c r="G1350" s="16">
        <v>1</v>
      </c>
      <c r="H1350" s="17">
        <v>3</v>
      </c>
      <c r="I1350" s="18">
        <v>5.0000000000000001E-3</v>
      </c>
      <c r="J1350" s="16" t="s">
        <v>3207</v>
      </c>
      <c r="K1350" s="14" t="s">
        <v>17</v>
      </c>
      <c r="L1350" s="44">
        <v>347</v>
      </c>
    </row>
    <row r="1351" spans="1:12" ht="15" customHeight="1">
      <c r="A1351" s="14" t="s">
        <v>868</v>
      </c>
      <c r="B1351" s="22" t="s">
        <v>3200</v>
      </c>
      <c r="C1351" s="34" t="s">
        <v>3201</v>
      </c>
      <c r="D1351" s="33" t="s">
        <v>876</v>
      </c>
      <c r="E1351" s="15" t="s">
        <v>328</v>
      </c>
      <c r="F1351" s="23" t="s">
        <v>3208</v>
      </c>
      <c r="G1351" s="16">
        <v>1</v>
      </c>
      <c r="H1351" s="17">
        <v>3</v>
      </c>
      <c r="I1351" s="18">
        <v>5.0000000000000001E-3</v>
      </c>
      <c r="J1351" s="16" t="s">
        <v>3209</v>
      </c>
      <c r="K1351" s="14" t="s">
        <v>17</v>
      </c>
      <c r="L1351" s="44">
        <v>381</v>
      </c>
    </row>
    <row r="1352" spans="1:12" ht="15" customHeight="1">
      <c r="A1352" s="14" t="s">
        <v>868</v>
      </c>
      <c r="B1352" s="22" t="s">
        <v>3200</v>
      </c>
      <c r="C1352" s="34" t="s">
        <v>3201</v>
      </c>
      <c r="D1352" s="33" t="s">
        <v>879</v>
      </c>
      <c r="E1352" s="15" t="s">
        <v>328</v>
      </c>
      <c r="F1352" s="23" t="s">
        <v>3210</v>
      </c>
      <c r="G1352" s="16">
        <v>1</v>
      </c>
      <c r="H1352" s="17">
        <v>3</v>
      </c>
      <c r="I1352" s="18">
        <v>5.0000000000000001E-3</v>
      </c>
      <c r="J1352" s="16" t="s">
        <v>3211</v>
      </c>
      <c r="K1352" s="14" t="s">
        <v>17</v>
      </c>
      <c r="L1352" s="44">
        <v>390</v>
      </c>
    </row>
    <row r="1353" spans="1:12" ht="15" customHeight="1">
      <c r="A1353" s="14" t="s">
        <v>868</v>
      </c>
      <c r="B1353" s="22" t="s">
        <v>3200</v>
      </c>
      <c r="C1353" s="34" t="s">
        <v>3201</v>
      </c>
      <c r="D1353" s="33" t="s">
        <v>882</v>
      </c>
      <c r="E1353" s="15" t="s">
        <v>328</v>
      </c>
      <c r="F1353" s="23" t="s">
        <v>3212</v>
      </c>
      <c r="G1353" s="16">
        <v>1</v>
      </c>
      <c r="H1353" s="17">
        <v>3</v>
      </c>
      <c r="I1353" s="18">
        <v>8.9999999999999993E-3</v>
      </c>
      <c r="J1353" s="16" t="s">
        <v>3213</v>
      </c>
      <c r="K1353" s="14" t="s">
        <v>17</v>
      </c>
      <c r="L1353" s="44">
        <v>388</v>
      </c>
    </row>
    <row r="1354" spans="1:12" ht="15" customHeight="1">
      <c r="A1354" s="14" t="s">
        <v>868</v>
      </c>
      <c r="B1354" s="22" t="s">
        <v>3200</v>
      </c>
      <c r="C1354" s="34" t="s">
        <v>3201</v>
      </c>
      <c r="D1354" s="33" t="s">
        <v>3214</v>
      </c>
      <c r="E1354" s="15" t="s">
        <v>328</v>
      </c>
      <c r="F1354" s="23" t="s">
        <v>3215</v>
      </c>
      <c r="G1354" s="16">
        <v>1</v>
      </c>
      <c r="H1354" s="17">
        <v>4</v>
      </c>
      <c r="I1354" s="18">
        <v>6.0000000000000001E-3</v>
      </c>
      <c r="J1354" s="16" t="s">
        <v>3216</v>
      </c>
      <c r="K1354" s="14" t="s">
        <v>17</v>
      </c>
      <c r="L1354" s="44">
        <v>392</v>
      </c>
    </row>
    <row r="1355" spans="1:12" ht="15" customHeight="1">
      <c r="A1355" s="14" t="s">
        <v>868</v>
      </c>
      <c r="B1355" s="22" t="s">
        <v>3200</v>
      </c>
      <c r="C1355" s="34" t="s">
        <v>3201</v>
      </c>
      <c r="D1355" s="33" t="s">
        <v>888</v>
      </c>
      <c r="E1355" s="15" t="s">
        <v>328</v>
      </c>
      <c r="F1355" s="23" t="s">
        <v>3217</v>
      </c>
      <c r="G1355" s="16">
        <v>1</v>
      </c>
      <c r="H1355" s="17">
        <v>4</v>
      </c>
      <c r="I1355" s="18">
        <v>6.0000000000000001E-3</v>
      </c>
      <c r="J1355" s="16" t="s">
        <v>3218</v>
      </c>
      <c r="K1355" s="14" t="s">
        <v>17</v>
      </c>
      <c r="L1355" s="44">
        <v>424</v>
      </c>
    </row>
    <row r="1356" spans="1:12" ht="15" customHeight="1">
      <c r="A1356" s="14" t="s">
        <v>868</v>
      </c>
      <c r="B1356" s="22" t="s">
        <v>3200</v>
      </c>
      <c r="C1356" s="34" t="s">
        <v>3201</v>
      </c>
      <c r="D1356" s="33" t="s">
        <v>891</v>
      </c>
      <c r="E1356" s="15" t="s">
        <v>328</v>
      </c>
      <c r="F1356" s="23" t="s">
        <v>3219</v>
      </c>
      <c r="G1356" s="16">
        <v>1</v>
      </c>
      <c r="H1356" s="17">
        <v>4</v>
      </c>
      <c r="I1356" s="18">
        <v>6.0000000000000001E-3</v>
      </c>
      <c r="J1356" s="16" t="s">
        <v>3220</v>
      </c>
      <c r="K1356" s="14" t="s">
        <v>17</v>
      </c>
      <c r="L1356" s="44">
        <v>442</v>
      </c>
    </row>
    <row r="1357" spans="1:12" ht="15" customHeight="1">
      <c r="A1357" s="14" t="s">
        <v>868</v>
      </c>
      <c r="B1357" s="22" t="s">
        <v>3200</v>
      </c>
      <c r="C1357" s="34" t="s">
        <v>3201</v>
      </c>
      <c r="D1357" s="33" t="s">
        <v>894</v>
      </c>
      <c r="E1357" s="15" t="s">
        <v>328</v>
      </c>
      <c r="F1357" s="23" t="s">
        <v>3221</v>
      </c>
      <c r="G1357" s="16">
        <v>1</v>
      </c>
      <c r="H1357" s="17">
        <v>3</v>
      </c>
      <c r="I1357" s="18">
        <v>6.0000000000000001E-3</v>
      </c>
      <c r="J1357" s="16" t="s">
        <v>3222</v>
      </c>
      <c r="K1357" s="14" t="s">
        <v>17</v>
      </c>
      <c r="L1357" s="44">
        <v>476</v>
      </c>
    </row>
    <row r="1358" spans="1:12" ht="15" customHeight="1">
      <c r="A1358" s="14" t="s">
        <v>868</v>
      </c>
      <c r="B1358" s="22" t="s">
        <v>3200</v>
      </c>
      <c r="C1358" s="34" t="s">
        <v>3201</v>
      </c>
      <c r="D1358" s="33" t="s">
        <v>897</v>
      </c>
      <c r="E1358" s="15" t="s">
        <v>328</v>
      </c>
      <c r="F1358" s="23" t="s">
        <v>3223</v>
      </c>
      <c r="G1358" s="16">
        <v>1</v>
      </c>
      <c r="H1358" s="17">
        <v>4</v>
      </c>
      <c r="I1358" s="18">
        <v>6.0000000000000001E-3</v>
      </c>
      <c r="J1358" s="16" t="s">
        <v>3224</v>
      </c>
      <c r="K1358" s="14" t="s">
        <v>17</v>
      </c>
      <c r="L1358" s="44">
        <v>480</v>
      </c>
    </row>
    <row r="1359" spans="1:12" ht="15" customHeight="1">
      <c r="A1359" s="14" t="s">
        <v>868</v>
      </c>
      <c r="B1359" s="22" t="s">
        <v>3200</v>
      </c>
      <c r="C1359" s="34" t="s">
        <v>3201</v>
      </c>
      <c r="D1359" s="33" t="s">
        <v>900</v>
      </c>
      <c r="E1359" s="15" t="s">
        <v>328</v>
      </c>
      <c r="F1359" s="23" t="s">
        <v>3225</v>
      </c>
      <c r="G1359" s="16">
        <v>1</v>
      </c>
      <c r="H1359" s="17">
        <v>4</v>
      </c>
      <c r="I1359" s="18">
        <v>1.2E-2</v>
      </c>
      <c r="J1359" s="16" t="s">
        <v>3226</v>
      </c>
      <c r="K1359" s="14" t="s">
        <v>17</v>
      </c>
      <c r="L1359" s="44">
        <v>534</v>
      </c>
    </row>
    <row r="1360" spans="1:12" ht="15" customHeight="1">
      <c r="A1360" s="14" t="s">
        <v>868</v>
      </c>
      <c r="B1360" s="22" t="s">
        <v>3200</v>
      </c>
      <c r="C1360" s="34" t="s">
        <v>3201</v>
      </c>
      <c r="D1360" s="33" t="s">
        <v>903</v>
      </c>
      <c r="E1360" s="15" t="s">
        <v>328</v>
      </c>
      <c r="F1360" s="23" t="s">
        <v>3227</v>
      </c>
      <c r="G1360" s="16">
        <v>1</v>
      </c>
      <c r="H1360" s="17">
        <v>5</v>
      </c>
      <c r="I1360" s="18">
        <v>8.0000000000000002E-3</v>
      </c>
      <c r="J1360" s="16" t="s">
        <v>3228</v>
      </c>
      <c r="K1360" s="14" t="s">
        <v>17</v>
      </c>
      <c r="L1360" s="44">
        <v>482</v>
      </c>
    </row>
    <row r="1361" spans="1:12" ht="15" customHeight="1">
      <c r="A1361" s="14" t="s">
        <v>868</v>
      </c>
      <c r="B1361" s="22" t="s">
        <v>3200</v>
      </c>
      <c r="C1361" s="34" t="s">
        <v>3201</v>
      </c>
      <c r="D1361" s="33" t="s">
        <v>3229</v>
      </c>
      <c r="E1361" s="15" t="s">
        <v>328</v>
      </c>
      <c r="F1361" s="23" t="s">
        <v>3230</v>
      </c>
      <c r="G1361" s="16">
        <v>1</v>
      </c>
      <c r="H1361" s="17">
        <v>5</v>
      </c>
      <c r="I1361" s="18">
        <v>8.0000000000000002E-3</v>
      </c>
      <c r="J1361" s="16" t="s">
        <v>3231</v>
      </c>
      <c r="K1361" s="14" t="s">
        <v>17</v>
      </c>
      <c r="L1361" s="44">
        <v>512</v>
      </c>
    </row>
    <row r="1362" spans="1:12" ht="15" customHeight="1">
      <c r="A1362" s="14" t="s">
        <v>868</v>
      </c>
      <c r="B1362" s="22" t="s">
        <v>3200</v>
      </c>
      <c r="C1362" s="34" t="s">
        <v>3201</v>
      </c>
      <c r="D1362" s="33" t="s">
        <v>909</v>
      </c>
      <c r="E1362" s="15" t="s">
        <v>328</v>
      </c>
      <c r="F1362" s="23" t="s">
        <v>3232</v>
      </c>
      <c r="G1362" s="16">
        <v>1</v>
      </c>
      <c r="H1362" s="17">
        <v>5</v>
      </c>
      <c r="I1362" s="18">
        <v>8.0000000000000002E-3</v>
      </c>
      <c r="J1362" s="16" t="s">
        <v>3233</v>
      </c>
      <c r="K1362" s="14" t="s">
        <v>17</v>
      </c>
      <c r="L1362" s="44">
        <v>534</v>
      </c>
    </row>
    <row r="1363" spans="1:12" ht="15" customHeight="1">
      <c r="A1363" s="14" t="s">
        <v>868</v>
      </c>
      <c r="B1363" s="22" t="s">
        <v>3200</v>
      </c>
      <c r="C1363" s="34" t="s">
        <v>3201</v>
      </c>
      <c r="D1363" s="33" t="s">
        <v>912</v>
      </c>
      <c r="E1363" s="15" t="s">
        <v>328</v>
      </c>
      <c r="F1363" s="23" t="s">
        <v>3234</v>
      </c>
      <c r="G1363" s="16">
        <v>1</v>
      </c>
      <c r="H1363" s="17">
        <v>5</v>
      </c>
      <c r="I1363" s="18">
        <v>8.0000000000000002E-3</v>
      </c>
      <c r="J1363" s="16" t="s">
        <v>3235</v>
      </c>
      <c r="K1363" s="14" t="s">
        <v>17</v>
      </c>
      <c r="L1363" s="44">
        <v>565</v>
      </c>
    </row>
    <row r="1364" spans="1:12" ht="15" customHeight="1">
      <c r="A1364" s="14" t="s">
        <v>868</v>
      </c>
      <c r="B1364" s="22" t="s">
        <v>3200</v>
      </c>
      <c r="C1364" s="34" t="s">
        <v>3201</v>
      </c>
      <c r="D1364" s="33" t="s">
        <v>915</v>
      </c>
      <c r="E1364" s="15" t="s">
        <v>328</v>
      </c>
      <c r="F1364" s="23" t="s">
        <v>3236</v>
      </c>
      <c r="G1364" s="16">
        <v>1</v>
      </c>
      <c r="H1364" s="17">
        <v>5</v>
      </c>
      <c r="I1364" s="18">
        <v>8.0000000000000002E-3</v>
      </c>
      <c r="J1364" s="16" t="s">
        <v>3237</v>
      </c>
      <c r="K1364" s="14" t="s">
        <v>17</v>
      </c>
      <c r="L1364" s="44">
        <v>561</v>
      </c>
    </row>
    <row r="1365" spans="1:12" ht="15" customHeight="1">
      <c r="A1365" s="14" t="s">
        <v>868</v>
      </c>
      <c r="B1365" s="22" t="s">
        <v>3200</v>
      </c>
      <c r="C1365" s="34" t="s">
        <v>3201</v>
      </c>
      <c r="D1365" s="33" t="s">
        <v>918</v>
      </c>
      <c r="E1365" s="15" t="s">
        <v>328</v>
      </c>
      <c r="F1365" s="23" t="s">
        <v>3238</v>
      </c>
      <c r="G1365" s="16">
        <v>1</v>
      </c>
      <c r="H1365" s="17">
        <v>5</v>
      </c>
      <c r="I1365" s="18">
        <v>1.4999999999999999E-2</v>
      </c>
      <c r="J1365" s="16" t="s">
        <v>3239</v>
      </c>
      <c r="K1365" s="14" t="s">
        <v>17</v>
      </c>
      <c r="L1365" s="44">
        <v>671</v>
      </c>
    </row>
    <row r="1366" spans="1:12" ht="15" customHeight="1">
      <c r="A1366" s="14" t="s">
        <v>868</v>
      </c>
      <c r="B1366" s="22" t="s">
        <v>3200</v>
      </c>
      <c r="C1366" s="34" t="s">
        <v>3201</v>
      </c>
      <c r="D1366" s="33" t="s">
        <v>3240</v>
      </c>
      <c r="E1366" s="15" t="s">
        <v>328</v>
      </c>
      <c r="F1366" s="23" t="s">
        <v>3241</v>
      </c>
      <c r="G1366" s="16">
        <v>1</v>
      </c>
      <c r="H1366" s="17">
        <v>6</v>
      </c>
      <c r="I1366" s="18">
        <v>8.9999999999999993E-3</v>
      </c>
      <c r="J1366" s="16" t="s">
        <v>3242</v>
      </c>
      <c r="K1366" s="14" t="s">
        <v>17</v>
      </c>
      <c r="L1366" s="44">
        <v>534</v>
      </c>
    </row>
    <row r="1367" spans="1:12" ht="15" customHeight="1">
      <c r="A1367" s="14" t="s">
        <v>868</v>
      </c>
      <c r="B1367" s="22" t="s">
        <v>3200</v>
      </c>
      <c r="C1367" s="34" t="s">
        <v>3201</v>
      </c>
      <c r="D1367" s="33" t="s">
        <v>924</v>
      </c>
      <c r="E1367" s="15" t="s">
        <v>328</v>
      </c>
      <c r="F1367" s="23" t="s">
        <v>3243</v>
      </c>
      <c r="G1367" s="16">
        <v>1</v>
      </c>
      <c r="H1367" s="17">
        <v>6</v>
      </c>
      <c r="I1367" s="18">
        <v>8.9999999999999993E-3</v>
      </c>
      <c r="J1367" s="16" t="s">
        <v>3244</v>
      </c>
      <c r="K1367" s="14" t="s">
        <v>17</v>
      </c>
      <c r="L1367" s="44">
        <v>645</v>
      </c>
    </row>
    <row r="1368" spans="1:12" ht="15" customHeight="1">
      <c r="A1368" s="14" t="s">
        <v>868</v>
      </c>
      <c r="B1368" s="22" t="s">
        <v>3200</v>
      </c>
      <c r="C1368" s="34" t="s">
        <v>3201</v>
      </c>
      <c r="D1368" s="33" t="s">
        <v>927</v>
      </c>
      <c r="E1368" s="15" t="s">
        <v>328</v>
      </c>
      <c r="F1368" s="23" t="s">
        <v>3245</v>
      </c>
      <c r="G1368" s="16">
        <v>1</v>
      </c>
      <c r="H1368" s="17">
        <v>6</v>
      </c>
      <c r="I1368" s="18">
        <v>8.9999999999999993E-3</v>
      </c>
      <c r="J1368" s="16" t="s">
        <v>3246</v>
      </c>
      <c r="K1368" s="14" t="s">
        <v>17</v>
      </c>
      <c r="L1368" s="44">
        <v>626</v>
      </c>
    </row>
    <row r="1369" spans="1:12" ht="15" customHeight="1">
      <c r="A1369" s="14" t="s">
        <v>868</v>
      </c>
      <c r="B1369" s="22" t="s">
        <v>3200</v>
      </c>
      <c r="C1369" s="34" t="s">
        <v>3201</v>
      </c>
      <c r="D1369" s="33" t="s">
        <v>930</v>
      </c>
      <c r="E1369" s="15" t="s">
        <v>328</v>
      </c>
      <c r="F1369" s="23" t="s">
        <v>3247</v>
      </c>
      <c r="G1369" s="16">
        <v>1</v>
      </c>
      <c r="H1369" s="17">
        <v>6</v>
      </c>
      <c r="I1369" s="18">
        <v>8.9999999999999993E-3</v>
      </c>
      <c r="J1369" s="16" t="s">
        <v>3248</v>
      </c>
      <c r="K1369" s="14" t="s">
        <v>17</v>
      </c>
      <c r="L1369" s="44">
        <v>658</v>
      </c>
    </row>
    <row r="1370" spans="1:12" ht="15" customHeight="1">
      <c r="A1370" s="14" t="s">
        <v>868</v>
      </c>
      <c r="B1370" s="22" t="s">
        <v>3200</v>
      </c>
      <c r="C1370" s="34" t="s">
        <v>3201</v>
      </c>
      <c r="D1370" s="33" t="s">
        <v>933</v>
      </c>
      <c r="E1370" s="15" t="s">
        <v>328</v>
      </c>
      <c r="F1370" s="23" t="s">
        <v>3249</v>
      </c>
      <c r="G1370" s="16">
        <v>1</v>
      </c>
      <c r="H1370" s="17">
        <v>6</v>
      </c>
      <c r="I1370" s="18">
        <v>8.9999999999999993E-3</v>
      </c>
      <c r="J1370" s="16" t="s">
        <v>3250</v>
      </c>
      <c r="K1370" s="14" t="s">
        <v>17</v>
      </c>
      <c r="L1370" s="44">
        <v>649</v>
      </c>
    </row>
    <row r="1371" spans="1:12" ht="15" customHeight="1">
      <c r="A1371" s="14" t="s">
        <v>868</v>
      </c>
      <c r="B1371" s="22" t="s">
        <v>3200</v>
      </c>
      <c r="C1371" s="34" t="s">
        <v>3201</v>
      </c>
      <c r="D1371" s="33" t="s">
        <v>936</v>
      </c>
      <c r="E1371" s="15" t="s">
        <v>328</v>
      </c>
      <c r="F1371" s="23" t="s">
        <v>3251</v>
      </c>
      <c r="G1371" s="16">
        <v>1</v>
      </c>
      <c r="H1371" s="17">
        <v>6</v>
      </c>
      <c r="I1371" s="18">
        <v>1.4E-2</v>
      </c>
      <c r="J1371" s="16" t="s">
        <v>3252</v>
      </c>
      <c r="K1371" s="14" t="s">
        <v>17</v>
      </c>
      <c r="L1371" s="44">
        <v>750</v>
      </c>
    </row>
    <row r="1372" spans="1:12" ht="15" customHeight="1">
      <c r="A1372" s="14" t="s">
        <v>868</v>
      </c>
      <c r="B1372" s="22" t="s">
        <v>3200</v>
      </c>
      <c r="C1372" s="34" t="s">
        <v>3201</v>
      </c>
      <c r="D1372" s="33" t="s">
        <v>3253</v>
      </c>
      <c r="E1372" s="15" t="s">
        <v>328</v>
      </c>
      <c r="F1372" s="23" t="s">
        <v>3254</v>
      </c>
      <c r="G1372" s="16">
        <v>1</v>
      </c>
      <c r="H1372" s="17">
        <v>8</v>
      </c>
      <c r="I1372" s="18">
        <v>1.0999999999999999E-2</v>
      </c>
      <c r="J1372" s="16" t="s">
        <v>3255</v>
      </c>
      <c r="K1372" s="14" t="s">
        <v>17</v>
      </c>
      <c r="L1372" s="44">
        <v>657</v>
      </c>
    </row>
    <row r="1373" spans="1:12" ht="15" customHeight="1">
      <c r="A1373" s="14" t="s">
        <v>868</v>
      </c>
      <c r="B1373" s="22" t="s">
        <v>3200</v>
      </c>
      <c r="C1373" s="34" t="s">
        <v>3201</v>
      </c>
      <c r="D1373" s="33" t="s">
        <v>942</v>
      </c>
      <c r="E1373" s="15" t="s">
        <v>328</v>
      </c>
      <c r="F1373" s="23" t="s">
        <v>3256</v>
      </c>
      <c r="G1373" s="16">
        <v>1</v>
      </c>
      <c r="H1373" s="17">
        <v>8</v>
      </c>
      <c r="I1373" s="18">
        <v>1.0999999999999999E-2</v>
      </c>
      <c r="J1373" s="16" t="s">
        <v>3257</v>
      </c>
      <c r="K1373" s="14" t="s">
        <v>17</v>
      </c>
      <c r="L1373" s="44">
        <v>822</v>
      </c>
    </row>
    <row r="1374" spans="1:12" ht="15" customHeight="1">
      <c r="A1374" s="14" t="s">
        <v>868</v>
      </c>
      <c r="B1374" s="22" t="s">
        <v>3200</v>
      </c>
      <c r="C1374" s="34" t="s">
        <v>3201</v>
      </c>
      <c r="D1374" s="33" t="s">
        <v>945</v>
      </c>
      <c r="E1374" s="15" t="s">
        <v>328</v>
      </c>
      <c r="F1374" s="23" t="s">
        <v>3258</v>
      </c>
      <c r="G1374" s="16">
        <v>1</v>
      </c>
      <c r="H1374" s="17">
        <v>8</v>
      </c>
      <c r="I1374" s="18">
        <v>1.2999999999999999E-2</v>
      </c>
      <c r="J1374" s="16" t="s">
        <v>3259</v>
      </c>
      <c r="K1374" s="14" t="s">
        <v>17</v>
      </c>
      <c r="L1374" s="44">
        <v>813</v>
      </c>
    </row>
    <row r="1375" spans="1:12" ht="15" customHeight="1">
      <c r="A1375" s="14" t="s">
        <v>868</v>
      </c>
      <c r="B1375" s="22" t="s">
        <v>3200</v>
      </c>
      <c r="C1375" s="34" t="s">
        <v>3201</v>
      </c>
      <c r="D1375" s="33" t="s">
        <v>948</v>
      </c>
      <c r="E1375" s="15" t="s">
        <v>328</v>
      </c>
      <c r="F1375" s="23" t="s">
        <v>3260</v>
      </c>
      <c r="G1375" s="16">
        <v>1</v>
      </c>
      <c r="H1375" s="17">
        <v>8</v>
      </c>
      <c r="I1375" s="18">
        <v>1.2999999999999999E-2</v>
      </c>
      <c r="J1375" s="16" t="s">
        <v>3261</v>
      </c>
      <c r="K1375" s="14" t="s">
        <v>17</v>
      </c>
      <c r="L1375" s="44">
        <v>843</v>
      </c>
    </row>
    <row r="1376" spans="1:12" ht="15" customHeight="1">
      <c r="A1376" s="14" t="s">
        <v>868</v>
      </c>
      <c r="B1376" s="22" t="s">
        <v>3200</v>
      </c>
      <c r="C1376" s="34" t="s">
        <v>3201</v>
      </c>
      <c r="D1376" s="33" t="s">
        <v>951</v>
      </c>
      <c r="E1376" s="15" t="s">
        <v>328</v>
      </c>
      <c r="F1376" s="23" t="s">
        <v>3262</v>
      </c>
      <c r="G1376" s="16">
        <v>1</v>
      </c>
      <c r="H1376" s="17">
        <v>8</v>
      </c>
      <c r="I1376" s="18">
        <v>1.2999999999999999E-2</v>
      </c>
      <c r="J1376" s="16" t="s">
        <v>3263</v>
      </c>
      <c r="K1376" s="14" t="s">
        <v>17</v>
      </c>
      <c r="L1376" s="44">
        <v>825</v>
      </c>
    </row>
    <row r="1377" spans="1:12" ht="15" customHeight="1">
      <c r="A1377" s="14" t="s">
        <v>868</v>
      </c>
      <c r="B1377" s="22" t="s">
        <v>3200</v>
      </c>
      <c r="C1377" s="34" t="s">
        <v>3201</v>
      </c>
      <c r="D1377" s="33" t="s">
        <v>954</v>
      </c>
      <c r="E1377" s="15" t="s">
        <v>328</v>
      </c>
      <c r="F1377" s="23" t="s">
        <v>3264</v>
      </c>
      <c r="G1377" s="16">
        <v>1</v>
      </c>
      <c r="H1377" s="17">
        <v>7</v>
      </c>
      <c r="I1377" s="18">
        <v>1.9E-2</v>
      </c>
      <c r="J1377" s="16" t="s">
        <v>3265</v>
      </c>
      <c r="K1377" s="14" t="s">
        <v>17</v>
      </c>
      <c r="L1377" s="44">
        <v>1036</v>
      </c>
    </row>
    <row r="1378" spans="1:12" ht="15" customHeight="1">
      <c r="A1378" s="14" t="s">
        <v>868</v>
      </c>
      <c r="B1378" s="22" t="s">
        <v>3200</v>
      </c>
      <c r="C1378" s="34" t="s">
        <v>3201</v>
      </c>
      <c r="D1378" s="33" t="s">
        <v>957</v>
      </c>
      <c r="E1378" s="15" t="s">
        <v>328</v>
      </c>
      <c r="F1378" s="23" t="s">
        <v>3266</v>
      </c>
      <c r="G1378" s="16">
        <v>1</v>
      </c>
      <c r="H1378" s="17">
        <v>4</v>
      </c>
      <c r="I1378" s="18">
        <v>7.0000000000000001E-3</v>
      </c>
      <c r="J1378" s="16" t="s">
        <v>3267</v>
      </c>
      <c r="K1378" s="14" t="s">
        <v>17</v>
      </c>
      <c r="L1378" s="44">
        <v>438</v>
      </c>
    </row>
    <row r="1379" spans="1:12" ht="15" customHeight="1">
      <c r="A1379" s="14" t="s">
        <v>868</v>
      </c>
      <c r="B1379" s="22" t="s">
        <v>3200</v>
      </c>
      <c r="C1379" s="34" t="s">
        <v>3201</v>
      </c>
      <c r="D1379" s="33" t="s">
        <v>960</v>
      </c>
      <c r="E1379" s="15" t="s">
        <v>328</v>
      </c>
      <c r="F1379" s="23" t="s">
        <v>3268</v>
      </c>
      <c r="G1379" s="16">
        <v>1</v>
      </c>
      <c r="H1379" s="17">
        <v>1</v>
      </c>
      <c r="I1379" s="18">
        <v>2E-3</v>
      </c>
      <c r="J1379" s="16" t="s">
        <v>3269</v>
      </c>
      <c r="K1379" s="14" t="s">
        <v>17</v>
      </c>
      <c r="L1379" s="44">
        <v>134</v>
      </c>
    </row>
    <row r="1380" spans="1:12" ht="15" customHeight="1">
      <c r="A1380" s="14" t="s">
        <v>868</v>
      </c>
      <c r="B1380" s="22" t="s">
        <v>3200</v>
      </c>
      <c r="C1380" s="34" t="s">
        <v>3201</v>
      </c>
      <c r="D1380" s="33" t="s">
        <v>963</v>
      </c>
      <c r="E1380" s="15" t="s">
        <v>328</v>
      </c>
      <c r="F1380" s="23" t="s">
        <v>3270</v>
      </c>
      <c r="G1380" s="16">
        <v>1</v>
      </c>
      <c r="H1380" s="17">
        <v>2</v>
      </c>
      <c r="I1380" s="18">
        <v>2E-3</v>
      </c>
      <c r="J1380" s="16" t="s">
        <v>3271</v>
      </c>
      <c r="K1380" s="14" t="s">
        <v>17</v>
      </c>
      <c r="L1380" s="44">
        <v>168</v>
      </c>
    </row>
    <row r="1381" spans="1:12" ht="15" customHeight="1">
      <c r="A1381" s="14" t="s">
        <v>868</v>
      </c>
      <c r="B1381" s="22" t="s">
        <v>3200</v>
      </c>
      <c r="C1381" s="34" t="s">
        <v>3201</v>
      </c>
      <c r="D1381" s="33" t="s">
        <v>966</v>
      </c>
      <c r="E1381" s="15" t="s">
        <v>328</v>
      </c>
      <c r="F1381" s="23" t="s">
        <v>3272</v>
      </c>
      <c r="G1381" s="16">
        <v>1</v>
      </c>
      <c r="H1381" s="17">
        <v>3</v>
      </c>
      <c r="I1381" s="18">
        <v>4.0000000000000001E-3</v>
      </c>
      <c r="J1381" s="16" t="s">
        <v>3273</v>
      </c>
      <c r="K1381" s="14" t="s">
        <v>17</v>
      </c>
      <c r="L1381" s="44">
        <v>276</v>
      </c>
    </row>
    <row r="1382" spans="1:12" ht="15" customHeight="1">
      <c r="A1382" s="14" t="s">
        <v>868</v>
      </c>
      <c r="B1382" s="22" t="s">
        <v>3200</v>
      </c>
      <c r="C1382" s="34" t="s">
        <v>3201</v>
      </c>
      <c r="D1382" s="33" t="s">
        <v>969</v>
      </c>
      <c r="E1382" s="15" t="s">
        <v>328</v>
      </c>
      <c r="F1382" s="23" t="s">
        <v>3274</v>
      </c>
      <c r="G1382" s="16">
        <v>1</v>
      </c>
      <c r="H1382" s="17">
        <v>3</v>
      </c>
      <c r="I1382" s="18">
        <v>8.0000000000000002E-3</v>
      </c>
      <c r="J1382" s="16" t="s">
        <v>3275</v>
      </c>
      <c r="K1382" s="14" t="s">
        <v>17</v>
      </c>
      <c r="L1382" s="44">
        <v>344</v>
      </c>
    </row>
    <row r="1383" spans="1:12" ht="15" customHeight="1">
      <c r="A1383" s="14" t="s">
        <v>868</v>
      </c>
      <c r="B1383" s="22" t="s">
        <v>3200</v>
      </c>
      <c r="C1383" s="34" t="s">
        <v>3201</v>
      </c>
      <c r="D1383" s="33" t="s">
        <v>972</v>
      </c>
      <c r="E1383" s="15" t="s">
        <v>328</v>
      </c>
      <c r="F1383" s="23" t="s">
        <v>3276</v>
      </c>
      <c r="G1383" s="16">
        <v>1</v>
      </c>
      <c r="H1383" s="17">
        <v>3</v>
      </c>
      <c r="I1383" s="18">
        <v>5.0000000000000001E-3</v>
      </c>
      <c r="J1383" s="16" t="s">
        <v>3277</v>
      </c>
      <c r="K1383" s="14" t="s">
        <v>17</v>
      </c>
      <c r="L1383" s="44">
        <v>325</v>
      </c>
    </row>
    <row r="1384" spans="1:12" ht="15" customHeight="1">
      <c r="A1384" s="14" t="s">
        <v>868</v>
      </c>
      <c r="B1384" s="22" t="s">
        <v>3200</v>
      </c>
      <c r="C1384" s="34" t="s">
        <v>3201</v>
      </c>
      <c r="D1384" s="33" t="s">
        <v>975</v>
      </c>
      <c r="E1384" s="15" t="s">
        <v>328</v>
      </c>
      <c r="F1384" s="23" t="s">
        <v>3278</v>
      </c>
      <c r="G1384" s="16">
        <v>1</v>
      </c>
      <c r="H1384" s="17">
        <v>3</v>
      </c>
      <c r="I1384" s="18">
        <v>8.9999999999999993E-3</v>
      </c>
      <c r="J1384" s="16" t="s">
        <v>3279</v>
      </c>
      <c r="K1384" s="14" t="s">
        <v>17</v>
      </c>
      <c r="L1384" s="44">
        <v>406</v>
      </c>
    </row>
    <row r="1385" spans="1:12" ht="15" customHeight="1">
      <c r="A1385" s="14" t="s">
        <v>868</v>
      </c>
      <c r="B1385" s="22" t="s">
        <v>3200</v>
      </c>
      <c r="C1385" s="34" t="s">
        <v>3201</v>
      </c>
      <c r="D1385" s="33" t="s">
        <v>978</v>
      </c>
      <c r="E1385" s="15" t="s">
        <v>328</v>
      </c>
      <c r="F1385" s="23" t="s">
        <v>3280</v>
      </c>
      <c r="G1385" s="16">
        <v>1</v>
      </c>
      <c r="H1385" s="17">
        <v>4</v>
      </c>
      <c r="I1385" s="18">
        <v>6.0000000000000001E-3</v>
      </c>
      <c r="J1385" s="16" t="s">
        <v>3281</v>
      </c>
      <c r="K1385" s="14" t="s">
        <v>17</v>
      </c>
      <c r="L1385" s="44">
        <v>415</v>
      </c>
    </row>
    <row r="1386" spans="1:12" ht="15" customHeight="1">
      <c r="A1386" s="14" t="s">
        <v>868</v>
      </c>
      <c r="B1386" s="22" t="s">
        <v>3200</v>
      </c>
      <c r="C1386" s="34" t="s">
        <v>3201</v>
      </c>
      <c r="D1386" s="33" t="s">
        <v>981</v>
      </c>
      <c r="E1386" s="15" t="s">
        <v>328</v>
      </c>
      <c r="F1386" s="23" t="s">
        <v>3282</v>
      </c>
      <c r="G1386" s="16">
        <v>1</v>
      </c>
      <c r="H1386" s="17">
        <v>4</v>
      </c>
      <c r="I1386" s="18">
        <v>1.2E-2</v>
      </c>
      <c r="J1386" s="16" t="s">
        <v>3283</v>
      </c>
      <c r="K1386" s="14" t="s">
        <v>17</v>
      </c>
      <c r="L1386" s="44">
        <v>532</v>
      </c>
    </row>
    <row r="1387" spans="1:12" ht="15" customHeight="1">
      <c r="A1387" s="14" t="s">
        <v>868</v>
      </c>
      <c r="B1387" s="22" t="s">
        <v>3200</v>
      </c>
      <c r="C1387" s="34" t="s">
        <v>3201</v>
      </c>
      <c r="D1387" s="33" t="s">
        <v>984</v>
      </c>
      <c r="E1387" s="15" t="s">
        <v>328</v>
      </c>
      <c r="F1387" s="23" t="s">
        <v>3284</v>
      </c>
      <c r="G1387" s="16">
        <v>1</v>
      </c>
      <c r="H1387" s="17">
        <v>7</v>
      </c>
      <c r="I1387" s="18">
        <v>1.0999999999999999E-2</v>
      </c>
      <c r="J1387" s="16" t="s">
        <v>3285</v>
      </c>
      <c r="K1387" s="14" t="s">
        <v>17</v>
      </c>
      <c r="L1387" s="44">
        <v>678</v>
      </c>
    </row>
    <row r="1388" spans="1:12" ht="15" customHeight="1">
      <c r="A1388" s="14" t="s">
        <v>868</v>
      </c>
      <c r="B1388" s="22" t="s">
        <v>3200</v>
      </c>
      <c r="C1388" s="34" t="s">
        <v>3201</v>
      </c>
      <c r="D1388" s="33" t="s">
        <v>987</v>
      </c>
      <c r="E1388" s="15" t="s">
        <v>328</v>
      </c>
      <c r="F1388" s="23" t="s">
        <v>3286</v>
      </c>
      <c r="G1388" s="16">
        <v>1</v>
      </c>
      <c r="H1388" s="17">
        <v>7</v>
      </c>
      <c r="I1388" s="18">
        <v>2.1999999999999999E-2</v>
      </c>
      <c r="J1388" s="16" t="s">
        <v>3287</v>
      </c>
      <c r="K1388" s="14" t="s">
        <v>17</v>
      </c>
      <c r="L1388" s="44">
        <v>991</v>
      </c>
    </row>
    <row r="1389" spans="1:12" ht="15" customHeight="1">
      <c r="A1389" s="15" t="s">
        <v>24</v>
      </c>
      <c r="B1389" s="24" t="s">
        <v>3288</v>
      </c>
      <c r="C1389" s="24" t="s">
        <v>3289</v>
      </c>
      <c r="D1389" s="15" t="s">
        <v>2759</v>
      </c>
      <c r="E1389" s="25" t="s">
        <v>32</v>
      </c>
      <c r="F1389" s="36" t="s">
        <v>3290</v>
      </c>
      <c r="G1389" s="16">
        <v>1</v>
      </c>
      <c r="H1389" s="17">
        <v>10</v>
      </c>
      <c r="I1389" s="18">
        <v>1.7999999999999999E-2</v>
      </c>
      <c r="J1389" s="19" t="s">
        <v>3291</v>
      </c>
      <c r="K1389" s="15" t="s">
        <v>2762</v>
      </c>
      <c r="L1389" s="43">
        <v>602</v>
      </c>
    </row>
    <row r="1390" spans="1:12" ht="15" customHeight="1">
      <c r="A1390" s="15" t="s">
        <v>24</v>
      </c>
      <c r="B1390" s="24" t="s">
        <v>3288</v>
      </c>
      <c r="C1390" s="24" t="s">
        <v>3289</v>
      </c>
      <c r="D1390" s="15" t="s">
        <v>2764</v>
      </c>
      <c r="E1390" s="25" t="s">
        <v>32</v>
      </c>
      <c r="F1390" s="36" t="s">
        <v>3292</v>
      </c>
      <c r="G1390" s="16">
        <v>1</v>
      </c>
      <c r="H1390" s="17">
        <v>12</v>
      </c>
      <c r="I1390" s="18">
        <v>2.4E-2</v>
      </c>
      <c r="J1390" s="19" t="s">
        <v>3293</v>
      </c>
      <c r="K1390" s="15" t="s">
        <v>2766</v>
      </c>
      <c r="L1390" s="43">
        <v>718</v>
      </c>
    </row>
    <row r="1391" spans="1:12" ht="15" customHeight="1">
      <c r="A1391" s="15" t="s">
        <v>24</v>
      </c>
      <c r="B1391" s="24" t="s">
        <v>3288</v>
      </c>
      <c r="C1391" s="24" t="s">
        <v>3289</v>
      </c>
      <c r="D1391" s="15" t="s">
        <v>2772</v>
      </c>
      <c r="E1391" s="25" t="s">
        <v>32</v>
      </c>
      <c r="F1391" s="36" t="s">
        <v>3294</v>
      </c>
      <c r="G1391" s="16">
        <v>1</v>
      </c>
      <c r="H1391" s="17">
        <v>14</v>
      </c>
      <c r="I1391" s="18">
        <v>3.2000000000000001E-2</v>
      </c>
      <c r="J1391" s="19" t="s">
        <v>3295</v>
      </c>
      <c r="K1391" s="15" t="s">
        <v>2774</v>
      </c>
      <c r="L1391" s="43">
        <v>824</v>
      </c>
    </row>
    <row r="1392" spans="1:12" ht="15" customHeight="1">
      <c r="A1392" s="15" t="s">
        <v>24</v>
      </c>
      <c r="B1392" s="24" t="s">
        <v>3288</v>
      </c>
      <c r="C1392" s="24" t="s">
        <v>3289</v>
      </c>
      <c r="D1392" s="15" t="s">
        <v>2776</v>
      </c>
      <c r="E1392" s="25" t="s">
        <v>32</v>
      </c>
      <c r="F1392" s="36" t="s">
        <v>3296</v>
      </c>
      <c r="G1392" s="16">
        <v>1</v>
      </c>
      <c r="H1392" s="17">
        <v>17</v>
      </c>
      <c r="I1392" s="18">
        <v>2.5999999999999999E-2</v>
      </c>
      <c r="J1392" s="19" t="s">
        <v>3297</v>
      </c>
      <c r="K1392" s="15" t="s">
        <v>2778</v>
      </c>
      <c r="L1392" s="43">
        <v>988</v>
      </c>
    </row>
    <row r="1393" spans="1:12" ht="15" customHeight="1">
      <c r="A1393" s="15" t="s">
        <v>24</v>
      </c>
      <c r="B1393" s="24" t="s">
        <v>3288</v>
      </c>
      <c r="C1393" s="24" t="s">
        <v>3289</v>
      </c>
      <c r="D1393" s="15" t="s">
        <v>2780</v>
      </c>
      <c r="E1393" s="25" t="s">
        <v>32</v>
      </c>
      <c r="F1393" s="36" t="s">
        <v>3298</v>
      </c>
      <c r="G1393" s="16">
        <v>1</v>
      </c>
      <c r="H1393" s="17">
        <v>19</v>
      </c>
      <c r="I1393" s="18">
        <v>3.7999999999999999E-2</v>
      </c>
      <c r="J1393" s="19" t="s">
        <v>3299</v>
      </c>
      <c r="K1393" s="15" t="s">
        <v>2782</v>
      </c>
      <c r="L1393" s="43">
        <v>1192</v>
      </c>
    </row>
    <row r="1394" spans="1:12" ht="15" customHeight="1">
      <c r="A1394" s="15" t="s">
        <v>24</v>
      </c>
      <c r="B1394" s="24" t="s">
        <v>3288</v>
      </c>
      <c r="C1394" s="24" t="s">
        <v>3289</v>
      </c>
      <c r="D1394" s="15" t="s">
        <v>2784</v>
      </c>
      <c r="E1394" s="25" t="s">
        <v>32</v>
      </c>
      <c r="F1394" s="36" t="s">
        <v>3300</v>
      </c>
      <c r="G1394" s="16">
        <v>1</v>
      </c>
      <c r="H1394" s="17">
        <v>7</v>
      </c>
      <c r="I1394" s="18">
        <v>3.2000000000000001E-2</v>
      </c>
      <c r="J1394" s="19" t="s">
        <v>3301</v>
      </c>
      <c r="K1394" s="15" t="s">
        <v>2786</v>
      </c>
      <c r="L1394" s="43">
        <v>411</v>
      </c>
    </row>
    <row r="1395" spans="1:12" ht="15" customHeight="1">
      <c r="A1395" s="15" t="s">
        <v>24</v>
      </c>
      <c r="B1395" s="24" t="s">
        <v>3288</v>
      </c>
      <c r="C1395" s="24" t="s">
        <v>3289</v>
      </c>
      <c r="D1395" s="15" t="s">
        <v>2788</v>
      </c>
      <c r="E1395" s="25" t="s">
        <v>32</v>
      </c>
      <c r="F1395" s="36" t="s">
        <v>3302</v>
      </c>
      <c r="G1395" s="16">
        <v>1</v>
      </c>
      <c r="H1395" s="17">
        <v>8</v>
      </c>
      <c r="I1395" s="18">
        <v>1.2999999999999999E-2</v>
      </c>
      <c r="J1395" s="19" t="s">
        <v>3303</v>
      </c>
      <c r="K1395" s="15" t="s">
        <v>2790</v>
      </c>
      <c r="L1395" s="43">
        <v>459</v>
      </c>
    </row>
    <row r="1396" spans="1:12" ht="15" customHeight="1">
      <c r="A1396" s="15" t="s">
        <v>24</v>
      </c>
      <c r="B1396" s="24" t="s">
        <v>3288</v>
      </c>
      <c r="C1396" s="24" t="s">
        <v>3289</v>
      </c>
      <c r="D1396" s="15" t="s">
        <v>2796</v>
      </c>
      <c r="E1396" s="25" t="s">
        <v>32</v>
      </c>
      <c r="F1396" s="36" t="s">
        <v>3304</v>
      </c>
      <c r="G1396" s="16">
        <v>1</v>
      </c>
      <c r="H1396" s="17">
        <v>21</v>
      </c>
      <c r="I1396" s="18">
        <v>3.5999999999999997E-2</v>
      </c>
      <c r="J1396" s="19" t="s">
        <v>3305</v>
      </c>
      <c r="K1396" s="15" t="s">
        <v>2798</v>
      </c>
      <c r="L1396" s="43">
        <v>1098</v>
      </c>
    </row>
    <row r="1397" spans="1:12" ht="15" customHeight="1">
      <c r="A1397" s="15" t="s">
        <v>24</v>
      </c>
      <c r="B1397" s="24" t="s">
        <v>3288</v>
      </c>
      <c r="C1397" s="24" t="s">
        <v>3289</v>
      </c>
      <c r="D1397" s="15" t="s">
        <v>2808</v>
      </c>
      <c r="E1397" s="25" t="s">
        <v>32</v>
      </c>
      <c r="F1397" s="36" t="s">
        <v>3306</v>
      </c>
      <c r="G1397" s="16">
        <v>2</v>
      </c>
      <c r="H1397" s="17">
        <v>11</v>
      </c>
      <c r="I1397" s="18">
        <v>1.7999999999999999E-2</v>
      </c>
      <c r="J1397" s="19" t="s">
        <v>3307</v>
      </c>
      <c r="K1397" s="15" t="s">
        <v>2798</v>
      </c>
      <c r="L1397" s="43">
        <v>1294</v>
      </c>
    </row>
    <row r="1398" spans="1:12" ht="15" customHeight="1">
      <c r="A1398" s="15" t="s">
        <v>24</v>
      </c>
      <c r="B1398" s="24" t="s">
        <v>3288</v>
      </c>
      <c r="C1398" s="24" t="s">
        <v>3289</v>
      </c>
      <c r="D1398" s="15" t="s">
        <v>2816</v>
      </c>
      <c r="E1398" s="25" t="s">
        <v>32</v>
      </c>
      <c r="F1398" s="36" t="s">
        <v>3308</v>
      </c>
      <c r="G1398" s="16">
        <v>2</v>
      </c>
      <c r="H1398" s="17">
        <v>6.5</v>
      </c>
      <c r="I1398" s="18">
        <v>1.2E-2</v>
      </c>
      <c r="J1398" s="19" t="s">
        <v>3309</v>
      </c>
      <c r="K1398" s="15" t="s">
        <v>2766</v>
      </c>
      <c r="L1398" s="43">
        <v>818</v>
      </c>
    </row>
    <row r="1399" spans="1:12" ht="15" customHeight="1">
      <c r="A1399" s="15" t="s">
        <v>24</v>
      </c>
      <c r="B1399" s="24" t="s">
        <v>3288</v>
      </c>
      <c r="C1399" s="24" t="s">
        <v>3289</v>
      </c>
      <c r="D1399" s="15" t="s">
        <v>2822</v>
      </c>
      <c r="E1399" s="25" t="s">
        <v>32</v>
      </c>
      <c r="F1399" s="36" t="s">
        <v>3310</v>
      </c>
      <c r="G1399" s="16">
        <v>2</v>
      </c>
      <c r="H1399" s="17">
        <v>9.5</v>
      </c>
      <c r="I1399" s="18">
        <v>3.3500000000000002E-2</v>
      </c>
      <c r="J1399" s="19" t="s">
        <v>3311</v>
      </c>
      <c r="K1399" s="15" t="s">
        <v>2778</v>
      </c>
      <c r="L1399" s="43">
        <v>1092</v>
      </c>
    </row>
    <row r="1400" spans="1:12" ht="15" customHeight="1">
      <c r="A1400" s="15" t="s">
        <v>24</v>
      </c>
      <c r="B1400" s="24" t="s">
        <v>3288</v>
      </c>
      <c r="C1400" s="24" t="s">
        <v>3289</v>
      </c>
      <c r="D1400" s="15" t="s">
        <v>2825</v>
      </c>
      <c r="E1400" s="25" t="s">
        <v>32</v>
      </c>
      <c r="F1400" s="36" t="s">
        <v>3312</v>
      </c>
      <c r="G1400" s="16">
        <v>2</v>
      </c>
      <c r="H1400" s="17">
        <v>10.5</v>
      </c>
      <c r="I1400" s="18">
        <v>1.9E-2</v>
      </c>
      <c r="J1400" s="19" t="s">
        <v>3313</v>
      </c>
      <c r="K1400" s="15" t="s">
        <v>2782</v>
      </c>
      <c r="L1400" s="43">
        <v>1379</v>
      </c>
    </row>
    <row r="1401" spans="1:12" ht="15" customHeight="1">
      <c r="A1401" s="15" t="s">
        <v>24</v>
      </c>
      <c r="B1401" s="24" t="s">
        <v>3288</v>
      </c>
      <c r="C1401" s="24" t="s">
        <v>3289</v>
      </c>
      <c r="D1401" s="15" t="s">
        <v>2828</v>
      </c>
      <c r="E1401" s="25" t="s">
        <v>32</v>
      </c>
      <c r="F1401" s="36" t="s">
        <v>3314</v>
      </c>
      <c r="G1401" s="16">
        <v>1</v>
      </c>
      <c r="H1401" s="17">
        <v>19</v>
      </c>
      <c r="I1401" s="18">
        <v>3.7999999999999999E-2</v>
      </c>
      <c r="J1401" s="19" t="s">
        <v>3315</v>
      </c>
      <c r="K1401" s="15" t="s">
        <v>2830</v>
      </c>
      <c r="L1401" s="43">
        <v>1007</v>
      </c>
    </row>
    <row r="1402" spans="1:12" ht="15" customHeight="1">
      <c r="A1402" s="15" t="s">
        <v>24</v>
      </c>
      <c r="B1402" s="24" t="s">
        <v>3288</v>
      </c>
      <c r="C1402" s="24" t="s">
        <v>3289</v>
      </c>
      <c r="D1402" s="15" t="s">
        <v>2832</v>
      </c>
      <c r="E1402" s="25" t="s">
        <v>32</v>
      </c>
      <c r="F1402" s="36" t="s">
        <v>3316</v>
      </c>
      <c r="G1402" s="16">
        <v>2</v>
      </c>
      <c r="H1402" s="17">
        <v>10</v>
      </c>
      <c r="I1402" s="18">
        <v>1.9E-2</v>
      </c>
      <c r="J1402" s="19" t="s">
        <v>3317</v>
      </c>
      <c r="K1402" s="15" t="s">
        <v>2830</v>
      </c>
      <c r="L1402" s="43">
        <v>1069</v>
      </c>
    </row>
    <row r="1403" spans="1:12" ht="15" customHeight="1">
      <c r="A1403" s="15" t="s">
        <v>24</v>
      </c>
      <c r="B1403" s="24" t="s">
        <v>3288</v>
      </c>
      <c r="C1403" s="24" t="s">
        <v>3289</v>
      </c>
      <c r="D1403" s="15" t="s">
        <v>2835</v>
      </c>
      <c r="E1403" s="25" t="s">
        <v>32</v>
      </c>
      <c r="F1403" s="36" t="s">
        <v>3318</v>
      </c>
      <c r="G1403" s="16">
        <v>1</v>
      </c>
      <c r="H1403" s="17">
        <v>18</v>
      </c>
      <c r="I1403" s="18">
        <v>3.3000000000000002E-2</v>
      </c>
      <c r="J1403" s="19" t="s">
        <v>3319</v>
      </c>
      <c r="K1403" s="15" t="s">
        <v>669</v>
      </c>
      <c r="L1403" s="43">
        <v>955</v>
      </c>
    </row>
    <row r="1404" spans="1:12" ht="15" customHeight="1">
      <c r="A1404" s="15" t="s">
        <v>24</v>
      </c>
      <c r="B1404" s="24" t="s">
        <v>3288</v>
      </c>
      <c r="C1404" s="24" t="s">
        <v>3289</v>
      </c>
      <c r="D1404" s="15" t="s">
        <v>2838</v>
      </c>
      <c r="E1404" s="25" t="s">
        <v>32</v>
      </c>
      <c r="F1404" s="36" t="s">
        <v>3320</v>
      </c>
      <c r="G1404" s="16">
        <v>1</v>
      </c>
      <c r="H1404" s="17">
        <v>20</v>
      </c>
      <c r="I1404" s="18">
        <v>4.1000000000000002E-2</v>
      </c>
      <c r="J1404" s="19" t="s">
        <v>3321</v>
      </c>
      <c r="K1404" s="15" t="s">
        <v>685</v>
      </c>
      <c r="L1404" s="43">
        <v>1130</v>
      </c>
    </row>
    <row r="1405" spans="1:12" ht="15" customHeight="1">
      <c r="A1405" s="15" t="s">
        <v>24</v>
      </c>
      <c r="B1405" s="24" t="s">
        <v>3288</v>
      </c>
      <c r="C1405" s="24" t="s">
        <v>3289</v>
      </c>
      <c r="D1405" s="15" t="s">
        <v>2848</v>
      </c>
      <c r="E1405" s="25" t="s">
        <v>32</v>
      </c>
      <c r="F1405" s="36" t="s">
        <v>3322</v>
      </c>
      <c r="G1405" s="16">
        <v>1</v>
      </c>
      <c r="H1405" s="17">
        <v>31</v>
      </c>
      <c r="I1405" s="18">
        <v>4.7E-2</v>
      </c>
      <c r="J1405" s="19" t="s">
        <v>3323</v>
      </c>
      <c r="K1405" s="15" t="s">
        <v>661</v>
      </c>
      <c r="L1405" s="43">
        <v>1500</v>
      </c>
    </row>
    <row r="1406" spans="1:12" ht="15" customHeight="1">
      <c r="A1406" s="15" t="s">
        <v>24</v>
      </c>
      <c r="B1406" s="24" t="s">
        <v>3288</v>
      </c>
      <c r="C1406" s="24" t="s">
        <v>3289</v>
      </c>
      <c r="D1406" s="15" t="s">
        <v>2851</v>
      </c>
      <c r="E1406" s="25" t="s">
        <v>32</v>
      </c>
      <c r="F1406" s="36" t="s">
        <v>3324</v>
      </c>
      <c r="G1406" s="16">
        <v>1</v>
      </c>
      <c r="H1406" s="17">
        <v>35</v>
      </c>
      <c r="I1406" s="18">
        <v>6.7000000000000004E-2</v>
      </c>
      <c r="J1406" s="19" t="s">
        <v>3325</v>
      </c>
      <c r="K1406" s="15" t="s">
        <v>665</v>
      </c>
      <c r="L1406" s="43">
        <v>1838</v>
      </c>
    </row>
    <row r="1407" spans="1:12" ht="15" customHeight="1">
      <c r="A1407" s="15" t="s">
        <v>24</v>
      </c>
      <c r="B1407" s="24" t="s">
        <v>3288</v>
      </c>
      <c r="C1407" s="24" t="s">
        <v>3289</v>
      </c>
      <c r="D1407" s="15" t="s">
        <v>2863</v>
      </c>
      <c r="E1407" s="25" t="s">
        <v>32</v>
      </c>
      <c r="F1407" s="36" t="s">
        <v>3326</v>
      </c>
      <c r="G1407" s="16">
        <v>1</v>
      </c>
      <c r="H1407" s="17">
        <v>24</v>
      </c>
      <c r="I1407" s="18">
        <v>5.7000000000000002E-2</v>
      </c>
      <c r="J1407" s="19" t="s">
        <v>3327</v>
      </c>
      <c r="K1407" s="15" t="s">
        <v>661</v>
      </c>
      <c r="L1407" s="43">
        <v>1099</v>
      </c>
    </row>
    <row r="1408" spans="1:12" ht="15" customHeight="1">
      <c r="A1408" s="15" t="s">
        <v>24</v>
      </c>
      <c r="B1408" s="24" t="s">
        <v>3288</v>
      </c>
      <c r="C1408" s="24" t="s">
        <v>3289</v>
      </c>
      <c r="D1408" s="15" t="s">
        <v>2867</v>
      </c>
      <c r="E1408" s="25" t="s">
        <v>32</v>
      </c>
      <c r="F1408" s="36" t="s">
        <v>3328</v>
      </c>
      <c r="G1408" s="16">
        <v>1</v>
      </c>
      <c r="H1408" s="17">
        <v>16</v>
      </c>
      <c r="I1408" s="18">
        <v>2.8000000000000001E-2</v>
      </c>
      <c r="J1408" s="19" t="s">
        <v>3329</v>
      </c>
      <c r="K1408" s="15" t="s">
        <v>657</v>
      </c>
      <c r="L1408" s="43">
        <v>898</v>
      </c>
    </row>
    <row r="1409" spans="1:12" ht="15" customHeight="1">
      <c r="A1409" s="15" t="s">
        <v>24</v>
      </c>
      <c r="B1409" s="24" t="s">
        <v>3288</v>
      </c>
      <c r="C1409" s="24" t="s">
        <v>3289</v>
      </c>
      <c r="D1409" s="15" t="s">
        <v>2870</v>
      </c>
      <c r="E1409" s="25" t="s">
        <v>32</v>
      </c>
      <c r="F1409" s="36" t="s">
        <v>3330</v>
      </c>
      <c r="G1409" s="16">
        <v>1</v>
      </c>
      <c r="H1409" s="17">
        <v>18</v>
      </c>
      <c r="I1409" s="18">
        <v>3.2000000000000001E-2</v>
      </c>
      <c r="J1409" s="19" t="s">
        <v>3331</v>
      </c>
      <c r="K1409" s="15" t="s">
        <v>661</v>
      </c>
      <c r="L1409" s="43">
        <v>1052</v>
      </c>
    </row>
    <row r="1410" spans="1:12" ht="15" customHeight="1">
      <c r="A1410" s="15" t="s">
        <v>24</v>
      </c>
      <c r="B1410" s="24" t="s">
        <v>3288</v>
      </c>
      <c r="C1410" s="24" t="s">
        <v>3289</v>
      </c>
      <c r="D1410" s="15" t="s">
        <v>2873</v>
      </c>
      <c r="E1410" s="25" t="s">
        <v>32</v>
      </c>
      <c r="F1410" s="36" t="s">
        <v>3332</v>
      </c>
      <c r="G1410" s="16">
        <v>1</v>
      </c>
      <c r="H1410" s="17">
        <v>21</v>
      </c>
      <c r="I1410" s="18">
        <v>3.7999999999999999E-2</v>
      </c>
      <c r="J1410" s="19" t="s">
        <v>3333</v>
      </c>
      <c r="K1410" s="15" t="s">
        <v>665</v>
      </c>
      <c r="L1410" s="43">
        <v>1234</v>
      </c>
    </row>
    <row r="1411" spans="1:12" ht="15" customHeight="1">
      <c r="A1411" s="15" t="s">
        <v>24</v>
      </c>
      <c r="B1411" s="24" t="s">
        <v>3288</v>
      </c>
      <c r="C1411" s="24" t="s">
        <v>3289</v>
      </c>
      <c r="D1411" s="15" t="s">
        <v>2884</v>
      </c>
      <c r="E1411" s="25" t="s">
        <v>32</v>
      </c>
      <c r="F1411" s="36" t="s">
        <v>3334</v>
      </c>
      <c r="G1411" s="16">
        <v>1</v>
      </c>
      <c r="H1411" s="17">
        <v>40</v>
      </c>
      <c r="I1411" s="18">
        <v>6.9000000000000006E-2</v>
      </c>
      <c r="J1411" s="19" t="s">
        <v>3335</v>
      </c>
      <c r="K1411" s="15" t="s">
        <v>2886</v>
      </c>
      <c r="L1411" s="43">
        <v>2629</v>
      </c>
    </row>
    <row r="1412" spans="1:12" ht="15" customHeight="1">
      <c r="A1412" s="15" t="s">
        <v>24</v>
      </c>
      <c r="B1412" s="24" t="s">
        <v>3288</v>
      </c>
      <c r="C1412" s="24" t="s">
        <v>3289</v>
      </c>
      <c r="D1412" s="15" t="s">
        <v>2888</v>
      </c>
      <c r="E1412" s="25" t="s">
        <v>32</v>
      </c>
      <c r="F1412" s="36" t="s">
        <v>3336</v>
      </c>
      <c r="G1412" s="16">
        <v>1</v>
      </c>
      <c r="H1412" s="17">
        <v>27</v>
      </c>
      <c r="I1412" s="18">
        <v>4.1000000000000002E-2</v>
      </c>
      <c r="J1412" s="19" t="s">
        <v>3337</v>
      </c>
      <c r="K1412" s="15" t="s">
        <v>669</v>
      </c>
      <c r="L1412" s="43">
        <v>1474</v>
      </c>
    </row>
    <row r="1413" spans="1:12" ht="15" customHeight="1">
      <c r="A1413" s="15" t="s">
        <v>24</v>
      </c>
      <c r="B1413" s="24" t="s">
        <v>3288</v>
      </c>
      <c r="C1413" s="24" t="s">
        <v>3289</v>
      </c>
      <c r="D1413" s="15" t="s">
        <v>2891</v>
      </c>
      <c r="E1413" s="25" t="s">
        <v>32</v>
      </c>
      <c r="F1413" s="36" t="s">
        <v>3338</v>
      </c>
      <c r="G1413" s="16">
        <v>1</v>
      </c>
      <c r="H1413" s="17">
        <v>32</v>
      </c>
      <c r="I1413" s="18">
        <v>5.5E-2</v>
      </c>
      <c r="J1413" s="19" t="s">
        <v>3339</v>
      </c>
      <c r="K1413" s="15" t="s">
        <v>685</v>
      </c>
      <c r="L1413" s="43">
        <v>1608</v>
      </c>
    </row>
    <row r="1414" spans="1:12" ht="15" customHeight="1">
      <c r="A1414" s="7"/>
      <c r="B1414" s="4"/>
      <c r="C1414" s="4" t="s">
        <v>17</v>
      </c>
      <c r="D1414" s="5" t="s">
        <v>17</v>
      </c>
      <c r="E1414" s="6" t="s">
        <v>17</v>
      </c>
      <c r="F1414" s="7" t="s">
        <v>3340</v>
      </c>
      <c r="G1414" s="8"/>
      <c r="H1414" s="9"/>
      <c r="I1414" s="10"/>
      <c r="J1414" s="11" t="s">
        <v>17</v>
      </c>
      <c r="K1414" s="7" t="s">
        <v>17</v>
      </c>
      <c r="L1414" s="42"/>
    </row>
    <row r="1415" spans="1:12" ht="15" customHeight="1">
      <c r="A1415" s="15" t="s">
        <v>3346</v>
      </c>
      <c r="B1415" s="22" t="s">
        <v>3341</v>
      </c>
      <c r="C1415" s="28" t="s">
        <v>3342</v>
      </c>
      <c r="D1415" s="15" t="s">
        <v>3343</v>
      </c>
      <c r="E1415" s="15" t="s">
        <v>15</v>
      </c>
      <c r="F1415" s="23" t="s">
        <v>3344</v>
      </c>
      <c r="G1415" s="16">
        <v>1</v>
      </c>
      <c r="H1415" s="17">
        <v>11</v>
      </c>
      <c r="I1415" s="18">
        <v>1.7000000000000001E-2</v>
      </c>
      <c r="J1415" s="19" t="s">
        <v>3347</v>
      </c>
      <c r="K1415" s="15" t="s">
        <v>3345</v>
      </c>
      <c r="L1415" s="43">
        <v>630</v>
      </c>
    </row>
    <row r="1416" spans="1:12" ht="15" customHeight="1">
      <c r="A1416" s="15" t="s">
        <v>3352</v>
      </c>
      <c r="B1416" s="22" t="s">
        <v>3348</v>
      </c>
      <c r="C1416" s="28" t="s">
        <v>3342</v>
      </c>
      <c r="D1416" s="15" t="s">
        <v>3349</v>
      </c>
      <c r="E1416" s="15" t="s">
        <v>15</v>
      </c>
      <c r="F1416" s="23" t="s">
        <v>3350</v>
      </c>
      <c r="G1416" s="16">
        <v>1</v>
      </c>
      <c r="H1416" s="17">
        <v>16</v>
      </c>
      <c r="I1416" s="18">
        <v>2.1000000000000001E-2</v>
      </c>
      <c r="J1416" s="19" t="s">
        <v>3353</v>
      </c>
      <c r="K1416" s="15" t="s">
        <v>3351</v>
      </c>
      <c r="L1416" s="43">
        <v>570</v>
      </c>
    </row>
    <row r="1417" spans="1:12" ht="15" customHeight="1">
      <c r="A1417" s="15" t="s">
        <v>24</v>
      </c>
      <c r="B1417" s="22" t="s">
        <v>3354</v>
      </c>
      <c r="C1417" s="28" t="s">
        <v>3342</v>
      </c>
      <c r="D1417" s="15" t="s">
        <v>3355</v>
      </c>
      <c r="E1417" s="15" t="s">
        <v>15</v>
      </c>
      <c r="F1417" s="23" t="s">
        <v>3356</v>
      </c>
      <c r="G1417" s="16">
        <v>1</v>
      </c>
      <c r="H1417" s="17">
        <v>26.5</v>
      </c>
      <c r="I1417" s="18">
        <v>0.05</v>
      </c>
      <c r="J1417" s="19" t="s">
        <v>3358</v>
      </c>
      <c r="K1417" s="15" t="s">
        <v>3357</v>
      </c>
      <c r="L1417" s="43">
        <v>825</v>
      </c>
    </row>
    <row r="1418" spans="1:12" ht="15" customHeight="1">
      <c r="A1418" s="15" t="s">
        <v>35</v>
      </c>
      <c r="B1418" s="22" t="s">
        <v>3359</v>
      </c>
      <c r="C1418" s="28" t="s">
        <v>3342</v>
      </c>
      <c r="D1418" s="15" t="s">
        <v>3360</v>
      </c>
      <c r="E1418" s="15" t="s">
        <v>205</v>
      </c>
      <c r="F1418" s="23" t="s">
        <v>3361</v>
      </c>
      <c r="G1418" s="16">
        <v>1</v>
      </c>
      <c r="H1418" s="17">
        <v>20.100000000000001</v>
      </c>
      <c r="I1418" s="18">
        <v>3.5999999999999997E-2</v>
      </c>
      <c r="J1418" s="19" t="s">
        <v>3363</v>
      </c>
      <c r="K1418" s="15" t="s">
        <v>3362</v>
      </c>
      <c r="L1418" s="43">
        <v>790</v>
      </c>
    </row>
    <row r="1419" spans="1:12" ht="15" customHeight="1">
      <c r="A1419" s="15" t="s">
        <v>35</v>
      </c>
      <c r="B1419" s="22" t="s">
        <v>3359</v>
      </c>
      <c r="C1419" s="28" t="s">
        <v>3342</v>
      </c>
      <c r="D1419" s="15" t="s">
        <v>3364</v>
      </c>
      <c r="E1419" s="15" t="s">
        <v>205</v>
      </c>
      <c r="F1419" s="23" t="s">
        <v>3365</v>
      </c>
      <c r="G1419" s="16">
        <v>1</v>
      </c>
      <c r="H1419" s="17">
        <v>20.100000000000001</v>
      </c>
      <c r="I1419" s="18">
        <v>3.6999999999999998E-2</v>
      </c>
      <c r="J1419" s="19" t="s">
        <v>3367</v>
      </c>
      <c r="K1419" s="15" t="s">
        <v>3366</v>
      </c>
      <c r="L1419" s="43">
        <v>790</v>
      </c>
    </row>
    <row r="1420" spans="1:12" ht="15" customHeight="1">
      <c r="A1420" s="15" t="s">
        <v>24</v>
      </c>
      <c r="B1420" s="22" t="s">
        <v>3368</v>
      </c>
      <c r="C1420" s="28" t="s">
        <v>3342</v>
      </c>
      <c r="D1420" s="15" t="s">
        <v>3369</v>
      </c>
      <c r="E1420" s="15" t="s">
        <v>205</v>
      </c>
      <c r="F1420" s="23" t="s">
        <v>3370</v>
      </c>
      <c r="G1420" s="16">
        <v>1</v>
      </c>
      <c r="H1420" s="17">
        <v>33</v>
      </c>
      <c r="I1420" s="18">
        <v>5.6000000000000001E-2</v>
      </c>
      <c r="J1420" s="19" t="s">
        <v>3372</v>
      </c>
      <c r="K1420" s="15" t="s">
        <v>3371</v>
      </c>
      <c r="L1420" s="43">
        <v>1260</v>
      </c>
    </row>
    <row r="1421" spans="1:12" ht="15" customHeight="1">
      <c r="A1421" s="15" t="s">
        <v>24</v>
      </c>
      <c r="B1421" s="22" t="s">
        <v>3373</v>
      </c>
      <c r="C1421" s="28" t="s">
        <v>3342</v>
      </c>
      <c r="D1421" s="15" t="s">
        <v>3374</v>
      </c>
      <c r="E1421" s="15" t="s">
        <v>205</v>
      </c>
      <c r="F1421" s="23" t="s">
        <v>3375</v>
      </c>
      <c r="G1421" s="16">
        <v>1</v>
      </c>
      <c r="H1421" s="17">
        <v>38</v>
      </c>
      <c r="I1421" s="18">
        <v>6.8000000000000005E-2</v>
      </c>
      <c r="J1421" s="19" t="s">
        <v>3376</v>
      </c>
      <c r="K1421" s="15" t="s">
        <v>3371</v>
      </c>
      <c r="L1421" s="43">
        <v>1370</v>
      </c>
    </row>
    <row r="1422" spans="1:12" ht="15" customHeight="1">
      <c r="A1422" s="15" t="s">
        <v>24</v>
      </c>
      <c r="B1422" s="22" t="s">
        <v>3373</v>
      </c>
      <c r="C1422" s="28" t="s">
        <v>3342</v>
      </c>
      <c r="D1422" s="15" t="s">
        <v>3377</v>
      </c>
      <c r="E1422" s="15" t="s">
        <v>205</v>
      </c>
      <c r="F1422" s="23" t="s">
        <v>3378</v>
      </c>
      <c r="G1422" s="16">
        <v>1</v>
      </c>
      <c r="H1422" s="17">
        <v>50</v>
      </c>
      <c r="I1422" s="18">
        <v>8.7999999999999995E-2</v>
      </c>
      <c r="J1422" s="19" t="s">
        <v>3380</v>
      </c>
      <c r="K1422" s="15" t="s">
        <v>3379</v>
      </c>
      <c r="L1422" s="43">
        <v>1870</v>
      </c>
    </row>
    <row r="1423" spans="1:12" ht="15" customHeight="1">
      <c r="A1423" s="15" t="s">
        <v>35</v>
      </c>
      <c r="B1423" s="22" t="s">
        <v>3381</v>
      </c>
      <c r="C1423" s="28" t="s">
        <v>3342</v>
      </c>
      <c r="D1423" s="15" t="s">
        <v>3360</v>
      </c>
      <c r="E1423" s="15" t="s">
        <v>278</v>
      </c>
      <c r="F1423" s="23" t="s">
        <v>3382</v>
      </c>
      <c r="G1423" s="16">
        <v>1</v>
      </c>
      <c r="H1423" s="17">
        <v>20.100000000000001</v>
      </c>
      <c r="I1423" s="18">
        <v>3.5999999999999997E-2</v>
      </c>
      <c r="J1423" s="19" t="s">
        <v>3383</v>
      </c>
      <c r="K1423" s="15" t="s">
        <v>3362</v>
      </c>
      <c r="L1423" s="43">
        <v>790</v>
      </c>
    </row>
    <row r="1424" spans="1:12" ht="15" customHeight="1">
      <c r="A1424" s="15" t="s">
        <v>35</v>
      </c>
      <c r="B1424" s="22" t="s">
        <v>3381</v>
      </c>
      <c r="C1424" s="28" t="s">
        <v>3342</v>
      </c>
      <c r="D1424" s="15" t="s">
        <v>3364</v>
      </c>
      <c r="E1424" s="15" t="s">
        <v>278</v>
      </c>
      <c r="F1424" s="23" t="s">
        <v>3384</v>
      </c>
      <c r="G1424" s="16">
        <v>1</v>
      </c>
      <c r="H1424" s="17">
        <v>20.100000000000001</v>
      </c>
      <c r="I1424" s="18">
        <v>3.6999999999999998E-2</v>
      </c>
      <c r="J1424" s="19" t="s">
        <v>3385</v>
      </c>
      <c r="K1424" s="15" t="s">
        <v>3366</v>
      </c>
      <c r="L1424" s="43">
        <v>790</v>
      </c>
    </row>
    <row r="1425" spans="1:12" ht="15" customHeight="1">
      <c r="A1425" s="15" t="s">
        <v>24</v>
      </c>
      <c r="B1425" s="22" t="s">
        <v>3386</v>
      </c>
      <c r="C1425" s="28" t="s">
        <v>3342</v>
      </c>
      <c r="D1425" s="15" t="s">
        <v>3369</v>
      </c>
      <c r="E1425" s="15" t="s">
        <v>278</v>
      </c>
      <c r="F1425" s="23" t="s">
        <v>3387</v>
      </c>
      <c r="G1425" s="16">
        <v>1</v>
      </c>
      <c r="H1425" s="17">
        <v>33</v>
      </c>
      <c r="I1425" s="18">
        <v>5.6000000000000001E-2</v>
      </c>
      <c r="J1425" s="19" t="s">
        <v>3388</v>
      </c>
      <c r="K1425" s="15" t="s">
        <v>3371</v>
      </c>
      <c r="L1425" s="43">
        <v>1260</v>
      </c>
    </row>
    <row r="1426" spans="1:12" ht="15" customHeight="1">
      <c r="A1426" s="15" t="s">
        <v>24</v>
      </c>
      <c r="B1426" s="22" t="s">
        <v>3389</v>
      </c>
      <c r="C1426" s="28" t="s">
        <v>3342</v>
      </c>
      <c r="D1426" s="15" t="s">
        <v>3374</v>
      </c>
      <c r="E1426" s="15" t="s">
        <v>278</v>
      </c>
      <c r="F1426" s="23" t="s">
        <v>3390</v>
      </c>
      <c r="G1426" s="16">
        <v>1</v>
      </c>
      <c r="H1426" s="17">
        <v>38</v>
      </c>
      <c r="I1426" s="18">
        <v>6.8000000000000005E-2</v>
      </c>
      <c r="J1426" s="19" t="s">
        <v>3391</v>
      </c>
      <c r="K1426" s="15" t="s">
        <v>3371</v>
      </c>
      <c r="L1426" s="43">
        <v>1370</v>
      </c>
    </row>
    <row r="1427" spans="1:12" ht="15" customHeight="1">
      <c r="A1427" s="15" t="s">
        <v>24</v>
      </c>
      <c r="B1427" s="22" t="s">
        <v>3389</v>
      </c>
      <c r="C1427" s="28" t="s">
        <v>3342</v>
      </c>
      <c r="D1427" s="15" t="s">
        <v>3377</v>
      </c>
      <c r="E1427" s="15" t="s">
        <v>278</v>
      </c>
      <c r="F1427" s="23" t="s">
        <v>3392</v>
      </c>
      <c r="G1427" s="16">
        <v>1</v>
      </c>
      <c r="H1427" s="17">
        <v>50</v>
      </c>
      <c r="I1427" s="18">
        <v>8.7999999999999995E-2</v>
      </c>
      <c r="J1427" s="19" t="s">
        <v>3393</v>
      </c>
      <c r="K1427" s="15" t="s">
        <v>3379</v>
      </c>
      <c r="L1427" s="43">
        <v>1870</v>
      </c>
    </row>
    <row r="1428" spans="1:12" ht="15" customHeight="1">
      <c r="A1428" s="15" t="s">
        <v>3346</v>
      </c>
      <c r="B1428" s="22" t="s">
        <v>3394</v>
      </c>
      <c r="C1428" s="28" t="s">
        <v>3342</v>
      </c>
      <c r="D1428" s="15" t="s">
        <v>3343</v>
      </c>
      <c r="E1428" s="15" t="s">
        <v>3395</v>
      </c>
      <c r="F1428" s="23" t="s">
        <v>3396</v>
      </c>
      <c r="G1428" s="16">
        <v>1</v>
      </c>
      <c r="H1428" s="17">
        <v>11</v>
      </c>
      <c r="I1428" s="18">
        <v>1.7000000000000001E-2</v>
      </c>
      <c r="J1428" s="19" t="s">
        <v>3397</v>
      </c>
      <c r="K1428" s="15" t="s">
        <v>3345</v>
      </c>
      <c r="L1428" s="43">
        <v>630</v>
      </c>
    </row>
    <row r="1429" spans="1:12" ht="15" customHeight="1">
      <c r="A1429" s="15" t="s">
        <v>3352</v>
      </c>
      <c r="B1429" s="22" t="s">
        <v>3398</v>
      </c>
      <c r="C1429" s="28" t="s">
        <v>3342</v>
      </c>
      <c r="D1429" s="15" t="s">
        <v>3349</v>
      </c>
      <c r="E1429" s="15" t="s">
        <v>3395</v>
      </c>
      <c r="F1429" s="23" t="s">
        <v>3399</v>
      </c>
      <c r="G1429" s="16">
        <v>1</v>
      </c>
      <c r="H1429" s="17">
        <v>16</v>
      </c>
      <c r="I1429" s="18">
        <v>2.1000000000000001E-2</v>
      </c>
      <c r="J1429" s="19" t="s">
        <v>3400</v>
      </c>
      <c r="K1429" s="15" t="s">
        <v>3351</v>
      </c>
      <c r="L1429" s="43">
        <v>570</v>
      </c>
    </row>
    <row r="1430" spans="1:12" ht="15" customHeight="1">
      <c r="A1430" s="15" t="s">
        <v>24</v>
      </c>
      <c r="B1430" s="22" t="s">
        <v>3401</v>
      </c>
      <c r="C1430" s="28" t="s">
        <v>3342</v>
      </c>
      <c r="D1430" s="15" t="s">
        <v>3355</v>
      </c>
      <c r="E1430" s="15" t="s">
        <v>3395</v>
      </c>
      <c r="F1430" s="23" t="s">
        <v>3402</v>
      </c>
      <c r="G1430" s="16">
        <v>1</v>
      </c>
      <c r="H1430" s="17">
        <v>26.5</v>
      </c>
      <c r="I1430" s="18">
        <v>0.05</v>
      </c>
      <c r="J1430" s="19" t="s">
        <v>3403</v>
      </c>
      <c r="K1430" s="15" t="s">
        <v>3357</v>
      </c>
      <c r="L1430" s="43">
        <v>825</v>
      </c>
    </row>
    <row r="1431" spans="1:12" ht="15" customHeight="1">
      <c r="A1431" s="7"/>
      <c r="B1431" s="4"/>
      <c r="C1431" s="4" t="s">
        <v>17</v>
      </c>
      <c r="D1431" s="5" t="s">
        <v>17</v>
      </c>
      <c r="E1431" s="6" t="s">
        <v>17</v>
      </c>
      <c r="F1431" s="7" t="s">
        <v>3404</v>
      </c>
      <c r="G1431" s="8"/>
      <c r="H1431" s="9"/>
      <c r="I1431" s="10"/>
      <c r="J1431" s="11" t="s">
        <v>17</v>
      </c>
      <c r="K1431" s="7" t="s">
        <v>17</v>
      </c>
      <c r="L1431" s="42"/>
    </row>
    <row r="1432" spans="1:12" ht="15" customHeight="1">
      <c r="A1432" s="15" t="s">
        <v>369</v>
      </c>
      <c r="B1432" s="22" t="s">
        <v>3405</v>
      </c>
      <c r="C1432" s="28" t="s">
        <v>3406</v>
      </c>
      <c r="D1432" s="15" t="s">
        <v>3407</v>
      </c>
      <c r="E1432" s="15" t="s">
        <v>205</v>
      </c>
      <c r="F1432" s="29" t="s">
        <v>3408</v>
      </c>
      <c r="G1432" s="16">
        <v>2</v>
      </c>
      <c r="H1432" s="17">
        <v>15.4</v>
      </c>
      <c r="I1432" s="18">
        <v>0.03</v>
      </c>
      <c r="J1432" s="19" t="s">
        <v>3410</v>
      </c>
      <c r="K1432" s="15" t="s">
        <v>3409</v>
      </c>
      <c r="L1432" s="43">
        <v>1345</v>
      </c>
    </row>
    <row r="1433" spans="1:12" ht="15" customHeight="1">
      <c r="A1433" s="15" t="s">
        <v>369</v>
      </c>
      <c r="B1433" s="22" t="s">
        <v>3405</v>
      </c>
      <c r="C1433" s="28" t="s">
        <v>3406</v>
      </c>
      <c r="D1433" s="15" t="s">
        <v>3411</v>
      </c>
      <c r="E1433" s="15" t="s">
        <v>205</v>
      </c>
      <c r="F1433" s="23" t="s">
        <v>3412</v>
      </c>
      <c r="G1433" s="16">
        <v>2</v>
      </c>
      <c r="H1433" s="17">
        <v>14.9</v>
      </c>
      <c r="I1433" s="18">
        <v>3.15E-2</v>
      </c>
      <c r="J1433" s="19" t="s">
        <v>3413</v>
      </c>
      <c r="K1433" s="15" t="s">
        <v>3409</v>
      </c>
      <c r="L1433" s="43">
        <v>1210</v>
      </c>
    </row>
    <row r="1434" spans="1:12" ht="15" customHeight="1">
      <c r="A1434" s="15" t="s">
        <v>369</v>
      </c>
      <c r="B1434" s="22" t="s">
        <v>3405</v>
      </c>
      <c r="C1434" s="28" t="s">
        <v>3406</v>
      </c>
      <c r="D1434" s="15" t="s">
        <v>3414</v>
      </c>
      <c r="E1434" s="15" t="s">
        <v>205</v>
      </c>
      <c r="F1434" s="23" t="s">
        <v>3415</v>
      </c>
      <c r="G1434" s="16">
        <v>2</v>
      </c>
      <c r="H1434" s="17">
        <v>16.850000000000001</v>
      </c>
      <c r="I1434" s="18">
        <v>3.5000000000000003E-2</v>
      </c>
      <c r="J1434" s="19" t="s">
        <v>3416</v>
      </c>
      <c r="K1434" s="15" t="s">
        <v>3409</v>
      </c>
      <c r="L1434" s="43">
        <v>1460</v>
      </c>
    </row>
    <row r="1435" spans="1:12" ht="15" customHeight="1">
      <c r="A1435" s="15" t="s">
        <v>369</v>
      </c>
      <c r="B1435" s="22" t="s">
        <v>3405</v>
      </c>
      <c r="C1435" s="28" t="s">
        <v>3406</v>
      </c>
      <c r="D1435" s="15" t="s">
        <v>3417</v>
      </c>
      <c r="E1435" s="15" t="s">
        <v>205</v>
      </c>
      <c r="F1435" s="23" t="s">
        <v>3418</v>
      </c>
      <c r="G1435" s="16">
        <v>2</v>
      </c>
      <c r="H1435" s="19">
        <v>0</v>
      </c>
      <c r="I1435" s="18">
        <v>2.9000000000000001E-2</v>
      </c>
      <c r="J1435" s="16" t="s">
        <v>3420</v>
      </c>
      <c r="K1435" s="15" t="s">
        <v>3419</v>
      </c>
      <c r="L1435" s="43">
        <v>1670</v>
      </c>
    </row>
    <row r="1436" spans="1:12" ht="15" customHeight="1">
      <c r="A1436" s="15" t="s">
        <v>375</v>
      </c>
      <c r="B1436" s="22" t="s">
        <v>3421</v>
      </c>
      <c r="C1436" s="28" t="s">
        <v>3406</v>
      </c>
      <c r="D1436" s="15" t="s">
        <v>3422</v>
      </c>
      <c r="E1436" s="15" t="s">
        <v>205</v>
      </c>
      <c r="F1436" s="29" t="s">
        <v>3423</v>
      </c>
      <c r="G1436" s="16">
        <v>3</v>
      </c>
      <c r="H1436" s="17">
        <v>24.666666666666668</v>
      </c>
      <c r="I1436" s="18">
        <v>4.2666666666666665E-2</v>
      </c>
      <c r="J1436" s="19" t="s">
        <v>3425</v>
      </c>
      <c r="K1436" s="15" t="s">
        <v>3424</v>
      </c>
      <c r="L1436" s="43">
        <v>2290</v>
      </c>
    </row>
    <row r="1437" spans="1:12" ht="15" customHeight="1">
      <c r="A1437" s="15" t="s">
        <v>375</v>
      </c>
      <c r="B1437" s="22" t="s">
        <v>3421</v>
      </c>
      <c r="C1437" s="28" t="s">
        <v>3406</v>
      </c>
      <c r="D1437" s="15" t="s">
        <v>3426</v>
      </c>
      <c r="E1437" s="15" t="s">
        <v>205</v>
      </c>
      <c r="F1437" s="29" t="s">
        <v>3427</v>
      </c>
      <c r="G1437" s="16">
        <v>7</v>
      </c>
      <c r="H1437" s="17">
        <v>18.471428571428572</v>
      </c>
      <c r="I1437" s="18">
        <v>2.7857142857142858E-2</v>
      </c>
      <c r="J1437" s="19" t="s">
        <v>3429</v>
      </c>
      <c r="K1437" s="15" t="s">
        <v>3428</v>
      </c>
      <c r="L1437" s="43">
        <v>4520</v>
      </c>
    </row>
    <row r="1438" spans="1:12" ht="15" customHeight="1">
      <c r="A1438" s="15" t="s">
        <v>375</v>
      </c>
      <c r="B1438" s="22" t="s">
        <v>3421</v>
      </c>
      <c r="C1438" s="28" t="s">
        <v>3406</v>
      </c>
      <c r="D1438" s="15" t="s">
        <v>3430</v>
      </c>
      <c r="E1438" s="15" t="s">
        <v>205</v>
      </c>
      <c r="F1438" s="29" t="s">
        <v>3431</v>
      </c>
      <c r="G1438" s="16">
        <v>3</v>
      </c>
      <c r="H1438" s="17">
        <v>27.166666666666668</v>
      </c>
      <c r="I1438" s="18">
        <v>4.2000000000000003E-2</v>
      </c>
      <c r="J1438" s="19" t="s">
        <v>3433</v>
      </c>
      <c r="K1438" s="15" t="s">
        <v>3432</v>
      </c>
      <c r="L1438" s="43">
        <v>2405</v>
      </c>
    </row>
    <row r="1439" spans="1:12" ht="15" customHeight="1">
      <c r="A1439" s="15" t="s">
        <v>375</v>
      </c>
      <c r="B1439" s="22" t="s">
        <v>3421</v>
      </c>
      <c r="C1439" s="28" t="s">
        <v>3406</v>
      </c>
      <c r="D1439" s="15" t="s">
        <v>3434</v>
      </c>
      <c r="E1439" s="15" t="s">
        <v>205</v>
      </c>
      <c r="F1439" s="29" t="s">
        <v>3435</v>
      </c>
      <c r="G1439" s="16">
        <v>3</v>
      </c>
      <c r="H1439" s="19">
        <v>0</v>
      </c>
      <c r="I1439" s="18">
        <v>3.6666666666666667E-2</v>
      </c>
      <c r="J1439" s="19" t="s">
        <v>3437</v>
      </c>
      <c r="K1439" s="15" t="s">
        <v>3436</v>
      </c>
      <c r="L1439" s="43">
        <v>1675</v>
      </c>
    </row>
    <row r="1440" spans="1:12" ht="15" customHeight="1">
      <c r="A1440" s="15" t="s">
        <v>375</v>
      </c>
      <c r="B1440" s="22" t="s">
        <v>3421</v>
      </c>
      <c r="C1440" s="28" t="s">
        <v>3406</v>
      </c>
      <c r="D1440" s="15" t="s">
        <v>3438</v>
      </c>
      <c r="E1440" s="15" t="s">
        <v>205</v>
      </c>
      <c r="F1440" s="29" t="s">
        <v>3439</v>
      </c>
      <c r="G1440" s="16">
        <v>3</v>
      </c>
      <c r="H1440" s="19">
        <v>0</v>
      </c>
      <c r="I1440" s="18">
        <v>3.3000000000000002E-2</v>
      </c>
      <c r="J1440" s="19" t="s">
        <v>3441</v>
      </c>
      <c r="K1440" s="15" t="s">
        <v>3440</v>
      </c>
      <c r="L1440" s="43">
        <v>1490</v>
      </c>
    </row>
    <row r="1441" spans="1:12" ht="15" customHeight="1">
      <c r="A1441" s="15" t="s">
        <v>375</v>
      </c>
      <c r="B1441" s="22" t="s">
        <v>3421</v>
      </c>
      <c r="C1441" s="28" t="s">
        <v>3406</v>
      </c>
      <c r="D1441" s="15" t="s">
        <v>3442</v>
      </c>
      <c r="E1441" s="15" t="s">
        <v>205</v>
      </c>
      <c r="F1441" s="29" t="s">
        <v>3443</v>
      </c>
      <c r="G1441" s="16">
        <v>3</v>
      </c>
      <c r="H1441" s="19">
        <v>0</v>
      </c>
      <c r="I1441" s="18">
        <v>3.2000000000000001E-2</v>
      </c>
      <c r="J1441" s="19" t="s">
        <v>3445</v>
      </c>
      <c r="K1441" s="15" t="s">
        <v>3444</v>
      </c>
      <c r="L1441" s="43">
        <v>1425</v>
      </c>
    </row>
    <row r="1442" spans="1:12" ht="15" customHeight="1">
      <c r="A1442" s="15" t="s">
        <v>394</v>
      </c>
      <c r="B1442" s="22" t="s">
        <v>3446</v>
      </c>
      <c r="C1442" s="28" t="s">
        <v>3406</v>
      </c>
      <c r="D1442" s="15" t="s">
        <v>3447</v>
      </c>
      <c r="E1442" s="15" t="s">
        <v>205</v>
      </c>
      <c r="F1442" s="23" t="s">
        <v>3448</v>
      </c>
      <c r="G1442" s="16">
        <v>3</v>
      </c>
      <c r="H1442" s="17">
        <v>10.200000000000001</v>
      </c>
      <c r="I1442" s="18">
        <v>1.9E-2</v>
      </c>
      <c r="J1442" s="19" t="s">
        <v>3450</v>
      </c>
      <c r="K1442" s="15" t="s">
        <v>3449</v>
      </c>
      <c r="L1442" s="43">
        <v>1550</v>
      </c>
    </row>
    <row r="1443" spans="1:12" ht="15" customHeight="1">
      <c r="A1443" s="15" t="s">
        <v>35</v>
      </c>
      <c r="B1443" s="22" t="s">
        <v>3451</v>
      </c>
      <c r="C1443" s="28" t="s">
        <v>3406</v>
      </c>
      <c r="D1443" s="15" t="s">
        <v>3452</v>
      </c>
      <c r="E1443" s="15" t="s">
        <v>205</v>
      </c>
      <c r="F1443" s="23" t="s">
        <v>3453</v>
      </c>
      <c r="G1443" s="16">
        <v>2</v>
      </c>
      <c r="H1443" s="17">
        <v>4.9249999999999998</v>
      </c>
      <c r="I1443" s="18">
        <v>1.0999999999999999E-2</v>
      </c>
      <c r="J1443" s="19" t="s">
        <v>3455</v>
      </c>
      <c r="K1443" s="15" t="s">
        <v>3454</v>
      </c>
      <c r="L1443" s="43">
        <v>390</v>
      </c>
    </row>
    <row r="1444" spans="1:12" ht="15" customHeight="1">
      <c r="A1444" s="15" t="s">
        <v>3460</v>
      </c>
      <c r="B1444" s="22" t="s">
        <v>3456</v>
      </c>
      <c r="C1444" s="28" t="s">
        <v>3406</v>
      </c>
      <c r="D1444" s="15" t="s">
        <v>3457</v>
      </c>
      <c r="E1444" s="15" t="s">
        <v>205</v>
      </c>
      <c r="F1444" s="23" t="s">
        <v>3458</v>
      </c>
      <c r="G1444" s="16">
        <v>4</v>
      </c>
      <c r="H1444" s="17">
        <v>23.675000000000001</v>
      </c>
      <c r="I1444" s="18">
        <v>4.1250000000000002E-2</v>
      </c>
      <c r="J1444" s="19" t="s">
        <v>3461</v>
      </c>
      <c r="K1444" s="15" t="s">
        <v>3459</v>
      </c>
      <c r="L1444" s="43">
        <v>3780</v>
      </c>
    </row>
    <row r="1445" spans="1:12" ht="15" customHeight="1">
      <c r="A1445" s="15" t="s">
        <v>369</v>
      </c>
      <c r="B1445" s="22" t="s">
        <v>3462</v>
      </c>
      <c r="C1445" s="28" t="s">
        <v>3406</v>
      </c>
      <c r="D1445" s="15" t="s">
        <v>3407</v>
      </c>
      <c r="E1445" s="15" t="s">
        <v>278</v>
      </c>
      <c r="F1445" s="29" t="s">
        <v>3463</v>
      </c>
      <c r="G1445" s="16">
        <v>2</v>
      </c>
      <c r="H1445" s="17">
        <v>15.4</v>
      </c>
      <c r="I1445" s="18">
        <v>0.03</v>
      </c>
      <c r="J1445" s="19" t="s">
        <v>3464</v>
      </c>
      <c r="K1445" s="15" t="s">
        <v>3409</v>
      </c>
      <c r="L1445" s="43">
        <v>1345</v>
      </c>
    </row>
    <row r="1446" spans="1:12" ht="15" customHeight="1">
      <c r="A1446" s="15" t="s">
        <v>369</v>
      </c>
      <c r="B1446" s="22" t="s">
        <v>3462</v>
      </c>
      <c r="C1446" s="28" t="s">
        <v>3406</v>
      </c>
      <c r="D1446" s="15" t="s">
        <v>3411</v>
      </c>
      <c r="E1446" s="15" t="s">
        <v>278</v>
      </c>
      <c r="F1446" s="23" t="s">
        <v>3465</v>
      </c>
      <c r="G1446" s="16">
        <v>2</v>
      </c>
      <c r="H1446" s="17">
        <v>14.9</v>
      </c>
      <c r="I1446" s="18">
        <v>3.15E-2</v>
      </c>
      <c r="J1446" s="19" t="s">
        <v>3466</v>
      </c>
      <c r="K1446" s="15" t="s">
        <v>3409</v>
      </c>
      <c r="L1446" s="43">
        <v>1210</v>
      </c>
    </row>
    <row r="1447" spans="1:12" ht="15" customHeight="1">
      <c r="A1447" s="15" t="s">
        <v>369</v>
      </c>
      <c r="B1447" s="22" t="s">
        <v>3462</v>
      </c>
      <c r="C1447" s="28" t="s">
        <v>3406</v>
      </c>
      <c r="D1447" s="15" t="s">
        <v>3414</v>
      </c>
      <c r="E1447" s="15" t="s">
        <v>278</v>
      </c>
      <c r="F1447" s="23" t="s">
        <v>3467</v>
      </c>
      <c r="G1447" s="16">
        <v>2</v>
      </c>
      <c r="H1447" s="17">
        <v>16.850000000000001</v>
      </c>
      <c r="I1447" s="18">
        <v>3.5000000000000003E-2</v>
      </c>
      <c r="J1447" s="19" t="s">
        <v>3468</v>
      </c>
      <c r="K1447" s="15" t="s">
        <v>3409</v>
      </c>
      <c r="L1447" s="43">
        <v>1460</v>
      </c>
    </row>
    <row r="1448" spans="1:12" ht="15" customHeight="1">
      <c r="A1448" s="15" t="s">
        <v>369</v>
      </c>
      <c r="B1448" s="22" t="s">
        <v>3462</v>
      </c>
      <c r="C1448" s="28" t="s">
        <v>3406</v>
      </c>
      <c r="D1448" s="15" t="s">
        <v>3417</v>
      </c>
      <c r="E1448" s="15" t="s">
        <v>278</v>
      </c>
      <c r="F1448" s="23" t="s">
        <v>3469</v>
      </c>
      <c r="G1448" s="16">
        <v>2</v>
      </c>
      <c r="H1448" s="19">
        <v>0</v>
      </c>
      <c r="I1448" s="18">
        <v>2.9000000000000001E-2</v>
      </c>
      <c r="J1448" s="16" t="s">
        <v>3470</v>
      </c>
      <c r="K1448" s="15" t="s">
        <v>3419</v>
      </c>
      <c r="L1448" s="43">
        <v>1670</v>
      </c>
    </row>
    <row r="1449" spans="1:12" ht="15" customHeight="1">
      <c r="A1449" s="15" t="s">
        <v>375</v>
      </c>
      <c r="B1449" s="22" t="s">
        <v>3471</v>
      </c>
      <c r="C1449" s="28" t="s">
        <v>3406</v>
      </c>
      <c r="D1449" s="15" t="s">
        <v>3422</v>
      </c>
      <c r="E1449" s="15" t="s">
        <v>278</v>
      </c>
      <c r="F1449" s="29" t="s">
        <v>3472</v>
      </c>
      <c r="G1449" s="16">
        <v>3</v>
      </c>
      <c r="H1449" s="17">
        <v>24.666666666666668</v>
      </c>
      <c r="I1449" s="18">
        <v>4.2666666666666665E-2</v>
      </c>
      <c r="J1449" s="19" t="s">
        <v>3473</v>
      </c>
      <c r="K1449" s="15" t="s">
        <v>3424</v>
      </c>
      <c r="L1449" s="43">
        <v>2290</v>
      </c>
    </row>
    <row r="1450" spans="1:12" ht="15" customHeight="1">
      <c r="A1450" s="15" t="s">
        <v>375</v>
      </c>
      <c r="B1450" s="22" t="s">
        <v>3471</v>
      </c>
      <c r="C1450" s="28" t="s">
        <v>3406</v>
      </c>
      <c r="D1450" s="15" t="s">
        <v>3426</v>
      </c>
      <c r="E1450" s="15" t="s">
        <v>278</v>
      </c>
      <c r="F1450" s="29" t="s">
        <v>3474</v>
      </c>
      <c r="G1450" s="16">
        <v>7</v>
      </c>
      <c r="H1450" s="17">
        <v>18.471428571428572</v>
      </c>
      <c r="I1450" s="18">
        <v>2.7857142857142858E-2</v>
      </c>
      <c r="J1450" s="19" t="s">
        <v>3475</v>
      </c>
      <c r="K1450" s="15" t="s">
        <v>3428</v>
      </c>
      <c r="L1450" s="43">
        <v>4520</v>
      </c>
    </row>
    <row r="1451" spans="1:12" ht="15" customHeight="1">
      <c r="A1451" s="15" t="s">
        <v>375</v>
      </c>
      <c r="B1451" s="22" t="s">
        <v>3471</v>
      </c>
      <c r="C1451" s="28" t="s">
        <v>3406</v>
      </c>
      <c r="D1451" s="15" t="s">
        <v>3430</v>
      </c>
      <c r="E1451" s="15" t="s">
        <v>278</v>
      </c>
      <c r="F1451" s="29" t="s">
        <v>3476</v>
      </c>
      <c r="G1451" s="16">
        <v>3</v>
      </c>
      <c r="H1451" s="17">
        <v>27.166666666666668</v>
      </c>
      <c r="I1451" s="18">
        <v>4.2000000000000003E-2</v>
      </c>
      <c r="J1451" s="19" t="s">
        <v>3477</v>
      </c>
      <c r="K1451" s="15" t="s">
        <v>3432</v>
      </c>
      <c r="L1451" s="43">
        <v>2405</v>
      </c>
    </row>
    <row r="1452" spans="1:12" ht="15" customHeight="1">
      <c r="A1452" s="15" t="s">
        <v>375</v>
      </c>
      <c r="B1452" s="22" t="s">
        <v>3471</v>
      </c>
      <c r="C1452" s="28" t="s">
        <v>3406</v>
      </c>
      <c r="D1452" s="15" t="s">
        <v>3434</v>
      </c>
      <c r="E1452" s="15" t="s">
        <v>278</v>
      </c>
      <c r="F1452" s="29" t="s">
        <v>3478</v>
      </c>
      <c r="G1452" s="16">
        <v>3</v>
      </c>
      <c r="H1452" s="19">
        <v>0</v>
      </c>
      <c r="I1452" s="18">
        <v>3.6666666666666667E-2</v>
      </c>
      <c r="J1452" s="19" t="s">
        <v>3479</v>
      </c>
      <c r="K1452" s="15" t="s">
        <v>3436</v>
      </c>
      <c r="L1452" s="43">
        <v>1675</v>
      </c>
    </row>
    <row r="1453" spans="1:12" ht="15" customHeight="1">
      <c r="A1453" s="15" t="s">
        <v>375</v>
      </c>
      <c r="B1453" s="22" t="s">
        <v>3471</v>
      </c>
      <c r="C1453" s="28" t="s">
        <v>3406</v>
      </c>
      <c r="D1453" s="15" t="s">
        <v>3438</v>
      </c>
      <c r="E1453" s="15" t="s">
        <v>278</v>
      </c>
      <c r="F1453" s="29" t="s">
        <v>3480</v>
      </c>
      <c r="G1453" s="16">
        <v>3</v>
      </c>
      <c r="H1453" s="19">
        <v>0</v>
      </c>
      <c r="I1453" s="18">
        <v>3.3000000000000002E-2</v>
      </c>
      <c r="J1453" s="19" t="s">
        <v>3481</v>
      </c>
      <c r="K1453" s="15" t="s">
        <v>3440</v>
      </c>
      <c r="L1453" s="43">
        <v>1490</v>
      </c>
    </row>
    <row r="1454" spans="1:12" ht="15" customHeight="1">
      <c r="A1454" s="15" t="s">
        <v>375</v>
      </c>
      <c r="B1454" s="22" t="s">
        <v>3471</v>
      </c>
      <c r="C1454" s="28" t="s">
        <v>3406</v>
      </c>
      <c r="D1454" s="15" t="s">
        <v>3442</v>
      </c>
      <c r="E1454" s="15" t="s">
        <v>278</v>
      </c>
      <c r="F1454" s="29" t="s">
        <v>3482</v>
      </c>
      <c r="G1454" s="16">
        <v>3</v>
      </c>
      <c r="H1454" s="19">
        <v>0</v>
      </c>
      <c r="I1454" s="18">
        <v>3.2000000000000001E-2</v>
      </c>
      <c r="J1454" s="19" t="s">
        <v>3483</v>
      </c>
      <c r="K1454" s="15" t="s">
        <v>3444</v>
      </c>
      <c r="L1454" s="43">
        <v>1425</v>
      </c>
    </row>
    <row r="1455" spans="1:12" ht="15" customHeight="1">
      <c r="A1455" s="15" t="s">
        <v>394</v>
      </c>
      <c r="B1455" s="22" t="s">
        <v>3484</v>
      </c>
      <c r="C1455" s="28" t="s">
        <v>3406</v>
      </c>
      <c r="D1455" s="15" t="s">
        <v>3447</v>
      </c>
      <c r="E1455" s="15" t="s">
        <v>278</v>
      </c>
      <c r="F1455" s="23" t="s">
        <v>3485</v>
      </c>
      <c r="G1455" s="16">
        <v>3</v>
      </c>
      <c r="H1455" s="17">
        <v>10.200000000000001</v>
      </c>
      <c r="I1455" s="18">
        <v>1.9E-2</v>
      </c>
      <c r="J1455" s="19" t="s">
        <v>3486</v>
      </c>
      <c r="K1455" s="15" t="s">
        <v>3449</v>
      </c>
      <c r="L1455" s="43">
        <v>1550</v>
      </c>
    </row>
    <row r="1456" spans="1:12" ht="15" customHeight="1">
      <c r="A1456" s="15" t="s">
        <v>35</v>
      </c>
      <c r="B1456" s="22" t="s">
        <v>3487</v>
      </c>
      <c r="C1456" s="28" t="s">
        <v>3406</v>
      </c>
      <c r="D1456" s="15" t="s">
        <v>3452</v>
      </c>
      <c r="E1456" s="15" t="s">
        <v>278</v>
      </c>
      <c r="F1456" s="23" t="s">
        <v>3488</v>
      </c>
      <c r="G1456" s="16">
        <v>2</v>
      </c>
      <c r="H1456" s="17">
        <v>4.9249999999999998</v>
      </c>
      <c r="I1456" s="18">
        <v>1.0999999999999999E-2</v>
      </c>
      <c r="J1456" s="19" t="s">
        <v>3489</v>
      </c>
      <c r="K1456" s="15" t="s">
        <v>3454</v>
      </c>
      <c r="L1456" s="43">
        <v>390</v>
      </c>
    </row>
    <row r="1457" spans="1:12" ht="15" customHeight="1">
      <c r="A1457" s="15" t="s">
        <v>3460</v>
      </c>
      <c r="B1457" s="22" t="s">
        <v>3490</v>
      </c>
      <c r="C1457" s="28" t="s">
        <v>3406</v>
      </c>
      <c r="D1457" s="15" t="s">
        <v>3457</v>
      </c>
      <c r="E1457" s="15" t="s">
        <v>278</v>
      </c>
      <c r="F1457" s="23" t="s">
        <v>3491</v>
      </c>
      <c r="G1457" s="16">
        <v>4</v>
      </c>
      <c r="H1457" s="17">
        <v>23.675000000000001</v>
      </c>
      <c r="I1457" s="18">
        <v>4.1250000000000002E-2</v>
      </c>
      <c r="J1457" s="19" t="s">
        <v>3492</v>
      </c>
      <c r="K1457" s="15" t="s">
        <v>3459</v>
      </c>
      <c r="L1457" s="43">
        <v>3780</v>
      </c>
    </row>
    <row r="1458" spans="1:12" ht="15" customHeight="1">
      <c r="A1458" s="15" t="s">
        <v>317</v>
      </c>
      <c r="B1458" s="22" t="s">
        <v>3493</v>
      </c>
      <c r="C1458" s="23" t="s">
        <v>3494</v>
      </c>
      <c r="D1458" s="14" t="s">
        <v>17</v>
      </c>
      <c r="E1458" s="15" t="s">
        <v>3495</v>
      </c>
      <c r="F1458" s="27" t="s">
        <v>3496</v>
      </c>
      <c r="G1458" s="16">
        <v>10</v>
      </c>
      <c r="H1458" s="17">
        <v>29.5</v>
      </c>
      <c r="I1458" s="18">
        <v>4.7599999999999996E-2</v>
      </c>
      <c r="J1458" s="19" t="s">
        <v>3497</v>
      </c>
      <c r="K1458" s="15" t="s">
        <v>17</v>
      </c>
      <c r="L1458" s="43">
        <v>16550</v>
      </c>
    </row>
    <row r="1459" spans="1:12" ht="15" customHeight="1">
      <c r="A1459" s="15" t="s">
        <v>317</v>
      </c>
      <c r="B1459" s="22" t="s">
        <v>3498</v>
      </c>
      <c r="C1459" s="23" t="s">
        <v>3494</v>
      </c>
      <c r="D1459" s="14" t="s">
        <v>17</v>
      </c>
      <c r="E1459" s="15" t="s">
        <v>278</v>
      </c>
      <c r="F1459" s="27" t="s">
        <v>3499</v>
      </c>
      <c r="G1459" s="16">
        <v>10</v>
      </c>
      <c r="H1459" s="17">
        <v>29.5</v>
      </c>
      <c r="I1459" s="18">
        <v>4.7599999999999996E-2</v>
      </c>
      <c r="J1459" s="19" t="s">
        <v>3500</v>
      </c>
      <c r="K1459" s="15" t="s">
        <v>17</v>
      </c>
      <c r="L1459" s="43">
        <v>14250</v>
      </c>
    </row>
    <row r="1460" spans="1:12" ht="15" customHeight="1">
      <c r="A1460" s="15" t="s">
        <v>317</v>
      </c>
      <c r="B1460" s="22" t="s">
        <v>3501</v>
      </c>
      <c r="C1460" s="23" t="s">
        <v>3502</v>
      </c>
      <c r="D1460" s="14" t="s">
        <v>17</v>
      </c>
      <c r="E1460" s="15" t="s">
        <v>3495</v>
      </c>
      <c r="F1460" s="27" t="s">
        <v>3503</v>
      </c>
      <c r="G1460" s="16">
        <v>12</v>
      </c>
      <c r="H1460" s="17">
        <v>29.291666666666668</v>
      </c>
      <c r="I1460" s="18">
        <v>4.6999999999999993E-2</v>
      </c>
      <c r="J1460" s="19" t="s">
        <v>3504</v>
      </c>
      <c r="K1460" s="15" t="s">
        <v>17</v>
      </c>
      <c r="L1460" s="43">
        <v>17250</v>
      </c>
    </row>
    <row r="1461" spans="1:12" ht="15" customHeight="1">
      <c r="A1461" s="15" t="s">
        <v>317</v>
      </c>
      <c r="B1461" s="22" t="s">
        <v>3505</v>
      </c>
      <c r="C1461" s="23" t="s">
        <v>3502</v>
      </c>
      <c r="D1461" s="14" t="s">
        <v>17</v>
      </c>
      <c r="E1461" s="15" t="s">
        <v>278</v>
      </c>
      <c r="F1461" s="27" t="s">
        <v>3506</v>
      </c>
      <c r="G1461" s="16">
        <v>12</v>
      </c>
      <c r="H1461" s="17">
        <v>29.291666666666668</v>
      </c>
      <c r="I1461" s="18">
        <v>4.6999999999999993E-2</v>
      </c>
      <c r="J1461" s="19" t="s">
        <v>3507</v>
      </c>
      <c r="K1461" s="15" t="s">
        <v>17</v>
      </c>
      <c r="L1461" s="43">
        <v>15750</v>
      </c>
    </row>
    <row r="1462" spans="1:12" ht="15" customHeight="1">
      <c r="A1462" s="15" t="s">
        <v>3513</v>
      </c>
      <c r="B1462" s="22" t="s">
        <v>3508</v>
      </c>
      <c r="C1462" s="28" t="s">
        <v>3509</v>
      </c>
      <c r="D1462" s="15" t="s">
        <v>3510</v>
      </c>
      <c r="E1462" s="15" t="s">
        <v>15</v>
      </c>
      <c r="F1462" s="15" t="s">
        <v>3511</v>
      </c>
      <c r="G1462" s="16">
        <v>2</v>
      </c>
      <c r="H1462" s="17">
        <v>3.5</v>
      </c>
      <c r="I1462" s="18">
        <v>7.4999999999999997E-3</v>
      </c>
      <c r="J1462" s="16" t="s">
        <v>3514</v>
      </c>
      <c r="K1462" s="15" t="s">
        <v>3512</v>
      </c>
      <c r="L1462" s="43">
        <v>427</v>
      </c>
    </row>
    <row r="1463" spans="1:12" ht="15" customHeight="1">
      <c r="A1463" s="15" t="s">
        <v>18</v>
      </c>
      <c r="B1463" s="22" t="s">
        <v>3515</v>
      </c>
      <c r="C1463" s="28" t="s">
        <v>3509</v>
      </c>
      <c r="D1463" s="15" t="s">
        <v>3516</v>
      </c>
      <c r="E1463" s="15" t="s">
        <v>15</v>
      </c>
      <c r="F1463" s="15" t="s">
        <v>3517</v>
      </c>
      <c r="G1463" s="16">
        <v>1</v>
      </c>
      <c r="H1463" s="17">
        <v>5</v>
      </c>
      <c r="I1463" s="18">
        <v>8.0000000000000002E-3</v>
      </c>
      <c r="J1463" s="16" t="s">
        <v>3519</v>
      </c>
      <c r="K1463" s="15" t="s">
        <v>3518</v>
      </c>
      <c r="L1463" s="43">
        <v>198</v>
      </c>
    </row>
    <row r="1464" spans="1:12" ht="15" customHeight="1">
      <c r="A1464" s="15" t="s">
        <v>18</v>
      </c>
      <c r="B1464" s="22" t="s">
        <v>3515</v>
      </c>
      <c r="C1464" s="28" t="s">
        <v>3509</v>
      </c>
      <c r="D1464" s="15" t="s">
        <v>3520</v>
      </c>
      <c r="E1464" s="15" t="s">
        <v>15</v>
      </c>
      <c r="F1464" s="15" t="s">
        <v>3521</v>
      </c>
      <c r="G1464" s="16">
        <v>1</v>
      </c>
      <c r="H1464" s="17">
        <v>11</v>
      </c>
      <c r="I1464" s="18">
        <v>1.7000000000000001E-2</v>
      </c>
      <c r="J1464" s="16" t="s">
        <v>3523</v>
      </c>
      <c r="K1464" s="15" t="s">
        <v>3522</v>
      </c>
      <c r="L1464" s="43">
        <v>376</v>
      </c>
    </row>
    <row r="1465" spans="1:12" ht="15" customHeight="1">
      <c r="A1465" s="15" t="s">
        <v>18</v>
      </c>
      <c r="B1465" s="22" t="s">
        <v>3515</v>
      </c>
      <c r="C1465" s="28" t="s">
        <v>3509</v>
      </c>
      <c r="D1465" s="15" t="s">
        <v>3524</v>
      </c>
      <c r="E1465" s="15" t="s">
        <v>15</v>
      </c>
      <c r="F1465" s="15" t="s">
        <v>3525</v>
      </c>
      <c r="G1465" s="16">
        <v>1</v>
      </c>
      <c r="H1465" s="17">
        <v>19</v>
      </c>
      <c r="I1465" s="18">
        <v>3.1E-2</v>
      </c>
      <c r="J1465" s="16" t="s">
        <v>3527</v>
      </c>
      <c r="K1465" s="15" t="s">
        <v>3526</v>
      </c>
      <c r="L1465" s="43">
        <v>642</v>
      </c>
    </row>
    <row r="1466" spans="1:12" ht="15" customHeight="1">
      <c r="A1466" s="15" t="s">
        <v>18</v>
      </c>
      <c r="B1466" s="22" t="s">
        <v>3515</v>
      </c>
      <c r="C1466" s="28" t="s">
        <v>3509</v>
      </c>
      <c r="D1466" s="15" t="s">
        <v>3528</v>
      </c>
      <c r="E1466" s="15" t="s">
        <v>15</v>
      </c>
      <c r="F1466" s="15" t="s">
        <v>3529</v>
      </c>
      <c r="G1466" s="16">
        <v>2</v>
      </c>
      <c r="H1466" s="17">
        <v>7.5</v>
      </c>
      <c r="I1466" s="18">
        <v>1.9E-2</v>
      </c>
      <c r="J1466" s="16" t="s">
        <v>3530</v>
      </c>
      <c r="K1466" s="15" t="s">
        <v>537</v>
      </c>
      <c r="L1466" s="43">
        <v>768</v>
      </c>
    </row>
    <row r="1467" spans="1:12" ht="15" customHeight="1">
      <c r="A1467" s="15" t="s">
        <v>24</v>
      </c>
      <c r="B1467" s="33" t="s">
        <v>3531</v>
      </c>
      <c r="C1467" s="28" t="s">
        <v>3509</v>
      </c>
      <c r="D1467" s="15" t="s">
        <v>3532</v>
      </c>
      <c r="E1467" s="15" t="s">
        <v>15</v>
      </c>
      <c r="F1467" s="15" t="s">
        <v>3533</v>
      </c>
      <c r="G1467" s="16">
        <v>2</v>
      </c>
      <c r="H1467" s="17">
        <v>16.5</v>
      </c>
      <c r="I1467" s="18">
        <v>0</v>
      </c>
      <c r="J1467" s="16" t="s">
        <v>3534</v>
      </c>
      <c r="K1467" s="15" t="s">
        <v>566</v>
      </c>
      <c r="L1467" s="43">
        <v>1513</v>
      </c>
    </row>
    <row r="1468" spans="1:12" ht="15" customHeight="1">
      <c r="A1468" s="15" t="s">
        <v>3352</v>
      </c>
      <c r="B1468" s="22" t="s">
        <v>3535</v>
      </c>
      <c r="C1468" s="28" t="s">
        <v>3509</v>
      </c>
      <c r="D1468" s="15" t="s">
        <v>3536</v>
      </c>
      <c r="E1468" s="15" t="s">
        <v>32</v>
      </c>
      <c r="F1468" s="15" t="s">
        <v>3537</v>
      </c>
      <c r="G1468" s="16">
        <v>2</v>
      </c>
      <c r="H1468" s="17">
        <v>15</v>
      </c>
      <c r="I1468" s="18">
        <v>1.35E-2</v>
      </c>
      <c r="J1468" s="16" t="s">
        <v>3539</v>
      </c>
      <c r="K1468" s="15" t="s">
        <v>3538</v>
      </c>
      <c r="L1468" s="43">
        <v>1165</v>
      </c>
    </row>
    <row r="1469" spans="1:12" ht="15" customHeight="1">
      <c r="A1469" s="15" t="s">
        <v>3352</v>
      </c>
      <c r="B1469" s="22" t="s">
        <v>3535</v>
      </c>
      <c r="C1469" s="28" t="s">
        <v>3509</v>
      </c>
      <c r="D1469" s="15" t="s">
        <v>3540</v>
      </c>
      <c r="E1469" s="15" t="s">
        <v>32</v>
      </c>
      <c r="F1469" s="15" t="s">
        <v>3541</v>
      </c>
      <c r="G1469" s="16">
        <v>1</v>
      </c>
      <c r="H1469" s="17">
        <v>28</v>
      </c>
      <c r="I1469" s="18">
        <v>4.8000000000000001E-2</v>
      </c>
      <c r="J1469" s="16" t="s">
        <v>3543</v>
      </c>
      <c r="K1469" s="15" t="s">
        <v>3542</v>
      </c>
      <c r="L1469" s="43">
        <v>1114</v>
      </c>
    </row>
    <row r="1470" spans="1:12" ht="15" customHeight="1">
      <c r="A1470" s="15" t="s">
        <v>369</v>
      </c>
      <c r="B1470" s="22" t="s">
        <v>3544</v>
      </c>
      <c r="C1470" s="28" t="s">
        <v>3509</v>
      </c>
      <c r="D1470" s="15" t="s">
        <v>3545</v>
      </c>
      <c r="E1470" s="15" t="s">
        <v>32</v>
      </c>
      <c r="F1470" s="27" t="s">
        <v>3546</v>
      </c>
      <c r="G1470" s="16">
        <v>3</v>
      </c>
      <c r="H1470" s="17">
        <v>19.666666666666668</v>
      </c>
      <c r="I1470" s="18">
        <v>3.6333333333333336E-2</v>
      </c>
      <c r="J1470" s="16" t="s">
        <v>3548</v>
      </c>
      <c r="K1470" s="15" t="s">
        <v>3547</v>
      </c>
      <c r="L1470" s="43">
        <v>3506</v>
      </c>
    </row>
    <row r="1471" spans="1:12" ht="15" customHeight="1">
      <c r="A1471" s="15" t="s">
        <v>369</v>
      </c>
      <c r="B1471" s="22" t="s">
        <v>3544</v>
      </c>
      <c r="C1471" s="28" t="s">
        <v>3509</v>
      </c>
      <c r="D1471" s="15" t="s">
        <v>3549</v>
      </c>
      <c r="E1471" s="15" t="s">
        <v>32</v>
      </c>
      <c r="F1471" s="27" t="s">
        <v>3550</v>
      </c>
      <c r="G1471" s="16">
        <v>3</v>
      </c>
      <c r="H1471" s="17">
        <v>16.666666666666668</v>
      </c>
      <c r="I1471" s="18">
        <v>3.4333333333333334E-2</v>
      </c>
      <c r="J1471" s="16" t="s">
        <v>3552</v>
      </c>
      <c r="K1471" s="15" t="s">
        <v>3551</v>
      </c>
      <c r="L1471" s="43">
        <v>3000</v>
      </c>
    </row>
    <row r="1472" spans="1:12" ht="15" customHeight="1">
      <c r="A1472" s="15" t="s">
        <v>369</v>
      </c>
      <c r="B1472" s="22" t="s">
        <v>3544</v>
      </c>
      <c r="C1472" s="28" t="s">
        <v>3509</v>
      </c>
      <c r="D1472" s="15" t="s">
        <v>3553</v>
      </c>
      <c r="E1472" s="15" t="s">
        <v>32</v>
      </c>
      <c r="F1472" s="27" t="s">
        <v>3554</v>
      </c>
      <c r="G1472" s="16">
        <v>3</v>
      </c>
      <c r="H1472" s="17">
        <v>13.333333333333334</v>
      </c>
      <c r="I1472" s="18">
        <v>3.0333333333333334E-2</v>
      </c>
      <c r="J1472" s="16" t="s">
        <v>3556</v>
      </c>
      <c r="K1472" s="15" t="s">
        <v>3555</v>
      </c>
      <c r="L1472" s="43">
        <v>2572</v>
      </c>
    </row>
    <row r="1473" spans="1:12" ht="15" customHeight="1">
      <c r="A1473" s="15" t="s">
        <v>375</v>
      </c>
      <c r="B1473" s="22" t="s">
        <v>3557</v>
      </c>
      <c r="C1473" s="28" t="s">
        <v>3509</v>
      </c>
      <c r="D1473" s="15" t="s">
        <v>3558</v>
      </c>
      <c r="E1473" s="15" t="s">
        <v>32</v>
      </c>
      <c r="F1473" s="27" t="s">
        <v>3559</v>
      </c>
      <c r="G1473" s="16">
        <v>6</v>
      </c>
      <c r="H1473" s="17">
        <v>15</v>
      </c>
      <c r="I1473" s="18">
        <v>2.3333333333333334E-2</v>
      </c>
      <c r="J1473" s="16" t="s">
        <v>3561</v>
      </c>
      <c r="K1473" s="15" t="s">
        <v>3560</v>
      </c>
      <c r="L1473" s="43">
        <v>4365</v>
      </c>
    </row>
    <row r="1474" spans="1:12" ht="15" customHeight="1">
      <c r="A1474" s="15" t="s">
        <v>375</v>
      </c>
      <c r="B1474" s="22" t="s">
        <v>3557</v>
      </c>
      <c r="C1474" s="28" t="s">
        <v>3509</v>
      </c>
      <c r="D1474" s="15" t="s">
        <v>3562</v>
      </c>
      <c r="E1474" s="15" t="s">
        <v>32</v>
      </c>
      <c r="F1474" s="27" t="s">
        <v>3563</v>
      </c>
      <c r="G1474" s="16">
        <v>6</v>
      </c>
      <c r="H1474" s="17">
        <v>16.5</v>
      </c>
      <c r="I1474" s="18">
        <v>2.5333333333333333E-2</v>
      </c>
      <c r="J1474" s="16" t="s">
        <v>3565</v>
      </c>
      <c r="K1474" s="15" t="s">
        <v>3564</v>
      </c>
      <c r="L1474" s="43">
        <v>4811</v>
      </c>
    </row>
    <row r="1475" spans="1:12" ht="15" customHeight="1">
      <c r="A1475" s="15" t="s">
        <v>375</v>
      </c>
      <c r="B1475" s="22" t="s">
        <v>3557</v>
      </c>
      <c r="C1475" s="28" t="s">
        <v>3509</v>
      </c>
      <c r="D1475" s="15" t="s">
        <v>3566</v>
      </c>
      <c r="E1475" s="15" t="s">
        <v>32</v>
      </c>
      <c r="F1475" s="27" t="s">
        <v>3567</v>
      </c>
      <c r="G1475" s="16">
        <v>6</v>
      </c>
      <c r="H1475" s="17">
        <v>22.5</v>
      </c>
      <c r="I1475" s="18">
        <v>3.6666666666666667E-2</v>
      </c>
      <c r="J1475" s="16" t="s">
        <v>3568</v>
      </c>
      <c r="K1475" s="15" t="s">
        <v>3560</v>
      </c>
      <c r="L1475" s="43">
        <v>6490</v>
      </c>
    </row>
    <row r="1476" spans="1:12" ht="15" customHeight="1">
      <c r="A1476" s="15" t="s">
        <v>375</v>
      </c>
      <c r="B1476" s="22" t="s">
        <v>3557</v>
      </c>
      <c r="C1476" s="28" t="s">
        <v>3509</v>
      </c>
      <c r="D1476" s="15" t="s">
        <v>3569</v>
      </c>
      <c r="E1476" s="15" t="s">
        <v>32</v>
      </c>
      <c r="F1476" s="27" t="s">
        <v>3570</v>
      </c>
      <c r="G1476" s="16">
        <v>2</v>
      </c>
      <c r="H1476" s="17">
        <v>72.5</v>
      </c>
      <c r="I1476" s="18">
        <v>0</v>
      </c>
      <c r="J1476" s="16" t="s">
        <v>3571</v>
      </c>
      <c r="K1476" s="15" t="s">
        <v>3564</v>
      </c>
      <c r="L1476" s="43">
        <v>6941</v>
      </c>
    </row>
    <row r="1477" spans="1:12" ht="15" customHeight="1">
      <c r="A1477" s="15" t="s">
        <v>375</v>
      </c>
      <c r="B1477" s="22" t="s">
        <v>3557</v>
      </c>
      <c r="C1477" s="28" t="s">
        <v>3509</v>
      </c>
      <c r="D1477" s="15" t="s">
        <v>3572</v>
      </c>
      <c r="E1477" s="15" t="s">
        <v>32</v>
      </c>
      <c r="F1477" s="27" t="s">
        <v>3573</v>
      </c>
      <c r="G1477" s="16">
        <v>2</v>
      </c>
      <c r="H1477" s="17">
        <v>61</v>
      </c>
      <c r="I1477" s="18">
        <v>0</v>
      </c>
      <c r="J1477" s="16" t="s">
        <v>3575</v>
      </c>
      <c r="K1477" s="15" t="s">
        <v>3574</v>
      </c>
      <c r="L1477" s="43">
        <v>5667</v>
      </c>
    </row>
    <row r="1478" spans="1:12" ht="15" customHeight="1">
      <c r="A1478" s="15" t="s">
        <v>375</v>
      </c>
      <c r="B1478" s="22" t="s">
        <v>3557</v>
      </c>
      <c r="C1478" s="28" t="s">
        <v>3509</v>
      </c>
      <c r="D1478" s="15" t="s">
        <v>3576</v>
      </c>
      <c r="E1478" s="15" t="s">
        <v>32</v>
      </c>
      <c r="F1478" s="27" t="s">
        <v>3577</v>
      </c>
      <c r="G1478" s="16">
        <v>2</v>
      </c>
      <c r="H1478" s="17">
        <v>65.5</v>
      </c>
      <c r="I1478" s="18">
        <v>0</v>
      </c>
      <c r="J1478" s="16" t="s">
        <v>3579</v>
      </c>
      <c r="K1478" s="15" t="s">
        <v>3578</v>
      </c>
      <c r="L1478" s="43">
        <v>6147</v>
      </c>
    </row>
    <row r="1479" spans="1:12" ht="15" customHeight="1">
      <c r="A1479" s="15" t="s">
        <v>394</v>
      </c>
      <c r="B1479" s="22" t="s">
        <v>3580</v>
      </c>
      <c r="C1479" s="28" t="s">
        <v>3509</v>
      </c>
      <c r="D1479" s="15" t="s">
        <v>3581</v>
      </c>
      <c r="E1479" s="15" t="s">
        <v>32</v>
      </c>
      <c r="F1479" s="15" t="s">
        <v>3582</v>
      </c>
      <c r="G1479" s="16">
        <v>4</v>
      </c>
      <c r="H1479" s="17">
        <v>15.75</v>
      </c>
      <c r="I1479" s="18">
        <v>0</v>
      </c>
      <c r="J1479" s="16" t="s">
        <v>3584</v>
      </c>
      <c r="K1479" s="15" t="s">
        <v>3583</v>
      </c>
      <c r="L1479" s="43">
        <v>3331</v>
      </c>
    </row>
    <row r="1480" spans="1:12" ht="15" customHeight="1">
      <c r="A1480" s="15" t="s">
        <v>35</v>
      </c>
      <c r="B1480" s="22" t="s">
        <v>3585</v>
      </c>
      <c r="C1480" s="28" t="s">
        <v>3509</v>
      </c>
      <c r="D1480" s="15" t="s">
        <v>3586</v>
      </c>
      <c r="E1480" s="15" t="s">
        <v>32</v>
      </c>
      <c r="F1480" s="15" t="s">
        <v>3587</v>
      </c>
      <c r="G1480" s="16">
        <v>2</v>
      </c>
      <c r="H1480" s="17">
        <v>6</v>
      </c>
      <c r="I1480" s="18">
        <v>0</v>
      </c>
      <c r="J1480" s="16" t="s">
        <v>3589</v>
      </c>
      <c r="K1480" s="15" t="s">
        <v>3588</v>
      </c>
      <c r="L1480" s="43">
        <v>849</v>
      </c>
    </row>
    <row r="1481" spans="1:12" ht="15" customHeight="1">
      <c r="A1481" s="15" t="s">
        <v>35</v>
      </c>
      <c r="B1481" s="22" t="s">
        <v>3585</v>
      </c>
      <c r="C1481" s="28" t="s">
        <v>3509</v>
      </c>
      <c r="D1481" s="15" t="s">
        <v>3590</v>
      </c>
      <c r="E1481" s="15" t="s">
        <v>32</v>
      </c>
      <c r="F1481" s="15" t="s">
        <v>3591</v>
      </c>
      <c r="G1481" s="16">
        <v>2</v>
      </c>
      <c r="H1481" s="17">
        <v>7</v>
      </c>
      <c r="I1481" s="18">
        <v>0</v>
      </c>
      <c r="J1481" s="16" t="s">
        <v>3593</v>
      </c>
      <c r="K1481" s="15" t="s">
        <v>3592</v>
      </c>
      <c r="L1481" s="43">
        <v>1023</v>
      </c>
    </row>
    <row r="1482" spans="1:12" ht="15" customHeight="1">
      <c r="A1482" s="15" t="s">
        <v>35</v>
      </c>
      <c r="B1482" s="22" t="s">
        <v>3585</v>
      </c>
      <c r="C1482" s="28" t="s">
        <v>3509</v>
      </c>
      <c r="D1482" s="15" t="s">
        <v>3594</v>
      </c>
      <c r="E1482" s="15" t="s">
        <v>32</v>
      </c>
      <c r="F1482" s="15" t="s">
        <v>3595</v>
      </c>
      <c r="G1482" s="16">
        <v>2</v>
      </c>
      <c r="H1482" s="17">
        <v>9.5</v>
      </c>
      <c r="I1482" s="18">
        <v>0</v>
      </c>
      <c r="J1482" s="16" t="s">
        <v>3597</v>
      </c>
      <c r="K1482" s="15" t="s">
        <v>3596</v>
      </c>
      <c r="L1482" s="43">
        <v>1231</v>
      </c>
    </row>
    <row r="1483" spans="1:12" ht="15" customHeight="1">
      <c r="A1483" s="15" t="s">
        <v>24</v>
      </c>
      <c r="B1483" s="22" t="s">
        <v>3598</v>
      </c>
      <c r="C1483" s="28" t="s">
        <v>3509</v>
      </c>
      <c r="D1483" s="15" t="s">
        <v>3599</v>
      </c>
      <c r="E1483" s="15" t="s">
        <v>32</v>
      </c>
      <c r="F1483" s="27" t="s">
        <v>3600</v>
      </c>
      <c r="G1483" s="16">
        <v>3</v>
      </c>
      <c r="H1483" s="17">
        <v>17.333333333333332</v>
      </c>
      <c r="I1483" s="18">
        <v>0</v>
      </c>
      <c r="J1483" s="16" t="s">
        <v>3601</v>
      </c>
      <c r="K1483" s="15" t="s">
        <v>480</v>
      </c>
      <c r="L1483" s="43">
        <v>2520</v>
      </c>
    </row>
    <row r="1484" spans="1:12" ht="15" customHeight="1">
      <c r="A1484" s="15" t="s">
        <v>24</v>
      </c>
      <c r="B1484" s="22" t="s">
        <v>3598</v>
      </c>
      <c r="C1484" s="28" t="s">
        <v>3509</v>
      </c>
      <c r="D1484" s="15" t="s">
        <v>3602</v>
      </c>
      <c r="E1484" s="15" t="s">
        <v>32</v>
      </c>
      <c r="F1484" s="27" t="s">
        <v>3603</v>
      </c>
      <c r="G1484" s="16">
        <v>4</v>
      </c>
      <c r="H1484" s="17">
        <v>20</v>
      </c>
      <c r="I1484" s="18">
        <v>0</v>
      </c>
      <c r="J1484" s="16" t="s">
        <v>3605</v>
      </c>
      <c r="K1484" s="15" t="s">
        <v>3604</v>
      </c>
      <c r="L1484" s="43">
        <v>3887</v>
      </c>
    </row>
    <row r="1485" spans="1:12" ht="15" customHeight="1">
      <c r="A1485" s="15" t="s">
        <v>24</v>
      </c>
      <c r="B1485" s="22" t="s">
        <v>3598</v>
      </c>
      <c r="C1485" s="28" t="s">
        <v>3509</v>
      </c>
      <c r="D1485" s="15" t="s">
        <v>3606</v>
      </c>
      <c r="E1485" s="15" t="s">
        <v>32</v>
      </c>
      <c r="F1485" s="15" t="s">
        <v>3607</v>
      </c>
      <c r="G1485" s="16">
        <v>4</v>
      </c>
      <c r="H1485" s="17">
        <v>23.5</v>
      </c>
      <c r="I1485" s="18">
        <v>0</v>
      </c>
      <c r="J1485" s="16" t="s">
        <v>3609</v>
      </c>
      <c r="K1485" s="15" t="s">
        <v>3608</v>
      </c>
      <c r="L1485" s="43">
        <v>4359</v>
      </c>
    </row>
    <row r="1486" spans="1:12" ht="15" customHeight="1">
      <c r="A1486" s="15" t="s">
        <v>24</v>
      </c>
      <c r="B1486" s="22" t="s">
        <v>3598</v>
      </c>
      <c r="C1486" s="28" t="s">
        <v>3509</v>
      </c>
      <c r="D1486" s="15" t="s">
        <v>3610</v>
      </c>
      <c r="E1486" s="15" t="s">
        <v>32</v>
      </c>
      <c r="F1486" s="27" t="s">
        <v>3611</v>
      </c>
      <c r="G1486" s="16">
        <v>3</v>
      </c>
      <c r="H1486" s="17">
        <v>24.666666666666668</v>
      </c>
      <c r="I1486" s="18">
        <v>0</v>
      </c>
      <c r="J1486" s="16" t="s">
        <v>3612</v>
      </c>
      <c r="K1486" s="15" t="s">
        <v>480</v>
      </c>
      <c r="L1486" s="43">
        <v>3090</v>
      </c>
    </row>
    <row r="1487" spans="1:12" ht="15" customHeight="1">
      <c r="A1487" s="15" t="s">
        <v>24</v>
      </c>
      <c r="B1487" s="22" t="s">
        <v>3598</v>
      </c>
      <c r="C1487" s="28" t="s">
        <v>3509</v>
      </c>
      <c r="D1487" s="15" t="s">
        <v>3613</v>
      </c>
      <c r="E1487" s="15" t="s">
        <v>32</v>
      </c>
      <c r="F1487" s="27" t="s">
        <v>3614</v>
      </c>
      <c r="G1487" s="16">
        <v>4</v>
      </c>
      <c r="H1487" s="17">
        <v>31</v>
      </c>
      <c r="I1487" s="18">
        <v>0</v>
      </c>
      <c r="J1487" s="16" t="s">
        <v>3615</v>
      </c>
      <c r="K1487" s="15" t="s">
        <v>484</v>
      </c>
      <c r="L1487" s="43">
        <v>5028</v>
      </c>
    </row>
    <row r="1488" spans="1:12" ht="15" customHeight="1">
      <c r="A1488" s="15" t="s">
        <v>24</v>
      </c>
      <c r="B1488" s="22" t="s">
        <v>3598</v>
      </c>
      <c r="C1488" s="28" t="s">
        <v>3509</v>
      </c>
      <c r="D1488" s="15" t="s">
        <v>3616</v>
      </c>
      <c r="E1488" s="15" t="s">
        <v>32</v>
      </c>
      <c r="F1488" s="27" t="s">
        <v>3617</v>
      </c>
      <c r="G1488" s="16">
        <v>4</v>
      </c>
      <c r="H1488" s="17">
        <v>18.75</v>
      </c>
      <c r="I1488" s="18">
        <v>0</v>
      </c>
      <c r="J1488" s="16" t="s">
        <v>3618</v>
      </c>
      <c r="K1488" s="15" t="s">
        <v>480</v>
      </c>
      <c r="L1488" s="43">
        <v>3232</v>
      </c>
    </row>
    <row r="1489" spans="1:12" ht="15" customHeight="1">
      <c r="A1489" s="15" t="s">
        <v>24</v>
      </c>
      <c r="B1489" s="22" t="s">
        <v>3598</v>
      </c>
      <c r="C1489" s="28" t="s">
        <v>3509</v>
      </c>
      <c r="D1489" s="15" t="s">
        <v>3619</v>
      </c>
      <c r="E1489" s="15" t="s">
        <v>32</v>
      </c>
      <c r="F1489" s="27" t="s">
        <v>3620</v>
      </c>
      <c r="G1489" s="16">
        <v>5</v>
      </c>
      <c r="H1489" s="17">
        <v>25</v>
      </c>
      <c r="I1489" s="18">
        <v>0</v>
      </c>
      <c r="J1489" s="16" t="s">
        <v>3621</v>
      </c>
      <c r="K1489" s="15" t="s">
        <v>484</v>
      </c>
      <c r="L1489" s="43">
        <v>5586</v>
      </c>
    </row>
    <row r="1490" spans="1:12" ht="15" customHeight="1">
      <c r="A1490" s="15" t="s">
        <v>24</v>
      </c>
      <c r="B1490" s="22" t="s">
        <v>3598</v>
      </c>
      <c r="C1490" s="28" t="s">
        <v>3509</v>
      </c>
      <c r="D1490" s="15" t="s">
        <v>3622</v>
      </c>
      <c r="E1490" s="15" t="s">
        <v>32</v>
      </c>
      <c r="F1490" s="27" t="s">
        <v>3623</v>
      </c>
      <c r="G1490" s="16">
        <v>4</v>
      </c>
      <c r="H1490" s="17">
        <v>25.5</v>
      </c>
      <c r="I1490" s="18">
        <v>0</v>
      </c>
      <c r="J1490" s="16" t="s">
        <v>3624</v>
      </c>
      <c r="K1490" s="15" t="s">
        <v>484</v>
      </c>
      <c r="L1490" s="43">
        <v>4437</v>
      </c>
    </row>
    <row r="1491" spans="1:12" ht="15" customHeight="1">
      <c r="A1491" s="15" t="s">
        <v>24</v>
      </c>
      <c r="B1491" s="22" t="s">
        <v>3598</v>
      </c>
      <c r="C1491" s="28" t="s">
        <v>3509</v>
      </c>
      <c r="D1491" s="15" t="s">
        <v>3625</v>
      </c>
      <c r="E1491" s="15" t="s">
        <v>32</v>
      </c>
      <c r="F1491" s="27" t="s">
        <v>3626</v>
      </c>
      <c r="G1491" s="16">
        <v>4</v>
      </c>
      <c r="H1491" s="17">
        <v>14.75</v>
      </c>
      <c r="I1491" s="18">
        <v>0</v>
      </c>
      <c r="J1491" s="16" t="s">
        <v>3627</v>
      </c>
      <c r="K1491" s="15" t="s">
        <v>480</v>
      </c>
      <c r="L1491" s="43">
        <v>3089</v>
      </c>
    </row>
    <row r="1492" spans="1:12" ht="15" customHeight="1">
      <c r="A1492" s="15" t="s">
        <v>24</v>
      </c>
      <c r="B1492" s="22" t="s">
        <v>3598</v>
      </c>
      <c r="C1492" s="28" t="s">
        <v>3509</v>
      </c>
      <c r="D1492" s="15" t="s">
        <v>3628</v>
      </c>
      <c r="E1492" s="15" t="s">
        <v>32</v>
      </c>
      <c r="F1492" s="27" t="s">
        <v>3629</v>
      </c>
      <c r="G1492" s="19"/>
      <c r="H1492" s="17"/>
      <c r="I1492" s="18"/>
      <c r="J1492" s="16" t="s">
        <v>3630</v>
      </c>
      <c r="K1492" s="15" t="s">
        <v>484</v>
      </c>
      <c r="L1492" s="43">
        <v>4754</v>
      </c>
    </row>
    <row r="1493" spans="1:12" ht="15" customHeight="1">
      <c r="A1493" s="15" t="s">
        <v>24</v>
      </c>
      <c r="B1493" s="22" t="s">
        <v>3598</v>
      </c>
      <c r="C1493" s="28" t="s">
        <v>3509</v>
      </c>
      <c r="D1493" s="15" t="s">
        <v>3631</v>
      </c>
      <c r="E1493" s="15" t="s">
        <v>32</v>
      </c>
      <c r="F1493" s="27" t="s">
        <v>3632</v>
      </c>
      <c r="G1493" s="19"/>
      <c r="H1493" s="17"/>
      <c r="I1493" s="18"/>
      <c r="J1493" s="16" t="s">
        <v>3634</v>
      </c>
      <c r="K1493" s="15" t="s">
        <v>3633</v>
      </c>
      <c r="L1493" s="43">
        <v>5162</v>
      </c>
    </row>
    <row r="1494" spans="1:12" ht="15" customHeight="1">
      <c r="A1494" s="15" t="s">
        <v>3513</v>
      </c>
      <c r="B1494" s="22" t="s">
        <v>3635</v>
      </c>
      <c r="C1494" s="28" t="s">
        <v>3509</v>
      </c>
      <c r="D1494" s="15" t="s">
        <v>3510</v>
      </c>
      <c r="E1494" s="15" t="s">
        <v>523</v>
      </c>
      <c r="F1494" s="15" t="s">
        <v>3636</v>
      </c>
      <c r="G1494" s="16">
        <v>2</v>
      </c>
      <c r="H1494" s="17">
        <v>3.5</v>
      </c>
      <c r="I1494" s="18">
        <v>7.4999999999999997E-3</v>
      </c>
      <c r="J1494" s="16" t="s">
        <v>3637</v>
      </c>
      <c r="K1494" s="15" t="s">
        <v>3512</v>
      </c>
      <c r="L1494" s="43">
        <v>427</v>
      </c>
    </row>
    <row r="1495" spans="1:12" ht="15" customHeight="1">
      <c r="A1495" s="15" t="s">
        <v>18</v>
      </c>
      <c r="B1495" s="22" t="s">
        <v>3638</v>
      </c>
      <c r="C1495" s="28" t="s">
        <v>3509</v>
      </c>
      <c r="D1495" s="15" t="s">
        <v>3516</v>
      </c>
      <c r="E1495" s="15" t="s">
        <v>523</v>
      </c>
      <c r="F1495" s="15" t="s">
        <v>3639</v>
      </c>
      <c r="G1495" s="16">
        <v>1</v>
      </c>
      <c r="H1495" s="17">
        <v>5</v>
      </c>
      <c r="I1495" s="18">
        <v>8.0000000000000002E-3</v>
      </c>
      <c r="J1495" s="16" t="s">
        <v>3640</v>
      </c>
      <c r="K1495" s="15" t="s">
        <v>3518</v>
      </c>
      <c r="L1495" s="43">
        <v>198</v>
      </c>
    </row>
    <row r="1496" spans="1:12" ht="15" customHeight="1">
      <c r="A1496" s="15" t="s">
        <v>18</v>
      </c>
      <c r="B1496" s="22" t="s">
        <v>3638</v>
      </c>
      <c r="C1496" s="28" t="s">
        <v>3509</v>
      </c>
      <c r="D1496" s="15" t="s">
        <v>3520</v>
      </c>
      <c r="E1496" s="15" t="s">
        <v>523</v>
      </c>
      <c r="F1496" s="15" t="s">
        <v>3641</v>
      </c>
      <c r="G1496" s="16">
        <v>1</v>
      </c>
      <c r="H1496" s="17">
        <v>11</v>
      </c>
      <c r="I1496" s="18">
        <v>1.7000000000000001E-2</v>
      </c>
      <c r="J1496" s="16" t="s">
        <v>3642</v>
      </c>
      <c r="K1496" s="15" t="s">
        <v>3522</v>
      </c>
      <c r="L1496" s="43">
        <v>376</v>
      </c>
    </row>
    <row r="1497" spans="1:12" ht="15" customHeight="1">
      <c r="A1497" s="15" t="s">
        <v>18</v>
      </c>
      <c r="B1497" s="22" t="s">
        <v>3638</v>
      </c>
      <c r="C1497" s="28" t="s">
        <v>3509</v>
      </c>
      <c r="D1497" s="15" t="s">
        <v>3524</v>
      </c>
      <c r="E1497" s="15" t="s">
        <v>523</v>
      </c>
      <c r="F1497" s="15" t="s">
        <v>3643</v>
      </c>
      <c r="G1497" s="16">
        <v>1</v>
      </c>
      <c r="H1497" s="17">
        <v>19</v>
      </c>
      <c r="I1497" s="18">
        <v>3.1E-2</v>
      </c>
      <c r="J1497" s="16" t="s">
        <v>3644</v>
      </c>
      <c r="K1497" s="15" t="s">
        <v>3526</v>
      </c>
      <c r="L1497" s="43">
        <v>642</v>
      </c>
    </row>
    <row r="1498" spans="1:12" ht="15" customHeight="1">
      <c r="A1498" s="15" t="s">
        <v>18</v>
      </c>
      <c r="B1498" s="22" t="s">
        <v>3638</v>
      </c>
      <c r="C1498" s="28" t="s">
        <v>3509</v>
      </c>
      <c r="D1498" s="15" t="s">
        <v>3528</v>
      </c>
      <c r="E1498" s="15" t="s">
        <v>523</v>
      </c>
      <c r="F1498" s="15" t="s">
        <v>3645</v>
      </c>
      <c r="G1498" s="16">
        <v>2</v>
      </c>
      <c r="H1498" s="17">
        <v>7.5</v>
      </c>
      <c r="I1498" s="18">
        <v>1.9E-2</v>
      </c>
      <c r="J1498" s="16" t="s">
        <v>3646</v>
      </c>
      <c r="K1498" s="15" t="s">
        <v>537</v>
      </c>
      <c r="L1498" s="43">
        <v>768</v>
      </c>
    </row>
    <row r="1499" spans="1:12" ht="15" customHeight="1">
      <c r="A1499" s="15" t="s">
        <v>24</v>
      </c>
      <c r="B1499" s="33" t="s">
        <v>3647</v>
      </c>
      <c r="C1499" s="28" t="s">
        <v>3509</v>
      </c>
      <c r="D1499" s="15" t="s">
        <v>3532</v>
      </c>
      <c r="E1499" s="15" t="s">
        <v>523</v>
      </c>
      <c r="F1499" s="15" t="s">
        <v>3648</v>
      </c>
      <c r="G1499" s="16">
        <v>2</v>
      </c>
      <c r="H1499" s="17">
        <v>16.5</v>
      </c>
      <c r="I1499" s="18">
        <v>0</v>
      </c>
      <c r="J1499" s="16" t="s">
        <v>3649</v>
      </c>
      <c r="K1499" s="15" t="s">
        <v>566</v>
      </c>
      <c r="L1499" s="43">
        <v>1513</v>
      </c>
    </row>
    <row r="1500" spans="1:12" ht="15" customHeight="1">
      <c r="A1500" s="15" t="s">
        <v>3352</v>
      </c>
      <c r="B1500" s="28" t="s">
        <v>3650</v>
      </c>
      <c r="C1500" s="28" t="s">
        <v>3509</v>
      </c>
      <c r="D1500" s="15" t="s">
        <v>3536</v>
      </c>
      <c r="E1500" s="15" t="s">
        <v>2901</v>
      </c>
      <c r="F1500" s="15" t="s">
        <v>3651</v>
      </c>
      <c r="G1500" s="16">
        <v>2</v>
      </c>
      <c r="H1500" s="17">
        <v>15</v>
      </c>
      <c r="I1500" s="18">
        <v>1.35E-2</v>
      </c>
      <c r="J1500" s="16" t="s">
        <v>3652</v>
      </c>
      <c r="K1500" s="15" t="s">
        <v>3538</v>
      </c>
      <c r="L1500" s="43">
        <v>1313</v>
      </c>
    </row>
    <row r="1501" spans="1:12" ht="15" customHeight="1">
      <c r="A1501" s="15" t="s">
        <v>3352</v>
      </c>
      <c r="B1501" s="28" t="s">
        <v>3650</v>
      </c>
      <c r="C1501" s="28" t="s">
        <v>3509</v>
      </c>
      <c r="D1501" s="15" t="s">
        <v>3540</v>
      </c>
      <c r="E1501" s="15" t="s">
        <v>2901</v>
      </c>
      <c r="F1501" s="15" t="s">
        <v>3653</v>
      </c>
      <c r="G1501" s="16">
        <v>1</v>
      </c>
      <c r="H1501" s="17">
        <v>28</v>
      </c>
      <c r="I1501" s="18">
        <v>4.8000000000000001E-2</v>
      </c>
      <c r="J1501" s="16" t="s">
        <v>3654</v>
      </c>
      <c r="K1501" s="15" t="s">
        <v>3542</v>
      </c>
      <c r="L1501" s="43">
        <v>1243</v>
      </c>
    </row>
    <row r="1502" spans="1:12" ht="15" customHeight="1">
      <c r="A1502" s="15" t="s">
        <v>369</v>
      </c>
      <c r="B1502" s="28" t="s">
        <v>3655</v>
      </c>
      <c r="C1502" s="28" t="s">
        <v>3509</v>
      </c>
      <c r="D1502" s="15" t="s">
        <v>3545</v>
      </c>
      <c r="E1502" s="15" t="s">
        <v>2901</v>
      </c>
      <c r="F1502" s="27" t="s">
        <v>3656</v>
      </c>
      <c r="G1502" s="16">
        <v>3</v>
      </c>
      <c r="H1502" s="17">
        <v>19.666666666666668</v>
      </c>
      <c r="I1502" s="18">
        <v>3.6333333333333336E-2</v>
      </c>
      <c r="J1502" s="16" t="s">
        <v>3657</v>
      </c>
      <c r="K1502" s="15" t="s">
        <v>3547</v>
      </c>
      <c r="L1502" s="43">
        <v>3732</v>
      </c>
    </row>
    <row r="1503" spans="1:12" ht="15" customHeight="1">
      <c r="A1503" s="15" t="s">
        <v>369</v>
      </c>
      <c r="B1503" s="28" t="s">
        <v>3655</v>
      </c>
      <c r="C1503" s="28" t="s">
        <v>3509</v>
      </c>
      <c r="D1503" s="15" t="s">
        <v>3549</v>
      </c>
      <c r="E1503" s="15" t="s">
        <v>2901</v>
      </c>
      <c r="F1503" s="27" t="s">
        <v>3658</v>
      </c>
      <c r="G1503" s="16">
        <v>3</v>
      </c>
      <c r="H1503" s="17">
        <v>16.666666666666668</v>
      </c>
      <c r="I1503" s="18">
        <v>3.4333333333333334E-2</v>
      </c>
      <c r="J1503" s="16" t="s">
        <v>3659</v>
      </c>
      <c r="K1503" s="15" t="s">
        <v>3551</v>
      </c>
      <c r="L1503" s="43">
        <v>3173</v>
      </c>
    </row>
    <row r="1504" spans="1:12" ht="15" customHeight="1">
      <c r="A1504" s="15" t="s">
        <v>369</v>
      </c>
      <c r="B1504" s="28" t="s">
        <v>3655</v>
      </c>
      <c r="C1504" s="28" t="s">
        <v>3509</v>
      </c>
      <c r="D1504" s="15" t="s">
        <v>3553</v>
      </c>
      <c r="E1504" s="15" t="s">
        <v>2901</v>
      </c>
      <c r="F1504" s="27" t="s">
        <v>3660</v>
      </c>
      <c r="G1504" s="16">
        <v>3</v>
      </c>
      <c r="H1504" s="17">
        <v>13.333333333333334</v>
      </c>
      <c r="I1504" s="18">
        <v>3.0333333333333334E-2</v>
      </c>
      <c r="J1504" s="16" t="s">
        <v>3661</v>
      </c>
      <c r="K1504" s="15" t="s">
        <v>3555</v>
      </c>
      <c r="L1504" s="43">
        <v>2757</v>
      </c>
    </row>
    <row r="1505" spans="1:12" ht="15" customHeight="1">
      <c r="A1505" s="15" t="s">
        <v>375</v>
      </c>
      <c r="B1505" s="28" t="s">
        <v>3662</v>
      </c>
      <c r="C1505" s="28" t="s">
        <v>3509</v>
      </c>
      <c r="D1505" s="15" t="s">
        <v>3558</v>
      </c>
      <c r="E1505" s="15" t="s">
        <v>2901</v>
      </c>
      <c r="F1505" s="27" t="s">
        <v>3663</v>
      </c>
      <c r="G1505" s="16">
        <v>6</v>
      </c>
      <c r="H1505" s="17">
        <v>15</v>
      </c>
      <c r="I1505" s="18">
        <v>2.3333333333333334E-2</v>
      </c>
      <c r="J1505" s="16" t="s">
        <v>3664</v>
      </c>
      <c r="K1505" s="15" t="s">
        <v>3560</v>
      </c>
      <c r="L1505" s="43">
        <v>4733</v>
      </c>
    </row>
    <row r="1506" spans="1:12" ht="15" customHeight="1">
      <c r="A1506" s="15" t="s">
        <v>375</v>
      </c>
      <c r="B1506" s="28" t="s">
        <v>3662</v>
      </c>
      <c r="C1506" s="28" t="s">
        <v>3509</v>
      </c>
      <c r="D1506" s="15" t="s">
        <v>3562</v>
      </c>
      <c r="E1506" s="15" t="s">
        <v>2901</v>
      </c>
      <c r="F1506" s="27" t="s">
        <v>3665</v>
      </c>
      <c r="G1506" s="16">
        <v>6</v>
      </c>
      <c r="H1506" s="17">
        <v>16.5</v>
      </c>
      <c r="I1506" s="18">
        <v>2.5333333333333333E-2</v>
      </c>
      <c r="J1506" s="16" t="s">
        <v>3666</v>
      </c>
      <c r="K1506" s="15" t="s">
        <v>3564</v>
      </c>
      <c r="L1506" s="43">
        <v>5228</v>
      </c>
    </row>
    <row r="1507" spans="1:12" ht="15" customHeight="1">
      <c r="A1507" s="15" t="s">
        <v>375</v>
      </c>
      <c r="B1507" s="28" t="s">
        <v>3662</v>
      </c>
      <c r="C1507" s="28" t="s">
        <v>3509</v>
      </c>
      <c r="D1507" s="15" t="s">
        <v>3566</v>
      </c>
      <c r="E1507" s="15" t="s">
        <v>2901</v>
      </c>
      <c r="F1507" s="27" t="s">
        <v>3667</v>
      </c>
      <c r="G1507" s="16">
        <v>6</v>
      </c>
      <c r="H1507" s="17">
        <v>22.5</v>
      </c>
      <c r="I1507" s="18">
        <v>3.6666666666666667E-2</v>
      </c>
      <c r="J1507" s="16" t="s">
        <v>3668</v>
      </c>
      <c r="K1507" s="15" t="s">
        <v>3560</v>
      </c>
      <c r="L1507" s="43">
        <v>6863</v>
      </c>
    </row>
    <row r="1508" spans="1:12" ht="15" customHeight="1">
      <c r="A1508" s="15" t="s">
        <v>375</v>
      </c>
      <c r="B1508" s="28" t="s">
        <v>3662</v>
      </c>
      <c r="C1508" s="28" t="s">
        <v>3509</v>
      </c>
      <c r="D1508" s="15" t="s">
        <v>3569</v>
      </c>
      <c r="E1508" s="15" t="s">
        <v>2901</v>
      </c>
      <c r="F1508" s="27" t="s">
        <v>3669</v>
      </c>
      <c r="G1508" s="16">
        <v>2</v>
      </c>
      <c r="H1508" s="17">
        <v>72.5</v>
      </c>
      <c r="I1508" s="18">
        <v>0</v>
      </c>
      <c r="J1508" s="16" t="s">
        <v>3670</v>
      </c>
      <c r="K1508" s="15" t="s">
        <v>3564</v>
      </c>
      <c r="L1508" s="43">
        <v>7363</v>
      </c>
    </row>
    <row r="1509" spans="1:12" ht="15" customHeight="1">
      <c r="A1509" s="15" t="s">
        <v>375</v>
      </c>
      <c r="B1509" s="28" t="s">
        <v>3662</v>
      </c>
      <c r="C1509" s="28" t="s">
        <v>3509</v>
      </c>
      <c r="D1509" s="15" t="s">
        <v>3572</v>
      </c>
      <c r="E1509" s="15" t="s">
        <v>2901</v>
      </c>
      <c r="F1509" s="27" t="s">
        <v>3671</v>
      </c>
      <c r="G1509" s="16">
        <v>2</v>
      </c>
      <c r="H1509" s="17">
        <v>61</v>
      </c>
      <c r="I1509" s="18">
        <v>0</v>
      </c>
      <c r="J1509" s="16" t="s">
        <v>3672</v>
      </c>
      <c r="K1509" s="15" t="s">
        <v>3574</v>
      </c>
      <c r="L1509" s="43">
        <v>5951</v>
      </c>
    </row>
    <row r="1510" spans="1:12" ht="15" customHeight="1">
      <c r="A1510" s="15" t="s">
        <v>375</v>
      </c>
      <c r="B1510" s="28" t="s">
        <v>3662</v>
      </c>
      <c r="C1510" s="28" t="s">
        <v>3509</v>
      </c>
      <c r="D1510" s="15" t="s">
        <v>3576</v>
      </c>
      <c r="E1510" s="15" t="s">
        <v>2901</v>
      </c>
      <c r="F1510" s="27" t="s">
        <v>3673</v>
      </c>
      <c r="G1510" s="16">
        <v>2</v>
      </c>
      <c r="H1510" s="17">
        <v>65.5</v>
      </c>
      <c r="I1510" s="18">
        <v>0</v>
      </c>
      <c r="J1510" s="16" t="s">
        <v>3674</v>
      </c>
      <c r="K1510" s="15" t="s">
        <v>3578</v>
      </c>
      <c r="L1510" s="43">
        <v>6468</v>
      </c>
    </row>
    <row r="1511" spans="1:12" ht="15" customHeight="1">
      <c r="A1511" s="15" t="s">
        <v>394</v>
      </c>
      <c r="B1511" s="28" t="s">
        <v>3675</v>
      </c>
      <c r="C1511" s="28" t="s">
        <v>3509</v>
      </c>
      <c r="D1511" s="15" t="s">
        <v>3581</v>
      </c>
      <c r="E1511" s="15" t="s">
        <v>2901</v>
      </c>
      <c r="F1511" s="15" t="s">
        <v>3676</v>
      </c>
      <c r="G1511" s="16">
        <v>4</v>
      </c>
      <c r="H1511" s="17">
        <v>15.75</v>
      </c>
      <c r="I1511" s="18">
        <v>0</v>
      </c>
      <c r="J1511" s="16" t="s">
        <v>3677</v>
      </c>
      <c r="K1511" s="15" t="s">
        <v>3583</v>
      </c>
      <c r="L1511" s="43">
        <v>3608</v>
      </c>
    </row>
    <row r="1512" spans="1:12" ht="15" customHeight="1">
      <c r="A1512" s="15" t="s">
        <v>35</v>
      </c>
      <c r="B1512" s="28" t="s">
        <v>3678</v>
      </c>
      <c r="C1512" s="28" t="s">
        <v>3509</v>
      </c>
      <c r="D1512" s="15" t="s">
        <v>3586</v>
      </c>
      <c r="E1512" s="15" t="s">
        <v>2901</v>
      </c>
      <c r="F1512" s="15" t="s">
        <v>3679</v>
      </c>
      <c r="G1512" s="16">
        <v>2</v>
      </c>
      <c r="H1512" s="17">
        <v>6</v>
      </c>
      <c r="I1512" s="18">
        <v>0</v>
      </c>
      <c r="J1512" s="16" t="s">
        <v>3680</v>
      </c>
      <c r="K1512" s="15" t="s">
        <v>3588</v>
      </c>
      <c r="L1512" s="43">
        <v>900</v>
      </c>
    </row>
    <row r="1513" spans="1:12" ht="15" customHeight="1">
      <c r="A1513" s="15" t="s">
        <v>35</v>
      </c>
      <c r="B1513" s="28" t="s">
        <v>3678</v>
      </c>
      <c r="C1513" s="28" t="s">
        <v>3509</v>
      </c>
      <c r="D1513" s="15" t="s">
        <v>3590</v>
      </c>
      <c r="E1513" s="15" t="s">
        <v>2901</v>
      </c>
      <c r="F1513" s="15" t="s">
        <v>3681</v>
      </c>
      <c r="G1513" s="16">
        <v>2</v>
      </c>
      <c r="H1513" s="17">
        <v>7</v>
      </c>
      <c r="I1513" s="18">
        <v>0</v>
      </c>
      <c r="J1513" s="16" t="s">
        <v>3682</v>
      </c>
      <c r="K1513" s="15" t="s">
        <v>3592</v>
      </c>
      <c r="L1513" s="43">
        <v>1074</v>
      </c>
    </row>
    <row r="1514" spans="1:12" ht="15" customHeight="1">
      <c r="A1514" s="15" t="s">
        <v>35</v>
      </c>
      <c r="B1514" s="28" t="s">
        <v>3678</v>
      </c>
      <c r="C1514" s="28" t="s">
        <v>3509</v>
      </c>
      <c r="D1514" s="15" t="s">
        <v>3594</v>
      </c>
      <c r="E1514" s="15" t="s">
        <v>2901</v>
      </c>
      <c r="F1514" s="15" t="s">
        <v>3683</v>
      </c>
      <c r="G1514" s="16">
        <v>2</v>
      </c>
      <c r="H1514" s="17">
        <v>9.5</v>
      </c>
      <c r="I1514" s="18">
        <v>0</v>
      </c>
      <c r="J1514" s="16" t="s">
        <v>3684</v>
      </c>
      <c r="K1514" s="15" t="s">
        <v>3596</v>
      </c>
      <c r="L1514" s="43">
        <v>1301</v>
      </c>
    </row>
    <row r="1515" spans="1:12" ht="15" customHeight="1">
      <c r="A1515" s="15" t="s">
        <v>24</v>
      </c>
      <c r="B1515" s="28" t="s">
        <v>3685</v>
      </c>
      <c r="C1515" s="28" t="s">
        <v>3509</v>
      </c>
      <c r="D1515" s="15" t="s">
        <v>3599</v>
      </c>
      <c r="E1515" s="15" t="s">
        <v>2901</v>
      </c>
      <c r="F1515" s="27" t="s">
        <v>3686</v>
      </c>
      <c r="G1515" s="16">
        <v>3</v>
      </c>
      <c r="H1515" s="17">
        <v>17.333333333333332</v>
      </c>
      <c r="I1515" s="18">
        <v>0</v>
      </c>
      <c r="J1515" s="16" t="s">
        <v>3687</v>
      </c>
      <c r="K1515" s="15" t="s">
        <v>480</v>
      </c>
      <c r="L1515" s="43">
        <v>2676</v>
      </c>
    </row>
    <row r="1516" spans="1:12" ht="15" customHeight="1">
      <c r="A1516" s="15" t="s">
        <v>24</v>
      </c>
      <c r="B1516" s="28" t="s">
        <v>3685</v>
      </c>
      <c r="C1516" s="28" t="s">
        <v>3509</v>
      </c>
      <c r="D1516" s="15" t="s">
        <v>3602</v>
      </c>
      <c r="E1516" s="15" t="s">
        <v>2901</v>
      </c>
      <c r="F1516" s="27" t="s">
        <v>3688</v>
      </c>
      <c r="G1516" s="16">
        <v>4</v>
      </c>
      <c r="H1516" s="17">
        <v>20</v>
      </c>
      <c r="I1516" s="18">
        <v>0</v>
      </c>
      <c r="J1516" s="16" t="s">
        <v>3689</v>
      </c>
      <c r="K1516" s="15" t="s">
        <v>3604</v>
      </c>
      <c r="L1516" s="43">
        <v>4192</v>
      </c>
    </row>
    <row r="1517" spans="1:12" ht="15" customHeight="1">
      <c r="A1517" s="15" t="s">
        <v>24</v>
      </c>
      <c r="B1517" s="28" t="s">
        <v>3685</v>
      </c>
      <c r="C1517" s="28" t="s">
        <v>3509</v>
      </c>
      <c r="D1517" s="15" t="s">
        <v>3606</v>
      </c>
      <c r="E1517" s="15" t="s">
        <v>2901</v>
      </c>
      <c r="F1517" s="15" t="s">
        <v>3690</v>
      </c>
      <c r="G1517" s="16">
        <v>4</v>
      </c>
      <c r="H1517" s="17">
        <v>23.5</v>
      </c>
      <c r="I1517" s="18">
        <v>0</v>
      </c>
      <c r="J1517" s="16" t="s">
        <v>3691</v>
      </c>
      <c r="K1517" s="15" t="s">
        <v>3608</v>
      </c>
      <c r="L1517" s="43">
        <v>4539</v>
      </c>
    </row>
    <row r="1518" spans="1:12" ht="15" customHeight="1">
      <c r="A1518" s="15" t="s">
        <v>24</v>
      </c>
      <c r="B1518" s="28" t="s">
        <v>3685</v>
      </c>
      <c r="C1518" s="28" t="s">
        <v>3509</v>
      </c>
      <c r="D1518" s="15" t="s">
        <v>3610</v>
      </c>
      <c r="E1518" s="15" t="s">
        <v>2901</v>
      </c>
      <c r="F1518" s="27" t="s">
        <v>3692</v>
      </c>
      <c r="G1518" s="16">
        <v>3</v>
      </c>
      <c r="H1518" s="17">
        <v>24.666666666666668</v>
      </c>
      <c r="I1518" s="18">
        <v>0</v>
      </c>
      <c r="J1518" s="16" t="s">
        <v>3693</v>
      </c>
      <c r="K1518" s="15" t="s">
        <v>480</v>
      </c>
      <c r="L1518" s="43">
        <v>3246</v>
      </c>
    </row>
    <row r="1519" spans="1:12" ht="15" customHeight="1">
      <c r="A1519" s="15" t="s">
        <v>24</v>
      </c>
      <c r="B1519" s="28" t="s">
        <v>3685</v>
      </c>
      <c r="C1519" s="28" t="s">
        <v>3509</v>
      </c>
      <c r="D1519" s="15" t="s">
        <v>3613</v>
      </c>
      <c r="E1519" s="15" t="s">
        <v>2901</v>
      </c>
      <c r="F1519" s="27" t="s">
        <v>3694</v>
      </c>
      <c r="G1519" s="16">
        <v>4</v>
      </c>
      <c r="H1519" s="17">
        <v>31</v>
      </c>
      <c r="I1519" s="18">
        <v>0</v>
      </c>
      <c r="J1519" s="16" t="s">
        <v>3695</v>
      </c>
      <c r="K1519" s="15" t="s">
        <v>484</v>
      </c>
      <c r="L1519" s="43">
        <v>5333</v>
      </c>
    </row>
    <row r="1520" spans="1:12" ht="15" customHeight="1">
      <c r="A1520" s="15" t="s">
        <v>24</v>
      </c>
      <c r="B1520" s="28" t="s">
        <v>3685</v>
      </c>
      <c r="C1520" s="28" t="s">
        <v>3509</v>
      </c>
      <c r="D1520" s="15" t="s">
        <v>3616</v>
      </c>
      <c r="E1520" s="15" t="s">
        <v>2901</v>
      </c>
      <c r="F1520" s="27" t="s">
        <v>3696</v>
      </c>
      <c r="G1520" s="16">
        <v>4</v>
      </c>
      <c r="H1520" s="17">
        <v>18.75</v>
      </c>
      <c r="I1520" s="18">
        <v>0</v>
      </c>
      <c r="J1520" s="16" t="s">
        <v>3697</v>
      </c>
      <c r="K1520" s="15" t="s">
        <v>480</v>
      </c>
      <c r="L1520" s="43">
        <v>3394</v>
      </c>
    </row>
    <row r="1521" spans="1:12" ht="15" customHeight="1">
      <c r="A1521" s="15" t="s">
        <v>24</v>
      </c>
      <c r="B1521" s="28" t="s">
        <v>3685</v>
      </c>
      <c r="C1521" s="28" t="s">
        <v>3509</v>
      </c>
      <c r="D1521" s="15" t="s">
        <v>3619</v>
      </c>
      <c r="E1521" s="15" t="s">
        <v>2901</v>
      </c>
      <c r="F1521" s="27" t="s">
        <v>3698</v>
      </c>
      <c r="G1521" s="16">
        <v>5</v>
      </c>
      <c r="H1521" s="17">
        <v>25</v>
      </c>
      <c r="I1521" s="18">
        <v>0</v>
      </c>
      <c r="J1521" s="16" t="s">
        <v>3699</v>
      </c>
      <c r="K1521" s="15" t="s">
        <v>484</v>
      </c>
      <c r="L1521" s="43">
        <v>5887</v>
      </c>
    </row>
    <row r="1522" spans="1:12" ht="15" customHeight="1">
      <c r="A1522" s="15" t="s">
        <v>24</v>
      </c>
      <c r="B1522" s="28" t="s">
        <v>3685</v>
      </c>
      <c r="C1522" s="28" t="s">
        <v>3509</v>
      </c>
      <c r="D1522" s="15" t="s">
        <v>3622</v>
      </c>
      <c r="E1522" s="15" t="s">
        <v>2901</v>
      </c>
      <c r="F1522" s="27" t="s">
        <v>3700</v>
      </c>
      <c r="G1522" s="16">
        <v>4</v>
      </c>
      <c r="H1522" s="17">
        <v>25.5</v>
      </c>
      <c r="I1522" s="18">
        <v>0</v>
      </c>
      <c r="J1522" s="16" t="s">
        <v>3701</v>
      </c>
      <c r="K1522" s="15" t="s">
        <v>484</v>
      </c>
      <c r="L1522" s="43">
        <v>4722</v>
      </c>
    </row>
    <row r="1523" spans="1:12" ht="15" customHeight="1">
      <c r="A1523" s="15" t="s">
        <v>24</v>
      </c>
      <c r="B1523" s="28" t="s">
        <v>3685</v>
      </c>
      <c r="C1523" s="28" t="s">
        <v>3509</v>
      </c>
      <c r="D1523" s="15" t="s">
        <v>3625</v>
      </c>
      <c r="E1523" s="15" t="s">
        <v>2901</v>
      </c>
      <c r="F1523" s="27" t="s">
        <v>3702</v>
      </c>
      <c r="G1523" s="16">
        <v>4</v>
      </c>
      <c r="H1523" s="17">
        <v>14.75</v>
      </c>
      <c r="I1523" s="18">
        <v>0</v>
      </c>
      <c r="J1523" s="16" t="s">
        <v>3703</v>
      </c>
      <c r="K1523" s="15" t="s">
        <v>480</v>
      </c>
      <c r="L1523" s="43">
        <v>3239</v>
      </c>
    </row>
    <row r="1524" spans="1:12" ht="15" customHeight="1">
      <c r="A1524" s="15" t="s">
        <v>24</v>
      </c>
      <c r="B1524" s="28" t="s">
        <v>3685</v>
      </c>
      <c r="C1524" s="28" t="s">
        <v>3509</v>
      </c>
      <c r="D1524" s="15" t="s">
        <v>3628</v>
      </c>
      <c r="E1524" s="15" t="s">
        <v>2901</v>
      </c>
      <c r="F1524" s="27" t="s">
        <v>3704</v>
      </c>
      <c r="G1524" s="19"/>
      <c r="H1524" s="17"/>
      <c r="I1524" s="18"/>
      <c r="J1524" s="16" t="s">
        <v>3705</v>
      </c>
      <c r="K1524" s="15" t="s">
        <v>484</v>
      </c>
      <c r="L1524" s="43">
        <v>5040</v>
      </c>
    </row>
    <row r="1525" spans="1:12" ht="15" customHeight="1">
      <c r="A1525" s="15" t="s">
        <v>24</v>
      </c>
      <c r="B1525" s="28" t="s">
        <v>3685</v>
      </c>
      <c r="C1525" s="28" t="s">
        <v>3509</v>
      </c>
      <c r="D1525" s="15" t="s">
        <v>3631</v>
      </c>
      <c r="E1525" s="15" t="s">
        <v>2901</v>
      </c>
      <c r="F1525" s="27" t="s">
        <v>3706</v>
      </c>
      <c r="G1525" s="19"/>
      <c r="H1525" s="17"/>
      <c r="I1525" s="18"/>
      <c r="J1525" s="16" t="s">
        <v>3707</v>
      </c>
      <c r="K1525" s="15" t="s">
        <v>3633</v>
      </c>
      <c r="L1525" s="43">
        <v>5451</v>
      </c>
    </row>
    <row r="1526" spans="1:12" ht="15" customHeight="1">
      <c r="A1526" s="15" t="s">
        <v>3513</v>
      </c>
      <c r="B1526" s="22" t="s">
        <v>3708</v>
      </c>
      <c r="C1526" s="28" t="s">
        <v>3509</v>
      </c>
      <c r="D1526" s="15" t="s">
        <v>3510</v>
      </c>
      <c r="E1526" s="15" t="s">
        <v>55</v>
      </c>
      <c r="F1526" s="15" t="s">
        <v>3709</v>
      </c>
      <c r="G1526" s="16">
        <v>2</v>
      </c>
      <c r="H1526" s="17">
        <v>3.5</v>
      </c>
      <c r="I1526" s="18">
        <v>7.4999999999999997E-3</v>
      </c>
      <c r="J1526" s="16" t="s">
        <v>3710</v>
      </c>
      <c r="K1526" s="15" t="s">
        <v>3512</v>
      </c>
      <c r="L1526" s="43">
        <v>427</v>
      </c>
    </row>
    <row r="1527" spans="1:12" ht="15" customHeight="1">
      <c r="A1527" s="15" t="s">
        <v>18</v>
      </c>
      <c r="B1527" s="22" t="s">
        <v>3711</v>
      </c>
      <c r="C1527" s="28" t="s">
        <v>3509</v>
      </c>
      <c r="D1527" s="15" t="s">
        <v>3516</v>
      </c>
      <c r="E1527" s="15" t="s">
        <v>55</v>
      </c>
      <c r="F1527" s="15" t="s">
        <v>3712</v>
      </c>
      <c r="G1527" s="16">
        <v>1</v>
      </c>
      <c r="H1527" s="17">
        <v>5</v>
      </c>
      <c r="I1527" s="18">
        <v>8.0000000000000002E-3</v>
      </c>
      <c r="J1527" s="16" t="s">
        <v>3713</v>
      </c>
      <c r="K1527" s="15" t="s">
        <v>3518</v>
      </c>
      <c r="L1527" s="43">
        <v>198</v>
      </c>
    </row>
    <row r="1528" spans="1:12" ht="15" customHeight="1">
      <c r="A1528" s="15" t="s">
        <v>18</v>
      </c>
      <c r="B1528" s="22" t="s">
        <v>3711</v>
      </c>
      <c r="C1528" s="28" t="s">
        <v>3509</v>
      </c>
      <c r="D1528" s="15" t="s">
        <v>3520</v>
      </c>
      <c r="E1528" s="15" t="s">
        <v>55</v>
      </c>
      <c r="F1528" s="15" t="s">
        <v>3714</v>
      </c>
      <c r="G1528" s="16">
        <v>1</v>
      </c>
      <c r="H1528" s="17">
        <v>11</v>
      </c>
      <c r="I1528" s="18">
        <v>1.7000000000000001E-2</v>
      </c>
      <c r="J1528" s="16" t="s">
        <v>3715</v>
      </c>
      <c r="K1528" s="15" t="s">
        <v>3522</v>
      </c>
      <c r="L1528" s="43">
        <v>376</v>
      </c>
    </row>
    <row r="1529" spans="1:12" ht="15" customHeight="1">
      <c r="A1529" s="15" t="s">
        <v>18</v>
      </c>
      <c r="B1529" s="22" t="s">
        <v>3711</v>
      </c>
      <c r="C1529" s="28" t="s">
        <v>3509</v>
      </c>
      <c r="D1529" s="15" t="s">
        <v>3524</v>
      </c>
      <c r="E1529" s="15" t="s">
        <v>55</v>
      </c>
      <c r="F1529" s="15" t="s">
        <v>3716</v>
      </c>
      <c r="G1529" s="16">
        <v>1</v>
      </c>
      <c r="H1529" s="17">
        <v>19</v>
      </c>
      <c r="I1529" s="18">
        <v>3.1E-2</v>
      </c>
      <c r="J1529" s="16" t="s">
        <v>3717</v>
      </c>
      <c r="K1529" s="15" t="s">
        <v>3526</v>
      </c>
      <c r="L1529" s="43">
        <v>642</v>
      </c>
    </row>
    <row r="1530" spans="1:12" ht="15" customHeight="1">
      <c r="A1530" s="15" t="s">
        <v>18</v>
      </c>
      <c r="B1530" s="22" t="s">
        <v>3711</v>
      </c>
      <c r="C1530" s="28" t="s">
        <v>3509</v>
      </c>
      <c r="D1530" s="15" t="s">
        <v>3528</v>
      </c>
      <c r="E1530" s="15" t="s">
        <v>55</v>
      </c>
      <c r="F1530" s="15" t="s">
        <v>3718</v>
      </c>
      <c r="G1530" s="16">
        <v>2</v>
      </c>
      <c r="H1530" s="17">
        <v>7.5</v>
      </c>
      <c r="I1530" s="18">
        <v>1.9E-2</v>
      </c>
      <c r="J1530" s="16" t="s">
        <v>3719</v>
      </c>
      <c r="K1530" s="15" t="s">
        <v>537</v>
      </c>
      <c r="L1530" s="43">
        <v>768</v>
      </c>
    </row>
    <row r="1531" spans="1:12" ht="15" customHeight="1">
      <c r="A1531" s="15" t="s">
        <v>24</v>
      </c>
      <c r="B1531" s="33" t="s">
        <v>3720</v>
      </c>
      <c r="C1531" s="28" t="s">
        <v>3509</v>
      </c>
      <c r="D1531" s="15" t="s">
        <v>3532</v>
      </c>
      <c r="E1531" s="15" t="s">
        <v>55</v>
      </c>
      <c r="F1531" s="15" t="s">
        <v>3721</v>
      </c>
      <c r="G1531" s="16">
        <v>2</v>
      </c>
      <c r="H1531" s="17">
        <v>16.5</v>
      </c>
      <c r="I1531" s="18">
        <v>0</v>
      </c>
      <c r="J1531" s="16" t="s">
        <v>3722</v>
      </c>
      <c r="K1531" s="15" t="s">
        <v>566</v>
      </c>
      <c r="L1531" s="43">
        <v>1513</v>
      </c>
    </row>
    <row r="1532" spans="1:12" ht="15" customHeight="1">
      <c r="A1532" s="15" t="s">
        <v>3513</v>
      </c>
      <c r="B1532" s="22" t="s">
        <v>3723</v>
      </c>
      <c r="C1532" s="28" t="s">
        <v>3509</v>
      </c>
      <c r="D1532" s="15" t="s">
        <v>3510</v>
      </c>
      <c r="E1532" s="15" t="s">
        <v>62</v>
      </c>
      <c r="F1532" s="15" t="s">
        <v>3724</v>
      </c>
      <c r="G1532" s="16">
        <v>2</v>
      </c>
      <c r="H1532" s="17">
        <v>3.5</v>
      </c>
      <c r="I1532" s="18">
        <v>7.4999999999999997E-3</v>
      </c>
      <c r="J1532" s="16" t="s">
        <v>3725</v>
      </c>
      <c r="K1532" s="15" t="s">
        <v>3512</v>
      </c>
      <c r="L1532" s="43">
        <v>427</v>
      </c>
    </row>
    <row r="1533" spans="1:12" ht="15" customHeight="1">
      <c r="A1533" s="15" t="s">
        <v>18</v>
      </c>
      <c r="B1533" s="22" t="s">
        <v>3726</v>
      </c>
      <c r="C1533" s="28" t="s">
        <v>3509</v>
      </c>
      <c r="D1533" s="15" t="s">
        <v>3516</v>
      </c>
      <c r="E1533" s="15" t="s">
        <v>62</v>
      </c>
      <c r="F1533" s="15" t="s">
        <v>3727</v>
      </c>
      <c r="G1533" s="16">
        <v>1</v>
      </c>
      <c r="H1533" s="17">
        <v>5</v>
      </c>
      <c r="I1533" s="18">
        <v>8.0000000000000002E-3</v>
      </c>
      <c r="J1533" s="16" t="s">
        <v>3728</v>
      </c>
      <c r="K1533" s="15" t="s">
        <v>3518</v>
      </c>
      <c r="L1533" s="43">
        <v>198</v>
      </c>
    </row>
    <row r="1534" spans="1:12" ht="15" customHeight="1">
      <c r="A1534" s="15" t="s">
        <v>18</v>
      </c>
      <c r="B1534" s="22" t="s">
        <v>3726</v>
      </c>
      <c r="C1534" s="28" t="s">
        <v>3509</v>
      </c>
      <c r="D1534" s="15" t="s">
        <v>3520</v>
      </c>
      <c r="E1534" s="15" t="s">
        <v>62</v>
      </c>
      <c r="F1534" s="15" t="s">
        <v>3729</v>
      </c>
      <c r="G1534" s="16">
        <v>1</v>
      </c>
      <c r="H1534" s="17">
        <v>11</v>
      </c>
      <c r="I1534" s="18">
        <v>1.7000000000000001E-2</v>
      </c>
      <c r="J1534" s="16" t="s">
        <v>3730</v>
      </c>
      <c r="K1534" s="15" t="s">
        <v>3522</v>
      </c>
      <c r="L1534" s="43">
        <v>376</v>
      </c>
    </row>
    <row r="1535" spans="1:12" ht="15" customHeight="1">
      <c r="A1535" s="15" t="s">
        <v>18</v>
      </c>
      <c r="B1535" s="22" t="s">
        <v>3726</v>
      </c>
      <c r="C1535" s="28" t="s">
        <v>3509</v>
      </c>
      <c r="D1535" s="15" t="s">
        <v>3524</v>
      </c>
      <c r="E1535" s="15" t="s">
        <v>62</v>
      </c>
      <c r="F1535" s="15" t="s">
        <v>3731</v>
      </c>
      <c r="G1535" s="16">
        <v>1</v>
      </c>
      <c r="H1535" s="17">
        <v>19</v>
      </c>
      <c r="I1535" s="18">
        <v>3.1E-2</v>
      </c>
      <c r="J1535" s="16" t="s">
        <v>3732</v>
      </c>
      <c r="K1535" s="15" t="s">
        <v>3526</v>
      </c>
      <c r="L1535" s="43">
        <v>642</v>
      </c>
    </row>
    <row r="1536" spans="1:12" ht="15" customHeight="1">
      <c r="A1536" s="15" t="s">
        <v>18</v>
      </c>
      <c r="B1536" s="22" t="s">
        <v>3726</v>
      </c>
      <c r="C1536" s="28" t="s">
        <v>3509</v>
      </c>
      <c r="D1536" s="15" t="s">
        <v>3528</v>
      </c>
      <c r="E1536" s="15" t="s">
        <v>62</v>
      </c>
      <c r="F1536" s="15" t="s">
        <v>3733</v>
      </c>
      <c r="G1536" s="16">
        <v>2</v>
      </c>
      <c r="H1536" s="17">
        <v>7.5</v>
      </c>
      <c r="I1536" s="18">
        <v>1.9E-2</v>
      </c>
      <c r="J1536" s="16" t="s">
        <v>3734</v>
      </c>
      <c r="K1536" s="15" t="s">
        <v>537</v>
      </c>
      <c r="L1536" s="43">
        <v>768</v>
      </c>
    </row>
    <row r="1537" spans="1:12" ht="15" customHeight="1">
      <c r="A1537" s="15" t="s">
        <v>24</v>
      </c>
      <c r="B1537" s="33" t="s">
        <v>3735</v>
      </c>
      <c r="C1537" s="28" t="s">
        <v>3509</v>
      </c>
      <c r="D1537" s="15" t="s">
        <v>3532</v>
      </c>
      <c r="E1537" s="15" t="s">
        <v>62</v>
      </c>
      <c r="F1537" s="15" t="s">
        <v>3736</v>
      </c>
      <c r="G1537" s="16">
        <v>2</v>
      </c>
      <c r="H1537" s="17">
        <v>16.5</v>
      </c>
      <c r="I1537" s="18">
        <v>0</v>
      </c>
      <c r="J1537" s="16" t="s">
        <v>3737</v>
      </c>
      <c r="K1537" s="15" t="s">
        <v>566</v>
      </c>
      <c r="L1537" s="43">
        <v>1513</v>
      </c>
    </row>
    <row r="1538" spans="1:12" ht="15" customHeight="1">
      <c r="A1538" s="15" t="s">
        <v>3352</v>
      </c>
      <c r="B1538" s="28" t="s">
        <v>3738</v>
      </c>
      <c r="C1538" s="28" t="s">
        <v>3509</v>
      </c>
      <c r="D1538" s="15" t="s">
        <v>3536</v>
      </c>
      <c r="E1538" s="15" t="s">
        <v>80</v>
      </c>
      <c r="F1538" s="15" t="s">
        <v>3739</v>
      </c>
      <c r="G1538" s="16">
        <v>2</v>
      </c>
      <c r="H1538" s="17">
        <v>15</v>
      </c>
      <c r="I1538" s="18">
        <v>1.35E-2</v>
      </c>
      <c r="J1538" s="16" t="s">
        <v>3740</v>
      </c>
      <c r="K1538" s="15" t="s">
        <v>3538</v>
      </c>
      <c r="L1538" s="43">
        <v>1165</v>
      </c>
    </row>
    <row r="1539" spans="1:12" ht="15" customHeight="1">
      <c r="A1539" s="15" t="s">
        <v>3352</v>
      </c>
      <c r="B1539" s="28" t="s">
        <v>3738</v>
      </c>
      <c r="C1539" s="28" t="s">
        <v>3509</v>
      </c>
      <c r="D1539" s="15" t="s">
        <v>3540</v>
      </c>
      <c r="E1539" s="15" t="s">
        <v>80</v>
      </c>
      <c r="F1539" s="15" t="s">
        <v>3741</v>
      </c>
      <c r="G1539" s="16">
        <v>1</v>
      </c>
      <c r="H1539" s="17">
        <v>28</v>
      </c>
      <c r="I1539" s="18">
        <v>4.8000000000000001E-2</v>
      </c>
      <c r="J1539" s="16" t="s">
        <v>3742</v>
      </c>
      <c r="K1539" s="15" t="s">
        <v>3542</v>
      </c>
      <c r="L1539" s="43">
        <v>1114</v>
      </c>
    </row>
    <row r="1540" spans="1:12" ht="15" customHeight="1">
      <c r="A1540" s="15" t="s">
        <v>369</v>
      </c>
      <c r="B1540" s="28" t="s">
        <v>3743</v>
      </c>
      <c r="C1540" s="28" t="s">
        <v>3509</v>
      </c>
      <c r="D1540" s="15" t="s">
        <v>3545</v>
      </c>
      <c r="E1540" s="15" t="s">
        <v>80</v>
      </c>
      <c r="F1540" s="27" t="s">
        <v>3744</v>
      </c>
      <c r="G1540" s="16">
        <v>3</v>
      </c>
      <c r="H1540" s="17">
        <v>19.666666666666668</v>
      </c>
      <c r="I1540" s="18">
        <v>3.6333333333333336E-2</v>
      </c>
      <c r="J1540" s="16" t="s">
        <v>3745</v>
      </c>
      <c r="K1540" s="15" t="s">
        <v>3547</v>
      </c>
      <c r="L1540" s="43">
        <v>3506</v>
      </c>
    </row>
    <row r="1541" spans="1:12" ht="15" customHeight="1">
      <c r="A1541" s="15" t="s">
        <v>369</v>
      </c>
      <c r="B1541" s="28" t="s">
        <v>3743</v>
      </c>
      <c r="C1541" s="28" t="s">
        <v>3509</v>
      </c>
      <c r="D1541" s="15" t="s">
        <v>3549</v>
      </c>
      <c r="E1541" s="15" t="s">
        <v>80</v>
      </c>
      <c r="F1541" s="27" t="s">
        <v>3746</v>
      </c>
      <c r="G1541" s="16">
        <v>3</v>
      </c>
      <c r="H1541" s="17">
        <v>16.666666666666668</v>
      </c>
      <c r="I1541" s="18">
        <v>3.4333333333333334E-2</v>
      </c>
      <c r="J1541" s="16" t="s">
        <v>3747</v>
      </c>
      <c r="K1541" s="15" t="s">
        <v>3551</v>
      </c>
      <c r="L1541" s="43">
        <v>3000</v>
      </c>
    </row>
    <row r="1542" spans="1:12" ht="15" customHeight="1">
      <c r="A1542" s="15" t="s">
        <v>369</v>
      </c>
      <c r="B1542" s="28" t="s">
        <v>3743</v>
      </c>
      <c r="C1542" s="28" t="s">
        <v>3509</v>
      </c>
      <c r="D1542" s="15" t="s">
        <v>3553</v>
      </c>
      <c r="E1542" s="15" t="s">
        <v>80</v>
      </c>
      <c r="F1542" s="27" t="s">
        <v>3748</v>
      </c>
      <c r="G1542" s="16">
        <v>3</v>
      </c>
      <c r="H1542" s="17">
        <v>13.333333333333334</v>
      </c>
      <c r="I1542" s="18">
        <v>3.0333333333333334E-2</v>
      </c>
      <c r="J1542" s="16" t="s">
        <v>3749</v>
      </c>
      <c r="K1542" s="15" t="s">
        <v>3555</v>
      </c>
      <c r="L1542" s="43">
        <v>2572</v>
      </c>
    </row>
    <row r="1543" spans="1:12" ht="15" customHeight="1">
      <c r="A1543" s="15" t="s">
        <v>375</v>
      </c>
      <c r="B1543" s="28" t="s">
        <v>3750</v>
      </c>
      <c r="C1543" s="28" t="s">
        <v>3509</v>
      </c>
      <c r="D1543" s="15" t="s">
        <v>3558</v>
      </c>
      <c r="E1543" s="15" t="s">
        <v>80</v>
      </c>
      <c r="F1543" s="27" t="s">
        <v>3751</v>
      </c>
      <c r="G1543" s="16">
        <v>6</v>
      </c>
      <c r="H1543" s="17">
        <v>15</v>
      </c>
      <c r="I1543" s="18">
        <v>2.3333333333333334E-2</v>
      </c>
      <c r="J1543" s="16" t="s">
        <v>3752</v>
      </c>
      <c r="K1543" s="15" t="s">
        <v>3560</v>
      </c>
      <c r="L1543" s="43">
        <v>4365</v>
      </c>
    </row>
    <row r="1544" spans="1:12" ht="15" customHeight="1">
      <c r="A1544" s="15" t="s">
        <v>375</v>
      </c>
      <c r="B1544" s="28" t="s">
        <v>3750</v>
      </c>
      <c r="C1544" s="28" t="s">
        <v>3509</v>
      </c>
      <c r="D1544" s="15" t="s">
        <v>3562</v>
      </c>
      <c r="E1544" s="15" t="s">
        <v>80</v>
      </c>
      <c r="F1544" s="27" t="s">
        <v>3753</v>
      </c>
      <c r="G1544" s="16">
        <v>6</v>
      </c>
      <c r="H1544" s="17">
        <v>16.5</v>
      </c>
      <c r="I1544" s="18">
        <v>2.5333333333333333E-2</v>
      </c>
      <c r="J1544" s="16" t="s">
        <v>3754</v>
      </c>
      <c r="K1544" s="15" t="s">
        <v>3564</v>
      </c>
      <c r="L1544" s="43">
        <v>4811</v>
      </c>
    </row>
    <row r="1545" spans="1:12" ht="15" customHeight="1">
      <c r="A1545" s="15" t="s">
        <v>375</v>
      </c>
      <c r="B1545" s="28" t="s">
        <v>3750</v>
      </c>
      <c r="C1545" s="28" t="s">
        <v>3509</v>
      </c>
      <c r="D1545" s="15" t="s">
        <v>3566</v>
      </c>
      <c r="E1545" s="15" t="s">
        <v>80</v>
      </c>
      <c r="F1545" s="27" t="s">
        <v>3755</v>
      </c>
      <c r="G1545" s="16">
        <v>6</v>
      </c>
      <c r="H1545" s="17">
        <v>22.5</v>
      </c>
      <c r="I1545" s="18">
        <v>3.6666666666666667E-2</v>
      </c>
      <c r="J1545" s="16" t="s">
        <v>3756</v>
      </c>
      <c r="K1545" s="15" t="s">
        <v>3560</v>
      </c>
      <c r="L1545" s="43">
        <v>6490</v>
      </c>
    </row>
    <row r="1546" spans="1:12" ht="15" customHeight="1">
      <c r="A1546" s="15" t="s">
        <v>375</v>
      </c>
      <c r="B1546" s="28" t="s">
        <v>3750</v>
      </c>
      <c r="C1546" s="28" t="s">
        <v>3509</v>
      </c>
      <c r="D1546" s="15" t="s">
        <v>3569</v>
      </c>
      <c r="E1546" s="15" t="s">
        <v>80</v>
      </c>
      <c r="F1546" s="27" t="s">
        <v>3757</v>
      </c>
      <c r="G1546" s="16">
        <v>2</v>
      </c>
      <c r="H1546" s="17">
        <v>72.5</v>
      </c>
      <c r="I1546" s="18">
        <v>0</v>
      </c>
      <c r="J1546" s="16" t="s">
        <v>3758</v>
      </c>
      <c r="K1546" s="15" t="s">
        <v>3564</v>
      </c>
      <c r="L1546" s="43">
        <v>6941</v>
      </c>
    </row>
    <row r="1547" spans="1:12" ht="15" customHeight="1">
      <c r="A1547" s="15" t="s">
        <v>375</v>
      </c>
      <c r="B1547" s="28" t="s">
        <v>3750</v>
      </c>
      <c r="C1547" s="28" t="s">
        <v>3509</v>
      </c>
      <c r="D1547" s="15" t="s">
        <v>3572</v>
      </c>
      <c r="E1547" s="15" t="s">
        <v>80</v>
      </c>
      <c r="F1547" s="27" t="s">
        <v>3759</v>
      </c>
      <c r="G1547" s="16">
        <v>2</v>
      </c>
      <c r="H1547" s="17">
        <v>61</v>
      </c>
      <c r="I1547" s="18">
        <v>0</v>
      </c>
      <c r="J1547" s="16" t="s">
        <v>3760</v>
      </c>
      <c r="K1547" s="15" t="s">
        <v>3574</v>
      </c>
      <c r="L1547" s="43">
        <v>5667</v>
      </c>
    </row>
    <row r="1548" spans="1:12" ht="15" customHeight="1">
      <c r="A1548" s="15" t="s">
        <v>375</v>
      </c>
      <c r="B1548" s="28" t="s">
        <v>3750</v>
      </c>
      <c r="C1548" s="28" t="s">
        <v>3509</v>
      </c>
      <c r="D1548" s="15" t="s">
        <v>3576</v>
      </c>
      <c r="E1548" s="15" t="s">
        <v>80</v>
      </c>
      <c r="F1548" s="27" t="s">
        <v>3761</v>
      </c>
      <c r="G1548" s="16">
        <v>2</v>
      </c>
      <c r="H1548" s="17">
        <v>65.5</v>
      </c>
      <c r="I1548" s="18">
        <v>0</v>
      </c>
      <c r="J1548" s="16" t="s">
        <v>3762</v>
      </c>
      <c r="K1548" s="15" t="s">
        <v>3578</v>
      </c>
      <c r="L1548" s="43">
        <v>6147</v>
      </c>
    </row>
    <row r="1549" spans="1:12" ht="15" customHeight="1">
      <c r="A1549" s="15" t="s">
        <v>394</v>
      </c>
      <c r="B1549" s="28" t="s">
        <v>3763</v>
      </c>
      <c r="C1549" s="28" t="s">
        <v>3509</v>
      </c>
      <c r="D1549" s="15" t="s">
        <v>3581</v>
      </c>
      <c r="E1549" s="15" t="s">
        <v>80</v>
      </c>
      <c r="F1549" s="15" t="s">
        <v>3764</v>
      </c>
      <c r="G1549" s="16">
        <v>4</v>
      </c>
      <c r="H1549" s="17">
        <v>15.75</v>
      </c>
      <c r="I1549" s="18">
        <v>0</v>
      </c>
      <c r="J1549" s="16" t="s">
        <v>3765</v>
      </c>
      <c r="K1549" s="15" t="s">
        <v>3583</v>
      </c>
      <c r="L1549" s="43">
        <v>3331</v>
      </c>
    </row>
    <row r="1550" spans="1:12" ht="15" customHeight="1">
      <c r="A1550" s="15" t="s">
        <v>35</v>
      </c>
      <c r="B1550" s="28" t="s">
        <v>3766</v>
      </c>
      <c r="C1550" s="28" t="s">
        <v>3509</v>
      </c>
      <c r="D1550" s="15" t="s">
        <v>3586</v>
      </c>
      <c r="E1550" s="15" t="s">
        <v>80</v>
      </c>
      <c r="F1550" s="15" t="s">
        <v>3767</v>
      </c>
      <c r="G1550" s="16">
        <v>2</v>
      </c>
      <c r="H1550" s="17">
        <v>6</v>
      </c>
      <c r="I1550" s="18">
        <v>0</v>
      </c>
      <c r="J1550" s="16" t="s">
        <v>3768</v>
      </c>
      <c r="K1550" s="15" t="s">
        <v>3588</v>
      </c>
      <c r="L1550" s="43">
        <v>849</v>
      </c>
    </row>
    <row r="1551" spans="1:12" ht="15" customHeight="1">
      <c r="A1551" s="15" t="s">
        <v>35</v>
      </c>
      <c r="B1551" s="28" t="s">
        <v>3766</v>
      </c>
      <c r="C1551" s="28" t="s">
        <v>3509</v>
      </c>
      <c r="D1551" s="15" t="s">
        <v>3590</v>
      </c>
      <c r="E1551" s="15" t="s">
        <v>80</v>
      </c>
      <c r="F1551" s="15" t="s">
        <v>3769</v>
      </c>
      <c r="G1551" s="16">
        <v>2</v>
      </c>
      <c r="H1551" s="17">
        <v>7</v>
      </c>
      <c r="I1551" s="18">
        <v>0</v>
      </c>
      <c r="J1551" s="16" t="s">
        <v>3770</v>
      </c>
      <c r="K1551" s="15" t="s">
        <v>3592</v>
      </c>
      <c r="L1551" s="43">
        <v>1023</v>
      </c>
    </row>
    <row r="1552" spans="1:12" ht="15" customHeight="1">
      <c r="A1552" s="15" t="s">
        <v>35</v>
      </c>
      <c r="B1552" s="28" t="s">
        <v>3766</v>
      </c>
      <c r="C1552" s="28" t="s">
        <v>3509</v>
      </c>
      <c r="D1552" s="15" t="s">
        <v>3594</v>
      </c>
      <c r="E1552" s="15" t="s">
        <v>80</v>
      </c>
      <c r="F1552" s="15" t="s">
        <v>3771</v>
      </c>
      <c r="G1552" s="16">
        <v>2</v>
      </c>
      <c r="H1552" s="17">
        <v>9.5</v>
      </c>
      <c r="I1552" s="18">
        <v>0</v>
      </c>
      <c r="J1552" s="16" t="s">
        <v>3772</v>
      </c>
      <c r="K1552" s="15" t="s">
        <v>3596</v>
      </c>
      <c r="L1552" s="43">
        <v>1231</v>
      </c>
    </row>
    <row r="1553" spans="1:12" ht="15" customHeight="1">
      <c r="A1553" s="15" t="s">
        <v>24</v>
      </c>
      <c r="B1553" s="28" t="s">
        <v>3773</v>
      </c>
      <c r="C1553" s="28" t="s">
        <v>3509</v>
      </c>
      <c r="D1553" s="15" t="s">
        <v>3599</v>
      </c>
      <c r="E1553" s="15" t="s">
        <v>80</v>
      </c>
      <c r="F1553" s="27" t="s">
        <v>3774</v>
      </c>
      <c r="G1553" s="16">
        <v>3</v>
      </c>
      <c r="H1553" s="17">
        <v>17.333333333333332</v>
      </c>
      <c r="I1553" s="18">
        <v>0</v>
      </c>
      <c r="J1553" s="16" t="s">
        <v>3775</v>
      </c>
      <c r="K1553" s="15" t="s">
        <v>480</v>
      </c>
      <c r="L1553" s="43">
        <v>2520</v>
      </c>
    </row>
    <row r="1554" spans="1:12" ht="15" customHeight="1">
      <c r="A1554" s="15" t="s">
        <v>24</v>
      </c>
      <c r="B1554" s="28" t="s">
        <v>3773</v>
      </c>
      <c r="C1554" s="28" t="s">
        <v>3509</v>
      </c>
      <c r="D1554" s="15" t="s">
        <v>3602</v>
      </c>
      <c r="E1554" s="15" t="s">
        <v>80</v>
      </c>
      <c r="F1554" s="27" t="s">
        <v>3776</v>
      </c>
      <c r="G1554" s="16">
        <v>4</v>
      </c>
      <c r="H1554" s="17">
        <v>20</v>
      </c>
      <c r="I1554" s="18">
        <v>0</v>
      </c>
      <c r="J1554" s="16" t="s">
        <v>3777</v>
      </c>
      <c r="K1554" s="15" t="s">
        <v>3604</v>
      </c>
      <c r="L1554" s="43">
        <v>3887</v>
      </c>
    </row>
    <row r="1555" spans="1:12" ht="15" customHeight="1">
      <c r="A1555" s="15" t="s">
        <v>24</v>
      </c>
      <c r="B1555" s="28" t="s">
        <v>3773</v>
      </c>
      <c r="C1555" s="28" t="s">
        <v>3509</v>
      </c>
      <c r="D1555" s="15" t="s">
        <v>3606</v>
      </c>
      <c r="E1555" s="15" t="s">
        <v>80</v>
      </c>
      <c r="F1555" s="15" t="s">
        <v>3778</v>
      </c>
      <c r="G1555" s="16">
        <v>4</v>
      </c>
      <c r="H1555" s="17">
        <v>23.5</v>
      </c>
      <c r="I1555" s="18">
        <v>0</v>
      </c>
      <c r="J1555" s="16" t="s">
        <v>3779</v>
      </c>
      <c r="K1555" s="15" t="s">
        <v>3608</v>
      </c>
      <c r="L1555" s="43">
        <v>4359</v>
      </c>
    </row>
    <row r="1556" spans="1:12" ht="15" customHeight="1">
      <c r="A1556" s="15" t="s">
        <v>24</v>
      </c>
      <c r="B1556" s="28" t="s">
        <v>3773</v>
      </c>
      <c r="C1556" s="28" t="s">
        <v>3509</v>
      </c>
      <c r="D1556" s="15" t="s">
        <v>3610</v>
      </c>
      <c r="E1556" s="15" t="s">
        <v>80</v>
      </c>
      <c r="F1556" s="27" t="s">
        <v>3780</v>
      </c>
      <c r="G1556" s="16">
        <v>3</v>
      </c>
      <c r="H1556" s="17">
        <v>24.666666666666668</v>
      </c>
      <c r="I1556" s="18">
        <v>0</v>
      </c>
      <c r="J1556" s="16" t="s">
        <v>3781</v>
      </c>
      <c r="K1556" s="15" t="s">
        <v>480</v>
      </c>
      <c r="L1556" s="43">
        <v>3090</v>
      </c>
    </row>
    <row r="1557" spans="1:12" ht="15" customHeight="1">
      <c r="A1557" s="15" t="s">
        <v>24</v>
      </c>
      <c r="B1557" s="28" t="s">
        <v>3773</v>
      </c>
      <c r="C1557" s="28" t="s">
        <v>3509</v>
      </c>
      <c r="D1557" s="15" t="s">
        <v>3613</v>
      </c>
      <c r="E1557" s="15" t="s">
        <v>80</v>
      </c>
      <c r="F1557" s="27" t="s">
        <v>3782</v>
      </c>
      <c r="G1557" s="16">
        <v>4</v>
      </c>
      <c r="H1557" s="17">
        <v>31</v>
      </c>
      <c r="I1557" s="18">
        <v>0</v>
      </c>
      <c r="J1557" s="16" t="s">
        <v>3783</v>
      </c>
      <c r="K1557" s="15" t="s">
        <v>484</v>
      </c>
      <c r="L1557" s="43">
        <v>5028</v>
      </c>
    </row>
    <row r="1558" spans="1:12" ht="15" customHeight="1">
      <c r="A1558" s="15" t="s">
        <v>24</v>
      </c>
      <c r="B1558" s="28" t="s">
        <v>3773</v>
      </c>
      <c r="C1558" s="28" t="s">
        <v>3509</v>
      </c>
      <c r="D1558" s="15" t="s">
        <v>3616</v>
      </c>
      <c r="E1558" s="15" t="s">
        <v>80</v>
      </c>
      <c r="F1558" s="27" t="s">
        <v>3784</v>
      </c>
      <c r="G1558" s="16">
        <v>4</v>
      </c>
      <c r="H1558" s="17">
        <v>18.75</v>
      </c>
      <c r="I1558" s="18">
        <v>0</v>
      </c>
      <c r="J1558" s="16" t="s">
        <v>3785</v>
      </c>
      <c r="K1558" s="15" t="s">
        <v>480</v>
      </c>
      <c r="L1558" s="43">
        <v>3232</v>
      </c>
    </row>
    <row r="1559" spans="1:12" ht="15" customHeight="1">
      <c r="A1559" s="15" t="s">
        <v>24</v>
      </c>
      <c r="B1559" s="28" t="s">
        <v>3773</v>
      </c>
      <c r="C1559" s="28" t="s">
        <v>3509</v>
      </c>
      <c r="D1559" s="15" t="s">
        <v>3619</v>
      </c>
      <c r="E1559" s="15" t="s">
        <v>80</v>
      </c>
      <c r="F1559" s="27" t="s">
        <v>3786</v>
      </c>
      <c r="G1559" s="16">
        <v>5</v>
      </c>
      <c r="H1559" s="17">
        <v>25</v>
      </c>
      <c r="I1559" s="18">
        <v>0</v>
      </c>
      <c r="J1559" s="16" t="s">
        <v>3787</v>
      </c>
      <c r="K1559" s="15" t="s">
        <v>484</v>
      </c>
      <c r="L1559" s="43">
        <v>5586</v>
      </c>
    </row>
    <row r="1560" spans="1:12" ht="15" customHeight="1">
      <c r="A1560" s="15" t="s">
        <v>24</v>
      </c>
      <c r="B1560" s="28" t="s">
        <v>3773</v>
      </c>
      <c r="C1560" s="28" t="s">
        <v>3509</v>
      </c>
      <c r="D1560" s="15" t="s">
        <v>3622</v>
      </c>
      <c r="E1560" s="15" t="s">
        <v>80</v>
      </c>
      <c r="F1560" s="27" t="s">
        <v>3788</v>
      </c>
      <c r="G1560" s="16">
        <v>4</v>
      </c>
      <c r="H1560" s="17">
        <v>25.5</v>
      </c>
      <c r="I1560" s="18">
        <v>0</v>
      </c>
      <c r="J1560" s="16" t="s">
        <v>3789</v>
      </c>
      <c r="K1560" s="15" t="s">
        <v>484</v>
      </c>
      <c r="L1560" s="43">
        <v>4437</v>
      </c>
    </row>
    <row r="1561" spans="1:12" ht="15" customHeight="1">
      <c r="A1561" s="15" t="s">
        <v>24</v>
      </c>
      <c r="B1561" s="28" t="s">
        <v>3773</v>
      </c>
      <c r="C1561" s="28" t="s">
        <v>3509</v>
      </c>
      <c r="D1561" s="15" t="s">
        <v>3625</v>
      </c>
      <c r="E1561" s="15" t="s">
        <v>80</v>
      </c>
      <c r="F1561" s="27" t="s">
        <v>3790</v>
      </c>
      <c r="G1561" s="16">
        <v>4</v>
      </c>
      <c r="H1561" s="17">
        <v>14.75</v>
      </c>
      <c r="I1561" s="18">
        <v>0</v>
      </c>
      <c r="J1561" s="16" t="s">
        <v>3791</v>
      </c>
      <c r="K1561" s="15" t="s">
        <v>480</v>
      </c>
      <c r="L1561" s="43">
        <v>3089</v>
      </c>
    </row>
    <row r="1562" spans="1:12" ht="15" customHeight="1">
      <c r="A1562" s="15" t="s">
        <v>24</v>
      </c>
      <c r="B1562" s="28" t="s">
        <v>3773</v>
      </c>
      <c r="C1562" s="28" t="s">
        <v>3509</v>
      </c>
      <c r="D1562" s="15" t="s">
        <v>3628</v>
      </c>
      <c r="E1562" s="15" t="s">
        <v>80</v>
      </c>
      <c r="F1562" s="27" t="s">
        <v>3792</v>
      </c>
      <c r="G1562" s="19"/>
      <c r="H1562" s="17"/>
      <c r="I1562" s="18"/>
      <c r="J1562" s="16" t="s">
        <v>3793</v>
      </c>
      <c r="K1562" s="15" t="s">
        <v>484</v>
      </c>
      <c r="L1562" s="43">
        <v>4754</v>
      </c>
    </row>
    <row r="1563" spans="1:12" ht="15" customHeight="1">
      <c r="A1563" s="15" t="s">
        <v>24</v>
      </c>
      <c r="B1563" s="28" t="s">
        <v>3773</v>
      </c>
      <c r="C1563" s="28" t="s">
        <v>3509</v>
      </c>
      <c r="D1563" s="15" t="s">
        <v>3631</v>
      </c>
      <c r="E1563" s="15" t="s">
        <v>80</v>
      </c>
      <c r="F1563" s="27" t="s">
        <v>3794</v>
      </c>
      <c r="G1563" s="19"/>
      <c r="H1563" s="17"/>
      <c r="I1563" s="18"/>
      <c r="J1563" s="16" t="s">
        <v>3795</v>
      </c>
      <c r="K1563" s="15" t="s">
        <v>3633</v>
      </c>
      <c r="L1563" s="43">
        <v>5162</v>
      </c>
    </row>
    <row r="1564" spans="1:12" ht="15" customHeight="1">
      <c r="A1564" s="15" t="s">
        <v>3352</v>
      </c>
      <c r="B1564" s="22" t="s">
        <v>3796</v>
      </c>
      <c r="C1564" s="28" t="s">
        <v>3509</v>
      </c>
      <c r="D1564" s="15" t="s">
        <v>3536</v>
      </c>
      <c r="E1564" s="15" t="s">
        <v>3797</v>
      </c>
      <c r="F1564" s="15" t="s">
        <v>3798</v>
      </c>
      <c r="G1564" s="16">
        <v>2</v>
      </c>
      <c r="H1564" s="17">
        <v>15</v>
      </c>
      <c r="I1564" s="18">
        <v>1.35E-2</v>
      </c>
      <c r="J1564" s="16" t="s">
        <v>3799</v>
      </c>
      <c r="K1564" s="15" t="s">
        <v>3538</v>
      </c>
      <c r="L1564" s="43">
        <v>1313</v>
      </c>
    </row>
    <row r="1565" spans="1:12" ht="15" customHeight="1">
      <c r="A1565" s="15" t="s">
        <v>3352</v>
      </c>
      <c r="B1565" s="22" t="s">
        <v>3796</v>
      </c>
      <c r="C1565" s="28" t="s">
        <v>3509</v>
      </c>
      <c r="D1565" s="15" t="s">
        <v>3540</v>
      </c>
      <c r="E1565" s="15" t="s">
        <v>3797</v>
      </c>
      <c r="F1565" s="15" t="s">
        <v>3800</v>
      </c>
      <c r="G1565" s="16">
        <v>1</v>
      </c>
      <c r="H1565" s="17">
        <v>28</v>
      </c>
      <c r="I1565" s="18">
        <v>4.8000000000000001E-2</v>
      </c>
      <c r="J1565" s="16" t="s">
        <v>3801</v>
      </c>
      <c r="K1565" s="15" t="s">
        <v>3542</v>
      </c>
      <c r="L1565" s="43">
        <v>1243</v>
      </c>
    </row>
    <row r="1566" spans="1:12" ht="15" customHeight="1">
      <c r="A1566" s="15" t="s">
        <v>369</v>
      </c>
      <c r="B1566" s="22" t="s">
        <v>3802</v>
      </c>
      <c r="C1566" s="28" t="s">
        <v>3509</v>
      </c>
      <c r="D1566" s="15" t="s">
        <v>3545</v>
      </c>
      <c r="E1566" s="15" t="s">
        <v>3797</v>
      </c>
      <c r="F1566" s="27" t="s">
        <v>3803</v>
      </c>
      <c r="G1566" s="16">
        <v>3</v>
      </c>
      <c r="H1566" s="17">
        <v>19.666666666666668</v>
      </c>
      <c r="I1566" s="18">
        <v>3.6333333333333336E-2</v>
      </c>
      <c r="J1566" s="16" t="s">
        <v>3804</v>
      </c>
      <c r="K1566" s="15" t="s">
        <v>3547</v>
      </c>
      <c r="L1566" s="43">
        <v>3732</v>
      </c>
    </row>
    <row r="1567" spans="1:12" ht="15" customHeight="1">
      <c r="A1567" s="15" t="s">
        <v>369</v>
      </c>
      <c r="B1567" s="22" t="s">
        <v>3802</v>
      </c>
      <c r="C1567" s="28" t="s">
        <v>3509</v>
      </c>
      <c r="D1567" s="15" t="s">
        <v>3549</v>
      </c>
      <c r="E1567" s="15" t="s">
        <v>3797</v>
      </c>
      <c r="F1567" s="27" t="s">
        <v>3805</v>
      </c>
      <c r="G1567" s="16">
        <v>3</v>
      </c>
      <c r="H1567" s="17">
        <v>16.666666666666668</v>
      </c>
      <c r="I1567" s="18">
        <v>3.4333333333333334E-2</v>
      </c>
      <c r="J1567" s="16" t="s">
        <v>3806</v>
      </c>
      <c r="K1567" s="15" t="s">
        <v>3551</v>
      </c>
      <c r="L1567" s="43">
        <v>3173</v>
      </c>
    </row>
    <row r="1568" spans="1:12" ht="15" customHeight="1">
      <c r="A1568" s="15" t="s">
        <v>369</v>
      </c>
      <c r="B1568" s="22" t="s">
        <v>3802</v>
      </c>
      <c r="C1568" s="28" t="s">
        <v>3509</v>
      </c>
      <c r="D1568" s="15" t="s">
        <v>3553</v>
      </c>
      <c r="E1568" s="15" t="s">
        <v>3797</v>
      </c>
      <c r="F1568" s="27" t="s">
        <v>3807</v>
      </c>
      <c r="G1568" s="16">
        <v>3</v>
      </c>
      <c r="H1568" s="17">
        <v>13.333333333333334</v>
      </c>
      <c r="I1568" s="18">
        <v>3.0333333333333334E-2</v>
      </c>
      <c r="J1568" s="16" t="s">
        <v>3808</v>
      </c>
      <c r="K1568" s="15" t="s">
        <v>3555</v>
      </c>
      <c r="L1568" s="43">
        <v>2757</v>
      </c>
    </row>
    <row r="1569" spans="1:12" ht="15" customHeight="1">
      <c r="A1569" s="15" t="s">
        <v>375</v>
      </c>
      <c r="B1569" s="22" t="s">
        <v>3809</v>
      </c>
      <c r="C1569" s="28" t="s">
        <v>3509</v>
      </c>
      <c r="D1569" s="15" t="s">
        <v>3558</v>
      </c>
      <c r="E1569" s="15" t="s">
        <v>3797</v>
      </c>
      <c r="F1569" s="27" t="s">
        <v>3810</v>
      </c>
      <c r="G1569" s="16">
        <v>6</v>
      </c>
      <c r="H1569" s="17">
        <v>15</v>
      </c>
      <c r="I1569" s="18">
        <v>2.3333333333333334E-2</v>
      </c>
      <c r="J1569" s="16" t="s">
        <v>3811</v>
      </c>
      <c r="K1569" s="15" t="s">
        <v>3560</v>
      </c>
      <c r="L1569" s="43">
        <v>4733</v>
      </c>
    </row>
    <row r="1570" spans="1:12" ht="15" customHeight="1">
      <c r="A1570" s="15" t="s">
        <v>375</v>
      </c>
      <c r="B1570" s="22" t="s">
        <v>3809</v>
      </c>
      <c r="C1570" s="28" t="s">
        <v>3509</v>
      </c>
      <c r="D1570" s="15" t="s">
        <v>3562</v>
      </c>
      <c r="E1570" s="15" t="s">
        <v>3797</v>
      </c>
      <c r="F1570" s="27" t="s">
        <v>3812</v>
      </c>
      <c r="G1570" s="16">
        <v>6</v>
      </c>
      <c r="H1570" s="17">
        <v>16.5</v>
      </c>
      <c r="I1570" s="18">
        <v>2.5333333333333333E-2</v>
      </c>
      <c r="J1570" s="16" t="s">
        <v>3813</v>
      </c>
      <c r="K1570" s="15" t="s">
        <v>3564</v>
      </c>
      <c r="L1570" s="43">
        <v>5228</v>
      </c>
    </row>
    <row r="1571" spans="1:12" ht="15" customHeight="1">
      <c r="A1571" s="15" t="s">
        <v>375</v>
      </c>
      <c r="B1571" s="22" t="s">
        <v>3809</v>
      </c>
      <c r="C1571" s="28" t="s">
        <v>3509</v>
      </c>
      <c r="D1571" s="15" t="s">
        <v>3566</v>
      </c>
      <c r="E1571" s="15" t="s">
        <v>3797</v>
      </c>
      <c r="F1571" s="27" t="s">
        <v>3814</v>
      </c>
      <c r="G1571" s="16">
        <v>6</v>
      </c>
      <c r="H1571" s="17">
        <v>22.5</v>
      </c>
      <c r="I1571" s="18">
        <v>3.6666666666666667E-2</v>
      </c>
      <c r="J1571" s="16" t="s">
        <v>3815</v>
      </c>
      <c r="K1571" s="15" t="s">
        <v>3560</v>
      </c>
      <c r="L1571" s="43">
        <v>6863</v>
      </c>
    </row>
    <row r="1572" spans="1:12" ht="15" customHeight="1">
      <c r="A1572" s="15" t="s">
        <v>375</v>
      </c>
      <c r="B1572" s="22" t="s">
        <v>3809</v>
      </c>
      <c r="C1572" s="28" t="s">
        <v>3509</v>
      </c>
      <c r="D1572" s="15" t="s">
        <v>3569</v>
      </c>
      <c r="E1572" s="15" t="s">
        <v>3797</v>
      </c>
      <c r="F1572" s="27" t="s">
        <v>3816</v>
      </c>
      <c r="G1572" s="16">
        <v>2</v>
      </c>
      <c r="H1572" s="17">
        <v>72.5</v>
      </c>
      <c r="I1572" s="18">
        <v>0</v>
      </c>
      <c r="J1572" s="16" t="s">
        <v>3817</v>
      </c>
      <c r="K1572" s="15" t="s">
        <v>3564</v>
      </c>
      <c r="L1572" s="43">
        <v>7363</v>
      </c>
    </row>
    <row r="1573" spans="1:12" ht="15" customHeight="1">
      <c r="A1573" s="15" t="s">
        <v>375</v>
      </c>
      <c r="B1573" s="22" t="s">
        <v>3809</v>
      </c>
      <c r="C1573" s="28" t="s">
        <v>3509</v>
      </c>
      <c r="D1573" s="15" t="s">
        <v>3572</v>
      </c>
      <c r="E1573" s="15" t="s">
        <v>3797</v>
      </c>
      <c r="F1573" s="27" t="s">
        <v>3818</v>
      </c>
      <c r="G1573" s="16">
        <v>2</v>
      </c>
      <c r="H1573" s="17">
        <v>61</v>
      </c>
      <c r="I1573" s="18">
        <v>0</v>
      </c>
      <c r="J1573" s="16" t="s">
        <v>3819</v>
      </c>
      <c r="K1573" s="15" t="s">
        <v>3574</v>
      </c>
      <c r="L1573" s="43">
        <v>5951</v>
      </c>
    </row>
    <row r="1574" spans="1:12" ht="15" customHeight="1">
      <c r="A1574" s="15" t="s">
        <v>375</v>
      </c>
      <c r="B1574" s="22" t="s">
        <v>3809</v>
      </c>
      <c r="C1574" s="28" t="s">
        <v>3509</v>
      </c>
      <c r="D1574" s="15" t="s">
        <v>3576</v>
      </c>
      <c r="E1574" s="15" t="s">
        <v>3797</v>
      </c>
      <c r="F1574" s="27" t="s">
        <v>3820</v>
      </c>
      <c r="G1574" s="16">
        <v>2</v>
      </c>
      <c r="H1574" s="17">
        <v>65.5</v>
      </c>
      <c r="I1574" s="18">
        <v>0</v>
      </c>
      <c r="J1574" s="16" t="s">
        <v>3821</v>
      </c>
      <c r="K1574" s="15" t="s">
        <v>3578</v>
      </c>
      <c r="L1574" s="43">
        <v>6468</v>
      </c>
    </row>
    <row r="1575" spans="1:12" ht="15" customHeight="1">
      <c r="A1575" s="15" t="s">
        <v>394</v>
      </c>
      <c r="B1575" s="22" t="s">
        <v>3822</v>
      </c>
      <c r="C1575" s="28" t="s">
        <v>3509</v>
      </c>
      <c r="D1575" s="15" t="s">
        <v>3581</v>
      </c>
      <c r="E1575" s="15" t="s">
        <v>3797</v>
      </c>
      <c r="F1575" s="15" t="s">
        <v>3823</v>
      </c>
      <c r="G1575" s="16">
        <v>4</v>
      </c>
      <c r="H1575" s="17">
        <v>15.75</v>
      </c>
      <c r="I1575" s="18">
        <v>0</v>
      </c>
      <c r="J1575" s="16" t="s">
        <v>3824</v>
      </c>
      <c r="K1575" s="15" t="s">
        <v>3583</v>
      </c>
      <c r="L1575" s="43">
        <v>3608</v>
      </c>
    </row>
    <row r="1576" spans="1:12" ht="15" customHeight="1">
      <c r="A1576" s="15" t="s">
        <v>35</v>
      </c>
      <c r="B1576" s="22" t="s">
        <v>3825</v>
      </c>
      <c r="C1576" s="28" t="s">
        <v>3509</v>
      </c>
      <c r="D1576" s="15" t="s">
        <v>3586</v>
      </c>
      <c r="E1576" s="15" t="s">
        <v>3797</v>
      </c>
      <c r="F1576" s="15" t="s">
        <v>3826</v>
      </c>
      <c r="G1576" s="16">
        <v>2</v>
      </c>
      <c r="H1576" s="17">
        <v>6</v>
      </c>
      <c r="I1576" s="18">
        <v>0</v>
      </c>
      <c r="J1576" s="16" t="s">
        <v>3827</v>
      </c>
      <c r="K1576" s="15" t="s">
        <v>3588</v>
      </c>
      <c r="L1576" s="43">
        <v>900</v>
      </c>
    </row>
    <row r="1577" spans="1:12" ht="15" customHeight="1">
      <c r="A1577" s="15" t="s">
        <v>35</v>
      </c>
      <c r="B1577" s="22" t="s">
        <v>3825</v>
      </c>
      <c r="C1577" s="28" t="s">
        <v>3509</v>
      </c>
      <c r="D1577" s="15" t="s">
        <v>3590</v>
      </c>
      <c r="E1577" s="15" t="s">
        <v>3797</v>
      </c>
      <c r="F1577" s="15" t="s">
        <v>3828</v>
      </c>
      <c r="G1577" s="16">
        <v>2</v>
      </c>
      <c r="H1577" s="17">
        <v>7</v>
      </c>
      <c r="I1577" s="18">
        <v>0</v>
      </c>
      <c r="J1577" s="16" t="s">
        <v>3829</v>
      </c>
      <c r="K1577" s="15" t="s">
        <v>3592</v>
      </c>
      <c r="L1577" s="43">
        <v>1074</v>
      </c>
    </row>
    <row r="1578" spans="1:12" ht="15" customHeight="1">
      <c r="A1578" s="15" t="s">
        <v>35</v>
      </c>
      <c r="B1578" s="22" t="s">
        <v>3825</v>
      </c>
      <c r="C1578" s="28" t="s">
        <v>3509</v>
      </c>
      <c r="D1578" s="15" t="s">
        <v>3594</v>
      </c>
      <c r="E1578" s="15" t="s">
        <v>3797</v>
      </c>
      <c r="F1578" s="15" t="s">
        <v>3830</v>
      </c>
      <c r="G1578" s="16">
        <v>2</v>
      </c>
      <c r="H1578" s="17">
        <v>9.5</v>
      </c>
      <c r="I1578" s="18">
        <v>0</v>
      </c>
      <c r="J1578" s="16" t="s">
        <v>3831</v>
      </c>
      <c r="K1578" s="15" t="s">
        <v>3596</v>
      </c>
      <c r="L1578" s="43">
        <v>1301</v>
      </c>
    </row>
    <row r="1579" spans="1:12" ht="15" customHeight="1">
      <c r="A1579" s="15" t="s">
        <v>24</v>
      </c>
      <c r="B1579" s="22" t="s">
        <v>3832</v>
      </c>
      <c r="C1579" s="28" t="s">
        <v>3509</v>
      </c>
      <c r="D1579" s="15" t="s">
        <v>3599</v>
      </c>
      <c r="E1579" s="15" t="s">
        <v>3797</v>
      </c>
      <c r="F1579" s="27" t="s">
        <v>3833</v>
      </c>
      <c r="G1579" s="16">
        <v>3</v>
      </c>
      <c r="H1579" s="17">
        <v>17.333333333333332</v>
      </c>
      <c r="I1579" s="18">
        <v>0</v>
      </c>
      <c r="J1579" s="16" t="s">
        <v>3834</v>
      </c>
      <c r="K1579" s="15" t="s">
        <v>480</v>
      </c>
      <c r="L1579" s="43">
        <v>2676</v>
      </c>
    </row>
    <row r="1580" spans="1:12" ht="15" customHeight="1">
      <c r="A1580" s="15" t="s">
        <v>24</v>
      </c>
      <c r="B1580" s="22" t="s">
        <v>3832</v>
      </c>
      <c r="C1580" s="28" t="s">
        <v>3509</v>
      </c>
      <c r="D1580" s="15" t="s">
        <v>3602</v>
      </c>
      <c r="E1580" s="15" t="s">
        <v>3797</v>
      </c>
      <c r="F1580" s="27" t="s">
        <v>3835</v>
      </c>
      <c r="G1580" s="16">
        <v>4</v>
      </c>
      <c r="H1580" s="17">
        <v>20</v>
      </c>
      <c r="I1580" s="18">
        <v>0</v>
      </c>
      <c r="J1580" s="16" t="s">
        <v>3836</v>
      </c>
      <c r="K1580" s="15" t="s">
        <v>3604</v>
      </c>
      <c r="L1580" s="43">
        <v>4192</v>
      </c>
    </row>
    <row r="1581" spans="1:12" ht="15" customHeight="1">
      <c r="A1581" s="15" t="s">
        <v>24</v>
      </c>
      <c r="B1581" s="22" t="s">
        <v>3832</v>
      </c>
      <c r="C1581" s="28" t="s">
        <v>3509</v>
      </c>
      <c r="D1581" s="15" t="s">
        <v>3606</v>
      </c>
      <c r="E1581" s="15" t="s">
        <v>3797</v>
      </c>
      <c r="F1581" s="15" t="s">
        <v>3837</v>
      </c>
      <c r="G1581" s="16">
        <v>4</v>
      </c>
      <c r="H1581" s="17">
        <v>23.5</v>
      </c>
      <c r="I1581" s="18">
        <v>0</v>
      </c>
      <c r="J1581" s="16" t="s">
        <v>3838</v>
      </c>
      <c r="K1581" s="15" t="s">
        <v>3608</v>
      </c>
      <c r="L1581" s="43">
        <v>4539</v>
      </c>
    </row>
    <row r="1582" spans="1:12" ht="15" customHeight="1">
      <c r="A1582" s="15" t="s">
        <v>24</v>
      </c>
      <c r="B1582" s="22" t="s">
        <v>3832</v>
      </c>
      <c r="C1582" s="28" t="s">
        <v>3509</v>
      </c>
      <c r="D1582" s="15" t="s">
        <v>3610</v>
      </c>
      <c r="E1582" s="15" t="s">
        <v>3797</v>
      </c>
      <c r="F1582" s="27" t="s">
        <v>3839</v>
      </c>
      <c r="G1582" s="16">
        <v>3</v>
      </c>
      <c r="H1582" s="17">
        <v>24.666666666666668</v>
      </c>
      <c r="I1582" s="18">
        <v>0</v>
      </c>
      <c r="J1582" s="16" t="s">
        <v>3840</v>
      </c>
      <c r="K1582" s="15" t="s">
        <v>480</v>
      </c>
      <c r="L1582" s="43">
        <v>3246</v>
      </c>
    </row>
    <row r="1583" spans="1:12" ht="15" customHeight="1">
      <c r="A1583" s="15" t="s">
        <v>24</v>
      </c>
      <c r="B1583" s="22" t="s">
        <v>3832</v>
      </c>
      <c r="C1583" s="28" t="s">
        <v>3509</v>
      </c>
      <c r="D1583" s="15" t="s">
        <v>3613</v>
      </c>
      <c r="E1583" s="15" t="s">
        <v>3797</v>
      </c>
      <c r="F1583" s="27" t="s">
        <v>3841</v>
      </c>
      <c r="G1583" s="16">
        <v>4</v>
      </c>
      <c r="H1583" s="17">
        <v>31</v>
      </c>
      <c r="I1583" s="18">
        <v>0</v>
      </c>
      <c r="J1583" s="16" t="s">
        <v>3842</v>
      </c>
      <c r="K1583" s="15" t="s">
        <v>484</v>
      </c>
      <c r="L1583" s="43">
        <v>5333</v>
      </c>
    </row>
    <row r="1584" spans="1:12" ht="15" customHeight="1">
      <c r="A1584" s="15" t="s">
        <v>24</v>
      </c>
      <c r="B1584" s="22" t="s">
        <v>3832</v>
      </c>
      <c r="C1584" s="28" t="s">
        <v>3509</v>
      </c>
      <c r="D1584" s="15" t="s">
        <v>3616</v>
      </c>
      <c r="E1584" s="15" t="s">
        <v>3797</v>
      </c>
      <c r="F1584" s="27" t="s">
        <v>3843</v>
      </c>
      <c r="G1584" s="16">
        <v>4</v>
      </c>
      <c r="H1584" s="17">
        <v>18.75</v>
      </c>
      <c r="I1584" s="18">
        <v>0</v>
      </c>
      <c r="J1584" s="16" t="s">
        <v>3844</v>
      </c>
      <c r="K1584" s="15" t="s">
        <v>480</v>
      </c>
      <c r="L1584" s="43">
        <v>3394</v>
      </c>
    </row>
    <row r="1585" spans="1:12" ht="15" customHeight="1">
      <c r="A1585" s="15" t="s">
        <v>24</v>
      </c>
      <c r="B1585" s="22" t="s">
        <v>3832</v>
      </c>
      <c r="C1585" s="28" t="s">
        <v>3509</v>
      </c>
      <c r="D1585" s="15" t="s">
        <v>3619</v>
      </c>
      <c r="E1585" s="15" t="s">
        <v>3797</v>
      </c>
      <c r="F1585" s="27" t="s">
        <v>3845</v>
      </c>
      <c r="G1585" s="16">
        <v>5</v>
      </c>
      <c r="H1585" s="17">
        <v>25</v>
      </c>
      <c r="I1585" s="18">
        <v>0</v>
      </c>
      <c r="J1585" s="16" t="s">
        <v>3846</v>
      </c>
      <c r="K1585" s="15" t="s">
        <v>484</v>
      </c>
      <c r="L1585" s="43">
        <v>5887</v>
      </c>
    </row>
    <row r="1586" spans="1:12" ht="15" customHeight="1">
      <c r="A1586" s="15" t="s">
        <v>24</v>
      </c>
      <c r="B1586" s="22" t="s">
        <v>3832</v>
      </c>
      <c r="C1586" s="28" t="s">
        <v>3509</v>
      </c>
      <c r="D1586" s="15" t="s">
        <v>3622</v>
      </c>
      <c r="E1586" s="15" t="s">
        <v>3797</v>
      </c>
      <c r="F1586" s="27" t="s">
        <v>3847</v>
      </c>
      <c r="G1586" s="16">
        <v>4</v>
      </c>
      <c r="H1586" s="17">
        <v>25.5</v>
      </c>
      <c r="I1586" s="18">
        <v>0</v>
      </c>
      <c r="J1586" s="16" t="s">
        <v>3848</v>
      </c>
      <c r="K1586" s="15" t="s">
        <v>484</v>
      </c>
      <c r="L1586" s="43">
        <v>4722</v>
      </c>
    </row>
    <row r="1587" spans="1:12" ht="15" customHeight="1">
      <c r="A1587" s="15" t="s">
        <v>24</v>
      </c>
      <c r="B1587" s="22" t="s">
        <v>3832</v>
      </c>
      <c r="C1587" s="28" t="s">
        <v>3509</v>
      </c>
      <c r="D1587" s="15" t="s">
        <v>3625</v>
      </c>
      <c r="E1587" s="15" t="s">
        <v>3797</v>
      </c>
      <c r="F1587" s="27" t="s">
        <v>3849</v>
      </c>
      <c r="G1587" s="16">
        <v>4</v>
      </c>
      <c r="H1587" s="17">
        <v>14.75</v>
      </c>
      <c r="I1587" s="18">
        <v>0</v>
      </c>
      <c r="J1587" s="16" t="s">
        <v>3850</v>
      </c>
      <c r="K1587" s="15" t="s">
        <v>480</v>
      </c>
      <c r="L1587" s="43">
        <v>3239</v>
      </c>
    </row>
    <row r="1588" spans="1:12" ht="15" customHeight="1">
      <c r="A1588" s="15" t="s">
        <v>24</v>
      </c>
      <c r="B1588" s="22" t="s">
        <v>3832</v>
      </c>
      <c r="C1588" s="28" t="s">
        <v>3509</v>
      </c>
      <c r="D1588" s="15" t="s">
        <v>3628</v>
      </c>
      <c r="E1588" s="15" t="s">
        <v>3797</v>
      </c>
      <c r="F1588" s="27" t="s">
        <v>3851</v>
      </c>
      <c r="G1588" s="19"/>
      <c r="H1588" s="17"/>
      <c r="I1588" s="18"/>
      <c r="J1588" s="16" t="s">
        <v>3852</v>
      </c>
      <c r="K1588" s="15" t="s">
        <v>484</v>
      </c>
      <c r="L1588" s="43">
        <v>5040</v>
      </c>
    </row>
    <row r="1589" spans="1:12" ht="15" customHeight="1">
      <c r="A1589" s="15" t="s">
        <v>24</v>
      </c>
      <c r="B1589" s="22" t="s">
        <v>3832</v>
      </c>
      <c r="C1589" s="28" t="s">
        <v>3509</v>
      </c>
      <c r="D1589" s="15" t="s">
        <v>3631</v>
      </c>
      <c r="E1589" s="15" t="s">
        <v>3797</v>
      </c>
      <c r="F1589" s="27" t="s">
        <v>3853</v>
      </c>
      <c r="G1589" s="19"/>
      <c r="H1589" s="17"/>
      <c r="I1589" s="18"/>
      <c r="J1589" s="16" t="s">
        <v>3854</v>
      </c>
      <c r="K1589" s="15" t="s">
        <v>3633</v>
      </c>
      <c r="L1589" s="43">
        <v>5451</v>
      </c>
    </row>
    <row r="1590" spans="1:12" ht="15" customHeight="1">
      <c r="A1590" s="7"/>
      <c r="B1590" s="4"/>
      <c r="C1590" s="4" t="s">
        <v>17</v>
      </c>
      <c r="D1590" s="5" t="s">
        <v>17</v>
      </c>
      <c r="E1590" s="6" t="s">
        <v>17</v>
      </c>
      <c r="F1590" s="7" t="s">
        <v>3855</v>
      </c>
      <c r="G1590" s="8"/>
      <c r="H1590" s="9"/>
      <c r="I1590" s="10"/>
      <c r="J1590" s="11" t="s">
        <v>17</v>
      </c>
      <c r="K1590" s="7" t="s">
        <v>17</v>
      </c>
      <c r="L1590" s="42"/>
    </row>
    <row r="1591" spans="1:12" ht="15" customHeight="1">
      <c r="A1591" s="15" t="s">
        <v>3858</v>
      </c>
      <c r="B1591" s="27" t="s">
        <v>3856</v>
      </c>
      <c r="C1591" s="27" t="s">
        <v>3857</v>
      </c>
      <c r="D1591" s="15" t="s">
        <v>3859</v>
      </c>
      <c r="E1591" s="15" t="s">
        <v>2749</v>
      </c>
      <c r="F1591" s="23" t="s">
        <v>3860</v>
      </c>
      <c r="G1591" s="16">
        <v>1</v>
      </c>
      <c r="H1591" s="17">
        <v>12</v>
      </c>
      <c r="I1591" s="18">
        <v>1.9E-2</v>
      </c>
      <c r="J1591" s="16" t="s">
        <v>3862</v>
      </c>
      <c r="K1591" s="15" t="s">
        <v>3861</v>
      </c>
      <c r="L1591" s="43">
        <v>689</v>
      </c>
    </row>
    <row r="1592" spans="1:12" ht="15" customHeight="1">
      <c r="A1592" s="15" t="s">
        <v>3858</v>
      </c>
      <c r="B1592" s="27" t="s">
        <v>3856</v>
      </c>
      <c r="C1592" s="27" t="s">
        <v>3857</v>
      </c>
      <c r="D1592" s="15" t="s">
        <v>3863</v>
      </c>
      <c r="E1592" s="15" t="s">
        <v>2749</v>
      </c>
      <c r="F1592" s="23" t="s">
        <v>3864</v>
      </c>
      <c r="G1592" s="16">
        <v>1</v>
      </c>
      <c r="H1592" s="17">
        <v>14</v>
      </c>
      <c r="I1592" s="18">
        <v>2.1999999999999999E-2</v>
      </c>
      <c r="J1592" s="16" t="s">
        <v>3866</v>
      </c>
      <c r="K1592" s="15" t="s">
        <v>3865</v>
      </c>
      <c r="L1592" s="43">
        <v>797</v>
      </c>
    </row>
    <row r="1593" spans="1:12" ht="15" customHeight="1">
      <c r="A1593" s="15" t="s">
        <v>3858</v>
      </c>
      <c r="B1593" s="27" t="s">
        <v>3856</v>
      </c>
      <c r="C1593" s="27" t="s">
        <v>3857</v>
      </c>
      <c r="D1593" s="15" t="s">
        <v>3867</v>
      </c>
      <c r="E1593" s="15" t="s">
        <v>2749</v>
      </c>
      <c r="F1593" s="23" t="s">
        <v>3868</v>
      </c>
      <c r="G1593" s="16">
        <v>1</v>
      </c>
      <c r="H1593" s="17">
        <v>16</v>
      </c>
      <c r="I1593" s="18">
        <v>2.5000000000000001E-2</v>
      </c>
      <c r="J1593" s="16" t="s">
        <v>3870</v>
      </c>
      <c r="K1593" s="15" t="s">
        <v>3869</v>
      </c>
      <c r="L1593" s="43">
        <v>907</v>
      </c>
    </row>
    <row r="1594" spans="1:12" ht="15" customHeight="1">
      <c r="A1594" s="15" t="s">
        <v>3858</v>
      </c>
      <c r="B1594" s="27" t="s">
        <v>3856</v>
      </c>
      <c r="C1594" s="27" t="s">
        <v>3857</v>
      </c>
      <c r="D1594" s="15" t="s">
        <v>3871</v>
      </c>
      <c r="E1594" s="15" t="s">
        <v>2749</v>
      </c>
      <c r="F1594" s="23" t="s">
        <v>3872</v>
      </c>
      <c r="G1594" s="16">
        <v>1</v>
      </c>
      <c r="H1594" s="17">
        <v>18</v>
      </c>
      <c r="I1594" s="18">
        <v>2.8000000000000001E-2</v>
      </c>
      <c r="J1594" s="16" t="s">
        <v>3874</v>
      </c>
      <c r="K1594" s="15" t="s">
        <v>3873</v>
      </c>
      <c r="L1594" s="43">
        <v>1016</v>
      </c>
    </row>
    <row r="1595" spans="1:12" ht="15" customHeight="1">
      <c r="A1595" s="15" t="s">
        <v>3858</v>
      </c>
      <c r="B1595" s="27" t="s">
        <v>3856</v>
      </c>
      <c r="C1595" s="27" t="s">
        <v>3857</v>
      </c>
      <c r="D1595" s="15" t="s">
        <v>3875</v>
      </c>
      <c r="E1595" s="15" t="s">
        <v>2749</v>
      </c>
      <c r="F1595" s="23" t="s">
        <v>3876</v>
      </c>
      <c r="G1595" s="16">
        <v>1</v>
      </c>
      <c r="H1595" s="17">
        <v>20</v>
      </c>
      <c r="I1595" s="18">
        <v>3.1E-2</v>
      </c>
      <c r="J1595" s="16" t="s">
        <v>3878</v>
      </c>
      <c r="K1595" s="15" t="s">
        <v>3877</v>
      </c>
      <c r="L1595" s="43">
        <v>1127</v>
      </c>
    </row>
    <row r="1596" spans="1:12" ht="15" customHeight="1">
      <c r="A1596" s="15" t="s">
        <v>3858</v>
      </c>
      <c r="B1596" s="27" t="s">
        <v>3856</v>
      </c>
      <c r="C1596" s="27" t="s">
        <v>3857</v>
      </c>
      <c r="D1596" s="15" t="s">
        <v>3879</v>
      </c>
      <c r="E1596" s="15" t="s">
        <v>2749</v>
      </c>
      <c r="F1596" s="23" t="s">
        <v>3880</v>
      </c>
      <c r="G1596" s="16">
        <v>1</v>
      </c>
      <c r="H1596" s="17">
        <v>3</v>
      </c>
      <c r="I1596" s="18">
        <v>5.0000000000000001E-3</v>
      </c>
      <c r="J1596" s="16" t="s">
        <v>3882</v>
      </c>
      <c r="K1596" s="15" t="s">
        <v>3881</v>
      </c>
      <c r="L1596" s="43">
        <v>248</v>
      </c>
    </row>
    <row r="1597" spans="1:12" ht="15" customHeight="1">
      <c r="A1597" s="15" t="s">
        <v>3858</v>
      </c>
      <c r="B1597" s="27" t="s">
        <v>3856</v>
      </c>
      <c r="C1597" s="27" t="s">
        <v>3857</v>
      </c>
      <c r="D1597" s="15" t="s">
        <v>3883</v>
      </c>
      <c r="E1597" s="15" t="s">
        <v>2749</v>
      </c>
      <c r="F1597" s="23" t="s">
        <v>3884</v>
      </c>
      <c r="G1597" s="16">
        <v>1</v>
      </c>
      <c r="H1597" s="17">
        <v>4</v>
      </c>
      <c r="I1597" s="18">
        <v>6.0000000000000001E-3</v>
      </c>
      <c r="J1597" s="16" t="s">
        <v>3886</v>
      </c>
      <c r="K1597" s="15" t="s">
        <v>3885</v>
      </c>
      <c r="L1597" s="43">
        <v>305</v>
      </c>
    </row>
    <row r="1598" spans="1:12" ht="15" customHeight="1">
      <c r="A1598" s="15" t="s">
        <v>3858</v>
      </c>
      <c r="B1598" s="27" t="s">
        <v>3856</v>
      </c>
      <c r="C1598" s="27" t="s">
        <v>3857</v>
      </c>
      <c r="D1598" s="15" t="s">
        <v>3887</v>
      </c>
      <c r="E1598" s="15" t="s">
        <v>2749</v>
      </c>
      <c r="F1598" s="23" t="s">
        <v>3888</v>
      </c>
      <c r="G1598" s="16">
        <v>1</v>
      </c>
      <c r="H1598" s="17">
        <v>5</v>
      </c>
      <c r="I1598" s="18">
        <v>8.0000000000000002E-3</v>
      </c>
      <c r="J1598" s="16" t="s">
        <v>3890</v>
      </c>
      <c r="K1598" s="15" t="s">
        <v>3889</v>
      </c>
      <c r="L1598" s="43">
        <v>365</v>
      </c>
    </row>
    <row r="1599" spans="1:12" ht="15" customHeight="1">
      <c r="A1599" s="15" t="s">
        <v>3858</v>
      </c>
      <c r="B1599" s="27" t="s">
        <v>3856</v>
      </c>
      <c r="C1599" s="27" t="s">
        <v>3857</v>
      </c>
      <c r="D1599" s="15" t="s">
        <v>3891</v>
      </c>
      <c r="E1599" s="15" t="s">
        <v>2749</v>
      </c>
      <c r="F1599" s="23" t="s">
        <v>3892</v>
      </c>
      <c r="G1599" s="16">
        <v>1</v>
      </c>
      <c r="H1599" s="17">
        <v>6</v>
      </c>
      <c r="I1599" s="18">
        <v>8.9999999999999993E-3</v>
      </c>
      <c r="J1599" s="16" t="s">
        <v>3894</v>
      </c>
      <c r="K1599" s="15" t="s">
        <v>3893</v>
      </c>
      <c r="L1599" s="43">
        <v>424</v>
      </c>
    </row>
    <row r="1600" spans="1:12" ht="15" customHeight="1">
      <c r="A1600" s="15" t="s">
        <v>3858</v>
      </c>
      <c r="B1600" s="27" t="s">
        <v>3856</v>
      </c>
      <c r="C1600" s="27" t="s">
        <v>3857</v>
      </c>
      <c r="D1600" s="15" t="s">
        <v>3895</v>
      </c>
      <c r="E1600" s="15" t="s">
        <v>2749</v>
      </c>
      <c r="F1600" s="23" t="s">
        <v>3896</v>
      </c>
      <c r="G1600" s="16">
        <v>1</v>
      </c>
      <c r="H1600" s="17">
        <v>8</v>
      </c>
      <c r="I1600" s="18">
        <v>1.2E-2</v>
      </c>
      <c r="J1600" s="16" t="s">
        <v>3898</v>
      </c>
      <c r="K1600" s="15" t="s">
        <v>3897</v>
      </c>
      <c r="L1600" s="43">
        <v>543</v>
      </c>
    </row>
    <row r="1601" spans="1:12" ht="15" customHeight="1">
      <c r="A1601" s="15" t="s">
        <v>3858</v>
      </c>
      <c r="B1601" s="27" t="s">
        <v>3899</v>
      </c>
      <c r="C1601" s="27" t="s">
        <v>3857</v>
      </c>
      <c r="D1601" s="15" t="s">
        <v>3859</v>
      </c>
      <c r="E1601" s="15" t="s">
        <v>3900</v>
      </c>
      <c r="F1601" s="23" t="s">
        <v>3901</v>
      </c>
      <c r="G1601" s="16">
        <v>1</v>
      </c>
      <c r="H1601" s="17">
        <v>12</v>
      </c>
      <c r="I1601" s="18">
        <v>1.9E-2</v>
      </c>
      <c r="J1601" s="16" t="s">
        <v>3902</v>
      </c>
      <c r="K1601" s="15" t="s">
        <v>3861</v>
      </c>
      <c r="L1601" s="43">
        <v>689</v>
      </c>
    </row>
    <row r="1602" spans="1:12" ht="15" customHeight="1">
      <c r="A1602" s="15" t="s">
        <v>3858</v>
      </c>
      <c r="B1602" s="27" t="s">
        <v>3899</v>
      </c>
      <c r="C1602" s="27" t="s">
        <v>3857</v>
      </c>
      <c r="D1602" s="15" t="s">
        <v>3863</v>
      </c>
      <c r="E1602" s="15" t="s">
        <v>3900</v>
      </c>
      <c r="F1602" s="23" t="s">
        <v>3903</v>
      </c>
      <c r="G1602" s="16">
        <v>1</v>
      </c>
      <c r="H1602" s="17">
        <v>14</v>
      </c>
      <c r="I1602" s="18">
        <v>2.1999999999999999E-2</v>
      </c>
      <c r="J1602" s="16" t="s">
        <v>3904</v>
      </c>
      <c r="K1602" s="15" t="s">
        <v>3865</v>
      </c>
      <c r="L1602" s="43">
        <v>797</v>
      </c>
    </row>
    <row r="1603" spans="1:12" ht="15" customHeight="1">
      <c r="A1603" s="15" t="s">
        <v>3858</v>
      </c>
      <c r="B1603" s="27" t="s">
        <v>3899</v>
      </c>
      <c r="C1603" s="27" t="s">
        <v>3857</v>
      </c>
      <c r="D1603" s="15" t="s">
        <v>3867</v>
      </c>
      <c r="E1603" s="15" t="s">
        <v>3900</v>
      </c>
      <c r="F1603" s="23" t="s">
        <v>3905</v>
      </c>
      <c r="G1603" s="16">
        <v>1</v>
      </c>
      <c r="H1603" s="17">
        <v>16</v>
      </c>
      <c r="I1603" s="18">
        <v>2.5000000000000001E-2</v>
      </c>
      <c r="J1603" s="16" t="s">
        <v>3906</v>
      </c>
      <c r="K1603" s="15" t="s">
        <v>3869</v>
      </c>
      <c r="L1603" s="43">
        <v>907</v>
      </c>
    </row>
    <row r="1604" spans="1:12" ht="15" customHeight="1">
      <c r="A1604" s="15" t="s">
        <v>3858</v>
      </c>
      <c r="B1604" s="27" t="s">
        <v>3899</v>
      </c>
      <c r="C1604" s="27" t="s">
        <v>3857</v>
      </c>
      <c r="D1604" s="15" t="s">
        <v>3871</v>
      </c>
      <c r="E1604" s="15" t="s">
        <v>3900</v>
      </c>
      <c r="F1604" s="23" t="s">
        <v>3907</v>
      </c>
      <c r="G1604" s="16">
        <v>1</v>
      </c>
      <c r="H1604" s="17">
        <v>18</v>
      </c>
      <c r="I1604" s="18">
        <v>2.8000000000000001E-2</v>
      </c>
      <c r="J1604" s="16" t="s">
        <v>3908</v>
      </c>
      <c r="K1604" s="15" t="s">
        <v>3873</v>
      </c>
      <c r="L1604" s="43">
        <v>1016</v>
      </c>
    </row>
    <row r="1605" spans="1:12" ht="15" customHeight="1">
      <c r="A1605" s="15" t="s">
        <v>3858</v>
      </c>
      <c r="B1605" s="27" t="s">
        <v>3899</v>
      </c>
      <c r="C1605" s="27" t="s">
        <v>3857</v>
      </c>
      <c r="D1605" s="15" t="s">
        <v>3875</v>
      </c>
      <c r="E1605" s="15" t="s">
        <v>3900</v>
      </c>
      <c r="F1605" s="23" t="s">
        <v>3909</v>
      </c>
      <c r="G1605" s="16">
        <v>1</v>
      </c>
      <c r="H1605" s="17">
        <v>20</v>
      </c>
      <c r="I1605" s="18">
        <v>3.1E-2</v>
      </c>
      <c r="J1605" s="16" t="s">
        <v>3910</v>
      </c>
      <c r="K1605" s="15" t="s">
        <v>3877</v>
      </c>
      <c r="L1605" s="43">
        <v>1127</v>
      </c>
    </row>
    <row r="1606" spans="1:12" ht="15" customHeight="1">
      <c r="A1606" s="15" t="s">
        <v>3858</v>
      </c>
      <c r="B1606" s="27" t="s">
        <v>3899</v>
      </c>
      <c r="C1606" s="27" t="s">
        <v>3857</v>
      </c>
      <c r="D1606" s="15" t="s">
        <v>3879</v>
      </c>
      <c r="E1606" s="15" t="s">
        <v>3900</v>
      </c>
      <c r="F1606" s="23" t="s">
        <v>3911</v>
      </c>
      <c r="G1606" s="16">
        <v>1</v>
      </c>
      <c r="H1606" s="17">
        <v>3</v>
      </c>
      <c r="I1606" s="18">
        <v>5.0000000000000001E-3</v>
      </c>
      <c r="J1606" s="16" t="s">
        <v>3912</v>
      </c>
      <c r="K1606" s="15" t="s">
        <v>3881</v>
      </c>
      <c r="L1606" s="43">
        <v>248</v>
      </c>
    </row>
    <row r="1607" spans="1:12" ht="15" customHeight="1">
      <c r="A1607" s="15" t="s">
        <v>3858</v>
      </c>
      <c r="B1607" s="27" t="s">
        <v>3899</v>
      </c>
      <c r="C1607" s="27" t="s">
        <v>3857</v>
      </c>
      <c r="D1607" s="15" t="s">
        <v>3883</v>
      </c>
      <c r="E1607" s="15" t="s">
        <v>3900</v>
      </c>
      <c r="F1607" s="23" t="s">
        <v>3913</v>
      </c>
      <c r="G1607" s="16">
        <v>1</v>
      </c>
      <c r="H1607" s="17">
        <v>4</v>
      </c>
      <c r="I1607" s="18">
        <v>6.0000000000000001E-3</v>
      </c>
      <c r="J1607" s="16" t="s">
        <v>3914</v>
      </c>
      <c r="K1607" s="15" t="s">
        <v>3885</v>
      </c>
      <c r="L1607" s="43">
        <v>305</v>
      </c>
    </row>
    <row r="1608" spans="1:12" ht="15" customHeight="1">
      <c r="A1608" s="15" t="s">
        <v>3858</v>
      </c>
      <c r="B1608" s="27" t="s">
        <v>3899</v>
      </c>
      <c r="C1608" s="27" t="s">
        <v>3857</v>
      </c>
      <c r="D1608" s="15" t="s">
        <v>3887</v>
      </c>
      <c r="E1608" s="15" t="s">
        <v>3900</v>
      </c>
      <c r="F1608" s="23" t="s">
        <v>3915</v>
      </c>
      <c r="G1608" s="16">
        <v>1</v>
      </c>
      <c r="H1608" s="17">
        <v>5</v>
      </c>
      <c r="I1608" s="18">
        <v>8.0000000000000002E-3</v>
      </c>
      <c r="J1608" s="16" t="s">
        <v>3916</v>
      </c>
      <c r="K1608" s="15" t="s">
        <v>3889</v>
      </c>
      <c r="L1608" s="43">
        <v>365</v>
      </c>
    </row>
    <row r="1609" spans="1:12" ht="15" customHeight="1">
      <c r="A1609" s="15" t="s">
        <v>3858</v>
      </c>
      <c r="B1609" s="27" t="s">
        <v>3899</v>
      </c>
      <c r="C1609" s="27" t="s">
        <v>3857</v>
      </c>
      <c r="D1609" s="15" t="s">
        <v>3891</v>
      </c>
      <c r="E1609" s="15" t="s">
        <v>3900</v>
      </c>
      <c r="F1609" s="23" t="s">
        <v>3917</v>
      </c>
      <c r="G1609" s="16">
        <v>1</v>
      </c>
      <c r="H1609" s="17">
        <v>6</v>
      </c>
      <c r="I1609" s="18">
        <v>8.9999999999999993E-3</v>
      </c>
      <c r="J1609" s="16" t="s">
        <v>3918</v>
      </c>
      <c r="K1609" s="15" t="s">
        <v>3893</v>
      </c>
      <c r="L1609" s="43">
        <v>424</v>
      </c>
    </row>
    <row r="1610" spans="1:12" ht="15" customHeight="1">
      <c r="A1610" s="15" t="s">
        <v>3858</v>
      </c>
      <c r="B1610" s="27" t="s">
        <v>3899</v>
      </c>
      <c r="C1610" s="27" t="s">
        <v>3857</v>
      </c>
      <c r="D1610" s="15" t="s">
        <v>3895</v>
      </c>
      <c r="E1610" s="15" t="s">
        <v>3900</v>
      </c>
      <c r="F1610" s="23" t="s">
        <v>3919</v>
      </c>
      <c r="G1610" s="16">
        <v>1</v>
      </c>
      <c r="H1610" s="17">
        <v>8</v>
      </c>
      <c r="I1610" s="18">
        <v>1.2E-2</v>
      </c>
      <c r="J1610" s="16" t="s">
        <v>3920</v>
      </c>
      <c r="K1610" s="15" t="s">
        <v>3897</v>
      </c>
      <c r="L1610" s="43">
        <v>543</v>
      </c>
    </row>
    <row r="1611" spans="1:12" ht="15" customHeight="1">
      <c r="A1611" s="15" t="s">
        <v>3858</v>
      </c>
      <c r="B1611" s="27" t="s">
        <v>3921</v>
      </c>
      <c r="C1611" s="27" t="s">
        <v>3857</v>
      </c>
      <c r="D1611" s="15" t="s">
        <v>3859</v>
      </c>
      <c r="E1611" s="15" t="s">
        <v>3922</v>
      </c>
      <c r="F1611" s="23" t="s">
        <v>3923</v>
      </c>
      <c r="G1611" s="16">
        <v>1</v>
      </c>
      <c r="H1611" s="17">
        <v>12</v>
      </c>
      <c r="I1611" s="18">
        <v>1.9E-2</v>
      </c>
      <c r="J1611" s="16" t="s">
        <v>3924</v>
      </c>
      <c r="K1611" s="15" t="s">
        <v>3861</v>
      </c>
      <c r="L1611" s="43">
        <v>689</v>
      </c>
    </row>
    <row r="1612" spans="1:12" ht="15" customHeight="1">
      <c r="A1612" s="15" t="s">
        <v>3858</v>
      </c>
      <c r="B1612" s="27" t="s">
        <v>3921</v>
      </c>
      <c r="C1612" s="27" t="s">
        <v>3857</v>
      </c>
      <c r="D1612" s="15" t="s">
        <v>3863</v>
      </c>
      <c r="E1612" s="15" t="s">
        <v>3922</v>
      </c>
      <c r="F1612" s="23" t="s">
        <v>3925</v>
      </c>
      <c r="G1612" s="16">
        <v>1</v>
      </c>
      <c r="H1612" s="17">
        <v>14</v>
      </c>
      <c r="I1612" s="18">
        <v>2.1999999999999999E-2</v>
      </c>
      <c r="J1612" s="16" t="s">
        <v>3926</v>
      </c>
      <c r="K1612" s="15" t="s">
        <v>3865</v>
      </c>
      <c r="L1612" s="43">
        <v>797</v>
      </c>
    </row>
    <row r="1613" spans="1:12" ht="15" customHeight="1">
      <c r="A1613" s="15" t="s">
        <v>3858</v>
      </c>
      <c r="B1613" s="27" t="s">
        <v>3921</v>
      </c>
      <c r="C1613" s="27" t="s">
        <v>3857</v>
      </c>
      <c r="D1613" s="15" t="s">
        <v>3867</v>
      </c>
      <c r="E1613" s="15" t="s">
        <v>3922</v>
      </c>
      <c r="F1613" s="23" t="s">
        <v>3927</v>
      </c>
      <c r="G1613" s="16">
        <v>1</v>
      </c>
      <c r="H1613" s="17">
        <v>16</v>
      </c>
      <c r="I1613" s="18">
        <v>2.5000000000000001E-2</v>
      </c>
      <c r="J1613" s="16" t="s">
        <v>3928</v>
      </c>
      <c r="K1613" s="15" t="s">
        <v>3869</v>
      </c>
      <c r="L1613" s="43">
        <v>907</v>
      </c>
    </row>
    <row r="1614" spans="1:12" ht="15" customHeight="1">
      <c r="A1614" s="15" t="s">
        <v>3858</v>
      </c>
      <c r="B1614" s="27" t="s">
        <v>3921</v>
      </c>
      <c r="C1614" s="27" t="s">
        <v>3857</v>
      </c>
      <c r="D1614" s="15" t="s">
        <v>3871</v>
      </c>
      <c r="E1614" s="15" t="s">
        <v>3922</v>
      </c>
      <c r="F1614" s="23" t="s">
        <v>3929</v>
      </c>
      <c r="G1614" s="16">
        <v>1</v>
      </c>
      <c r="H1614" s="17">
        <v>18</v>
      </c>
      <c r="I1614" s="18">
        <v>2.8000000000000001E-2</v>
      </c>
      <c r="J1614" s="16" t="s">
        <v>3930</v>
      </c>
      <c r="K1614" s="15" t="s">
        <v>3873</v>
      </c>
      <c r="L1614" s="43">
        <v>1016</v>
      </c>
    </row>
    <row r="1615" spans="1:12" ht="15" customHeight="1">
      <c r="A1615" s="15" t="s">
        <v>3858</v>
      </c>
      <c r="B1615" s="27" t="s">
        <v>3921</v>
      </c>
      <c r="C1615" s="27" t="s">
        <v>3857</v>
      </c>
      <c r="D1615" s="15" t="s">
        <v>3875</v>
      </c>
      <c r="E1615" s="15" t="s">
        <v>3922</v>
      </c>
      <c r="F1615" s="23" t="s">
        <v>3931</v>
      </c>
      <c r="G1615" s="16">
        <v>1</v>
      </c>
      <c r="H1615" s="17">
        <v>20</v>
      </c>
      <c r="I1615" s="18">
        <v>3.1E-2</v>
      </c>
      <c r="J1615" s="16" t="s">
        <v>3932</v>
      </c>
      <c r="K1615" s="15" t="s">
        <v>3877</v>
      </c>
      <c r="L1615" s="43">
        <v>1127</v>
      </c>
    </row>
    <row r="1616" spans="1:12" ht="15" customHeight="1">
      <c r="A1616" s="15" t="s">
        <v>3858</v>
      </c>
      <c r="B1616" s="27" t="s">
        <v>3921</v>
      </c>
      <c r="C1616" s="27" t="s">
        <v>3857</v>
      </c>
      <c r="D1616" s="15" t="s">
        <v>3879</v>
      </c>
      <c r="E1616" s="15" t="s">
        <v>3922</v>
      </c>
      <c r="F1616" s="23" t="s">
        <v>3933</v>
      </c>
      <c r="G1616" s="16">
        <v>1</v>
      </c>
      <c r="H1616" s="17">
        <v>3</v>
      </c>
      <c r="I1616" s="18">
        <v>5.0000000000000001E-3</v>
      </c>
      <c r="J1616" s="16" t="s">
        <v>3934</v>
      </c>
      <c r="K1616" s="15" t="s">
        <v>3881</v>
      </c>
      <c r="L1616" s="43">
        <v>248</v>
      </c>
    </row>
    <row r="1617" spans="1:12" ht="15" customHeight="1">
      <c r="A1617" s="15" t="s">
        <v>3858</v>
      </c>
      <c r="B1617" s="27" t="s">
        <v>3921</v>
      </c>
      <c r="C1617" s="27" t="s">
        <v>3857</v>
      </c>
      <c r="D1617" s="15" t="s">
        <v>3883</v>
      </c>
      <c r="E1617" s="15" t="s">
        <v>3922</v>
      </c>
      <c r="F1617" s="23" t="s">
        <v>3935</v>
      </c>
      <c r="G1617" s="16">
        <v>1</v>
      </c>
      <c r="H1617" s="17">
        <v>4</v>
      </c>
      <c r="I1617" s="18">
        <v>6.0000000000000001E-3</v>
      </c>
      <c r="J1617" s="16" t="s">
        <v>3936</v>
      </c>
      <c r="K1617" s="15" t="s">
        <v>3885</v>
      </c>
      <c r="L1617" s="43">
        <v>305</v>
      </c>
    </row>
    <row r="1618" spans="1:12" ht="15" customHeight="1">
      <c r="A1618" s="15" t="s">
        <v>3858</v>
      </c>
      <c r="B1618" s="27" t="s">
        <v>3921</v>
      </c>
      <c r="C1618" s="27" t="s">
        <v>3857</v>
      </c>
      <c r="D1618" s="15" t="s">
        <v>3887</v>
      </c>
      <c r="E1618" s="15" t="s">
        <v>3922</v>
      </c>
      <c r="F1618" s="23" t="s">
        <v>3937</v>
      </c>
      <c r="G1618" s="16">
        <v>1</v>
      </c>
      <c r="H1618" s="17">
        <v>5</v>
      </c>
      <c r="I1618" s="18">
        <v>8.0000000000000002E-3</v>
      </c>
      <c r="J1618" s="16" t="s">
        <v>3938</v>
      </c>
      <c r="K1618" s="15" t="s">
        <v>3889</v>
      </c>
      <c r="L1618" s="43">
        <v>365</v>
      </c>
    </row>
    <row r="1619" spans="1:12" ht="15" customHeight="1">
      <c r="A1619" s="15" t="s">
        <v>3858</v>
      </c>
      <c r="B1619" s="27" t="s">
        <v>3921</v>
      </c>
      <c r="C1619" s="27" t="s">
        <v>3857</v>
      </c>
      <c r="D1619" s="15" t="s">
        <v>3891</v>
      </c>
      <c r="E1619" s="15" t="s">
        <v>3922</v>
      </c>
      <c r="F1619" s="23" t="s">
        <v>3939</v>
      </c>
      <c r="G1619" s="16">
        <v>1</v>
      </c>
      <c r="H1619" s="17">
        <v>6</v>
      </c>
      <c r="I1619" s="18">
        <v>8.9999999999999993E-3</v>
      </c>
      <c r="J1619" s="16" t="s">
        <v>3940</v>
      </c>
      <c r="K1619" s="15" t="s">
        <v>3893</v>
      </c>
      <c r="L1619" s="43">
        <v>424</v>
      </c>
    </row>
    <row r="1620" spans="1:12" ht="15" customHeight="1">
      <c r="A1620" s="15" t="s">
        <v>3858</v>
      </c>
      <c r="B1620" s="27" t="s">
        <v>3921</v>
      </c>
      <c r="C1620" s="27" t="s">
        <v>3857</v>
      </c>
      <c r="D1620" s="15" t="s">
        <v>3895</v>
      </c>
      <c r="E1620" s="15" t="s">
        <v>3922</v>
      </c>
      <c r="F1620" s="23" t="s">
        <v>3941</v>
      </c>
      <c r="G1620" s="16">
        <v>1</v>
      </c>
      <c r="H1620" s="17">
        <v>8</v>
      </c>
      <c r="I1620" s="18">
        <v>1.2E-2</v>
      </c>
      <c r="J1620" s="16" t="s">
        <v>3942</v>
      </c>
      <c r="K1620" s="15" t="s">
        <v>3897</v>
      </c>
      <c r="L1620" s="43">
        <v>543</v>
      </c>
    </row>
    <row r="1621" spans="1:12" ht="15" customHeight="1">
      <c r="A1621" s="15" t="s">
        <v>3858</v>
      </c>
      <c r="B1621" s="27" t="s">
        <v>3856</v>
      </c>
      <c r="C1621" s="27" t="s">
        <v>3857</v>
      </c>
      <c r="D1621" s="33" t="s">
        <v>3943</v>
      </c>
      <c r="E1621" s="15" t="s">
        <v>2749</v>
      </c>
      <c r="F1621" s="23" t="s">
        <v>3944</v>
      </c>
      <c r="G1621" s="16">
        <v>1</v>
      </c>
      <c r="H1621" s="17">
        <v>2</v>
      </c>
      <c r="I1621" s="18">
        <v>2E-3</v>
      </c>
      <c r="J1621" s="16" t="s">
        <v>3946</v>
      </c>
      <c r="K1621" s="15" t="s">
        <v>3945</v>
      </c>
      <c r="L1621" s="43">
        <v>151</v>
      </c>
    </row>
    <row r="1622" spans="1:12" ht="15" customHeight="1">
      <c r="A1622" s="15" t="s">
        <v>3858</v>
      </c>
      <c r="B1622" s="27" t="s">
        <v>3856</v>
      </c>
      <c r="C1622" s="27" t="s">
        <v>3857</v>
      </c>
      <c r="D1622" s="33" t="s">
        <v>3947</v>
      </c>
      <c r="E1622" s="15" t="s">
        <v>2749</v>
      </c>
      <c r="F1622" s="23" t="s">
        <v>3948</v>
      </c>
      <c r="G1622" s="16">
        <v>1</v>
      </c>
      <c r="H1622" s="17">
        <v>10</v>
      </c>
      <c r="I1622" s="18">
        <v>1.4999999999999999E-2</v>
      </c>
      <c r="J1622" s="16" t="s">
        <v>3950</v>
      </c>
      <c r="K1622" s="15" t="s">
        <v>3949</v>
      </c>
      <c r="L1622" s="43">
        <v>579</v>
      </c>
    </row>
    <row r="1623" spans="1:12" ht="15" customHeight="1">
      <c r="A1623" s="15" t="s">
        <v>3858</v>
      </c>
      <c r="B1623" s="27" t="s">
        <v>3856</v>
      </c>
      <c r="C1623" s="27" t="s">
        <v>3857</v>
      </c>
      <c r="D1623" s="33" t="s">
        <v>3951</v>
      </c>
      <c r="E1623" s="15" t="s">
        <v>2749</v>
      </c>
      <c r="F1623" s="23" t="s">
        <v>3952</v>
      </c>
      <c r="G1623" s="16">
        <v>1</v>
      </c>
      <c r="H1623" s="17">
        <v>3</v>
      </c>
      <c r="I1623" s="18">
        <v>5.0000000000000001E-3</v>
      </c>
      <c r="J1623" s="16" t="s">
        <v>3953</v>
      </c>
      <c r="K1623" s="15" t="s">
        <v>3881</v>
      </c>
      <c r="L1623" s="43">
        <v>251</v>
      </c>
    </row>
    <row r="1624" spans="1:12" ht="15" customHeight="1">
      <c r="A1624" s="15" t="s">
        <v>3858</v>
      </c>
      <c r="B1624" s="27" t="s">
        <v>3856</v>
      </c>
      <c r="C1624" s="27" t="s">
        <v>3857</v>
      </c>
      <c r="D1624" s="33" t="s">
        <v>3954</v>
      </c>
      <c r="E1624" s="15" t="s">
        <v>2749</v>
      </c>
      <c r="F1624" s="23" t="s">
        <v>3955</v>
      </c>
      <c r="G1624" s="16">
        <v>1</v>
      </c>
      <c r="H1624" s="17">
        <v>3</v>
      </c>
      <c r="I1624" s="18">
        <v>5.0000000000000001E-3</v>
      </c>
      <c r="J1624" s="16" t="s">
        <v>3956</v>
      </c>
      <c r="K1624" s="15" t="s">
        <v>3881</v>
      </c>
      <c r="L1624" s="43">
        <v>251</v>
      </c>
    </row>
    <row r="1625" spans="1:12" ht="15" customHeight="1">
      <c r="A1625" s="15" t="s">
        <v>3858</v>
      </c>
      <c r="B1625" s="27" t="s">
        <v>3856</v>
      </c>
      <c r="C1625" s="27" t="s">
        <v>3857</v>
      </c>
      <c r="D1625" s="33" t="s">
        <v>3957</v>
      </c>
      <c r="E1625" s="15" t="s">
        <v>2749</v>
      </c>
      <c r="F1625" s="23" t="s">
        <v>3958</v>
      </c>
      <c r="G1625" s="16">
        <v>1</v>
      </c>
      <c r="H1625" s="17">
        <v>3</v>
      </c>
      <c r="I1625" s="18">
        <v>5.0000000000000001E-3</v>
      </c>
      <c r="J1625" s="16" t="s">
        <v>3960</v>
      </c>
      <c r="K1625" s="15" t="s">
        <v>3959</v>
      </c>
      <c r="L1625" s="43">
        <v>251</v>
      </c>
    </row>
    <row r="1626" spans="1:12" ht="15" customHeight="1">
      <c r="A1626" s="15" t="s">
        <v>3858</v>
      </c>
      <c r="B1626" s="27" t="s">
        <v>3856</v>
      </c>
      <c r="C1626" s="27" t="s">
        <v>3857</v>
      </c>
      <c r="D1626" s="33" t="s">
        <v>3961</v>
      </c>
      <c r="E1626" s="15" t="s">
        <v>2749</v>
      </c>
      <c r="F1626" s="23" t="s">
        <v>3962</v>
      </c>
      <c r="G1626" s="16">
        <v>1</v>
      </c>
      <c r="H1626" s="17">
        <v>3</v>
      </c>
      <c r="I1626" s="18">
        <v>5.0000000000000001E-3</v>
      </c>
      <c r="J1626" s="16" t="s">
        <v>3963</v>
      </c>
      <c r="K1626" s="15" t="s">
        <v>3959</v>
      </c>
      <c r="L1626" s="43">
        <v>251</v>
      </c>
    </row>
    <row r="1627" spans="1:12" ht="15" customHeight="1">
      <c r="A1627" s="15" t="s">
        <v>3858</v>
      </c>
      <c r="B1627" s="27" t="s">
        <v>3856</v>
      </c>
      <c r="C1627" s="27" t="s">
        <v>3857</v>
      </c>
      <c r="D1627" s="33" t="s">
        <v>3964</v>
      </c>
      <c r="E1627" s="15" t="s">
        <v>2749</v>
      </c>
      <c r="F1627" s="23" t="s">
        <v>3965</v>
      </c>
      <c r="G1627" s="16">
        <v>1</v>
      </c>
      <c r="H1627" s="17">
        <v>14</v>
      </c>
      <c r="I1627" s="18">
        <v>2.1000000000000001E-2</v>
      </c>
      <c r="J1627" s="16" t="s">
        <v>3967</v>
      </c>
      <c r="K1627" s="15" t="s">
        <v>3966</v>
      </c>
      <c r="L1627" s="43">
        <v>1416</v>
      </c>
    </row>
    <row r="1628" spans="1:12" ht="15" customHeight="1">
      <c r="A1628" s="15" t="s">
        <v>3858</v>
      </c>
      <c r="B1628" s="27" t="s">
        <v>3899</v>
      </c>
      <c r="C1628" s="27" t="s">
        <v>3857</v>
      </c>
      <c r="D1628" s="33" t="s">
        <v>3943</v>
      </c>
      <c r="E1628" s="15" t="s">
        <v>3900</v>
      </c>
      <c r="F1628" s="23" t="s">
        <v>3968</v>
      </c>
      <c r="G1628" s="16">
        <v>1</v>
      </c>
      <c r="H1628" s="17">
        <v>2</v>
      </c>
      <c r="I1628" s="18">
        <v>2E-3</v>
      </c>
      <c r="J1628" s="16" t="s">
        <v>3969</v>
      </c>
      <c r="K1628" s="15" t="s">
        <v>3945</v>
      </c>
      <c r="L1628" s="43">
        <v>151</v>
      </c>
    </row>
    <row r="1629" spans="1:12" ht="15" customHeight="1">
      <c r="A1629" s="15" t="s">
        <v>3858</v>
      </c>
      <c r="B1629" s="27" t="s">
        <v>3899</v>
      </c>
      <c r="C1629" s="27" t="s">
        <v>3857</v>
      </c>
      <c r="D1629" s="33" t="s">
        <v>3947</v>
      </c>
      <c r="E1629" s="15" t="s">
        <v>3900</v>
      </c>
      <c r="F1629" s="23" t="s">
        <v>3970</v>
      </c>
      <c r="G1629" s="16">
        <v>1</v>
      </c>
      <c r="H1629" s="17">
        <v>10</v>
      </c>
      <c r="I1629" s="18">
        <v>1.4999999999999999E-2</v>
      </c>
      <c r="J1629" s="16" t="s">
        <v>3971</v>
      </c>
      <c r="K1629" s="15" t="s">
        <v>3949</v>
      </c>
      <c r="L1629" s="43">
        <v>579</v>
      </c>
    </row>
    <row r="1630" spans="1:12" ht="15" customHeight="1">
      <c r="A1630" s="15" t="s">
        <v>3858</v>
      </c>
      <c r="B1630" s="27" t="s">
        <v>3899</v>
      </c>
      <c r="C1630" s="27" t="s">
        <v>3857</v>
      </c>
      <c r="D1630" s="33" t="s">
        <v>3951</v>
      </c>
      <c r="E1630" s="15" t="s">
        <v>3900</v>
      </c>
      <c r="F1630" s="23" t="s">
        <v>3972</v>
      </c>
      <c r="G1630" s="16">
        <v>1</v>
      </c>
      <c r="H1630" s="17">
        <v>3</v>
      </c>
      <c r="I1630" s="18">
        <v>5.0000000000000001E-3</v>
      </c>
      <c r="J1630" s="16" t="s">
        <v>3973</v>
      </c>
      <c r="K1630" s="15" t="s">
        <v>3881</v>
      </c>
      <c r="L1630" s="43">
        <v>251</v>
      </c>
    </row>
    <row r="1631" spans="1:12" ht="15" customHeight="1">
      <c r="A1631" s="15" t="s">
        <v>3858</v>
      </c>
      <c r="B1631" s="27" t="s">
        <v>3899</v>
      </c>
      <c r="C1631" s="27" t="s">
        <v>3857</v>
      </c>
      <c r="D1631" s="33" t="s">
        <v>3954</v>
      </c>
      <c r="E1631" s="15" t="s">
        <v>3900</v>
      </c>
      <c r="F1631" s="23" t="s">
        <v>3974</v>
      </c>
      <c r="G1631" s="16">
        <v>1</v>
      </c>
      <c r="H1631" s="17">
        <v>3</v>
      </c>
      <c r="I1631" s="18">
        <v>5.0000000000000001E-3</v>
      </c>
      <c r="J1631" s="16" t="s">
        <v>3975</v>
      </c>
      <c r="K1631" s="15" t="s">
        <v>3881</v>
      </c>
      <c r="L1631" s="43">
        <v>251</v>
      </c>
    </row>
    <row r="1632" spans="1:12" ht="15" customHeight="1">
      <c r="A1632" s="15" t="s">
        <v>3858</v>
      </c>
      <c r="B1632" s="27" t="s">
        <v>3899</v>
      </c>
      <c r="C1632" s="27" t="s">
        <v>3857</v>
      </c>
      <c r="D1632" s="33" t="s">
        <v>3957</v>
      </c>
      <c r="E1632" s="15" t="s">
        <v>3900</v>
      </c>
      <c r="F1632" s="23" t="s">
        <v>3976</v>
      </c>
      <c r="G1632" s="16">
        <v>1</v>
      </c>
      <c r="H1632" s="17">
        <v>3</v>
      </c>
      <c r="I1632" s="18">
        <v>5.0000000000000001E-3</v>
      </c>
      <c r="J1632" s="16" t="s">
        <v>3977</v>
      </c>
      <c r="K1632" s="15" t="s">
        <v>3959</v>
      </c>
      <c r="L1632" s="43">
        <v>251</v>
      </c>
    </row>
    <row r="1633" spans="1:12" ht="15" customHeight="1">
      <c r="A1633" s="15" t="s">
        <v>3858</v>
      </c>
      <c r="B1633" s="27" t="s">
        <v>3899</v>
      </c>
      <c r="C1633" s="27" t="s">
        <v>3857</v>
      </c>
      <c r="D1633" s="33" t="s">
        <v>3961</v>
      </c>
      <c r="E1633" s="15" t="s">
        <v>3900</v>
      </c>
      <c r="F1633" s="23" t="s">
        <v>3978</v>
      </c>
      <c r="G1633" s="16">
        <v>1</v>
      </c>
      <c r="H1633" s="17">
        <v>3</v>
      </c>
      <c r="I1633" s="18">
        <v>5.0000000000000001E-3</v>
      </c>
      <c r="J1633" s="16" t="s">
        <v>3979</v>
      </c>
      <c r="K1633" s="15" t="s">
        <v>3959</v>
      </c>
      <c r="L1633" s="43">
        <v>251</v>
      </c>
    </row>
    <row r="1634" spans="1:12" ht="15" customHeight="1">
      <c r="A1634" s="15" t="s">
        <v>3858</v>
      </c>
      <c r="B1634" s="27" t="s">
        <v>3899</v>
      </c>
      <c r="C1634" s="27" t="s">
        <v>3857</v>
      </c>
      <c r="D1634" s="33" t="s">
        <v>3964</v>
      </c>
      <c r="E1634" s="15" t="s">
        <v>3900</v>
      </c>
      <c r="F1634" s="23" t="s">
        <v>3980</v>
      </c>
      <c r="G1634" s="16">
        <v>1</v>
      </c>
      <c r="H1634" s="17">
        <v>14</v>
      </c>
      <c r="I1634" s="18">
        <v>2.1000000000000001E-2</v>
      </c>
      <c r="J1634" s="16" t="s">
        <v>3981</v>
      </c>
      <c r="K1634" s="15" t="s">
        <v>3966</v>
      </c>
      <c r="L1634" s="43">
        <v>1416</v>
      </c>
    </row>
    <row r="1635" spans="1:12" ht="15" customHeight="1">
      <c r="A1635" s="15" t="s">
        <v>3858</v>
      </c>
      <c r="B1635" s="27" t="s">
        <v>3921</v>
      </c>
      <c r="C1635" s="27" t="s">
        <v>3857</v>
      </c>
      <c r="D1635" s="33" t="s">
        <v>3943</v>
      </c>
      <c r="E1635" s="15" t="s">
        <v>3922</v>
      </c>
      <c r="F1635" s="23" t="s">
        <v>3982</v>
      </c>
      <c r="G1635" s="16">
        <v>1</v>
      </c>
      <c r="H1635" s="17">
        <v>2</v>
      </c>
      <c r="I1635" s="18">
        <v>2E-3</v>
      </c>
      <c r="J1635" s="16" t="s">
        <v>3983</v>
      </c>
      <c r="K1635" s="15" t="s">
        <v>3945</v>
      </c>
      <c r="L1635" s="43">
        <v>151</v>
      </c>
    </row>
    <row r="1636" spans="1:12" ht="15" customHeight="1">
      <c r="A1636" s="15" t="s">
        <v>3858</v>
      </c>
      <c r="B1636" s="27" t="s">
        <v>3921</v>
      </c>
      <c r="C1636" s="27" t="s">
        <v>3857</v>
      </c>
      <c r="D1636" s="33" t="s">
        <v>3947</v>
      </c>
      <c r="E1636" s="15" t="s">
        <v>3922</v>
      </c>
      <c r="F1636" s="23" t="s">
        <v>3984</v>
      </c>
      <c r="G1636" s="16">
        <v>1</v>
      </c>
      <c r="H1636" s="17">
        <v>10</v>
      </c>
      <c r="I1636" s="18">
        <v>1.4999999999999999E-2</v>
      </c>
      <c r="J1636" s="16" t="s">
        <v>3985</v>
      </c>
      <c r="K1636" s="15" t="s">
        <v>3949</v>
      </c>
      <c r="L1636" s="43">
        <v>579</v>
      </c>
    </row>
    <row r="1637" spans="1:12" ht="15" customHeight="1">
      <c r="A1637" s="15" t="s">
        <v>3858</v>
      </c>
      <c r="B1637" s="27" t="s">
        <v>3921</v>
      </c>
      <c r="C1637" s="27" t="s">
        <v>3857</v>
      </c>
      <c r="D1637" s="33" t="s">
        <v>3951</v>
      </c>
      <c r="E1637" s="15" t="s">
        <v>3922</v>
      </c>
      <c r="F1637" s="23" t="s">
        <v>3986</v>
      </c>
      <c r="G1637" s="16">
        <v>1</v>
      </c>
      <c r="H1637" s="17">
        <v>3</v>
      </c>
      <c r="I1637" s="18">
        <v>5.0000000000000001E-3</v>
      </c>
      <c r="J1637" s="16" t="s">
        <v>3987</v>
      </c>
      <c r="K1637" s="15" t="s">
        <v>3881</v>
      </c>
      <c r="L1637" s="43">
        <v>251</v>
      </c>
    </row>
    <row r="1638" spans="1:12" ht="15" customHeight="1">
      <c r="A1638" s="15" t="s">
        <v>3858</v>
      </c>
      <c r="B1638" s="27" t="s">
        <v>3921</v>
      </c>
      <c r="C1638" s="27" t="s">
        <v>3857</v>
      </c>
      <c r="D1638" s="33" t="s">
        <v>3954</v>
      </c>
      <c r="E1638" s="15" t="s">
        <v>3922</v>
      </c>
      <c r="F1638" s="23" t="s">
        <v>3988</v>
      </c>
      <c r="G1638" s="16">
        <v>1</v>
      </c>
      <c r="H1638" s="17">
        <v>3</v>
      </c>
      <c r="I1638" s="18">
        <v>5.0000000000000001E-3</v>
      </c>
      <c r="J1638" s="16" t="s">
        <v>3989</v>
      </c>
      <c r="K1638" s="15" t="s">
        <v>3881</v>
      </c>
      <c r="L1638" s="43">
        <v>251</v>
      </c>
    </row>
    <row r="1639" spans="1:12" ht="15" customHeight="1">
      <c r="A1639" s="15" t="s">
        <v>3858</v>
      </c>
      <c r="B1639" s="27" t="s">
        <v>3921</v>
      </c>
      <c r="C1639" s="27" t="s">
        <v>3857</v>
      </c>
      <c r="D1639" s="33" t="s">
        <v>3957</v>
      </c>
      <c r="E1639" s="15" t="s">
        <v>3922</v>
      </c>
      <c r="F1639" s="23" t="s">
        <v>3990</v>
      </c>
      <c r="G1639" s="16">
        <v>1</v>
      </c>
      <c r="H1639" s="17">
        <v>3</v>
      </c>
      <c r="I1639" s="18">
        <v>5.0000000000000001E-3</v>
      </c>
      <c r="J1639" s="16" t="s">
        <v>3991</v>
      </c>
      <c r="K1639" s="15" t="s">
        <v>3959</v>
      </c>
      <c r="L1639" s="43">
        <v>251</v>
      </c>
    </row>
    <row r="1640" spans="1:12" ht="15" customHeight="1">
      <c r="A1640" s="15" t="s">
        <v>3858</v>
      </c>
      <c r="B1640" s="27" t="s">
        <v>3921</v>
      </c>
      <c r="C1640" s="27" t="s">
        <v>3857</v>
      </c>
      <c r="D1640" s="33" t="s">
        <v>3961</v>
      </c>
      <c r="E1640" s="15" t="s">
        <v>3922</v>
      </c>
      <c r="F1640" s="23" t="s">
        <v>3992</v>
      </c>
      <c r="G1640" s="16">
        <v>1</v>
      </c>
      <c r="H1640" s="17">
        <v>3</v>
      </c>
      <c r="I1640" s="18">
        <v>5.0000000000000001E-3</v>
      </c>
      <c r="J1640" s="16" t="s">
        <v>3993</v>
      </c>
      <c r="K1640" s="15" t="s">
        <v>3959</v>
      </c>
      <c r="L1640" s="43">
        <v>251</v>
      </c>
    </row>
    <row r="1641" spans="1:12" ht="15" customHeight="1">
      <c r="A1641" s="15" t="s">
        <v>3858</v>
      </c>
      <c r="B1641" s="27" t="s">
        <v>3921</v>
      </c>
      <c r="C1641" s="27" t="s">
        <v>3857</v>
      </c>
      <c r="D1641" s="33" t="s">
        <v>3964</v>
      </c>
      <c r="E1641" s="15" t="s">
        <v>3922</v>
      </c>
      <c r="F1641" s="23" t="s">
        <v>3994</v>
      </c>
      <c r="G1641" s="16">
        <v>1</v>
      </c>
      <c r="H1641" s="17">
        <v>14</v>
      </c>
      <c r="I1641" s="18">
        <v>2.1000000000000001E-2</v>
      </c>
      <c r="J1641" s="16" t="s">
        <v>3995</v>
      </c>
      <c r="K1641" s="15" t="s">
        <v>3966</v>
      </c>
      <c r="L1641" s="43">
        <v>1416</v>
      </c>
    </row>
    <row r="1642" spans="1:12" ht="15" customHeight="1">
      <c r="A1642" s="7"/>
      <c r="B1642" s="4"/>
      <c r="C1642" s="4" t="s">
        <v>17</v>
      </c>
      <c r="D1642" s="5" t="s">
        <v>17</v>
      </c>
      <c r="E1642" s="6" t="s">
        <v>17</v>
      </c>
      <c r="F1642" s="7" t="s">
        <v>3996</v>
      </c>
      <c r="G1642" s="8"/>
      <c r="H1642" s="9"/>
      <c r="I1642" s="10"/>
      <c r="J1642" s="11" t="s">
        <v>17</v>
      </c>
      <c r="K1642" s="7" t="s">
        <v>17</v>
      </c>
      <c r="L1642" s="42"/>
    </row>
    <row r="1643" spans="1:12" ht="15" customHeight="1">
      <c r="A1643" s="15" t="s">
        <v>3460</v>
      </c>
      <c r="B1643" s="22" t="s">
        <v>3997</v>
      </c>
      <c r="C1643" s="28" t="s">
        <v>3998</v>
      </c>
      <c r="D1643" s="14" t="s">
        <v>17</v>
      </c>
      <c r="E1643" s="15" t="s">
        <v>205</v>
      </c>
      <c r="F1643" s="15" t="s">
        <v>3999</v>
      </c>
      <c r="G1643" s="16">
        <v>4</v>
      </c>
      <c r="H1643" s="17">
        <v>39.5</v>
      </c>
      <c r="I1643" s="18">
        <v>6.6250000000000003E-2</v>
      </c>
      <c r="J1643" s="19" t="s">
        <v>4001</v>
      </c>
      <c r="K1643" s="15" t="s">
        <v>4000</v>
      </c>
      <c r="L1643" s="43">
        <v>6500</v>
      </c>
    </row>
    <row r="1644" spans="1:12" ht="15" customHeight="1">
      <c r="A1644" s="15" t="s">
        <v>3460</v>
      </c>
      <c r="B1644" s="22" t="s">
        <v>4002</v>
      </c>
      <c r="C1644" s="28" t="s">
        <v>3998</v>
      </c>
      <c r="D1644" s="14" t="s">
        <v>17</v>
      </c>
      <c r="E1644" s="15" t="s">
        <v>278</v>
      </c>
      <c r="F1644" s="15" t="s">
        <v>4003</v>
      </c>
      <c r="G1644" s="16">
        <v>4</v>
      </c>
      <c r="H1644" s="17">
        <v>39.5</v>
      </c>
      <c r="I1644" s="18">
        <v>6.6250000000000003E-2</v>
      </c>
      <c r="J1644" s="19" t="s">
        <v>4004</v>
      </c>
      <c r="K1644" s="15" t="s">
        <v>4000</v>
      </c>
      <c r="L1644" s="43">
        <v>6500</v>
      </c>
    </row>
  </sheetData>
  <autoFilter ref="A3:U1644"/>
  <mergeCells count="10">
    <mergeCell ref="L1:L2"/>
    <mergeCell ref="J1:J2"/>
    <mergeCell ref="G1:G2"/>
    <mergeCell ref="H1:H2"/>
    <mergeCell ref="I1:I2"/>
    <mergeCell ref="B1:B2"/>
    <mergeCell ref="D1:D2"/>
    <mergeCell ref="F1:F2"/>
    <mergeCell ref="K1:K2"/>
    <mergeCell ref="A1:A2"/>
  </mergeCells>
  <pageMargins left="0.7" right="0.7" top="0.75" bottom="0.75" header="0.3" footer="0.3"/>
  <pageSetup paperSize="9" scale="29" fitToHeight="0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36</vt:i4>
      </vt:variant>
      <vt:variant>
        <vt:lpstr>Именованные диапазоны</vt:lpstr>
      </vt:variant>
      <vt:variant>
        <vt:i4>10</vt:i4>
      </vt:variant>
    </vt:vector>
  </HeadingPairs>
  <TitlesOfParts>
    <vt:vector size="46" baseType="lpstr">
      <vt:lpstr>Инструкция</vt:lpstr>
      <vt:lpstr>Общ</vt:lpstr>
      <vt:lpstr>Валерия-М</vt:lpstr>
      <vt:lpstr>Принт-АРТ</vt:lpstr>
      <vt:lpstr>Вега</vt:lpstr>
      <vt:lpstr>Верона</vt:lpstr>
      <vt:lpstr>Виктория</vt:lpstr>
      <vt:lpstr>Греция</vt:lpstr>
      <vt:lpstr>Иероглиф</vt:lpstr>
      <vt:lpstr>Куба</vt:lpstr>
      <vt:lpstr>Лофт</vt:lpstr>
      <vt:lpstr>Настя</vt:lpstr>
      <vt:lpstr>Прага</vt:lpstr>
      <vt:lpstr>Ривьера</vt:lpstr>
      <vt:lpstr>Сити</vt:lpstr>
      <vt:lpstr>Техно</vt:lpstr>
      <vt:lpstr>Фьюжн</vt:lpstr>
      <vt:lpstr>Чили</vt:lpstr>
      <vt:lpstr>Шале</vt:lpstr>
      <vt:lpstr>Столешницы</vt:lpstr>
      <vt:lpstr>Гостиные+Прихожие</vt:lpstr>
      <vt:lpstr>Шкафы-купе</vt:lpstr>
      <vt:lpstr>Спальни</vt:lpstr>
      <vt:lpstr>Детские</vt:lpstr>
      <vt:lpstr>Кровати</vt:lpstr>
      <vt:lpstr>Столы и стулья</vt:lpstr>
      <vt:lpstr>Аксессуары для кухни, рейлинги</vt:lpstr>
      <vt:lpstr>Зеркала</vt:lpstr>
      <vt:lpstr>Матрасы</vt:lpstr>
      <vt:lpstr>Мойки смесители</vt:lpstr>
      <vt:lpstr>Навесы,плинтуса,прочее</vt:lpstr>
      <vt:lpstr>Ручки мебельные</vt:lpstr>
      <vt:lpstr>Прайс-лист</vt:lpstr>
      <vt:lpstr>Фартуки, посудосушители</vt:lpstr>
      <vt:lpstr>Цоколь</vt:lpstr>
      <vt:lpstr>загрузка</vt:lpstr>
      <vt:lpstr>Вега!Область_печати</vt:lpstr>
      <vt:lpstr>Верона!Область_печати</vt:lpstr>
      <vt:lpstr>Детские!Область_печати</vt:lpstr>
      <vt:lpstr>Зеркала!Область_печати</vt:lpstr>
      <vt:lpstr>'Принт-АРТ'!Область_печати</vt:lpstr>
      <vt:lpstr>'Ручки мебельные'!Область_печати</vt:lpstr>
      <vt:lpstr>Сити!Область_печати</vt:lpstr>
      <vt:lpstr>Спальни!Область_печати</vt:lpstr>
      <vt:lpstr>Техно!Область_печати</vt:lpstr>
      <vt:lpstr>'Фартуки, посудосушители'!Область_печати</vt:lpstr>
    </vt:vector>
  </TitlesOfParts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Марина Цингрош</dc:creator>
  <cp:lastModifiedBy>Елена</cp:lastModifiedBy>
  <cp:lastPrinted>2016-10-24T13:26:34Z</cp:lastPrinted>
  <dcterms:created xsi:type="dcterms:W3CDTF">2015-05-25T08:06:27Z</dcterms:created>
  <dcterms:modified xsi:type="dcterms:W3CDTF">2016-11-15T14:30:32Z</dcterms:modified>
</cp:coreProperties>
</file>